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filterPrivacy="1" codeName="ThisWorkbook" defaultThemeVersion="124226"/>
  <xr:revisionPtr revIDLastSave="0" documentId="13_ncr:1_{B3B6B0A4-8D7A-462D-A8E5-396891D0EA9C}" xr6:coauthVersionLast="36" xr6:coauthVersionMax="36" xr10:uidLastSave="{00000000-0000-0000-0000-000000000000}"/>
  <workbookProtection workbookAlgorithmName="SHA-512" workbookHashValue="chlj6OHlFa+IQTM37o/HBxBGIOBFEP8HyHca46/FPpvSBB68p4hvWkudqcAoTUmNyoMOgbGVjD5WikZEC7Y4Yw==" workbookSaltValue="yBVBY+8lHPWIV3eBFHiP3g==" workbookSpinCount="100000" lockStructure="1"/>
  <bookViews>
    <workbookView xWindow="0" yWindow="0" windowWidth="23040" windowHeight="8436" tabRatio="727" activeTab="2" xr2:uid="{00000000-000D-0000-FFFF-FFFF00000000}"/>
  </bookViews>
  <sheets>
    <sheet name="入力欄(基本情報)" sheetId="21" r:id="rId1"/>
    <sheet name="入力欄(差替情報)" sheetId="22" r:id="rId2"/>
    <sheet name="提出用（算定諸元一覧(差替先)）" sheetId="15" r:id="rId3"/>
    <sheet name="webにUP時は非表示にする⇒" sheetId="13" state="hidden" r:id="rId4"/>
    <sheet name="計算用(差替先差替可能容量)" sheetId="19" state="hidden" r:id="rId5"/>
    <sheet name="計算用(安定－差替先差替容量(今回))" sheetId="24" state="hidden" r:id="rId6"/>
    <sheet name="計算用(揚水－差替先差替容量(今回))" sheetId="23" state="hidden" r:id="rId7"/>
    <sheet name="計算用(変動－差替先差替容量(今回))" sheetId="25" state="hidden" r:id="rId8"/>
    <sheet name="記載例" sheetId="8" state="hidden" r:id="rId9"/>
    <sheet name="入力" sheetId="4" state="hidden" r:id="rId10"/>
    <sheet name="計算用(期待容量)" sheetId="2" state="hidden" r:id="rId11"/>
    <sheet name="調整係数一覧" sheetId="7" state="hidden" r:id="rId12"/>
    <sheet name="調整係数一覧(今回差替用)" sheetId="26" state="hidden" r:id="rId13"/>
    <sheet name="計算用(応札容量)" sheetId="6" state="hidden" r:id="rId14"/>
    <sheet name="調整係数一覧(記載例用)" sheetId="12" state="hidden" r:id="rId15"/>
    <sheet name="計算用(記載例期待容量)" sheetId="10" state="hidden" r:id="rId16"/>
    <sheet name="計算用(記載例応札容量)" sheetId="11" state="hidden" r:id="rId17"/>
  </sheets>
  <definedNames>
    <definedName name="_xlnm.Print_Area" localSheetId="8">記載例!$A$1:$X$55</definedName>
    <definedName name="_xlnm.Print_Area" localSheetId="9">入力!$A$1:$Q$55</definedName>
    <definedName name="_xlnm.Print_Area" localSheetId="0">'入力欄(基本情報)'!$A$1:$D$31</definedName>
  </definedNames>
  <calcPr calcId="191029"/>
</workbook>
</file>

<file path=xl/calcChain.xml><?xml version="1.0" encoding="utf-8"?>
<calcChain xmlns="http://schemas.openxmlformats.org/spreadsheetml/2006/main">
  <c r="E157" i="22" l="1"/>
  <c r="F157" i="22"/>
  <c r="G157" i="22"/>
  <c r="H157" i="22"/>
  <c r="I157" i="22"/>
  <c r="J157" i="22"/>
  <c r="K157" i="22"/>
  <c r="L157" i="22"/>
  <c r="M157" i="22"/>
  <c r="N157" i="22"/>
  <c r="O157" i="22"/>
  <c r="D157" i="22"/>
  <c r="E161" i="22" l="1"/>
  <c r="F161" i="22"/>
  <c r="G161" i="22"/>
  <c r="H161" i="22"/>
  <c r="I161" i="22"/>
  <c r="J161" i="22"/>
  <c r="K161" i="22"/>
  <c r="L161" i="22"/>
  <c r="M161" i="22"/>
  <c r="N161" i="22"/>
  <c r="O161" i="22"/>
  <c r="D161" i="22"/>
  <c r="M221" i="26" l="1"/>
  <c r="L221" i="26"/>
  <c r="K221" i="26"/>
  <c r="J221" i="26"/>
  <c r="I221" i="26"/>
  <c r="H221" i="26"/>
  <c r="G221" i="26"/>
  <c r="F221" i="26"/>
  <c r="E221" i="26"/>
  <c r="D221" i="26"/>
  <c r="C221" i="26"/>
  <c r="B221" i="26"/>
  <c r="M220" i="26"/>
  <c r="L220" i="26"/>
  <c r="K220" i="26"/>
  <c r="J220" i="26"/>
  <c r="I220" i="26"/>
  <c r="H220" i="26"/>
  <c r="G220" i="26"/>
  <c r="F220" i="26"/>
  <c r="E220" i="26"/>
  <c r="D220" i="26"/>
  <c r="C220" i="26"/>
  <c r="B220" i="26"/>
  <c r="M219" i="26"/>
  <c r="L219" i="26"/>
  <c r="K219" i="26"/>
  <c r="J219" i="26"/>
  <c r="I219" i="26"/>
  <c r="H219" i="26"/>
  <c r="G219" i="26"/>
  <c r="F219" i="26"/>
  <c r="E219" i="26"/>
  <c r="D219" i="26"/>
  <c r="C219" i="26"/>
  <c r="B219" i="26"/>
  <c r="M218" i="26"/>
  <c r="L218" i="26"/>
  <c r="K218" i="26"/>
  <c r="J218" i="26"/>
  <c r="I218" i="26"/>
  <c r="H218" i="26"/>
  <c r="G218" i="26"/>
  <c r="F218" i="26"/>
  <c r="E218" i="26"/>
  <c r="D218" i="26"/>
  <c r="C218" i="26"/>
  <c r="B218" i="26"/>
  <c r="M217" i="26"/>
  <c r="L217" i="26"/>
  <c r="K217" i="26"/>
  <c r="J217" i="26"/>
  <c r="I217" i="26"/>
  <c r="H217" i="26"/>
  <c r="G217" i="26"/>
  <c r="F217" i="26"/>
  <c r="E217" i="26"/>
  <c r="D217" i="26"/>
  <c r="C217" i="26"/>
  <c r="B217" i="26"/>
  <c r="M216" i="26"/>
  <c r="L216" i="26"/>
  <c r="K216" i="26"/>
  <c r="J216" i="26"/>
  <c r="I216" i="26"/>
  <c r="H216" i="26"/>
  <c r="G216" i="26"/>
  <c r="F216" i="26"/>
  <c r="E216" i="26"/>
  <c r="D216" i="26"/>
  <c r="C216" i="26"/>
  <c r="B216" i="26"/>
  <c r="M215" i="26"/>
  <c r="L215" i="26"/>
  <c r="K215" i="26"/>
  <c r="J215" i="26"/>
  <c r="I215" i="26"/>
  <c r="H215" i="26"/>
  <c r="G215" i="26"/>
  <c r="F215" i="26"/>
  <c r="E215" i="26"/>
  <c r="D215" i="26"/>
  <c r="C215" i="26"/>
  <c r="B215" i="26"/>
  <c r="M214" i="26"/>
  <c r="L214" i="26"/>
  <c r="K214" i="26"/>
  <c r="J214" i="26"/>
  <c r="I214" i="26"/>
  <c r="H214" i="26"/>
  <c r="G214" i="26"/>
  <c r="F214" i="26"/>
  <c r="E214" i="26"/>
  <c r="D214" i="26"/>
  <c r="C214" i="26"/>
  <c r="B214" i="26"/>
  <c r="M213" i="26"/>
  <c r="L213" i="26"/>
  <c r="K213" i="26"/>
  <c r="J213" i="26"/>
  <c r="I213" i="26"/>
  <c r="H213" i="26"/>
  <c r="G213" i="26"/>
  <c r="F213" i="26"/>
  <c r="E213" i="26"/>
  <c r="D213" i="26"/>
  <c r="C213" i="26"/>
  <c r="B213" i="26"/>
  <c r="M212" i="26"/>
  <c r="L212" i="26"/>
  <c r="K212" i="26"/>
  <c r="J212" i="26"/>
  <c r="I212" i="26"/>
  <c r="H212" i="26"/>
  <c r="G212" i="26"/>
  <c r="F212" i="26"/>
  <c r="E212" i="26"/>
  <c r="D212" i="26"/>
  <c r="C212" i="26"/>
  <c r="B212" i="26"/>
  <c r="M211" i="26"/>
  <c r="L211" i="26"/>
  <c r="K211" i="26"/>
  <c r="J211" i="26"/>
  <c r="I211" i="26"/>
  <c r="H211" i="26"/>
  <c r="G211" i="26"/>
  <c r="F211" i="26"/>
  <c r="E211" i="26"/>
  <c r="D211" i="26"/>
  <c r="C211" i="26"/>
  <c r="B211" i="26"/>
  <c r="M210" i="26"/>
  <c r="L210" i="26"/>
  <c r="K210" i="26"/>
  <c r="J210" i="26"/>
  <c r="I210" i="26"/>
  <c r="H210" i="26"/>
  <c r="G210" i="26"/>
  <c r="F210" i="26"/>
  <c r="E210" i="26"/>
  <c r="D210" i="26"/>
  <c r="C210" i="26"/>
  <c r="B210" i="26"/>
  <c r="M209" i="26"/>
  <c r="L209" i="26"/>
  <c r="K209" i="26"/>
  <c r="J209" i="26"/>
  <c r="I209" i="26"/>
  <c r="H209" i="26"/>
  <c r="G209" i="26"/>
  <c r="F209" i="26"/>
  <c r="E209" i="26"/>
  <c r="D209" i="26"/>
  <c r="C209" i="26"/>
  <c r="B209" i="26"/>
  <c r="M208" i="26"/>
  <c r="L208" i="26"/>
  <c r="K208" i="26"/>
  <c r="J208" i="26"/>
  <c r="I208" i="26"/>
  <c r="H208" i="26"/>
  <c r="G208" i="26"/>
  <c r="F208" i="26"/>
  <c r="E208" i="26"/>
  <c r="D208" i="26"/>
  <c r="C208" i="26"/>
  <c r="B208" i="26"/>
  <c r="M207" i="26"/>
  <c r="L207" i="26"/>
  <c r="K207" i="26"/>
  <c r="J207" i="26"/>
  <c r="I207" i="26"/>
  <c r="H207" i="26"/>
  <c r="G207" i="26"/>
  <c r="F207" i="26"/>
  <c r="E207" i="26"/>
  <c r="D207" i="26"/>
  <c r="C207" i="26"/>
  <c r="B207" i="26"/>
  <c r="M206" i="26"/>
  <c r="L206" i="26"/>
  <c r="K206" i="26"/>
  <c r="J206" i="26"/>
  <c r="I206" i="26"/>
  <c r="H206" i="26"/>
  <c r="G206" i="26"/>
  <c r="F206" i="26"/>
  <c r="E206" i="26"/>
  <c r="D206" i="26"/>
  <c r="C206" i="26"/>
  <c r="B206" i="26"/>
  <c r="M205" i="26"/>
  <c r="L205" i="26"/>
  <c r="K205" i="26"/>
  <c r="J205" i="26"/>
  <c r="I205" i="26"/>
  <c r="H205" i="26"/>
  <c r="G205" i="26"/>
  <c r="F205" i="26"/>
  <c r="E205" i="26"/>
  <c r="D205" i="26"/>
  <c r="C205" i="26"/>
  <c r="B205" i="26"/>
  <c r="M204" i="26"/>
  <c r="L204" i="26"/>
  <c r="K204" i="26"/>
  <c r="J204" i="26"/>
  <c r="I204" i="26"/>
  <c r="H204" i="26"/>
  <c r="G204" i="26"/>
  <c r="F204" i="26"/>
  <c r="E204" i="26"/>
  <c r="D204" i="26"/>
  <c r="C204" i="26"/>
  <c r="B204" i="26"/>
  <c r="M203" i="26"/>
  <c r="L203" i="26"/>
  <c r="K203" i="26"/>
  <c r="J203" i="26"/>
  <c r="I203" i="26"/>
  <c r="H203" i="26"/>
  <c r="G203" i="26"/>
  <c r="F203" i="26"/>
  <c r="E203" i="26"/>
  <c r="D203" i="26"/>
  <c r="C203" i="26"/>
  <c r="B203" i="26"/>
  <c r="M202" i="26"/>
  <c r="L202" i="26"/>
  <c r="K202" i="26"/>
  <c r="J202" i="26"/>
  <c r="I202" i="26"/>
  <c r="H202" i="26"/>
  <c r="G202" i="26"/>
  <c r="F202" i="26"/>
  <c r="E202" i="26"/>
  <c r="D202" i="26"/>
  <c r="C202" i="26"/>
  <c r="B202" i="26"/>
  <c r="E153" i="22"/>
  <c r="F153" i="22"/>
  <c r="G153" i="22"/>
  <c r="H153" i="22"/>
  <c r="I153" i="22"/>
  <c r="J153" i="22"/>
  <c r="K153" i="22"/>
  <c r="L153" i="22"/>
  <c r="M153" i="22"/>
  <c r="N153" i="22"/>
  <c r="O153" i="22"/>
  <c r="D153" i="22"/>
  <c r="O155" i="22" l="1"/>
  <c r="O162" i="22" s="1"/>
  <c r="J155" i="22"/>
  <c r="J162" i="22" s="1"/>
  <c r="G155" i="22"/>
  <c r="G162" i="22" s="1"/>
  <c r="H155" i="22"/>
  <c r="H162" i="22" s="1"/>
  <c r="I155" i="22"/>
  <c r="I162" i="22" s="1"/>
  <c r="K155" i="22"/>
  <c r="K162" i="22" s="1"/>
  <c r="D155" i="22"/>
  <c r="D162" i="22" s="1"/>
  <c r="L155" i="22"/>
  <c r="L162" i="22" s="1"/>
  <c r="E155" i="22"/>
  <c r="E162" i="22" s="1"/>
  <c r="M155" i="22"/>
  <c r="M162" i="22" s="1"/>
  <c r="F155" i="22"/>
  <c r="F162" i="22" s="1"/>
  <c r="N155" i="22"/>
  <c r="N162" i="22" s="1"/>
  <c r="D164" i="22"/>
  <c r="D136" i="22" l="1"/>
  <c r="O133" i="22"/>
  <c r="O134" i="22" s="1"/>
  <c r="N133" i="22"/>
  <c r="N134" i="22" s="1"/>
  <c r="M133" i="22"/>
  <c r="M134" i="22" s="1"/>
  <c r="L133" i="22"/>
  <c r="L134" i="22" s="1"/>
  <c r="K133" i="22"/>
  <c r="K134" i="22" s="1"/>
  <c r="J133" i="22"/>
  <c r="J134" i="22" s="1"/>
  <c r="I133" i="22"/>
  <c r="I134" i="22" s="1"/>
  <c r="H133" i="22"/>
  <c r="H134" i="22" s="1"/>
  <c r="G133" i="22"/>
  <c r="G134" i="22" s="1"/>
  <c r="F133" i="22"/>
  <c r="F134" i="22" s="1"/>
  <c r="E133" i="22"/>
  <c r="E134" i="22" s="1"/>
  <c r="D133" i="22"/>
  <c r="D134" i="22" s="1"/>
  <c r="O130" i="22"/>
  <c r="N130" i="22"/>
  <c r="M130" i="22"/>
  <c r="L130" i="22"/>
  <c r="K130" i="22"/>
  <c r="J130" i="22"/>
  <c r="I130" i="22"/>
  <c r="H130" i="22"/>
  <c r="G130" i="22"/>
  <c r="F130" i="22"/>
  <c r="E130" i="22"/>
  <c r="D130" i="22"/>
  <c r="D124" i="22"/>
  <c r="O121" i="22"/>
  <c r="N121" i="22"/>
  <c r="M121" i="22"/>
  <c r="L121" i="22"/>
  <c r="L122" i="22" s="1"/>
  <c r="K121" i="22"/>
  <c r="J121" i="22"/>
  <c r="I121" i="22"/>
  <c r="I122" i="22" s="1"/>
  <c r="H121" i="22"/>
  <c r="G121" i="22"/>
  <c r="G122" i="22" s="1"/>
  <c r="F121" i="22"/>
  <c r="F122" i="22" s="1"/>
  <c r="E121" i="22"/>
  <c r="D121" i="22"/>
  <c r="D122" i="22" s="1"/>
  <c r="O118" i="22"/>
  <c r="N118" i="22"/>
  <c r="M118" i="22"/>
  <c r="L118" i="22"/>
  <c r="K118" i="22"/>
  <c r="J118" i="22"/>
  <c r="I118" i="22"/>
  <c r="H118" i="22"/>
  <c r="G118" i="22"/>
  <c r="F118" i="22"/>
  <c r="E118" i="22"/>
  <c r="D118" i="22"/>
  <c r="D112" i="22"/>
  <c r="O109" i="22"/>
  <c r="O110" i="22" s="1"/>
  <c r="N109" i="22"/>
  <c r="N110" i="22" s="1"/>
  <c r="M109" i="22"/>
  <c r="M110" i="22" s="1"/>
  <c r="L109" i="22"/>
  <c r="L110" i="22" s="1"/>
  <c r="K109" i="22"/>
  <c r="K110" i="22" s="1"/>
  <c r="J109" i="22"/>
  <c r="J110" i="22" s="1"/>
  <c r="I109" i="22"/>
  <c r="I110" i="22" s="1"/>
  <c r="H109" i="22"/>
  <c r="H110" i="22" s="1"/>
  <c r="G109" i="22"/>
  <c r="G110" i="22" s="1"/>
  <c r="F109" i="22"/>
  <c r="F110" i="22" s="1"/>
  <c r="E109" i="22"/>
  <c r="E110" i="22" s="1"/>
  <c r="D109" i="22"/>
  <c r="D110" i="22" s="1"/>
  <c r="O106" i="22"/>
  <c r="N106" i="22"/>
  <c r="M106" i="22"/>
  <c r="L106" i="22"/>
  <c r="K106" i="22"/>
  <c r="J106" i="22"/>
  <c r="I106" i="22"/>
  <c r="H106" i="22"/>
  <c r="G106" i="22"/>
  <c r="F106" i="22"/>
  <c r="E106" i="22"/>
  <c r="D106" i="22"/>
  <c r="D100" i="22"/>
  <c r="O97" i="22"/>
  <c r="O98" i="22" s="1"/>
  <c r="N97" i="22"/>
  <c r="N98" i="22" s="1"/>
  <c r="M97" i="22"/>
  <c r="M98" i="22" s="1"/>
  <c r="L97" i="22"/>
  <c r="L98" i="22" s="1"/>
  <c r="K97" i="22"/>
  <c r="K98" i="22" s="1"/>
  <c r="J97" i="22"/>
  <c r="J98" i="22" s="1"/>
  <c r="I97" i="22"/>
  <c r="I98" i="22" s="1"/>
  <c r="H97" i="22"/>
  <c r="H98" i="22" s="1"/>
  <c r="G97" i="22"/>
  <c r="G98" i="22" s="1"/>
  <c r="F97" i="22"/>
  <c r="F98" i="22" s="1"/>
  <c r="E97" i="22"/>
  <c r="E98" i="22" s="1"/>
  <c r="D97" i="22"/>
  <c r="D98" i="22" s="1"/>
  <c r="O94" i="22"/>
  <c r="N94" i="22"/>
  <c r="M94" i="22"/>
  <c r="L94" i="22"/>
  <c r="K94" i="22"/>
  <c r="J94" i="22"/>
  <c r="I94" i="22"/>
  <c r="H94" i="22"/>
  <c r="G94" i="22"/>
  <c r="F94" i="22"/>
  <c r="E94" i="22"/>
  <c r="D94" i="22"/>
  <c r="D88" i="22"/>
  <c r="O85" i="22"/>
  <c r="O86" i="22" s="1"/>
  <c r="N85" i="22"/>
  <c r="N86" i="22" s="1"/>
  <c r="M85" i="22"/>
  <c r="M86" i="22" s="1"/>
  <c r="L85" i="22"/>
  <c r="L86" i="22" s="1"/>
  <c r="K85" i="22"/>
  <c r="K86" i="22" s="1"/>
  <c r="J85" i="22"/>
  <c r="J86" i="22" s="1"/>
  <c r="I85" i="22"/>
  <c r="I86" i="22" s="1"/>
  <c r="H85" i="22"/>
  <c r="H86" i="22" s="1"/>
  <c r="G85" i="22"/>
  <c r="G86" i="22" s="1"/>
  <c r="F85" i="22"/>
  <c r="F86" i="22" s="1"/>
  <c r="E85" i="22"/>
  <c r="E86" i="22" s="1"/>
  <c r="D85" i="22"/>
  <c r="D86" i="22" s="1"/>
  <c r="O82" i="22"/>
  <c r="N82" i="22"/>
  <c r="M82" i="22"/>
  <c r="L82" i="22"/>
  <c r="K82" i="22"/>
  <c r="J82" i="22"/>
  <c r="I82" i="22"/>
  <c r="H82" i="22"/>
  <c r="G82" i="22"/>
  <c r="F82" i="22"/>
  <c r="E82" i="22"/>
  <c r="D82" i="22"/>
  <c r="D76" i="22"/>
  <c r="O73" i="22"/>
  <c r="O74" i="22" s="1"/>
  <c r="N73" i="22"/>
  <c r="N74" i="22" s="1"/>
  <c r="M73" i="22"/>
  <c r="M74" i="22" s="1"/>
  <c r="L73" i="22"/>
  <c r="L74" i="22" s="1"/>
  <c r="K73" i="22"/>
  <c r="K74" i="22" s="1"/>
  <c r="J73" i="22"/>
  <c r="J74" i="22" s="1"/>
  <c r="I73" i="22"/>
  <c r="I74" i="22" s="1"/>
  <c r="H73" i="22"/>
  <c r="H74" i="22" s="1"/>
  <c r="G73" i="22"/>
  <c r="G74" i="22" s="1"/>
  <c r="F73" i="22"/>
  <c r="F74" i="22" s="1"/>
  <c r="E73" i="22"/>
  <c r="E74" i="22" s="1"/>
  <c r="D73" i="22"/>
  <c r="D74" i="22" s="1"/>
  <c r="O70" i="22"/>
  <c r="N70" i="22"/>
  <c r="M70" i="22"/>
  <c r="L70" i="22"/>
  <c r="K70" i="22"/>
  <c r="J70" i="22"/>
  <c r="I70" i="22"/>
  <c r="H70" i="22"/>
  <c r="G70" i="22"/>
  <c r="F70" i="22"/>
  <c r="E70" i="22"/>
  <c r="D70" i="22"/>
  <c r="D64" i="22"/>
  <c r="O61" i="22"/>
  <c r="O62" i="22" s="1"/>
  <c r="N61" i="22"/>
  <c r="N62" i="22" s="1"/>
  <c r="M61" i="22"/>
  <c r="M62" i="22" s="1"/>
  <c r="L61" i="22"/>
  <c r="L62" i="22" s="1"/>
  <c r="K61" i="22"/>
  <c r="K62" i="22" s="1"/>
  <c r="J61" i="22"/>
  <c r="J62" i="22" s="1"/>
  <c r="I61" i="22"/>
  <c r="I62" i="22" s="1"/>
  <c r="H61" i="22"/>
  <c r="H62" i="22" s="1"/>
  <c r="G61" i="22"/>
  <c r="G62" i="22" s="1"/>
  <c r="F61" i="22"/>
  <c r="F62" i="22" s="1"/>
  <c r="E61" i="22"/>
  <c r="E62" i="22" s="1"/>
  <c r="D61" i="22"/>
  <c r="D62" i="22" s="1"/>
  <c r="O58" i="22"/>
  <c r="N58" i="22"/>
  <c r="M58" i="22"/>
  <c r="L58" i="22"/>
  <c r="K58" i="22"/>
  <c r="J58" i="22"/>
  <c r="I58" i="22"/>
  <c r="H58" i="22"/>
  <c r="G58" i="22"/>
  <c r="F58" i="22"/>
  <c r="E58" i="22"/>
  <c r="D58" i="22"/>
  <c r="D52" i="22"/>
  <c r="O49" i="22"/>
  <c r="O50" i="22" s="1"/>
  <c r="N49" i="22"/>
  <c r="N50" i="22" s="1"/>
  <c r="M49" i="22"/>
  <c r="M50" i="22" s="1"/>
  <c r="L49" i="22"/>
  <c r="L50" i="22" s="1"/>
  <c r="K49" i="22"/>
  <c r="K50" i="22" s="1"/>
  <c r="J49" i="22"/>
  <c r="J50" i="22" s="1"/>
  <c r="I49" i="22"/>
  <c r="I50" i="22" s="1"/>
  <c r="H49" i="22"/>
  <c r="H50" i="22" s="1"/>
  <c r="G49" i="22"/>
  <c r="G50" i="22" s="1"/>
  <c r="F49" i="22"/>
  <c r="F50" i="22" s="1"/>
  <c r="E49" i="22"/>
  <c r="E50" i="22" s="1"/>
  <c r="D49" i="22"/>
  <c r="D50" i="22" s="1"/>
  <c r="O46" i="22"/>
  <c r="N46" i="22"/>
  <c r="M46" i="22"/>
  <c r="L46" i="22"/>
  <c r="K46" i="22"/>
  <c r="J46" i="22"/>
  <c r="I46" i="22"/>
  <c r="H46" i="22"/>
  <c r="G46" i="22"/>
  <c r="F46" i="22"/>
  <c r="E46" i="22"/>
  <c r="D46" i="22"/>
  <c r="D40" i="22"/>
  <c r="O37" i="22"/>
  <c r="O38" i="22" s="1"/>
  <c r="N37" i="22"/>
  <c r="N38" i="22" s="1"/>
  <c r="M37" i="22"/>
  <c r="M38" i="22" s="1"/>
  <c r="L37" i="22"/>
  <c r="L38" i="22" s="1"/>
  <c r="K37" i="22"/>
  <c r="K38" i="22" s="1"/>
  <c r="J37" i="22"/>
  <c r="J38" i="22" s="1"/>
  <c r="I37" i="22"/>
  <c r="I38" i="22" s="1"/>
  <c r="H37" i="22"/>
  <c r="H38" i="22" s="1"/>
  <c r="G37" i="22"/>
  <c r="G38" i="22" s="1"/>
  <c r="F37" i="22"/>
  <c r="F38" i="22" s="1"/>
  <c r="E37" i="22"/>
  <c r="E38" i="22" s="1"/>
  <c r="D37" i="22"/>
  <c r="D38" i="22" s="1"/>
  <c r="E34" i="22"/>
  <c r="F34" i="22"/>
  <c r="G34" i="22"/>
  <c r="H34" i="22"/>
  <c r="I34" i="22"/>
  <c r="J34" i="22"/>
  <c r="K34" i="22"/>
  <c r="L34" i="22"/>
  <c r="M34" i="22"/>
  <c r="N34" i="22"/>
  <c r="O34" i="22"/>
  <c r="D34" i="22"/>
  <c r="E18" i="22"/>
  <c r="F18" i="22"/>
  <c r="G18" i="22"/>
  <c r="H18" i="22"/>
  <c r="I18" i="22"/>
  <c r="J18" i="22"/>
  <c r="K18" i="22"/>
  <c r="L18" i="22"/>
  <c r="M18" i="22"/>
  <c r="N18" i="22"/>
  <c r="O18" i="22"/>
  <c r="D18" i="22"/>
  <c r="E15" i="22"/>
  <c r="F15" i="22"/>
  <c r="G15" i="22"/>
  <c r="H15" i="22"/>
  <c r="I15" i="22"/>
  <c r="J15" i="22"/>
  <c r="K15" i="22"/>
  <c r="L15" i="22"/>
  <c r="M15" i="22"/>
  <c r="N15" i="22"/>
  <c r="O15" i="22"/>
  <c r="D15" i="22"/>
  <c r="I142" i="22" l="1"/>
  <c r="J122" i="22"/>
  <c r="J138" i="22" s="1"/>
  <c r="K122" i="22"/>
  <c r="E122" i="22"/>
  <c r="E138" i="22" s="1"/>
  <c r="M122" i="22"/>
  <c r="M138" i="22" s="1"/>
  <c r="N122" i="22"/>
  <c r="N138" i="22" s="1"/>
  <c r="O122" i="22"/>
  <c r="O142" i="22" s="1"/>
  <c r="H122" i="22"/>
  <c r="H138" i="22" s="1"/>
  <c r="D138" i="22"/>
  <c r="L138" i="22"/>
  <c r="F138" i="22"/>
  <c r="G138" i="22"/>
  <c r="O138" i="22"/>
  <c r="K138" i="22"/>
  <c r="I138" i="22"/>
  <c r="K142" i="22"/>
  <c r="L142" i="22"/>
  <c r="D142" i="22"/>
  <c r="F142" i="22"/>
  <c r="G142" i="22"/>
  <c r="E142" i="22"/>
  <c r="M142" i="22"/>
  <c r="D141" i="22"/>
  <c r="J140" i="22"/>
  <c r="E140" i="22"/>
  <c r="M140" i="22"/>
  <c r="H140" i="22"/>
  <c r="G140" i="22"/>
  <c r="O140" i="22"/>
  <c r="I140" i="22"/>
  <c r="K140" i="22"/>
  <c r="L140" i="22"/>
  <c r="F140" i="22"/>
  <c r="N140" i="22"/>
  <c r="D140" i="22"/>
  <c r="F46" i="15"/>
  <c r="G46" i="15"/>
  <c r="H46" i="15"/>
  <c r="I46" i="15"/>
  <c r="J46" i="15"/>
  <c r="K46" i="15"/>
  <c r="L46" i="15"/>
  <c r="M46" i="15"/>
  <c r="N46" i="15"/>
  <c r="O46" i="15"/>
  <c r="P46" i="15"/>
  <c r="E46" i="15"/>
  <c r="N142" i="22" l="1"/>
  <c r="J142" i="22"/>
  <c r="H142" i="22"/>
  <c r="B46" i="25"/>
  <c r="B44" i="25"/>
  <c r="B38" i="25"/>
  <c r="J35" i="25"/>
  <c r="I35" i="25"/>
  <c r="H35" i="25"/>
  <c r="G35" i="25"/>
  <c r="F35" i="25"/>
  <c r="E35" i="25"/>
  <c r="D35" i="25"/>
  <c r="C35" i="25"/>
  <c r="B35" i="25"/>
  <c r="J34" i="25"/>
  <c r="I34" i="25"/>
  <c r="H34" i="25"/>
  <c r="G34" i="25"/>
  <c r="F34" i="25"/>
  <c r="E34" i="25"/>
  <c r="D34" i="25"/>
  <c r="C34" i="25"/>
  <c r="B34" i="25"/>
  <c r="J33" i="25"/>
  <c r="I33" i="25"/>
  <c r="H33" i="25"/>
  <c r="G33" i="25"/>
  <c r="F33" i="25"/>
  <c r="E33" i="25"/>
  <c r="D33" i="25"/>
  <c r="C33" i="25"/>
  <c r="B33" i="25"/>
  <c r="J32" i="25"/>
  <c r="I32" i="25"/>
  <c r="H32" i="25"/>
  <c r="G32" i="25"/>
  <c r="F32" i="25"/>
  <c r="E32" i="25"/>
  <c r="D32" i="25"/>
  <c r="C32" i="25"/>
  <c r="B32" i="25"/>
  <c r="J31" i="25"/>
  <c r="I31" i="25"/>
  <c r="H31" i="25"/>
  <c r="G31" i="25"/>
  <c r="F31" i="25"/>
  <c r="E31" i="25"/>
  <c r="D31" i="25"/>
  <c r="C31" i="25"/>
  <c r="B31" i="25"/>
  <c r="J30" i="25"/>
  <c r="I30" i="25"/>
  <c r="H30" i="25"/>
  <c r="G30" i="25"/>
  <c r="F30" i="25"/>
  <c r="E30" i="25"/>
  <c r="D30" i="25"/>
  <c r="C30" i="25"/>
  <c r="B30" i="25"/>
  <c r="J29" i="25"/>
  <c r="I29" i="25"/>
  <c r="H29" i="25"/>
  <c r="G29" i="25"/>
  <c r="F29" i="25"/>
  <c r="E29" i="25"/>
  <c r="D29" i="25"/>
  <c r="C29" i="25"/>
  <c r="B29" i="25"/>
  <c r="J28" i="25"/>
  <c r="I28" i="25"/>
  <c r="H28" i="25"/>
  <c r="G28" i="25"/>
  <c r="F28" i="25"/>
  <c r="E28" i="25"/>
  <c r="D28" i="25"/>
  <c r="C28" i="25"/>
  <c r="B28" i="25"/>
  <c r="J27" i="25"/>
  <c r="I27" i="25"/>
  <c r="H27" i="25"/>
  <c r="G27" i="25"/>
  <c r="F27" i="25"/>
  <c r="E27" i="25"/>
  <c r="D27" i="25"/>
  <c r="C27" i="25"/>
  <c r="B27" i="25"/>
  <c r="J26" i="25"/>
  <c r="I26" i="25"/>
  <c r="H26" i="25"/>
  <c r="G26" i="25"/>
  <c r="F26" i="25"/>
  <c r="E26" i="25"/>
  <c r="D26" i="25"/>
  <c r="C26" i="25"/>
  <c r="B26" i="25"/>
  <c r="J25" i="25"/>
  <c r="I25" i="25"/>
  <c r="H25" i="25"/>
  <c r="G25" i="25"/>
  <c r="F25" i="25"/>
  <c r="E25" i="25"/>
  <c r="D25" i="25"/>
  <c r="C25" i="25"/>
  <c r="B25" i="25"/>
  <c r="J24" i="25"/>
  <c r="I24" i="25"/>
  <c r="H24" i="25"/>
  <c r="G24" i="25"/>
  <c r="F24" i="25"/>
  <c r="E24" i="25"/>
  <c r="D24" i="25"/>
  <c r="C24" i="25"/>
  <c r="B24" i="25"/>
  <c r="B21" i="25"/>
  <c r="C21" i="25" s="1"/>
  <c r="J19" i="25"/>
  <c r="I19" i="25"/>
  <c r="H19" i="25"/>
  <c r="G19" i="25"/>
  <c r="F19" i="25"/>
  <c r="E19" i="25"/>
  <c r="D19" i="25"/>
  <c r="C19" i="25"/>
  <c r="B19" i="25"/>
  <c r="B17" i="25"/>
  <c r="J15" i="25"/>
  <c r="I15" i="25"/>
  <c r="H15" i="25"/>
  <c r="G15" i="25"/>
  <c r="F15" i="25"/>
  <c r="E15" i="25"/>
  <c r="D15" i="25"/>
  <c r="C15" i="25"/>
  <c r="B15" i="25"/>
  <c r="B49" i="25" s="1"/>
  <c r="J14" i="25"/>
  <c r="I14" i="25"/>
  <c r="H14" i="25"/>
  <c r="G14" i="25"/>
  <c r="F14" i="25"/>
  <c r="E14" i="25"/>
  <c r="D14" i="25"/>
  <c r="C14" i="25"/>
  <c r="B14" i="25"/>
  <c r="B48" i="25" s="1"/>
  <c r="J13" i="25"/>
  <c r="I13" i="25"/>
  <c r="H13" i="25"/>
  <c r="G13" i="25"/>
  <c r="F13" i="25"/>
  <c r="E13" i="25"/>
  <c r="D13" i="25"/>
  <c r="C13" i="25"/>
  <c r="C47" i="25" s="1"/>
  <c r="B13" i="25"/>
  <c r="B47" i="25" s="1"/>
  <c r="J12" i="25"/>
  <c r="I12" i="25"/>
  <c r="H12" i="25"/>
  <c r="G12" i="25"/>
  <c r="F12" i="25"/>
  <c r="E12" i="25"/>
  <c r="D12" i="25"/>
  <c r="C12" i="25"/>
  <c r="C46" i="25" s="1"/>
  <c r="B12" i="25"/>
  <c r="J11" i="25"/>
  <c r="I11" i="25"/>
  <c r="H11" i="25"/>
  <c r="G11" i="25"/>
  <c r="F11" i="25"/>
  <c r="E11" i="25"/>
  <c r="D11" i="25"/>
  <c r="C11" i="25"/>
  <c r="B11" i="25"/>
  <c r="B45" i="25" s="1"/>
  <c r="J10" i="25"/>
  <c r="I10" i="25"/>
  <c r="H10" i="25"/>
  <c r="G10" i="25"/>
  <c r="F10" i="25"/>
  <c r="E10" i="25"/>
  <c r="D10" i="25"/>
  <c r="C10" i="25"/>
  <c r="B10" i="25"/>
  <c r="J9" i="25"/>
  <c r="I9" i="25"/>
  <c r="H9" i="25"/>
  <c r="G9" i="25"/>
  <c r="F9" i="25"/>
  <c r="E9" i="25"/>
  <c r="D9" i="25"/>
  <c r="C9" i="25"/>
  <c r="B9" i="25"/>
  <c r="B43" i="25" s="1"/>
  <c r="J8" i="25"/>
  <c r="I8" i="25"/>
  <c r="H8" i="25"/>
  <c r="G8" i="25"/>
  <c r="F8" i="25"/>
  <c r="E8" i="25"/>
  <c r="D8" i="25"/>
  <c r="C8" i="25"/>
  <c r="C42" i="25" s="1"/>
  <c r="B8" i="25"/>
  <c r="B42" i="25" s="1"/>
  <c r="J7" i="25"/>
  <c r="I7" i="25"/>
  <c r="H7" i="25"/>
  <c r="G7" i="25"/>
  <c r="F7" i="25"/>
  <c r="E7" i="25"/>
  <c r="D7" i="25"/>
  <c r="C7" i="25"/>
  <c r="C41" i="25" s="1"/>
  <c r="B7" i="25"/>
  <c r="B41" i="25" s="1"/>
  <c r="J6" i="25"/>
  <c r="I6" i="25"/>
  <c r="H6" i="25"/>
  <c r="G6" i="25"/>
  <c r="F6" i="25"/>
  <c r="E6" i="25"/>
  <c r="D6" i="25"/>
  <c r="C6" i="25"/>
  <c r="C40" i="25" s="1"/>
  <c r="B6" i="25"/>
  <c r="B40" i="25" s="1"/>
  <c r="J5" i="25"/>
  <c r="I5" i="25"/>
  <c r="H5" i="25"/>
  <c r="G5" i="25"/>
  <c r="F5" i="25"/>
  <c r="E5" i="25"/>
  <c r="D5" i="25"/>
  <c r="C5" i="25"/>
  <c r="C39" i="25" s="1"/>
  <c r="B5" i="25"/>
  <c r="B39" i="25" s="1"/>
  <c r="J4" i="25"/>
  <c r="I4" i="25"/>
  <c r="H4" i="25"/>
  <c r="G4" i="25"/>
  <c r="F4" i="25"/>
  <c r="E4" i="25"/>
  <c r="D4" i="25"/>
  <c r="C4" i="25"/>
  <c r="C38" i="25" s="1"/>
  <c r="B4" i="25"/>
  <c r="D47" i="25" l="1"/>
  <c r="C48" i="25"/>
  <c r="D48" i="25"/>
  <c r="C49" i="25"/>
  <c r="D38" i="25"/>
  <c r="D49" i="25"/>
  <c r="C43" i="25"/>
  <c r="D21" i="25"/>
  <c r="C45" i="25"/>
  <c r="D43" i="25"/>
  <c r="C44" i="25"/>
  <c r="D45" i="25"/>
  <c r="D46" i="25"/>
  <c r="E21" i="25" l="1"/>
  <c r="D44" i="25"/>
  <c r="D42" i="25"/>
  <c r="D41" i="25"/>
  <c r="D40" i="25"/>
  <c r="D39" i="25"/>
  <c r="F21" i="25" l="1"/>
  <c r="E43" i="25"/>
  <c r="E49" i="25"/>
  <c r="E41" i="25"/>
  <c r="E42" i="25"/>
  <c r="E40" i="25"/>
  <c r="E48" i="25"/>
  <c r="E46" i="25"/>
  <c r="E38" i="25"/>
  <c r="E39" i="25"/>
  <c r="E45" i="25"/>
  <c r="E47" i="25"/>
  <c r="E44" i="25"/>
  <c r="G21" i="25" l="1"/>
  <c r="F47" i="25"/>
  <c r="F41" i="25"/>
  <c r="F49" i="25"/>
  <c r="F39" i="25"/>
  <c r="F42" i="25"/>
  <c r="F44" i="25"/>
  <c r="F43" i="25"/>
  <c r="F40" i="25"/>
  <c r="F45" i="25"/>
  <c r="F46" i="25"/>
  <c r="F38" i="25"/>
  <c r="F48" i="25"/>
  <c r="G47" i="25" l="1"/>
  <c r="G49" i="25"/>
  <c r="G41" i="25"/>
  <c r="G39" i="25"/>
  <c r="H21" i="25"/>
  <c r="G46" i="25"/>
  <c r="G40" i="25"/>
  <c r="G48" i="25"/>
  <c r="G38" i="25"/>
  <c r="G44" i="25"/>
  <c r="G45" i="25"/>
  <c r="G43" i="25"/>
  <c r="G42" i="25"/>
  <c r="H46" i="25" l="1"/>
  <c r="I21" i="25"/>
  <c r="H38" i="25"/>
  <c r="H48" i="25"/>
  <c r="H45" i="25"/>
  <c r="H43" i="25"/>
  <c r="H44" i="25"/>
  <c r="H41" i="25"/>
  <c r="H47" i="25"/>
  <c r="H49" i="25"/>
  <c r="H42" i="25"/>
  <c r="H40" i="25"/>
  <c r="H39" i="25"/>
  <c r="I45" i="25" l="1"/>
  <c r="J21" i="25"/>
  <c r="I47" i="25"/>
  <c r="I39" i="25"/>
  <c r="I41" i="25"/>
  <c r="I42" i="25"/>
  <c r="I43" i="25"/>
  <c r="I44" i="25"/>
  <c r="I49" i="25"/>
  <c r="I40" i="25"/>
  <c r="I38" i="25"/>
  <c r="I46" i="25"/>
  <c r="I48" i="25"/>
  <c r="J44" i="25" l="1"/>
  <c r="J46" i="25"/>
  <c r="J38" i="25"/>
  <c r="J41" i="25"/>
  <c r="J49" i="25"/>
  <c r="J42" i="25"/>
  <c r="J39" i="25"/>
  <c r="J45" i="25"/>
  <c r="J40" i="25"/>
  <c r="J47" i="25"/>
  <c r="J48" i="25"/>
  <c r="J43" i="25"/>
  <c r="C49" i="24" l="1"/>
  <c r="B49" i="24"/>
  <c r="B48" i="24"/>
  <c r="B47" i="24"/>
  <c r="B46" i="24"/>
  <c r="B45" i="24"/>
  <c r="B44" i="24"/>
  <c r="C43" i="24"/>
  <c r="B43" i="24"/>
  <c r="C42" i="24"/>
  <c r="B42" i="24"/>
  <c r="C41" i="24"/>
  <c r="B41" i="24"/>
  <c r="B40" i="24"/>
  <c r="B39" i="24"/>
  <c r="B38" i="24"/>
  <c r="C21" i="24"/>
  <c r="C48" i="24" s="1"/>
  <c r="C44" i="24" l="1"/>
  <c r="D21" i="24"/>
  <c r="C38" i="24"/>
  <c r="C45" i="24"/>
  <c r="C46" i="24"/>
  <c r="C39" i="24"/>
  <c r="C47" i="24"/>
  <c r="C40" i="24"/>
  <c r="D47" i="24" l="1"/>
  <c r="D39" i="24"/>
  <c r="D42" i="24"/>
  <c r="D46" i="24"/>
  <c r="D38" i="24"/>
  <c r="E21" i="24"/>
  <c r="D45" i="24"/>
  <c r="D44" i="24"/>
  <c r="D49" i="24"/>
  <c r="D41" i="24"/>
  <c r="D48" i="24"/>
  <c r="D40" i="24"/>
  <c r="D43" i="24"/>
  <c r="E46" i="24" l="1"/>
  <c r="E38" i="24"/>
  <c r="F21" i="24"/>
  <c r="E39" i="24"/>
  <c r="E45" i="24"/>
  <c r="E44" i="24"/>
  <c r="E49" i="24"/>
  <c r="E40" i="24"/>
  <c r="E43" i="24"/>
  <c r="E48" i="24"/>
  <c r="E47" i="24"/>
  <c r="E42" i="24"/>
  <c r="E41" i="24"/>
  <c r="F45" i="24" l="1"/>
  <c r="F44" i="24"/>
  <c r="F42" i="24"/>
  <c r="F40" i="24"/>
  <c r="F43" i="24"/>
  <c r="F46" i="24"/>
  <c r="F47" i="24"/>
  <c r="F38" i="24"/>
  <c r="F49" i="24"/>
  <c r="F41" i="24"/>
  <c r="F48" i="24"/>
  <c r="F39" i="24"/>
  <c r="G21" i="24"/>
  <c r="G44" i="24" l="1"/>
  <c r="G43" i="24"/>
  <c r="G42" i="24"/>
  <c r="G39" i="24"/>
  <c r="G41" i="24"/>
  <c r="G47" i="24"/>
  <c r="G46" i="24"/>
  <c r="G38" i="24"/>
  <c r="G49" i="24"/>
  <c r="H21" i="24"/>
  <c r="G45" i="24"/>
  <c r="G48" i="24"/>
  <c r="G40" i="24"/>
  <c r="H43" i="24" l="1"/>
  <c r="H42" i="24"/>
  <c r="H41" i="24"/>
  <c r="H38" i="24"/>
  <c r="H49" i="24"/>
  <c r="H48" i="24"/>
  <c r="H40" i="24"/>
  <c r="H46" i="24"/>
  <c r="H47" i="24"/>
  <c r="H39" i="24"/>
  <c r="I21" i="24"/>
  <c r="H45" i="24"/>
  <c r="H44" i="24"/>
  <c r="I42" i="24" l="1"/>
  <c r="I49" i="24"/>
  <c r="I41" i="24"/>
  <c r="I48" i="24"/>
  <c r="I39" i="24"/>
  <c r="I44" i="24"/>
  <c r="I40" i="24"/>
  <c r="I43" i="24"/>
  <c r="I47" i="24"/>
  <c r="I46" i="24"/>
  <c r="I38" i="24"/>
  <c r="J21" i="24"/>
  <c r="I45" i="24"/>
  <c r="J49" i="24" l="1"/>
  <c r="J41" i="24"/>
  <c r="J48" i="24"/>
  <c r="J40" i="24"/>
  <c r="J39" i="24"/>
  <c r="J44" i="24"/>
  <c r="J47" i="24"/>
  <c r="J46" i="24"/>
  <c r="J38" i="24"/>
  <c r="J43" i="24"/>
  <c r="J42" i="24"/>
  <c r="J45" i="24"/>
  <c r="F33" i="15" l="1"/>
  <c r="G33" i="15"/>
  <c r="H33" i="15"/>
  <c r="I33" i="15"/>
  <c r="J33" i="15"/>
  <c r="K33" i="15"/>
  <c r="L33" i="15"/>
  <c r="M33" i="15"/>
  <c r="N33" i="15"/>
  <c r="O33" i="15"/>
  <c r="P33" i="15"/>
  <c r="E33" i="15"/>
  <c r="D148" i="22" l="1"/>
  <c r="D147" i="22"/>
  <c r="D9" i="22" l="1"/>
  <c r="D8" i="22"/>
  <c r="D7" i="22"/>
  <c r="D6" i="22"/>
  <c r="G63" i="23" l="1"/>
  <c r="G62" i="23"/>
  <c r="G61" i="23"/>
  <c r="G60" i="23"/>
  <c r="G59" i="23"/>
  <c r="G58" i="23"/>
  <c r="G57" i="23"/>
  <c r="G56" i="23"/>
  <c r="G55" i="23"/>
  <c r="G54" i="23"/>
  <c r="G53" i="23"/>
  <c r="G52" i="23"/>
  <c r="J63" i="23"/>
  <c r="J59" i="23"/>
  <c r="J56" i="23"/>
  <c r="J54" i="23"/>
  <c r="J52" i="23"/>
  <c r="I62" i="23"/>
  <c r="I60" i="23"/>
  <c r="I58" i="23"/>
  <c r="I56" i="23"/>
  <c r="I53" i="23"/>
  <c r="H62" i="23"/>
  <c r="H59" i="23"/>
  <c r="H58" i="23"/>
  <c r="H56" i="23"/>
  <c r="H53" i="23"/>
  <c r="F63" i="23"/>
  <c r="F62" i="23"/>
  <c r="F61" i="23"/>
  <c r="F60" i="23"/>
  <c r="F59" i="23"/>
  <c r="F58" i="23"/>
  <c r="F57" i="23"/>
  <c r="F56" i="23"/>
  <c r="F55" i="23"/>
  <c r="F54" i="23"/>
  <c r="F53" i="23"/>
  <c r="F52" i="23"/>
  <c r="J61" i="23"/>
  <c r="I61" i="23"/>
  <c r="I54" i="23"/>
  <c r="H61" i="23"/>
  <c r="H54" i="23"/>
  <c r="D63" i="23"/>
  <c r="D62" i="23"/>
  <c r="D61" i="23"/>
  <c r="D60" i="23"/>
  <c r="D59" i="23"/>
  <c r="D58" i="23"/>
  <c r="D57" i="23"/>
  <c r="D56" i="23"/>
  <c r="D55" i="23"/>
  <c r="D54" i="23"/>
  <c r="D53" i="23"/>
  <c r="D52" i="23"/>
  <c r="J62" i="23"/>
  <c r="J60" i="23"/>
  <c r="J58" i="23"/>
  <c r="J57" i="23"/>
  <c r="J55" i="23"/>
  <c r="J53" i="23"/>
  <c r="I63" i="23"/>
  <c r="I59" i="23"/>
  <c r="I57" i="23"/>
  <c r="I55" i="23"/>
  <c r="I52" i="23"/>
  <c r="H63" i="23"/>
  <c r="H60" i="23"/>
  <c r="H57" i="23"/>
  <c r="H55" i="23"/>
  <c r="H52" i="23"/>
  <c r="F63" i="19"/>
  <c r="G62" i="19"/>
  <c r="H61" i="19"/>
  <c r="I60" i="19"/>
  <c r="J59" i="19"/>
  <c r="D57" i="19"/>
  <c r="F55" i="19"/>
  <c r="G54" i="19"/>
  <c r="H53" i="19"/>
  <c r="I52" i="19"/>
  <c r="G57" i="19"/>
  <c r="D52" i="19"/>
  <c r="G55" i="19"/>
  <c r="F62" i="19"/>
  <c r="G61" i="19"/>
  <c r="H60" i="19"/>
  <c r="I59" i="19"/>
  <c r="J58" i="19"/>
  <c r="D56" i="19"/>
  <c r="F54" i="19"/>
  <c r="G53" i="19"/>
  <c r="H52" i="19"/>
  <c r="F53" i="19"/>
  <c r="I63" i="19"/>
  <c r="D60" i="19"/>
  <c r="I55" i="19"/>
  <c r="J60" i="19"/>
  <c r="I53" i="19"/>
  <c r="D63" i="19"/>
  <c r="F61" i="19"/>
  <c r="G60" i="19"/>
  <c r="H59" i="19"/>
  <c r="I58" i="19"/>
  <c r="J57" i="19"/>
  <c r="D55" i="19"/>
  <c r="G52" i="19"/>
  <c r="F58" i="19"/>
  <c r="J52" i="19"/>
  <c r="D62" i="19"/>
  <c r="F60" i="19"/>
  <c r="G59" i="19"/>
  <c r="H58" i="19"/>
  <c r="I57" i="19"/>
  <c r="J56" i="19"/>
  <c r="D54" i="19"/>
  <c r="F52" i="19"/>
  <c r="J62" i="19"/>
  <c r="H56" i="19"/>
  <c r="I61" i="19"/>
  <c r="H54" i="19"/>
  <c r="J63" i="19"/>
  <c r="D61" i="19"/>
  <c r="F59" i="19"/>
  <c r="G58" i="19"/>
  <c r="H57" i="19"/>
  <c r="I56" i="19"/>
  <c r="J55" i="19"/>
  <c r="D53" i="19"/>
  <c r="J54" i="19"/>
  <c r="H62" i="19"/>
  <c r="H63" i="19"/>
  <c r="I62" i="19"/>
  <c r="J61" i="19"/>
  <c r="D59" i="19"/>
  <c r="F57" i="19"/>
  <c r="G56" i="19"/>
  <c r="H55" i="19"/>
  <c r="I54" i="19"/>
  <c r="J53" i="19"/>
  <c r="D58" i="19"/>
  <c r="G63" i="19"/>
  <c r="F56" i="19"/>
  <c r="J63" i="25"/>
  <c r="J62" i="25"/>
  <c r="J61" i="25"/>
  <c r="J60" i="25"/>
  <c r="J59" i="25"/>
  <c r="J58" i="25"/>
  <c r="J57" i="25"/>
  <c r="J56" i="25"/>
  <c r="J55" i="25"/>
  <c r="J54" i="25"/>
  <c r="J53" i="25"/>
  <c r="J52" i="25"/>
  <c r="I63" i="25"/>
  <c r="I62" i="25"/>
  <c r="I61" i="25"/>
  <c r="I60" i="25"/>
  <c r="I59" i="25"/>
  <c r="I58" i="25"/>
  <c r="I57" i="25"/>
  <c r="I56" i="25"/>
  <c r="I55" i="25"/>
  <c r="I54" i="25"/>
  <c r="I53" i="25"/>
  <c r="I52" i="25"/>
  <c r="H63" i="25"/>
  <c r="H62" i="25"/>
  <c r="H61" i="25"/>
  <c r="H60" i="25"/>
  <c r="H59" i="25"/>
  <c r="H58" i="25"/>
  <c r="H57" i="25"/>
  <c r="H56" i="25"/>
  <c r="H55" i="25"/>
  <c r="H54" i="25"/>
  <c r="H53" i="25"/>
  <c r="H52" i="25"/>
  <c r="G63" i="25"/>
  <c r="G62" i="25"/>
  <c r="G61" i="25"/>
  <c r="G60" i="25"/>
  <c r="G59" i="25"/>
  <c r="G58" i="25"/>
  <c r="G57" i="25"/>
  <c r="G56" i="25"/>
  <c r="G55" i="25"/>
  <c r="G54" i="25"/>
  <c r="G53" i="25"/>
  <c r="G52" i="25"/>
  <c r="F63" i="25"/>
  <c r="F62" i="25"/>
  <c r="F61" i="25"/>
  <c r="F60" i="25"/>
  <c r="F59" i="25"/>
  <c r="F58" i="25"/>
  <c r="F57" i="25"/>
  <c r="F56" i="25"/>
  <c r="F55" i="25"/>
  <c r="F54" i="25"/>
  <c r="F53" i="25"/>
  <c r="F52" i="25"/>
  <c r="D63" i="25"/>
  <c r="D62" i="25"/>
  <c r="D61" i="25"/>
  <c r="D60" i="25"/>
  <c r="D59" i="25"/>
  <c r="D58" i="25"/>
  <c r="D57" i="25"/>
  <c r="D56" i="25"/>
  <c r="D55" i="25"/>
  <c r="D54" i="25"/>
  <c r="D53" i="25"/>
  <c r="D52" i="25"/>
  <c r="I63" i="24"/>
  <c r="J62" i="24"/>
  <c r="B62" i="24"/>
  <c r="C61" i="24"/>
  <c r="D60" i="24"/>
  <c r="E59" i="24"/>
  <c r="F58" i="24"/>
  <c r="G57" i="24"/>
  <c r="H56" i="24"/>
  <c r="I55" i="24"/>
  <c r="J54" i="24"/>
  <c r="B54" i="24"/>
  <c r="C53" i="24"/>
  <c r="D52" i="24"/>
  <c r="I62" i="24"/>
  <c r="J61" i="24"/>
  <c r="B61" i="24"/>
  <c r="C60" i="24"/>
  <c r="E58" i="24"/>
  <c r="F57" i="24"/>
  <c r="G56" i="24"/>
  <c r="I54" i="24"/>
  <c r="B53" i="24"/>
  <c r="G63" i="24"/>
  <c r="I61" i="24"/>
  <c r="C59" i="24"/>
  <c r="E57" i="24"/>
  <c r="G55" i="24"/>
  <c r="I53" i="24"/>
  <c r="B52" i="24"/>
  <c r="G62" i="24"/>
  <c r="I60" i="24"/>
  <c r="J59" i="24"/>
  <c r="C58" i="24"/>
  <c r="E56" i="24"/>
  <c r="G54" i="24"/>
  <c r="I52" i="24"/>
  <c r="H63" i="24"/>
  <c r="D59" i="24"/>
  <c r="H55" i="24"/>
  <c r="J53" i="24"/>
  <c r="C52" i="24"/>
  <c r="H62" i="24"/>
  <c r="J60" i="24"/>
  <c r="B60" i="24"/>
  <c r="D58" i="24"/>
  <c r="F56" i="24"/>
  <c r="H54" i="24"/>
  <c r="J52" i="24"/>
  <c r="F63" i="24"/>
  <c r="H61" i="24"/>
  <c r="B59" i="24"/>
  <c r="D57" i="24"/>
  <c r="F55" i="24"/>
  <c r="H53" i="24"/>
  <c r="E63" i="24"/>
  <c r="F62" i="24"/>
  <c r="G61" i="24"/>
  <c r="H60" i="24"/>
  <c r="I59" i="24"/>
  <c r="J58" i="24"/>
  <c r="B58" i="24"/>
  <c r="C57" i="24"/>
  <c r="D56" i="24"/>
  <c r="E55" i="24"/>
  <c r="F54" i="24"/>
  <c r="G53" i="24"/>
  <c r="H52" i="24"/>
  <c r="I58" i="24"/>
  <c r="B57" i="24"/>
  <c r="D55" i="24"/>
  <c r="F53" i="24"/>
  <c r="D62" i="24"/>
  <c r="E61" i="24"/>
  <c r="G59" i="24"/>
  <c r="I57" i="24"/>
  <c r="B56" i="24"/>
  <c r="D54" i="24"/>
  <c r="F52" i="24"/>
  <c r="J63" i="24"/>
  <c r="D61" i="24"/>
  <c r="F59" i="24"/>
  <c r="H57" i="24"/>
  <c r="J55" i="24"/>
  <c r="C54" i="24"/>
  <c r="E52" i="24"/>
  <c r="D63" i="24"/>
  <c r="E62" i="24"/>
  <c r="F61" i="24"/>
  <c r="G60" i="24"/>
  <c r="H59" i="24"/>
  <c r="J57" i="24"/>
  <c r="C56" i="24"/>
  <c r="E54" i="24"/>
  <c r="G52" i="24"/>
  <c r="C63" i="24"/>
  <c r="F60" i="24"/>
  <c r="H58" i="24"/>
  <c r="J56" i="24"/>
  <c r="C55" i="24"/>
  <c r="E53" i="24"/>
  <c r="B63" i="24"/>
  <c r="C62" i="24"/>
  <c r="E60" i="24"/>
  <c r="G58" i="24"/>
  <c r="I56" i="24"/>
  <c r="B55" i="24"/>
  <c r="D53" i="24"/>
  <c r="E43" i="15"/>
  <c r="E42" i="15"/>
  <c r="E41" i="15"/>
  <c r="E40" i="15"/>
  <c r="E39" i="15"/>
  <c r="E38" i="15"/>
  <c r="E37" i="15"/>
  <c r="E36" i="15"/>
  <c r="E35" i="15"/>
  <c r="E34" i="15"/>
  <c r="E26" i="15"/>
  <c r="E25" i="15"/>
  <c r="E24" i="15"/>
  <c r="E23" i="15"/>
  <c r="E22" i="15"/>
  <c r="E21" i="15"/>
  <c r="E19" i="15"/>
  <c r="E18" i="15"/>
  <c r="E17" i="15"/>
  <c r="E16" i="15"/>
  <c r="E14" i="15"/>
  <c r="E13" i="15"/>
  <c r="E12" i="15"/>
  <c r="B46" i="23"/>
  <c r="B38" i="23"/>
  <c r="J35" i="23"/>
  <c r="I35" i="23"/>
  <c r="H35" i="23"/>
  <c r="G35" i="23"/>
  <c r="F35" i="23"/>
  <c r="E35" i="23"/>
  <c r="D35" i="23"/>
  <c r="C35" i="23"/>
  <c r="B35" i="23"/>
  <c r="J34" i="23"/>
  <c r="I34" i="23"/>
  <c r="H34" i="23"/>
  <c r="G34" i="23"/>
  <c r="F34" i="23"/>
  <c r="E34" i="23"/>
  <c r="D34" i="23"/>
  <c r="C34" i="23"/>
  <c r="B34" i="23"/>
  <c r="J33" i="23"/>
  <c r="I33" i="23"/>
  <c r="H33" i="23"/>
  <c r="G33" i="23"/>
  <c r="F33" i="23"/>
  <c r="E33" i="23"/>
  <c r="D33" i="23"/>
  <c r="C33" i="23"/>
  <c r="B33" i="23"/>
  <c r="J32" i="23"/>
  <c r="I32" i="23"/>
  <c r="H32" i="23"/>
  <c r="G32" i="23"/>
  <c r="F32" i="23"/>
  <c r="E32" i="23"/>
  <c r="D32" i="23"/>
  <c r="C32" i="23"/>
  <c r="B32" i="23"/>
  <c r="J31" i="23"/>
  <c r="I31" i="23"/>
  <c r="H31" i="23"/>
  <c r="G31" i="23"/>
  <c r="F31" i="23"/>
  <c r="E31" i="23"/>
  <c r="D31" i="23"/>
  <c r="C31" i="23"/>
  <c r="B31" i="23"/>
  <c r="J30" i="23"/>
  <c r="I30" i="23"/>
  <c r="H30" i="23"/>
  <c r="G30" i="23"/>
  <c r="F30" i="23"/>
  <c r="E30" i="23"/>
  <c r="D30" i="23"/>
  <c r="C30" i="23"/>
  <c r="B30" i="23"/>
  <c r="J29" i="23"/>
  <c r="I29" i="23"/>
  <c r="H29" i="23"/>
  <c r="G29" i="23"/>
  <c r="F29" i="23"/>
  <c r="E29" i="23"/>
  <c r="D29" i="23"/>
  <c r="C29" i="23"/>
  <c r="B29" i="23"/>
  <c r="J28" i="23"/>
  <c r="I28" i="23"/>
  <c r="H28" i="23"/>
  <c r="G28" i="23"/>
  <c r="F28" i="23"/>
  <c r="E28" i="23"/>
  <c r="D28" i="23"/>
  <c r="C28" i="23"/>
  <c r="B28" i="23"/>
  <c r="J27" i="23"/>
  <c r="I27" i="23"/>
  <c r="H27" i="23"/>
  <c r="G27" i="23"/>
  <c r="F27" i="23"/>
  <c r="E27" i="23"/>
  <c r="D27" i="23"/>
  <c r="C27" i="23"/>
  <c r="B27" i="23"/>
  <c r="J26" i="23"/>
  <c r="I26" i="23"/>
  <c r="H26" i="23"/>
  <c r="G26" i="23"/>
  <c r="F26" i="23"/>
  <c r="E26" i="23"/>
  <c r="D26" i="23"/>
  <c r="C26" i="23"/>
  <c r="B26" i="23"/>
  <c r="J25" i="23"/>
  <c r="I25" i="23"/>
  <c r="H25" i="23"/>
  <c r="G25" i="23"/>
  <c r="F25" i="23"/>
  <c r="E25" i="23"/>
  <c r="D25" i="23"/>
  <c r="C25" i="23"/>
  <c r="B25" i="23"/>
  <c r="J24" i="23"/>
  <c r="I24" i="23"/>
  <c r="H24" i="23"/>
  <c r="G24" i="23"/>
  <c r="F24" i="23"/>
  <c r="E24" i="23"/>
  <c r="D24" i="23"/>
  <c r="C24" i="23"/>
  <c r="B24" i="23"/>
  <c r="B21" i="23"/>
  <c r="C21" i="23" s="1"/>
  <c r="J19" i="23"/>
  <c r="I19" i="23"/>
  <c r="H19" i="23"/>
  <c r="G19" i="23"/>
  <c r="F19" i="23"/>
  <c r="E19" i="23"/>
  <c r="D19" i="23"/>
  <c r="C19" i="23"/>
  <c r="B19" i="23"/>
  <c r="B17" i="23"/>
  <c r="J15" i="23"/>
  <c r="I15" i="23"/>
  <c r="H15" i="23"/>
  <c r="G15" i="23"/>
  <c r="F15" i="23"/>
  <c r="E15" i="23"/>
  <c r="D15" i="23"/>
  <c r="C15" i="23"/>
  <c r="B15" i="23"/>
  <c r="B49" i="23" s="1"/>
  <c r="J14" i="23"/>
  <c r="I14" i="23"/>
  <c r="H14" i="23"/>
  <c r="G14" i="23"/>
  <c r="F14" i="23"/>
  <c r="E14" i="23"/>
  <c r="D14" i="23"/>
  <c r="C14" i="23"/>
  <c r="B14" i="23"/>
  <c r="B48" i="23" s="1"/>
  <c r="J13" i="23"/>
  <c r="I13" i="23"/>
  <c r="H13" i="23"/>
  <c r="G13" i="23"/>
  <c r="F13" i="23"/>
  <c r="E13" i="23"/>
  <c r="D13" i="23"/>
  <c r="C13" i="23"/>
  <c r="B13" i="23"/>
  <c r="B47" i="23" s="1"/>
  <c r="J12" i="23"/>
  <c r="I12" i="23"/>
  <c r="H12" i="23"/>
  <c r="G12" i="23"/>
  <c r="F12" i="23"/>
  <c r="E12" i="23"/>
  <c r="D12" i="23"/>
  <c r="C12" i="23"/>
  <c r="B12" i="23"/>
  <c r="J11" i="23"/>
  <c r="I11" i="23"/>
  <c r="H11" i="23"/>
  <c r="G11" i="23"/>
  <c r="F11" i="23"/>
  <c r="E11" i="23"/>
  <c r="D11" i="23"/>
  <c r="C11" i="23"/>
  <c r="B11" i="23"/>
  <c r="B45" i="23" s="1"/>
  <c r="J10" i="23"/>
  <c r="I10" i="23"/>
  <c r="H10" i="23"/>
  <c r="G10" i="23"/>
  <c r="F10" i="23"/>
  <c r="E10" i="23"/>
  <c r="D10" i="23"/>
  <c r="C10" i="23"/>
  <c r="C44" i="23" s="1"/>
  <c r="B10" i="23"/>
  <c r="B44" i="23" s="1"/>
  <c r="J9" i="23"/>
  <c r="I9" i="23"/>
  <c r="H9" i="23"/>
  <c r="G9" i="23"/>
  <c r="F9" i="23"/>
  <c r="E9" i="23"/>
  <c r="D9" i="23"/>
  <c r="C9" i="23"/>
  <c r="C43" i="23" s="1"/>
  <c r="B9" i="23"/>
  <c r="B43" i="23" s="1"/>
  <c r="J8" i="23"/>
  <c r="I8" i="23"/>
  <c r="H8" i="23"/>
  <c r="G8" i="23"/>
  <c r="F8" i="23"/>
  <c r="E8" i="23"/>
  <c r="D8" i="23"/>
  <c r="C8" i="23"/>
  <c r="B8" i="23"/>
  <c r="B42" i="23" s="1"/>
  <c r="J7" i="23"/>
  <c r="I7" i="23"/>
  <c r="H7" i="23"/>
  <c r="G7" i="23"/>
  <c r="F7" i="23"/>
  <c r="E7" i="23"/>
  <c r="D7" i="23"/>
  <c r="C7" i="23"/>
  <c r="B7" i="23"/>
  <c r="B41" i="23" s="1"/>
  <c r="J6" i="23"/>
  <c r="I6" i="23"/>
  <c r="H6" i="23"/>
  <c r="G6" i="23"/>
  <c r="F6" i="23"/>
  <c r="E6" i="23"/>
  <c r="D6" i="23"/>
  <c r="C6" i="23"/>
  <c r="B6" i="23"/>
  <c r="B40" i="23" s="1"/>
  <c r="J5" i="23"/>
  <c r="I5" i="23"/>
  <c r="H5" i="23"/>
  <c r="G5" i="23"/>
  <c r="F5" i="23"/>
  <c r="E5" i="23"/>
  <c r="D5" i="23"/>
  <c r="C5" i="23"/>
  <c r="B5" i="23"/>
  <c r="B39" i="23" s="1"/>
  <c r="J4" i="23"/>
  <c r="I4" i="23"/>
  <c r="H4" i="23"/>
  <c r="G4" i="23"/>
  <c r="F4" i="23"/>
  <c r="E4" i="23"/>
  <c r="D4" i="23"/>
  <c r="C4" i="23"/>
  <c r="B4" i="23"/>
  <c r="E20" i="22"/>
  <c r="F20" i="22"/>
  <c r="G20" i="22"/>
  <c r="H20" i="22"/>
  <c r="I20" i="22"/>
  <c r="J20" i="22"/>
  <c r="K20" i="22"/>
  <c r="L20" i="22"/>
  <c r="M20" i="22"/>
  <c r="N20" i="22"/>
  <c r="O20" i="22"/>
  <c r="C202" i="7"/>
  <c r="D202" i="7"/>
  <c r="E202" i="7"/>
  <c r="F202" i="7"/>
  <c r="G202" i="7"/>
  <c r="H202" i="7"/>
  <c r="I202" i="7"/>
  <c r="J202" i="7"/>
  <c r="K202" i="7"/>
  <c r="L202" i="7"/>
  <c r="M202" i="7"/>
  <c r="C203" i="7"/>
  <c r="D203" i="7"/>
  <c r="E203" i="7"/>
  <c r="F203" i="7"/>
  <c r="G203" i="7"/>
  <c r="H203" i="7"/>
  <c r="I203" i="7"/>
  <c r="J203" i="7"/>
  <c r="K203" i="7"/>
  <c r="L203" i="7"/>
  <c r="M203" i="7"/>
  <c r="C204" i="7"/>
  <c r="D204" i="7"/>
  <c r="E204" i="7"/>
  <c r="F204" i="7"/>
  <c r="G204" i="7"/>
  <c r="H204" i="7"/>
  <c r="I204" i="7"/>
  <c r="J204" i="7"/>
  <c r="K204" i="7"/>
  <c r="L204" i="7"/>
  <c r="M204" i="7"/>
  <c r="C205" i="7"/>
  <c r="D205" i="7"/>
  <c r="E205" i="7"/>
  <c r="F205" i="7"/>
  <c r="G205" i="7"/>
  <c r="H205" i="7"/>
  <c r="I205" i="7"/>
  <c r="J205" i="7"/>
  <c r="K205" i="7"/>
  <c r="L205" i="7"/>
  <c r="M205" i="7"/>
  <c r="C206" i="7"/>
  <c r="D206" i="7"/>
  <c r="E206" i="7"/>
  <c r="F206" i="7"/>
  <c r="G206" i="7"/>
  <c r="H206" i="7"/>
  <c r="I206" i="7"/>
  <c r="J206" i="7"/>
  <c r="K206" i="7"/>
  <c r="L206" i="7"/>
  <c r="M206" i="7"/>
  <c r="C207" i="7"/>
  <c r="D207" i="7"/>
  <c r="E207" i="7"/>
  <c r="F207" i="7"/>
  <c r="G207" i="7"/>
  <c r="H207" i="7"/>
  <c r="I207" i="7"/>
  <c r="J207" i="7"/>
  <c r="K207" i="7"/>
  <c r="L207" i="7"/>
  <c r="M207" i="7"/>
  <c r="C208" i="7"/>
  <c r="D208" i="7"/>
  <c r="E208" i="7"/>
  <c r="F208" i="7"/>
  <c r="G208" i="7"/>
  <c r="H208" i="7"/>
  <c r="I208" i="7"/>
  <c r="J208" i="7"/>
  <c r="K208" i="7"/>
  <c r="L208" i="7"/>
  <c r="M208" i="7"/>
  <c r="C209" i="7"/>
  <c r="D209" i="7"/>
  <c r="E209" i="7"/>
  <c r="F209" i="7"/>
  <c r="G209" i="7"/>
  <c r="H209" i="7"/>
  <c r="I209" i="7"/>
  <c r="J209" i="7"/>
  <c r="K209" i="7"/>
  <c r="L209" i="7"/>
  <c r="M209" i="7"/>
  <c r="C210" i="7"/>
  <c r="D210" i="7"/>
  <c r="E210" i="7"/>
  <c r="F210" i="7"/>
  <c r="G210" i="7"/>
  <c r="H210" i="7"/>
  <c r="I210" i="7"/>
  <c r="J210" i="7"/>
  <c r="K210" i="7"/>
  <c r="L210" i="7"/>
  <c r="M210" i="7"/>
  <c r="C211" i="7"/>
  <c r="D211" i="7"/>
  <c r="E211" i="7"/>
  <c r="F211" i="7"/>
  <c r="G211" i="7"/>
  <c r="H211" i="7"/>
  <c r="I211" i="7"/>
  <c r="J211" i="7"/>
  <c r="K211" i="7"/>
  <c r="L211" i="7"/>
  <c r="M211" i="7"/>
  <c r="C212" i="7"/>
  <c r="D212" i="7"/>
  <c r="E212" i="7"/>
  <c r="F212" i="7"/>
  <c r="G212" i="7"/>
  <c r="H212" i="7"/>
  <c r="I212" i="7"/>
  <c r="J212" i="7"/>
  <c r="K212" i="7"/>
  <c r="L212" i="7"/>
  <c r="M212" i="7"/>
  <c r="C213" i="7"/>
  <c r="D213" i="7"/>
  <c r="E213" i="7"/>
  <c r="F213" i="7"/>
  <c r="G213" i="7"/>
  <c r="H213" i="7"/>
  <c r="I213" i="7"/>
  <c r="J213" i="7"/>
  <c r="K213" i="7"/>
  <c r="L213" i="7"/>
  <c r="M213" i="7"/>
  <c r="C214" i="7"/>
  <c r="D214" i="7"/>
  <c r="E214" i="7"/>
  <c r="F214" i="7"/>
  <c r="G214" i="7"/>
  <c r="H214" i="7"/>
  <c r="I214" i="7"/>
  <c r="J214" i="7"/>
  <c r="K214" i="7"/>
  <c r="L214" i="7"/>
  <c r="M214" i="7"/>
  <c r="C215" i="7"/>
  <c r="D215" i="7"/>
  <c r="E215" i="7"/>
  <c r="F215" i="7"/>
  <c r="G215" i="7"/>
  <c r="H215" i="7"/>
  <c r="I215" i="7"/>
  <c r="J215" i="7"/>
  <c r="K215" i="7"/>
  <c r="L215" i="7"/>
  <c r="M215" i="7"/>
  <c r="C216" i="7"/>
  <c r="D216" i="7"/>
  <c r="E216" i="7"/>
  <c r="F216" i="7"/>
  <c r="G216" i="7"/>
  <c r="H216" i="7"/>
  <c r="I216" i="7"/>
  <c r="J216" i="7"/>
  <c r="K216" i="7"/>
  <c r="L216" i="7"/>
  <c r="M216" i="7"/>
  <c r="C217" i="7"/>
  <c r="D217" i="7"/>
  <c r="E217" i="7"/>
  <c r="F217" i="7"/>
  <c r="G217" i="7"/>
  <c r="H217" i="7"/>
  <c r="I217" i="7"/>
  <c r="J217" i="7"/>
  <c r="K217" i="7"/>
  <c r="L217" i="7"/>
  <c r="M217" i="7"/>
  <c r="C218" i="7"/>
  <c r="D218" i="7"/>
  <c r="E218" i="7"/>
  <c r="F218" i="7"/>
  <c r="G218" i="7"/>
  <c r="H218" i="7"/>
  <c r="I218" i="7"/>
  <c r="J218" i="7"/>
  <c r="K218" i="7"/>
  <c r="L218" i="7"/>
  <c r="M218" i="7"/>
  <c r="C219" i="7"/>
  <c r="D219" i="7"/>
  <c r="E219" i="7"/>
  <c r="F219" i="7"/>
  <c r="G219" i="7"/>
  <c r="H219" i="7"/>
  <c r="I219" i="7"/>
  <c r="J219" i="7"/>
  <c r="K219" i="7"/>
  <c r="L219" i="7"/>
  <c r="M219" i="7"/>
  <c r="C220" i="7"/>
  <c r="D220" i="7"/>
  <c r="E220" i="7"/>
  <c r="F220" i="7"/>
  <c r="G220" i="7"/>
  <c r="H220" i="7"/>
  <c r="I220" i="7"/>
  <c r="J220" i="7"/>
  <c r="K220" i="7"/>
  <c r="L220" i="7"/>
  <c r="M220" i="7"/>
  <c r="C221" i="7"/>
  <c r="D221" i="7"/>
  <c r="E221" i="7"/>
  <c r="F221" i="7"/>
  <c r="G221" i="7"/>
  <c r="H221" i="7"/>
  <c r="I221" i="7"/>
  <c r="J221" i="7"/>
  <c r="K221" i="7"/>
  <c r="L221" i="7"/>
  <c r="M221" i="7"/>
  <c r="B203" i="7"/>
  <c r="B204" i="7"/>
  <c r="B205" i="7"/>
  <c r="B206" i="7"/>
  <c r="B207" i="7"/>
  <c r="B208" i="7"/>
  <c r="B209" i="7"/>
  <c r="B210" i="7"/>
  <c r="B211" i="7"/>
  <c r="B212" i="7"/>
  <c r="B213" i="7"/>
  <c r="B214" i="7"/>
  <c r="B215" i="7"/>
  <c r="B216" i="7"/>
  <c r="B217" i="7"/>
  <c r="B218" i="7"/>
  <c r="B219" i="7"/>
  <c r="B220" i="7"/>
  <c r="B221" i="7"/>
  <c r="B202" i="7"/>
  <c r="D20" i="22"/>
  <c r="L47" i="15" l="1"/>
  <c r="K22" i="22"/>
  <c r="E59" i="19" s="1"/>
  <c r="K47" i="15"/>
  <c r="J22" i="22"/>
  <c r="E58" i="19" s="1"/>
  <c r="J47" i="15"/>
  <c r="I22" i="22"/>
  <c r="E57" i="25" s="1"/>
  <c r="I47" i="15"/>
  <c r="H22" i="22"/>
  <c r="E56" i="19" s="1"/>
  <c r="P47" i="15"/>
  <c r="O22" i="22"/>
  <c r="E63" i="25" s="1"/>
  <c r="H47" i="15"/>
  <c r="G22" i="22"/>
  <c r="E55" i="19" s="1"/>
  <c r="O47" i="15"/>
  <c r="N22" i="22"/>
  <c r="E62" i="25" s="1"/>
  <c r="G47" i="15"/>
  <c r="F22" i="22"/>
  <c r="E54" i="19" s="1"/>
  <c r="N47" i="15"/>
  <c r="M22" i="22"/>
  <c r="E61" i="25" s="1"/>
  <c r="F47" i="15"/>
  <c r="E22" i="22"/>
  <c r="E53" i="25" s="1"/>
  <c r="E47" i="15"/>
  <c r="D22" i="22"/>
  <c r="E52" i="25" s="1"/>
  <c r="M47" i="15"/>
  <c r="L22" i="22"/>
  <c r="E60" i="19" s="1"/>
  <c r="E59" i="25"/>
  <c r="B63" i="19"/>
  <c r="O158" i="22"/>
  <c r="B62" i="19"/>
  <c r="N158" i="22"/>
  <c r="B61" i="19"/>
  <c r="M158" i="22"/>
  <c r="B53" i="19"/>
  <c r="E158" i="22"/>
  <c r="B52" i="19"/>
  <c r="D158" i="22"/>
  <c r="B60" i="19"/>
  <c r="L158" i="22"/>
  <c r="B59" i="19"/>
  <c r="K158" i="22"/>
  <c r="B55" i="19"/>
  <c r="G158" i="22"/>
  <c r="B54" i="19"/>
  <c r="F158" i="22"/>
  <c r="B58" i="19"/>
  <c r="J158" i="22"/>
  <c r="B57" i="19"/>
  <c r="I158" i="22"/>
  <c r="B56" i="19"/>
  <c r="H158" i="22"/>
  <c r="F68" i="25"/>
  <c r="J70" i="25"/>
  <c r="D72" i="25"/>
  <c r="G71" i="25"/>
  <c r="I68" i="25"/>
  <c r="H73" i="25"/>
  <c r="I76" i="25"/>
  <c r="F76" i="25"/>
  <c r="D73" i="25"/>
  <c r="F69" i="25"/>
  <c r="F77" i="25"/>
  <c r="G72" i="25"/>
  <c r="H66" i="25"/>
  <c r="H74" i="25"/>
  <c r="I69" i="25"/>
  <c r="I77" i="25"/>
  <c r="J71" i="25"/>
  <c r="D66" i="25"/>
  <c r="D74" i="25"/>
  <c r="F70" i="25"/>
  <c r="G73" i="25"/>
  <c r="H67" i="25"/>
  <c r="H75" i="25"/>
  <c r="I70" i="25"/>
  <c r="J72" i="25"/>
  <c r="D67" i="25"/>
  <c r="D75" i="25"/>
  <c r="F71" i="25"/>
  <c r="G66" i="25"/>
  <c r="G74" i="25"/>
  <c r="H68" i="25"/>
  <c r="H76" i="25"/>
  <c r="I71" i="25"/>
  <c r="J73" i="25"/>
  <c r="D68" i="25"/>
  <c r="D76" i="25"/>
  <c r="F72" i="25"/>
  <c r="G67" i="25"/>
  <c r="G75" i="25"/>
  <c r="H69" i="25"/>
  <c r="H77" i="25"/>
  <c r="I72" i="25"/>
  <c r="J66" i="25"/>
  <c r="J74" i="25"/>
  <c r="D69" i="25"/>
  <c r="D77" i="25"/>
  <c r="F73" i="25"/>
  <c r="G68" i="25"/>
  <c r="G76" i="25"/>
  <c r="H70" i="25"/>
  <c r="I73" i="25"/>
  <c r="J67" i="25"/>
  <c r="J75" i="25"/>
  <c r="D70" i="25"/>
  <c r="F66" i="25"/>
  <c r="F74" i="25"/>
  <c r="G69" i="25"/>
  <c r="G77" i="25"/>
  <c r="H71" i="25"/>
  <c r="I66" i="25"/>
  <c r="I74" i="25"/>
  <c r="J68" i="25"/>
  <c r="J76" i="25"/>
  <c r="D71" i="25"/>
  <c r="F67" i="25"/>
  <c r="F75" i="25"/>
  <c r="G70" i="25"/>
  <c r="H72" i="25"/>
  <c r="I67" i="25"/>
  <c r="I75" i="25"/>
  <c r="J69" i="25"/>
  <c r="J77" i="25"/>
  <c r="J70" i="24"/>
  <c r="I70" i="24"/>
  <c r="H72" i="24"/>
  <c r="C76" i="24"/>
  <c r="E67" i="24"/>
  <c r="D67" i="24"/>
  <c r="J71" i="24"/>
  <c r="B69" i="24"/>
  <c r="G72" i="24"/>
  <c r="F74" i="24"/>
  <c r="E74" i="24"/>
  <c r="C77" i="24"/>
  <c r="E76" i="24"/>
  <c r="J77" i="24"/>
  <c r="F67" i="24"/>
  <c r="D70" i="24"/>
  <c r="E77" i="24"/>
  <c r="H68" i="24"/>
  <c r="H69" i="24"/>
  <c r="I74" i="24"/>
  <c r="G77" i="24"/>
  <c r="J75" i="24"/>
  <c r="G71" i="24"/>
  <c r="G66" i="24"/>
  <c r="D77" i="24"/>
  <c r="F66" i="24"/>
  <c r="D69" i="24"/>
  <c r="C71" i="24"/>
  <c r="H67" i="24"/>
  <c r="F70" i="24"/>
  <c r="D73" i="24"/>
  <c r="G76" i="24"/>
  <c r="B67" i="24"/>
  <c r="I76" i="24"/>
  <c r="F72" i="24"/>
  <c r="K63" i="24"/>
  <c r="B77" i="24"/>
  <c r="E68" i="24"/>
  <c r="E66" i="24"/>
  <c r="D68" i="24"/>
  <c r="K57" i="24"/>
  <c r="B71" i="24"/>
  <c r="K58" i="24"/>
  <c r="B72" i="24"/>
  <c r="F69" i="24"/>
  <c r="D72" i="24"/>
  <c r="H77" i="24"/>
  <c r="K52" i="24"/>
  <c r="B66" i="24"/>
  <c r="I68" i="24"/>
  <c r="D66" i="24"/>
  <c r="E73" i="24"/>
  <c r="C70" i="24"/>
  <c r="C68" i="24"/>
  <c r="K56" i="24"/>
  <c r="B70" i="24"/>
  <c r="I72" i="24"/>
  <c r="J72" i="24"/>
  <c r="D71" i="24"/>
  <c r="K60" i="24"/>
  <c r="B74" i="24"/>
  <c r="I66" i="24"/>
  <c r="I67" i="24"/>
  <c r="G70" i="24"/>
  <c r="K53" i="24"/>
  <c r="C67" i="24"/>
  <c r="D74" i="24"/>
  <c r="K55" i="24"/>
  <c r="C69" i="24"/>
  <c r="J69" i="24"/>
  <c r="I71" i="24"/>
  <c r="H66" i="24"/>
  <c r="I73" i="24"/>
  <c r="K59" i="24"/>
  <c r="B73" i="24"/>
  <c r="J74" i="24"/>
  <c r="G68" i="24"/>
  <c r="G69" i="24"/>
  <c r="F71" i="24"/>
  <c r="B68" i="24"/>
  <c r="K54" i="24"/>
  <c r="C75" i="24"/>
  <c r="H73" i="24"/>
  <c r="H71" i="24"/>
  <c r="G73" i="24"/>
  <c r="G67" i="24"/>
  <c r="H74" i="24"/>
  <c r="H75" i="24"/>
  <c r="H76" i="24"/>
  <c r="E70" i="24"/>
  <c r="E71" i="24"/>
  <c r="E72" i="24"/>
  <c r="J68" i="24"/>
  <c r="K62" i="24"/>
  <c r="B76" i="24"/>
  <c r="G74" i="24"/>
  <c r="F73" i="24"/>
  <c r="E75" i="24"/>
  <c r="F68" i="24"/>
  <c r="G75" i="24"/>
  <c r="F77" i="24"/>
  <c r="C66" i="24"/>
  <c r="C72" i="24"/>
  <c r="C73" i="24"/>
  <c r="C74" i="24"/>
  <c r="I69" i="24"/>
  <c r="J76" i="24"/>
  <c r="F75" i="24"/>
  <c r="D75" i="24"/>
  <c r="D76" i="24"/>
  <c r="E69" i="24"/>
  <c r="F76" i="24"/>
  <c r="J66" i="24"/>
  <c r="J67" i="24"/>
  <c r="J73" i="24"/>
  <c r="I75" i="24"/>
  <c r="K61" i="24"/>
  <c r="B75" i="24"/>
  <c r="H70" i="24"/>
  <c r="I77" i="24"/>
  <c r="B55" i="23"/>
  <c r="B63" i="23"/>
  <c r="B62" i="23"/>
  <c r="B61" i="23"/>
  <c r="B59" i="23"/>
  <c r="B54" i="23"/>
  <c r="B53" i="23"/>
  <c r="B60" i="23"/>
  <c r="B58" i="23"/>
  <c r="B57" i="23"/>
  <c r="B56" i="23"/>
  <c r="B52" i="23"/>
  <c r="C38" i="23"/>
  <c r="C46" i="23"/>
  <c r="C39" i="23"/>
  <c r="C47" i="23"/>
  <c r="C40" i="23"/>
  <c r="C48" i="23"/>
  <c r="C49" i="23"/>
  <c r="D39" i="23"/>
  <c r="C41" i="23"/>
  <c r="D41" i="23"/>
  <c r="C42" i="23"/>
  <c r="D49" i="23"/>
  <c r="D21" i="23"/>
  <c r="C45" i="23"/>
  <c r="E54" i="25" l="1"/>
  <c r="E75" i="25" s="1"/>
  <c r="E58" i="25"/>
  <c r="E72" i="25" s="1"/>
  <c r="E53" i="19"/>
  <c r="E55" i="25"/>
  <c r="E57" i="19"/>
  <c r="E52" i="19"/>
  <c r="E63" i="19"/>
  <c r="E56" i="25"/>
  <c r="E61" i="19"/>
  <c r="E60" i="25"/>
  <c r="E74" i="25" s="1"/>
  <c r="E62" i="19"/>
  <c r="E57" i="23"/>
  <c r="C57" i="23"/>
  <c r="E56" i="23"/>
  <c r="C56" i="23"/>
  <c r="E55" i="23"/>
  <c r="C55" i="23"/>
  <c r="E53" i="23"/>
  <c r="C53" i="23"/>
  <c r="C60" i="25"/>
  <c r="C60" i="19"/>
  <c r="C54" i="25"/>
  <c r="C54" i="19"/>
  <c r="C56" i="19"/>
  <c r="C56" i="25"/>
  <c r="C57" i="19"/>
  <c r="C57" i="25"/>
  <c r="E61" i="23"/>
  <c r="C61" i="23"/>
  <c r="E58" i="23"/>
  <c r="C58" i="23"/>
  <c r="E60" i="23"/>
  <c r="C60" i="23"/>
  <c r="E62" i="23"/>
  <c r="C62" i="23"/>
  <c r="C53" i="25"/>
  <c r="C53" i="19"/>
  <c r="C55" i="25"/>
  <c r="C55" i="19"/>
  <c r="C58" i="19"/>
  <c r="C58" i="25"/>
  <c r="C62" i="25"/>
  <c r="C62" i="19"/>
  <c r="E59" i="23"/>
  <c r="C59" i="23"/>
  <c r="E54" i="23"/>
  <c r="C54" i="23"/>
  <c r="E52" i="23"/>
  <c r="C52" i="23"/>
  <c r="E63" i="23"/>
  <c r="C63" i="23"/>
  <c r="C61" i="25"/>
  <c r="C61" i="19"/>
  <c r="C63" i="19"/>
  <c r="C63" i="25"/>
  <c r="C59" i="19"/>
  <c r="C59" i="25"/>
  <c r="C52" i="19"/>
  <c r="C52" i="25"/>
  <c r="E73" i="25"/>
  <c r="E76" i="25"/>
  <c r="B63" i="25"/>
  <c r="B62" i="25"/>
  <c r="B61" i="25"/>
  <c r="B60" i="25"/>
  <c r="B59" i="25"/>
  <c r="B58" i="25"/>
  <c r="B57" i="25"/>
  <c r="B56" i="25"/>
  <c r="B55" i="25"/>
  <c r="B54" i="25"/>
  <c r="B53" i="25"/>
  <c r="B52" i="25"/>
  <c r="B85" i="24"/>
  <c r="B81" i="24"/>
  <c r="B84" i="24"/>
  <c r="B86" i="24"/>
  <c r="B82" i="24"/>
  <c r="B83" i="24"/>
  <c r="B89" i="24"/>
  <c r="B91" i="24"/>
  <c r="B87" i="24"/>
  <c r="B90" i="24"/>
  <c r="B88" i="24"/>
  <c r="B80" i="24"/>
  <c r="E21" i="23"/>
  <c r="D44" i="23"/>
  <c r="D42" i="23"/>
  <c r="D46" i="23"/>
  <c r="D38" i="23"/>
  <c r="D40" i="23"/>
  <c r="D48" i="23"/>
  <c r="D47" i="23"/>
  <c r="D45" i="23"/>
  <c r="D43" i="23"/>
  <c r="E77" i="25" l="1"/>
  <c r="E67" i="25"/>
  <c r="E70" i="25"/>
  <c r="E69" i="25"/>
  <c r="E68" i="25"/>
  <c r="E66" i="25"/>
  <c r="E71" i="25"/>
  <c r="C66" i="25"/>
  <c r="K54" i="25"/>
  <c r="K55" i="25"/>
  <c r="K53" i="25"/>
  <c r="K61" i="25"/>
  <c r="K60" i="25"/>
  <c r="K63" i="25"/>
  <c r="K58" i="25"/>
  <c r="K62" i="25"/>
  <c r="K56" i="25"/>
  <c r="C71" i="25"/>
  <c r="C76" i="25"/>
  <c r="C73" i="25"/>
  <c r="C72" i="25"/>
  <c r="C70" i="25"/>
  <c r="C77" i="25"/>
  <c r="K57" i="25"/>
  <c r="C69" i="25"/>
  <c r="C68" i="25"/>
  <c r="K59" i="25"/>
  <c r="C75" i="25"/>
  <c r="C67" i="25"/>
  <c r="C74" i="25"/>
  <c r="K52" i="25"/>
  <c r="B73" i="25"/>
  <c r="B75" i="25"/>
  <c r="B66" i="25"/>
  <c r="B74" i="25"/>
  <c r="B67" i="25"/>
  <c r="B68" i="25"/>
  <c r="B72" i="25"/>
  <c r="B69" i="25"/>
  <c r="B70" i="25"/>
  <c r="B76" i="25"/>
  <c r="B71" i="25"/>
  <c r="B85" i="25" s="1"/>
  <c r="B77" i="25"/>
  <c r="B92" i="24"/>
  <c r="B94" i="24"/>
  <c r="B97" i="24" s="1"/>
  <c r="K55" i="23"/>
  <c r="H29" i="15" s="1"/>
  <c r="B74" i="23"/>
  <c r="K63" i="23"/>
  <c r="P29" i="15" s="1"/>
  <c r="B72" i="23"/>
  <c r="B73" i="23"/>
  <c r="K62" i="23"/>
  <c r="O29" i="15" s="1"/>
  <c r="K60" i="23"/>
  <c r="M29" i="15" s="1"/>
  <c r="B67" i="23"/>
  <c r="K54" i="23"/>
  <c r="G29" i="15" s="1"/>
  <c r="B66" i="23"/>
  <c r="B70" i="23"/>
  <c r="B76" i="23"/>
  <c r="K58" i="23"/>
  <c r="K29" i="15" s="1"/>
  <c r="K61" i="23"/>
  <c r="N29" i="15" s="1"/>
  <c r="K59" i="23"/>
  <c r="L29" i="15" s="1"/>
  <c r="K53" i="23"/>
  <c r="F29" i="15" s="1"/>
  <c r="B68" i="23"/>
  <c r="K57" i="23"/>
  <c r="J29" i="15" s="1"/>
  <c r="B75" i="23"/>
  <c r="B77" i="23"/>
  <c r="B69" i="23"/>
  <c r="K56" i="23"/>
  <c r="I29" i="15" s="1"/>
  <c r="B71" i="23"/>
  <c r="C76" i="23"/>
  <c r="K52" i="23"/>
  <c r="C69" i="23"/>
  <c r="C67" i="23"/>
  <c r="C66" i="23"/>
  <c r="C77" i="23"/>
  <c r="D76" i="23"/>
  <c r="C68" i="23"/>
  <c r="C74" i="23"/>
  <c r="C73" i="23"/>
  <c r="C70" i="23"/>
  <c r="C71" i="23"/>
  <c r="C75" i="23"/>
  <c r="C72" i="23"/>
  <c r="D68" i="23"/>
  <c r="D66" i="23"/>
  <c r="D74" i="23"/>
  <c r="D69" i="23"/>
  <c r="D71" i="23"/>
  <c r="D72" i="23"/>
  <c r="D77" i="23"/>
  <c r="D70" i="23"/>
  <c r="D73" i="23"/>
  <c r="D75" i="23"/>
  <c r="D67" i="23"/>
  <c r="F21" i="23"/>
  <c r="E43" i="23"/>
  <c r="E71" i="23" s="1"/>
  <c r="E44" i="23"/>
  <c r="E72" i="23" s="1"/>
  <c r="E46" i="23"/>
  <c r="E74" i="23" s="1"/>
  <c r="E47" i="23"/>
  <c r="E75" i="23" s="1"/>
  <c r="E39" i="23"/>
  <c r="E67" i="23" s="1"/>
  <c r="E38" i="23"/>
  <c r="E66" i="23" s="1"/>
  <c r="E45" i="23"/>
  <c r="E73" i="23" s="1"/>
  <c r="E41" i="23"/>
  <c r="E69" i="23" s="1"/>
  <c r="E49" i="23"/>
  <c r="E77" i="23" s="1"/>
  <c r="E42" i="23"/>
  <c r="E70" i="23" s="1"/>
  <c r="E40" i="23"/>
  <c r="E68" i="23" s="1"/>
  <c r="E48" i="23"/>
  <c r="E76" i="23" s="1"/>
  <c r="B80" i="25" l="1"/>
  <c r="B90" i="25"/>
  <c r="B87" i="25"/>
  <c r="B89" i="25"/>
  <c r="B86" i="25"/>
  <c r="B84" i="25"/>
  <c r="B81" i="25"/>
  <c r="B83" i="25"/>
  <c r="B82" i="25"/>
  <c r="B91" i="25"/>
  <c r="B88" i="25"/>
  <c r="E29" i="15"/>
  <c r="E52" i="15" s="1"/>
  <c r="F42" i="23"/>
  <c r="F70" i="23" s="1"/>
  <c r="G21" i="23"/>
  <c r="F45" i="23"/>
  <c r="F73" i="23" s="1"/>
  <c r="F38" i="23"/>
  <c r="F66" i="23" s="1"/>
  <c r="F40" i="23"/>
  <c r="F68" i="23" s="1"/>
  <c r="F44" i="23"/>
  <c r="F72" i="23" s="1"/>
  <c r="F43" i="23"/>
  <c r="F71" i="23" s="1"/>
  <c r="F41" i="23"/>
  <c r="F69" i="23" s="1"/>
  <c r="F48" i="23"/>
  <c r="F76" i="23" s="1"/>
  <c r="F39" i="23"/>
  <c r="F67" i="23" s="1"/>
  <c r="F47" i="23"/>
  <c r="F75" i="23" s="1"/>
  <c r="F49" i="23"/>
  <c r="F77" i="23" s="1"/>
  <c r="F46" i="23"/>
  <c r="F74" i="23" s="1"/>
  <c r="B92" i="25" l="1"/>
  <c r="B94" i="25"/>
  <c r="B97" i="25" s="1"/>
  <c r="B99" i="25" s="1"/>
  <c r="G49" i="23"/>
  <c r="G77" i="23" s="1"/>
  <c r="G41" i="23"/>
  <c r="G69" i="23" s="1"/>
  <c r="H21" i="23"/>
  <c r="G48" i="23"/>
  <c r="G76" i="23" s="1"/>
  <c r="G43" i="23"/>
  <c r="G71" i="23" s="1"/>
  <c r="G40" i="23"/>
  <c r="G68" i="23" s="1"/>
  <c r="G39" i="23"/>
  <c r="G67" i="23" s="1"/>
  <c r="G47" i="23"/>
  <c r="G75" i="23" s="1"/>
  <c r="G38" i="23"/>
  <c r="G66" i="23" s="1"/>
  <c r="G46" i="23"/>
  <c r="G74" i="23" s="1"/>
  <c r="G42" i="23"/>
  <c r="G70" i="23" s="1"/>
  <c r="G45" i="23"/>
  <c r="G73" i="23" s="1"/>
  <c r="G44" i="23"/>
  <c r="G72" i="23" s="1"/>
  <c r="I21" i="23" l="1"/>
  <c r="H42" i="23"/>
  <c r="H70" i="23" s="1"/>
  <c r="H38" i="23"/>
  <c r="H66" i="23" s="1"/>
  <c r="H40" i="23"/>
  <c r="H68" i="23" s="1"/>
  <c r="H46" i="23"/>
  <c r="H74" i="23" s="1"/>
  <c r="H45" i="23"/>
  <c r="H73" i="23" s="1"/>
  <c r="H41" i="23"/>
  <c r="H69" i="23" s="1"/>
  <c r="H49" i="23"/>
  <c r="H77" i="23" s="1"/>
  <c r="H44" i="23"/>
  <c r="H72" i="23" s="1"/>
  <c r="H47" i="23"/>
  <c r="H75" i="23" s="1"/>
  <c r="H39" i="23"/>
  <c r="H67" i="23" s="1"/>
  <c r="H43" i="23"/>
  <c r="H71" i="23" s="1"/>
  <c r="H48" i="23"/>
  <c r="H76" i="23" s="1"/>
  <c r="I47" i="23" l="1"/>
  <c r="I75" i="23" s="1"/>
  <c r="I39" i="23"/>
  <c r="I67" i="23" s="1"/>
  <c r="J21" i="23"/>
  <c r="I38" i="23"/>
  <c r="I66" i="23" s="1"/>
  <c r="I41" i="23"/>
  <c r="I69" i="23" s="1"/>
  <c r="I49" i="23"/>
  <c r="I77" i="23" s="1"/>
  <c r="I45" i="23"/>
  <c r="I73" i="23" s="1"/>
  <c r="I44" i="23"/>
  <c r="I72" i="23" s="1"/>
  <c r="I40" i="23"/>
  <c r="I68" i="23" s="1"/>
  <c r="I48" i="23"/>
  <c r="I76" i="23" s="1"/>
  <c r="I43" i="23"/>
  <c r="I71" i="23" s="1"/>
  <c r="I46" i="23"/>
  <c r="I74" i="23" s="1"/>
  <c r="I42" i="23"/>
  <c r="I70" i="23" s="1"/>
  <c r="J46" i="23" l="1"/>
  <c r="J74" i="23" s="1"/>
  <c r="B88" i="23" s="1"/>
  <c r="J38" i="23"/>
  <c r="J66" i="23" s="1"/>
  <c r="B80" i="23" s="1"/>
  <c r="J40" i="23"/>
  <c r="J68" i="23" s="1"/>
  <c r="B82" i="23" s="1"/>
  <c r="J48" i="23"/>
  <c r="J76" i="23" s="1"/>
  <c r="B90" i="23" s="1"/>
  <c r="J49" i="23"/>
  <c r="J77" i="23" s="1"/>
  <c r="B91" i="23" s="1"/>
  <c r="J44" i="23"/>
  <c r="J72" i="23" s="1"/>
  <c r="B86" i="23" s="1"/>
  <c r="J45" i="23"/>
  <c r="J73" i="23" s="1"/>
  <c r="B87" i="23" s="1"/>
  <c r="J43" i="23"/>
  <c r="J71" i="23" s="1"/>
  <c r="B85" i="23" s="1"/>
  <c r="J39" i="23"/>
  <c r="J67" i="23" s="1"/>
  <c r="B81" i="23" s="1"/>
  <c r="J47" i="23"/>
  <c r="J75" i="23" s="1"/>
  <c r="B89" i="23" s="1"/>
  <c r="J42" i="23"/>
  <c r="J70" i="23" s="1"/>
  <c r="B84" i="23" s="1"/>
  <c r="J41" i="23"/>
  <c r="J69" i="23" s="1"/>
  <c r="B83" i="23" s="1"/>
  <c r="B94" i="23" l="1"/>
  <c r="B97" i="23" s="1"/>
  <c r="B92" i="23"/>
  <c r="B99" i="23" l="1"/>
  <c r="E53" i="15"/>
  <c r="C24" i="19" l="1"/>
  <c r="D24" i="19"/>
  <c r="E24" i="19"/>
  <c r="F24" i="19"/>
  <c r="G24" i="19"/>
  <c r="H24" i="19"/>
  <c r="I24" i="19"/>
  <c r="J24" i="19"/>
  <c r="C25" i="19"/>
  <c r="D25" i="19"/>
  <c r="E25" i="19"/>
  <c r="F25" i="19"/>
  <c r="G25" i="19"/>
  <c r="H25" i="19"/>
  <c r="I25" i="19"/>
  <c r="J25" i="19"/>
  <c r="C26" i="19"/>
  <c r="D26" i="19"/>
  <c r="E26" i="19"/>
  <c r="F26" i="19"/>
  <c r="G26" i="19"/>
  <c r="H26" i="19"/>
  <c r="I26" i="19"/>
  <c r="J26" i="19"/>
  <c r="C27" i="19"/>
  <c r="D27" i="19"/>
  <c r="E27" i="19"/>
  <c r="F27" i="19"/>
  <c r="G27" i="19"/>
  <c r="H27" i="19"/>
  <c r="I27" i="19"/>
  <c r="J27" i="19"/>
  <c r="C28" i="19"/>
  <c r="D28" i="19"/>
  <c r="E28" i="19"/>
  <c r="F28" i="19"/>
  <c r="G28" i="19"/>
  <c r="H28" i="19"/>
  <c r="I28" i="19"/>
  <c r="J28" i="19"/>
  <c r="C29" i="19"/>
  <c r="D29" i="19"/>
  <c r="E29" i="19"/>
  <c r="F29" i="19"/>
  <c r="G29" i="19"/>
  <c r="H29" i="19"/>
  <c r="I29" i="19"/>
  <c r="J29" i="19"/>
  <c r="C30" i="19"/>
  <c r="D30" i="19"/>
  <c r="E30" i="19"/>
  <c r="F30" i="19"/>
  <c r="G30" i="19"/>
  <c r="H30" i="19"/>
  <c r="I30" i="19"/>
  <c r="J30" i="19"/>
  <c r="C31" i="19"/>
  <c r="D31" i="19"/>
  <c r="E31" i="19"/>
  <c r="F31" i="19"/>
  <c r="G31" i="19"/>
  <c r="H31" i="19"/>
  <c r="I31" i="19"/>
  <c r="J31" i="19"/>
  <c r="C32" i="19"/>
  <c r="D32" i="19"/>
  <c r="E32" i="19"/>
  <c r="F32" i="19"/>
  <c r="G32" i="19"/>
  <c r="H32" i="19"/>
  <c r="I32" i="19"/>
  <c r="J32" i="19"/>
  <c r="C33" i="19"/>
  <c r="D33" i="19"/>
  <c r="E33" i="19"/>
  <c r="F33" i="19"/>
  <c r="G33" i="19"/>
  <c r="H33" i="19"/>
  <c r="I33" i="19"/>
  <c r="J33" i="19"/>
  <c r="C34" i="19"/>
  <c r="D34" i="19"/>
  <c r="E34" i="19"/>
  <c r="F34" i="19"/>
  <c r="G34" i="19"/>
  <c r="H34" i="19"/>
  <c r="I34" i="19"/>
  <c r="J34" i="19"/>
  <c r="C35" i="19"/>
  <c r="D35" i="19"/>
  <c r="E35" i="19"/>
  <c r="F35" i="19"/>
  <c r="G35" i="19"/>
  <c r="H35" i="19"/>
  <c r="I35" i="19"/>
  <c r="J35" i="19"/>
  <c r="B25" i="19"/>
  <c r="B26" i="19"/>
  <c r="B27" i="19"/>
  <c r="B28" i="19"/>
  <c r="B29" i="19"/>
  <c r="B30" i="19"/>
  <c r="B31" i="19"/>
  <c r="B32" i="19"/>
  <c r="B33" i="19"/>
  <c r="B34" i="19"/>
  <c r="B35" i="19"/>
  <c r="B24" i="19"/>
  <c r="B21" i="19"/>
  <c r="C19" i="19"/>
  <c r="D19" i="19"/>
  <c r="E19" i="19"/>
  <c r="F19" i="19"/>
  <c r="G19" i="19"/>
  <c r="H19" i="19"/>
  <c r="I19" i="19"/>
  <c r="J19" i="19"/>
  <c r="B19" i="19"/>
  <c r="B17" i="19"/>
  <c r="C4" i="19"/>
  <c r="D4" i="19"/>
  <c r="E4" i="19"/>
  <c r="F4" i="19"/>
  <c r="G4" i="19"/>
  <c r="H4" i="19"/>
  <c r="I4" i="19"/>
  <c r="J4" i="19"/>
  <c r="C5" i="19"/>
  <c r="D5" i="19"/>
  <c r="E5" i="19"/>
  <c r="F5" i="19"/>
  <c r="G5" i="19"/>
  <c r="H5" i="19"/>
  <c r="I5" i="19"/>
  <c r="J5" i="19"/>
  <c r="C6" i="19"/>
  <c r="D6" i="19"/>
  <c r="E6" i="19"/>
  <c r="F6" i="19"/>
  <c r="G6" i="19"/>
  <c r="H6" i="19"/>
  <c r="I6" i="19"/>
  <c r="J6" i="19"/>
  <c r="C7" i="19"/>
  <c r="D7" i="19"/>
  <c r="E7" i="19"/>
  <c r="F7" i="19"/>
  <c r="G7" i="19"/>
  <c r="H7" i="19"/>
  <c r="I7" i="19"/>
  <c r="J7" i="19"/>
  <c r="C8" i="19"/>
  <c r="D8" i="19"/>
  <c r="E8" i="19"/>
  <c r="F8" i="19"/>
  <c r="G8" i="19"/>
  <c r="H8" i="19"/>
  <c r="I8" i="19"/>
  <c r="J8" i="19"/>
  <c r="C9" i="19"/>
  <c r="D9" i="19"/>
  <c r="E9" i="19"/>
  <c r="F9" i="19"/>
  <c r="G9" i="19"/>
  <c r="H9" i="19"/>
  <c r="I9" i="19"/>
  <c r="J9" i="19"/>
  <c r="C10" i="19"/>
  <c r="D10" i="19"/>
  <c r="E10" i="19"/>
  <c r="F10" i="19"/>
  <c r="G10" i="19"/>
  <c r="H10" i="19"/>
  <c r="I10" i="19"/>
  <c r="J10" i="19"/>
  <c r="C11" i="19"/>
  <c r="D11" i="19"/>
  <c r="E11" i="19"/>
  <c r="F11" i="19"/>
  <c r="G11" i="19"/>
  <c r="H11" i="19"/>
  <c r="I11" i="19"/>
  <c r="J11" i="19"/>
  <c r="C12" i="19"/>
  <c r="D12" i="19"/>
  <c r="E12" i="19"/>
  <c r="F12" i="19"/>
  <c r="G12" i="19"/>
  <c r="H12" i="19"/>
  <c r="I12" i="19"/>
  <c r="J12" i="19"/>
  <c r="C13" i="19"/>
  <c r="D13" i="19"/>
  <c r="E13" i="19"/>
  <c r="F13" i="19"/>
  <c r="G13" i="19"/>
  <c r="H13" i="19"/>
  <c r="I13" i="19"/>
  <c r="J13" i="19"/>
  <c r="C14" i="19"/>
  <c r="D14" i="19"/>
  <c r="E14" i="19"/>
  <c r="F14" i="19"/>
  <c r="G14" i="19"/>
  <c r="H14" i="19"/>
  <c r="I14" i="19"/>
  <c r="J14" i="19"/>
  <c r="C15" i="19"/>
  <c r="D15" i="19"/>
  <c r="E15" i="19"/>
  <c r="F15" i="19"/>
  <c r="G15" i="19"/>
  <c r="H15" i="19"/>
  <c r="I15" i="19"/>
  <c r="J15" i="19"/>
  <c r="B15" i="19"/>
  <c r="B5" i="19"/>
  <c r="B6" i="19"/>
  <c r="B7" i="19"/>
  <c r="B8" i="19"/>
  <c r="B9" i="19"/>
  <c r="B10" i="19"/>
  <c r="B11" i="19"/>
  <c r="B12" i="19"/>
  <c r="B13" i="19"/>
  <c r="B14" i="19"/>
  <c r="B48" i="19" s="1"/>
  <c r="B4" i="19"/>
  <c r="B49" i="19"/>
  <c r="B45" i="19"/>
  <c r="B41" i="19"/>
  <c r="B38" i="19"/>
  <c r="B39" i="19" l="1"/>
  <c r="B40" i="19"/>
  <c r="B43" i="19"/>
  <c r="B47" i="19"/>
  <c r="C21" i="19"/>
  <c r="B42" i="19"/>
  <c r="B46" i="19"/>
  <c r="B44" i="19"/>
  <c r="C41" i="19"/>
  <c r="C69" i="19" s="1"/>
  <c r="C49" i="19"/>
  <c r="C77" i="19" s="1"/>
  <c r="C42" i="19"/>
  <c r="C70" i="19" s="1"/>
  <c r="C43" i="19"/>
  <c r="C71" i="19" s="1"/>
  <c r="C45" i="19"/>
  <c r="C73" i="19" s="1"/>
  <c r="C39" i="19"/>
  <c r="C67" i="19" s="1"/>
  <c r="C47" i="19"/>
  <c r="C75" i="19" s="1"/>
  <c r="P52" i="15"/>
  <c r="O52" i="15"/>
  <c r="N52" i="15"/>
  <c r="M52" i="15"/>
  <c r="L52" i="15"/>
  <c r="K52" i="15"/>
  <c r="J52" i="15"/>
  <c r="I52" i="15"/>
  <c r="H52" i="15"/>
  <c r="G52" i="15"/>
  <c r="F52" i="15"/>
  <c r="C48" i="19" l="1"/>
  <c r="C76" i="19" s="1"/>
  <c r="C38" i="19"/>
  <c r="C66" i="19" s="1"/>
  <c r="C44" i="19"/>
  <c r="C72" i="19" s="1"/>
  <c r="C46" i="19"/>
  <c r="C74" i="19" s="1"/>
  <c r="D21" i="19"/>
  <c r="C40" i="19"/>
  <c r="C68" i="19" s="1"/>
  <c r="D47" i="19" l="1"/>
  <c r="D75" i="19" s="1"/>
  <c r="D41" i="19"/>
  <c r="D69" i="19" s="1"/>
  <c r="D49" i="19"/>
  <c r="D77" i="19" s="1"/>
  <c r="D42" i="19"/>
  <c r="D70" i="19" s="1"/>
  <c r="D45" i="19"/>
  <c r="D73" i="19" s="1"/>
  <c r="D40" i="19"/>
  <c r="D68" i="19" s="1"/>
  <c r="E21" i="19"/>
  <c r="D46" i="19"/>
  <c r="D74" i="19" s="1"/>
  <c r="D43" i="19"/>
  <c r="D71" i="19" s="1"/>
  <c r="D38" i="19"/>
  <c r="D66" i="19" s="1"/>
  <c r="D44" i="19"/>
  <c r="D72" i="19" s="1"/>
  <c r="D39" i="19"/>
  <c r="D67" i="19" s="1"/>
  <c r="D48" i="19"/>
  <c r="D76" i="19" s="1"/>
  <c r="J49" i="2"/>
  <c r="B49" i="2"/>
  <c r="B38" i="2"/>
  <c r="E38" i="19" l="1"/>
  <c r="E66" i="19" s="1"/>
  <c r="E48" i="19"/>
  <c r="E76" i="19" s="1"/>
  <c r="F21" i="19"/>
  <c r="E40" i="19"/>
  <c r="E68" i="19" s="1"/>
  <c r="E45" i="19"/>
  <c r="E73" i="19" s="1"/>
  <c r="E47" i="19"/>
  <c r="E75" i="19" s="1"/>
  <c r="E44" i="19"/>
  <c r="E72" i="19" s="1"/>
  <c r="E39" i="19"/>
  <c r="E67" i="19" s="1"/>
  <c r="E43" i="19"/>
  <c r="E71" i="19" s="1"/>
  <c r="E42" i="19"/>
  <c r="E70" i="19" s="1"/>
  <c r="E41" i="19"/>
  <c r="E69" i="19" s="1"/>
  <c r="E49" i="19"/>
  <c r="E77" i="19" s="1"/>
  <c r="E46" i="19"/>
  <c r="E74" i="19" s="1"/>
  <c r="B42" i="2"/>
  <c r="F42" i="19" l="1"/>
  <c r="F70" i="19" s="1"/>
  <c r="F38" i="19"/>
  <c r="F66" i="19" s="1"/>
  <c r="F49" i="19"/>
  <c r="F77" i="19" s="1"/>
  <c r="G21" i="19"/>
  <c r="F48" i="19"/>
  <c r="F76" i="19" s="1"/>
  <c r="F41" i="19"/>
  <c r="F69" i="19" s="1"/>
  <c r="F40" i="19"/>
  <c r="F68" i="19" s="1"/>
  <c r="F45" i="19"/>
  <c r="F73" i="19" s="1"/>
  <c r="F47" i="19"/>
  <c r="F75" i="19" s="1"/>
  <c r="F44" i="19"/>
  <c r="F72" i="19" s="1"/>
  <c r="F39" i="19"/>
  <c r="F67" i="19" s="1"/>
  <c r="F43" i="19"/>
  <c r="F71" i="19" s="1"/>
  <c r="F46" i="19"/>
  <c r="F74" i="19" s="1"/>
  <c r="M199" i="12"/>
  <c r="L199" i="12"/>
  <c r="K199" i="12"/>
  <c r="J199" i="12"/>
  <c r="I199" i="12"/>
  <c r="H199" i="12"/>
  <c r="G199" i="12"/>
  <c r="F199" i="12"/>
  <c r="E199" i="12"/>
  <c r="D199" i="12"/>
  <c r="C199" i="12"/>
  <c r="B199" i="12"/>
  <c r="M198" i="12"/>
  <c r="L198" i="12"/>
  <c r="K198" i="12"/>
  <c r="J198" i="12"/>
  <c r="I198" i="12"/>
  <c r="H198" i="12"/>
  <c r="G198" i="12"/>
  <c r="F198" i="12"/>
  <c r="E198" i="12"/>
  <c r="D198" i="12"/>
  <c r="C198" i="12"/>
  <c r="B198" i="12"/>
  <c r="M197" i="12"/>
  <c r="L197" i="12"/>
  <c r="K197" i="12"/>
  <c r="J197" i="12"/>
  <c r="I197" i="12"/>
  <c r="H197" i="12"/>
  <c r="G197" i="12"/>
  <c r="F197" i="12"/>
  <c r="E197" i="12"/>
  <c r="D197" i="12"/>
  <c r="C197" i="12"/>
  <c r="B197" i="12"/>
  <c r="M196" i="12"/>
  <c r="L196" i="12"/>
  <c r="K196" i="12"/>
  <c r="J196" i="12"/>
  <c r="I196" i="12"/>
  <c r="H196" i="12"/>
  <c r="G196" i="12"/>
  <c r="F196" i="12"/>
  <c r="E196" i="12"/>
  <c r="D196" i="12"/>
  <c r="C196" i="12"/>
  <c r="B196" i="12"/>
  <c r="M195" i="12"/>
  <c r="L195" i="12"/>
  <c r="K195" i="12"/>
  <c r="J195" i="12"/>
  <c r="I195" i="12"/>
  <c r="H195" i="12"/>
  <c r="G195" i="12"/>
  <c r="F195" i="12"/>
  <c r="E195" i="12"/>
  <c r="D195" i="12"/>
  <c r="C195" i="12"/>
  <c r="B195" i="12"/>
  <c r="M194" i="12"/>
  <c r="L194" i="12"/>
  <c r="K194" i="12"/>
  <c r="J194" i="12"/>
  <c r="I194" i="12"/>
  <c r="H194" i="12"/>
  <c r="G194" i="12"/>
  <c r="F194" i="12"/>
  <c r="E194" i="12"/>
  <c r="D194" i="12"/>
  <c r="C194" i="12"/>
  <c r="B194" i="12"/>
  <c r="M193" i="12"/>
  <c r="L193" i="12"/>
  <c r="K193" i="12"/>
  <c r="J193" i="12"/>
  <c r="I193" i="12"/>
  <c r="H193" i="12"/>
  <c r="G193" i="12"/>
  <c r="F193" i="12"/>
  <c r="E193" i="12"/>
  <c r="D193" i="12"/>
  <c r="C193" i="12"/>
  <c r="B193" i="12"/>
  <c r="M192" i="12"/>
  <c r="L192" i="12"/>
  <c r="K192" i="12"/>
  <c r="J192" i="12"/>
  <c r="I192" i="12"/>
  <c r="H192" i="12"/>
  <c r="G192" i="12"/>
  <c r="F192" i="12"/>
  <c r="E192" i="12"/>
  <c r="D192" i="12"/>
  <c r="C192" i="12"/>
  <c r="B192" i="12"/>
  <c r="M191" i="12"/>
  <c r="L191" i="12"/>
  <c r="K191" i="12"/>
  <c r="J191" i="12"/>
  <c r="I191" i="12"/>
  <c r="H191" i="12"/>
  <c r="G191" i="12"/>
  <c r="F191" i="12"/>
  <c r="E191" i="12"/>
  <c r="D191" i="12"/>
  <c r="C191" i="12"/>
  <c r="B191" i="12"/>
  <c r="M190" i="12"/>
  <c r="L190" i="12"/>
  <c r="K190" i="12"/>
  <c r="J190" i="12"/>
  <c r="I190" i="12"/>
  <c r="H190" i="12"/>
  <c r="G190" i="12"/>
  <c r="F190" i="12"/>
  <c r="E190" i="12"/>
  <c r="D190" i="12"/>
  <c r="C190" i="12"/>
  <c r="B190" i="12"/>
  <c r="M189" i="12"/>
  <c r="L189" i="12"/>
  <c r="K189" i="12"/>
  <c r="J189" i="12"/>
  <c r="I189" i="12"/>
  <c r="H189" i="12"/>
  <c r="G189" i="12"/>
  <c r="F189" i="12"/>
  <c r="E189" i="12"/>
  <c r="D189" i="12"/>
  <c r="C189" i="12"/>
  <c r="B189" i="12"/>
  <c r="M188" i="12"/>
  <c r="L188" i="12"/>
  <c r="K188" i="12"/>
  <c r="J188" i="12"/>
  <c r="I188" i="12"/>
  <c r="H188" i="12"/>
  <c r="G188" i="12"/>
  <c r="F188" i="12"/>
  <c r="E188" i="12"/>
  <c r="D188" i="12"/>
  <c r="C188" i="12"/>
  <c r="B188" i="12"/>
  <c r="M187" i="12"/>
  <c r="L187" i="12"/>
  <c r="K187" i="12"/>
  <c r="J187" i="12"/>
  <c r="I187" i="12"/>
  <c r="H187" i="12"/>
  <c r="G187" i="12"/>
  <c r="F187" i="12"/>
  <c r="E187" i="12"/>
  <c r="D187" i="12"/>
  <c r="C187" i="12"/>
  <c r="B187" i="12"/>
  <c r="M186" i="12"/>
  <c r="L186" i="12"/>
  <c r="K186" i="12"/>
  <c r="J186" i="12"/>
  <c r="I186" i="12"/>
  <c r="H186" i="12"/>
  <c r="G186" i="12"/>
  <c r="F186" i="12"/>
  <c r="E186" i="12"/>
  <c r="D186" i="12"/>
  <c r="C186" i="12"/>
  <c r="B186" i="12"/>
  <c r="M185" i="12"/>
  <c r="L185" i="12"/>
  <c r="K185" i="12"/>
  <c r="J185" i="12"/>
  <c r="I185" i="12"/>
  <c r="H185" i="12"/>
  <c r="G185" i="12"/>
  <c r="F185" i="12"/>
  <c r="E185" i="12"/>
  <c r="D185" i="12"/>
  <c r="C185" i="12"/>
  <c r="B185" i="12"/>
  <c r="M184" i="12"/>
  <c r="L184" i="12"/>
  <c r="K184" i="12"/>
  <c r="J184" i="12"/>
  <c r="I184" i="12"/>
  <c r="H184" i="12"/>
  <c r="G184" i="12"/>
  <c r="F184" i="12"/>
  <c r="E184" i="12"/>
  <c r="D184" i="12"/>
  <c r="C184" i="12"/>
  <c r="B184" i="12"/>
  <c r="M183" i="12"/>
  <c r="L183" i="12"/>
  <c r="K183" i="12"/>
  <c r="J183" i="12"/>
  <c r="I183" i="12"/>
  <c r="H183" i="12"/>
  <c r="G183" i="12"/>
  <c r="F183" i="12"/>
  <c r="E183" i="12"/>
  <c r="D183" i="12"/>
  <c r="C183" i="12"/>
  <c r="B183" i="12"/>
  <c r="M182" i="12"/>
  <c r="L182" i="12"/>
  <c r="K182" i="12"/>
  <c r="J182" i="12"/>
  <c r="I182" i="12"/>
  <c r="H182" i="12"/>
  <c r="G182" i="12"/>
  <c r="F182" i="12"/>
  <c r="E182" i="12"/>
  <c r="D182" i="12"/>
  <c r="C182" i="12"/>
  <c r="B182" i="12"/>
  <c r="M181" i="12"/>
  <c r="L181" i="12"/>
  <c r="K181" i="12"/>
  <c r="J181" i="12"/>
  <c r="I181" i="12"/>
  <c r="H181" i="12"/>
  <c r="G181" i="12"/>
  <c r="F181" i="12"/>
  <c r="E181" i="12"/>
  <c r="D181" i="12"/>
  <c r="C181" i="12"/>
  <c r="B181" i="12"/>
  <c r="M180" i="12"/>
  <c r="L180" i="12"/>
  <c r="K180" i="12"/>
  <c r="J180" i="12"/>
  <c r="I180" i="12"/>
  <c r="H180" i="12"/>
  <c r="G180" i="12"/>
  <c r="F180" i="12"/>
  <c r="E180" i="12"/>
  <c r="D180" i="12"/>
  <c r="C180" i="12"/>
  <c r="B180" i="12"/>
  <c r="M177" i="12"/>
  <c r="L177" i="12"/>
  <c r="K177" i="12"/>
  <c r="J177" i="12"/>
  <c r="I177" i="12"/>
  <c r="H177" i="12"/>
  <c r="G177" i="12"/>
  <c r="F177" i="12"/>
  <c r="E177" i="12"/>
  <c r="D177" i="12"/>
  <c r="C177" i="12"/>
  <c r="B177" i="12"/>
  <c r="M176" i="12"/>
  <c r="L176" i="12"/>
  <c r="K176" i="12"/>
  <c r="J176" i="12"/>
  <c r="I176" i="12"/>
  <c r="H176" i="12"/>
  <c r="G176" i="12"/>
  <c r="F176" i="12"/>
  <c r="E176" i="12"/>
  <c r="D176" i="12"/>
  <c r="C176" i="12"/>
  <c r="B176" i="12"/>
  <c r="M175" i="12"/>
  <c r="L175" i="12"/>
  <c r="K175" i="12"/>
  <c r="J175" i="12"/>
  <c r="I175" i="12"/>
  <c r="H175" i="12"/>
  <c r="G175" i="12"/>
  <c r="F175" i="12"/>
  <c r="E175" i="12"/>
  <c r="D175" i="12"/>
  <c r="C175" i="12"/>
  <c r="B175" i="12"/>
  <c r="M174" i="12"/>
  <c r="L174" i="12"/>
  <c r="K174" i="12"/>
  <c r="J174" i="12"/>
  <c r="I174" i="12"/>
  <c r="H174" i="12"/>
  <c r="G174" i="12"/>
  <c r="F174" i="12"/>
  <c r="E174" i="12"/>
  <c r="D174" i="12"/>
  <c r="C174" i="12"/>
  <c r="B174" i="12"/>
  <c r="M173" i="12"/>
  <c r="L173" i="12"/>
  <c r="K173" i="12"/>
  <c r="J173" i="12"/>
  <c r="I173" i="12"/>
  <c r="H173" i="12"/>
  <c r="G173" i="12"/>
  <c r="F173" i="12"/>
  <c r="E173" i="12"/>
  <c r="D173" i="12"/>
  <c r="C173" i="12"/>
  <c r="B173" i="12"/>
  <c r="M172" i="12"/>
  <c r="L172" i="12"/>
  <c r="K172" i="12"/>
  <c r="J172" i="12"/>
  <c r="I172" i="12"/>
  <c r="H172" i="12"/>
  <c r="G172" i="12"/>
  <c r="F172" i="12"/>
  <c r="E172" i="12"/>
  <c r="D172" i="12"/>
  <c r="C172" i="12"/>
  <c r="B172" i="12"/>
  <c r="M171" i="12"/>
  <c r="L171" i="12"/>
  <c r="K171" i="12"/>
  <c r="J171" i="12"/>
  <c r="I171" i="12"/>
  <c r="H171" i="12"/>
  <c r="G171" i="12"/>
  <c r="F171" i="12"/>
  <c r="E171" i="12"/>
  <c r="D171" i="12"/>
  <c r="C171" i="12"/>
  <c r="B171" i="12"/>
  <c r="M170" i="12"/>
  <c r="L170" i="12"/>
  <c r="K170" i="12"/>
  <c r="J170" i="12"/>
  <c r="I170" i="12"/>
  <c r="H170" i="12"/>
  <c r="G170" i="12"/>
  <c r="F170" i="12"/>
  <c r="E170" i="12"/>
  <c r="D170" i="12"/>
  <c r="C170" i="12"/>
  <c r="B170" i="12"/>
  <c r="M169" i="12"/>
  <c r="L169" i="12"/>
  <c r="K169" i="12"/>
  <c r="J169" i="12"/>
  <c r="I169" i="12"/>
  <c r="H169" i="12"/>
  <c r="G169" i="12"/>
  <c r="F169" i="12"/>
  <c r="E169" i="12"/>
  <c r="D169" i="12"/>
  <c r="C169" i="12"/>
  <c r="B169" i="12"/>
  <c r="M168" i="12"/>
  <c r="L168" i="12"/>
  <c r="K168" i="12"/>
  <c r="J168" i="12"/>
  <c r="I168" i="12"/>
  <c r="H168" i="12"/>
  <c r="G168" i="12"/>
  <c r="F168" i="12"/>
  <c r="E168" i="12"/>
  <c r="D168" i="12"/>
  <c r="C168" i="12"/>
  <c r="B168" i="12"/>
  <c r="M167" i="12"/>
  <c r="L167" i="12"/>
  <c r="K167" i="12"/>
  <c r="J167" i="12"/>
  <c r="I167" i="12"/>
  <c r="H167" i="12"/>
  <c r="G167" i="12"/>
  <c r="F167" i="12"/>
  <c r="E167" i="12"/>
  <c r="D167" i="12"/>
  <c r="C167" i="12"/>
  <c r="B167" i="12"/>
  <c r="M166" i="12"/>
  <c r="L166" i="12"/>
  <c r="K166" i="12"/>
  <c r="J166" i="12"/>
  <c r="I166" i="12"/>
  <c r="H166" i="12"/>
  <c r="G166" i="12"/>
  <c r="F166" i="12"/>
  <c r="E166" i="12"/>
  <c r="D166" i="12"/>
  <c r="C166" i="12"/>
  <c r="B166" i="12"/>
  <c r="M165" i="12"/>
  <c r="L165" i="12"/>
  <c r="K165" i="12"/>
  <c r="J165" i="12"/>
  <c r="I165" i="12"/>
  <c r="H165" i="12"/>
  <c r="G165" i="12"/>
  <c r="F165" i="12"/>
  <c r="E165" i="12"/>
  <c r="D165" i="12"/>
  <c r="C165" i="12"/>
  <c r="B165" i="12"/>
  <c r="M164" i="12"/>
  <c r="L164" i="12"/>
  <c r="K164" i="12"/>
  <c r="J164" i="12"/>
  <c r="I164" i="12"/>
  <c r="H164" i="12"/>
  <c r="G164" i="12"/>
  <c r="F164" i="12"/>
  <c r="E164" i="12"/>
  <c r="D164" i="12"/>
  <c r="C164" i="12"/>
  <c r="B164" i="12"/>
  <c r="M163" i="12"/>
  <c r="L163" i="12"/>
  <c r="K163" i="12"/>
  <c r="J163" i="12"/>
  <c r="I163" i="12"/>
  <c r="H163" i="12"/>
  <c r="G163" i="12"/>
  <c r="F163" i="12"/>
  <c r="E163" i="12"/>
  <c r="D163" i="12"/>
  <c r="C163" i="12"/>
  <c r="B163" i="12"/>
  <c r="M162" i="12"/>
  <c r="L162" i="12"/>
  <c r="K162" i="12"/>
  <c r="J162" i="12"/>
  <c r="I162" i="12"/>
  <c r="H162" i="12"/>
  <c r="G162" i="12"/>
  <c r="F162" i="12"/>
  <c r="E162" i="12"/>
  <c r="D162" i="12"/>
  <c r="C162" i="12"/>
  <c r="B162" i="12"/>
  <c r="M161" i="12"/>
  <c r="L161" i="12"/>
  <c r="K161" i="12"/>
  <c r="J161" i="12"/>
  <c r="I161" i="12"/>
  <c r="H161" i="12"/>
  <c r="G161" i="12"/>
  <c r="F161" i="12"/>
  <c r="E161" i="12"/>
  <c r="D161" i="12"/>
  <c r="C161" i="12"/>
  <c r="B161" i="12"/>
  <c r="M160" i="12"/>
  <c r="L160" i="12"/>
  <c r="K160" i="12"/>
  <c r="J160" i="12"/>
  <c r="I160" i="12"/>
  <c r="H160" i="12"/>
  <c r="G160" i="12"/>
  <c r="F160" i="12"/>
  <c r="E160" i="12"/>
  <c r="D160" i="12"/>
  <c r="C160" i="12"/>
  <c r="B160" i="12"/>
  <c r="M159" i="12"/>
  <c r="L159" i="12"/>
  <c r="K159" i="12"/>
  <c r="J159" i="12"/>
  <c r="I159" i="12"/>
  <c r="H159" i="12"/>
  <c r="G159" i="12"/>
  <c r="F159" i="12"/>
  <c r="E159" i="12"/>
  <c r="D159" i="12"/>
  <c r="C159" i="12"/>
  <c r="B159" i="12"/>
  <c r="M158" i="12"/>
  <c r="L158" i="12"/>
  <c r="K158" i="12"/>
  <c r="J158" i="12"/>
  <c r="I158" i="12"/>
  <c r="H158" i="12"/>
  <c r="G158" i="12"/>
  <c r="F158" i="12"/>
  <c r="E158" i="12"/>
  <c r="D158" i="12"/>
  <c r="C158" i="12"/>
  <c r="B158" i="12"/>
  <c r="M155" i="12"/>
  <c r="L155" i="12"/>
  <c r="K155" i="12"/>
  <c r="J155" i="12"/>
  <c r="I155" i="12"/>
  <c r="H155" i="12"/>
  <c r="G155" i="12"/>
  <c r="F155" i="12"/>
  <c r="E155" i="12"/>
  <c r="D155" i="12"/>
  <c r="C155" i="12"/>
  <c r="B155" i="12"/>
  <c r="M154" i="12"/>
  <c r="L154" i="12"/>
  <c r="K154" i="12"/>
  <c r="J154" i="12"/>
  <c r="I154" i="12"/>
  <c r="H154" i="12"/>
  <c r="G154" i="12"/>
  <c r="F154" i="12"/>
  <c r="E154" i="12"/>
  <c r="D154" i="12"/>
  <c r="C154" i="12"/>
  <c r="B154" i="12"/>
  <c r="M153" i="12"/>
  <c r="L153" i="12"/>
  <c r="K153" i="12"/>
  <c r="J153" i="12"/>
  <c r="I153" i="12"/>
  <c r="H153" i="12"/>
  <c r="G153" i="12"/>
  <c r="F153" i="12"/>
  <c r="E153" i="12"/>
  <c r="D153" i="12"/>
  <c r="C153" i="12"/>
  <c r="B153" i="12"/>
  <c r="M152" i="12"/>
  <c r="L152" i="12"/>
  <c r="K152" i="12"/>
  <c r="J152" i="12"/>
  <c r="I152" i="12"/>
  <c r="H152" i="12"/>
  <c r="G152" i="12"/>
  <c r="F152" i="12"/>
  <c r="E152" i="12"/>
  <c r="D152" i="12"/>
  <c r="C152" i="12"/>
  <c r="B152" i="12"/>
  <c r="M151" i="12"/>
  <c r="L151" i="12"/>
  <c r="K151" i="12"/>
  <c r="J151" i="12"/>
  <c r="I151" i="12"/>
  <c r="H151" i="12"/>
  <c r="G151" i="12"/>
  <c r="F151" i="12"/>
  <c r="E151" i="12"/>
  <c r="D151" i="12"/>
  <c r="C151" i="12"/>
  <c r="B151" i="12"/>
  <c r="M150" i="12"/>
  <c r="L150" i="12"/>
  <c r="K150" i="12"/>
  <c r="J150" i="12"/>
  <c r="I150" i="12"/>
  <c r="H150" i="12"/>
  <c r="G150" i="12"/>
  <c r="F150" i="12"/>
  <c r="E150" i="12"/>
  <c r="D150" i="12"/>
  <c r="C150" i="12"/>
  <c r="B150" i="12"/>
  <c r="M149" i="12"/>
  <c r="L149" i="12"/>
  <c r="K149" i="12"/>
  <c r="J149" i="12"/>
  <c r="I149" i="12"/>
  <c r="H149" i="12"/>
  <c r="G149" i="12"/>
  <c r="F149" i="12"/>
  <c r="E149" i="12"/>
  <c r="D149" i="12"/>
  <c r="C149" i="12"/>
  <c r="B149" i="12"/>
  <c r="M148" i="12"/>
  <c r="L148" i="12"/>
  <c r="K148" i="12"/>
  <c r="J148" i="12"/>
  <c r="I148" i="12"/>
  <c r="H148" i="12"/>
  <c r="G148" i="12"/>
  <c r="F148" i="12"/>
  <c r="E148" i="12"/>
  <c r="D148" i="12"/>
  <c r="C148" i="12"/>
  <c r="B148" i="12"/>
  <c r="M147" i="12"/>
  <c r="L147" i="12"/>
  <c r="K147" i="12"/>
  <c r="J147" i="12"/>
  <c r="I147" i="12"/>
  <c r="H147" i="12"/>
  <c r="G147" i="12"/>
  <c r="F147" i="12"/>
  <c r="E147" i="12"/>
  <c r="D147" i="12"/>
  <c r="C147" i="12"/>
  <c r="B147" i="12"/>
  <c r="M146" i="12"/>
  <c r="L146" i="12"/>
  <c r="K146" i="12"/>
  <c r="J146" i="12"/>
  <c r="I146" i="12"/>
  <c r="H146" i="12"/>
  <c r="G146" i="12"/>
  <c r="F146" i="12"/>
  <c r="E146" i="12"/>
  <c r="D146" i="12"/>
  <c r="C146" i="12"/>
  <c r="B146" i="12"/>
  <c r="M145" i="12"/>
  <c r="L145" i="12"/>
  <c r="K145" i="12"/>
  <c r="J145" i="12"/>
  <c r="I145" i="12"/>
  <c r="H145" i="12"/>
  <c r="G145" i="12"/>
  <c r="F145" i="12"/>
  <c r="E145" i="12"/>
  <c r="D145" i="12"/>
  <c r="C145" i="12"/>
  <c r="B145" i="12"/>
  <c r="M144" i="12"/>
  <c r="L144" i="12"/>
  <c r="K144" i="12"/>
  <c r="J144" i="12"/>
  <c r="I144" i="12"/>
  <c r="H144" i="12"/>
  <c r="G144" i="12"/>
  <c r="F144" i="12"/>
  <c r="E144" i="12"/>
  <c r="D144" i="12"/>
  <c r="C144" i="12"/>
  <c r="B144" i="12"/>
  <c r="M143" i="12"/>
  <c r="L143" i="12"/>
  <c r="K143" i="12"/>
  <c r="J143" i="12"/>
  <c r="I143" i="12"/>
  <c r="H143" i="12"/>
  <c r="G143" i="12"/>
  <c r="F143" i="12"/>
  <c r="E143" i="12"/>
  <c r="D143" i="12"/>
  <c r="C143" i="12"/>
  <c r="B143" i="12"/>
  <c r="M142" i="12"/>
  <c r="L142" i="12"/>
  <c r="K142" i="12"/>
  <c r="J142" i="12"/>
  <c r="I142" i="12"/>
  <c r="H142" i="12"/>
  <c r="G142" i="12"/>
  <c r="F142" i="12"/>
  <c r="E142" i="12"/>
  <c r="D142" i="12"/>
  <c r="C142" i="12"/>
  <c r="B142" i="12"/>
  <c r="M141" i="12"/>
  <c r="L141" i="12"/>
  <c r="K141" i="12"/>
  <c r="J141" i="12"/>
  <c r="I141" i="12"/>
  <c r="H141" i="12"/>
  <c r="G141" i="12"/>
  <c r="F141" i="12"/>
  <c r="E141" i="12"/>
  <c r="D141" i="12"/>
  <c r="C141" i="12"/>
  <c r="B141" i="12"/>
  <c r="M140" i="12"/>
  <c r="L140" i="12"/>
  <c r="K140" i="12"/>
  <c r="J140" i="12"/>
  <c r="I140" i="12"/>
  <c r="H140" i="12"/>
  <c r="G140" i="12"/>
  <c r="F140" i="12"/>
  <c r="E140" i="12"/>
  <c r="D140" i="12"/>
  <c r="C140" i="12"/>
  <c r="B140" i="12"/>
  <c r="M139" i="12"/>
  <c r="L139" i="12"/>
  <c r="K139" i="12"/>
  <c r="J139" i="12"/>
  <c r="I139" i="12"/>
  <c r="H139" i="12"/>
  <c r="G139" i="12"/>
  <c r="F139" i="12"/>
  <c r="E139" i="12"/>
  <c r="D139" i="12"/>
  <c r="C139" i="12"/>
  <c r="B139" i="12"/>
  <c r="M138" i="12"/>
  <c r="L138" i="12"/>
  <c r="K138" i="12"/>
  <c r="J138" i="12"/>
  <c r="I138" i="12"/>
  <c r="H138" i="12"/>
  <c r="G138" i="12"/>
  <c r="F138" i="12"/>
  <c r="E138" i="12"/>
  <c r="D138" i="12"/>
  <c r="C138" i="12"/>
  <c r="B138" i="12"/>
  <c r="M137" i="12"/>
  <c r="L137" i="12"/>
  <c r="K137" i="12"/>
  <c r="J137" i="12"/>
  <c r="I137" i="12"/>
  <c r="H137" i="12"/>
  <c r="G137" i="12"/>
  <c r="F137" i="12"/>
  <c r="E137" i="12"/>
  <c r="D137" i="12"/>
  <c r="C137" i="12"/>
  <c r="B137" i="12"/>
  <c r="M136" i="12"/>
  <c r="L136" i="12"/>
  <c r="K136" i="12"/>
  <c r="J136" i="12"/>
  <c r="I136" i="12"/>
  <c r="H136" i="12"/>
  <c r="G136" i="12"/>
  <c r="F136" i="12"/>
  <c r="E136" i="12"/>
  <c r="D136" i="12"/>
  <c r="C136" i="12"/>
  <c r="B136" i="12"/>
  <c r="M133" i="12"/>
  <c r="L133" i="12"/>
  <c r="K133" i="12"/>
  <c r="J133" i="12"/>
  <c r="I133" i="12"/>
  <c r="H133" i="12"/>
  <c r="G133" i="12"/>
  <c r="F133" i="12"/>
  <c r="E133" i="12"/>
  <c r="D133" i="12"/>
  <c r="C133" i="12"/>
  <c r="B133" i="12"/>
  <c r="M132" i="12"/>
  <c r="L132" i="12"/>
  <c r="K132" i="12"/>
  <c r="J132" i="12"/>
  <c r="I132" i="12"/>
  <c r="H132" i="12"/>
  <c r="G132" i="12"/>
  <c r="F132" i="12"/>
  <c r="E132" i="12"/>
  <c r="D132" i="12"/>
  <c r="C132" i="12"/>
  <c r="B132" i="12"/>
  <c r="M131" i="12"/>
  <c r="L131" i="12"/>
  <c r="K131" i="12"/>
  <c r="J131" i="12"/>
  <c r="I131" i="12"/>
  <c r="H131" i="12"/>
  <c r="G131" i="12"/>
  <c r="F131" i="12"/>
  <c r="E131" i="12"/>
  <c r="D131" i="12"/>
  <c r="C131" i="12"/>
  <c r="B131" i="12"/>
  <c r="M130" i="12"/>
  <c r="L130" i="12"/>
  <c r="K130" i="12"/>
  <c r="J130" i="12"/>
  <c r="I130" i="12"/>
  <c r="H130" i="12"/>
  <c r="G130" i="12"/>
  <c r="F130" i="12"/>
  <c r="E130" i="12"/>
  <c r="D130" i="12"/>
  <c r="C130" i="12"/>
  <c r="B130" i="12"/>
  <c r="M129" i="12"/>
  <c r="L129" i="12"/>
  <c r="K129" i="12"/>
  <c r="J129" i="12"/>
  <c r="I129" i="12"/>
  <c r="H129" i="12"/>
  <c r="G129" i="12"/>
  <c r="F129" i="12"/>
  <c r="E129" i="12"/>
  <c r="D129" i="12"/>
  <c r="C129" i="12"/>
  <c r="B129" i="12"/>
  <c r="M128" i="12"/>
  <c r="L128" i="12"/>
  <c r="K128" i="12"/>
  <c r="J128" i="12"/>
  <c r="I128" i="12"/>
  <c r="H128" i="12"/>
  <c r="G128" i="12"/>
  <c r="F128" i="12"/>
  <c r="E128" i="12"/>
  <c r="D128" i="12"/>
  <c r="C128" i="12"/>
  <c r="B128" i="12"/>
  <c r="M127" i="12"/>
  <c r="L127" i="12"/>
  <c r="K127" i="12"/>
  <c r="J127" i="12"/>
  <c r="I127" i="12"/>
  <c r="H127" i="12"/>
  <c r="G127" i="12"/>
  <c r="F127" i="12"/>
  <c r="E127" i="12"/>
  <c r="D127" i="12"/>
  <c r="C127" i="12"/>
  <c r="B127" i="12"/>
  <c r="M126" i="12"/>
  <c r="L126" i="12"/>
  <c r="K126" i="12"/>
  <c r="J126" i="12"/>
  <c r="I126" i="12"/>
  <c r="H126" i="12"/>
  <c r="G126" i="12"/>
  <c r="F126" i="12"/>
  <c r="E126" i="12"/>
  <c r="D126" i="12"/>
  <c r="C126" i="12"/>
  <c r="B126" i="12"/>
  <c r="M125" i="12"/>
  <c r="L125" i="12"/>
  <c r="K125" i="12"/>
  <c r="J125" i="12"/>
  <c r="I125" i="12"/>
  <c r="H125" i="12"/>
  <c r="G125" i="12"/>
  <c r="F125" i="12"/>
  <c r="E125" i="12"/>
  <c r="D125" i="12"/>
  <c r="C125" i="12"/>
  <c r="B125" i="12"/>
  <c r="M124" i="12"/>
  <c r="L124" i="12"/>
  <c r="K124" i="12"/>
  <c r="J124" i="12"/>
  <c r="I124" i="12"/>
  <c r="H124" i="12"/>
  <c r="G124" i="12"/>
  <c r="F124" i="12"/>
  <c r="E124" i="12"/>
  <c r="D124" i="12"/>
  <c r="C124" i="12"/>
  <c r="B124" i="12"/>
  <c r="M123" i="12"/>
  <c r="L123" i="12"/>
  <c r="K123" i="12"/>
  <c r="J123" i="12"/>
  <c r="I123" i="12"/>
  <c r="H123" i="12"/>
  <c r="G123" i="12"/>
  <c r="F123" i="12"/>
  <c r="E123" i="12"/>
  <c r="D123" i="12"/>
  <c r="C123" i="12"/>
  <c r="B123" i="12"/>
  <c r="M122" i="12"/>
  <c r="L122" i="12"/>
  <c r="K122" i="12"/>
  <c r="J122" i="12"/>
  <c r="I122" i="12"/>
  <c r="H122" i="12"/>
  <c r="G122" i="12"/>
  <c r="F122" i="12"/>
  <c r="E122" i="12"/>
  <c r="D122" i="12"/>
  <c r="C122" i="12"/>
  <c r="B122" i="12"/>
  <c r="M121" i="12"/>
  <c r="L121" i="12"/>
  <c r="K121" i="12"/>
  <c r="J121" i="12"/>
  <c r="I121" i="12"/>
  <c r="H121" i="12"/>
  <c r="G121" i="12"/>
  <c r="F121" i="12"/>
  <c r="E121" i="12"/>
  <c r="D121" i="12"/>
  <c r="C121" i="12"/>
  <c r="B121" i="12"/>
  <c r="M120" i="12"/>
  <c r="L120" i="12"/>
  <c r="K120" i="12"/>
  <c r="J120" i="12"/>
  <c r="I120" i="12"/>
  <c r="H120" i="12"/>
  <c r="G120" i="12"/>
  <c r="F120" i="12"/>
  <c r="E120" i="12"/>
  <c r="D120" i="12"/>
  <c r="C120" i="12"/>
  <c r="B120" i="12"/>
  <c r="M119" i="12"/>
  <c r="L119" i="12"/>
  <c r="K119" i="12"/>
  <c r="J119" i="12"/>
  <c r="I119" i="12"/>
  <c r="H119" i="12"/>
  <c r="G119" i="12"/>
  <c r="F119" i="12"/>
  <c r="E119" i="12"/>
  <c r="D119" i="12"/>
  <c r="C119" i="12"/>
  <c r="B119" i="12"/>
  <c r="M118" i="12"/>
  <c r="L118" i="12"/>
  <c r="K118" i="12"/>
  <c r="J118" i="12"/>
  <c r="I118" i="12"/>
  <c r="H118" i="12"/>
  <c r="G118" i="12"/>
  <c r="F118" i="12"/>
  <c r="E118" i="12"/>
  <c r="D118" i="12"/>
  <c r="C118" i="12"/>
  <c r="B118" i="12"/>
  <c r="M117" i="12"/>
  <c r="L117" i="12"/>
  <c r="K117" i="12"/>
  <c r="J117" i="12"/>
  <c r="I117" i="12"/>
  <c r="H117" i="12"/>
  <c r="G117" i="12"/>
  <c r="F117" i="12"/>
  <c r="E117" i="12"/>
  <c r="D117" i="12"/>
  <c r="C117" i="12"/>
  <c r="B117" i="12"/>
  <c r="M116" i="12"/>
  <c r="L116" i="12"/>
  <c r="K116" i="12"/>
  <c r="J116" i="12"/>
  <c r="I116" i="12"/>
  <c r="H116" i="12"/>
  <c r="G116" i="12"/>
  <c r="F116" i="12"/>
  <c r="E116" i="12"/>
  <c r="D116" i="12"/>
  <c r="C116" i="12"/>
  <c r="B116" i="12"/>
  <c r="M115" i="12"/>
  <c r="L115" i="12"/>
  <c r="K115" i="12"/>
  <c r="J115" i="12"/>
  <c r="I115" i="12"/>
  <c r="H115" i="12"/>
  <c r="G115" i="12"/>
  <c r="F115" i="12"/>
  <c r="E115" i="12"/>
  <c r="D115" i="12"/>
  <c r="C115" i="12"/>
  <c r="B115" i="12"/>
  <c r="M114" i="12"/>
  <c r="L114" i="12"/>
  <c r="K114" i="12"/>
  <c r="J114" i="12"/>
  <c r="I114" i="12"/>
  <c r="H114" i="12"/>
  <c r="G114" i="12"/>
  <c r="F114" i="12"/>
  <c r="E114" i="12"/>
  <c r="D114" i="12"/>
  <c r="C114" i="12"/>
  <c r="B114" i="12"/>
  <c r="M111" i="12"/>
  <c r="L111" i="12"/>
  <c r="K111" i="12"/>
  <c r="J111" i="12"/>
  <c r="I111" i="12"/>
  <c r="H111" i="12"/>
  <c r="G111" i="12"/>
  <c r="F111" i="12"/>
  <c r="E111" i="12"/>
  <c r="D111" i="12"/>
  <c r="C111" i="12"/>
  <c r="B111" i="12"/>
  <c r="M110" i="12"/>
  <c r="L110" i="12"/>
  <c r="K110" i="12"/>
  <c r="J110" i="12"/>
  <c r="I110" i="12"/>
  <c r="H110" i="12"/>
  <c r="G110" i="12"/>
  <c r="F110" i="12"/>
  <c r="E110" i="12"/>
  <c r="D110" i="12"/>
  <c r="C110" i="12"/>
  <c r="B110" i="12"/>
  <c r="M109" i="12"/>
  <c r="L109" i="12"/>
  <c r="K109" i="12"/>
  <c r="J109" i="12"/>
  <c r="I109" i="12"/>
  <c r="H109" i="12"/>
  <c r="G109" i="12"/>
  <c r="F109" i="12"/>
  <c r="E109" i="12"/>
  <c r="D109" i="12"/>
  <c r="C109" i="12"/>
  <c r="B109" i="12"/>
  <c r="M108" i="12"/>
  <c r="L108" i="12"/>
  <c r="K108" i="12"/>
  <c r="J108" i="12"/>
  <c r="I108" i="12"/>
  <c r="H108" i="12"/>
  <c r="G108" i="12"/>
  <c r="F108" i="12"/>
  <c r="E108" i="12"/>
  <c r="D108" i="12"/>
  <c r="C108" i="12"/>
  <c r="B108" i="12"/>
  <c r="M107" i="12"/>
  <c r="L107" i="12"/>
  <c r="K107" i="12"/>
  <c r="J107" i="12"/>
  <c r="I107" i="12"/>
  <c r="H107" i="12"/>
  <c r="G107" i="12"/>
  <c r="F107" i="12"/>
  <c r="E107" i="12"/>
  <c r="D107" i="12"/>
  <c r="C107" i="12"/>
  <c r="B107" i="12"/>
  <c r="M106" i="12"/>
  <c r="L106" i="12"/>
  <c r="K106" i="12"/>
  <c r="J106" i="12"/>
  <c r="I106" i="12"/>
  <c r="H106" i="12"/>
  <c r="G106" i="12"/>
  <c r="F106" i="12"/>
  <c r="E106" i="12"/>
  <c r="D106" i="12"/>
  <c r="C106" i="12"/>
  <c r="B106" i="12"/>
  <c r="M105" i="12"/>
  <c r="L105" i="12"/>
  <c r="K105" i="12"/>
  <c r="J105" i="12"/>
  <c r="I105" i="12"/>
  <c r="H105" i="12"/>
  <c r="G105" i="12"/>
  <c r="F105" i="12"/>
  <c r="E105" i="12"/>
  <c r="D105" i="12"/>
  <c r="C105" i="12"/>
  <c r="B105" i="12"/>
  <c r="M104" i="12"/>
  <c r="L104" i="12"/>
  <c r="K104" i="12"/>
  <c r="J104" i="12"/>
  <c r="I104" i="12"/>
  <c r="H104" i="12"/>
  <c r="G104" i="12"/>
  <c r="F104" i="12"/>
  <c r="E104" i="12"/>
  <c r="D104" i="12"/>
  <c r="C104" i="12"/>
  <c r="B104" i="12"/>
  <c r="M103" i="12"/>
  <c r="L103" i="12"/>
  <c r="K103" i="12"/>
  <c r="J103" i="12"/>
  <c r="I103" i="12"/>
  <c r="H103" i="12"/>
  <c r="G103" i="12"/>
  <c r="F103" i="12"/>
  <c r="E103" i="12"/>
  <c r="D103" i="12"/>
  <c r="C103" i="12"/>
  <c r="B103" i="12"/>
  <c r="M102" i="12"/>
  <c r="L102" i="12"/>
  <c r="K102" i="12"/>
  <c r="J102" i="12"/>
  <c r="I102" i="12"/>
  <c r="H102" i="12"/>
  <c r="G102" i="12"/>
  <c r="F102" i="12"/>
  <c r="E102" i="12"/>
  <c r="D102" i="12"/>
  <c r="C102" i="12"/>
  <c r="B102" i="12"/>
  <c r="M101" i="12"/>
  <c r="L101" i="12"/>
  <c r="K101" i="12"/>
  <c r="J101" i="12"/>
  <c r="I101" i="12"/>
  <c r="H101" i="12"/>
  <c r="G101" i="12"/>
  <c r="F101" i="12"/>
  <c r="E101" i="12"/>
  <c r="D101" i="12"/>
  <c r="C101" i="12"/>
  <c r="B101" i="12"/>
  <c r="M100" i="12"/>
  <c r="L100" i="12"/>
  <c r="K100" i="12"/>
  <c r="J100" i="12"/>
  <c r="I100" i="12"/>
  <c r="H100" i="12"/>
  <c r="G100" i="12"/>
  <c r="F100" i="12"/>
  <c r="E100" i="12"/>
  <c r="D100" i="12"/>
  <c r="C100" i="12"/>
  <c r="B100" i="12"/>
  <c r="M99" i="12"/>
  <c r="L99" i="12"/>
  <c r="K99" i="12"/>
  <c r="J99" i="12"/>
  <c r="I99" i="12"/>
  <c r="H99" i="12"/>
  <c r="G99" i="12"/>
  <c r="F99" i="12"/>
  <c r="E99" i="12"/>
  <c r="D99" i="12"/>
  <c r="C99" i="12"/>
  <c r="B99" i="12"/>
  <c r="M98" i="12"/>
  <c r="L98" i="12"/>
  <c r="K98" i="12"/>
  <c r="J98" i="12"/>
  <c r="I98" i="12"/>
  <c r="H98" i="12"/>
  <c r="G98" i="12"/>
  <c r="F98" i="12"/>
  <c r="E98" i="12"/>
  <c r="D98" i="12"/>
  <c r="C98" i="12"/>
  <c r="B98" i="12"/>
  <c r="M97" i="12"/>
  <c r="L97" i="12"/>
  <c r="K97" i="12"/>
  <c r="J97" i="12"/>
  <c r="I97" i="12"/>
  <c r="H97" i="12"/>
  <c r="G97" i="12"/>
  <c r="F97" i="12"/>
  <c r="E97" i="12"/>
  <c r="D97" i="12"/>
  <c r="C97" i="12"/>
  <c r="B97" i="12"/>
  <c r="M96" i="12"/>
  <c r="L96" i="12"/>
  <c r="K96" i="12"/>
  <c r="J96" i="12"/>
  <c r="I96" i="12"/>
  <c r="H96" i="12"/>
  <c r="G96" i="12"/>
  <c r="F96" i="12"/>
  <c r="E96" i="12"/>
  <c r="D96" i="12"/>
  <c r="C96" i="12"/>
  <c r="B96" i="12"/>
  <c r="M95" i="12"/>
  <c r="L95" i="12"/>
  <c r="K95" i="12"/>
  <c r="J95" i="12"/>
  <c r="I95" i="12"/>
  <c r="H95" i="12"/>
  <c r="G95" i="12"/>
  <c r="F95" i="12"/>
  <c r="E95" i="12"/>
  <c r="D95" i="12"/>
  <c r="C95" i="12"/>
  <c r="B95" i="12"/>
  <c r="M94" i="12"/>
  <c r="L94" i="12"/>
  <c r="K94" i="12"/>
  <c r="J94" i="12"/>
  <c r="I94" i="12"/>
  <c r="H94" i="12"/>
  <c r="G94" i="12"/>
  <c r="F94" i="12"/>
  <c r="E94" i="12"/>
  <c r="D94" i="12"/>
  <c r="C94" i="12"/>
  <c r="B94" i="12"/>
  <c r="M93" i="12"/>
  <c r="L93" i="12"/>
  <c r="K93" i="12"/>
  <c r="J93" i="12"/>
  <c r="I93" i="12"/>
  <c r="H93" i="12"/>
  <c r="G93" i="12"/>
  <c r="F93" i="12"/>
  <c r="E93" i="12"/>
  <c r="D93" i="12"/>
  <c r="C93" i="12"/>
  <c r="B93" i="12"/>
  <c r="M92" i="12"/>
  <c r="L92" i="12"/>
  <c r="K92" i="12"/>
  <c r="J92" i="12"/>
  <c r="I92" i="12"/>
  <c r="H92" i="12"/>
  <c r="G92" i="12"/>
  <c r="F92" i="12"/>
  <c r="E92" i="12"/>
  <c r="D92" i="12"/>
  <c r="C92" i="12"/>
  <c r="B92" i="12"/>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M86" i="12"/>
  <c r="L86" i="12"/>
  <c r="K86" i="12"/>
  <c r="J86" i="12"/>
  <c r="I86" i="12"/>
  <c r="H86" i="12"/>
  <c r="G86" i="12"/>
  <c r="F86" i="12"/>
  <c r="E86" i="12"/>
  <c r="D86" i="12"/>
  <c r="C86" i="12"/>
  <c r="B86" i="12"/>
  <c r="M85" i="12"/>
  <c r="L85" i="12"/>
  <c r="K85" i="12"/>
  <c r="J85" i="12"/>
  <c r="I85" i="12"/>
  <c r="H85" i="12"/>
  <c r="G85" i="12"/>
  <c r="F85" i="12"/>
  <c r="E85" i="12"/>
  <c r="D85" i="12"/>
  <c r="C85" i="12"/>
  <c r="B85" i="12"/>
  <c r="M84" i="12"/>
  <c r="L84" i="12"/>
  <c r="K84" i="12"/>
  <c r="J84" i="12"/>
  <c r="I84" i="12"/>
  <c r="H84" i="12"/>
  <c r="G84" i="12"/>
  <c r="F84" i="12"/>
  <c r="E84" i="12"/>
  <c r="D84" i="12"/>
  <c r="C84" i="12"/>
  <c r="B84" i="12"/>
  <c r="M83" i="12"/>
  <c r="L83" i="12"/>
  <c r="K83" i="12"/>
  <c r="J83" i="12"/>
  <c r="I83" i="12"/>
  <c r="H83" i="12"/>
  <c r="G83" i="12"/>
  <c r="F83" i="12"/>
  <c r="E83" i="12"/>
  <c r="D83" i="12"/>
  <c r="C83" i="12"/>
  <c r="B83" i="12"/>
  <c r="M82" i="12"/>
  <c r="L82" i="12"/>
  <c r="K82" i="12"/>
  <c r="J82" i="12"/>
  <c r="I82" i="12"/>
  <c r="H82" i="12"/>
  <c r="G82" i="12"/>
  <c r="F82" i="12"/>
  <c r="E82" i="12"/>
  <c r="D82" i="12"/>
  <c r="C82" i="12"/>
  <c r="B82" i="12"/>
  <c r="M81" i="12"/>
  <c r="L81" i="12"/>
  <c r="K81" i="12"/>
  <c r="J81" i="12"/>
  <c r="I81" i="12"/>
  <c r="H81" i="12"/>
  <c r="G81" i="12"/>
  <c r="F81" i="12"/>
  <c r="E81" i="12"/>
  <c r="D81" i="12"/>
  <c r="C81" i="12"/>
  <c r="B81" i="12"/>
  <c r="M80" i="12"/>
  <c r="L80" i="12"/>
  <c r="K80" i="12"/>
  <c r="J80" i="12"/>
  <c r="I80" i="12"/>
  <c r="H80" i="12"/>
  <c r="G80" i="12"/>
  <c r="F80" i="12"/>
  <c r="E80" i="12"/>
  <c r="D80" i="12"/>
  <c r="C80" i="12"/>
  <c r="B80" i="12"/>
  <c r="M79" i="12"/>
  <c r="L79" i="12"/>
  <c r="K79" i="12"/>
  <c r="J79" i="12"/>
  <c r="I79" i="12"/>
  <c r="H79" i="12"/>
  <c r="G79" i="12"/>
  <c r="F79" i="12"/>
  <c r="E79" i="12"/>
  <c r="D79" i="12"/>
  <c r="C79" i="12"/>
  <c r="B79" i="12"/>
  <c r="M78" i="12"/>
  <c r="L78" i="12"/>
  <c r="K78" i="12"/>
  <c r="J78" i="12"/>
  <c r="I78" i="12"/>
  <c r="H78" i="12"/>
  <c r="G78" i="12"/>
  <c r="F78" i="12"/>
  <c r="E78" i="12"/>
  <c r="D78" i="12"/>
  <c r="C78" i="12"/>
  <c r="B78" i="12"/>
  <c r="M77" i="12"/>
  <c r="L77" i="12"/>
  <c r="K77" i="12"/>
  <c r="J77" i="12"/>
  <c r="I77" i="12"/>
  <c r="H77" i="12"/>
  <c r="G77" i="12"/>
  <c r="F77" i="12"/>
  <c r="E77" i="12"/>
  <c r="D77" i="12"/>
  <c r="C77" i="12"/>
  <c r="B77" i="12"/>
  <c r="M76" i="12"/>
  <c r="L76" i="12"/>
  <c r="K76" i="12"/>
  <c r="J76" i="12"/>
  <c r="I76" i="12"/>
  <c r="H76" i="12"/>
  <c r="G76" i="12"/>
  <c r="F76" i="12"/>
  <c r="E76" i="12"/>
  <c r="D76" i="12"/>
  <c r="C76" i="12"/>
  <c r="B76" i="12"/>
  <c r="M75" i="12"/>
  <c r="L75" i="12"/>
  <c r="K75" i="12"/>
  <c r="J75" i="12"/>
  <c r="I75" i="12"/>
  <c r="H75" i="12"/>
  <c r="G75" i="12"/>
  <c r="F75" i="12"/>
  <c r="E75" i="12"/>
  <c r="D75" i="12"/>
  <c r="C75" i="12"/>
  <c r="B75" i="12"/>
  <c r="M74" i="12"/>
  <c r="L74" i="12"/>
  <c r="K74" i="12"/>
  <c r="J74" i="12"/>
  <c r="I74" i="12"/>
  <c r="H74" i="12"/>
  <c r="G74" i="12"/>
  <c r="F74" i="12"/>
  <c r="E74" i="12"/>
  <c r="D74" i="12"/>
  <c r="C74" i="12"/>
  <c r="B74" i="12"/>
  <c r="M73" i="12"/>
  <c r="L73" i="12"/>
  <c r="K73" i="12"/>
  <c r="J73" i="12"/>
  <c r="I73" i="12"/>
  <c r="H73" i="12"/>
  <c r="G73" i="12"/>
  <c r="F73" i="12"/>
  <c r="E73" i="12"/>
  <c r="D73" i="12"/>
  <c r="C73" i="12"/>
  <c r="B73" i="12"/>
  <c r="M72" i="12"/>
  <c r="L72" i="12"/>
  <c r="K72" i="12"/>
  <c r="J72" i="12"/>
  <c r="I72" i="12"/>
  <c r="H72" i="12"/>
  <c r="G72" i="12"/>
  <c r="F72" i="12"/>
  <c r="E72" i="12"/>
  <c r="D72" i="12"/>
  <c r="C72" i="12"/>
  <c r="B72" i="12"/>
  <c r="M71" i="12"/>
  <c r="L71" i="12"/>
  <c r="K71" i="12"/>
  <c r="J71" i="12"/>
  <c r="I71" i="12"/>
  <c r="H71" i="12"/>
  <c r="G71" i="12"/>
  <c r="F71" i="12"/>
  <c r="E71" i="12"/>
  <c r="D71" i="12"/>
  <c r="C71" i="12"/>
  <c r="B71" i="12"/>
  <c r="M70" i="12"/>
  <c r="L70" i="12"/>
  <c r="K70" i="12"/>
  <c r="J70" i="12"/>
  <c r="I70" i="12"/>
  <c r="H70" i="12"/>
  <c r="G70" i="12"/>
  <c r="F70" i="12"/>
  <c r="E70" i="12"/>
  <c r="D70" i="12"/>
  <c r="C70" i="12"/>
  <c r="B70" i="12"/>
  <c r="M67" i="12"/>
  <c r="L67" i="12"/>
  <c r="K67" i="12"/>
  <c r="J67" i="12"/>
  <c r="I67" i="12"/>
  <c r="H67" i="12"/>
  <c r="G67" i="12"/>
  <c r="F67" i="12"/>
  <c r="E67" i="12"/>
  <c r="D67" i="12"/>
  <c r="C67" i="12"/>
  <c r="B67" i="12"/>
  <c r="M66" i="12"/>
  <c r="L66" i="12"/>
  <c r="K66" i="12"/>
  <c r="J66" i="12"/>
  <c r="I66" i="12"/>
  <c r="H66" i="12"/>
  <c r="G66" i="12"/>
  <c r="F66" i="12"/>
  <c r="E66" i="12"/>
  <c r="D66" i="12"/>
  <c r="C66" i="12"/>
  <c r="B66" i="12"/>
  <c r="M65" i="12"/>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M41" i="12"/>
  <c r="L41" i="12"/>
  <c r="K41" i="12"/>
  <c r="J41" i="12"/>
  <c r="I41" i="12"/>
  <c r="H41" i="12"/>
  <c r="G41" i="12"/>
  <c r="F41" i="12"/>
  <c r="E41" i="12"/>
  <c r="D41" i="12"/>
  <c r="C41" i="12"/>
  <c r="B41" i="12"/>
  <c r="M40" i="12"/>
  <c r="L40" i="12"/>
  <c r="K40" i="12"/>
  <c r="J40" i="12"/>
  <c r="I40" i="12"/>
  <c r="H40" i="12"/>
  <c r="G40" i="12"/>
  <c r="F40" i="12"/>
  <c r="E40" i="12"/>
  <c r="D40" i="12"/>
  <c r="C40" i="12"/>
  <c r="B40" i="12"/>
  <c r="M39" i="12"/>
  <c r="L39" i="12"/>
  <c r="K39" i="12"/>
  <c r="J39" i="12"/>
  <c r="I39" i="12"/>
  <c r="H39" i="12"/>
  <c r="G39" i="12"/>
  <c r="F39" i="12"/>
  <c r="E39" i="12"/>
  <c r="D39" i="12"/>
  <c r="C39" i="12"/>
  <c r="B39" i="12"/>
  <c r="M38" i="12"/>
  <c r="L38" i="12"/>
  <c r="K38" i="12"/>
  <c r="J38" i="12"/>
  <c r="I38" i="12"/>
  <c r="H38" i="12"/>
  <c r="G38" i="12"/>
  <c r="F38" i="12"/>
  <c r="E38" i="12"/>
  <c r="D38" i="12"/>
  <c r="C38" i="12"/>
  <c r="B38" i="12"/>
  <c r="M37" i="12"/>
  <c r="L37" i="12"/>
  <c r="K37" i="12"/>
  <c r="J37" i="12"/>
  <c r="I37" i="12"/>
  <c r="H37" i="12"/>
  <c r="G37" i="12"/>
  <c r="F37" i="12"/>
  <c r="E37" i="12"/>
  <c r="D37" i="12"/>
  <c r="C37" i="12"/>
  <c r="B37" i="12"/>
  <c r="M36" i="12"/>
  <c r="L36" i="12"/>
  <c r="K36" i="12"/>
  <c r="J36" i="12"/>
  <c r="I36" i="12"/>
  <c r="H36" i="12"/>
  <c r="G36" i="12"/>
  <c r="F36" i="12"/>
  <c r="E36" i="12"/>
  <c r="D36" i="12"/>
  <c r="C36" i="12"/>
  <c r="B36" i="12"/>
  <c r="M35" i="12"/>
  <c r="L35" i="12"/>
  <c r="K35" i="12"/>
  <c r="J35" i="12"/>
  <c r="I35" i="12"/>
  <c r="H35" i="12"/>
  <c r="G35" i="12"/>
  <c r="F35" i="12"/>
  <c r="E35" i="12"/>
  <c r="D35" i="12"/>
  <c r="C35" i="12"/>
  <c r="B35" i="12"/>
  <c r="M34" i="12"/>
  <c r="L34" i="12"/>
  <c r="K34" i="12"/>
  <c r="J34" i="12"/>
  <c r="I34" i="12"/>
  <c r="H34" i="12"/>
  <c r="G34" i="12"/>
  <c r="F34" i="12"/>
  <c r="E34" i="12"/>
  <c r="D34" i="12"/>
  <c r="C34" i="12"/>
  <c r="B34" i="12"/>
  <c r="M33" i="12"/>
  <c r="L33" i="12"/>
  <c r="K33" i="12"/>
  <c r="J33" i="12"/>
  <c r="I33" i="12"/>
  <c r="H33" i="12"/>
  <c r="G33" i="12"/>
  <c r="F33" i="12"/>
  <c r="E33" i="12"/>
  <c r="D33" i="12"/>
  <c r="C33" i="12"/>
  <c r="B33" i="12"/>
  <c r="M32" i="12"/>
  <c r="L32" i="12"/>
  <c r="K32" i="12"/>
  <c r="J32" i="12"/>
  <c r="I32" i="12"/>
  <c r="H32" i="12"/>
  <c r="G32" i="12"/>
  <c r="F32" i="12"/>
  <c r="E32" i="12"/>
  <c r="D32" i="12"/>
  <c r="C32" i="12"/>
  <c r="B32" i="12"/>
  <c r="M31" i="12"/>
  <c r="L31" i="12"/>
  <c r="K31" i="12"/>
  <c r="J31" i="12"/>
  <c r="I31" i="12"/>
  <c r="H31" i="12"/>
  <c r="G31" i="12"/>
  <c r="F31" i="12"/>
  <c r="E31" i="12"/>
  <c r="D31" i="12"/>
  <c r="C31" i="12"/>
  <c r="B31" i="12"/>
  <c r="M30" i="12"/>
  <c r="L30" i="12"/>
  <c r="K30" i="12"/>
  <c r="J30" i="12"/>
  <c r="I30" i="12"/>
  <c r="H30" i="12"/>
  <c r="G30" i="12"/>
  <c r="F30" i="12"/>
  <c r="E30" i="12"/>
  <c r="D30" i="12"/>
  <c r="C30" i="12"/>
  <c r="B30" i="12"/>
  <c r="M29" i="12"/>
  <c r="L29" i="12"/>
  <c r="K29" i="12"/>
  <c r="J29" i="12"/>
  <c r="I29" i="12"/>
  <c r="H29" i="12"/>
  <c r="G29" i="12"/>
  <c r="F29" i="12"/>
  <c r="E29" i="12"/>
  <c r="D29" i="12"/>
  <c r="C29" i="12"/>
  <c r="B29" i="12"/>
  <c r="M28" i="12"/>
  <c r="L28" i="12"/>
  <c r="K28" i="12"/>
  <c r="J28" i="12"/>
  <c r="I28" i="12"/>
  <c r="H28" i="12"/>
  <c r="G28" i="12"/>
  <c r="F28" i="12"/>
  <c r="E28" i="12"/>
  <c r="D28" i="12"/>
  <c r="C28" i="12"/>
  <c r="B28" i="12"/>
  <c r="M27" i="12"/>
  <c r="L27" i="12"/>
  <c r="K27" i="12"/>
  <c r="J27" i="12"/>
  <c r="I27" i="12"/>
  <c r="H27" i="12"/>
  <c r="G27" i="12"/>
  <c r="F27" i="12"/>
  <c r="E27" i="12"/>
  <c r="D27" i="12"/>
  <c r="C27" i="12"/>
  <c r="B27" i="12"/>
  <c r="M26" i="12"/>
  <c r="L26" i="12"/>
  <c r="K26" i="12"/>
  <c r="J26" i="12"/>
  <c r="I26" i="12"/>
  <c r="H26" i="12"/>
  <c r="G26" i="12"/>
  <c r="F26" i="12"/>
  <c r="E26" i="12"/>
  <c r="D26" i="12"/>
  <c r="C26" i="12"/>
  <c r="B26" i="12"/>
  <c r="M23" i="12"/>
  <c r="L23" i="12"/>
  <c r="K23" i="12"/>
  <c r="J23" i="12"/>
  <c r="I23" i="12"/>
  <c r="H23" i="12"/>
  <c r="G23" i="12"/>
  <c r="F23" i="12"/>
  <c r="E23" i="12"/>
  <c r="D23" i="12"/>
  <c r="C23" i="12"/>
  <c r="B23" i="12"/>
  <c r="M22" i="12"/>
  <c r="L22" i="12"/>
  <c r="K22" i="12"/>
  <c r="J22" i="12"/>
  <c r="I22" i="12"/>
  <c r="H22" i="12"/>
  <c r="G22" i="12"/>
  <c r="F22" i="12"/>
  <c r="E22" i="12"/>
  <c r="D22" i="12"/>
  <c r="C22" i="12"/>
  <c r="B22" i="12"/>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L13" i="12"/>
  <c r="K13" i="12"/>
  <c r="J13" i="12"/>
  <c r="I13" i="12"/>
  <c r="H13" i="12"/>
  <c r="G13" i="12"/>
  <c r="F13" i="12"/>
  <c r="E13" i="12"/>
  <c r="D13" i="12"/>
  <c r="C13" i="12"/>
  <c r="B13" i="12"/>
  <c r="M12" i="12"/>
  <c r="L12" i="12"/>
  <c r="K12" i="12"/>
  <c r="J12" i="12"/>
  <c r="I12" i="12"/>
  <c r="H12" i="12"/>
  <c r="G12" i="12"/>
  <c r="F12" i="12"/>
  <c r="E12" i="12"/>
  <c r="D12" i="12"/>
  <c r="C12" i="12"/>
  <c r="B12" i="12"/>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L4" i="12"/>
  <c r="K4" i="12"/>
  <c r="J4" i="12"/>
  <c r="I4" i="12"/>
  <c r="H4" i="12"/>
  <c r="G4" i="12"/>
  <c r="F4" i="12"/>
  <c r="E4" i="12"/>
  <c r="D4" i="12"/>
  <c r="C4" i="12"/>
  <c r="B4" i="12"/>
  <c r="G47" i="19" l="1"/>
  <c r="G75" i="19" s="1"/>
  <c r="G44" i="19"/>
  <c r="G72" i="19" s="1"/>
  <c r="G39" i="19"/>
  <c r="G67" i="19" s="1"/>
  <c r="G43" i="19"/>
  <c r="G71" i="19" s="1"/>
  <c r="G46" i="19"/>
  <c r="G74" i="19" s="1"/>
  <c r="G40" i="19"/>
  <c r="G68" i="19" s="1"/>
  <c r="G42" i="19"/>
  <c r="G70" i="19" s="1"/>
  <c r="G38" i="19"/>
  <c r="G66" i="19" s="1"/>
  <c r="G48" i="19"/>
  <c r="G76" i="19" s="1"/>
  <c r="G49" i="19"/>
  <c r="G77" i="19" s="1"/>
  <c r="H21" i="19"/>
  <c r="G41" i="19"/>
  <c r="G69" i="19" s="1"/>
  <c r="G45" i="19"/>
  <c r="G73" i="19" s="1"/>
  <c r="M221" i="12"/>
  <c r="L221" i="12"/>
  <c r="K221" i="12"/>
  <c r="J221" i="12"/>
  <c r="I221" i="12"/>
  <c r="H221" i="12"/>
  <c r="G221" i="12"/>
  <c r="F221" i="12"/>
  <c r="E221" i="12"/>
  <c r="D221" i="12"/>
  <c r="C221" i="12"/>
  <c r="B221" i="12"/>
  <c r="M220" i="12"/>
  <c r="L220" i="12"/>
  <c r="K220" i="12"/>
  <c r="J220" i="12"/>
  <c r="I220" i="12"/>
  <c r="H220" i="12"/>
  <c r="G220" i="12"/>
  <c r="F220" i="12"/>
  <c r="E220" i="12"/>
  <c r="D220" i="12"/>
  <c r="C220" i="12"/>
  <c r="B220" i="12"/>
  <c r="M219" i="12"/>
  <c r="L219" i="12"/>
  <c r="K219" i="12"/>
  <c r="J219" i="12"/>
  <c r="I219" i="12"/>
  <c r="H219" i="12"/>
  <c r="G219" i="12"/>
  <c r="F219" i="12"/>
  <c r="E219" i="12"/>
  <c r="D219" i="12"/>
  <c r="C219" i="12"/>
  <c r="B219" i="12"/>
  <c r="M218" i="12"/>
  <c r="L218" i="12"/>
  <c r="K218" i="12"/>
  <c r="J218" i="12"/>
  <c r="I218" i="12"/>
  <c r="L34" i="8" s="1"/>
  <c r="H218" i="12"/>
  <c r="K25" i="8" s="1"/>
  <c r="G218" i="12"/>
  <c r="F218" i="12"/>
  <c r="E218" i="12"/>
  <c r="D218" i="12"/>
  <c r="G34" i="8" s="1"/>
  <c r="C218" i="12"/>
  <c r="B218" i="12"/>
  <c r="M217" i="12"/>
  <c r="P25" i="8" s="1"/>
  <c r="L217" i="12"/>
  <c r="K217" i="12"/>
  <c r="J217" i="12"/>
  <c r="I217" i="12"/>
  <c r="H217" i="12"/>
  <c r="G217" i="12"/>
  <c r="F217" i="12"/>
  <c r="I25" i="8" s="1"/>
  <c r="E217" i="12"/>
  <c r="H34" i="8" s="1"/>
  <c r="D217" i="12"/>
  <c r="C217" i="12"/>
  <c r="B217" i="12"/>
  <c r="M216" i="12"/>
  <c r="L216" i="12"/>
  <c r="O34" i="8" s="1"/>
  <c r="K216" i="12"/>
  <c r="J216" i="12"/>
  <c r="I216" i="12"/>
  <c r="H216" i="12"/>
  <c r="G216" i="12"/>
  <c r="J25" i="8" s="1"/>
  <c r="F216" i="12"/>
  <c r="E216" i="12"/>
  <c r="H25" i="8" s="1"/>
  <c r="D216" i="12"/>
  <c r="C216" i="12"/>
  <c r="F34" i="8" s="1"/>
  <c r="B216" i="12"/>
  <c r="M215" i="12"/>
  <c r="L215" i="12"/>
  <c r="K215" i="12"/>
  <c r="N34" i="8" s="1"/>
  <c r="J215" i="12"/>
  <c r="M34" i="8" s="1"/>
  <c r="I215" i="12"/>
  <c r="H215" i="12"/>
  <c r="G215" i="12"/>
  <c r="F215" i="12"/>
  <c r="E215" i="12"/>
  <c r="D215" i="12"/>
  <c r="C215" i="12"/>
  <c r="B215" i="12"/>
  <c r="M214" i="12"/>
  <c r="L214" i="12"/>
  <c r="K214" i="12"/>
  <c r="J214" i="12"/>
  <c r="I214" i="12"/>
  <c r="H214" i="12"/>
  <c r="G214" i="12"/>
  <c r="F214" i="12"/>
  <c r="E214" i="12"/>
  <c r="D214" i="12"/>
  <c r="C214" i="12"/>
  <c r="B214" i="12"/>
  <c r="M213" i="12"/>
  <c r="L213" i="12"/>
  <c r="K213" i="12"/>
  <c r="J213" i="12"/>
  <c r="I213" i="12"/>
  <c r="H213" i="12"/>
  <c r="G213" i="12"/>
  <c r="F213" i="12"/>
  <c r="E213" i="12"/>
  <c r="D213" i="12"/>
  <c r="C213" i="12"/>
  <c r="B213" i="12"/>
  <c r="M212" i="12"/>
  <c r="L212" i="12"/>
  <c r="K212" i="12"/>
  <c r="J212" i="12"/>
  <c r="I212" i="12"/>
  <c r="H212" i="12"/>
  <c r="G212" i="12"/>
  <c r="F212" i="12"/>
  <c r="E212" i="12"/>
  <c r="D212" i="12"/>
  <c r="C212" i="12"/>
  <c r="B212" i="12"/>
  <c r="M211" i="12"/>
  <c r="L211" i="12"/>
  <c r="K211" i="12"/>
  <c r="J211" i="12"/>
  <c r="I211" i="12"/>
  <c r="H211" i="12"/>
  <c r="G211" i="12"/>
  <c r="F211" i="12"/>
  <c r="E211" i="12"/>
  <c r="D211" i="12"/>
  <c r="C211" i="12"/>
  <c r="B211" i="12"/>
  <c r="M210" i="12"/>
  <c r="L210" i="12"/>
  <c r="K210" i="12"/>
  <c r="J210" i="12"/>
  <c r="I210" i="12"/>
  <c r="H210" i="12"/>
  <c r="G210" i="12"/>
  <c r="F210" i="12"/>
  <c r="E210" i="12"/>
  <c r="D210" i="12"/>
  <c r="C210" i="12"/>
  <c r="B210" i="12"/>
  <c r="M209" i="12"/>
  <c r="L209" i="12"/>
  <c r="K209" i="12"/>
  <c r="J209" i="12"/>
  <c r="I209" i="12"/>
  <c r="H209" i="12"/>
  <c r="G209" i="12"/>
  <c r="F209" i="12"/>
  <c r="E209" i="12"/>
  <c r="D209" i="12"/>
  <c r="C209" i="12"/>
  <c r="B209" i="12"/>
  <c r="M208" i="12"/>
  <c r="L208" i="12"/>
  <c r="K208" i="12"/>
  <c r="J208" i="12"/>
  <c r="I208" i="12"/>
  <c r="H208" i="12"/>
  <c r="G208" i="12"/>
  <c r="F208" i="12"/>
  <c r="E208" i="12"/>
  <c r="D208" i="12"/>
  <c r="C208" i="12"/>
  <c r="B208" i="12"/>
  <c r="M207" i="12"/>
  <c r="L207" i="12"/>
  <c r="K207" i="12"/>
  <c r="J207" i="12"/>
  <c r="I207" i="12"/>
  <c r="H207" i="12"/>
  <c r="G207" i="12"/>
  <c r="F207" i="12"/>
  <c r="E207" i="12"/>
  <c r="D207" i="12"/>
  <c r="C207" i="12"/>
  <c r="B207" i="12"/>
  <c r="M206" i="12"/>
  <c r="L206" i="12"/>
  <c r="K206" i="12"/>
  <c r="J206" i="12"/>
  <c r="I206" i="12"/>
  <c r="H206" i="12"/>
  <c r="G206" i="12"/>
  <c r="F206" i="12"/>
  <c r="E206" i="12"/>
  <c r="D206" i="12"/>
  <c r="C206" i="12"/>
  <c r="B206" i="12"/>
  <c r="M205" i="12"/>
  <c r="L205" i="12"/>
  <c r="K205" i="12"/>
  <c r="J205" i="12"/>
  <c r="I205" i="12"/>
  <c r="H205" i="12"/>
  <c r="G205" i="12"/>
  <c r="F205" i="12"/>
  <c r="E205" i="12"/>
  <c r="D205" i="12"/>
  <c r="C205" i="12"/>
  <c r="B205" i="12"/>
  <c r="M204" i="12"/>
  <c r="L204" i="12"/>
  <c r="K204" i="12"/>
  <c r="J204" i="12"/>
  <c r="I204" i="12"/>
  <c r="H204" i="12"/>
  <c r="G204" i="12"/>
  <c r="F204" i="12"/>
  <c r="E204" i="12"/>
  <c r="D204" i="12"/>
  <c r="C204" i="12"/>
  <c r="B204" i="12"/>
  <c r="M203" i="12"/>
  <c r="L203" i="12"/>
  <c r="K203" i="12"/>
  <c r="J203" i="12"/>
  <c r="I203" i="12"/>
  <c r="H203" i="12"/>
  <c r="G203" i="12"/>
  <c r="F203" i="12"/>
  <c r="E203" i="12"/>
  <c r="D203" i="12"/>
  <c r="C203" i="12"/>
  <c r="B203" i="12"/>
  <c r="M202" i="12"/>
  <c r="L202" i="12"/>
  <c r="K202" i="12"/>
  <c r="J202" i="12"/>
  <c r="I202" i="12"/>
  <c r="H202" i="12"/>
  <c r="G202" i="12"/>
  <c r="F202" i="12"/>
  <c r="E202" i="12"/>
  <c r="D202" i="12"/>
  <c r="C202" i="12"/>
  <c r="B202" i="12"/>
  <c r="J63" i="10"/>
  <c r="I63" i="10"/>
  <c r="H63" i="10"/>
  <c r="G63" i="10"/>
  <c r="F63" i="10"/>
  <c r="E63" i="10"/>
  <c r="C63" i="10"/>
  <c r="B63" i="10"/>
  <c r="J62" i="10"/>
  <c r="I62" i="10"/>
  <c r="H62" i="10"/>
  <c r="G62" i="10"/>
  <c r="F62" i="10"/>
  <c r="E62" i="10"/>
  <c r="C62" i="10"/>
  <c r="B62" i="10"/>
  <c r="J61" i="10"/>
  <c r="I61" i="10"/>
  <c r="H61" i="10"/>
  <c r="G61" i="10"/>
  <c r="F61" i="10"/>
  <c r="E61" i="10"/>
  <c r="C61" i="10"/>
  <c r="B61" i="10"/>
  <c r="J60" i="10"/>
  <c r="I60" i="10"/>
  <c r="H60" i="10"/>
  <c r="G60" i="10"/>
  <c r="F60" i="10"/>
  <c r="E60" i="10"/>
  <c r="C60" i="10"/>
  <c r="B60" i="10"/>
  <c r="J59" i="10"/>
  <c r="I59" i="10"/>
  <c r="H59" i="10"/>
  <c r="G59" i="10"/>
  <c r="F59" i="10"/>
  <c r="E59" i="10"/>
  <c r="C59" i="10"/>
  <c r="B59" i="10"/>
  <c r="J58" i="10"/>
  <c r="I58" i="10"/>
  <c r="H58" i="10"/>
  <c r="G58" i="10"/>
  <c r="F58" i="10"/>
  <c r="E58" i="10"/>
  <c r="C58" i="10"/>
  <c r="B58" i="10"/>
  <c r="J57" i="10"/>
  <c r="I57" i="10"/>
  <c r="H57" i="10"/>
  <c r="G57" i="10"/>
  <c r="F57" i="10"/>
  <c r="E57" i="10"/>
  <c r="C57" i="10"/>
  <c r="B57" i="10"/>
  <c r="J56" i="10"/>
  <c r="I56" i="10"/>
  <c r="H56" i="10"/>
  <c r="G56" i="10"/>
  <c r="F56" i="10"/>
  <c r="E56" i="10"/>
  <c r="C56" i="10"/>
  <c r="B56" i="10"/>
  <c r="J55" i="10"/>
  <c r="I55" i="10"/>
  <c r="H55" i="10"/>
  <c r="G55" i="10"/>
  <c r="F55" i="10"/>
  <c r="E55" i="10"/>
  <c r="C55" i="10"/>
  <c r="B55" i="10"/>
  <c r="J54" i="10"/>
  <c r="I54" i="10"/>
  <c r="H54" i="10"/>
  <c r="G54" i="10"/>
  <c r="F54" i="10"/>
  <c r="E54" i="10"/>
  <c r="C54" i="10"/>
  <c r="B54" i="10"/>
  <c r="J53" i="10"/>
  <c r="I53" i="10"/>
  <c r="H53" i="10"/>
  <c r="G53" i="10"/>
  <c r="F53" i="10"/>
  <c r="E53" i="10"/>
  <c r="C53" i="10"/>
  <c r="B53" i="10"/>
  <c r="J52" i="10"/>
  <c r="I52" i="10"/>
  <c r="H52" i="10"/>
  <c r="G52" i="10"/>
  <c r="F52" i="10"/>
  <c r="E52" i="10"/>
  <c r="C52" i="10"/>
  <c r="B52" i="10"/>
  <c r="J63" i="11"/>
  <c r="I63" i="11"/>
  <c r="H63" i="11"/>
  <c r="G63" i="11"/>
  <c r="F63" i="11"/>
  <c r="E63" i="11"/>
  <c r="C63" i="11"/>
  <c r="B63" i="11"/>
  <c r="J62" i="11"/>
  <c r="I62" i="11"/>
  <c r="H62" i="11"/>
  <c r="G62" i="11"/>
  <c r="F62" i="11"/>
  <c r="E62" i="11"/>
  <c r="C62" i="11"/>
  <c r="B62" i="11"/>
  <c r="J61" i="11"/>
  <c r="I61" i="11"/>
  <c r="H61" i="11"/>
  <c r="G61" i="11"/>
  <c r="F61" i="11"/>
  <c r="E61" i="11"/>
  <c r="C61" i="11"/>
  <c r="B61" i="11"/>
  <c r="J60" i="11"/>
  <c r="I60" i="11"/>
  <c r="H60" i="11"/>
  <c r="G60" i="11"/>
  <c r="F60" i="11"/>
  <c r="E60" i="11"/>
  <c r="C60" i="11"/>
  <c r="B60" i="11"/>
  <c r="J59" i="11"/>
  <c r="I59" i="11"/>
  <c r="H59" i="11"/>
  <c r="G59" i="11"/>
  <c r="F59" i="11"/>
  <c r="E59" i="11"/>
  <c r="C59" i="11"/>
  <c r="B59" i="11"/>
  <c r="J58" i="11"/>
  <c r="I58" i="11"/>
  <c r="H58" i="11"/>
  <c r="G58" i="11"/>
  <c r="F58" i="11"/>
  <c r="E58" i="11"/>
  <c r="C58" i="11"/>
  <c r="B58" i="11"/>
  <c r="J57" i="11"/>
  <c r="I57" i="11"/>
  <c r="H57" i="11"/>
  <c r="G57" i="11"/>
  <c r="F57" i="11"/>
  <c r="E57" i="11"/>
  <c r="C57" i="11"/>
  <c r="B57" i="11"/>
  <c r="J56" i="11"/>
  <c r="I56" i="11"/>
  <c r="H56" i="11"/>
  <c r="G56" i="11"/>
  <c r="F56" i="11"/>
  <c r="E56" i="11"/>
  <c r="C56" i="11"/>
  <c r="B56" i="11"/>
  <c r="J55" i="11"/>
  <c r="I55" i="11"/>
  <c r="H55" i="11"/>
  <c r="G55" i="11"/>
  <c r="F55" i="11"/>
  <c r="E55" i="11"/>
  <c r="C55" i="11"/>
  <c r="B55" i="11"/>
  <c r="J54" i="11"/>
  <c r="I54" i="11"/>
  <c r="H54" i="11"/>
  <c r="G54" i="11"/>
  <c r="F54" i="11"/>
  <c r="E54" i="11"/>
  <c r="C54" i="11"/>
  <c r="B54" i="11"/>
  <c r="J53" i="11"/>
  <c r="I53" i="11"/>
  <c r="H53" i="11"/>
  <c r="G53" i="11"/>
  <c r="F53" i="11"/>
  <c r="E53" i="11"/>
  <c r="C53" i="11"/>
  <c r="B53" i="11"/>
  <c r="J52" i="11"/>
  <c r="I52" i="11"/>
  <c r="H52" i="11"/>
  <c r="G52" i="11"/>
  <c r="F52" i="11"/>
  <c r="E52" i="11"/>
  <c r="C52" i="11"/>
  <c r="B52" i="11"/>
  <c r="D95" i="11"/>
  <c r="J35" i="11"/>
  <c r="I35" i="11"/>
  <c r="H35" i="11"/>
  <c r="G35" i="11"/>
  <c r="F35" i="11"/>
  <c r="E35" i="11"/>
  <c r="D35" i="11"/>
  <c r="C35" i="11"/>
  <c r="B35" i="11"/>
  <c r="J34" i="11"/>
  <c r="I34" i="11"/>
  <c r="H34" i="11"/>
  <c r="G34" i="11"/>
  <c r="F34" i="11"/>
  <c r="E34" i="11"/>
  <c r="D34" i="11"/>
  <c r="C34" i="11"/>
  <c r="B34" i="11"/>
  <c r="J33" i="11"/>
  <c r="I33" i="11"/>
  <c r="H33" i="11"/>
  <c r="G33" i="11"/>
  <c r="F33" i="11"/>
  <c r="E33" i="11"/>
  <c r="D33" i="11"/>
  <c r="C33" i="11"/>
  <c r="B33" i="11"/>
  <c r="J32" i="11"/>
  <c r="I32" i="11"/>
  <c r="H32" i="11"/>
  <c r="G32" i="11"/>
  <c r="F32" i="11"/>
  <c r="E32" i="11"/>
  <c r="D32" i="11"/>
  <c r="C32" i="11"/>
  <c r="B32"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B21" i="11"/>
  <c r="C21" i="11" s="1"/>
  <c r="D21" i="11" s="1"/>
  <c r="J19" i="11"/>
  <c r="I19" i="11"/>
  <c r="H19" i="11"/>
  <c r="G19" i="11"/>
  <c r="F19" i="11"/>
  <c r="E19" i="11"/>
  <c r="D19" i="11"/>
  <c r="C19" i="11"/>
  <c r="B19" i="11"/>
  <c r="B17" i="11"/>
  <c r="J15" i="11"/>
  <c r="I15" i="11"/>
  <c r="H15" i="11"/>
  <c r="G15" i="11"/>
  <c r="F15" i="11"/>
  <c r="E15" i="11"/>
  <c r="D15" i="11"/>
  <c r="C15" i="11"/>
  <c r="B15" i="11"/>
  <c r="J14" i="11"/>
  <c r="I14" i="11"/>
  <c r="H14" i="11"/>
  <c r="G14" i="11"/>
  <c r="F14" i="11"/>
  <c r="E14" i="11"/>
  <c r="D14" i="11"/>
  <c r="C14" i="11"/>
  <c r="B14" i="11"/>
  <c r="J13" i="11"/>
  <c r="I13" i="11"/>
  <c r="H13" i="11"/>
  <c r="G13" i="11"/>
  <c r="F13" i="11"/>
  <c r="E13" i="11"/>
  <c r="D13" i="11"/>
  <c r="C13" i="11"/>
  <c r="B13" i="11"/>
  <c r="J12" i="11"/>
  <c r="I12" i="11"/>
  <c r="H12" i="11"/>
  <c r="G12" i="11"/>
  <c r="F12" i="11"/>
  <c r="E12" i="11"/>
  <c r="D12" i="11"/>
  <c r="C12" i="11"/>
  <c r="B12" i="11"/>
  <c r="J11" i="11"/>
  <c r="I11" i="11"/>
  <c r="H11" i="11"/>
  <c r="G11" i="11"/>
  <c r="F11" i="11"/>
  <c r="E11" i="11"/>
  <c r="D11" i="11"/>
  <c r="C11" i="11"/>
  <c r="B11" i="11"/>
  <c r="J10" i="11"/>
  <c r="I10" i="11"/>
  <c r="H10" i="11"/>
  <c r="G10" i="11"/>
  <c r="F10" i="11"/>
  <c r="E10" i="11"/>
  <c r="D10" i="11"/>
  <c r="C10" i="11"/>
  <c r="B10" i="11"/>
  <c r="J9" i="11"/>
  <c r="I9" i="11"/>
  <c r="H9" i="11"/>
  <c r="G9" i="11"/>
  <c r="F9" i="11"/>
  <c r="E9" i="11"/>
  <c r="D9" i="11"/>
  <c r="C9" i="11"/>
  <c r="B9" i="11"/>
  <c r="J8" i="11"/>
  <c r="I8" i="11"/>
  <c r="H8" i="11"/>
  <c r="G8" i="11"/>
  <c r="F8" i="11"/>
  <c r="E8" i="11"/>
  <c r="D8" i="11"/>
  <c r="C8" i="11"/>
  <c r="B8" i="11"/>
  <c r="J7" i="11"/>
  <c r="I7" i="11"/>
  <c r="H7" i="11"/>
  <c r="G7" i="11"/>
  <c r="F7" i="11"/>
  <c r="E7" i="11"/>
  <c r="D7" i="11"/>
  <c r="C7" i="11"/>
  <c r="B7" i="11"/>
  <c r="J6" i="11"/>
  <c r="I6" i="11"/>
  <c r="H6" i="11"/>
  <c r="G6" i="11"/>
  <c r="F6" i="11"/>
  <c r="E6" i="11"/>
  <c r="D6" i="11"/>
  <c r="D40" i="11" s="1"/>
  <c r="C6" i="11"/>
  <c r="B6" i="11"/>
  <c r="J5" i="11"/>
  <c r="I5" i="11"/>
  <c r="H5" i="11"/>
  <c r="G5" i="11"/>
  <c r="F5" i="11"/>
  <c r="E5" i="11"/>
  <c r="D5" i="11"/>
  <c r="C5" i="11"/>
  <c r="B5" i="11"/>
  <c r="J4" i="11"/>
  <c r="I4" i="11"/>
  <c r="H4" i="11"/>
  <c r="G4" i="11"/>
  <c r="F4" i="11"/>
  <c r="E4" i="11"/>
  <c r="D4" i="11"/>
  <c r="C4" i="11"/>
  <c r="B4" i="11"/>
  <c r="D95" i="10"/>
  <c r="J35" i="10"/>
  <c r="I35" i="10"/>
  <c r="H35" i="10"/>
  <c r="G35" i="10"/>
  <c r="F35" i="10"/>
  <c r="E35" i="10"/>
  <c r="D35" i="10"/>
  <c r="C35" i="10"/>
  <c r="B35" i="10"/>
  <c r="J34" i="10"/>
  <c r="I34" i="10"/>
  <c r="H34" i="10"/>
  <c r="G34" i="10"/>
  <c r="F34" i="10"/>
  <c r="E34" i="10"/>
  <c r="D34" i="10"/>
  <c r="C34" i="10"/>
  <c r="B34" i="10"/>
  <c r="J33" i="10"/>
  <c r="I33" i="10"/>
  <c r="H33" i="10"/>
  <c r="G33" i="10"/>
  <c r="F33" i="10"/>
  <c r="E33" i="10"/>
  <c r="D33" i="10"/>
  <c r="C33" i="10"/>
  <c r="B33" i="10"/>
  <c r="J32" i="10"/>
  <c r="I32" i="10"/>
  <c r="H32" i="10"/>
  <c r="G32" i="10"/>
  <c r="F32" i="10"/>
  <c r="E32" i="10"/>
  <c r="D32" i="10"/>
  <c r="C32" i="10"/>
  <c r="B32" i="10"/>
  <c r="J31" i="10"/>
  <c r="I31" i="10"/>
  <c r="H31" i="10"/>
  <c r="G31" i="10"/>
  <c r="F31" i="10"/>
  <c r="E31" i="10"/>
  <c r="D31" i="10"/>
  <c r="C31" i="10"/>
  <c r="B31"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6" i="10"/>
  <c r="I26" i="10"/>
  <c r="H26" i="10"/>
  <c r="G26" i="10"/>
  <c r="F26" i="10"/>
  <c r="E26" i="10"/>
  <c r="D26" i="10"/>
  <c r="C26" i="10"/>
  <c r="B26" i="10"/>
  <c r="J25" i="10"/>
  <c r="I25" i="10"/>
  <c r="H25" i="10"/>
  <c r="G25" i="10"/>
  <c r="F25" i="10"/>
  <c r="E25" i="10"/>
  <c r="D25" i="10"/>
  <c r="C25" i="10"/>
  <c r="B25" i="10"/>
  <c r="J24" i="10"/>
  <c r="I24" i="10"/>
  <c r="H24" i="10"/>
  <c r="G24" i="10"/>
  <c r="F24" i="10"/>
  <c r="E24" i="10"/>
  <c r="D24" i="10"/>
  <c r="C24" i="10"/>
  <c r="B24" i="10"/>
  <c r="B21" i="10"/>
  <c r="C21" i="10" s="1"/>
  <c r="D21" i="10" s="1"/>
  <c r="J19" i="10"/>
  <c r="I19" i="10"/>
  <c r="H19" i="10"/>
  <c r="G19" i="10"/>
  <c r="F19" i="10"/>
  <c r="E19" i="10"/>
  <c r="D19" i="10"/>
  <c r="C19" i="10"/>
  <c r="B19" i="10"/>
  <c r="B17" i="10"/>
  <c r="J15" i="10"/>
  <c r="I15" i="10"/>
  <c r="H15" i="10"/>
  <c r="G15" i="10"/>
  <c r="F15" i="10"/>
  <c r="E15" i="10"/>
  <c r="D15" i="10"/>
  <c r="C15" i="10"/>
  <c r="B15" i="10"/>
  <c r="J14" i="10"/>
  <c r="I14" i="10"/>
  <c r="H14" i="10"/>
  <c r="G14" i="10"/>
  <c r="F14" i="10"/>
  <c r="E14" i="10"/>
  <c r="D14" i="10"/>
  <c r="C14" i="10"/>
  <c r="B14" i="10"/>
  <c r="J13" i="10"/>
  <c r="I13" i="10"/>
  <c r="H13" i="10"/>
  <c r="G13" i="10"/>
  <c r="F13" i="10"/>
  <c r="E13" i="10"/>
  <c r="D13" i="10"/>
  <c r="C13" i="10"/>
  <c r="B13" i="10"/>
  <c r="J12" i="10"/>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J7" i="10"/>
  <c r="I7" i="10"/>
  <c r="H7" i="10"/>
  <c r="G7" i="10"/>
  <c r="F7" i="10"/>
  <c r="E7" i="10"/>
  <c r="D7" i="10"/>
  <c r="C7" i="10"/>
  <c r="B7" i="10"/>
  <c r="J6" i="10"/>
  <c r="I6" i="10"/>
  <c r="H6" i="10"/>
  <c r="G6" i="10"/>
  <c r="F6" i="10"/>
  <c r="E6" i="10"/>
  <c r="D6" i="10"/>
  <c r="C6" i="10"/>
  <c r="B6" i="10"/>
  <c r="B40" i="10" s="1"/>
  <c r="J5" i="10"/>
  <c r="I5" i="10"/>
  <c r="H5" i="10"/>
  <c r="G5" i="10"/>
  <c r="F5" i="10"/>
  <c r="E5" i="10"/>
  <c r="D5" i="10"/>
  <c r="C5" i="10"/>
  <c r="B5" i="10"/>
  <c r="J4" i="10"/>
  <c r="I4" i="10"/>
  <c r="H4" i="10"/>
  <c r="G4" i="10"/>
  <c r="F4" i="10"/>
  <c r="E4" i="10"/>
  <c r="D4" i="10"/>
  <c r="C4" i="10"/>
  <c r="B4" i="10"/>
  <c r="D47" i="11" l="1"/>
  <c r="E44" i="10"/>
  <c r="H41" i="19"/>
  <c r="H69" i="19" s="1"/>
  <c r="H45" i="19"/>
  <c r="H73" i="19" s="1"/>
  <c r="H48" i="19"/>
  <c r="H76" i="19" s="1"/>
  <c r="H44" i="19"/>
  <c r="H72" i="19" s="1"/>
  <c r="H40" i="19"/>
  <c r="H68" i="19" s="1"/>
  <c r="H43" i="19"/>
  <c r="H71" i="19" s="1"/>
  <c r="H47" i="19"/>
  <c r="H75" i="19" s="1"/>
  <c r="H46" i="19"/>
  <c r="H74" i="19" s="1"/>
  <c r="H39" i="19"/>
  <c r="H67" i="19" s="1"/>
  <c r="H42" i="19"/>
  <c r="H70" i="19" s="1"/>
  <c r="H38" i="19"/>
  <c r="H66" i="19" s="1"/>
  <c r="H49" i="19"/>
  <c r="H77" i="19" s="1"/>
  <c r="I21" i="19"/>
  <c r="C38" i="10"/>
  <c r="E34" i="8"/>
  <c r="E25" i="8"/>
  <c r="D52" i="10" s="1"/>
  <c r="B42" i="10"/>
  <c r="B70" i="10" s="1"/>
  <c r="B48" i="10"/>
  <c r="B76" i="10" s="1"/>
  <c r="B44" i="10"/>
  <c r="B72" i="10" s="1"/>
  <c r="L25" i="8"/>
  <c r="P34" i="8"/>
  <c r="C49" i="10"/>
  <c r="C77" i="10" s="1"/>
  <c r="D42" i="11"/>
  <c r="C43" i="11"/>
  <c r="C71" i="11" s="1"/>
  <c r="B44" i="11"/>
  <c r="B72" i="11" s="1"/>
  <c r="C42" i="11"/>
  <c r="C70" i="11" s="1"/>
  <c r="B43" i="11"/>
  <c r="B71" i="11" s="1"/>
  <c r="M25" i="8"/>
  <c r="I34" i="8"/>
  <c r="D40" i="10"/>
  <c r="C42" i="10"/>
  <c r="B43" i="10"/>
  <c r="B71" i="10" s="1"/>
  <c r="D43" i="11"/>
  <c r="C44" i="11"/>
  <c r="C72" i="11" s="1"/>
  <c r="B45" i="11"/>
  <c r="B73" i="11" s="1"/>
  <c r="F25" i="8"/>
  <c r="N25" i="8"/>
  <c r="J34" i="8"/>
  <c r="C43" i="10"/>
  <c r="C44" i="10"/>
  <c r="C72" i="10" s="1"/>
  <c r="C45" i="11"/>
  <c r="C73" i="11" s="1"/>
  <c r="B46" i="11"/>
  <c r="B74" i="11" s="1"/>
  <c r="G25" i="8"/>
  <c r="O25" i="8"/>
  <c r="K34" i="8"/>
  <c r="D48" i="10"/>
  <c r="D42" i="10"/>
  <c r="D43" i="10"/>
  <c r="B45" i="10"/>
  <c r="B73" i="10" s="1"/>
  <c r="B38" i="11"/>
  <c r="B66" i="11" s="1"/>
  <c r="D44" i="11"/>
  <c r="B38" i="10"/>
  <c r="B66" i="10" s="1"/>
  <c r="D44" i="10"/>
  <c r="C45" i="10"/>
  <c r="C73" i="10" s="1"/>
  <c r="B46" i="10"/>
  <c r="D38" i="11"/>
  <c r="C39" i="11"/>
  <c r="C67" i="11" s="1"/>
  <c r="B40" i="11"/>
  <c r="B68" i="11" s="1"/>
  <c r="C47" i="11"/>
  <c r="C75" i="11" s="1"/>
  <c r="B48" i="11"/>
  <c r="B76" i="11" s="1"/>
  <c r="C38" i="11"/>
  <c r="C66" i="11" s="1"/>
  <c r="B39" i="11"/>
  <c r="B67" i="11" s="1"/>
  <c r="C46" i="11"/>
  <c r="B47" i="11"/>
  <c r="B75" i="11" s="1"/>
  <c r="D38" i="10"/>
  <c r="C39" i="10"/>
  <c r="C67" i="10" s="1"/>
  <c r="D46" i="10"/>
  <c r="C47" i="10"/>
  <c r="C75" i="10" s="1"/>
  <c r="B39" i="10"/>
  <c r="B67" i="10" s="1"/>
  <c r="C46" i="10"/>
  <c r="C74" i="10" s="1"/>
  <c r="B47" i="10"/>
  <c r="B75" i="10" s="1"/>
  <c r="D39" i="11"/>
  <c r="C40" i="11"/>
  <c r="C68" i="11" s="1"/>
  <c r="B41" i="11"/>
  <c r="B69" i="11" s="1"/>
  <c r="C48" i="11"/>
  <c r="C76" i="11" s="1"/>
  <c r="B49" i="11"/>
  <c r="B77" i="11" s="1"/>
  <c r="C41" i="10"/>
  <c r="C69" i="10" s="1"/>
  <c r="D39" i="10"/>
  <c r="C40" i="10"/>
  <c r="C68" i="10" s="1"/>
  <c r="B41" i="10"/>
  <c r="B69" i="10" s="1"/>
  <c r="D47" i="10"/>
  <c r="C48" i="10"/>
  <c r="C76" i="10" s="1"/>
  <c r="B49" i="10"/>
  <c r="B77" i="10" s="1"/>
  <c r="C41" i="11"/>
  <c r="C69" i="11" s="1"/>
  <c r="B42" i="11"/>
  <c r="B70" i="11" s="1"/>
  <c r="D48" i="11"/>
  <c r="C49" i="11"/>
  <c r="C77" i="11" s="1"/>
  <c r="C66" i="10"/>
  <c r="B68" i="10"/>
  <c r="C71" i="10"/>
  <c r="C70" i="10"/>
  <c r="B74" i="10"/>
  <c r="C74" i="11"/>
  <c r="D49" i="11"/>
  <c r="D45" i="11"/>
  <c r="E21" i="11"/>
  <c r="F21" i="11" s="1"/>
  <c r="F41" i="11" s="1"/>
  <c r="F69" i="11" s="1"/>
  <c r="D41" i="11"/>
  <c r="D46" i="11"/>
  <c r="D49" i="10"/>
  <c r="D45" i="10"/>
  <c r="E21" i="10"/>
  <c r="F21" i="10" s="1"/>
  <c r="F40" i="10" s="1"/>
  <c r="F68" i="10" s="1"/>
  <c r="D41" i="10"/>
  <c r="I39" i="19" l="1"/>
  <c r="I67" i="19" s="1"/>
  <c r="I46" i="19"/>
  <c r="I74" i="19" s="1"/>
  <c r="I42" i="19"/>
  <c r="I70" i="19" s="1"/>
  <c r="I38" i="19"/>
  <c r="I66" i="19" s="1"/>
  <c r="I49" i="19"/>
  <c r="I77" i="19" s="1"/>
  <c r="J21" i="19"/>
  <c r="I41" i="19"/>
  <c r="I69" i="19" s="1"/>
  <c r="I45" i="19"/>
  <c r="I73" i="19" s="1"/>
  <c r="I47" i="19"/>
  <c r="I75" i="19" s="1"/>
  <c r="I48" i="19"/>
  <c r="I76" i="19" s="1"/>
  <c r="I44" i="19"/>
  <c r="I72" i="19" s="1"/>
  <c r="I40" i="19"/>
  <c r="I68" i="19" s="1"/>
  <c r="I43" i="19"/>
  <c r="I71" i="19" s="1"/>
  <c r="F44" i="11"/>
  <c r="F72" i="11" s="1"/>
  <c r="F49" i="11"/>
  <c r="F77" i="11" s="1"/>
  <c r="E46" i="11"/>
  <c r="E74" i="11" s="1"/>
  <c r="F48" i="11"/>
  <c r="F76" i="11" s="1"/>
  <c r="E49" i="11"/>
  <c r="E77" i="11" s="1"/>
  <c r="E45" i="11"/>
  <c r="E73" i="11" s="1"/>
  <c r="F42" i="11"/>
  <c r="F70" i="11" s="1"/>
  <c r="F45" i="11"/>
  <c r="F73" i="11" s="1"/>
  <c r="F40" i="11"/>
  <c r="F68" i="11" s="1"/>
  <c r="E39" i="11"/>
  <c r="E67" i="11" s="1"/>
  <c r="E49" i="10"/>
  <c r="E77" i="10" s="1"/>
  <c r="E38" i="11"/>
  <c r="E66" i="11" s="1"/>
  <c r="E40" i="11"/>
  <c r="E68" i="11" s="1"/>
  <c r="E42" i="11"/>
  <c r="E70" i="11" s="1"/>
  <c r="E41" i="11"/>
  <c r="E69" i="11" s="1"/>
  <c r="E47" i="11"/>
  <c r="E75" i="11" s="1"/>
  <c r="F46" i="10"/>
  <c r="F74" i="10" s="1"/>
  <c r="F45" i="10"/>
  <c r="F73" i="10" s="1"/>
  <c r="F48" i="10"/>
  <c r="F76" i="10" s="1"/>
  <c r="E43" i="10"/>
  <c r="E71" i="10" s="1"/>
  <c r="F42" i="10"/>
  <c r="F70" i="10" s="1"/>
  <c r="E39" i="10"/>
  <c r="E67" i="10" s="1"/>
  <c r="E41" i="10"/>
  <c r="E69" i="10" s="1"/>
  <c r="E44" i="11"/>
  <c r="E72" i="11" s="1"/>
  <c r="G21" i="11"/>
  <c r="F47" i="11"/>
  <c r="F75" i="11" s="1"/>
  <c r="F43" i="11"/>
  <c r="F71" i="11" s="1"/>
  <c r="F39" i="11"/>
  <c r="F67" i="11" s="1"/>
  <c r="E48" i="11"/>
  <c r="E76" i="11" s="1"/>
  <c r="F46" i="11"/>
  <c r="F74" i="11" s="1"/>
  <c r="E43" i="11"/>
  <c r="E71" i="11" s="1"/>
  <c r="F38" i="11"/>
  <c r="F66" i="11" s="1"/>
  <c r="E72" i="10"/>
  <c r="E42" i="10"/>
  <c r="E70" i="10" s="1"/>
  <c r="E45" i="10"/>
  <c r="E73" i="10" s="1"/>
  <c r="G21" i="10"/>
  <c r="F47" i="10"/>
  <c r="F75" i="10" s="1"/>
  <c r="F39" i="10"/>
  <c r="F67" i="10" s="1"/>
  <c r="F43" i="10"/>
  <c r="F71" i="10" s="1"/>
  <c r="E48" i="10"/>
  <c r="E76" i="10" s="1"/>
  <c r="E47" i="10"/>
  <c r="E75" i="10" s="1"/>
  <c r="F41" i="10"/>
  <c r="F69" i="10" s="1"/>
  <c r="F44" i="10"/>
  <c r="F72" i="10" s="1"/>
  <c r="F49" i="10"/>
  <c r="F77" i="10" s="1"/>
  <c r="E46" i="10"/>
  <c r="E74" i="10" s="1"/>
  <c r="F38" i="10"/>
  <c r="F66" i="10" s="1"/>
  <c r="E38" i="10"/>
  <c r="E66" i="10" s="1"/>
  <c r="E40" i="10"/>
  <c r="E68" i="10" s="1"/>
  <c r="J38" i="19" l="1"/>
  <c r="J66" i="19" s="1"/>
  <c r="J49" i="19"/>
  <c r="J77" i="19" s="1"/>
  <c r="J45" i="19"/>
  <c r="J73" i="19" s="1"/>
  <c r="J41" i="19"/>
  <c r="J69" i="19" s="1"/>
  <c r="J44" i="19"/>
  <c r="J72" i="19" s="1"/>
  <c r="J48" i="19"/>
  <c r="J76" i="19" s="1"/>
  <c r="J43" i="19"/>
  <c r="J71" i="19" s="1"/>
  <c r="J47" i="19"/>
  <c r="J75" i="19" s="1"/>
  <c r="J46" i="19"/>
  <c r="J74" i="19" s="1"/>
  <c r="J40" i="19"/>
  <c r="J68" i="19" s="1"/>
  <c r="J42" i="19"/>
  <c r="J70" i="19" s="1"/>
  <c r="J39" i="19"/>
  <c r="J67" i="19" s="1"/>
  <c r="G46" i="11"/>
  <c r="G74" i="11" s="1"/>
  <c r="G42" i="11"/>
  <c r="G70" i="11" s="1"/>
  <c r="G38" i="11"/>
  <c r="G66" i="11" s="1"/>
  <c r="H21" i="11"/>
  <c r="G45" i="11"/>
  <c r="G73" i="11" s="1"/>
  <c r="G47" i="11"/>
  <c r="G75" i="11" s="1"/>
  <c r="G40" i="11"/>
  <c r="G68" i="11" s="1"/>
  <c r="G48" i="11"/>
  <c r="G76" i="11" s="1"/>
  <c r="G39" i="11"/>
  <c r="G67" i="11" s="1"/>
  <c r="G43" i="11"/>
  <c r="G71" i="11" s="1"/>
  <c r="G41" i="11"/>
  <c r="G69" i="11" s="1"/>
  <c r="G49" i="11"/>
  <c r="G77" i="11" s="1"/>
  <c r="G44" i="11"/>
  <c r="G72" i="11" s="1"/>
  <c r="G46" i="10"/>
  <c r="G74" i="10" s="1"/>
  <c r="H21" i="10"/>
  <c r="G42" i="10"/>
  <c r="G70" i="10" s="1"/>
  <c r="G38" i="10"/>
  <c r="G66" i="10" s="1"/>
  <c r="G48" i="10"/>
  <c r="G76" i="10" s="1"/>
  <c r="G43" i="10"/>
  <c r="G71" i="10" s="1"/>
  <c r="G40" i="10"/>
  <c r="G68" i="10" s="1"/>
  <c r="G47" i="10"/>
  <c r="G75" i="10" s="1"/>
  <c r="G45" i="10"/>
  <c r="G73" i="10" s="1"/>
  <c r="G49" i="10"/>
  <c r="G77" i="10" s="1"/>
  <c r="G44" i="10"/>
  <c r="G72" i="10" s="1"/>
  <c r="G39" i="10"/>
  <c r="G67" i="10" s="1"/>
  <c r="G41" i="10"/>
  <c r="G69" i="10" s="1"/>
  <c r="H41" i="11" l="1"/>
  <c r="H69" i="11" s="1"/>
  <c r="I21" i="11"/>
  <c r="H49" i="11"/>
  <c r="H77" i="11" s="1"/>
  <c r="H45" i="11"/>
  <c r="H73" i="11" s="1"/>
  <c r="H42" i="11"/>
  <c r="H70" i="11" s="1"/>
  <c r="H44" i="11"/>
  <c r="H72" i="11" s="1"/>
  <c r="H46" i="11"/>
  <c r="H74" i="11" s="1"/>
  <c r="H39" i="11"/>
  <c r="H67" i="11" s="1"/>
  <c r="H40" i="11"/>
  <c r="H68" i="11" s="1"/>
  <c r="H48" i="11"/>
  <c r="H76" i="11" s="1"/>
  <c r="H43" i="11"/>
  <c r="H71" i="11" s="1"/>
  <c r="H38" i="11"/>
  <c r="H66" i="11" s="1"/>
  <c r="H47" i="11"/>
  <c r="H75" i="11" s="1"/>
  <c r="I21" i="10"/>
  <c r="H49" i="10"/>
  <c r="H77" i="10" s="1"/>
  <c r="H45" i="10"/>
  <c r="H73" i="10" s="1"/>
  <c r="H41" i="10"/>
  <c r="H69" i="10" s="1"/>
  <c r="H39" i="10"/>
  <c r="H67" i="10" s="1"/>
  <c r="H44" i="10"/>
  <c r="H72" i="10" s="1"/>
  <c r="H46" i="10"/>
  <c r="H74" i="10" s="1"/>
  <c r="H40" i="10"/>
  <c r="H68" i="10" s="1"/>
  <c r="H48" i="10"/>
  <c r="H76" i="10" s="1"/>
  <c r="H47" i="10"/>
  <c r="H75" i="10" s="1"/>
  <c r="H43" i="10"/>
  <c r="H71" i="10" s="1"/>
  <c r="H38" i="10"/>
  <c r="H66" i="10" s="1"/>
  <c r="H42" i="10"/>
  <c r="H70" i="10" s="1"/>
  <c r="J21" i="11" l="1"/>
  <c r="I47" i="11"/>
  <c r="I75" i="11" s="1"/>
  <c r="I40" i="11"/>
  <c r="I68" i="11" s="1"/>
  <c r="I49" i="11"/>
  <c r="I77" i="11" s="1"/>
  <c r="I42" i="11"/>
  <c r="I70" i="11" s="1"/>
  <c r="I41" i="11"/>
  <c r="I69" i="11" s="1"/>
  <c r="I48" i="11"/>
  <c r="I76" i="11" s="1"/>
  <c r="I39" i="11"/>
  <c r="I67" i="11" s="1"/>
  <c r="I45" i="11"/>
  <c r="I73" i="11" s="1"/>
  <c r="I43" i="11"/>
  <c r="I71" i="11" s="1"/>
  <c r="I44" i="11"/>
  <c r="I72" i="11" s="1"/>
  <c r="I38" i="11"/>
  <c r="I66" i="11" s="1"/>
  <c r="I46" i="11"/>
  <c r="I74" i="11" s="1"/>
  <c r="J21" i="10"/>
  <c r="I41" i="10"/>
  <c r="I69" i="10" s="1"/>
  <c r="I49" i="10"/>
  <c r="I77" i="10" s="1"/>
  <c r="I40" i="10"/>
  <c r="I68" i="10" s="1"/>
  <c r="I44" i="10"/>
  <c r="I72" i="10" s="1"/>
  <c r="I38" i="10"/>
  <c r="I66" i="10" s="1"/>
  <c r="I46" i="10"/>
  <c r="I74" i="10" s="1"/>
  <c r="I47" i="10"/>
  <c r="I75" i="10" s="1"/>
  <c r="I45" i="10"/>
  <c r="I73" i="10" s="1"/>
  <c r="I39" i="10"/>
  <c r="I67" i="10" s="1"/>
  <c r="I42" i="10"/>
  <c r="I70" i="10" s="1"/>
  <c r="I43" i="10"/>
  <c r="I71" i="10" s="1"/>
  <c r="I48" i="10"/>
  <c r="I76" i="10" s="1"/>
  <c r="J43" i="11" l="1"/>
  <c r="J71" i="11" s="1"/>
  <c r="J47" i="11"/>
  <c r="J75" i="11" s="1"/>
  <c r="J39" i="11"/>
  <c r="J67" i="11" s="1"/>
  <c r="J42" i="11"/>
  <c r="J70" i="11" s="1"/>
  <c r="J45" i="11"/>
  <c r="J73" i="11" s="1"/>
  <c r="J38" i="11"/>
  <c r="J66" i="11" s="1"/>
  <c r="J44" i="11"/>
  <c r="J72" i="11" s="1"/>
  <c r="J40" i="11"/>
  <c r="J68" i="11" s="1"/>
  <c r="J46" i="11"/>
  <c r="J74" i="11" s="1"/>
  <c r="J48" i="11"/>
  <c r="J76" i="11" s="1"/>
  <c r="J41" i="11"/>
  <c r="J69" i="11" s="1"/>
  <c r="J49" i="11"/>
  <c r="J77" i="11" s="1"/>
  <c r="J47" i="10"/>
  <c r="J75" i="10" s="1"/>
  <c r="J43" i="10"/>
  <c r="J71" i="10" s="1"/>
  <c r="J39" i="10"/>
  <c r="J67" i="10" s="1"/>
  <c r="J45" i="10"/>
  <c r="J73" i="10" s="1"/>
  <c r="J46" i="10"/>
  <c r="J74" i="10" s="1"/>
  <c r="J40" i="10"/>
  <c r="J68" i="10" s="1"/>
  <c r="J38" i="10"/>
  <c r="J66" i="10" s="1"/>
  <c r="J44" i="10"/>
  <c r="J72" i="10" s="1"/>
  <c r="J42" i="10"/>
  <c r="J70" i="10" s="1"/>
  <c r="J48" i="10"/>
  <c r="J76" i="10" s="1"/>
  <c r="J49" i="10"/>
  <c r="J77" i="10" s="1"/>
  <c r="J41" i="10"/>
  <c r="J69" i="10" s="1"/>
  <c r="P32" i="8" l="1"/>
  <c r="O32" i="8"/>
  <c r="N32" i="8"/>
  <c r="M32" i="8"/>
  <c r="L32" i="8"/>
  <c r="K32" i="8"/>
  <c r="J32" i="8"/>
  <c r="I32" i="8"/>
  <c r="H32" i="8"/>
  <c r="G32" i="8"/>
  <c r="F32" i="8"/>
  <c r="E32" i="8"/>
  <c r="P23" i="8"/>
  <c r="O23" i="8"/>
  <c r="N23" i="8"/>
  <c r="M23" i="8"/>
  <c r="L23" i="8"/>
  <c r="K23" i="8"/>
  <c r="J23" i="8"/>
  <c r="I23" i="8"/>
  <c r="H23" i="8"/>
  <c r="G23" i="8"/>
  <c r="F23" i="8"/>
  <c r="E23" i="8"/>
  <c r="J63" i="6" l="1"/>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63" i="2"/>
  <c r="I63" i="2"/>
  <c r="H63" i="2"/>
  <c r="G63" i="2"/>
  <c r="F63" i="2"/>
  <c r="E63" i="2"/>
  <c r="J62" i="2"/>
  <c r="I62" i="2"/>
  <c r="H62" i="2"/>
  <c r="G62" i="2"/>
  <c r="F62" i="2"/>
  <c r="E62" i="2"/>
  <c r="J61" i="2"/>
  <c r="I61" i="2"/>
  <c r="H61" i="2"/>
  <c r="G61" i="2"/>
  <c r="F61" i="2"/>
  <c r="E61" i="2"/>
  <c r="J60" i="2"/>
  <c r="I60" i="2"/>
  <c r="H60" i="2"/>
  <c r="G60" i="2"/>
  <c r="F60" i="2"/>
  <c r="E60" i="2"/>
  <c r="J59" i="2"/>
  <c r="I59" i="2"/>
  <c r="H59" i="2"/>
  <c r="G59" i="2"/>
  <c r="F59" i="2"/>
  <c r="E59" i="2"/>
  <c r="J58" i="2"/>
  <c r="I58" i="2"/>
  <c r="H58" i="2"/>
  <c r="G58" i="2"/>
  <c r="F58" i="2"/>
  <c r="E58" i="2"/>
  <c r="J57" i="2"/>
  <c r="I57" i="2"/>
  <c r="H57" i="2"/>
  <c r="G57" i="2"/>
  <c r="F57" i="2"/>
  <c r="E57" i="2"/>
  <c r="J56" i="2"/>
  <c r="I56" i="2"/>
  <c r="H56" i="2"/>
  <c r="G56" i="2"/>
  <c r="F56" i="2"/>
  <c r="E56" i="2"/>
  <c r="J55" i="2"/>
  <c r="I55" i="2"/>
  <c r="H55" i="2"/>
  <c r="G55" i="2"/>
  <c r="F55" i="2"/>
  <c r="E55" i="2"/>
  <c r="J54" i="2"/>
  <c r="I54" i="2"/>
  <c r="H54" i="2"/>
  <c r="G54" i="2"/>
  <c r="F54" i="2"/>
  <c r="E54" i="2"/>
  <c r="J53" i="2"/>
  <c r="I53" i="2"/>
  <c r="H53" i="2"/>
  <c r="G53" i="2"/>
  <c r="F53" i="2"/>
  <c r="E53" i="2"/>
  <c r="J52" i="2"/>
  <c r="I52" i="2"/>
  <c r="H52" i="2"/>
  <c r="G52" i="2"/>
  <c r="F52" i="2"/>
  <c r="E52" i="2"/>
  <c r="E32" i="4"/>
  <c r="E23" i="4"/>
  <c r="C63" i="6" l="1"/>
  <c r="C62" i="6"/>
  <c r="C59" i="6"/>
  <c r="C58" i="6"/>
  <c r="C57" i="6"/>
  <c r="C56" i="6"/>
  <c r="C55" i="6"/>
  <c r="C54" i="6"/>
  <c r="C53" i="6"/>
  <c r="E34" i="4"/>
  <c r="C63" i="2"/>
  <c r="C62" i="2"/>
  <c r="C61" i="2"/>
  <c r="C60" i="2"/>
  <c r="C59" i="2"/>
  <c r="C58" i="2"/>
  <c r="C57" i="2"/>
  <c r="C56" i="2"/>
  <c r="C55" i="2"/>
  <c r="C54" i="2"/>
  <c r="C53" i="2"/>
  <c r="C52" i="2"/>
  <c r="K59" i="19" l="1"/>
  <c r="K24" i="22" s="1"/>
  <c r="L54" i="15" s="1"/>
  <c r="K54" i="19"/>
  <c r="F24" i="22" s="1"/>
  <c r="G54" i="15" s="1"/>
  <c r="K62" i="19"/>
  <c r="N24" i="22" s="1"/>
  <c r="O54" i="15" s="1"/>
  <c r="D52" i="6"/>
  <c r="B52" i="6"/>
  <c r="K56" i="19"/>
  <c r="H24" i="22" s="1"/>
  <c r="I54" i="15" s="1"/>
  <c r="K63" i="19"/>
  <c r="O24" i="22" s="1"/>
  <c r="P54" i="15" s="1"/>
  <c r="K57" i="19"/>
  <c r="I24" i="22" s="1"/>
  <c r="J54" i="15" s="1"/>
  <c r="K55" i="19"/>
  <c r="G24" i="22" s="1"/>
  <c r="H54" i="15" s="1"/>
  <c r="K58" i="19"/>
  <c r="J24" i="22" s="1"/>
  <c r="K54" i="15" s="1"/>
  <c r="K52" i="19"/>
  <c r="D24" i="22" s="1"/>
  <c r="E54" i="15" s="1"/>
  <c r="M34" i="4"/>
  <c r="K53" i="19"/>
  <c r="E24" i="22" s="1"/>
  <c r="F54" i="15" s="1"/>
  <c r="N34" i="4"/>
  <c r="D62" i="11"/>
  <c r="O34" i="4"/>
  <c r="D54" i="11"/>
  <c r="K54" i="11" s="1"/>
  <c r="G34" i="4"/>
  <c r="D57" i="11"/>
  <c r="K57" i="11" s="1"/>
  <c r="J34" i="4"/>
  <c r="D58" i="11"/>
  <c r="K58" i="11" s="1"/>
  <c r="K34" i="4"/>
  <c r="D55" i="11"/>
  <c r="H34" i="4"/>
  <c r="D63" i="11"/>
  <c r="P34" i="4"/>
  <c r="D59" i="11"/>
  <c r="K59" i="11" s="1"/>
  <c r="L34" i="4"/>
  <c r="D56" i="11"/>
  <c r="I34" i="4"/>
  <c r="D53" i="11"/>
  <c r="F34" i="4"/>
  <c r="C61" i="6"/>
  <c r="D61" i="11"/>
  <c r="K53" i="11"/>
  <c r="K56" i="11"/>
  <c r="K62" i="11"/>
  <c r="C52" i="6"/>
  <c r="D52" i="11"/>
  <c r="C60" i="6"/>
  <c r="D60" i="11"/>
  <c r="K55" i="11"/>
  <c r="K63" i="11"/>
  <c r="D60" i="10"/>
  <c r="K60" i="10" s="1"/>
  <c r="M25" i="4"/>
  <c r="D53" i="10"/>
  <c r="F25" i="4"/>
  <c r="D57" i="10"/>
  <c r="K57" i="10" s="1"/>
  <c r="J25" i="4"/>
  <c r="D61" i="10"/>
  <c r="K61" i="10" s="1"/>
  <c r="N25" i="4"/>
  <c r="D56" i="10"/>
  <c r="K56" i="10" s="1"/>
  <c r="I25" i="4"/>
  <c r="D54" i="10"/>
  <c r="G25" i="4"/>
  <c r="D58" i="10"/>
  <c r="K58" i="10" s="1"/>
  <c r="K25" i="4"/>
  <c r="D62" i="10"/>
  <c r="K62" i="10" s="1"/>
  <c r="O25" i="4"/>
  <c r="K52" i="10"/>
  <c r="E25" i="4"/>
  <c r="D55" i="10"/>
  <c r="K55" i="10" s="1"/>
  <c r="H25" i="4"/>
  <c r="D59" i="10"/>
  <c r="L25" i="4"/>
  <c r="D63" i="10"/>
  <c r="K63" i="10" s="1"/>
  <c r="P25" i="4"/>
  <c r="D95"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B32" i="6"/>
  <c r="C32" i="6"/>
  <c r="D32" i="6"/>
  <c r="E32" i="6"/>
  <c r="F32" i="6"/>
  <c r="G32" i="6"/>
  <c r="H32" i="6"/>
  <c r="I32" i="6"/>
  <c r="J32" i="6"/>
  <c r="B33" i="6"/>
  <c r="C33" i="6"/>
  <c r="D33" i="6"/>
  <c r="E33" i="6"/>
  <c r="F33" i="6"/>
  <c r="G33" i="6"/>
  <c r="H33" i="6"/>
  <c r="I33" i="6"/>
  <c r="J33" i="6"/>
  <c r="B34" i="6"/>
  <c r="C34" i="6"/>
  <c r="D34" i="6"/>
  <c r="E34" i="6"/>
  <c r="F34" i="6"/>
  <c r="G34" i="6"/>
  <c r="H34" i="6"/>
  <c r="I34" i="6"/>
  <c r="J34" i="6"/>
  <c r="B35" i="6"/>
  <c r="C35" i="6"/>
  <c r="D35" i="6"/>
  <c r="E35" i="6"/>
  <c r="F35" i="6"/>
  <c r="G35" i="6"/>
  <c r="H35" i="6"/>
  <c r="I35" i="6"/>
  <c r="J35" i="6"/>
  <c r="C24" i="6"/>
  <c r="D24" i="6"/>
  <c r="E24" i="6"/>
  <c r="F24" i="6"/>
  <c r="G24" i="6"/>
  <c r="H24" i="6"/>
  <c r="I24" i="6"/>
  <c r="J24" i="6"/>
  <c r="B24" i="6"/>
  <c r="B21" i="6"/>
  <c r="C21" i="6" s="1"/>
  <c r="D21" i="6" s="1"/>
  <c r="C19" i="6"/>
  <c r="D19" i="6"/>
  <c r="E19" i="6"/>
  <c r="F19" i="6"/>
  <c r="G19" i="6"/>
  <c r="H19" i="6"/>
  <c r="I19" i="6"/>
  <c r="J19" i="6"/>
  <c r="B19"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P32" i="4"/>
  <c r="O32" i="4"/>
  <c r="N32" i="4"/>
  <c r="M32" i="4"/>
  <c r="L32" i="4"/>
  <c r="K32" i="4"/>
  <c r="J32" i="4"/>
  <c r="I32" i="4"/>
  <c r="H32" i="4"/>
  <c r="G32" i="4"/>
  <c r="F32" i="4"/>
  <c r="F23" i="4"/>
  <c r="G23" i="4"/>
  <c r="H23" i="4"/>
  <c r="I23" i="4"/>
  <c r="J23" i="4"/>
  <c r="K23" i="4"/>
  <c r="L23" i="4"/>
  <c r="M23" i="4"/>
  <c r="N23" i="4"/>
  <c r="O23" i="4"/>
  <c r="P23" i="4"/>
  <c r="B39" i="2"/>
  <c r="C21" i="2"/>
  <c r="C43" i="2" s="1"/>
  <c r="C38" i="2"/>
  <c r="B40" i="2"/>
  <c r="B41" i="2"/>
  <c r="B43" i="2"/>
  <c r="B44" i="2"/>
  <c r="B45" i="2"/>
  <c r="B46" i="2"/>
  <c r="C46" i="2"/>
  <c r="B47" i="2"/>
  <c r="B48" i="2"/>
  <c r="D72" i="11" l="1"/>
  <c r="B69" i="19"/>
  <c r="B83" i="19" s="1"/>
  <c r="D59" i="6"/>
  <c r="B59" i="6"/>
  <c r="K59" i="6" s="1"/>
  <c r="D57" i="6"/>
  <c r="B57" i="6"/>
  <c r="K57" i="6" s="1"/>
  <c r="B67" i="19"/>
  <c r="B81" i="19" s="1"/>
  <c r="D55" i="2"/>
  <c r="B55" i="2"/>
  <c r="D54" i="2"/>
  <c r="B54" i="2"/>
  <c r="D53" i="2"/>
  <c r="B53" i="2"/>
  <c r="K53" i="2" s="1"/>
  <c r="D63" i="6"/>
  <c r="B63" i="6"/>
  <c r="K63" i="6" s="1"/>
  <c r="D54" i="6"/>
  <c r="B54" i="6"/>
  <c r="K54" i="6" s="1"/>
  <c r="K60" i="19"/>
  <c r="L24" i="22" s="1"/>
  <c r="M54" i="15" s="1"/>
  <c r="B74" i="19"/>
  <c r="B88" i="19" s="1"/>
  <c r="D52" i="2"/>
  <c r="B52" i="2"/>
  <c r="D56" i="2"/>
  <c r="B56" i="2"/>
  <c r="D60" i="2"/>
  <c r="B60" i="2"/>
  <c r="K60" i="2" s="1"/>
  <c r="D60" i="6"/>
  <c r="B60" i="6"/>
  <c r="K60" i="6" s="1"/>
  <c r="B71" i="19"/>
  <c r="B85" i="19" s="1"/>
  <c r="B76" i="19"/>
  <c r="B90" i="19" s="1"/>
  <c r="D53" i="6"/>
  <c r="B53" i="6"/>
  <c r="B67" i="6" s="1"/>
  <c r="D55" i="6"/>
  <c r="B55" i="6"/>
  <c r="D62" i="6"/>
  <c r="B62" i="6"/>
  <c r="K62" i="6" s="1"/>
  <c r="B66" i="19"/>
  <c r="B80" i="19" s="1"/>
  <c r="B68" i="19"/>
  <c r="B82" i="19" s="1"/>
  <c r="D63" i="2"/>
  <c r="B63" i="2"/>
  <c r="K63" i="2" s="1"/>
  <c r="D62" i="2"/>
  <c r="B62" i="2"/>
  <c r="D61" i="2"/>
  <c r="B61" i="2"/>
  <c r="K61" i="2" s="1"/>
  <c r="B77" i="19"/>
  <c r="B91" i="19" s="1"/>
  <c r="D56" i="6"/>
  <c r="B56" i="6"/>
  <c r="K56" i="6" s="1"/>
  <c r="D58" i="6"/>
  <c r="B58" i="6"/>
  <c r="K58" i="6" s="1"/>
  <c r="B75" i="19"/>
  <c r="B89" i="19" s="1"/>
  <c r="K61" i="19"/>
  <c r="M24" i="22" s="1"/>
  <c r="N54" i="15" s="1"/>
  <c r="B70" i="19"/>
  <c r="B84" i="19" s="1"/>
  <c r="B73" i="19"/>
  <c r="B87" i="19" s="1"/>
  <c r="D59" i="2"/>
  <c r="B59" i="2"/>
  <c r="K59" i="2" s="1"/>
  <c r="D58" i="2"/>
  <c r="B58" i="2"/>
  <c r="D57" i="2"/>
  <c r="B57" i="2"/>
  <c r="D61" i="6"/>
  <c r="B61" i="6"/>
  <c r="K61" i="6" s="1"/>
  <c r="B72" i="19"/>
  <c r="B86" i="19" s="1"/>
  <c r="D76" i="11"/>
  <c r="D77" i="11"/>
  <c r="B91" i="11" s="1"/>
  <c r="K59" i="10"/>
  <c r="D73" i="10"/>
  <c r="B87" i="10" s="1"/>
  <c r="K53" i="10"/>
  <c r="D66" i="10"/>
  <c r="B80" i="10" s="1"/>
  <c r="C49" i="2"/>
  <c r="C42" i="2"/>
  <c r="B43" i="6"/>
  <c r="B47" i="6"/>
  <c r="C45" i="2"/>
  <c r="C41" i="2"/>
  <c r="D21" i="2"/>
  <c r="E21" i="2" s="1"/>
  <c r="F21" i="2" s="1"/>
  <c r="B39" i="6"/>
  <c r="C48" i="2"/>
  <c r="C44" i="2"/>
  <c r="C39" i="2"/>
  <c r="C40" i="2"/>
  <c r="C47" i="2"/>
  <c r="D67" i="11"/>
  <c r="B81" i="11" s="1"/>
  <c r="D73" i="11"/>
  <c r="B87" i="11" s="1"/>
  <c r="D69" i="11"/>
  <c r="B83" i="11" s="1"/>
  <c r="D68" i="11"/>
  <c r="B82" i="11" s="1"/>
  <c r="K52" i="11"/>
  <c r="D66" i="11"/>
  <c r="B80" i="11" s="1"/>
  <c r="K60" i="11"/>
  <c r="D74" i="11"/>
  <c r="B88" i="11" s="1"/>
  <c r="B86" i="11"/>
  <c r="B90" i="11"/>
  <c r="D71" i="11"/>
  <c r="B85" i="11" s="1"/>
  <c r="K61" i="11"/>
  <c r="D75" i="11"/>
  <c r="B89" i="11" s="1"/>
  <c r="D70" i="11"/>
  <c r="B84" i="11" s="1"/>
  <c r="D76" i="10"/>
  <c r="B90" i="10" s="1"/>
  <c r="D71" i="10"/>
  <c r="B85" i="10" s="1"/>
  <c r="D68" i="10"/>
  <c r="B82" i="10" s="1"/>
  <c r="D74" i="10"/>
  <c r="B88" i="10" s="1"/>
  <c r="D75" i="10"/>
  <c r="B89" i="10" s="1"/>
  <c r="K54" i="10"/>
  <c r="D72" i="10"/>
  <c r="B86" i="10" s="1"/>
  <c r="D70" i="10"/>
  <c r="B84" i="10" s="1"/>
  <c r="D67" i="10"/>
  <c r="B81" i="10" s="1"/>
  <c r="D77" i="10"/>
  <c r="B91" i="10" s="1"/>
  <c r="D69" i="10"/>
  <c r="B83" i="10" s="1"/>
  <c r="C39" i="6"/>
  <c r="B49" i="6"/>
  <c r="B41" i="6"/>
  <c r="B45" i="6"/>
  <c r="B44" i="6"/>
  <c r="C48" i="6"/>
  <c r="D42" i="2"/>
  <c r="C46" i="6"/>
  <c r="C43" i="6"/>
  <c r="C40" i="6"/>
  <c r="C47" i="6"/>
  <c r="C44" i="6"/>
  <c r="C42" i="6"/>
  <c r="B48" i="6"/>
  <c r="B40" i="6"/>
  <c r="B38" i="6"/>
  <c r="B66" i="6" s="1"/>
  <c r="C38" i="6"/>
  <c r="C49" i="6"/>
  <c r="B46" i="6"/>
  <c r="C45" i="6"/>
  <c r="B42" i="6"/>
  <c r="C41" i="6"/>
  <c r="E41" i="2"/>
  <c r="E69" i="2" s="1"/>
  <c r="E21" i="6"/>
  <c r="E43" i="6" s="1"/>
  <c r="E71" i="6" s="1"/>
  <c r="D46" i="6"/>
  <c r="D49" i="6"/>
  <c r="D43" i="6"/>
  <c r="D38" i="6"/>
  <c r="D41" i="6"/>
  <c r="D48" i="6"/>
  <c r="D44" i="6"/>
  <c r="D40" i="6"/>
  <c r="D47" i="6"/>
  <c r="D43" i="2"/>
  <c r="D45" i="6"/>
  <c r="D42" i="6"/>
  <c r="D39" i="6"/>
  <c r="K52" i="6"/>
  <c r="K53" i="6" l="1"/>
  <c r="B71" i="6"/>
  <c r="B76" i="6"/>
  <c r="B77" i="6"/>
  <c r="B74" i="6"/>
  <c r="B68" i="6"/>
  <c r="B73" i="6"/>
  <c r="D76" i="6"/>
  <c r="B75" i="6"/>
  <c r="B70" i="6"/>
  <c r="D67" i="6"/>
  <c r="D73" i="6"/>
  <c r="B72" i="6"/>
  <c r="D77" i="6"/>
  <c r="D74" i="6"/>
  <c r="D75" i="6"/>
  <c r="D68" i="6"/>
  <c r="B66" i="2"/>
  <c r="B68" i="2"/>
  <c r="B67" i="2"/>
  <c r="B70" i="2"/>
  <c r="B71" i="2"/>
  <c r="B69" i="2"/>
  <c r="B76" i="2"/>
  <c r="B75" i="2"/>
  <c r="B74" i="2"/>
  <c r="B72" i="2"/>
  <c r="B77" i="2"/>
  <c r="B73" i="2"/>
  <c r="D69" i="6"/>
  <c r="D70" i="6"/>
  <c r="D66" i="6"/>
  <c r="D71" i="6"/>
  <c r="K62" i="2"/>
  <c r="K55" i="2"/>
  <c r="B69" i="6"/>
  <c r="D72" i="6"/>
  <c r="B92" i="19"/>
  <c r="B94" i="19"/>
  <c r="B97" i="19" s="1"/>
  <c r="D25" i="22" s="1"/>
  <c r="E55" i="15" s="1"/>
  <c r="B94" i="11"/>
  <c r="B97" i="11" s="1"/>
  <c r="B94" i="10"/>
  <c r="B97" i="10" s="1"/>
  <c r="D44" i="2"/>
  <c r="E44" i="2"/>
  <c r="E72" i="2" s="1"/>
  <c r="E49" i="2"/>
  <c r="E77" i="2" s="1"/>
  <c r="E46" i="2"/>
  <c r="E74" i="2" s="1"/>
  <c r="E48" i="2"/>
  <c r="E76" i="2" s="1"/>
  <c r="D45" i="2"/>
  <c r="D73" i="2" s="1"/>
  <c r="E45" i="2"/>
  <c r="E73" i="2" s="1"/>
  <c r="E47" i="2"/>
  <c r="E75" i="2" s="1"/>
  <c r="D39" i="2"/>
  <c r="D67" i="2" s="1"/>
  <c r="E40" i="2"/>
  <c r="E68" i="2" s="1"/>
  <c r="E42" i="2"/>
  <c r="E70" i="2" s="1"/>
  <c r="D48" i="2"/>
  <c r="E39" i="2"/>
  <c r="E67" i="2" s="1"/>
  <c r="D46" i="2"/>
  <c r="D74" i="2" s="1"/>
  <c r="E38" i="2"/>
  <c r="E66" i="2" s="1"/>
  <c r="D40" i="2"/>
  <c r="D68" i="2" s="1"/>
  <c r="D41" i="2"/>
  <c r="D69" i="2" s="1"/>
  <c r="E43" i="2"/>
  <c r="E71" i="2" s="1"/>
  <c r="D38" i="2"/>
  <c r="D66" i="2" s="1"/>
  <c r="D49" i="2"/>
  <c r="D77" i="2" s="1"/>
  <c r="D47" i="2"/>
  <c r="D75" i="2" s="1"/>
  <c r="B92" i="11"/>
  <c r="B92" i="10"/>
  <c r="E39" i="6"/>
  <c r="E67" i="6" s="1"/>
  <c r="E47" i="6"/>
  <c r="E75" i="6" s="1"/>
  <c r="K52" i="2"/>
  <c r="C66" i="6"/>
  <c r="D76" i="2"/>
  <c r="F40" i="2"/>
  <c r="F68" i="2" s="1"/>
  <c r="F41" i="2"/>
  <c r="F69" i="2" s="1"/>
  <c r="F46" i="2"/>
  <c r="F74" i="2" s="1"/>
  <c r="F49" i="2"/>
  <c r="F77" i="2" s="1"/>
  <c r="F42" i="2"/>
  <c r="F70" i="2" s="1"/>
  <c r="F47" i="2"/>
  <c r="F75" i="2" s="1"/>
  <c r="G21" i="2"/>
  <c r="F38" i="2"/>
  <c r="F66" i="2" s="1"/>
  <c r="F43" i="2"/>
  <c r="F71" i="2" s="1"/>
  <c r="F44" i="2"/>
  <c r="F72" i="2" s="1"/>
  <c r="F48" i="2"/>
  <c r="F76" i="2" s="1"/>
  <c r="F45" i="2"/>
  <c r="F73" i="2" s="1"/>
  <c r="F39" i="2"/>
  <c r="F67" i="2" s="1"/>
  <c r="E41" i="6"/>
  <c r="E69" i="6" s="1"/>
  <c r="E42" i="6"/>
  <c r="E70" i="6" s="1"/>
  <c r="E45" i="6"/>
  <c r="E73" i="6" s="1"/>
  <c r="E48" i="6"/>
  <c r="E76" i="6" s="1"/>
  <c r="E38" i="6"/>
  <c r="E66" i="6" s="1"/>
  <c r="E40" i="6"/>
  <c r="E68" i="6" s="1"/>
  <c r="E46" i="6"/>
  <c r="E74" i="6" s="1"/>
  <c r="E49" i="6"/>
  <c r="E77" i="6" s="1"/>
  <c r="F21" i="6"/>
  <c r="E44" i="6"/>
  <c r="E72" i="6" s="1"/>
  <c r="D71" i="2"/>
  <c r="C71" i="2"/>
  <c r="D70" i="2"/>
  <c r="C70" i="2"/>
  <c r="C67" i="6"/>
  <c r="C74" i="6"/>
  <c r="K56" i="2"/>
  <c r="K57" i="2"/>
  <c r="C73" i="2"/>
  <c r="C66" i="2"/>
  <c r="C72" i="2"/>
  <c r="C74" i="2"/>
  <c r="C70" i="6"/>
  <c r="C68" i="6"/>
  <c r="C72" i="6"/>
  <c r="C76" i="6"/>
  <c r="D72" i="2"/>
  <c r="C67" i="2"/>
  <c r="C75" i="2"/>
  <c r="C76" i="2"/>
  <c r="C71" i="6"/>
  <c r="C68" i="2"/>
  <c r="C69" i="6"/>
  <c r="C73" i="6"/>
  <c r="C77" i="6"/>
  <c r="K55" i="6"/>
  <c r="K54" i="2"/>
  <c r="K58" i="2"/>
  <c r="C69" i="2"/>
  <c r="C77" i="2"/>
  <c r="C75" i="6"/>
  <c r="B99" i="19" l="1"/>
  <c r="B99" i="11"/>
  <c r="E35" i="8"/>
  <c r="B99" i="10"/>
  <c r="E26" i="8"/>
  <c r="G39" i="2"/>
  <c r="G67" i="2" s="1"/>
  <c r="G45" i="2"/>
  <c r="G73" i="2" s="1"/>
  <c r="G49" i="2"/>
  <c r="G77" i="2" s="1"/>
  <c r="G40" i="2"/>
  <c r="G68" i="2" s="1"/>
  <c r="G41" i="2"/>
  <c r="G69" i="2" s="1"/>
  <c r="G46" i="2"/>
  <c r="G74" i="2" s="1"/>
  <c r="G42" i="2"/>
  <c r="G70" i="2" s="1"/>
  <c r="G47" i="2"/>
  <c r="G75" i="2" s="1"/>
  <c r="G38" i="2"/>
  <c r="G66" i="2" s="1"/>
  <c r="G43" i="2"/>
  <c r="G71" i="2" s="1"/>
  <c r="G48" i="2"/>
  <c r="G76" i="2" s="1"/>
  <c r="H21" i="2"/>
  <c r="G44" i="2"/>
  <c r="G72" i="2" s="1"/>
  <c r="G21" i="6"/>
  <c r="F44" i="6"/>
  <c r="F72" i="6" s="1"/>
  <c r="F39" i="6"/>
  <c r="F67" i="6" s="1"/>
  <c r="F41" i="6"/>
  <c r="F69" i="6" s="1"/>
  <c r="F47" i="6"/>
  <c r="F75" i="6" s="1"/>
  <c r="F49" i="6"/>
  <c r="F77" i="6" s="1"/>
  <c r="F40" i="6"/>
  <c r="F68" i="6" s="1"/>
  <c r="F45" i="6"/>
  <c r="F73" i="6" s="1"/>
  <c r="F42" i="6"/>
  <c r="F70" i="6" s="1"/>
  <c r="F43" i="6"/>
  <c r="F71" i="6" s="1"/>
  <c r="F48" i="6"/>
  <c r="F76" i="6" s="1"/>
  <c r="F46" i="6"/>
  <c r="F74" i="6" s="1"/>
  <c r="F38" i="6"/>
  <c r="F66" i="6" s="1"/>
  <c r="G47" i="6" l="1"/>
  <c r="G75" i="6" s="1"/>
  <c r="H21" i="6"/>
  <c r="G42" i="6"/>
  <c r="G70" i="6" s="1"/>
  <c r="G44" i="6"/>
  <c r="G72" i="6" s="1"/>
  <c r="G48" i="6"/>
  <c r="G76" i="6" s="1"/>
  <c r="G39" i="6"/>
  <c r="G67" i="6" s="1"/>
  <c r="G40" i="6"/>
  <c r="G68" i="6" s="1"/>
  <c r="G43" i="6"/>
  <c r="G71" i="6" s="1"/>
  <c r="G46" i="6"/>
  <c r="G74" i="6" s="1"/>
  <c r="G49" i="6"/>
  <c r="G77" i="6" s="1"/>
  <c r="G41" i="6"/>
  <c r="G69" i="6" s="1"/>
  <c r="G38" i="6"/>
  <c r="G66" i="6" s="1"/>
  <c r="G45" i="6"/>
  <c r="G73" i="6" s="1"/>
  <c r="I21" i="2"/>
  <c r="H38" i="2"/>
  <c r="H66" i="2" s="1"/>
  <c r="H43" i="2"/>
  <c r="H71" i="2" s="1"/>
  <c r="H44" i="2"/>
  <c r="H72" i="2" s="1"/>
  <c r="H48" i="2"/>
  <c r="H76" i="2" s="1"/>
  <c r="H39" i="2"/>
  <c r="H67" i="2" s="1"/>
  <c r="H45" i="2"/>
  <c r="H73" i="2" s="1"/>
  <c r="H47" i="2"/>
  <c r="H75" i="2" s="1"/>
  <c r="H49" i="2"/>
  <c r="H77" i="2" s="1"/>
  <c r="H40" i="2"/>
  <c r="H68" i="2" s="1"/>
  <c r="H41" i="2"/>
  <c r="H69" i="2" s="1"/>
  <c r="H46" i="2"/>
  <c r="H74" i="2" s="1"/>
  <c r="H42" i="2"/>
  <c r="H70" i="2" s="1"/>
  <c r="I42" i="2" l="1"/>
  <c r="I70" i="2" s="1"/>
  <c r="I47" i="2"/>
  <c r="I75" i="2" s="1"/>
  <c r="I49" i="2"/>
  <c r="I77" i="2" s="1"/>
  <c r="J21" i="2"/>
  <c r="I38" i="2"/>
  <c r="I66" i="2" s="1"/>
  <c r="I43" i="2"/>
  <c r="I71" i="2" s="1"/>
  <c r="I44" i="2"/>
  <c r="I72" i="2" s="1"/>
  <c r="I48" i="2"/>
  <c r="I76" i="2" s="1"/>
  <c r="I39" i="2"/>
  <c r="I67" i="2" s="1"/>
  <c r="I45" i="2"/>
  <c r="I73" i="2" s="1"/>
  <c r="I41" i="2"/>
  <c r="I69" i="2" s="1"/>
  <c r="I46" i="2"/>
  <c r="I74" i="2" s="1"/>
  <c r="I40" i="2"/>
  <c r="I68" i="2" s="1"/>
  <c r="H45" i="6"/>
  <c r="H73" i="6" s="1"/>
  <c r="H47" i="6"/>
  <c r="H75" i="6" s="1"/>
  <c r="H38" i="6"/>
  <c r="H66" i="6" s="1"/>
  <c r="H42" i="6"/>
  <c r="H70" i="6" s="1"/>
  <c r="I21" i="6"/>
  <c r="H39" i="6"/>
  <c r="H67" i="6" s="1"/>
  <c r="H44" i="6"/>
  <c r="H72" i="6" s="1"/>
  <c r="H49" i="6"/>
  <c r="H77" i="6" s="1"/>
  <c r="H48" i="6"/>
  <c r="H76" i="6" s="1"/>
  <c r="H40" i="6"/>
  <c r="H68" i="6" s="1"/>
  <c r="H43" i="6"/>
  <c r="H71" i="6" s="1"/>
  <c r="H41" i="6"/>
  <c r="H69" i="6" s="1"/>
  <c r="H46" i="6"/>
  <c r="H74" i="6" s="1"/>
  <c r="I38" i="6" l="1"/>
  <c r="I66" i="6" s="1"/>
  <c r="I40" i="6"/>
  <c r="I68" i="6" s="1"/>
  <c r="I46" i="6"/>
  <c r="I74" i="6" s="1"/>
  <c r="I49" i="6"/>
  <c r="I77" i="6" s="1"/>
  <c r="J21" i="6"/>
  <c r="I41" i="6"/>
  <c r="I69" i="6" s="1"/>
  <c r="I44" i="6"/>
  <c r="I72" i="6" s="1"/>
  <c r="I45" i="6"/>
  <c r="I73" i="6" s="1"/>
  <c r="I48" i="6"/>
  <c r="I76" i="6" s="1"/>
  <c r="I42" i="6"/>
  <c r="I70" i="6" s="1"/>
  <c r="I39" i="6"/>
  <c r="I67" i="6" s="1"/>
  <c r="I43" i="6"/>
  <c r="I71" i="6" s="1"/>
  <c r="I47" i="6"/>
  <c r="I75" i="6" s="1"/>
  <c r="J40" i="2"/>
  <c r="J68" i="2" s="1"/>
  <c r="B82" i="2" s="1"/>
  <c r="J41" i="2"/>
  <c r="J69" i="2" s="1"/>
  <c r="B83" i="2" s="1"/>
  <c r="J46" i="2"/>
  <c r="J74" i="2" s="1"/>
  <c r="B88" i="2" s="1"/>
  <c r="J42" i="2"/>
  <c r="J70" i="2" s="1"/>
  <c r="B84" i="2" s="1"/>
  <c r="J47" i="2"/>
  <c r="J75" i="2" s="1"/>
  <c r="B89" i="2" s="1"/>
  <c r="J77" i="2"/>
  <c r="B91" i="2" s="1"/>
  <c r="J39" i="2"/>
  <c r="J67" i="2" s="1"/>
  <c r="B81" i="2" s="1"/>
  <c r="J45" i="2"/>
  <c r="J73" i="2" s="1"/>
  <c r="B87" i="2" s="1"/>
  <c r="J48" i="2"/>
  <c r="J76" i="2" s="1"/>
  <c r="B90" i="2" s="1"/>
  <c r="J38" i="2"/>
  <c r="J66" i="2" s="1"/>
  <c r="B80" i="2" s="1"/>
  <c r="J43" i="2"/>
  <c r="J71" i="2" s="1"/>
  <c r="B85" i="2" s="1"/>
  <c r="J44" i="2"/>
  <c r="J72" i="2" s="1"/>
  <c r="B86" i="2" s="1"/>
  <c r="B94" i="2" l="1"/>
  <c r="B97" i="2" s="1"/>
  <c r="B99" i="2" s="1"/>
  <c r="B92" i="2"/>
  <c r="J43" i="6"/>
  <c r="J71" i="6" s="1"/>
  <c r="B85" i="6" s="1"/>
  <c r="J40" i="6"/>
  <c r="J68" i="6" s="1"/>
  <c r="B82" i="6" s="1"/>
  <c r="J38" i="6"/>
  <c r="J66" i="6" s="1"/>
  <c r="B80" i="6" s="1"/>
  <c r="J45" i="6"/>
  <c r="J73" i="6" s="1"/>
  <c r="B87" i="6" s="1"/>
  <c r="J48" i="6"/>
  <c r="J76" i="6" s="1"/>
  <c r="B90" i="6" s="1"/>
  <c r="J42" i="6"/>
  <c r="J70" i="6" s="1"/>
  <c r="B84" i="6" s="1"/>
  <c r="J46" i="6"/>
  <c r="J74" i="6" s="1"/>
  <c r="B88" i="6" s="1"/>
  <c r="J39" i="6"/>
  <c r="J67" i="6" s="1"/>
  <c r="B81" i="6" s="1"/>
  <c r="J44" i="6"/>
  <c r="J72" i="6" s="1"/>
  <c r="B86" i="6" s="1"/>
  <c r="J41" i="6"/>
  <c r="J69" i="6" s="1"/>
  <c r="B83" i="6" s="1"/>
  <c r="J47" i="6"/>
  <c r="J75" i="6" s="1"/>
  <c r="B89" i="6" s="1"/>
  <c r="J49" i="6"/>
  <c r="J77" i="6" s="1"/>
  <c r="B91" i="6" s="1"/>
  <c r="B94" i="6" l="1"/>
  <c r="B97" i="6" s="1"/>
  <c r="E26" i="4"/>
  <c r="B92" i="6"/>
  <c r="E35" i="4" l="1"/>
  <c r="B99" i="6"/>
</calcChain>
</file>

<file path=xl/sharedStrings.xml><?xml version="1.0" encoding="utf-8"?>
<sst xmlns="http://schemas.openxmlformats.org/spreadsheetml/2006/main" count="1818" uniqueCount="232">
  <si>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</si>
  <si>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</si>
  <si>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</si>
  <si>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</si>
  <si>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</si>
  <si>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</si>
  <si>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</si>
  <si>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</si>
  <si>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</si>
  <si>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</si>
  <si>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</si>
  <si>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</si>
  <si>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</si>
  <si>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</si>
  <si>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</si>
  <si>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</si>
  <si>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</si>
  <si>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</si>
  <si>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</si>
  <si>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</si>
  <si>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</si>
  <si>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</si>
  <si>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</si>
  <si>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</si>
  <si>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</si>
  <si>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</si>
  <si>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</si>
  <si>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</si>
  <si>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</si>
  <si>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</si>
  <si>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</si>
  <si>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</si>
  <si>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</si>
  <si>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</si>
  <si>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</si>
  <si>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</si>
  <si>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</si>
  <si>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</si>
  <si>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</si>
  <si>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</si>
  <si>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</si>
  <si>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</si>
  <si>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</si>
  <si>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</si>
  <si>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</si>
  <si>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</si>
  <si>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</si>
  <si>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</si>
  <si>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</si>
  <si>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各月の上池容量
(応札容量算出用)</t>
    <rPh sb="0" eb="2">
      <t>カクツキ</t>
    </rPh>
    <rPh sb="3" eb="4">
      <t>ウワ</t>
    </rPh>
    <rPh sb="4" eb="5">
      <t>イケ</t>
    </rPh>
    <rPh sb="5" eb="7">
      <t>ヨウリョウ</t>
    </rPh>
    <rPh sb="9" eb="11">
      <t>オウサツ</t>
    </rPh>
    <rPh sb="11" eb="13">
      <t>ヨウリョウ</t>
    </rPh>
    <rPh sb="13" eb="15">
      <t>サンシュツ</t>
    </rPh>
    <rPh sb="15" eb="16">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</si>
  <si>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</si>
  <si>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</si>
  <si>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</si>
  <si>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</si>
  <si>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</si>
  <si>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</si>
  <si>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</si>
  <si>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</si>
  <si>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</si>
  <si>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</si>
  <si>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</si>
  <si>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</si>
  <si>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</si>
  <si>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</si>
  <si>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</si>
  <si>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</si>
  <si>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</si>
  <si>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</si>
  <si>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</si>
  <si>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</si>
  <si>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</si>
  <si>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</si>
  <si>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</si>
  <si>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</si>
  <si>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</si>
  <si>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</si>
  <si>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</si>
  <si>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③必要予備率(再エネ除き後)</t>
    <rPh sb="1" eb="3">
      <t>ヒツヨウ</t>
    </rPh>
    <rPh sb="3" eb="5">
      <t>ヨビ</t>
    </rPh>
    <rPh sb="5" eb="6">
      <t>リツ</t>
    </rPh>
    <rPh sb="7" eb="8">
      <t>サイ</t>
    </rPh>
    <rPh sb="10" eb="11">
      <t>ノゾ</t>
    </rPh>
    <rPh sb="12" eb="13">
      <t>ゴ</t>
    </rPh>
    <phoneticPr fontId="2"/>
  </si>
  <si>
    <t>④持続的予備率</t>
    <rPh sb="1" eb="3">
      <t>ジゾク</t>
    </rPh>
    <rPh sb="3" eb="4">
      <t>テキ</t>
    </rPh>
    <rPh sb="4" eb="6">
      <t>ヨビ</t>
    </rPh>
    <rPh sb="6" eb="7">
      <t>リツ</t>
    </rPh>
    <phoneticPr fontId="2"/>
  </si>
  <si>
    <t>⑤再エネ各月kW(②,③と整合した予備率)</t>
    <rPh sb="1" eb="2">
      <t>サイ</t>
    </rPh>
    <rPh sb="4" eb="6">
      <t>カクツキ</t>
    </rPh>
    <rPh sb="13" eb="15">
      <t>セイゴウ</t>
    </rPh>
    <rPh sb="17" eb="19">
      <t>ヨビ</t>
    </rPh>
    <rPh sb="19" eb="20">
      <t>リツ</t>
    </rPh>
    <phoneticPr fontId="2"/>
  </si>
  <si>
    <t>⑥必要供給力(再エネ除き)</t>
    <rPh sb="1" eb="3">
      <t>ヒツヨウ</t>
    </rPh>
    <rPh sb="3" eb="6">
      <t>キョウキュウリョク</t>
    </rPh>
    <rPh sb="7" eb="8">
      <t>サイ</t>
    </rPh>
    <rPh sb="10" eb="11">
      <t>ノゾ</t>
    </rPh>
    <phoneticPr fontId="2"/>
  </si>
  <si>
    <t>⑦揚水供給力</t>
    <rPh sb="1" eb="2">
      <t>ヨウ</t>
    </rPh>
    <rPh sb="2" eb="3">
      <t>スイ</t>
    </rPh>
    <rPh sb="3" eb="6">
      <t>キョウキュウリョク</t>
    </rPh>
    <phoneticPr fontId="2"/>
  </si>
  <si>
    <t>⑧最小期待量からの増分除き</t>
    <rPh sb="1" eb="3">
      <t>サイショウ</t>
    </rPh>
    <rPh sb="3" eb="5">
      <t>キタイ</t>
    </rPh>
    <rPh sb="5" eb="6">
      <t>リョウ</t>
    </rPh>
    <rPh sb="9" eb="11">
      <t>ゾウブン</t>
    </rPh>
    <rPh sb="11" eb="12">
      <t>ノゾ</t>
    </rPh>
    <phoneticPr fontId="2"/>
  </si>
  <si>
    <t>⑨停止可能量</t>
    <rPh sb="1" eb="3">
      <t>テイシ</t>
    </rPh>
    <rPh sb="3" eb="6">
      <t>カノウリョウ</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</si>
  <si>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</si>
  <si>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</si>
  <si>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</si>
  <si>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</si>
  <si>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</si>
  <si>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&lt;会社名：広域エネルギー株式会社&gt;</t>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</si>
  <si>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</si>
  <si>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</si>
  <si>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</si>
  <si>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</si>
  <si>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東京</t>
  </si>
  <si>
    <t>：手記載例(他ファイルよりマクロ貼り付け可能)</t>
    <rPh sb="1" eb="2">
      <t>テ</t>
    </rPh>
    <rPh sb="6" eb="7">
      <t>ホカ</t>
    </rPh>
    <rPh sb="16" eb="17">
      <t>ハ</t>
    </rPh>
    <rPh sb="18" eb="19">
      <t>ツ</t>
    </rPh>
    <rPh sb="20" eb="22">
      <t>カノウ</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</si>
  <si>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</si>
  <si>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</si>
  <si>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</si>
  <si>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</si>
  <si>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</si>
  <si>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</si>
  <si>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</si>
  <si>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</si>
  <si>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</si>
  <si>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⑤再エネ各月kW(②,③と整合したkW価値)</t>
    <rPh sb="1" eb="2">
      <t>サイ</t>
    </rPh>
    <rPh sb="4" eb="6">
      <t>カクツキ</t>
    </rPh>
    <rPh sb="13" eb="15">
      <t>セイゴウ</t>
    </rPh>
    <rPh sb="19" eb="21">
      <t>カチ</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</si>
  <si>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</si>
  <si>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</si>
  <si>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</si>
  <si>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</si>
  <si>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</si>
  <si>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</si>
  <si>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・各月の送電可能電力については、設備容量から各月の所内電力、ダム水位低下等の影響による能力減少分を差し引いた値を記載して下さい。</t>
    <phoneticPr fontId="2"/>
  </si>
  <si>
    <r>
      <t>　※ただし、その際には</t>
    </r>
    <r>
      <rPr>
        <u/>
        <sz val="11"/>
        <color theme="1"/>
        <rFont val="Meiryo UI"/>
        <family val="3"/>
        <charset val="128"/>
      </rPr>
      <t>各月の上池容量(応札容量算出用)が、同月の各月の上池容量(期待容量算出用)以下となるようにしてください</t>
    </r>
    <rPh sb="8" eb="9">
      <t>サイ</t>
    </rPh>
    <phoneticPr fontId="2"/>
  </si>
  <si>
    <t>差替先入力用（対象実需給年度：2024年度）</t>
    <rPh sb="0" eb="1">
      <t>サ</t>
    </rPh>
    <rPh sb="1" eb="2">
      <t>カ</t>
    </rPh>
    <rPh sb="2" eb="3">
      <t>サキ</t>
    </rPh>
    <rPh sb="3" eb="6">
      <t>ニュウリョクヨウ</t>
    </rPh>
    <rPh sb="7" eb="9">
      <t>タイショウ</t>
    </rPh>
    <rPh sb="9" eb="10">
      <t>ジツ</t>
    </rPh>
    <rPh sb="10" eb="12">
      <t>ジュキュウ</t>
    </rPh>
    <rPh sb="12" eb="14">
      <t>ネンド</t>
    </rPh>
    <rPh sb="19" eb="21">
      <t>ネンド</t>
    </rPh>
    <phoneticPr fontId="2"/>
  </si>
  <si>
    <t>差替容量等算定諸元一覧（対象実需給年度：2024年度）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</si>
  <si>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提出目的</t>
    <rPh sb="0" eb="2">
      <t>テイシュツ</t>
    </rPh>
    <rPh sb="2" eb="4">
      <t>モクテキ</t>
    </rPh>
    <phoneticPr fontId="2"/>
  </si>
  <si>
    <t>申請区分</t>
    <rPh sb="0" eb="2">
      <t>シンセイ</t>
    </rPh>
    <rPh sb="2" eb="4">
      <t>クブン</t>
    </rPh>
    <phoneticPr fontId="2"/>
  </si>
  <si>
    <t>差替先電源等</t>
  </si>
  <si>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</si>
  <si>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</si>
  <si>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</si>
  <si>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</si>
  <si>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</si>
  <si>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</si>
  <si>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</si>
  <si>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2024年度</t>
    <rPh sb="4" eb="6">
      <t>ネンド</t>
    </rPh>
    <phoneticPr fontId="2"/>
  </si>
  <si>
    <t>容量を提供する電源等の区分</t>
    <rPh sb="0" eb="2">
      <t>ヨウリョウ</t>
    </rPh>
    <rPh sb="3" eb="5">
      <t>テイキョウ</t>
    </rPh>
    <rPh sb="7" eb="9">
      <t>デンゲン</t>
    </rPh>
    <rPh sb="9" eb="10">
      <t>トウ</t>
    </rPh>
    <rPh sb="11" eb="13">
      <t>クブン</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</si>
  <si>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</si>
  <si>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</si>
  <si>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</si>
  <si>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</si>
  <si>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</si>
  <si>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</si>
  <si>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</si>
  <si>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</si>
  <si>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</si>
  <si>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</si>
  <si>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</si>
  <si>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</si>
  <si>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</si>
  <si>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</si>
  <si>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</si>
  <si>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</si>
  <si>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</si>
  <si>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</si>
  <si>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</si>
  <si>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</si>
  <si>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</si>
  <si>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</si>
  <si>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</si>
  <si>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</si>
  <si>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</si>
  <si>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</si>
  <si>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</si>
  <si>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</si>
  <si>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</si>
  <si>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差替先差替可能容量(年間)[kW]</t>
    <rPh sb="0" eb="2">
      <t>サシカ</t>
    </rPh>
    <rPh sb="2" eb="3">
      <t>サキ</t>
    </rPh>
    <rPh sb="3" eb="5">
      <t>サシカ</t>
    </rPh>
    <rPh sb="5" eb="7">
      <t>カノウ</t>
    </rPh>
    <rPh sb="7" eb="9">
      <t>ヨウリョウ</t>
    </rPh>
    <rPh sb="10" eb="12">
      <t>ネンカン</t>
    </rPh>
    <phoneticPr fontId="2"/>
  </si>
  <si>
    <t>北海道</t>
  </si>
  <si>
    <t>差替先入力用（対象実需給年度：2024年度）</t>
    <phoneticPr fontId="2"/>
  </si>
  <si>
    <t>【差替先電源等情報】</t>
    <rPh sb="1" eb="3">
      <t>サシカ</t>
    </rPh>
    <rPh sb="3" eb="4">
      <t>サキ</t>
    </rPh>
    <rPh sb="4" eb="6">
      <t>デンゲン</t>
    </rPh>
    <rPh sb="6" eb="7">
      <t>トウ</t>
    </rPh>
    <rPh sb="7" eb="9">
      <t>ジョウホウ</t>
    </rPh>
    <phoneticPr fontId="2"/>
  </si>
  <si>
    <t>申請要件</t>
    <rPh sb="0" eb="2">
      <t>シンセイ</t>
    </rPh>
    <rPh sb="2" eb="4">
      <t>ヨウケン</t>
    </rPh>
    <phoneticPr fontId="2"/>
  </si>
  <si>
    <t>容量を提供する電源等区分</t>
    <rPh sb="0" eb="2">
      <t>ヨウリョウ</t>
    </rPh>
    <rPh sb="3" eb="5">
      <t>テイキョウ</t>
    </rPh>
    <rPh sb="7" eb="9">
      <t>デンゲン</t>
    </rPh>
    <rPh sb="9" eb="10">
      <t>トウ</t>
    </rPh>
    <rPh sb="10" eb="12">
      <t>クブン</t>
    </rPh>
    <phoneticPr fontId="2"/>
  </si>
  <si>
    <t>登録されている期待容量</t>
    <rPh sb="0" eb="2">
      <t>トウロク</t>
    </rPh>
    <rPh sb="7" eb="9">
      <t>キタイ</t>
    </rPh>
    <rPh sb="9" eb="11">
      <t>ヨウリョウ</t>
    </rPh>
    <phoneticPr fontId="2"/>
  </si>
  <si>
    <t>期待容量の増加有無</t>
    <rPh sb="0" eb="2">
      <t>キタイ</t>
    </rPh>
    <rPh sb="2" eb="4">
      <t>ヨウリョウ</t>
    </rPh>
    <rPh sb="5" eb="7">
      <t>ゾウカ</t>
    </rPh>
    <rPh sb="7" eb="9">
      <t>ウム</t>
    </rPh>
    <phoneticPr fontId="2"/>
  </si>
  <si>
    <t>期待容量の増加分</t>
    <rPh sb="0" eb="2">
      <t>キタイ</t>
    </rPh>
    <rPh sb="2" eb="4">
      <t>ヨウリョウ</t>
    </rPh>
    <rPh sb="5" eb="7">
      <t>ゾウカ</t>
    </rPh>
    <rPh sb="7" eb="8">
      <t>ブン</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</si>
  <si>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</si>
  <si>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</si>
  <si>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リリースオークション応札容量</t>
    <rPh sb="10" eb="12">
      <t>オウサツ</t>
    </rPh>
    <rPh sb="12" eb="14">
      <t>ヨウリョウ</t>
    </rPh>
    <phoneticPr fontId="2"/>
  </si>
  <si>
    <t>市場退出有無</t>
    <rPh sb="0" eb="2">
      <t>シジョウ</t>
    </rPh>
    <rPh sb="2" eb="4">
      <t>タイシュツ</t>
    </rPh>
    <rPh sb="4" eb="6">
      <t>ウム</t>
    </rPh>
    <phoneticPr fontId="2"/>
  </si>
  <si>
    <t>退出容量</t>
    <rPh sb="0" eb="2">
      <t>タイシュツ</t>
    </rPh>
    <rPh sb="2" eb="4">
      <t>ヨウリョウ</t>
    </rPh>
    <phoneticPr fontId="2"/>
  </si>
  <si>
    <t>容量確保契約容量</t>
    <rPh sb="0" eb="2">
      <t>ヨウリョウ</t>
    </rPh>
    <rPh sb="2" eb="4">
      <t>カクホ</t>
    </rPh>
    <rPh sb="4" eb="6">
      <t>ケイヤク</t>
    </rPh>
    <rPh sb="6" eb="8">
      <t>ヨウリョウ</t>
    </rPh>
    <phoneticPr fontId="2"/>
  </si>
  <si>
    <t>【差替元電源等情報】</t>
    <rPh sb="1" eb="3">
      <t>サシカ</t>
    </rPh>
    <rPh sb="3" eb="4">
      <t>モト</t>
    </rPh>
    <rPh sb="4" eb="6">
      <t>デンゲン</t>
    </rPh>
    <rPh sb="6" eb="7">
      <t>トウ</t>
    </rPh>
    <rPh sb="7" eb="9">
      <t>ジョウホウ</t>
    </rPh>
    <phoneticPr fontId="2"/>
  </si>
  <si>
    <t>※提出目的が電源等差替の申込の場合にのみ記載</t>
    <rPh sb="1" eb="3">
      <t>テイシュツ</t>
    </rPh>
    <rPh sb="3" eb="5">
      <t>モクテキ</t>
    </rPh>
    <rPh sb="6" eb="8">
      <t>デンゲン</t>
    </rPh>
    <rPh sb="8" eb="9">
      <t>トウ</t>
    </rPh>
    <rPh sb="9" eb="11">
      <t>サシカ</t>
    </rPh>
    <rPh sb="12" eb="14">
      <t>モウシコミ</t>
    </rPh>
    <rPh sb="15" eb="17">
      <t>バアイ</t>
    </rPh>
    <rPh sb="20" eb="22">
      <t>キサイ</t>
    </rPh>
    <phoneticPr fontId="2"/>
  </si>
  <si>
    <t>【差替先電源の差替可能容量】</t>
    <rPh sb="1" eb="3">
      <t>サシカ</t>
    </rPh>
    <rPh sb="3" eb="4">
      <t>サキ</t>
    </rPh>
    <rPh sb="4" eb="6">
      <t>デンゲン</t>
    </rPh>
    <rPh sb="7" eb="8">
      <t>サ</t>
    </rPh>
    <rPh sb="8" eb="9">
      <t>タイ</t>
    </rPh>
    <rPh sb="9" eb="11">
      <t>カノウ</t>
    </rPh>
    <rPh sb="11" eb="13">
      <t>ヨウリョウ</t>
    </rPh>
    <phoneticPr fontId="2"/>
  </si>
  <si>
    <t>【差替先として差替契約した差替容量】</t>
    <rPh sb="1" eb="3">
      <t>サシカ</t>
    </rPh>
    <rPh sb="3" eb="4">
      <t>サキ</t>
    </rPh>
    <rPh sb="7" eb="9">
      <t>サシカ</t>
    </rPh>
    <rPh sb="9" eb="11">
      <t>ケイヤク</t>
    </rPh>
    <rPh sb="13" eb="15">
      <t>サシカ</t>
    </rPh>
    <rPh sb="15" eb="17">
      <t>ヨウリョウ</t>
    </rPh>
    <phoneticPr fontId="2"/>
  </si>
  <si>
    <t>差替回数</t>
    <rPh sb="0" eb="2">
      <t>サシカ</t>
    </rPh>
    <rPh sb="2" eb="4">
      <t>カイスウ</t>
    </rPh>
    <phoneticPr fontId="2"/>
  </si>
  <si>
    <t>1回目</t>
    <rPh sb="1" eb="3">
      <t>カイメ</t>
    </rPh>
    <phoneticPr fontId="2"/>
  </si>
  <si>
    <t>差替元事業者名</t>
    <rPh sb="0" eb="1">
      <t>サ</t>
    </rPh>
    <rPh sb="1" eb="2">
      <t>タイ</t>
    </rPh>
    <rPh sb="2" eb="3">
      <t>モト</t>
    </rPh>
    <rPh sb="3" eb="6">
      <t>ジギョウシャ</t>
    </rPh>
    <rPh sb="6" eb="7">
      <t>メイ</t>
    </rPh>
    <phoneticPr fontId="2"/>
  </si>
  <si>
    <t>差替元電源等の名称</t>
    <rPh sb="0" eb="2">
      <t>サシカ</t>
    </rPh>
    <rPh sb="2" eb="3">
      <t>モト</t>
    </rPh>
    <rPh sb="3" eb="5">
      <t>デンゲン</t>
    </rPh>
    <rPh sb="5" eb="6">
      <t>トウ</t>
    </rPh>
    <rPh sb="7" eb="9">
      <t>メイショウ</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</si>
  <si>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</si>
  <si>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</si>
  <si>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</si>
  <si>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</si>
  <si>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</si>
  <si>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</si>
  <si>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</si>
  <si>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</si>
  <si>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</si>
  <si>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【今回の差替契約で差替先電源等として差替える場合の差替容量】</t>
    <phoneticPr fontId="2"/>
  </si>
  <si>
    <t>差替期間</t>
    <rPh sb="0" eb="2">
      <t>サシカ</t>
    </rPh>
    <rPh sb="2" eb="4">
      <t>キカン</t>
    </rPh>
    <phoneticPr fontId="2"/>
  </si>
  <si>
    <t>各月の運転継続時間</t>
    <rPh sb="0" eb="2">
      <t>カクツキ</t>
    </rPh>
    <rPh sb="3" eb="5">
      <t>ウンテン</t>
    </rPh>
    <rPh sb="5" eb="7">
      <t>ケイゾク</t>
    </rPh>
    <rPh sb="7" eb="9">
      <t>ジカン</t>
    </rPh>
    <phoneticPr fontId="2"/>
  </si>
  <si>
    <t>各月の上池容量</t>
    <phoneticPr fontId="2"/>
  </si>
  <si>
    <t>各月の調整係数</t>
    <phoneticPr fontId="2"/>
  </si>
  <si>
    <t>：手入力欄(差替情報)(他ファイルよりマクロ貼り付け可能)</t>
    <rPh sb="1" eb="2">
      <t>テ</t>
    </rPh>
    <rPh sb="12" eb="13">
      <t>ホカ</t>
    </rPh>
    <rPh sb="22" eb="23">
      <t>ハ</t>
    </rPh>
    <rPh sb="24" eb="25">
      <t>ツ</t>
    </rPh>
    <rPh sb="26" eb="28">
      <t>カノウ</t>
    </rPh>
    <phoneticPr fontId="2"/>
  </si>
  <si>
    <t>入力箇所</t>
    <rPh sb="0" eb="2">
      <t>ニュウリョク</t>
    </rPh>
    <rPh sb="2" eb="4">
      <t>カショ</t>
    </rPh>
    <phoneticPr fontId="2"/>
  </si>
  <si>
    <t>差替先用（対象実需給年度：2024年度）</t>
    <rPh sb="0" eb="1">
      <t>サ</t>
    </rPh>
    <rPh sb="1" eb="2">
      <t>カ</t>
    </rPh>
    <rPh sb="2" eb="3">
      <t>サキ</t>
    </rPh>
    <rPh sb="3" eb="4">
      <t>ヨウ</t>
    </rPh>
    <rPh sb="5" eb="7">
      <t>タイショウ</t>
    </rPh>
    <rPh sb="7" eb="8">
      <t>ジツ</t>
    </rPh>
    <rPh sb="8" eb="10">
      <t>ジュキュウ</t>
    </rPh>
    <rPh sb="10" eb="12">
      <t>ネンド</t>
    </rPh>
    <rPh sb="17" eb="19">
      <t>ネンド</t>
    </rPh>
    <phoneticPr fontId="2"/>
  </si>
  <si>
    <t>各月の送電可能電力</t>
    <rPh sb="0" eb="2">
      <t>カクツキ</t>
    </rPh>
    <rPh sb="3" eb="5">
      <t>ソウデン</t>
    </rPh>
    <rPh sb="5" eb="7">
      <t>カノウ</t>
    </rPh>
    <rPh sb="7" eb="9">
      <t>デンリョク</t>
    </rPh>
    <phoneticPr fontId="2"/>
  </si>
  <si>
    <t>kW</t>
    <phoneticPr fontId="2"/>
  </si>
  <si>
    <t>12月</t>
    <phoneticPr fontId="2"/>
  </si>
  <si>
    <t>差替可能容量
（年間）</t>
    <rPh sb="0" eb="2">
      <t>サシカ</t>
    </rPh>
    <rPh sb="2" eb="4">
      <t>カノウ</t>
    </rPh>
    <rPh sb="4" eb="6">
      <t>ヨウリョウ</t>
    </rPh>
    <rPh sb="8" eb="10">
      <t>ネンカン</t>
    </rPh>
    <phoneticPr fontId="2"/>
  </si>
  <si>
    <t>差替容量
（年間）</t>
    <rPh sb="0" eb="2">
      <t>サシカ</t>
    </rPh>
    <rPh sb="2" eb="4">
      <t>ヨウリョウ</t>
    </rPh>
    <rPh sb="6" eb="8">
      <t>ネンカン</t>
    </rPh>
    <phoneticPr fontId="2"/>
  </si>
  <si>
    <t>差替可能容量
（各月）</t>
    <rPh sb="0" eb="2">
      <t>サシカ</t>
    </rPh>
    <rPh sb="2" eb="4">
      <t>カノウ</t>
    </rPh>
    <rPh sb="4" eb="6">
      <t>ヨウリョウ</t>
    </rPh>
    <rPh sb="8" eb="10">
      <t>カクツキ</t>
    </rPh>
    <phoneticPr fontId="2"/>
  </si>
  <si>
    <t>kW</t>
    <phoneticPr fontId="2"/>
  </si>
  <si>
    <t>差替済管理容量
（各月）</t>
    <rPh sb="0" eb="2">
      <t>サシカ</t>
    </rPh>
    <rPh sb="2" eb="3">
      <t>ズ</t>
    </rPh>
    <rPh sb="3" eb="5">
      <t>カンリ</t>
    </rPh>
    <rPh sb="5" eb="7">
      <t>ヨウリョウ</t>
    </rPh>
    <rPh sb="9" eb="11">
      <t>カクツキ</t>
    </rPh>
    <phoneticPr fontId="2"/>
  </si>
  <si>
    <t>差替済容量
（年間）</t>
    <rPh sb="0" eb="1">
      <t>サ</t>
    </rPh>
    <rPh sb="1" eb="2">
      <t>タイ</t>
    </rPh>
    <rPh sb="2" eb="3">
      <t>ス</t>
    </rPh>
    <rPh sb="3" eb="5">
      <t>ヨウリョウ</t>
    </rPh>
    <rPh sb="7" eb="9">
      <t>ネンカン</t>
    </rPh>
    <phoneticPr fontId="2"/>
  </si>
  <si>
    <t>差替容量
（各月）</t>
    <rPh sb="0" eb="2">
      <t>サシカ</t>
    </rPh>
    <rPh sb="2" eb="4">
      <t>ヨウリョウ</t>
    </rPh>
    <rPh sb="6" eb="8">
      <t>カクツキ</t>
    </rPh>
    <phoneticPr fontId="2"/>
  </si>
  <si>
    <t>差替済容量
（各月）</t>
    <rPh sb="0" eb="2">
      <t>サシカ</t>
    </rPh>
    <rPh sb="2" eb="3">
      <t>ズミ</t>
    </rPh>
    <rPh sb="3" eb="5">
      <t>ヨウリョウ</t>
    </rPh>
    <rPh sb="7" eb="9">
      <t>カクツキ</t>
    </rPh>
    <phoneticPr fontId="2"/>
  </si>
  <si>
    <t>kW</t>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</si>
  <si>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</si>
  <si>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</si>
  <si>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：手入力</t>
    <rPh sb="1" eb="2">
      <t>テ</t>
    </rPh>
    <rPh sb="2" eb="4">
      <t>ニュウリョク</t>
    </rPh>
    <phoneticPr fontId="2"/>
  </si>
  <si>
    <t>②必要予備率(再エネ除き後)</t>
    <rPh sb="1" eb="3">
      <t>ヒツヨウ</t>
    </rPh>
    <rPh sb="3" eb="5">
      <t>ヨビ</t>
    </rPh>
    <rPh sb="5" eb="6">
      <t>リツ</t>
    </rPh>
    <rPh sb="7" eb="8">
      <t>サイ</t>
    </rPh>
    <rPh sb="10" eb="11">
      <t>ノゾ</t>
    </rPh>
    <rPh sb="12" eb="13">
      <t>ゴ</t>
    </rPh>
    <phoneticPr fontId="2"/>
  </si>
  <si>
    <t>③持続的予備率</t>
    <rPh sb="1" eb="3">
      <t>ジゾク</t>
    </rPh>
    <rPh sb="3" eb="4">
      <t>テキ</t>
    </rPh>
    <rPh sb="4" eb="6">
      <t>ヨビ</t>
    </rPh>
    <rPh sb="6" eb="7">
      <t>リツ</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</si>
  <si>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</si>
  <si>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</si>
  <si>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</si>
  <si>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</si>
  <si>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</si>
  <si>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⑨カウント可能な設備量</t>
    <rPh sb="5" eb="7">
      <t>カノウ</t>
    </rPh>
    <rPh sb="8" eb="10">
      <t>セツビ</t>
    </rPh>
    <rPh sb="10" eb="11">
      <t>リョウ</t>
    </rPh>
    <phoneticPr fontId="2"/>
  </si>
  <si>
    <t>⑩期待容量(単位：kW)</t>
    <rPh sb="1" eb="3">
      <t>キタイ</t>
    </rPh>
    <rPh sb="3" eb="5">
      <t>ヨウリョウ</t>
    </rPh>
    <rPh sb="6" eb="8">
      <t>タンイ</t>
    </rPh>
    <phoneticPr fontId="2"/>
  </si>
  <si>
    <t>四捨五入</t>
    <rPh sb="0" eb="4">
      <t>シシャゴニュウ</t>
    </rPh>
    <phoneticPr fontId="2"/>
  </si>
  <si>
    <t>4月</t>
    <phoneticPr fontId="2"/>
  </si>
  <si>
    <t>四捨五入</t>
    <rPh sb="0" eb="4">
      <t>シシャゴニュウ</t>
    </rPh>
    <phoneticPr fontId="2"/>
  </si>
  <si>
    <t>差替管理容量</t>
    <rPh sb="0" eb="2">
      <t>サシカ</t>
    </rPh>
    <rPh sb="2" eb="4">
      <t>カンリ</t>
    </rPh>
    <rPh sb="4" eb="6">
      <t>ヨウリョウ</t>
    </rPh>
    <phoneticPr fontId="2"/>
  </si>
  <si>
    <t>差替元電源等の電源等区分</t>
    <rPh sb="0" eb="2">
      <t>サシカ</t>
    </rPh>
    <rPh sb="2" eb="3">
      <t>モト</t>
    </rPh>
    <rPh sb="3" eb="5">
      <t>デンゲン</t>
    </rPh>
    <rPh sb="5" eb="6">
      <t>トウ</t>
    </rPh>
    <rPh sb="7" eb="9">
      <t>デンゲン</t>
    </rPh>
    <rPh sb="9" eb="10">
      <t>トウ</t>
    </rPh>
    <rPh sb="10" eb="12">
      <t>クブン</t>
    </rPh>
    <phoneticPr fontId="2"/>
  </si>
  <si>
    <t>アセスメント対象容量</t>
    <rPh sb="6" eb="8">
      <t>タイショウ</t>
    </rPh>
    <rPh sb="8" eb="10">
      <t>ヨウリョウ</t>
    </rPh>
    <phoneticPr fontId="2"/>
  </si>
  <si>
    <t>5月</t>
    <phoneticPr fontId="2"/>
  </si>
  <si>
    <t>差替元電源等のエリア名</t>
    <rPh sb="0" eb="2">
      <t>サシカ</t>
    </rPh>
    <rPh sb="2" eb="3">
      <t>モト</t>
    </rPh>
    <rPh sb="3" eb="5">
      <t>デンゲン</t>
    </rPh>
    <rPh sb="5" eb="6">
      <t>トウ</t>
    </rPh>
    <rPh sb="10" eb="11">
      <t>メイ</t>
    </rPh>
    <phoneticPr fontId="2"/>
  </si>
  <si>
    <t>差替元電源の調整係数</t>
    <rPh sb="0" eb="2">
      <t>サシカ</t>
    </rPh>
    <rPh sb="2" eb="3">
      <t>モト</t>
    </rPh>
    <rPh sb="3" eb="5">
      <t>デンゲン</t>
    </rPh>
    <rPh sb="6" eb="8">
      <t>チョウセイ</t>
    </rPh>
    <rPh sb="8" eb="10">
      <t>ケイスウ</t>
    </rPh>
    <phoneticPr fontId="2"/>
  </si>
  <si>
    <t>差替元電源等の各月の運転継続時間</t>
    <rPh sb="0" eb="2">
      <t>サシカ</t>
    </rPh>
    <rPh sb="2" eb="3">
      <t>モト</t>
    </rPh>
    <rPh sb="3" eb="5">
      <t>デンゲン</t>
    </rPh>
    <rPh sb="5" eb="6">
      <t>トウ</t>
    </rPh>
    <rPh sb="7" eb="9">
      <t>カクツキ</t>
    </rPh>
    <rPh sb="10" eb="12">
      <t>ウンテン</t>
    </rPh>
    <rPh sb="12" eb="14">
      <t>ケイゾク</t>
    </rPh>
    <rPh sb="14" eb="16">
      <t>ジカン</t>
    </rPh>
    <phoneticPr fontId="2"/>
  </si>
  <si>
    <t>kW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</si>
</sst>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_ ;[Red]\-#,##0\ "/>
  </numFmts>
  <fonts count="14"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229">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7" fontId="1" fillId="0" borderId="0" xfId="0" applyNumberFormat="1" applyFont="1"/>
    <xf numFmtId="176" fontId="1" fillId="0" borderId="6" xfId="0" applyNumberFormat="1" applyFont="1" applyBorder="1" applyAlignment="1">
      <alignment shrinkToFi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3" fillId="0" borderId="0" xfId="0" applyNumberFormat="1" applyFont="1"/>
    <xf numFmtId="182" fontId="3" fillId="0" borderId="0" xfId="0" applyNumberFormat="1" applyFont="1"/>
    <xf numFmtId="183" fontId="1" fillId="0" borderId="0" xfId="0" applyNumberFormat="1" applyFont="1"/>
    <xf numFmtId="178" fontId="1" fillId="0" borderId="7" xfId="0" applyNumberFormat="1" applyFont="1" applyBorder="1"/>
    <xf numFmtId="176"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178" fontId="7" fillId="3" borderId="9" xfId="0" applyNumberFormat="1" applyFont="1" applyFill="1" applyBorder="1"/>
    <xf numFmtId="178" fontId="7" fillId="3" borderId="11" xfId="0" applyNumberFormat="1" applyFont="1" applyFill="1" applyBorder="1"/>
    <xf numFmtId="178" fontId="7" fillId="3" borderId="12" xfId="0" applyNumberFormat="1" applyFont="1" applyFill="1" applyBorder="1"/>
    <xf numFmtId="178" fontId="7" fillId="3" borderId="13" xfId="0" applyNumberFormat="1" applyFont="1" applyFill="1" applyBorder="1"/>
    <xf numFmtId="178" fontId="7" fillId="3" borderId="14" xfId="0" applyNumberFormat="1" applyFont="1" applyFill="1" applyBorder="1"/>
    <xf numFmtId="178" fontId="7" fillId="3" borderId="15" xfId="0" applyNumberFormat="1" applyFont="1" applyFill="1" applyBorder="1"/>
    <xf numFmtId="178" fontId="7" fillId="3" borderId="16" xfId="0" applyNumberFormat="1" applyFont="1" applyFill="1" applyBorder="1"/>
    <xf numFmtId="178" fontId="7" fillId="3" borderId="17" xfId="0" applyNumberFormat="1" applyFont="1" applyFill="1" applyBorder="1"/>
    <xf numFmtId="178" fontId="7" fillId="3" borderId="18" xfId="0" applyNumberFormat="1" applyFont="1" applyFill="1" applyBorder="1"/>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6" fontId="7" fillId="3" borderId="5" xfId="0" applyNumberFormat="1" applyFont="1" applyFill="1" applyBorder="1"/>
    <xf numFmtId="177" fontId="7" fillId="3" borderId="5" xfId="0" applyNumberFormat="1" applyFont="1" applyFill="1" applyBorder="1"/>
    <xf numFmtId="178" fontId="7" fillId="3" borderId="5" xfId="0" applyNumberFormat="1" applyFont="1" applyFill="1" applyBorder="1"/>
    <xf numFmtId="178" fontId="3" fillId="0" borderId="0" xfId="0" applyNumberFormat="1" applyFont="1" applyAlignment="1" applyProtection="1">
      <alignment vertical="center"/>
      <protection locked="0"/>
    </xf>
    <xf numFmtId="185" fontId="1" fillId="0" borderId="5" xfId="0" applyNumberFormat="1" applyFont="1" applyBorder="1"/>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 fillId="0" borderId="0" xfId="0" applyFont="1" applyFill="1"/>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Protection="1">
      <protection hidden="1"/>
    </xf>
    <xf numFmtId="0" fontId="3" fillId="3"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vertical="center"/>
      <protection hidden="1"/>
    </xf>
    <xf numFmtId="0" fontId="1" fillId="0" borderId="1" xfId="0" applyFont="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187" fontId="1" fillId="3" borderId="1" xfId="0" applyNumberFormat="1" applyFont="1" applyFill="1" applyBorder="1" applyAlignment="1" applyProtection="1">
      <alignment horizontal="center" vertical="center"/>
      <protection locked="0"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78"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187" fontId="13" fillId="3" borderId="1" xfId="0" applyNumberFormat="1" applyFont="1" applyFill="1" applyBorder="1" applyAlignment="1" applyProtection="1">
      <alignment horizontal="center" vertical="center"/>
      <protection locked="0" hidden="1"/>
    </xf>
    <xf numFmtId="181" fontId="13" fillId="3" borderId="1" xfId="0" applyNumberFormat="1" applyFont="1" applyFill="1" applyBorder="1" applyAlignment="1" applyProtection="1">
      <alignment horizontal="center" vertical="center"/>
      <protection locked="0"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9" fillId="9" borderId="19" xfId="0" applyFont="1" applyFill="1" applyBorder="1" applyAlignment="1" applyProtection="1">
      <alignment horizontal="center" vertical="center"/>
      <protection hidden="1"/>
    </xf>
    <xf numFmtId="0" fontId="1" fillId="10" borderId="19"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0" fontId="9" fillId="10" borderId="19"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protection hidden="1"/>
    </xf>
    <xf numFmtId="0" fontId="9" fillId="9" borderId="19" xfId="0" applyFont="1" applyFill="1" applyBorder="1" applyAlignment="1" applyProtection="1">
      <alignment horizontal="left" vertical="center"/>
      <protection hidden="1"/>
    </xf>
    <xf numFmtId="187" fontId="13" fillId="2" borderId="19"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49"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176"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187" fontId="13" fillId="0" borderId="1" xfId="0" applyNumberFormat="1"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7" fontId="13" fillId="2" borderId="19"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76" fontId="6" fillId="3" borderId="5" xfId="0" applyNumberFormat="1" applyFont="1" applyFill="1" applyBorder="1"/>
    <xf numFmtId="177" fontId="6" fillId="3" borderId="5" xfId="0" applyNumberFormat="1" applyFont="1" applyFill="1" applyBorder="1"/>
    <xf numFmtId="178" fontId="6" fillId="3" borderId="5" xfId="0" applyNumberFormat="1" applyFont="1" applyFill="1" applyBorder="1"/>
    <xf numFmtId="187" fontId="13" fillId="8" borderId="19"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locked="0" hidden="1"/>
    </xf>
    <xf numFmtId="181" fontId="13" fillId="0" borderId="1" xfId="0" applyNumberFormat="1" applyFont="1" applyFill="1" applyBorder="1" applyAlignment="1" applyProtection="1">
      <alignment horizontal="center" vertical="center"/>
      <protection locked="0" hidden="1"/>
    </xf>
    <xf numFmtId="0" fontId="1" fillId="0" borderId="23"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0" fontId="1" fillId="0"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0" fontId="1" fillId="2" borderId="1" xfId="0" applyFont="1" applyFill="1" applyBorder="1" applyAlignment="1">
      <alignment horizontal="center" vertical="center"/>
    </xf>
    <xf numFmtId="187" fontId="13" fillId="0" borderId="1"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0" fontId="3" fillId="7" borderId="0" xfId="0" applyFont="1" applyFill="1" applyAlignment="1" applyProtection="1">
      <alignment horizont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10" xfId="0" applyFont="1" applyFill="1" applyBorder="1" applyAlignment="1" applyProtection="1">
      <alignment horizontal="center" vertical="center"/>
      <protection hidden="1"/>
    </xf>
    <xf numFmtId="0" fontId="1" fillId="2" borderId="23"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187" fontId="13" fillId="0" borderId="2" xfId="0" applyNumberFormat="1" applyFont="1" applyFill="1" applyBorder="1" applyAlignment="1" applyProtection="1">
      <alignment horizontal="center" vertical="center"/>
      <protection locked="0" hidden="1"/>
    </xf>
    <xf numFmtId="187" fontId="13" fillId="0" borderId="4" xfId="0" applyNumberFormat="1" applyFont="1" applyFill="1" applyBorder="1" applyAlignment="1" applyProtection="1">
      <alignment horizontal="center" vertical="center"/>
      <protection locked="0" hidden="1"/>
    </xf>
    <xf numFmtId="187" fontId="13" fillId="0" borderId="3"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25"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187" fontId="13" fillId="0" borderId="1" xfId="0" applyNumberFormat="1" applyFont="1" applyFill="1" applyBorder="1" applyAlignment="1" applyProtection="1">
      <alignment horizontal="center" vertical="center"/>
      <protection hidden="1"/>
    </xf>
    <xf numFmtId="0" fontId="1" fillId="2" borderId="25"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wrapText="1"/>
      <protection hidden="1"/>
    </xf>
    <xf numFmtId="0" fontId="1" fillId="0" borderId="29"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7" fontId="13" fillId="0" borderId="1" xfId="0" applyNumberFormat="1"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 fillId="2" borderId="26" xfId="0" applyFont="1" applyFill="1" applyBorder="1" applyAlignment="1" applyProtection="1">
      <alignment horizontal="center" vertical="center" wrapText="1"/>
      <protection hidden="1"/>
    </xf>
    <xf numFmtId="0" fontId="1" fillId="2" borderId="27" xfId="0" applyFont="1" applyFill="1" applyBorder="1" applyAlignment="1" applyProtection="1">
      <alignment horizontal="center" vertical="center" wrapText="1"/>
      <protection hidden="1"/>
    </xf>
    <xf numFmtId="0" fontId="1" fillId="2" borderId="28" xfId="0" applyFont="1" applyFill="1" applyBorder="1" applyAlignment="1" applyProtection="1">
      <alignment horizontal="center" vertical="center" wrapText="1"/>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9" fillId="9" borderId="19" xfId="0" applyFont="1" applyFill="1" applyBorder="1" applyAlignment="1" applyProtection="1">
      <alignment horizontal="center" vertical="center"/>
      <protection hidden="1"/>
    </xf>
    <xf numFmtId="0" fontId="1" fillId="9"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protection hidden="1"/>
    </xf>
    <xf numFmtId="0" fontId="1" fillId="8" borderId="19"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protection hidden="1"/>
    </xf>
    <xf numFmtId="0" fontId="1" fillId="10"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wrapText="1"/>
      <protection hidden="1"/>
    </xf>
    <xf numFmtId="0" fontId="1" fillId="9" borderId="20" xfId="0" applyFont="1" applyFill="1" applyBorder="1" applyAlignment="1" applyProtection="1">
      <alignment horizontal="center" vertical="center"/>
      <protection hidden="1"/>
    </xf>
    <xf numFmtId="0" fontId="1" fillId="9" borderId="21" xfId="0" applyFont="1" applyFill="1" applyBorder="1" applyAlignment="1" applyProtection="1">
      <alignment horizontal="center" vertical="center"/>
      <protection hidden="1"/>
    </xf>
    <xf numFmtId="0" fontId="1" fillId="9" borderId="22" xfId="0" applyFont="1" applyFill="1" applyBorder="1" applyAlignment="1" applyProtection="1">
      <alignment horizontal="center" vertical="center"/>
      <protection hidden="1"/>
    </xf>
    <xf numFmtId="0" fontId="9" fillId="9" borderId="19" xfId="0" applyFont="1" applyFill="1" applyBorder="1" applyAlignment="1" applyProtection="1">
      <alignment horizontal="center" vertical="center" wrapText="1"/>
      <protection hidden="1"/>
    </xf>
    <xf numFmtId="49" fontId="1" fillId="8" borderId="19" xfId="0" applyNumberFormat="1"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wrapText="1"/>
      <protection hidden="1"/>
    </xf>
    <xf numFmtId="0" fontId="1" fillId="10" borderId="20" xfId="0" applyFont="1" applyFill="1" applyBorder="1" applyAlignment="1" applyProtection="1">
      <alignment horizontal="center" vertical="center"/>
      <protection hidden="1"/>
    </xf>
    <xf numFmtId="0" fontId="1" fillId="10" borderId="21" xfId="0" applyFont="1" applyFill="1" applyBorder="1" applyAlignment="1" applyProtection="1">
      <alignment horizontal="center" vertical="center"/>
      <protection hidden="1"/>
    </xf>
    <xf numFmtId="0" fontId="1" fillId="10" borderId="22"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cellXfs>
  <cellStyles count="1">
    <cellStyle name="標準" xfId="0" builtinId="0"/>
  </cellStyles>
  <dxfs count="6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142091</xdr:colOff>
      <xdr:row>3</xdr:row>
      <xdr:rowOff>226359</xdr:rowOff>
    </xdr:from>
    <xdr:to>
      <xdr:col>19</xdr:col>
      <xdr:colOff>500230</xdr:colOff>
      <xdr:row>5</xdr:row>
      <xdr:rowOff>78890</xdr:rowOff>
    </xdr:to>
    <xdr:sp macro="" textlink="">
      <xdr:nvSpPr>
        <xdr:cNvPr id="2" name="角丸四角形吹き出し 10">
          <a:extLst>
            <a:ext uri="{FF2B5EF4-FFF2-40B4-BE49-F238E27FC236}">
              <a16:creationId xmlns:a16="http://schemas.microsoft.com/office/drawing/2014/main" id="{00000000-0008-0000-0100-000002000000}"/>
            </a:ext>
          </a:extLst>
        </xdr:cNvPr>
        <xdr:cNvSpPr/>
      </xdr:nvSpPr>
      <xdr:spPr>
        <a:xfrm>
          <a:off x="11545197" y="826994"/>
          <a:ext cx="2186939" cy="336625"/>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差替先電源の差替可能容量を算出します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107577</xdr:colOff>
      <xdr:row>8</xdr:row>
      <xdr:rowOff>71719</xdr:rowOff>
    </xdr:from>
    <xdr:to>
      <xdr:col>20</xdr:col>
      <xdr:colOff>366657</xdr:colOff>
      <xdr:row>11</xdr:row>
      <xdr:rowOff>8965</xdr:rowOff>
    </xdr:to>
    <xdr:sp macro="" textlink="">
      <xdr:nvSpPr>
        <xdr:cNvPr id="4" name="角丸四角形吹き出し 10">
          <a:extLst>
            <a:ext uri="{FF2B5EF4-FFF2-40B4-BE49-F238E27FC236}">
              <a16:creationId xmlns:a16="http://schemas.microsoft.com/office/drawing/2014/main" id="{00000000-0008-0000-0100-000004000000}"/>
            </a:ext>
          </a:extLst>
        </xdr:cNvPr>
        <xdr:cNvSpPr/>
      </xdr:nvSpPr>
      <xdr:spPr>
        <a:xfrm>
          <a:off x="11716871" y="1855695"/>
          <a:ext cx="2697480" cy="636494"/>
        </a:xfrm>
        <a:prstGeom prst="wedgeRoundRectCallout">
          <a:avLst>
            <a:gd name="adj1" fmla="val -74905"/>
            <a:gd name="adj2" fmla="val 5960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116542</xdr:colOff>
      <xdr:row>13</xdr:row>
      <xdr:rowOff>224119</xdr:rowOff>
    </xdr:from>
    <xdr:to>
      <xdr:col>20</xdr:col>
      <xdr:colOff>475130</xdr:colOff>
      <xdr:row>19</xdr:row>
      <xdr:rowOff>152400</xdr:rowOff>
    </xdr:to>
    <xdr:sp macro="" textlink="">
      <xdr:nvSpPr>
        <xdr:cNvPr id="5" name="角丸四角形吹き出し 10">
          <a:extLst>
            <a:ext uri="{FF2B5EF4-FFF2-40B4-BE49-F238E27FC236}">
              <a16:creationId xmlns:a16="http://schemas.microsoft.com/office/drawing/2014/main" id="{00000000-0008-0000-0100-000005000000}"/>
            </a:ext>
          </a:extLst>
        </xdr:cNvPr>
        <xdr:cNvSpPr/>
      </xdr:nvSpPr>
      <xdr:spPr>
        <a:xfrm>
          <a:off x="11932024" y="3173507"/>
          <a:ext cx="2796988" cy="860611"/>
        </a:xfrm>
        <a:prstGeom prst="wedgeRoundRectCallout">
          <a:avLst>
            <a:gd name="adj1" fmla="val -76899"/>
            <a:gd name="adj2" fmla="val -48844"/>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各月の送電可能電力以下の整数値を入力してください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152400</xdr:colOff>
      <xdr:row>26</xdr:row>
      <xdr:rowOff>188260</xdr:rowOff>
    </xdr:from>
    <xdr:to>
      <xdr:col>20</xdr:col>
      <xdr:colOff>129540</xdr:colOff>
      <xdr:row>29</xdr:row>
      <xdr:rowOff>134920</xdr:rowOff>
    </xdr:to>
    <xdr:sp macro="" textlink="">
      <xdr:nvSpPr>
        <xdr:cNvPr id="6" name="角丸四角形吹き出し 10">
          <a:extLst>
            <a:ext uri="{FF2B5EF4-FFF2-40B4-BE49-F238E27FC236}">
              <a16:creationId xmlns:a16="http://schemas.microsoft.com/office/drawing/2014/main" id="{00000000-0008-0000-0100-000006000000}"/>
            </a:ext>
          </a:extLst>
        </xdr:cNvPr>
        <xdr:cNvSpPr/>
      </xdr:nvSpPr>
      <xdr:spPr>
        <a:xfrm>
          <a:off x="11761694" y="5235389"/>
          <a:ext cx="2415540" cy="645907"/>
        </a:xfrm>
        <a:prstGeom prst="wedgeRoundRectCallout">
          <a:avLst>
            <a:gd name="adj1" fmla="val -52751"/>
            <a:gd name="adj2" fmla="val 25288"/>
            <a:gd name="adj3" fmla="val 16667"/>
          </a:avLst>
        </a:prstGeom>
        <a:solidFill>
          <a:srgbClr val="92D050"/>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10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過去に電源等差替を実施している場合は、</a:t>
          </a:r>
          <a:endParaRPr kumimoji="1" lang="en-US" altLang="ja-JP" sz="1000" b="0" i="0" u="none" strike="noStrike" kern="0" cap="none" spc="-10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10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差替内容を差替契約毎に記載してください</a:t>
          </a:r>
          <a:endParaRPr kumimoji="1" lang="en-US" altLang="ja-JP" sz="1000" b="0" i="0" u="none" strike="noStrike" kern="0" cap="none" spc="-10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16</xdr:col>
      <xdr:colOff>89647</xdr:colOff>
      <xdr:row>142</xdr:row>
      <xdr:rowOff>107576</xdr:rowOff>
    </xdr:from>
    <xdr:to>
      <xdr:col>18</xdr:col>
      <xdr:colOff>555811</xdr:colOff>
      <xdr:row>145</xdr:row>
      <xdr:rowOff>54236</xdr:rowOff>
    </xdr:to>
    <xdr:sp macro="" textlink="">
      <xdr:nvSpPr>
        <xdr:cNvPr id="7" name="角丸四角形吹き出し 10">
          <a:extLst>
            <a:ext uri="{FF2B5EF4-FFF2-40B4-BE49-F238E27FC236}">
              <a16:creationId xmlns:a16="http://schemas.microsoft.com/office/drawing/2014/main" id="{00000000-0008-0000-0100-000007000000}"/>
            </a:ext>
          </a:extLst>
        </xdr:cNvPr>
        <xdr:cNvSpPr/>
      </xdr:nvSpPr>
      <xdr:spPr>
        <a:xfrm>
          <a:off x="12416118" y="26302447"/>
          <a:ext cx="1685364" cy="64590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今回の差替契約で差し替える情報を入力してください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134471</xdr:colOff>
      <xdr:row>145</xdr:row>
      <xdr:rowOff>179294</xdr:rowOff>
    </xdr:from>
    <xdr:to>
      <xdr:col>19</xdr:col>
      <xdr:colOff>323628</xdr:colOff>
      <xdr:row>148</xdr:row>
      <xdr:rowOff>62753</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2460942" y="27073412"/>
          <a:ext cx="2017957" cy="582706"/>
        </a:xfrm>
        <a:prstGeom prst="wedgeRoundRectCallout">
          <a:avLst>
            <a:gd name="adj1" fmla="val -85626"/>
            <a:gd name="adj2" fmla="val -5004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差替期間を記載してください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2024</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4</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2025</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3</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月</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116540</xdr:colOff>
      <xdr:row>148</xdr:row>
      <xdr:rowOff>152399</xdr:rowOff>
    </xdr:from>
    <xdr:to>
      <xdr:col>21</xdr:col>
      <xdr:colOff>233081</xdr:colOff>
      <xdr:row>154</xdr:row>
      <xdr:rowOff>26896</xdr:rowOff>
    </xdr:to>
    <xdr:sp macro="" textlink="">
      <xdr:nvSpPr>
        <xdr:cNvPr id="14" name="角丸四角形吹き出し 10">
          <a:extLst>
            <a:ext uri="{FF2B5EF4-FFF2-40B4-BE49-F238E27FC236}">
              <a16:creationId xmlns:a16="http://schemas.microsoft.com/office/drawing/2014/main" id="{00000000-0008-0000-0100-00000E000000}"/>
            </a:ext>
          </a:extLst>
        </xdr:cNvPr>
        <xdr:cNvSpPr/>
      </xdr:nvSpPr>
      <xdr:spPr>
        <a:xfrm>
          <a:off x="12443011" y="27745764"/>
          <a:ext cx="3164541" cy="1039908"/>
        </a:xfrm>
        <a:prstGeom prst="wedgeRoundRectCallout">
          <a:avLst>
            <a:gd name="adj1" fmla="val -74976"/>
            <a:gd name="adj2" fmla="val -4617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・差替元電源の電源等区分を選択してください。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・差替元電源の電源等区分が安定電源（純揚水のみ）の</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場合、「エリア名」、「各月の運転継続時間」を、差替元電源の</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  </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差替容量等算定諸元一覧に基づき入力してください。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161365</xdr:colOff>
      <xdr:row>159</xdr:row>
      <xdr:rowOff>116541</xdr:rowOff>
    </xdr:from>
    <xdr:to>
      <xdr:col>21</xdr:col>
      <xdr:colOff>259977</xdr:colOff>
      <xdr:row>165</xdr:row>
      <xdr:rowOff>8964</xdr:rowOff>
    </xdr:to>
    <xdr:sp macro="" textlink="">
      <xdr:nvSpPr>
        <xdr:cNvPr id="16" name="角丸四角形吹き出し 10">
          <a:extLst>
            <a:ext uri="{FF2B5EF4-FFF2-40B4-BE49-F238E27FC236}">
              <a16:creationId xmlns:a16="http://schemas.microsoft.com/office/drawing/2014/main" id="{00000000-0008-0000-0100-000010000000}"/>
            </a:ext>
          </a:extLst>
        </xdr:cNvPr>
        <xdr:cNvSpPr/>
      </xdr:nvSpPr>
      <xdr:spPr>
        <a:xfrm>
          <a:off x="12487836" y="29825576"/>
          <a:ext cx="3146612" cy="833717"/>
        </a:xfrm>
        <a:prstGeom prst="wedgeRoundRectCallout">
          <a:avLst>
            <a:gd name="adj1" fmla="val -54488"/>
            <a:gd name="adj2" fmla="val -3570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今回の差替契約で差し替える差替容量について、</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差替元の差替容量等算定諸元一覧を基づき記載してください。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ja-JP" altLang="en-US"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134471</xdr:colOff>
      <xdr:row>1</xdr:row>
      <xdr:rowOff>125505</xdr:rowOff>
    </xdr:from>
    <xdr:to>
      <xdr:col>2</xdr:col>
      <xdr:colOff>35860</xdr:colOff>
      <xdr:row>6</xdr:row>
      <xdr:rowOff>134469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34471" y="331693"/>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593911</xdr:colOff>
      <xdr:row>15</xdr:row>
      <xdr:rowOff>44823</xdr:rowOff>
    </xdr:from>
    <xdr:to>
      <xdr:col>12</xdr:col>
      <xdr:colOff>286870</xdr:colOff>
      <xdr:row>16</xdr:row>
      <xdr:rowOff>134471</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331323" y="2994211"/>
          <a:ext cx="109145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32</xdr:row>
      <xdr:rowOff>-1</xdr:rowOff>
    </xdr:from>
    <xdr:to>
      <xdr:col>23</xdr:col>
      <xdr:colOff>89647</xdr:colOff>
      <xdr:row>35</xdr:row>
      <xdr:rowOff>78441</xdr:rowOff>
    </xdr:to>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11586881" y="8135470"/>
          <a:ext cx="3552266" cy="986118"/>
        </a:xfrm>
        <a:prstGeom prst="wedgeRoundRectCallout">
          <a:avLst>
            <a:gd name="adj1" fmla="val -69238"/>
            <a:gd name="adj2" fmla="val -5513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112057</xdr:colOff>
      <xdr:row>20</xdr:row>
      <xdr:rowOff>56024</xdr:rowOff>
    </xdr:from>
    <xdr:to>
      <xdr:col>23</xdr:col>
      <xdr:colOff>11205</xdr:colOff>
      <xdr:row>23</xdr:row>
      <xdr:rowOff>123261</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11654116" y="4560789"/>
          <a:ext cx="3406589" cy="974913"/>
        </a:xfrm>
        <a:prstGeom prst="wedgeRoundRectCallout">
          <a:avLst>
            <a:gd name="adj1" fmla="val -77630"/>
            <a:gd name="adj2" fmla="val 11551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728383</xdr:colOff>
      <xdr:row>35</xdr:row>
      <xdr:rowOff>89647</xdr:rowOff>
    </xdr:from>
    <xdr:to>
      <xdr:col>16</xdr:col>
      <xdr:colOff>190502</xdr:colOff>
      <xdr:row>40</xdr:row>
      <xdr:rowOff>100853</xdr:rowOff>
    </xdr:to>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7138148" y="9132794"/>
          <a:ext cx="4168589" cy="1019735"/>
        </a:xfrm>
        <a:prstGeom prst="wedgeRoundRectCallout">
          <a:avLst>
            <a:gd name="adj1" fmla="val -37147"/>
            <a:gd name="adj2" fmla="val -6999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21</xdr:col>
      <xdr:colOff>340658</xdr:colOff>
      <xdr:row>17</xdr:row>
      <xdr:rowOff>257736</xdr:rowOff>
    </xdr:to>
    <xdr:sp macro="" textlink="">
      <xdr:nvSpPr>
        <xdr:cNvPr id="13" name="角丸四角形吹き出し 12">
          <a:extLst>
            <a:ext uri="{FF2B5EF4-FFF2-40B4-BE49-F238E27FC236}">
              <a16:creationId xmlns:a16="http://schemas.microsoft.com/office/drawing/2014/main" id="{00000000-0008-0000-0800-00000D000000}"/>
            </a:ext>
          </a:extLst>
        </xdr:cNvPr>
        <xdr:cNvSpPr/>
      </xdr:nvSpPr>
      <xdr:spPr>
        <a:xfrm>
          <a:off x="10430433" y="2846294"/>
          <a:ext cx="2156013" cy="970430"/>
        </a:xfrm>
        <a:prstGeom prst="wedgeRoundRectCallout">
          <a:avLst>
            <a:gd name="adj1" fmla="val -78613"/>
            <a:gd name="adj2" fmla="val 6615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25</xdr:row>
      <xdr:rowOff>224118</xdr:rowOff>
    </xdr:from>
    <xdr:to>
      <xdr:col>23</xdr:col>
      <xdr:colOff>484093</xdr:colOff>
      <xdr:row>31</xdr:row>
      <xdr:rowOff>35860</xdr:rowOff>
    </xdr:to>
    <xdr:sp macro="" textlink="">
      <xdr:nvSpPr>
        <xdr:cNvPr id="14" name="角丸四角形吹き出し 13">
          <a:extLst>
            <a:ext uri="{FF2B5EF4-FFF2-40B4-BE49-F238E27FC236}">
              <a16:creationId xmlns:a16="http://schemas.microsoft.com/office/drawing/2014/main" id="{00000000-0008-0000-0800-00000E000000}"/>
            </a:ext>
          </a:extLst>
        </xdr:cNvPr>
        <xdr:cNvSpPr/>
      </xdr:nvSpPr>
      <xdr:spPr>
        <a:xfrm>
          <a:off x="10363198" y="6221506"/>
          <a:ext cx="3603813" cy="1640542"/>
        </a:xfrm>
        <a:prstGeom prst="wedgeRoundRectCallout">
          <a:avLst>
            <a:gd name="adj1" fmla="val -64783"/>
            <a:gd name="adj2" fmla="val -2108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05065"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6A1E-2670-4651-B8F6-D6A0025F42F7}">
  <dimension ref="B1:D47"/>
  <sheetViews>
    <sheetView workbookViewId="0">
      <selection activeCell="C14" sqref="C14"/>
    </sheetView>
  </sheetViews>
  <sheetFormatPr defaultRowHeight="15" x14ac:dyDescent="0.3"/>
  <cols>
    <col min="1" max="1" width="8.77734375" style="77" customWidth="1"/>
    <col min="2" max="2" width="25.6640625" style="77" bestFit="1" customWidth="1"/>
    <col min="3" max="3" width="85.77734375" style="77" customWidth="1"/>
    <col min="4" max="5" width="8.88671875" style="77"/>
    <col min="6" max="6" width="10.77734375" style="77" customWidth="1"/>
    <col min="7" max="16384" width="8.88671875" style="77"/>
  </cols>
  <sheetData>
    <row r="1" spans="2:4" ht="16.2" x14ac:dyDescent="0.3">
      <c r="B1" s="142" t="s">
        <v>159</v>
      </c>
      <c r="C1" s="142"/>
      <c r="D1" s="142"/>
    </row>
    <row r="2" spans="2:4" ht="16.2" x14ac:dyDescent="0.3">
      <c r="B2" s="78" t="s">
        <v>195</v>
      </c>
      <c r="C2" s="79"/>
      <c r="D2" s="79"/>
    </row>
    <row r="4" spans="2:4" s="81" customFormat="1" ht="19.95" customHeight="1" x14ac:dyDescent="0.2">
      <c r="B4" s="143" t="s">
        <v>160</v>
      </c>
      <c r="C4" s="144"/>
      <c r="D4" s="80" t="s">
        <v>2</v>
      </c>
    </row>
    <row r="5" spans="2:4" s="81" customFormat="1" ht="19.95" customHeight="1" x14ac:dyDescent="0.2">
      <c r="B5" s="82" t="s">
        <v>116</v>
      </c>
      <c r="C5" s="88"/>
      <c r="D5" s="83"/>
    </row>
    <row r="6" spans="2:4" s="81" customFormat="1" ht="19.95" customHeight="1" x14ac:dyDescent="0.2">
      <c r="B6" s="82" t="s">
        <v>117</v>
      </c>
      <c r="C6" s="84" t="s">
        <v>118</v>
      </c>
      <c r="D6" s="83"/>
    </row>
    <row r="7" spans="2:4" s="81" customFormat="1" ht="19.95" customHeight="1" x14ac:dyDescent="0.2">
      <c r="B7" s="82" t="s">
        <v>161</v>
      </c>
      <c r="C7" s="88"/>
      <c r="D7" s="83"/>
    </row>
    <row r="8" spans="2:4" s="81" customFormat="1" ht="19.95" customHeight="1" x14ac:dyDescent="0.2">
      <c r="B8" s="82" t="s">
        <v>121</v>
      </c>
      <c r="C8" s="88"/>
      <c r="D8" s="83"/>
    </row>
    <row r="9" spans="2:4" s="81" customFormat="1" ht="19.95" customHeight="1" x14ac:dyDescent="0.2">
      <c r="B9" s="82" t="s">
        <v>122</v>
      </c>
      <c r="C9" s="112"/>
      <c r="D9" s="83"/>
    </row>
    <row r="10" spans="2:4" s="81" customFormat="1" ht="19.95" customHeight="1" x14ac:dyDescent="0.2">
      <c r="B10" s="82" t="s">
        <v>162</v>
      </c>
      <c r="C10" s="84" t="s">
        <v>42</v>
      </c>
      <c r="D10" s="83"/>
    </row>
    <row r="11" spans="2:4" s="81" customFormat="1" ht="19.95" customHeight="1" x14ac:dyDescent="0.2">
      <c r="B11" s="82" t="s">
        <v>5</v>
      </c>
      <c r="C11" s="84" t="s">
        <v>74</v>
      </c>
      <c r="D11" s="83"/>
    </row>
    <row r="12" spans="2:4" s="81" customFormat="1" ht="19.95" customHeight="1" x14ac:dyDescent="0.2">
      <c r="B12" s="82" t="s">
        <v>136</v>
      </c>
      <c r="C12" s="88"/>
      <c r="D12" s="83"/>
    </row>
    <row r="13" spans="2:4" s="81" customFormat="1" ht="19.95" customHeight="1" x14ac:dyDescent="0.2">
      <c r="B13" s="82" t="s">
        <v>124</v>
      </c>
      <c r="C13" s="112"/>
      <c r="D13" s="83"/>
    </row>
    <row r="14" spans="2:4" s="81" customFormat="1" ht="19.95" customHeight="1" x14ac:dyDescent="0.2">
      <c r="B14" s="82" t="s">
        <v>6</v>
      </c>
      <c r="C14" s="88"/>
      <c r="D14" s="83"/>
    </row>
    <row r="15" spans="2:4" s="81" customFormat="1" ht="19.95" customHeight="1" x14ac:dyDescent="0.2">
      <c r="B15" s="82" t="s">
        <v>163</v>
      </c>
      <c r="C15" s="89"/>
      <c r="D15" s="83" t="s">
        <v>22</v>
      </c>
    </row>
    <row r="16" spans="2:4" s="81" customFormat="1" ht="19.95" customHeight="1" x14ac:dyDescent="0.2">
      <c r="B16" s="82" t="s">
        <v>164</v>
      </c>
      <c r="C16" s="88"/>
      <c r="D16" s="83"/>
    </row>
    <row r="17" spans="2:4" s="81" customFormat="1" ht="19.95" customHeight="1" x14ac:dyDescent="0.2">
      <c r="B17" s="82" t="s">
        <v>165</v>
      </c>
      <c r="C17" s="89"/>
      <c r="D17" s="83" t="s">
        <v>22</v>
      </c>
    </row>
    <row r="18" spans="2:4" s="81" customFormat="1" ht="19.95" customHeight="1" x14ac:dyDescent="0.2">
      <c r="B18" s="82" t="s">
        <v>142</v>
      </c>
      <c r="C18" s="88"/>
      <c r="D18" s="83"/>
    </row>
    <row r="19" spans="2:4" s="81" customFormat="1" ht="19.95" customHeight="1" x14ac:dyDescent="0.2">
      <c r="B19" s="82" t="s">
        <v>166</v>
      </c>
      <c r="C19" s="89"/>
      <c r="D19" s="83" t="s">
        <v>22</v>
      </c>
    </row>
    <row r="20" spans="2:4" s="81" customFormat="1" ht="19.95" customHeight="1" x14ac:dyDescent="0.2">
      <c r="B20" s="82" t="s">
        <v>145</v>
      </c>
      <c r="C20" s="88"/>
      <c r="D20" s="83"/>
    </row>
    <row r="21" spans="2:4" s="81" customFormat="1" ht="19.95" customHeight="1" x14ac:dyDescent="0.2">
      <c r="B21" s="82" t="s">
        <v>167</v>
      </c>
      <c r="C21" s="89"/>
      <c r="D21" s="83" t="s">
        <v>22</v>
      </c>
    </row>
    <row r="22" spans="2:4" s="81" customFormat="1" ht="19.95" customHeight="1" x14ac:dyDescent="0.2">
      <c r="B22" s="82" t="s">
        <v>147</v>
      </c>
      <c r="C22" s="88"/>
      <c r="D22" s="83"/>
    </row>
    <row r="23" spans="2:4" s="81" customFormat="1" ht="19.95" customHeight="1" x14ac:dyDescent="0.2">
      <c r="B23" s="82" t="s">
        <v>168</v>
      </c>
      <c r="C23" s="89"/>
      <c r="D23" s="83" t="s">
        <v>22</v>
      </c>
    </row>
    <row r="24" spans="2:4" s="81" customFormat="1" ht="19.95" customHeight="1" x14ac:dyDescent="0.2">
      <c r="B24" s="82" t="s">
        <v>169</v>
      </c>
      <c r="C24" s="88"/>
      <c r="D24" s="83"/>
    </row>
    <row r="25" spans="2:4" s="81" customFormat="1" ht="19.95" customHeight="1" x14ac:dyDescent="0.2">
      <c r="B25" s="82" t="s">
        <v>170</v>
      </c>
      <c r="C25" s="89"/>
      <c r="D25" s="83" t="s">
        <v>22</v>
      </c>
    </row>
    <row r="26" spans="2:4" s="81" customFormat="1" ht="19.95" customHeight="1" x14ac:dyDescent="0.2">
      <c r="B26" s="82" t="s">
        <v>171</v>
      </c>
      <c r="C26" s="89"/>
      <c r="D26" s="83" t="s">
        <v>22</v>
      </c>
    </row>
    <row r="27" spans="2:4" s="81" customFormat="1" ht="19.95" customHeight="1" x14ac:dyDescent="0.2"/>
    <row r="28" spans="2:4" s="81" customFormat="1" ht="19.95" customHeight="1" x14ac:dyDescent="0.2">
      <c r="B28" s="85" t="s">
        <v>172</v>
      </c>
      <c r="C28" s="86" t="s">
        <v>173</v>
      </c>
      <c r="D28" s="82"/>
    </row>
    <row r="29" spans="2:4" s="81" customFormat="1" ht="19.95" customHeight="1" x14ac:dyDescent="0.2">
      <c r="B29" s="82" t="s">
        <v>135</v>
      </c>
      <c r="C29" s="118"/>
      <c r="D29" s="87"/>
    </row>
    <row r="30" spans="2:4" s="81" customFormat="1" ht="19.95" customHeight="1" x14ac:dyDescent="0.2">
      <c r="B30" s="82" t="s">
        <v>136</v>
      </c>
      <c r="C30" s="88"/>
      <c r="D30" s="83"/>
    </row>
    <row r="31" spans="2:4" s="81" customFormat="1" ht="19.95" customHeight="1" x14ac:dyDescent="0.2">
      <c r="B31" s="82" t="s">
        <v>124</v>
      </c>
      <c r="C31" s="112"/>
      <c r="D31" s="83"/>
    </row>
    <row r="32" spans="2:4" s="81" customFormat="1" ht="19.95" customHeight="1" x14ac:dyDescent="0.2"/>
    <row r="33" s="81" customFormat="1" ht="19.95" customHeight="1" x14ac:dyDescent="0.2"/>
    <row r="34" s="81" customFormat="1" ht="19.95" customHeight="1" x14ac:dyDescent="0.2"/>
    <row r="35" s="81" customFormat="1" ht="19.95" customHeight="1" x14ac:dyDescent="0.2"/>
    <row r="36" s="81" customFormat="1" ht="19.95" customHeight="1" x14ac:dyDescent="0.2"/>
    <row r="37" s="81" customFormat="1" ht="19.95" customHeight="1" x14ac:dyDescent="0.2"/>
    <row r="38" s="81" customFormat="1" ht="19.95" customHeight="1" x14ac:dyDescent="0.2"/>
    <row r="39" s="81" customFormat="1" ht="19.95" customHeight="1" x14ac:dyDescent="0.2"/>
    <row r="40" s="81" customFormat="1" ht="19.95" customHeight="1" x14ac:dyDescent="0.2"/>
    <row r="41" s="81" customFormat="1" ht="19.95" customHeight="1" x14ac:dyDescent="0.2"/>
    <row r="42" s="81" customFormat="1" ht="19.95" customHeight="1" x14ac:dyDescent="0.2"/>
    <row r="43" s="81" customFormat="1" ht="19.95" customHeight="1" x14ac:dyDescent="0.2"/>
    <row r="44" s="81" customFormat="1" ht="19.95" customHeight="1" x14ac:dyDescent="0.2"/>
    <row r="45" s="81" customFormat="1" ht="19.95" customHeight="1" x14ac:dyDescent="0.2"/>
    <row r="46" s="81" customFormat="1" ht="19.95" customHeight="1" x14ac:dyDescent="0.2"/>
    <row r="47" s="81" customFormat="1" ht="19.95" customHeight="1" x14ac:dyDescent="0.2"/>
  </sheetData>
  <sheetProtection algorithmName="SHA-512" hashValue="DJax/LZ2vf8nldp3vVbpWbi/VC+XMr5HA1eFOArjSRue2vr3zob9ZDNdNAyMYLiWGQ/B5kKlPlK0xaXFq4oBbw==" saltValue="riTlOVg4SMQK8DYuEMcU1Q==" spinCount="100000" sheet="1" objects="1" scenarios="1"/>
  <mergeCells count="2">
    <mergeCell ref="B1:D1"/>
    <mergeCell ref="B4:C4"/>
  </mergeCells>
  <phoneticPr fontId="2"/>
  <conditionalFormatting sqref="C30:C31">
    <cfRule type="expression" dxfId="67" priority="10">
      <formula>$C$5="差替先掲示板への掲載"</formula>
    </cfRule>
  </conditionalFormatting>
  <conditionalFormatting sqref="C19">
    <cfRule type="expression" dxfId="66" priority="9">
      <formula>$C$18="非応札"</formula>
    </cfRule>
  </conditionalFormatting>
  <conditionalFormatting sqref="C21">
    <cfRule type="expression" dxfId="65" priority="8">
      <formula>$C$20="非応札"</formula>
    </cfRule>
  </conditionalFormatting>
  <conditionalFormatting sqref="C22">
    <cfRule type="expression" dxfId="64" priority="7">
      <formula>OR($C$18="非落札",$C$18="非応札")</formula>
    </cfRule>
  </conditionalFormatting>
  <conditionalFormatting sqref="C23">
    <cfRule type="expression" dxfId="63" priority="6">
      <formula>OR($C$18="非落札",$C$18="非応札",$C$22="非応札")</formula>
    </cfRule>
  </conditionalFormatting>
  <conditionalFormatting sqref="C24">
    <cfRule type="expression" dxfId="62" priority="5">
      <formula>OR($C$18="非落札",$C$18="非応札")</formula>
    </cfRule>
  </conditionalFormatting>
  <conditionalFormatting sqref="C25">
    <cfRule type="expression" dxfId="61" priority="4">
      <formula>OR($C$18="非落札",$C$18="非応札",$C$24="無")</formula>
    </cfRule>
  </conditionalFormatting>
  <conditionalFormatting sqref="C26">
    <cfRule type="expression" dxfId="60" priority="3">
      <formula>AND(OR($C$18="非落札",$C$18="非応札"),OR($C$20="非落札",$C$20="非応札"))</formula>
    </cfRule>
  </conditionalFormatting>
  <conditionalFormatting sqref="C17">
    <cfRule type="expression" dxfId="59" priority="2">
      <formula>$C$16="無"</formula>
    </cfRule>
  </conditionalFormatting>
  <conditionalFormatting sqref="C29">
    <cfRule type="expression" dxfId="58" priority="1">
      <formula>$C$5="差替先掲示板への掲載"</formula>
    </cfRule>
  </conditionalFormatting>
  <dataValidations count="6">
    <dataValidation type="list" allowBlank="1" showInputMessage="1" showErrorMessage="1" sqref="C18 C20 C22" xr:uid="{D44665A2-2C6A-4500-9B4B-4321642BD604}">
      <formula1>"落札,非落札,非応札"</formula1>
    </dataValidation>
    <dataValidation type="list" allowBlank="1" showInputMessage="1" showErrorMessage="1" sqref="C24 C16" xr:uid="{520C6F5B-5E16-445A-97C7-93DA272D8038}">
      <formula1>"有,無"</formula1>
    </dataValidation>
    <dataValidation type="list" allowBlank="1" showInputMessage="1" showErrorMessage="1" sqref="C14" xr:uid="{5643C523-38B4-47FD-B3D0-77F5EB4E1AE9}">
      <formula1>"北海道,東北,東京,中部,北陸,関西,中国,四国,九州"</formula1>
    </dataValidation>
    <dataValidation type="list" allowBlank="1" showInputMessage="1" showErrorMessage="1" sqref="C7" xr:uid="{9D2B954C-78DC-4254-AC80-BFD48747826F}">
      <formula1>"2024年度向け容量オークションで応札した結果、非落札,2024年度向け容量オークション時点で、新設電源等やむを得ない理由により、容量オークションに不参加,「2024 年度向け容量オークションで応札した結果、落札した元差替元電源"</formula1>
    </dataValidation>
    <dataValidation type="list" allowBlank="1" showInputMessage="1" showErrorMessage="1" sqref="C5" xr:uid="{868E7344-F4DF-4D18-B74E-0FC0D1BD95EF}">
      <formula1>"差替先掲示板への掲載,電源等差替への申込"</formula1>
    </dataValidation>
    <dataValidation type="whole" allowBlank="1" showInputMessage="1" showErrorMessage="1" sqref="C15 C17 C21 C23 C25 C26" xr:uid="{4FEC38DE-EE7A-468C-B23E-315C4A41D70E}">
      <formula1>1</formula1>
      <formula2>999999999999999</formula2>
    </dataValidation>
  </dataValidations>
  <pageMargins left="0.23622047244094488" right="0.23622047244094488" top="0.2362204724409448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DFBF-092F-4AD1-804F-9CF5E330E8D5}">
  <dimension ref="B1:Q187"/>
  <sheetViews>
    <sheetView zoomScale="85" zoomScaleNormal="85" workbookViewId="0">
      <selection activeCell="D3" sqref="D3"/>
    </sheetView>
  </sheetViews>
  <sheetFormatPr defaultRowHeight="15" x14ac:dyDescent="0.3"/>
  <cols>
    <col min="1" max="1" width="5.6640625" style="77" customWidth="1"/>
    <col min="2" max="2" width="8.88671875" style="77"/>
    <col min="3" max="3" width="28.21875" style="77" bestFit="1" customWidth="1"/>
    <col min="4" max="15" width="10.77734375" style="77" customWidth="1"/>
    <col min="16" max="16" width="8.33203125" style="77" customWidth="1"/>
    <col min="17" max="16384" width="8.88671875" style="77"/>
  </cols>
  <sheetData>
    <row r="1" spans="2:16" ht="16.2" x14ac:dyDescent="0.3">
      <c r="B1" s="142" t="s">
        <v>114</v>
      </c>
      <c r="C1" s="142"/>
      <c r="D1" s="142"/>
      <c r="E1" s="142"/>
      <c r="F1" s="142"/>
      <c r="G1" s="142"/>
      <c r="H1" s="142"/>
      <c r="I1" s="142"/>
      <c r="J1" s="142"/>
      <c r="K1" s="142"/>
      <c r="L1" s="142"/>
      <c r="M1" s="142"/>
      <c r="N1" s="142"/>
      <c r="O1" s="142"/>
      <c r="P1" s="142"/>
    </row>
    <row r="2" spans="2:16" ht="16.2" x14ac:dyDescent="0.3">
      <c r="B2" s="159" t="s">
        <v>195</v>
      </c>
      <c r="C2" s="159"/>
      <c r="D2" s="79"/>
      <c r="E2" s="79"/>
      <c r="F2" s="79"/>
      <c r="G2" s="79"/>
      <c r="H2" s="79"/>
      <c r="I2" s="79"/>
      <c r="J2" s="79"/>
      <c r="K2" s="79"/>
      <c r="L2" s="79"/>
      <c r="M2" s="79"/>
      <c r="N2" s="79"/>
      <c r="O2" s="79"/>
      <c r="P2" s="79"/>
    </row>
    <row r="4" spans="2:16" s="81" customFormat="1" ht="19.95" customHeight="1" x14ac:dyDescent="0.2">
      <c r="B4" s="81" t="s">
        <v>174</v>
      </c>
    </row>
    <row r="5" spans="2:16" s="81" customFormat="1" ht="18" customHeight="1" x14ac:dyDescent="0.2">
      <c r="B5" s="154" t="s">
        <v>1</v>
      </c>
      <c r="C5" s="154"/>
      <c r="D5" s="154" t="s">
        <v>23</v>
      </c>
      <c r="E5" s="154"/>
      <c r="F5" s="154"/>
      <c r="G5" s="154"/>
      <c r="H5" s="154"/>
      <c r="I5" s="154"/>
      <c r="J5" s="154"/>
      <c r="K5" s="154"/>
      <c r="L5" s="154"/>
      <c r="M5" s="154"/>
      <c r="N5" s="154"/>
      <c r="O5" s="154"/>
      <c r="P5" s="80" t="s">
        <v>2</v>
      </c>
    </row>
    <row r="6" spans="2:16" s="81" customFormat="1" ht="18" customHeight="1" x14ac:dyDescent="0.3">
      <c r="B6" s="154" t="s">
        <v>3</v>
      </c>
      <c r="C6" s="154"/>
      <c r="D6" s="155" t="str">
        <f>IF('入力欄(基本情報)'!C13="","",'入力欄(基本情報)'!C13)</f>
        <v/>
      </c>
      <c r="E6" s="156"/>
      <c r="F6" s="156"/>
      <c r="G6" s="156"/>
      <c r="H6" s="156"/>
      <c r="I6" s="156"/>
      <c r="J6" s="156"/>
      <c r="K6" s="156"/>
      <c r="L6" s="156"/>
      <c r="M6" s="156"/>
      <c r="N6" s="156"/>
      <c r="O6" s="157"/>
      <c r="P6" s="90"/>
    </row>
    <row r="7" spans="2:16" s="81" customFormat="1" ht="18" customHeight="1" x14ac:dyDescent="0.3">
      <c r="B7" s="154" t="s">
        <v>4</v>
      </c>
      <c r="C7" s="154"/>
      <c r="D7" s="158" t="str">
        <f>IF('入力欄(基本情報)'!C10="","",'入力欄(基本情報)'!C10)</f>
        <v>安定電源</v>
      </c>
      <c r="E7" s="158"/>
      <c r="F7" s="158"/>
      <c r="G7" s="158"/>
      <c r="H7" s="158"/>
      <c r="I7" s="158"/>
      <c r="J7" s="158"/>
      <c r="K7" s="158"/>
      <c r="L7" s="158"/>
      <c r="M7" s="158"/>
      <c r="N7" s="158"/>
      <c r="O7" s="158"/>
      <c r="P7" s="90"/>
    </row>
    <row r="8" spans="2:16" s="81" customFormat="1" ht="18" customHeight="1" x14ac:dyDescent="0.3">
      <c r="B8" s="154" t="s">
        <v>5</v>
      </c>
      <c r="C8" s="154"/>
      <c r="D8" s="158" t="str">
        <f>IF('入力欄(基本情報)'!C11="","",'入力欄(基本情報)'!C11)</f>
        <v>揚水（純揚水）</v>
      </c>
      <c r="E8" s="158"/>
      <c r="F8" s="158"/>
      <c r="G8" s="158"/>
      <c r="H8" s="158"/>
      <c r="I8" s="158"/>
      <c r="J8" s="158"/>
      <c r="K8" s="158"/>
      <c r="L8" s="158"/>
      <c r="M8" s="158"/>
      <c r="N8" s="158"/>
      <c r="O8" s="158"/>
      <c r="P8" s="90"/>
    </row>
    <row r="9" spans="2:16" s="81" customFormat="1" ht="18" customHeight="1" x14ac:dyDescent="0.3">
      <c r="B9" s="154" t="s">
        <v>6</v>
      </c>
      <c r="C9" s="154"/>
      <c r="D9" s="158" t="str">
        <f>IF('入力欄(基本情報)'!C14="","",'入力欄(基本情報)'!C14)</f>
        <v/>
      </c>
      <c r="E9" s="158"/>
      <c r="F9" s="158"/>
      <c r="G9" s="158"/>
      <c r="H9" s="158"/>
      <c r="I9" s="158"/>
      <c r="J9" s="158"/>
      <c r="K9" s="158"/>
      <c r="L9" s="158"/>
      <c r="M9" s="158"/>
      <c r="N9" s="158"/>
      <c r="O9" s="158"/>
      <c r="P9" s="90"/>
    </row>
    <row r="10" spans="2:16" s="81" customFormat="1" ht="18" customHeight="1" x14ac:dyDescent="0.2">
      <c r="B10" s="154" t="s">
        <v>7</v>
      </c>
      <c r="C10" s="154"/>
      <c r="D10" s="164"/>
      <c r="E10" s="164"/>
      <c r="F10" s="164"/>
      <c r="G10" s="164"/>
      <c r="H10" s="164"/>
      <c r="I10" s="164"/>
      <c r="J10" s="164"/>
      <c r="K10" s="164"/>
      <c r="L10" s="164"/>
      <c r="M10" s="164"/>
      <c r="N10" s="164"/>
      <c r="O10" s="164"/>
      <c r="P10" s="91" t="s">
        <v>22</v>
      </c>
    </row>
    <row r="11" spans="2:16" s="81" customFormat="1" ht="18" customHeight="1" x14ac:dyDescent="0.2">
      <c r="B11" s="160" t="s">
        <v>197</v>
      </c>
      <c r="C11" s="161"/>
      <c r="D11" s="80" t="s">
        <v>10</v>
      </c>
      <c r="E11" s="80" t="s">
        <v>227</v>
      </c>
      <c r="F11" s="80" t="s">
        <v>12</v>
      </c>
      <c r="G11" s="80" t="s">
        <v>13</v>
      </c>
      <c r="H11" s="80" t="s">
        <v>14</v>
      </c>
      <c r="I11" s="80" t="s">
        <v>15</v>
      </c>
      <c r="J11" s="80" t="s">
        <v>16</v>
      </c>
      <c r="K11" s="80" t="s">
        <v>17</v>
      </c>
      <c r="L11" s="80" t="s">
        <v>199</v>
      </c>
      <c r="M11" s="80" t="s">
        <v>19</v>
      </c>
      <c r="N11" s="80" t="s">
        <v>20</v>
      </c>
      <c r="O11" s="80" t="s">
        <v>21</v>
      </c>
      <c r="P11" s="91"/>
    </row>
    <row r="12" spans="2:16" s="81" customFormat="1" ht="18" customHeight="1" x14ac:dyDescent="0.2">
      <c r="B12" s="162"/>
      <c r="C12" s="163"/>
      <c r="D12" s="98"/>
      <c r="E12" s="98"/>
      <c r="F12" s="98"/>
      <c r="G12" s="98"/>
      <c r="H12" s="98"/>
      <c r="I12" s="98"/>
      <c r="J12" s="98"/>
      <c r="K12" s="98"/>
      <c r="L12" s="98"/>
      <c r="M12" s="98"/>
      <c r="N12" s="98"/>
      <c r="O12" s="98"/>
      <c r="P12" s="91" t="s">
        <v>198</v>
      </c>
    </row>
    <row r="13" spans="2:16" s="81" customFormat="1" ht="18" customHeight="1" x14ac:dyDescent="0.3">
      <c r="B13" s="154" t="s">
        <v>47</v>
      </c>
      <c r="C13" s="154"/>
      <c r="D13" s="80" t="s">
        <v>222</v>
      </c>
      <c r="E13" s="80" t="s">
        <v>11</v>
      </c>
      <c r="F13" s="80" t="s">
        <v>12</v>
      </c>
      <c r="G13" s="80" t="s">
        <v>13</v>
      </c>
      <c r="H13" s="80" t="s">
        <v>14</v>
      </c>
      <c r="I13" s="80" t="s">
        <v>15</v>
      </c>
      <c r="J13" s="80" t="s">
        <v>16</v>
      </c>
      <c r="K13" s="80" t="s">
        <v>17</v>
      </c>
      <c r="L13" s="80" t="s">
        <v>18</v>
      </c>
      <c r="M13" s="80" t="s">
        <v>19</v>
      </c>
      <c r="N13" s="80" t="s">
        <v>20</v>
      </c>
      <c r="O13" s="80" t="s">
        <v>21</v>
      </c>
      <c r="P13" s="90"/>
    </row>
    <row r="14" spans="2:16" s="81" customFormat="1" ht="18" customHeight="1" x14ac:dyDescent="0.2">
      <c r="B14" s="154"/>
      <c r="C14" s="154"/>
      <c r="D14" s="98"/>
      <c r="E14" s="98"/>
      <c r="F14" s="98"/>
      <c r="G14" s="98"/>
      <c r="H14" s="98"/>
      <c r="I14" s="98"/>
      <c r="J14" s="98"/>
      <c r="K14" s="98"/>
      <c r="L14" s="98"/>
      <c r="M14" s="98"/>
      <c r="N14" s="98"/>
      <c r="O14" s="98"/>
      <c r="P14" s="91" t="s">
        <v>22</v>
      </c>
    </row>
    <row r="15" spans="2:16" s="81" customFormat="1" ht="18" hidden="1" customHeight="1" x14ac:dyDescent="0.2">
      <c r="B15" s="168" t="s">
        <v>221</v>
      </c>
      <c r="C15" s="169"/>
      <c r="D15" s="127">
        <f>ROUND(D14,0)</f>
        <v>0</v>
      </c>
      <c r="E15" s="127">
        <f t="shared" ref="E15:O15" si="0">ROUND(E14,0)</f>
        <v>0</v>
      </c>
      <c r="F15" s="127">
        <f t="shared" si="0"/>
        <v>0</v>
      </c>
      <c r="G15" s="127">
        <f t="shared" si="0"/>
        <v>0</v>
      </c>
      <c r="H15" s="127">
        <f t="shared" si="0"/>
        <v>0</v>
      </c>
      <c r="I15" s="127">
        <f t="shared" si="0"/>
        <v>0</v>
      </c>
      <c r="J15" s="127">
        <f t="shared" si="0"/>
        <v>0</v>
      </c>
      <c r="K15" s="127">
        <f t="shared" si="0"/>
        <v>0</v>
      </c>
      <c r="L15" s="127">
        <f t="shared" si="0"/>
        <v>0</v>
      </c>
      <c r="M15" s="127">
        <f t="shared" si="0"/>
        <v>0</v>
      </c>
      <c r="N15" s="127">
        <f t="shared" si="0"/>
        <v>0</v>
      </c>
      <c r="O15" s="127">
        <f t="shared" si="0"/>
        <v>0</v>
      </c>
      <c r="P15" s="91"/>
    </row>
    <row r="16" spans="2:16" s="81" customFormat="1" ht="18" customHeight="1" x14ac:dyDescent="0.2">
      <c r="B16" s="160" t="s">
        <v>191</v>
      </c>
      <c r="C16" s="161"/>
      <c r="D16" s="80" t="s">
        <v>10</v>
      </c>
      <c r="E16" s="80" t="s">
        <v>11</v>
      </c>
      <c r="F16" s="80" t="s">
        <v>12</v>
      </c>
      <c r="G16" s="80" t="s">
        <v>13</v>
      </c>
      <c r="H16" s="80" t="s">
        <v>14</v>
      </c>
      <c r="I16" s="80" t="s">
        <v>15</v>
      </c>
      <c r="J16" s="80" t="s">
        <v>16</v>
      </c>
      <c r="K16" s="80" t="s">
        <v>17</v>
      </c>
      <c r="L16" s="80" t="s">
        <v>18</v>
      </c>
      <c r="M16" s="80" t="s">
        <v>19</v>
      </c>
      <c r="N16" s="80" t="s">
        <v>20</v>
      </c>
      <c r="O16" s="80" t="s">
        <v>21</v>
      </c>
      <c r="P16" s="91"/>
    </row>
    <row r="17" spans="2:16" s="81" customFormat="1" ht="18" customHeight="1" x14ac:dyDescent="0.2">
      <c r="B17" s="162"/>
      <c r="C17" s="163"/>
      <c r="D17" s="99"/>
      <c r="E17" s="99"/>
      <c r="F17" s="99"/>
      <c r="G17" s="99"/>
      <c r="H17" s="99"/>
      <c r="I17" s="99"/>
      <c r="J17" s="99"/>
      <c r="K17" s="99"/>
      <c r="L17" s="99"/>
      <c r="M17" s="99"/>
      <c r="N17" s="99"/>
      <c r="O17" s="99"/>
      <c r="P17" s="91" t="s">
        <v>64</v>
      </c>
    </row>
    <row r="18" spans="2:16" s="81" customFormat="1" ht="18" hidden="1" customHeight="1" x14ac:dyDescent="0.2">
      <c r="B18" s="168" t="s">
        <v>221</v>
      </c>
      <c r="C18" s="169"/>
      <c r="D18" s="128">
        <f>ROUND(D17,0)</f>
        <v>0</v>
      </c>
      <c r="E18" s="128">
        <f t="shared" ref="E18:O18" si="1">ROUND(E17,0)</f>
        <v>0</v>
      </c>
      <c r="F18" s="128">
        <f t="shared" si="1"/>
        <v>0</v>
      </c>
      <c r="G18" s="128">
        <f t="shared" si="1"/>
        <v>0</v>
      </c>
      <c r="H18" s="128">
        <f t="shared" si="1"/>
        <v>0</v>
      </c>
      <c r="I18" s="128">
        <f t="shared" si="1"/>
        <v>0</v>
      </c>
      <c r="J18" s="128">
        <f t="shared" si="1"/>
        <v>0</v>
      </c>
      <c r="K18" s="128">
        <f t="shared" si="1"/>
        <v>0</v>
      </c>
      <c r="L18" s="128">
        <f t="shared" si="1"/>
        <v>0</v>
      </c>
      <c r="M18" s="128">
        <f t="shared" si="1"/>
        <v>0</v>
      </c>
      <c r="N18" s="128">
        <f t="shared" si="1"/>
        <v>0</v>
      </c>
      <c r="O18" s="128">
        <f t="shared" si="1"/>
        <v>0</v>
      </c>
      <c r="P18" s="91"/>
    </row>
    <row r="19" spans="2:16" s="81" customFormat="1" ht="18" customHeight="1" x14ac:dyDescent="0.2">
      <c r="B19" s="160" t="s">
        <v>192</v>
      </c>
      <c r="C19" s="161"/>
      <c r="D19" s="80" t="s">
        <v>10</v>
      </c>
      <c r="E19" s="80" t="s">
        <v>11</v>
      </c>
      <c r="F19" s="80" t="s">
        <v>12</v>
      </c>
      <c r="G19" s="80" t="s">
        <v>13</v>
      </c>
      <c r="H19" s="80" t="s">
        <v>14</v>
      </c>
      <c r="I19" s="80" t="s">
        <v>15</v>
      </c>
      <c r="J19" s="80" t="s">
        <v>16</v>
      </c>
      <c r="K19" s="80" t="s">
        <v>17</v>
      </c>
      <c r="L19" s="80" t="s">
        <v>18</v>
      </c>
      <c r="M19" s="80" t="s">
        <v>19</v>
      </c>
      <c r="N19" s="80" t="s">
        <v>20</v>
      </c>
      <c r="O19" s="80" t="s">
        <v>21</v>
      </c>
      <c r="P19" s="91"/>
    </row>
    <row r="20" spans="2:16" s="81" customFormat="1" ht="18" customHeight="1" x14ac:dyDescent="0.2">
      <c r="B20" s="162"/>
      <c r="C20" s="163"/>
      <c r="D20" s="92">
        <f>D14*D17</f>
        <v>0</v>
      </c>
      <c r="E20" s="92">
        <f t="shared" ref="E20:O20" si="2">E14*E17</f>
        <v>0</v>
      </c>
      <c r="F20" s="92">
        <f t="shared" si="2"/>
        <v>0</v>
      </c>
      <c r="G20" s="92">
        <f t="shared" si="2"/>
        <v>0</v>
      </c>
      <c r="H20" s="92">
        <f t="shared" si="2"/>
        <v>0</v>
      </c>
      <c r="I20" s="92">
        <f t="shared" si="2"/>
        <v>0</v>
      </c>
      <c r="J20" s="92">
        <f t="shared" si="2"/>
        <v>0</v>
      </c>
      <c r="K20" s="92">
        <f t="shared" si="2"/>
        <v>0</v>
      </c>
      <c r="L20" s="92">
        <f t="shared" si="2"/>
        <v>0</v>
      </c>
      <c r="M20" s="92">
        <f t="shared" si="2"/>
        <v>0</v>
      </c>
      <c r="N20" s="92">
        <f t="shared" si="2"/>
        <v>0</v>
      </c>
      <c r="O20" s="92">
        <f t="shared" si="2"/>
        <v>0</v>
      </c>
      <c r="P20" s="91" t="s">
        <v>63</v>
      </c>
    </row>
    <row r="21" spans="2:16" s="81" customFormat="1" ht="18" customHeight="1" x14ac:dyDescent="0.2">
      <c r="B21" s="160" t="s">
        <v>193</v>
      </c>
      <c r="C21" s="161"/>
      <c r="D21" s="80" t="s">
        <v>10</v>
      </c>
      <c r="E21" s="80" t="s">
        <v>11</v>
      </c>
      <c r="F21" s="80" t="s">
        <v>12</v>
      </c>
      <c r="G21" s="80" t="s">
        <v>13</v>
      </c>
      <c r="H21" s="80" t="s">
        <v>14</v>
      </c>
      <c r="I21" s="80" t="s">
        <v>15</v>
      </c>
      <c r="J21" s="80" t="s">
        <v>16</v>
      </c>
      <c r="K21" s="80" t="s">
        <v>17</v>
      </c>
      <c r="L21" s="80" t="s">
        <v>18</v>
      </c>
      <c r="M21" s="80" t="s">
        <v>19</v>
      </c>
      <c r="N21" s="80" t="s">
        <v>20</v>
      </c>
      <c r="O21" s="80" t="s">
        <v>21</v>
      </c>
      <c r="P21" s="91"/>
    </row>
    <row r="22" spans="2:16" s="81" customFormat="1" ht="18" customHeight="1" x14ac:dyDescent="0.2">
      <c r="B22" s="162"/>
      <c r="C22" s="163"/>
      <c r="D22" s="93" t="e">
        <f>IF(D$18&gt;=MAX(調整係数一覧!$A$202:$A$221),VLOOKUP(MAX(調整係数一覧!$A$202:$A$221),調整係数一覧!$A$202:$M$221,COLUMN(D$22)-2,0),VLOOKUP(D$18,調整係数一覧!$A$202:$M$221,COLUMN(D$22)-2,0))</f>
        <v>#N/A</v>
      </c>
      <c r="E22" s="93" t="e">
        <f>IF(E$18&gt;=MAX(調整係数一覧!$A$202:$A$221),VLOOKUP(MAX(調整係数一覧!$A$202:$A$221),調整係数一覧!$A$202:$M$221,COLUMN(E$22)-2,0),VLOOKUP(E$18,調整係数一覧!$A$202:$M$221,COLUMN(E$22)-2,0))</f>
        <v>#N/A</v>
      </c>
      <c r="F22" s="93" t="e">
        <f>IF(F$18&gt;=MAX(調整係数一覧!$A$202:$A$221),VLOOKUP(MAX(調整係数一覧!$A$202:$A$221),調整係数一覧!$A$202:$M$221,COLUMN(F$22)-2,0),VLOOKUP(F$18,調整係数一覧!$A$202:$M$221,COLUMN(F$22)-2,0))</f>
        <v>#N/A</v>
      </c>
      <c r="G22" s="93" t="e">
        <f>IF(G$18&gt;=MAX(調整係数一覧!$A$202:$A$221),VLOOKUP(MAX(調整係数一覧!$A$202:$A$221),調整係数一覧!$A$202:$M$221,COLUMN(G$22)-2,0),VLOOKUP(G$18,調整係数一覧!$A$202:$M$221,COLUMN(G$22)-2,0))</f>
        <v>#N/A</v>
      </c>
      <c r="H22" s="93" t="e">
        <f>IF(H$18&gt;=MAX(調整係数一覧!$A$202:$A$221),VLOOKUP(MAX(調整係数一覧!$A$202:$A$221),調整係数一覧!$A$202:$M$221,COLUMN(H$22)-2,0),VLOOKUP(H$18,調整係数一覧!$A$202:$M$221,COLUMN(H$22)-2,0))</f>
        <v>#N/A</v>
      </c>
      <c r="I22" s="93" t="e">
        <f>IF(I$18&gt;=MAX(調整係数一覧!$A$202:$A$221),VLOOKUP(MAX(調整係数一覧!$A$202:$A$221),調整係数一覧!$A$202:$M$221,COLUMN(I$22)-2,0),VLOOKUP(I$18,調整係数一覧!$A$202:$M$221,COLUMN(I$22)-2,0))</f>
        <v>#N/A</v>
      </c>
      <c r="J22" s="93" t="e">
        <f>IF(J$18&gt;=MAX(調整係数一覧!$A$202:$A$221),VLOOKUP(MAX(調整係数一覧!$A$202:$A$221),調整係数一覧!$A$202:$M$221,COLUMN(J$22)-2,0),VLOOKUP(J$18,調整係数一覧!$A$202:$M$221,COLUMN(J$22)-2,0))</f>
        <v>#N/A</v>
      </c>
      <c r="K22" s="93" t="e">
        <f>IF(K$18&gt;=MAX(調整係数一覧!$A$202:$A$221),VLOOKUP(MAX(調整係数一覧!$A$202:$A$221),調整係数一覧!$A$202:$M$221,COLUMN(K$22)-2,0),VLOOKUP(K$18,調整係数一覧!$A$202:$M$221,COLUMN(K$22)-2,0))</f>
        <v>#N/A</v>
      </c>
      <c r="L22" s="93" t="e">
        <f>IF(L$18&gt;=MAX(調整係数一覧!$A$202:$A$221),VLOOKUP(MAX(調整係数一覧!$A$202:$A$221),調整係数一覧!$A$202:$M$221,COLUMN(L$22)-2,0),VLOOKUP(L$18,調整係数一覧!$A$202:$M$221,COLUMN(L$22)-2,0))</f>
        <v>#N/A</v>
      </c>
      <c r="M22" s="93" t="e">
        <f>IF(M$18&gt;=MAX(調整係数一覧!$A$202:$A$221),VLOOKUP(MAX(調整係数一覧!$A$202:$A$221),調整係数一覧!$A$202:$M$221,COLUMN(M$22)-2,0),VLOOKUP(M$18,調整係数一覧!$A$202:$M$221,COLUMN(M$22)-2,0))</f>
        <v>#N/A</v>
      </c>
      <c r="N22" s="93" t="e">
        <f>IF(N$18&gt;=MAX(調整係数一覧!$A$202:$A$221),VLOOKUP(MAX(調整係数一覧!$A$202:$A$221),調整係数一覧!$A$202:$M$221,COLUMN(N$22)-2,0),VLOOKUP(N$18,調整係数一覧!$A$202:$M$221,COLUMN(N$22)-2,0))</f>
        <v>#N/A</v>
      </c>
      <c r="O22" s="93" t="e">
        <f>IF(O$18&gt;=MAX(調整係数一覧!$A$202:$A$221),VLOOKUP(MAX(調整係数一覧!$A$202:$A$221),調整係数一覧!$A$202:$M$221,COLUMN(O$22)-2,0),VLOOKUP(O$18,調整係数一覧!$A$202:$M$221,COLUMN(O$22)-2,0))</f>
        <v>#N/A</v>
      </c>
      <c r="P22" s="91" t="s">
        <v>65</v>
      </c>
    </row>
    <row r="23" spans="2:16" s="81" customFormat="1" ht="18" customHeight="1" x14ac:dyDescent="0.2">
      <c r="B23" s="167" t="s">
        <v>202</v>
      </c>
      <c r="C23" s="161"/>
      <c r="D23" s="111" t="s">
        <v>10</v>
      </c>
      <c r="E23" s="111" t="s">
        <v>11</v>
      </c>
      <c r="F23" s="111" t="s">
        <v>12</v>
      </c>
      <c r="G23" s="111" t="s">
        <v>13</v>
      </c>
      <c r="H23" s="111" t="s">
        <v>14</v>
      </c>
      <c r="I23" s="111" t="s">
        <v>15</v>
      </c>
      <c r="J23" s="111" t="s">
        <v>16</v>
      </c>
      <c r="K23" s="111" t="s">
        <v>17</v>
      </c>
      <c r="L23" s="111" t="s">
        <v>18</v>
      </c>
      <c r="M23" s="111" t="s">
        <v>19</v>
      </c>
      <c r="N23" s="111" t="s">
        <v>20</v>
      </c>
      <c r="O23" s="111" t="s">
        <v>21</v>
      </c>
      <c r="P23" s="91"/>
    </row>
    <row r="24" spans="2:16" s="81" customFormat="1" ht="18" customHeight="1" x14ac:dyDescent="0.2">
      <c r="B24" s="162"/>
      <c r="C24" s="163"/>
      <c r="D24" s="114">
        <f>ROUND(1000*'計算用(差替先差替可能容量)'!K52,0)</f>
        <v>0</v>
      </c>
      <c r="E24" s="114">
        <f>ROUND(1000*'計算用(差替先差替可能容量)'!K53,0)</f>
        <v>0</v>
      </c>
      <c r="F24" s="114">
        <f>ROUND(1000*'計算用(差替先差替可能容量)'!K54,0)</f>
        <v>0</v>
      </c>
      <c r="G24" s="114">
        <f>ROUND(1000*'計算用(差替先差替可能容量)'!K55,0)</f>
        <v>0</v>
      </c>
      <c r="H24" s="114">
        <f>ROUND(1000*'計算用(差替先差替可能容量)'!K56,0)</f>
        <v>0</v>
      </c>
      <c r="I24" s="114">
        <f>ROUND(1000*'計算用(差替先差替可能容量)'!K57,0)</f>
        <v>0</v>
      </c>
      <c r="J24" s="114">
        <f>ROUND(1000*'計算用(差替先差替可能容量)'!K58,0)</f>
        <v>0</v>
      </c>
      <c r="K24" s="114">
        <f>ROUND(1000*'計算用(差替先差替可能容量)'!K59,0)</f>
        <v>0</v>
      </c>
      <c r="L24" s="114">
        <f>ROUND(1000*'計算用(差替先差替可能容量)'!K60,0)</f>
        <v>0</v>
      </c>
      <c r="M24" s="114">
        <f>ROUND(1000*'計算用(差替先差替可能容量)'!K61,0)</f>
        <v>0</v>
      </c>
      <c r="N24" s="114">
        <f>ROUND(1000*'計算用(差替先差替可能容量)'!K62,0)</f>
        <v>0</v>
      </c>
      <c r="O24" s="114">
        <f>ROUND(1000*'計算用(差替先差替可能容量)'!K63,0)</f>
        <v>0</v>
      </c>
      <c r="P24" s="91" t="s">
        <v>203</v>
      </c>
    </row>
    <row r="25" spans="2:16" s="81" customFormat="1" ht="34.950000000000003" customHeight="1" x14ac:dyDescent="0.2">
      <c r="B25" s="165" t="s">
        <v>200</v>
      </c>
      <c r="C25" s="154"/>
      <c r="D25" s="166">
        <f>ROUND('計算用(差替先差替可能容量)'!B97,0)</f>
        <v>0</v>
      </c>
      <c r="E25" s="166"/>
      <c r="F25" s="166"/>
      <c r="G25" s="166"/>
      <c r="H25" s="166"/>
      <c r="I25" s="166"/>
      <c r="J25" s="166"/>
      <c r="K25" s="166"/>
      <c r="L25" s="166"/>
      <c r="M25" s="166"/>
      <c r="N25" s="166"/>
      <c r="O25" s="166"/>
      <c r="P25" s="91" t="s">
        <v>22</v>
      </c>
    </row>
    <row r="26" spans="2:16" s="81" customFormat="1" ht="18" customHeight="1" x14ac:dyDescent="0.2"/>
    <row r="27" spans="2:16" s="81" customFormat="1" ht="18" customHeight="1" x14ac:dyDescent="0.2">
      <c r="B27" s="81" t="s">
        <v>175</v>
      </c>
    </row>
    <row r="28" spans="2:16" s="81" customFormat="1" ht="18" customHeight="1" x14ac:dyDescent="0.2">
      <c r="B28" s="82" t="s">
        <v>176</v>
      </c>
      <c r="C28" s="80" t="s">
        <v>1</v>
      </c>
      <c r="D28" s="154" t="s">
        <v>23</v>
      </c>
      <c r="E28" s="154"/>
      <c r="F28" s="154"/>
      <c r="G28" s="154"/>
      <c r="H28" s="154"/>
      <c r="I28" s="154"/>
      <c r="J28" s="154"/>
      <c r="K28" s="154"/>
      <c r="L28" s="154"/>
      <c r="M28" s="154"/>
      <c r="N28" s="154"/>
      <c r="O28" s="154"/>
      <c r="P28" s="80" t="s">
        <v>2</v>
      </c>
    </row>
    <row r="29" spans="2:16" s="81" customFormat="1" ht="18" customHeight="1" x14ac:dyDescent="0.2">
      <c r="B29" s="148" t="s">
        <v>177</v>
      </c>
      <c r="C29" s="80" t="s">
        <v>178</v>
      </c>
      <c r="D29" s="145"/>
      <c r="E29" s="146"/>
      <c r="F29" s="146"/>
      <c r="G29" s="146"/>
      <c r="H29" s="146"/>
      <c r="I29" s="146"/>
      <c r="J29" s="146"/>
      <c r="K29" s="146"/>
      <c r="L29" s="146"/>
      <c r="M29" s="146"/>
      <c r="N29" s="146"/>
      <c r="O29" s="147"/>
      <c r="P29" s="84"/>
    </row>
    <row r="30" spans="2:16" s="81" customFormat="1" ht="18" customHeight="1" x14ac:dyDescent="0.2">
      <c r="B30" s="149"/>
      <c r="C30" s="80" t="s">
        <v>179</v>
      </c>
      <c r="D30" s="145"/>
      <c r="E30" s="146"/>
      <c r="F30" s="146"/>
      <c r="G30" s="146"/>
      <c r="H30" s="146"/>
      <c r="I30" s="146"/>
      <c r="J30" s="146"/>
      <c r="K30" s="146"/>
      <c r="L30" s="146"/>
      <c r="M30" s="146"/>
      <c r="N30" s="146"/>
      <c r="O30" s="147"/>
      <c r="P30" s="84"/>
    </row>
    <row r="31" spans="2:16" s="81" customFormat="1" ht="18" customHeight="1" x14ac:dyDescent="0.2">
      <c r="B31" s="149"/>
      <c r="C31" s="130" t="s">
        <v>225</v>
      </c>
      <c r="D31" s="145"/>
      <c r="E31" s="146"/>
      <c r="F31" s="146"/>
      <c r="G31" s="146"/>
      <c r="H31" s="146"/>
      <c r="I31" s="146"/>
      <c r="J31" s="146"/>
      <c r="K31" s="146"/>
      <c r="L31" s="146"/>
      <c r="M31" s="146"/>
      <c r="N31" s="146"/>
      <c r="O31" s="147"/>
      <c r="P31" s="134"/>
    </row>
    <row r="32" spans="2:16" s="81" customFormat="1" ht="18" customHeight="1" x14ac:dyDescent="0.3">
      <c r="B32" s="149"/>
      <c r="C32" s="170" t="s">
        <v>204</v>
      </c>
      <c r="D32" s="80" t="s">
        <v>10</v>
      </c>
      <c r="E32" s="80" t="s">
        <v>11</v>
      </c>
      <c r="F32" s="80" t="s">
        <v>12</v>
      </c>
      <c r="G32" s="80" t="s">
        <v>13</v>
      </c>
      <c r="H32" s="80" t="s">
        <v>14</v>
      </c>
      <c r="I32" s="80" t="s">
        <v>15</v>
      </c>
      <c r="J32" s="80" t="s">
        <v>16</v>
      </c>
      <c r="K32" s="80" t="s">
        <v>17</v>
      </c>
      <c r="L32" s="80" t="s">
        <v>18</v>
      </c>
      <c r="M32" s="80" t="s">
        <v>19</v>
      </c>
      <c r="N32" s="80" t="s">
        <v>20</v>
      </c>
      <c r="O32" s="80" t="s">
        <v>21</v>
      </c>
      <c r="P32" s="90"/>
    </row>
    <row r="33" spans="2:17" s="81" customFormat="1" ht="18" customHeight="1" x14ac:dyDescent="0.2">
      <c r="B33" s="149"/>
      <c r="C33" s="150"/>
      <c r="D33" s="98"/>
      <c r="E33" s="98"/>
      <c r="F33" s="98"/>
      <c r="G33" s="98"/>
      <c r="H33" s="98"/>
      <c r="I33" s="98"/>
      <c r="J33" s="98"/>
      <c r="K33" s="98"/>
      <c r="L33" s="98"/>
      <c r="M33" s="98"/>
      <c r="N33" s="98"/>
      <c r="O33" s="98"/>
      <c r="P33" s="91" t="s">
        <v>22</v>
      </c>
    </row>
    <row r="34" spans="2:17" s="81" customFormat="1" hidden="1" x14ac:dyDescent="0.2">
      <c r="B34" s="149"/>
      <c r="C34" s="129" t="s">
        <v>221</v>
      </c>
      <c r="D34" s="127">
        <f>ROUND(D33,0)</f>
        <v>0</v>
      </c>
      <c r="E34" s="127">
        <f t="shared" ref="E34:O34" si="3">ROUND(E33,0)</f>
        <v>0</v>
      </c>
      <c r="F34" s="127">
        <f t="shared" si="3"/>
        <v>0</v>
      </c>
      <c r="G34" s="127">
        <f t="shared" si="3"/>
        <v>0</v>
      </c>
      <c r="H34" s="127">
        <f t="shared" si="3"/>
        <v>0</v>
      </c>
      <c r="I34" s="127">
        <f t="shared" si="3"/>
        <v>0</v>
      </c>
      <c r="J34" s="127">
        <f t="shared" si="3"/>
        <v>0</v>
      </c>
      <c r="K34" s="127">
        <f t="shared" si="3"/>
        <v>0</v>
      </c>
      <c r="L34" s="127">
        <f t="shared" si="3"/>
        <v>0</v>
      </c>
      <c r="M34" s="127">
        <f t="shared" si="3"/>
        <v>0</v>
      </c>
      <c r="N34" s="127">
        <f t="shared" si="3"/>
        <v>0</v>
      </c>
      <c r="O34" s="127">
        <f t="shared" si="3"/>
        <v>0</v>
      </c>
      <c r="P34" s="91"/>
    </row>
    <row r="35" spans="2:17" s="81" customFormat="1" ht="18" customHeight="1" x14ac:dyDescent="0.2">
      <c r="B35" s="149"/>
      <c r="C35" s="170" t="s">
        <v>207</v>
      </c>
      <c r="D35" s="115" t="s">
        <v>10</v>
      </c>
      <c r="E35" s="115" t="s">
        <v>11</v>
      </c>
      <c r="F35" s="115" t="s">
        <v>12</v>
      </c>
      <c r="G35" s="115" t="s">
        <v>13</v>
      </c>
      <c r="H35" s="115" t="s">
        <v>14</v>
      </c>
      <c r="I35" s="115" t="s">
        <v>15</v>
      </c>
      <c r="J35" s="115" t="s">
        <v>16</v>
      </c>
      <c r="K35" s="115" t="s">
        <v>17</v>
      </c>
      <c r="L35" s="115" t="s">
        <v>18</v>
      </c>
      <c r="M35" s="115" t="s">
        <v>19</v>
      </c>
      <c r="N35" s="115" t="s">
        <v>20</v>
      </c>
      <c r="O35" s="115" t="s">
        <v>21</v>
      </c>
      <c r="P35" s="91"/>
    </row>
    <row r="36" spans="2:17" s="81" customFormat="1" ht="18" customHeight="1" x14ac:dyDescent="0.2">
      <c r="B36" s="149"/>
      <c r="C36" s="150"/>
      <c r="D36" s="116"/>
      <c r="E36" s="116"/>
      <c r="F36" s="116"/>
      <c r="G36" s="116"/>
      <c r="H36" s="116"/>
      <c r="I36" s="116"/>
      <c r="J36" s="116"/>
      <c r="K36" s="116"/>
      <c r="L36" s="116"/>
      <c r="M36" s="116"/>
      <c r="N36" s="116"/>
      <c r="O36" s="116"/>
      <c r="P36" s="91" t="s">
        <v>22</v>
      </c>
    </row>
    <row r="37" spans="2:17" s="81" customFormat="1" hidden="1" x14ac:dyDescent="0.2">
      <c r="B37" s="149"/>
      <c r="C37" s="134" t="s">
        <v>221</v>
      </c>
      <c r="D37" s="127">
        <f>ROUND(D36,0)</f>
        <v>0</v>
      </c>
      <c r="E37" s="127">
        <f t="shared" ref="E37" si="4">ROUND(E36,0)</f>
        <v>0</v>
      </c>
      <c r="F37" s="127">
        <f t="shared" ref="F37" si="5">ROUND(F36,0)</f>
        <v>0</v>
      </c>
      <c r="G37" s="127">
        <f t="shared" ref="G37" si="6">ROUND(G36,0)</f>
        <v>0</v>
      </c>
      <c r="H37" s="127">
        <f t="shared" ref="H37" si="7">ROUND(H36,0)</f>
        <v>0</v>
      </c>
      <c r="I37" s="127">
        <f t="shared" ref="I37" si="8">ROUND(I36,0)</f>
        <v>0</v>
      </c>
      <c r="J37" s="127">
        <f t="shared" ref="J37" si="9">ROUND(J36,0)</f>
        <v>0</v>
      </c>
      <c r="K37" s="127">
        <f t="shared" ref="K37" si="10">ROUND(K36,0)</f>
        <v>0</v>
      </c>
      <c r="L37" s="127">
        <f t="shared" ref="L37" si="11">ROUND(L36,0)</f>
        <v>0</v>
      </c>
      <c r="M37" s="127">
        <f t="shared" ref="M37" si="12">ROUND(M36,0)</f>
        <v>0</v>
      </c>
      <c r="N37" s="127">
        <f t="shared" ref="N37" si="13">ROUND(N36,0)</f>
        <v>0</v>
      </c>
      <c r="O37" s="127">
        <f t="shared" ref="O37" si="14">ROUND(O36,0)</f>
        <v>0</v>
      </c>
      <c r="P37" s="91"/>
    </row>
    <row r="38" spans="2:17" s="81" customFormat="1" hidden="1" x14ac:dyDescent="0.2">
      <c r="B38" s="149"/>
      <c r="C38" s="129" t="s">
        <v>226</v>
      </c>
      <c r="D38" s="131">
        <f t="shared" ref="D38:O38" si="15">IF($D31="安定電源（純揚水のみ）",D34,D37)</f>
        <v>0</v>
      </c>
      <c r="E38" s="131">
        <f t="shared" si="15"/>
        <v>0</v>
      </c>
      <c r="F38" s="131">
        <f t="shared" si="15"/>
        <v>0</v>
      </c>
      <c r="G38" s="131">
        <f t="shared" si="15"/>
        <v>0</v>
      </c>
      <c r="H38" s="131">
        <f t="shared" si="15"/>
        <v>0</v>
      </c>
      <c r="I38" s="131">
        <f t="shared" si="15"/>
        <v>0</v>
      </c>
      <c r="J38" s="131">
        <f t="shared" si="15"/>
        <v>0</v>
      </c>
      <c r="K38" s="131">
        <f t="shared" si="15"/>
        <v>0</v>
      </c>
      <c r="L38" s="131">
        <f t="shared" si="15"/>
        <v>0</v>
      </c>
      <c r="M38" s="131">
        <f t="shared" si="15"/>
        <v>0</v>
      </c>
      <c r="N38" s="131">
        <f t="shared" si="15"/>
        <v>0</v>
      </c>
      <c r="O38" s="131">
        <f t="shared" si="15"/>
        <v>0</v>
      </c>
      <c r="P38" s="91"/>
    </row>
    <row r="39" spans="2:17" s="81" customFormat="1" ht="34.950000000000003" customHeight="1" x14ac:dyDescent="0.2">
      <c r="B39" s="149"/>
      <c r="C39" s="94" t="s">
        <v>205</v>
      </c>
      <c r="D39" s="164"/>
      <c r="E39" s="164"/>
      <c r="F39" s="164"/>
      <c r="G39" s="164"/>
      <c r="H39" s="164"/>
      <c r="I39" s="164"/>
      <c r="J39" s="164"/>
      <c r="K39" s="164"/>
      <c r="L39" s="164"/>
      <c r="M39" s="164"/>
      <c r="N39" s="164"/>
      <c r="O39" s="164"/>
      <c r="P39" s="91" t="s">
        <v>22</v>
      </c>
      <c r="Q39" s="95"/>
    </row>
    <row r="40" spans="2:17" s="81" customFormat="1" ht="18" hidden="1" customHeight="1" x14ac:dyDescent="0.2">
      <c r="B40" s="150"/>
      <c r="C40" s="129" t="s">
        <v>221</v>
      </c>
      <c r="D40" s="151">
        <f>ROUND(D39,0)</f>
        <v>0</v>
      </c>
      <c r="E40" s="152"/>
      <c r="F40" s="152"/>
      <c r="G40" s="152"/>
      <c r="H40" s="152"/>
      <c r="I40" s="152"/>
      <c r="J40" s="152"/>
      <c r="K40" s="152"/>
      <c r="L40" s="152"/>
      <c r="M40" s="152"/>
      <c r="N40" s="152"/>
      <c r="O40" s="153"/>
      <c r="P40" s="91"/>
      <c r="Q40" s="95"/>
    </row>
    <row r="41" spans="2:17" s="81" customFormat="1" ht="18" customHeight="1" x14ac:dyDescent="0.2">
      <c r="B41" s="148" t="s">
        <v>180</v>
      </c>
      <c r="C41" s="80" t="s">
        <v>178</v>
      </c>
      <c r="D41" s="145"/>
      <c r="E41" s="146"/>
      <c r="F41" s="146"/>
      <c r="G41" s="146"/>
      <c r="H41" s="146"/>
      <c r="I41" s="146"/>
      <c r="J41" s="146"/>
      <c r="K41" s="146"/>
      <c r="L41" s="146"/>
      <c r="M41" s="146"/>
      <c r="N41" s="146"/>
      <c r="O41" s="147"/>
      <c r="P41" s="84"/>
    </row>
    <row r="42" spans="2:17" s="81" customFormat="1" ht="18" customHeight="1" x14ac:dyDescent="0.2">
      <c r="B42" s="149"/>
      <c r="C42" s="80" t="s">
        <v>179</v>
      </c>
      <c r="D42" s="145"/>
      <c r="E42" s="146"/>
      <c r="F42" s="146"/>
      <c r="G42" s="146"/>
      <c r="H42" s="146"/>
      <c r="I42" s="146"/>
      <c r="J42" s="146"/>
      <c r="K42" s="146"/>
      <c r="L42" s="146"/>
      <c r="M42" s="146"/>
      <c r="N42" s="146"/>
      <c r="O42" s="147"/>
      <c r="P42" s="84"/>
    </row>
    <row r="43" spans="2:17" s="81" customFormat="1" ht="18" customHeight="1" x14ac:dyDescent="0.2">
      <c r="B43" s="149"/>
      <c r="C43" s="130" t="s">
        <v>225</v>
      </c>
      <c r="D43" s="145"/>
      <c r="E43" s="146"/>
      <c r="F43" s="146"/>
      <c r="G43" s="146"/>
      <c r="H43" s="146"/>
      <c r="I43" s="146"/>
      <c r="J43" s="146"/>
      <c r="K43" s="146"/>
      <c r="L43" s="146"/>
      <c r="M43" s="146"/>
      <c r="N43" s="146"/>
      <c r="O43" s="147"/>
      <c r="P43" s="134"/>
    </row>
    <row r="44" spans="2:17" s="81" customFormat="1" ht="18" customHeight="1" x14ac:dyDescent="0.3">
      <c r="B44" s="149"/>
      <c r="C44" s="170" t="s">
        <v>204</v>
      </c>
      <c r="D44" s="80" t="s">
        <v>10</v>
      </c>
      <c r="E44" s="80" t="s">
        <v>11</v>
      </c>
      <c r="F44" s="80" t="s">
        <v>12</v>
      </c>
      <c r="G44" s="80" t="s">
        <v>13</v>
      </c>
      <c r="H44" s="80" t="s">
        <v>14</v>
      </c>
      <c r="I44" s="80" t="s">
        <v>15</v>
      </c>
      <c r="J44" s="80" t="s">
        <v>16</v>
      </c>
      <c r="K44" s="80" t="s">
        <v>17</v>
      </c>
      <c r="L44" s="80" t="s">
        <v>18</v>
      </c>
      <c r="M44" s="80" t="s">
        <v>19</v>
      </c>
      <c r="N44" s="80" t="s">
        <v>20</v>
      </c>
      <c r="O44" s="80" t="s">
        <v>21</v>
      </c>
      <c r="P44" s="90"/>
    </row>
    <row r="45" spans="2:17" s="81" customFormat="1" ht="18" customHeight="1" x14ac:dyDescent="0.2">
      <c r="B45" s="149"/>
      <c r="C45" s="150"/>
      <c r="D45" s="98"/>
      <c r="E45" s="98"/>
      <c r="F45" s="98"/>
      <c r="G45" s="98"/>
      <c r="H45" s="98"/>
      <c r="I45" s="98"/>
      <c r="J45" s="98"/>
      <c r="K45" s="98"/>
      <c r="L45" s="98"/>
      <c r="M45" s="98"/>
      <c r="N45" s="98"/>
      <c r="O45" s="98"/>
      <c r="P45" s="91" t="s">
        <v>22</v>
      </c>
    </row>
    <row r="46" spans="2:17" s="81" customFormat="1" ht="18" hidden="1" customHeight="1" x14ac:dyDescent="0.2">
      <c r="B46" s="149"/>
      <c r="C46" s="129" t="s">
        <v>221</v>
      </c>
      <c r="D46" s="127">
        <f>ROUND(D45,0)</f>
        <v>0</v>
      </c>
      <c r="E46" s="127">
        <f t="shared" ref="E46" si="16">ROUND(E45,0)</f>
        <v>0</v>
      </c>
      <c r="F46" s="127">
        <f t="shared" ref="F46" si="17">ROUND(F45,0)</f>
        <v>0</v>
      </c>
      <c r="G46" s="127">
        <f t="shared" ref="G46" si="18">ROUND(G45,0)</f>
        <v>0</v>
      </c>
      <c r="H46" s="127">
        <f t="shared" ref="H46" si="19">ROUND(H45,0)</f>
        <v>0</v>
      </c>
      <c r="I46" s="127">
        <f t="shared" ref="I46" si="20">ROUND(I45,0)</f>
        <v>0</v>
      </c>
      <c r="J46" s="127">
        <f t="shared" ref="J46" si="21">ROUND(J45,0)</f>
        <v>0</v>
      </c>
      <c r="K46" s="127">
        <f t="shared" ref="K46" si="22">ROUND(K45,0)</f>
        <v>0</v>
      </c>
      <c r="L46" s="127">
        <f t="shared" ref="L46" si="23">ROUND(L45,0)</f>
        <v>0</v>
      </c>
      <c r="M46" s="127">
        <f t="shared" ref="M46" si="24">ROUND(M45,0)</f>
        <v>0</v>
      </c>
      <c r="N46" s="127">
        <f t="shared" ref="N46" si="25">ROUND(N45,0)</f>
        <v>0</v>
      </c>
      <c r="O46" s="127">
        <f t="shared" ref="O46" si="26">ROUND(O45,0)</f>
        <v>0</v>
      </c>
      <c r="P46" s="91"/>
    </row>
    <row r="47" spans="2:17" s="81" customFormat="1" ht="18" customHeight="1" x14ac:dyDescent="0.2">
      <c r="B47" s="149"/>
      <c r="C47" s="170" t="s">
        <v>207</v>
      </c>
      <c r="D47" s="115" t="s">
        <v>10</v>
      </c>
      <c r="E47" s="115" t="s">
        <v>11</v>
      </c>
      <c r="F47" s="115" t="s">
        <v>12</v>
      </c>
      <c r="G47" s="115" t="s">
        <v>13</v>
      </c>
      <c r="H47" s="115" t="s">
        <v>14</v>
      </c>
      <c r="I47" s="115" t="s">
        <v>15</v>
      </c>
      <c r="J47" s="115" t="s">
        <v>16</v>
      </c>
      <c r="K47" s="115" t="s">
        <v>17</v>
      </c>
      <c r="L47" s="115" t="s">
        <v>18</v>
      </c>
      <c r="M47" s="115" t="s">
        <v>19</v>
      </c>
      <c r="N47" s="115" t="s">
        <v>20</v>
      </c>
      <c r="O47" s="115" t="s">
        <v>21</v>
      </c>
      <c r="P47" s="91"/>
    </row>
    <row r="48" spans="2:17" s="81" customFormat="1" ht="18" customHeight="1" x14ac:dyDescent="0.2">
      <c r="B48" s="149"/>
      <c r="C48" s="150"/>
      <c r="D48" s="116"/>
      <c r="E48" s="116"/>
      <c r="F48" s="116"/>
      <c r="G48" s="116"/>
      <c r="H48" s="116"/>
      <c r="I48" s="116"/>
      <c r="J48" s="116"/>
      <c r="K48" s="116"/>
      <c r="L48" s="116"/>
      <c r="M48" s="116"/>
      <c r="N48" s="116"/>
      <c r="O48" s="116"/>
      <c r="P48" s="91" t="s">
        <v>22</v>
      </c>
    </row>
    <row r="49" spans="2:16" s="81" customFormat="1" ht="18" hidden="1" customHeight="1" x14ac:dyDescent="0.2">
      <c r="B49" s="149"/>
      <c r="C49" s="134" t="s">
        <v>221</v>
      </c>
      <c r="D49" s="127">
        <f t="shared" ref="D49:O49" si="27">ROUND(D48,0)</f>
        <v>0</v>
      </c>
      <c r="E49" s="127">
        <f t="shared" si="27"/>
        <v>0</v>
      </c>
      <c r="F49" s="127">
        <f t="shared" si="27"/>
        <v>0</v>
      </c>
      <c r="G49" s="127">
        <f t="shared" si="27"/>
        <v>0</v>
      </c>
      <c r="H49" s="127">
        <f t="shared" si="27"/>
        <v>0</v>
      </c>
      <c r="I49" s="127">
        <f t="shared" si="27"/>
        <v>0</v>
      </c>
      <c r="J49" s="127">
        <f t="shared" si="27"/>
        <v>0</v>
      </c>
      <c r="K49" s="127">
        <f t="shared" si="27"/>
        <v>0</v>
      </c>
      <c r="L49" s="127">
        <f t="shared" si="27"/>
        <v>0</v>
      </c>
      <c r="M49" s="127">
        <f t="shared" si="27"/>
        <v>0</v>
      </c>
      <c r="N49" s="127">
        <f t="shared" si="27"/>
        <v>0</v>
      </c>
      <c r="O49" s="127">
        <f t="shared" si="27"/>
        <v>0</v>
      </c>
      <c r="P49" s="91"/>
    </row>
    <row r="50" spans="2:16" s="81" customFormat="1" ht="18" hidden="1" customHeight="1" x14ac:dyDescent="0.2">
      <c r="B50" s="149"/>
      <c r="C50" s="129" t="s">
        <v>226</v>
      </c>
      <c r="D50" s="131">
        <f t="shared" ref="D50:O50" si="28">IF($D43="安定電源（純揚水のみ）",D46,D49)</f>
        <v>0</v>
      </c>
      <c r="E50" s="131">
        <f t="shared" si="28"/>
        <v>0</v>
      </c>
      <c r="F50" s="131">
        <f t="shared" si="28"/>
        <v>0</v>
      </c>
      <c r="G50" s="131">
        <f t="shared" si="28"/>
        <v>0</v>
      </c>
      <c r="H50" s="131">
        <f t="shared" si="28"/>
        <v>0</v>
      </c>
      <c r="I50" s="131">
        <f t="shared" si="28"/>
        <v>0</v>
      </c>
      <c r="J50" s="131">
        <f t="shared" si="28"/>
        <v>0</v>
      </c>
      <c r="K50" s="131">
        <f t="shared" si="28"/>
        <v>0</v>
      </c>
      <c r="L50" s="131">
        <f t="shared" si="28"/>
        <v>0</v>
      </c>
      <c r="M50" s="131">
        <f t="shared" si="28"/>
        <v>0</v>
      </c>
      <c r="N50" s="131">
        <f t="shared" si="28"/>
        <v>0</v>
      </c>
      <c r="O50" s="131">
        <f t="shared" si="28"/>
        <v>0</v>
      </c>
      <c r="P50" s="91"/>
    </row>
    <row r="51" spans="2:16" s="81" customFormat="1" ht="34.950000000000003" customHeight="1" x14ac:dyDescent="0.2">
      <c r="B51" s="149"/>
      <c r="C51" s="113" t="s">
        <v>205</v>
      </c>
      <c r="D51" s="164"/>
      <c r="E51" s="164"/>
      <c r="F51" s="164"/>
      <c r="G51" s="164"/>
      <c r="H51" s="164"/>
      <c r="I51" s="164"/>
      <c r="J51" s="164"/>
      <c r="K51" s="164"/>
      <c r="L51" s="164"/>
      <c r="M51" s="164"/>
      <c r="N51" s="164"/>
      <c r="O51" s="164"/>
      <c r="P51" s="91" t="s">
        <v>22</v>
      </c>
    </row>
    <row r="52" spans="2:16" s="81" customFormat="1" ht="18" hidden="1" customHeight="1" x14ac:dyDescent="0.2">
      <c r="B52" s="150"/>
      <c r="C52" s="129" t="s">
        <v>221</v>
      </c>
      <c r="D52" s="151">
        <f>ROUND(D51,0)</f>
        <v>0</v>
      </c>
      <c r="E52" s="152"/>
      <c r="F52" s="152"/>
      <c r="G52" s="152"/>
      <c r="H52" s="152"/>
      <c r="I52" s="152"/>
      <c r="J52" s="152"/>
      <c r="K52" s="152"/>
      <c r="L52" s="152"/>
      <c r="M52" s="152"/>
      <c r="N52" s="152"/>
      <c r="O52" s="153"/>
      <c r="P52" s="91"/>
    </row>
    <row r="53" spans="2:16" s="81" customFormat="1" ht="18" customHeight="1" x14ac:dyDescent="0.2">
      <c r="B53" s="148" t="s">
        <v>181</v>
      </c>
      <c r="C53" s="80" t="s">
        <v>178</v>
      </c>
      <c r="D53" s="145"/>
      <c r="E53" s="146"/>
      <c r="F53" s="146"/>
      <c r="G53" s="146"/>
      <c r="H53" s="146"/>
      <c r="I53" s="146"/>
      <c r="J53" s="146"/>
      <c r="K53" s="146"/>
      <c r="L53" s="146"/>
      <c r="M53" s="146"/>
      <c r="N53" s="146"/>
      <c r="O53" s="147"/>
      <c r="P53" s="84"/>
    </row>
    <row r="54" spans="2:16" s="81" customFormat="1" ht="18" customHeight="1" x14ac:dyDescent="0.2">
      <c r="B54" s="149"/>
      <c r="C54" s="80" t="s">
        <v>179</v>
      </c>
      <c r="D54" s="145"/>
      <c r="E54" s="146"/>
      <c r="F54" s="146"/>
      <c r="G54" s="146"/>
      <c r="H54" s="146"/>
      <c r="I54" s="146"/>
      <c r="J54" s="146"/>
      <c r="K54" s="146"/>
      <c r="L54" s="146"/>
      <c r="M54" s="146"/>
      <c r="N54" s="146"/>
      <c r="O54" s="147"/>
      <c r="P54" s="84"/>
    </row>
    <row r="55" spans="2:16" s="81" customFormat="1" ht="18" customHeight="1" x14ac:dyDescent="0.2">
      <c r="B55" s="149"/>
      <c r="C55" s="130" t="s">
        <v>225</v>
      </c>
      <c r="D55" s="145"/>
      <c r="E55" s="146"/>
      <c r="F55" s="146"/>
      <c r="G55" s="146"/>
      <c r="H55" s="146"/>
      <c r="I55" s="146"/>
      <c r="J55" s="146"/>
      <c r="K55" s="146"/>
      <c r="L55" s="146"/>
      <c r="M55" s="146"/>
      <c r="N55" s="146"/>
      <c r="O55" s="147"/>
      <c r="P55" s="134"/>
    </row>
    <row r="56" spans="2:16" s="81" customFormat="1" ht="18" customHeight="1" x14ac:dyDescent="0.3">
      <c r="B56" s="149"/>
      <c r="C56" s="170" t="s">
        <v>204</v>
      </c>
      <c r="D56" s="80" t="s">
        <v>10</v>
      </c>
      <c r="E56" s="80" t="s">
        <v>11</v>
      </c>
      <c r="F56" s="80" t="s">
        <v>12</v>
      </c>
      <c r="G56" s="80" t="s">
        <v>13</v>
      </c>
      <c r="H56" s="80" t="s">
        <v>14</v>
      </c>
      <c r="I56" s="80" t="s">
        <v>15</v>
      </c>
      <c r="J56" s="80" t="s">
        <v>16</v>
      </c>
      <c r="K56" s="80" t="s">
        <v>17</v>
      </c>
      <c r="L56" s="80" t="s">
        <v>18</v>
      </c>
      <c r="M56" s="80" t="s">
        <v>19</v>
      </c>
      <c r="N56" s="80" t="s">
        <v>20</v>
      </c>
      <c r="O56" s="80" t="s">
        <v>21</v>
      </c>
      <c r="P56" s="90"/>
    </row>
    <row r="57" spans="2:16" s="81" customFormat="1" ht="18" customHeight="1" x14ac:dyDescent="0.2">
      <c r="B57" s="149"/>
      <c r="C57" s="150"/>
      <c r="D57" s="98"/>
      <c r="E57" s="98"/>
      <c r="F57" s="98"/>
      <c r="G57" s="98"/>
      <c r="H57" s="98"/>
      <c r="I57" s="98"/>
      <c r="J57" s="98"/>
      <c r="K57" s="98"/>
      <c r="L57" s="98"/>
      <c r="M57" s="98"/>
      <c r="N57" s="98"/>
      <c r="O57" s="98"/>
      <c r="P57" s="91" t="s">
        <v>22</v>
      </c>
    </row>
    <row r="58" spans="2:16" s="81" customFormat="1" ht="18" hidden="1" customHeight="1" x14ac:dyDescent="0.2">
      <c r="B58" s="149"/>
      <c r="C58" s="129" t="s">
        <v>221</v>
      </c>
      <c r="D58" s="127">
        <f>ROUND(D57,0)</f>
        <v>0</v>
      </c>
      <c r="E58" s="127">
        <f t="shared" ref="E58" si="29">ROUND(E57,0)</f>
        <v>0</v>
      </c>
      <c r="F58" s="127">
        <f t="shared" ref="F58" si="30">ROUND(F57,0)</f>
        <v>0</v>
      </c>
      <c r="G58" s="127">
        <f t="shared" ref="G58" si="31">ROUND(G57,0)</f>
        <v>0</v>
      </c>
      <c r="H58" s="127">
        <f t="shared" ref="H58" si="32">ROUND(H57,0)</f>
        <v>0</v>
      </c>
      <c r="I58" s="127">
        <f t="shared" ref="I58" si="33">ROUND(I57,0)</f>
        <v>0</v>
      </c>
      <c r="J58" s="127">
        <f t="shared" ref="J58" si="34">ROUND(J57,0)</f>
        <v>0</v>
      </c>
      <c r="K58" s="127">
        <f t="shared" ref="K58" si="35">ROUND(K57,0)</f>
        <v>0</v>
      </c>
      <c r="L58" s="127">
        <f t="shared" ref="L58" si="36">ROUND(L57,0)</f>
        <v>0</v>
      </c>
      <c r="M58" s="127">
        <f t="shared" ref="M58" si="37">ROUND(M57,0)</f>
        <v>0</v>
      </c>
      <c r="N58" s="127">
        <f t="shared" ref="N58" si="38">ROUND(N57,0)</f>
        <v>0</v>
      </c>
      <c r="O58" s="127">
        <f t="shared" ref="O58" si="39">ROUND(O57,0)</f>
        <v>0</v>
      </c>
      <c r="P58" s="91"/>
    </row>
    <row r="59" spans="2:16" s="81" customFormat="1" ht="18" customHeight="1" x14ac:dyDescent="0.2">
      <c r="B59" s="149"/>
      <c r="C59" s="170" t="s">
        <v>207</v>
      </c>
      <c r="D59" s="115" t="s">
        <v>10</v>
      </c>
      <c r="E59" s="115" t="s">
        <v>11</v>
      </c>
      <c r="F59" s="115" t="s">
        <v>12</v>
      </c>
      <c r="G59" s="115" t="s">
        <v>13</v>
      </c>
      <c r="H59" s="115" t="s">
        <v>14</v>
      </c>
      <c r="I59" s="115" t="s">
        <v>15</v>
      </c>
      <c r="J59" s="115" t="s">
        <v>16</v>
      </c>
      <c r="K59" s="115" t="s">
        <v>17</v>
      </c>
      <c r="L59" s="115" t="s">
        <v>18</v>
      </c>
      <c r="M59" s="115" t="s">
        <v>19</v>
      </c>
      <c r="N59" s="115" t="s">
        <v>20</v>
      </c>
      <c r="O59" s="115" t="s">
        <v>21</v>
      </c>
      <c r="P59" s="91"/>
    </row>
    <row r="60" spans="2:16" s="81" customFormat="1" ht="18" customHeight="1" x14ac:dyDescent="0.2">
      <c r="B60" s="149"/>
      <c r="C60" s="150"/>
      <c r="D60" s="116"/>
      <c r="E60" s="116"/>
      <c r="F60" s="116"/>
      <c r="G60" s="116"/>
      <c r="H60" s="116"/>
      <c r="I60" s="116"/>
      <c r="J60" s="116"/>
      <c r="K60" s="116"/>
      <c r="L60" s="116"/>
      <c r="M60" s="116"/>
      <c r="N60" s="116"/>
      <c r="O60" s="116"/>
      <c r="P60" s="91" t="s">
        <v>22</v>
      </c>
    </row>
    <row r="61" spans="2:16" s="81" customFormat="1" ht="18" hidden="1" customHeight="1" x14ac:dyDescent="0.2">
      <c r="B61" s="149"/>
      <c r="C61" s="134" t="s">
        <v>221</v>
      </c>
      <c r="D61" s="127">
        <f>ROUND(D60,0)</f>
        <v>0</v>
      </c>
      <c r="E61" s="127">
        <f t="shared" ref="E61" si="40">ROUND(E60,0)</f>
        <v>0</v>
      </c>
      <c r="F61" s="127">
        <f t="shared" ref="F61" si="41">ROUND(F60,0)</f>
        <v>0</v>
      </c>
      <c r="G61" s="127">
        <f t="shared" ref="G61" si="42">ROUND(G60,0)</f>
        <v>0</v>
      </c>
      <c r="H61" s="127">
        <f t="shared" ref="H61" si="43">ROUND(H60,0)</f>
        <v>0</v>
      </c>
      <c r="I61" s="127">
        <f t="shared" ref="I61" si="44">ROUND(I60,0)</f>
        <v>0</v>
      </c>
      <c r="J61" s="127">
        <f t="shared" ref="J61" si="45">ROUND(J60,0)</f>
        <v>0</v>
      </c>
      <c r="K61" s="127">
        <f t="shared" ref="K61" si="46">ROUND(K60,0)</f>
        <v>0</v>
      </c>
      <c r="L61" s="127">
        <f t="shared" ref="L61" si="47">ROUND(L60,0)</f>
        <v>0</v>
      </c>
      <c r="M61" s="127">
        <f t="shared" ref="M61" si="48">ROUND(M60,0)</f>
        <v>0</v>
      </c>
      <c r="N61" s="127">
        <f t="shared" ref="N61" si="49">ROUND(N60,0)</f>
        <v>0</v>
      </c>
      <c r="O61" s="127">
        <f t="shared" ref="O61" si="50">ROUND(O60,0)</f>
        <v>0</v>
      </c>
      <c r="P61" s="91"/>
    </row>
    <row r="62" spans="2:16" s="81" customFormat="1" ht="18" hidden="1" customHeight="1" x14ac:dyDescent="0.2">
      <c r="B62" s="149"/>
      <c r="C62" s="129" t="s">
        <v>226</v>
      </c>
      <c r="D62" s="131">
        <f t="shared" ref="D62:O62" si="51">IF($D55="安定電源（純揚水のみ）",D58,D61)</f>
        <v>0</v>
      </c>
      <c r="E62" s="131">
        <f t="shared" si="51"/>
        <v>0</v>
      </c>
      <c r="F62" s="131">
        <f t="shared" si="51"/>
        <v>0</v>
      </c>
      <c r="G62" s="131">
        <f t="shared" si="51"/>
        <v>0</v>
      </c>
      <c r="H62" s="131">
        <f t="shared" si="51"/>
        <v>0</v>
      </c>
      <c r="I62" s="131">
        <f t="shared" si="51"/>
        <v>0</v>
      </c>
      <c r="J62" s="131">
        <f t="shared" si="51"/>
        <v>0</v>
      </c>
      <c r="K62" s="131">
        <f t="shared" si="51"/>
        <v>0</v>
      </c>
      <c r="L62" s="131">
        <f t="shared" si="51"/>
        <v>0</v>
      </c>
      <c r="M62" s="131">
        <f t="shared" si="51"/>
        <v>0</v>
      </c>
      <c r="N62" s="131">
        <f t="shared" si="51"/>
        <v>0</v>
      </c>
      <c r="O62" s="131">
        <f t="shared" si="51"/>
        <v>0</v>
      </c>
      <c r="P62" s="91"/>
    </row>
    <row r="63" spans="2:16" s="81" customFormat="1" ht="34.950000000000003" customHeight="1" x14ac:dyDescent="0.2">
      <c r="B63" s="149"/>
      <c r="C63" s="113" t="s">
        <v>205</v>
      </c>
      <c r="D63" s="164"/>
      <c r="E63" s="164"/>
      <c r="F63" s="164"/>
      <c r="G63" s="164"/>
      <c r="H63" s="164"/>
      <c r="I63" s="164"/>
      <c r="J63" s="164"/>
      <c r="K63" s="164"/>
      <c r="L63" s="164"/>
      <c r="M63" s="164"/>
      <c r="N63" s="164"/>
      <c r="O63" s="164"/>
      <c r="P63" s="91" t="s">
        <v>22</v>
      </c>
    </row>
    <row r="64" spans="2:16" s="81" customFormat="1" ht="18" hidden="1" customHeight="1" x14ac:dyDescent="0.2">
      <c r="B64" s="150"/>
      <c r="C64" s="129" t="s">
        <v>221</v>
      </c>
      <c r="D64" s="151">
        <f>ROUND(D63,0)</f>
        <v>0</v>
      </c>
      <c r="E64" s="152"/>
      <c r="F64" s="152"/>
      <c r="G64" s="152"/>
      <c r="H64" s="152"/>
      <c r="I64" s="152"/>
      <c r="J64" s="152"/>
      <c r="K64" s="152"/>
      <c r="L64" s="152"/>
      <c r="M64" s="152"/>
      <c r="N64" s="152"/>
      <c r="O64" s="153"/>
      <c r="P64" s="91"/>
    </row>
    <row r="65" spans="2:16" s="81" customFormat="1" ht="18" customHeight="1" x14ac:dyDescent="0.2">
      <c r="B65" s="148" t="s">
        <v>182</v>
      </c>
      <c r="C65" s="80" t="s">
        <v>178</v>
      </c>
      <c r="D65" s="145"/>
      <c r="E65" s="146"/>
      <c r="F65" s="146"/>
      <c r="G65" s="146"/>
      <c r="H65" s="146"/>
      <c r="I65" s="146"/>
      <c r="J65" s="146"/>
      <c r="K65" s="146"/>
      <c r="L65" s="146"/>
      <c r="M65" s="146"/>
      <c r="N65" s="146"/>
      <c r="O65" s="147"/>
      <c r="P65" s="84"/>
    </row>
    <row r="66" spans="2:16" s="81" customFormat="1" ht="18" customHeight="1" x14ac:dyDescent="0.2">
      <c r="B66" s="149"/>
      <c r="C66" s="80" t="s">
        <v>179</v>
      </c>
      <c r="D66" s="145"/>
      <c r="E66" s="146"/>
      <c r="F66" s="146"/>
      <c r="G66" s="146"/>
      <c r="H66" s="146"/>
      <c r="I66" s="146"/>
      <c r="J66" s="146"/>
      <c r="K66" s="146"/>
      <c r="L66" s="146"/>
      <c r="M66" s="146"/>
      <c r="N66" s="146"/>
      <c r="O66" s="147"/>
      <c r="P66" s="84"/>
    </row>
    <row r="67" spans="2:16" s="81" customFormat="1" ht="18" customHeight="1" x14ac:dyDescent="0.2">
      <c r="B67" s="149"/>
      <c r="C67" s="130" t="s">
        <v>225</v>
      </c>
      <c r="D67" s="145"/>
      <c r="E67" s="146"/>
      <c r="F67" s="146"/>
      <c r="G67" s="146"/>
      <c r="H67" s="146"/>
      <c r="I67" s="146"/>
      <c r="J67" s="146"/>
      <c r="K67" s="146"/>
      <c r="L67" s="146"/>
      <c r="M67" s="146"/>
      <c r="N67" s="146"/>
      <c r="O67" s="147"/>
      <c r="P67" s="134"/>
    </row>
    <row r="68" spans="2:16" s="81" customFormat="1" ht="18" customHeight="1" x14ac:dyDescent="0.3">
      <c r="B68" s="149"/>
      <c r="C68" s="170" t="s">
        <v>204</v>
      </c>
      <c r="D68" s="80" t="s">
        <v>10</v>
      </c>
      <c r="E68" s="80" t="s">
        <v>11</v>
      </c>
      <c r="F68" s="80" t="s">
        <v>12</v>
      </c>
      <c r="G68" s="80" t="s">
        <v>13</v>
      </c>
      <c r="H68" s="80" t="s">
        <v>14</v>
      </c>
      <c r="I68" s="80" t="s">
        <v>15</v>
      </c>
      <c r="J68" s="80" t="s">
        <v>16</v>
      </c>
      <c r="K68" s="80" t="s">
        <v>17</v>
      </c>
      <c r="L68" s="80" t="s">
        <v>18</v>
      </c>
      <c r="M68" s="80" t="s">
        <v>19</v>
      </c>
      <c r="N68" s="80" t="s">
        <v>20</v>
      </c>
      <c r="O68" s="80" t="s">
        <v>21</v>
      </c>
      <c r="P68" s="90"/>
    </row>
    <row r="69" spans="2:16" s="81" customFormat="1" ht="18" customHeight="1" x14ac:dyDescent="0.2">
      <c r="B69" s="149"/>
      <c r="C69" s="150"/>
      <c r="D69" s="98"/>
      <c r="E69" s="98"/>
      <c r="F69" s="98"/>
      <c r="G69" s="98"/>
      <c r="H69" s="98"/>
      <c r="I69" s="98"/>
      <c r="J69" s="98"/>
      <c r="K69" s="98"/>
      <c r="L69" s="98"/>
      <c r="M69" s="98"/>
      <c r="N69" s="98"/>
      <c r="O69" s="98"/>
      <c r="P69" s="91" t="s">
        <v>22</v>
      </c>
    </row>
    <row r="70" spans="2:16" s="81" customFormat="1" ht="18" hidden="1" customHeight="1" x14ac:dyDescent="0.2">
      <c r="B70" s="149"/>
      <c r="C70" s="129" t="s">
        <v>221</v>
      </c>
      <c r="D70" s="127">
        <f>ROUND(D69,0)</f>
        <v>0</v>
      </c>
      <c r="E70" s="127">
        <f t="shared" ref="E70" si="52">ROUND(E69,0)</f>
        <v>0</v>
      </c>
      <c r="F70" s="127">
        <f t="shared" ref="F70" si="53">ROUND(F69,0)</f>
        <v>0</v>
      </c>
      <c r="G70" s="127">
        <f t="shared" ref="G70" si="54">ROUND(G69,0)</f>
        <v>0</v>
      </c>
      <c r="H70" s="127">
        <f t="shared" ref="H70" si="55">ROUND(H69,0)</f>
        <v>0</v>
      </c>
      <c r="I70" s="127">
        <f t="shared" ref="I70" si="56">ROUND(I69,0)</f>
        <v>0</v>
      </c>
      <c r="J70" s="127">
        <f t="shared" ref="J70" si="57">ROUND(J69,0)</f>
        <v>0</v>
      </c>
      <c r="K70" s="127">
        <f t="shared" ref="K70" si="58">ROUND(K69,0)</f>
        <v>0</v>
      </c>
      <c r="L70" s="127">
        <f t="shared" ref="L70" si="59">ROUND(L69,0)</f>
        <v>0</v>
      </c>
      <c r="M70" s="127">
        <f t="shared" ref="M70" si="60">ROUND(M69,0)</f>
        <v>0</v>
      </c>
      <c r="N70" s="127">
        <f t="shared" ref="N70" si="61">ROUND(N69,0)</f>
        <v>0</v>
      </c>
      <c r="O70" s="127">
        <f t="shared" ref="O70" si="62">ROUND(O69,0)</f>
        <v>0</v>
      </c>
      <c r="P70" s="91"/>
    </row>
    <row r="71" spans="2:16" s="81" customFormat="1" ht="18" customHeight="1" x14ac:dyDescent="0.2">
      <c r="B71" s="149"/>
      <c r="C71" s="170" t="s">
        <v>207</v>
      </c>
      <c r="D71" s="115" t="s">
        <v>10</v>
      </c>
      <c r="E71" s="115" t="s">
        <v>11</v>
      </c>
      <c r="F71" s="115" t="s">
        <v>12</v>
      </c>
      <c r="G71" s="115" t="s">
        <v>13</v>
      </c>
      <c r="H71" s="115" t="s">
        <v>14</v>
      </c>
      <c r="I71" s="115" t="s">
        <v>15</v>
      </c>
      <c r="J71" s="115" t="s">
        <v>16</v>
      </c>
      <c r="K71" s="115" t="s">
        <v>17</v>
      </c>
      <c r="L71" s="115" t="s">
        <v>18</v>
      </c>
      <c r="M71" s="115" t="s">
        <v>19</v>
      </c>
      <c r="N71" s="115" t="s">
        <v>20</v>
      </c>
      <c r="O71" s="115" t="s">
        <v>21</v>
      </c>
      <c r="P71" s="91"/>
    </row>
    <row r="72" spans="2:16" s="81" customFormat="1" ht="18" customHeight="1" x14ac:dyDescent="0.2">
      <c r="B72" s="149"/>
      <c r="C72" s="150"/>
      <c r="D72" s="116"/>
      <c r="E72" s="116"/>
      <c r="F72" s="116"/>
      <c r="G72" s="116"/>
      <c r="H72" s="116"/>
      <c r="I72" s="116"/>
      <c r="J72" s="116"/>
      <c r="K72" s="116"/>
      <c r="L72" s="116"/>
      <c r="M72" s="116"/>
      <c r="N72" s="116"/>
      <c r="O72" s="116"/>
      <c r="P72" s="91" t="s">
        <v>22</v>
      </c>
    </row>
    <row r="73" spans="2:16" s="81" customFormat="1" ht="18" hidden="1" customHeight="1" x14ac:dyDescent="0.2">
      <c r="B73" s="149"/>
      <c r="C73" s="134" t="s">
        <v>221</v>
      </c>
      <c r="D73" s="127">
        <f>ROUND(D72,0)</f>
        <v>0</v>
      </c>
      <c r="E73" s="127">
        <f t="shared" ref="E73" si="63">ROUND(E72,0)</f>
        <v>0</v>
      </c>
      <c r="F73" s="127">
        <f t="shared" ref="F73" si="64">ROUND(F72,0)</f>
        <v>0</v>
      </c>
      <c r="G73" s="127">
        <f t="shared" ref="G73" si="65">ROUND(G72,0)</f>
        <v>0</v>
      </c>
      <c r="H73" s="127">
        <f t="shared" ref="H73" si="66">ROUND(H72,0)</f>
        <v>0</v>
      </c>
      <c r="I73" s="127">
        <f t="shared" ref="I73" si="67">ROUND(I72,0)</f>
        <v>0</v>
      </c>
      <c r="J73" s="127">
        <f t="shared" ref="J73" si="68">ROUND(J72,0)</f>
        <v>0</v>
      </c>
      <c r="K73" s="127">
        <f t="shared" ref="K73" si="69">ROUND(K72,0)</f>
        <v>0</v>
      </c>
      <c r="L73" s="127">
        <f t="shared" ref="L73" si="70">ROUND(L72,0)</f>
        <v>0</v>
      </c>
      <c r="M73" s="127">
        <f t="shared" ref="M73" si="71">ROUND(M72,0)</f>
        <v>0</v>
      </c>
      <c r="N73" s="127">
        <f t="shared" ref="N73" si="72">ROUND(N72,0)</f>
        <v>0</v>
      </c>
      <c r="O73" s="127">
        <f t="shared" ref="O73" si="73">ROUND(O72,0)</f>
        <v>0</v>
      </c>
      <c r="P73" s="91"/>
    </row>
    <row r="74" spans="2:16" s="81" customFormat="1" ht="18" hidden="1" customHeight="1" x14ac:dyDescent="0.2">
      <c r="B74" s="149"/>
      <c r="C74" s="129" t="s">
        <v>226</v>
      </c>
      <c r="D74" s="131">
        <f t="shared" ref="D74:O74" si="74">IF($D67="安定電源（純揚水のみ）",D70,D73)</f>
        <v>0</v>
      </c>
      <c r="E74" s="131">
        <f t="shared" si="74"/>
        <v>0</v>
      </c>
      <c r="F74" s="131">
        <f t="shared" si="74"/>
        <v>0</v>
      </c>
      <c r="G74" s="131">
        <f t="shared" si="74"/>
        <v>0</v>
      </c>
      <c r="H74" s="131">
        <f t="shared" si="74"/>
        <v>0</v>
      </c>
      <c r="I74" s="131">
        <f t="shared" si="74"/>
        <v>0</v>
      </c>
      <c r="J74" s="131">
        <f t="shared" si="74"/>
        <v>0</v>
      </c>
      <c r="K74" s="131">
        <f t="shared" si="74"/>
        <v>0</v>
      </c>
      <c r="L74" s="131">
        <f t="shared" si="74"/>
        <v>0</v>
      </c>
      <c r="M74" s="131">
        <f t="shared" si="74"/>
        <v>0</v>
      </c>
      <c r="N74" s="131">
        <f t="shared" si="74"/>
        <v>0</v>
      </c>
      <c r="O74" s="131">
        <f t="shared" si="74"/>
        <v>0</v>
      </c>
      <c r="P74" s="91"/>
    </row>
    <row r="75" spans="2:16" s="81" customFormat="1" ht="34.950000000000003" customHeight="1" x14ac:dyDescent="0.2">
      <c r="B75" s="149"/>
      <c r="C75" s="113" t="s">
        <v>205</v>
      </c>
      <c r="D75" s="164"/>
      <c r="E75" s="164"/>
      <c r="F75" s="164"/>
      <c r="G75" s="164"/>
      <c r="H75" s="164"/>
      <c r="I75" s="164"/>
      <c r="J75" s="164"/>
      <c r="K75" s="164"/>
      <c r="L75" s="164"/>
      <c r="M75" s="164"/>
      <c r="N75" s="164"/>
      <c r="O75" s="164"/>
      <c r="P75" s="91" t="s">
        <v>22</v>
      </c>
    </row>
    <row r="76" spans="2:16" s="81" customFormat="1" ht="18" hidden="1" customHeight="1" x14ac:dyDescent="0.2">
      <c r="B76" s="150"/>
      <c r="C76" s="129" t="s">
        <v>221</v>
      </c>
      <c r="D76" s="151">
        <f>ROUND(D75,0)</f>
        <v>0</v>
      </c>
      <c r="E76" s="152"/>
      <c r="F76" s="152"/>
      <c r="G76" s="152"/>
      <c r="H76" s="152"/>
      <c r="I76" s="152"/>
      <c r="J76" s="152"/>
      <c r="K76" s="152"/>
      <c r="L76" s="152"/>
      <c r="M76" s="152"/>
      <c r="N76" s="152"/>
      <c r="O76" s="153"/>
      <c r="P76" s="91"/>
    </row>
    <row r="77" spans="2:16" s="81" customFormat="1" ht="18" customHeight="1" x14ac:dyDescent="0.2">
      <c r="B77" s="148" t="s">
        <v>183</v>
      </c>
      <c r="C77" s="80" t="s">
        <v>178</v>
      </c>
      <c r="D77" s="145"/>
      <c r="E77" s="146"/>
      <c r="F77" s="146"/>
      <c r="G77" s="146"/>
      <c r="H77" s="146"/>
      <c r="I77" s="146"/>
      <c r="J77" s="146"/>
      <c r="K77" s="146"/>
      <c r="L77" s="146"/>
      <c r="M77" s="146"/>
      <c r="N77" s="146"/>
      <c r="O77" s="147"/>
      <c r="P77" s="84"/>
    </row>
    <row r="78" spans="2:16" s="81" customFormat="1" ht="18" customHeight="1" x14ac:dyDescent="0.2">
      <c r="B78" s="149"/>
      <c r="C78" s="80" t="s">
        <v>179</v>
      </c>
      <c r="D78" s="145"/>
      <c r="E78" s="146"/>
      <c r="F78" s="146"/>
      <c r="G78" s="146"/>
      <c r="H78" s="146"/>
      <c r="I78" s="146"/>
      <c r="J78" s="146"/>
      <c r="K78" s="146"/>
      <c r="L78" s="146"/>
      <c r="M78" s="146"/>
      <c r="N78" s="146"/>
      <c r="O78" s="147"/>
      <c r="P78" s="84"/>
    </row>
    <row r="79" spans="2:16" s="81" customFormat="1" ht="18" customHeight="1" x14ac:dyDescent="0.2">
      <c r="B79" s="149"/>
      <c r="C79" s="130" t="s">
        <v>225</v>
      </c>
      <c r="D79" s="145"/>
      <c r="E79" s="146"/>
      <c r="F79" s="146"/>
      <c r="G79" s="146"/>
      <c r="H79" s="146"/>
      <c r="I79" s="146"/>
      <c r="J79" s="146"/>
      <c r="K79" s="146"/>
      <c r="L79" s="146"/>
      <c r="M79" s="146"/>
      <c r="N79" s="146"/>
      <c r="O79" s="147"/>
      <c r="P79" s="134"/>
    </row>
    <row r="80" spans="2:16" s="81" customFormat="1" ht="18" customHeight="1" x14ac:dyDescent="0.3">
      <c r="B80" s="149"/>
      <c r="C80" s="170" t="s">
        <v>204</v>
      </c>
      <c r="D80" s="80" t="s">
        <v>10</v>
      </c>
      <c r="E80" s="80" t="s">
        <v>11</v>
      </c>
      <c r="F80" s="80" t="s">
        <v>12</v>
      </c>
      <c r="G80" s="80" t="s">
        <v>13</v>
      </c>
      <c r="H80" s="80" t="s">
        <v>14</v>
      </c>
      <c r="I80" s="80" t="s">
        <v>15</v>
      </c>
      <c r="J80" s="80" t="s">
        <v>16</v>
      </c>
      <c r="K80" s="80" t="s">
        <v>17</v>
      </c>
      <c r="L80" s="80" t="s">
        <v>18</v>
      </c>
      <c r="M80" s="80" t="s">
        <v>19</v>
      </c>
      <c r="N80" s="80" t="s">
        <v>20</v>
      </c>
      <c r="O80" s="80" t="s">
        <v>21</v>
      </c>
      <c r="P80" s="90"/>
    </row>
    <row r="81" spans="2:16" s="81" customFormat="1" ht="18" customHeight="1" x14ac:dyDescent="0.2">
      <c r="B81" s="149"/>
      <c r="C81" s="150"/>
      <c r="D81" s="98"/>
      <c r="E81" s="98"/>
      <c r="F81" s="98"/>
      <c r="G81" s="98"/>
      <c r="H81" s="98"/>
      <c r="I81" s="98"/>
      <c r="J81" s="98"/>
      <c r="K81" s="98"/>
      <c r="L81" s="98"/>
      <c r="M81" s="98"/>
      <c r="N81" s="98"/>
      <c r="O81" s="98"/>
      <c r="P81" s="91" t="s">
        <v>22</v>
      </c>
    </row>
    <row r="82" spans="2:16" s="81" customFormat="1" ht="18" hidden="1" customHeight="1" x14ac:dyDescent="0.2">
      <c r="B82" s="149"/>
      <c r="C82" s="129" t="s">
        <v>221</v>
      </c>
      <c r="D82" s="127">
        <f>ROUND(D81,0)</f>
        <v>0</v>
      </c>
      <c r="E82" s="127">
        <f t="shared" ref="E82" si="75">ROUND(E81,0)</f>
        <v>0</v>
      </c>
      <c r="F82" s="127">
        <f t="shared" ref="F82" si="76">ROUND(F81,0)</f>
        <v>0</v>
      </c>
      <c r="G82" s="127">
        <f t="shared" ref="G82" si="77">ROUND(G81,0)</f>
        <v>0</v>
      </c>
      <c r="H82" s="127">
        <f t="shared" ref="H82" si="78">ROUND(H81,0)</f>
        <v>0</v>
      </c>
      <c r="I82" s="127">
        <f t="shared" ref="I82" si="79">ROUND(I81,0)</f>
        <v>0</v>
      </c>
      <c r="J82" s="127">
        <f t="shared" ref="J82" si="80">ROUND(J81,0)</f>
        <v>0</v>
      </c>
      <c r="K82" s="127">
        <f t="shared" ref="K82" si="81">ROUND(K81,0)</f>
        <v>0</v>
      </c>
      <c r="L82" s="127">
        <f t="shared" ref="L82" si="82">ROUND(L81,0)</f>
        <v>0</v>
      </c>
      <c r="M82" s="127">
        <f t="shared" ref="M82" si="83">ROUND(M81,0)</f>
        <v>0</v>
      </c>
      <c r="N82" s="127">
        <f t="shared" ref="N82" si="84">ROUND(N81,0)</f>
        <v>0</v>
      </c>
      <c r="O82" s="127">
        <f t="shared" ref="O82" si="85">ROUND(O81,0)</f>
        <v>0</v>
      </c>
      <c r="P82" s="91"/>
    </row>
    <row r="83" spans="2:16" s="81" customFormat="1" ht="18" customHeight="1" x14ac:dyDescent="0.2">
      <c r="B83" s="149"/>
      <c r="C83" s="170" t="s">
        <v>207</v>
      </c>
      <c r="D83" s="115" t="s">
        <v>10</v>
      </c>
      <c r="E83" s="115" t="s">
        <v>11</v>
      </c>
      <c r="F83" s="115" t="s">
        <v>12</v>
      </c>
      <c r="G83" s="115" t="s">
        <v>13</v>
      </c>
      <c r="H83" s="115" t="s">
        <v>14</v>
      </c>
      <c r="I83" s="115" t="s">
        <v>15</v>
      </c>
      <c r="J83" s="115" t="s">
        <v>16</v>
      </c>
      <c r="K83" s="115" t="s">
        <v>17</v>
      </c>
      <c r="L83" s="115" t="s">
        <v>18</v>
      </c>
      <c r="M83" s="115" t="s">
        <v>19</v>
      </c>
      <c r="N83" s="115" t="s">
        <v>20</v>
      </c>
      <c r="O83" s="115" t="s">
        <v>21</v>
      </c>
      <c r="P83" s="91"/>
    </row>
    <row r="84" spans="2:16" s="81" customFormat="1" ht="18" customHeight="1" x14ac:dyDescent="0.2">
      <c r="B84" s="149"/>
      <c r="C84" s="150"/>
      <c r="D84" s="116"/>
      <c r="E84" s="116"/>
      <c r="F84" s="116"/>
      <c r="G84" s="116"/>
      <c r="H84" s="116"/>
      <c r="I84" s="116"/>
      <c r="J84" s="116"/>
      <c r="K84" s="116"/>
      <c r="L84" s="116"/>
      <c r="M84" s="116"/>
      <c r="N84" s="116"/>
      <c r="O84" s="116"/>
      <c r="P84" s="91" t="s">
        <v>22</v>
      </c>
    </row>
    <row r="85" spans="2:16" s="81" customFormat="1" ht="18" hidden="1" customHeight="1" x14ac:dyDescent="0.2">
      <c r="B85" s="149"/>
      <c r="C85" s="134" t="s">
        <v>221</v>
      </c>
      <c r="D85" s="127">
        <f>ROUND(D84,0)</f>
        <v>0</v>
      </c>
      <c r="E85" s="127">
        <f t="shared" ref="E85" si="86">ROUND(E84,0)</f>
        <v>0</v>
      </c>
      <c r="F85" s="127">
        <f t="shared" ref="F85" si="87">ROUND(F84,0)</f>
        <v>0</v>
      </c>
      <c r="G85" s="127">
        <f t="shared" ref="G85" si="88">ROUND(G84,0)</f>
        <v>0</v>
      </c>
      <c r="H85" s="127">
        <f t="shared" ref="H85" si="89">ROUND(H84,0)</f>
        <v>0</v>
      </c>
      <c r="I85" s="127">
        <f t="shared" ref="I85" si="90">ROUND(I84,0)</f>
        <v>0</v>
      </c>
      <c r="J85" s="127">
        <f t="shared" ref="J85" si="91">ROUND(J84,0)</f>
        <v>0</v>
      </c>
      <c r="K85" s="127">
        <f t="shared" ref="K85" si="92">ROUND(K84,0)</f>
        <v>0</v>
      </c>
      <c r="L85" s="127">
        <f t="shared" ref="L85" si="93">ROUND(L84,0)</f>
        <v>0</v>
      </c>
      <c r="M85" s="127">
        <f t="shared" ref="M85" si="94">ROUND(M84,0)</f>
        <v>0</v>
      </c>
      <c r="N85" s="127">
        <f t="shared" ref="N85" si="95">ROUND(N84,0)</f>
        <v>0</v>
      </c>
      <c r="O85" s="127">
        <f t="shared" ref="O85" si="96">ROUND(O84,0)</f>
        <v>0</v>
      </c>
      <c r="P85" s="91"/>
    </row>
    <row r="86" spans="2:16" s="81" customFormat="1" ht="18" hidden="1" customHeight="1" x14ac:dyDescent="0.2">
      <c r="B86" s="149"/>
      <c r="C86" s="129" t="s">
        <v>226</v>
      </c>
      <c r="D86" s="131">
        <f t="shared" ref="D86:O86" si="97">IF($D79="安定電源（純揚水のみ）",D82,D85)</f>
        <v>0</v>
      </c>
      <c r="E86" s="131">
        <f t="shared" si="97"/>
        <v>0</v>
      </c>
      <c r="F86" s="131">
        <f t="shared" si="97"/>
        <v>0</v>
      </c>
      <c r="G86" s="131">
        <f t="shared" si="97"/>
        <v>0</v>
      </c>
      <c r="H86" s="131">
        <f t="shared" si="97"/>
        <v>0</v>
      </c>
      <c r="I86" s="131">
        <f t="shared" si="97"/>
        <v>0</v>
      </c>
      <c r="J86" s="131">
        <f t="shared" si="97"/>
        <v>0</v>
      </c>
      <c r="K86" s="131">
        <f t="shared" si="97"/>
        <v>0</v>
      </c>
      <c r="L86" s="131">
        <f t="shared" si="97"/>
        <v>0</v>
      </c>
      <c r="M86" s="131">
        <f t="shared" si="97"/>
        <v>0</v>
      </c>
      <c r="N86" s="131">
        <f t="shared" si="97"/>
        <v>0</v>
      </c>
      <c r="O86" s="131">
        <f t="shared" si="97"/>
        <v>0</v>
      </c>
      <c r="P86" s="91"/>
    </row>
    <row r="87" spans="2:16" s="81" customFormat="1" ht="34.950000000000003" customHeight="1" x14ac:dyDescent="0.2">
      <c r="B87" s="149"/>
      <c r="C87" s="113" t="s">
        <v>205</v>
      </c>
      <c r="D87" s="164"/>
      <c r="E87" s="164"/>
      <c r="F87" s="164"/>
      <c r="G87" s="164"/>
      <c r="H87" s="164"/>
      <c r="I87" s="164"/>
      <c r="J87" s="164"/>
      <c r="K87" s="164"/>
      <c r="L87" s="164"/>
      <c r="M87" s="164"/>
      <c r="N87" s="164"/>
      <c r="O87" s="164"/>
      <c r="P87" s="91" t="s">
        <v>22</v>
      </c>
    </row>
    <row r="88" spans="2:16" s="81" customFormat="1" ht="18" hidden="1" customHeight="1" x14ac:dyDescent="0.2">
      <c r="B88" s="150"/>
      <c r="C88" s="129" t="s">
        <v>221</v>
      </c>
      <c r="D88" s="151">
        <f>ROUND(D87,0)</f>
        <v>0</v>
      </c>
      <c r="E88" s="152"/>
      <c r="F88" s="152"/>
      <c r="G88" s="152"/>
      <c r="H88" s="152"/>
      <c r="I88" s="152"/>
      <c r="J88" s="152"/>
      <c r="K88" s="152"/>
      <c r="L88" s="152"/>
      <c r="M88" s="152"/>
      <c r="N88" s="152"/>
      <c r="O88" s="153"/>
      <c r="P88" s="91"/>
    </row>
    <row r="89" spans="2:16" s="81" customFormat="1" ht="18" customHeight="1" x14ac:dyDescent="0.2">
      <c r="B89" s="148" t="s">
        <v>184</v>
      </c>
      <c r="C89" s="80" t="s">
        <v>178</v>
      </c>
      <c r="D89" s="145"/>
      <c r="E89" s="146"/>
      <c r="F89" s="146"/>
      <c r="G89" s="146"/>
      <c r="H89" s="146"/>
      <c r="I89" s="146"/>
      <c r="J89" s="146"/>
      <c r="K89" s="146"/>
      <c r="L89" s="146"/>
      <c r="M89" s="146"/>
      <c r="N89" s="146"/>
      <c r="O89" s="147"/>
      <c r="P89" s="84"/>
    </row>
    <row r="90" spans="2:16" s="81" customFormat="1" ht="18" customHeight="1" x14ac:dyDescent="0.2">
      <c r="B90" s="149"/>
      <c r="C90" s="80" t="s">
        <v>179</v>
      </c>
      <c r="D90" s="145"/>
      <c r="E90" s="146"/>
      <c r="F90" s="146"/>
      <c r="G90" s="146"/>
      <c r="H90" s="146"/>
      <c r="I90" s="146"/>
      <c r="J90" s="146"/>
      <c r="K90" s="146"/>
      <c r="L90" s="146"/>
      <c r="M90" s="146"/>
      <c r="N90" s="146"/>
      <c r="O90" s="147"/>
      <c r="P90" s="84"/>
    </row>
    <row r="91" spans="2:16" s="81" customFormat="1" ht="18" customHeight="1" x14ac:dyDescent="0.2">
      <c r="B91" s="149"/>
      <c r="C91" s="130" t="s">
        <v>225</v>
      </c>
      <c r="D91" s="145"/>
      <c r="E91" s="146"/>
      <c r="F91" s="146"/>
      <c r="G91" s="146"/>
      <c r="H91" s="146"/>
      <c r="I91" s="146"/>
      <c r="J91" s="146"/>
      <c r="K91" s="146"/>
      <c r="L91" s="146"/>
      <c r="M91" s="146"/>
      <c r="N91" s="146"/>
      <c r="O91" s="147"/>
      <c r="P91" s="134"/>
    </row>
    <row r="92" spans="2:16" s="81" customFormat="1" ht="18" customHeight="1" x14ac:dyDescent="0.3">
      <c r="B92" s="149"/>
      <c r="C92" s="170" t="s">
        <v>204</v>
      </c>
      <c r="D92" s="80" t="s">
        <v>10</v>
      </c>
      <c r="E92" s="80" t="s">
        <v>11</v>
      </c>
      <c r="F92" s="80" t="s">
        <v>12</v>
      </c>
      <c r="G92" s="80" t="s">
        <v>13</v>
      </c>
      <c r="H92" s="80" t="s">
        <v>14</v>
      </c>
      <c r="I92" s="80" t="s">
        <v>15</v>
      </c>
      <c r="J92" s="80" t="s">
        <v>16</v>
      </c>
      <c r="K92" s="80" t="s">
        <v>17</v>
      </c>
      <c r="L92" s="80" t="s">
        <v>18</v>
      </c>
      <c r="M92" s="80" t="s">
        <v>19</v>
      </c>
      <c r="N92" s="80" t="s">
        <v>20</v>
      </c>
      <c r="O92" s="80" t="s">
        <v>21</v>
      </c>
      <c r="P92" s="90"/>
    </row>
    <row r="93" spans="2:16" s="81" customFormat="1" ht="18" customHeight="1" x14ac:dyDescent="0.2">
      <c r="B93" s="149"/>
      <c r="C93" s="150"/>
      <c r="D93" s="98"/>
      <c r="E93" s="98"/>
      <c r="F93" s="98"/>
      <c r="G93" s="98"/>
      <c r="H93" s="98"/>
      <c r="I93" s="98"/>
      <c r="J93" s="98"/>
      <c r="K93" s="98"/>
      <c r="L93" s="98"/>
      <c r="M93" s="98"/>
      <c r="N93" s="98"/>
      <c r="O93" s="98"/>
      <c r="P93" s="91" t="s">
        <v>22</v>
      </c>
    </row>
    <row r="94" spans="2:16" s="81" customFormat="1" ht="18" hidden="1" customHeight="1" x14ac:dyDescent="0.2">
      <c r="B94" s="149"/>
      <c r="C94" s="129" t="s">
        <v>221</v>
      </c>
      <c r="D94" s="127">
        <f>ROUND(D93,0)</f>
        <v>0</v>
      </c>
      <c r="E94" s="127">
        <f t="shared" ref="E94" si="98">ROUND(E93,0)</f>
        <v>0</v>
      </c>
      <c r="F94" s="127">
        <f t="shared" ref="F94" si="99">ROUND(F93,0)</f>
        <v>0</v>
      </c>
      <c r="G94" s="127">
        <f t="shared" ref="G94" si="100">ROUND(G93,0)</f>
        <v>0</v>
      </c>
      <c r="H94" s="127">
        <f t="shared" ref="H94" si="101">ROUND(H93,0)</f>
        <v>0</v>
      </c>
      <c r="I94" s="127">
        <f t="shared" ref="I94" si="102">ROUND(I93,0)</f>
        <v>0</v>
      </c>
      <c r="J94" s="127">
        <f t="shared" ref="J94" si="103">ROUND(J93,0)</f>
        <v>0</v>
      </c>
      <c r="K94" s="127">
        <f t="shared" ref="K94" si="104">ROUND(K93,0)</f>
        <v>0</v>
      </c>
      <c r="L94" s="127">
        <f t="shared" ref="L94" si="105">ROUND(L93,0)</f>
        <v>0</v>
      </c>
      <c r="M94" s="127">
        <f t="shared" ref="M94" si="106">ROUND(M93,0)</f>
        <v>0</v>
      </c>
      <c r="N94" s="127">
        <f t="shared" ref="N94" si="107">ROUND(N93,0)</f>
        <v>0</v>
      </c>
      <c r="O94" s="127">
        <f t="shared" ref="O94" si="108">ROUND(O93,0)</f>
        <v>0</v>
      </c>
      <c r="P94" s="91"/>
    </row>
    <row r="95" spans="2:16" s="81" customFormat="1" ht="18" customHeight="1" x14ac:dyDescent="0.2">
      <c r="B95" s="149"/>
      <c r="C95" s="170" t="s">
        <v>207</v>
      </c>
      <c r="D95" s="115" t="s">
        <v>10</v>
      </c>
      <c r="E95" s="115" t="s">
        <v>11</v>
      </c>
      <c r="F95" s="115" t="s">
        <v>12</v>
      </c>
      <c r="G95" s="115" t="s">
        <v>13</v>
      </c>
      <c r="H95" s="115" t="s">
        <v>14</v>
      </c>
      <c r="I95" s="115" t="s">
        <v>15</v>
      </c>
      <c r="J95" s="115" t="s">
        <v>16</v>
      </c>
      <c r="K95" s="115" t="s">
        <v>17</v>
      </c>
      <c r="L95" s="115" t="s">
        <v>18</v>
      </c>
      <c r="M95" s="115" t="s">
        <v>19</v>
      </c>
      <c r="N95" s="115" t="s">
        <v>20</v>
      </c>
      <c r="O95" s="115" t="s">
        <v>21</v>
      </c>
      <c r="P95" s="91"/>
    </row>
    <row r="96" spans="2:16" s="81" customFormat="1" ht="18" customHeight="1" x14ac:dyDescent="0.2">
      <c r="B96" s="149"/>
      <c r="C96" s="150"/>
      <c r="D96" s="116"/>
      <c r="E96" s="116"/>
      <c r="F96" s="116"/>
      <c r="G96" s="116"/>
      <c r="H96" s="116"/>
      <c r="I96" s="116"/>
      <c r="J96" s="116"/>
      <c r="K96" s="116"/>
      <c r="L96" s="116"/>
      <c r="M96" s="116"/>
      <c r="N96" s="116"/>
      <c r="O96" s="116"/>
      <c r="P96" s="91" t="s">
        <v>22</v>
      </c>
    </row>
    <row r="97" spans="2:16" s="81" customFormat="1" ht="18" hidden="1" customHeight="1" x14ac:dyDescent="0.2">
      <c r="B97" s="149"/>
      <c r="C97" s="134" t="s">
        <v>221</v>
      </c>
      <c r="D97" s="127">
        <f>ROUND(D96,0)</f>
        <v>0</v>
      </c>
      <c r="E97" s="127">
        <f t="shared" ref="E97" si="109">ROUND(E96,0)</f>
        <v>0</v>
      </c>
      <c r="F97" s="127">
        <f t="shared" ref="F97" si="110">ROUND(F96,0)</f>
        <v>0</v>
      </c>
      <c r="G97" s="127">
        <f t="shared" ref="G97" si="111">ROUND(G96,0)</f>
        <v>0</v>
      </c>
      <c r="H97" s="127">
        <f t="shared" ref="H97" si="112">ROUND(H96,0)</f>
        <v>0</v>
      </c>
      <c r="I97" s="127">
        <f t="shared" ref="I97" si="113">ROUND(I96,0)</f>
        <v>0</v>
      </c>
      <c r="J97" s="127">
        <f t="shared" ref="J97" si="114">ROUND(J96,0)</f>
        <v>0</v>
      </c>
      <c r="K97" s="127">
        <f t="shared" ref="K97" si="115">ROUND(K96,0)</f>
        <v>0</v>
      </c>
      <c r="L97" s="127">
        <f t="shared" ref="L97" si="116">ROUND(L96,0)</f>
        <v>0</v>
      </c>
      <c r="M97" s="127">
        <f t="shared" ref="M97" si="117">ROUND(M96,0)</f>
        <v>0</v>
      </c>
      <c r="N97" s="127">
        <f t="shared" ref="N97" si="118">ROUND(N96,0)</f>
        <v>0</v>
      </c>
      <c r="O97" s="127">
        <f t="shared" ref="O97" si="119">ROUND(O96,0)</f>
        <v>0</v>
      </c>
      <c r="P97" s="91"/>
    </row>
    <row r="98" spans="2:16" s="81" customFormat="1" ht="18" hidden="1" customHeight="1" x14ac:dyDescent="0.2">
      <c r="B98" s="149"/>
      <c r="C98" s="129" t="s">
        <v>226</v>
      </c>
      <c r="D98" s="131">
        <f t="shared" ref="D98:O98" si="120">IF($D91="安定電源（純揚水のみ）",D94,D97)</f>
        <v>0</v>
      </c>
      <c r="E98" s="131">
        <f t="shared" si="120"/>
        <v>0</v>
      </c>
      <c r="F98" s="131">
        <f t="shared" si="120"/>
        <v>0</v>
      </c>
      <c r="G98" s="131">
        <f t="shared" si="120"/>
        <v>0</v>
      </c>
      <c r="H98" s="131">
        <f t="shared" si="120"/>
        <v>0</v>
      </c>
      <c r="I98" s="131">
        <f t="shared" si="120"/>
        <v>0</v>
      </c>
      <c r="J98" s="131">
        <f t="shared" si="120"/>
        <v>0</v>
      </c>
      <c r="K98" s="131">
        <f t="shared" si="120"/>
        <v>0</v>
      </c>
      <c r="L98" s="131">
        <f t="shared" si="120"/>
        <v>0</v>
      </c>
      <c r="M98" s="131">
        <f t="shared" si="120"/>
        <v>0</v>
      </c>
      <c r="N98" s="131">
        <f t="shared" si="120"/>
        <v>0</v>
      </c>
      <c r="O98" s="131">
        <f t="shared" si="120"/>
        <v>0</v>
      </c>
      <c r="P98" s="91"/>
    </row>
    <row r="99" spans="2:16" s="81" customFormat="1" ht="34.950000000000003" customHeight="1" x14ac:dyDescent="0.2">
      <c r="B99" s="149"/>
      <c r="C99" s="113" t="s">
        <v>205</v>
      </c>
      <c r="D99" s="164"/>
      <c r="E99" s="164"/>
      <c r="F99" s="164"/>
      <c r="G99" s="164"/>
      <c r="H99" s="164"/>
      <c r="I99" s="164"/>
      <c r="J99" s="164"/>
      <c r="K99" s="164"/>
      <c r="L99" s="164"/>
      <c r="M99" s="164"/>
      <c r="N99" s="164"/>
      <c r="O99" s="164"/>
      <c r="P99" s="91" t="s">
        <v>22</v>
      </c>
    </row>
    <row r="100" spans="2:16" s="81" customFormat="1" ht="18" hidden="1" customHeight="1" x14ac:dyDescent="0.2">
      <c r="B100" s="150"/>
      <c r="C100" s="129" t="s">
        <v>221</v>
      </c>
      <c r="D100" s="151">
        <f>ROUND(D99,0)</f>
        <v>0</v>
      </c>
      <c r="E100" s="152"/>
      <c r="F100" s="152"/>
      <c r="G100" s="152"/>
      <c r="H100" s="152"/>
      <c r="I100" s="152"/>
      <c r="J100" s="152"/>
      <c r="K100" s="152"/>
      <c r="L100" s="152"/>
      <c r="M100" s="152"/>
      <c r="N100" s="152"/>
      <c r="O100" s="153"/>
      <c r="P100" s="91"/>
    </row>
    <row r="101" spans="2:16" s="81" customFormat="1" ht="18" customHeight="1" x14ac:dyDescent="0.2">
      <c r="B101" s="148" t="s">
        <v>185</v>
      </c>
      <c r="C101" s="80" t="s">
        <v>178</v>
      </c>
      <c r="D101" s="145"/>
      <c r="E101" s="146"/>
      <c r="F101" s="146"/>
      <c r="G101" s="146"/>
      <c r="H101" s="146"/>
      <c r="I101" s="146"/>
      <c r="J101" s="146"/>
      <c r="K101" s="146"/>
      <c r="L101" s="146"/>
      <c r="M101" s="146"/>
      <c r="N101" s="146"/>
      <c r="O101" s="147"/>
      <c r="P101" s="84"/>
    </row>
    <row r="102" spans="2:16" s="81" customFormat="1" ht="18" customHeight="1" x14ac:dyDescent="0.2">
      <c r="B102" s="149"/>
      <c r="C102" s="80" t="s">
        <v>179</v>
      </c>
      <c r="D102" s="145"/>
      <c r="E102" s="146"/>
      <c r="F102" s="146"/>
      <c r="G102" s="146"/>
      <c r="H102" s="146"/>
      <c r="I102" s="146"/>
      <c r="J102" s="146"/>
      <c r="K102" s="146"/>
      <c r="L102" s="146"/>
      <c r="M102" s="146"/>
      <c r="N102" s="146"/>
      <c r="O102" s="147"/>
      <c r="P102" s="84"/>
    </row>
    <row r="103" spans="2:16" s="81" customFormat="1" ht="18" customHeight="1" x14ac:dyDescent="0.2">
      <c r="B103" s="149"/>
      <c r="C103" s="130" t="s">
        <v>225</v>
      </c>
      <c r="D103" s="145"/>
      <c r="E103" s="146"/>
      <c r="F103" s="146"/>
      <c r="G103" s="146"/>
      <c r="H103" s="146"/>
      <c r="I103" s="146"/>
      <c r="J103" s="146"/>
      <c r="K103" s="146"/>
      <c r="L103" s="146"/>
      <c r="M103" s="146"/>
      <c r="N103" s="146"/>
      <c r="O103" s="147"/>
      <c r="P103" s="134"/>
    </row>
    <row r="104" spans="2:16" s="81" customFormat="1" ht="18" customHeight="1" x14ac:dyDescent="0.3">
      <c r="B104" s="149"/>
      <c r="C104" s="170" t="s">
        <v>204</v>
      </c>
      <c r="D104" s="80" t="s">
        <v>10</v>
      </c>
      <c r="E104" s="80" t="s">
        <v>11</v>
      </c>
      <c r="F104" s="80" t="s">
        <v>12</v>
      </c>
      <c r="G104" s="80" t="s">
        <v>13</v>
      </c>
      <c r="H104" s="80" t="s">
        <v>14</v>
      </c>
      <c r="I104" s="80" t="s">
        <v>15</v>
      </c>
      <c r="J104" s="80" t="s">
        <v>16</v>
      </c>
      <c r="K104" s="80" t="s">
        <v>17</v>
      </c>
      <c r="L104" s="80" t="s">
        <v>18</v>
      </c>
      <c r="M104" s="80" t="s">
        <v>19</v>
      </c>
      <c r="N104" s="80" t="s">
        <v>20</v>
      </c>
      <c r="O104" s="80" t="s">
        <v>21</v>
      </c>
      <c r="P104" s="90"/>
    </row>
    <row r="105" spans="2:16" s="81" customFormat="1" ht="18" customHeight="1" x14ac:dyDescent="0.2">
      <c r="B105" s="149"/>
      <c r="C105" s="150"/>
      <c r="D105" s="98"/>
      <c r="E105" s="98"/>
      <c r="F105" s="98"/>
      <c r="G105" s="98"/>
      <c r="H105" s="98"/>
      <c r="I105" s="98"/>
      <c r="J105" s="98"/>
      <c r="K105" s="98"/>
      <c r="L105" s="98"/>
      <c r="M105" s="98"/>
      <c r="N105" s="98"/>
      <c r="O105" s="98"/>
      <c r="P105" s="91" t="s">
        <v>22</v>
      </c>
    </row>
    <row r="106" spans="2:16" s="81" customFormat="1" ht="18" hidden="1" customHeight="1" x14ac:dyDescent="0.2">
      <c r="B106" s="149"/>
      <c r="C106" s="129" t="s">
        <v>221</v>
      </c>
      <c r="D106" s="127">
        <f>ROUND(D105,0)</f>
        <v>0</v>
      </c>
      <c r="E106" s="127">
        <f t="shared" ref="E106" si="121">ROUND(E105,0)</f>
        <v>0</v>
      </c>
      <c r="F106" s="127">
        <f t="shared" ref="F106" si="122">ROUND(F105,0)</f>
        <v>0</v>
      </c>
      <c r="G106" s="127">
        <f t="shared" ref="G106" si="123">ROUND(G105,0)</f>
        <v>0</v>
      </c>
      <c r="H106" s="127">
        <f t="shared" ref="H106" si="124">ROUND(H105,0)</f>
        <v>0</v>
      </c>
      <c r="I106" s="127">
        <f t="shared" ref="I106" si="125">ROUND(I105,0)</f>
        <v>0</v>
      </c>
      <c r="J106" s="127">
        <f t="shared" ref="J106" si="126">ROUND(J105,0)</f>
        <v>0</v>
      </c>
      <c r="K106" s="127">
        <f t="shared" ref="K106" si="127">ROUND(K105,0)</f>
        <v>0</v>
      </c>
      <c r="L106" s="127">
        <f t="shared" ref="L106" si="128">ROUND(L105,0)</f>
        <v>0</v>
      </c>
      <c r="M106" s="127">
        <f t="shared" ref="M106" si="129">ROUND(M105,0)</f>
        <v>0</v>
      </c>
      <c r="N106" s="127">
        <f t="shared" ref="N106" si="130">ROUND(N105,0)</f>
        <v>0</v>
      </c>
      <c r="O106" s="127">
        <f t="shared" ref="O106" si="131">ROUND(O105,0)</f>
        <v>0</v>
      </c>
      <c r="P106" s="91"/>
    </row>
    <row r="107" spans="2:16" s="81" customFormat="1" ht="18" customHeight="1" x14ac:dyDescent="0.2">
      <c r="B107" s="149"/>
      <c r="C107" s="170" t="s">
        <v>207</v>
      </c>
      <c r="D107" s="115" t="s">
        <v>10</v>
      </c>
      <c r="E107" s="115" t="s">
        <v>11</v>
      </c>
      <c r="F107" s="115" t="s">
        <v>12</v>
      </c>
      <c r="G107" s="115" t="s">
        <v>13</v>
      </c>
      <c r="H107" s="115" t="s">
        <v>14</v>
      </c>
      <c r="I107" s="115" t="s">
        <v>15</v>
      </c>
      <c r="J107" s="115" t="s">
        <v>16</v>
      </c>
      <c r="K107" s="115" t="s">
        <v>17</v>
      </c>
      <c r="L107" s="115" t="s">
        <v>18</v>
      </c>
      <c r="M107" s="115" t="s">
        <v>19</v>
      </c>
      <c r="N107" s="115" t="s">
        <v>20</v>
      </c>
      <c r="O107" s="115" t="s">
        <v>21</v>
      </c>
      <c r="P107" s="91"/>
    </row>
    <row r="108" spans="2:16" s="81" customFormat="1" ht="18" customHeight="1" x14ac:dyDescent="0.2">
      <c r="B108" s="149"/>
      <c r="C108" s="150"/>
      <c r="D108" s="116"/>
      <c r="E108" s="116"/>
      <c r="F108" s="116"/>
      <c r="G108" s="116"/>
      <c r="H108" s="116"/>
      <c r="I108" s="116"/>
      <c r="J108" s="116"/>
      <c r="K108" s="116"/>
      <c r="L108" s="116"/>
      <c r="M108" s="116"/>
      <c r="N108" s="116"/>
      <c r="O108" s="116"/>
      <c r="P108" s="91" t="s">
        <v>22</v>
      </c>
    </row>
    <row r="109" spans="2:16" s="81" customFormat="1" ht="18" hidden="1" customHeight="1" x14ac:dyDescent="0.2">
      <c r="B109" s="149"/>
      <c r="C109" s="129" t="s">
        <v>221</v>
      </c>
      <c r="D109" s="127">
        <f>ROUND(D108,0)</f>
        <v>0</v>
      </c>
      <c r="E109" s="127">
        <f t="shared" ref="E109" si="132">ROUND(E108,0)</f>
        <v>0</v>
      </c>
      <c r="F109" s="127">
        <f t="shared" ref="F109" si="133">ROUND(F108,0)</f>
        <v>0</v>
      </c>
      <c r="G109" s="127">
        <f t="shared" ref="G109" si="134">ROUND(G108,0)</f>
        <v>0</v>
      </c>
      <c r="H109" s="127">
        <f t="shared" ref="H109" si="135">ROUND(H108,0)</f>
        <v>0</v>
      </c>
      <c r="I109" s="127">
        <f t="shared" ref="I109" si="136">ROUND(I108,0)</f>
        <v>0</v>
      </c>
      <c r="J109" s="127">
        <f t="shared" ref="J109" si="137">ROUND(J108,0)</f>
        <v>0</v>
      </c>
      <c r="K109" s="127">
        <f t="shared" ref="K109" si="138">ROUND(K108,0)</f>
        <v>0</v>
      </c>
      <c r="L109" s="127">
        <f t="shared" ref="L109" si="139">ROUND(L108,0)</f>
        <v>0</v>
      </c>
      <c r="M109" s="127">
        <f t="shared" ref="M109" si="140">ROUND(M108,0)</f>
        <v>0</v>
      </c>
      <c r="N109" s="127">
        <f t="shared" ref="N109" si="141">ROUND(N108,0)</f>
        <v>0</v>
      </c>
      <c r="O109" s="127">
        <f t="shared" ref="O109" si="142">ROUND(O108,0)</f>
        <v>0</v>
      </c>
      <c r="P109" s="91"/>
    </row>
    <row r="110" spans="2:16" s="81" customFormat="1" ht="18" hidden="1" customHeight="1" x14ac:dyDescent="0.2">
      <c r="B110" s="149"/>
      <c r="C110" s="134" t="s">
        <v>226</v>
      </c>
      <c r="D110" s="131">
        <f t="shared" ref="D110:O110" si="143">IF($D103="安定電源（純揚水のみ）",D106,D109)</f>
        <v>0</v>
      </c>
      <c r="E110" s="131">
        <f t="shared" si="143"/>
        <v>0</v>
      </c>
      <c r="F110" s="131">
        <f t="shared" si="143"/>
        <v>0</v>
      </c>
      <c r="G110" s="131">
        <f t="shared" si="143"/>
        <v>0</v>
      </c>
      <c r="H110" s="131">
        <f t="shared" si="143"/>
        <v>0</v>
      </c>
      <c r="I110" s="131">
        <f t="shared" si="143"/>
        <v>0</v>
      </c>
      <c r="J110" s="131">
        <f t="shared" si="143"/>
        <v>0</v>
      </c>
      <c r="K110" s="131">
        <f t="shared" si="143"/>
        <v>0</v>
      </c>
      <c r="L110" s="131">
        <f t="shared" si="143"/>
        <v>0</v>
      </c>
      <c r="M110" s="131">
        <f t="shared" si="143"/>
        <v>0</v>
      </c>
      <c r="N110" s="131">
        <f t="shared" si="143"/>
        <v>0</v>
      </c>
      <c r="O110" s="131">
        <f t="shared" si="143"/>
        <v>0</v>
      </c>
      <c r="P110" s="91"/>
    </row>
    <row r="111" spans="2:16" s="81" customFormat="1" ht="34.950000000000003" customHeight="1" x14ac:dyDescent="0.2">
      <c r="B111" s="149"/>
      <c r="C111" s="113" t="s">
        <v>205</v>
      </c>
      <c r="D111" s="164"/>
      <c r="E111" s="164"/>
      <c r="F111" s="164"/>
      <c r="G111" s="164"/>
      <c r="H111" s="164"/>
      <c r="I111" s="164"/>
      <c r="J111" s="164"/>
      <c r="K111" s="164"/>
      <c r="L111" s="164"/>
      <c r="M111" s="164"/>
      <c r="N111" s="164"/>
      <c r="O111" s="164"/>
      <c r="P111" s="91" t="s">
        <v>22</v>
      </c>
    </row>
    <row r="112" spans="2:16" s="81" customFormat="1" ht="18" hidden="1" customHeight="1" x14ac:dyDescent="0.2">
      <c r="B112" s="150"/>
      <c r="C112" s="129" t="s">
        <v>221</v>
      </c>
      <c r="D112" s="151">
        <f>ROUND(D111,0)</f>
        <v>0</v>
      </c>
      <c r="E112" s="152"/>
      <c r="F112" s="152"/>
      <c r="G112" s="152"/>
      <c r="H112" s="152"/>
      <c r="I112" s="152"/>
      <c r="J112" s="152"/>
      <c r="K112" s="152"/>
      <c r="L112" s="152"/>
      <c r="M112" s="152"/>
      <c r="N112" s="152"/>
      <c r="O112" s="153"/>
      <c r="P112" s="91"/>
    </row>
    <row r="113" spans="2:16" s="81" customFormat="1" ht="18" customHeight="1" x14ac:dyDescent="0.2">
      <c r="B113" s="148" t="s">
        <v>186</v>
      </c>
      <c r="C113" s="80" t="s">
        <v>178</v>
      </c>
      <c r="D113" s="145"/>
      <c r="E113" s="146"/>
      <c r="F113" s="146"/>
      <c r="G113" s="146"/>
      <c r="H113" s="146"/>
      <c r="I113" s="146"/>
      <c r="J113" s="146"/>
      <c r="K113" s="146"/>
      <c r="L113" s="146"/>
      <c r="M113" s="146"/>
      <c r="N113" s="146"/>
      <c r="O113" s="147"/>
      <c r="P113" s="84"/>
    </row>
    <row r="114" spans="2:16" s="81" customFormat="1" ht="18" customHeight="1" x14ac:dyDescent="0.2">
      <c r="B114" s="149"/>
      <c r="C114" s="80" t="s">
        <v>179</v>
      </c>
      <c r="D114" s="145"/>
      <c r="E114" s="146"/>
      <c r="F114" s="146"/>
      <c r="G114" s="146"/>
      <c r="H114" s="146"/>
      <c r="I114" s="146"/>
      <c r="J114" s="146"/>
      <c r="K114" s="146"/>
      <c r="L114" s="146"/>
      <c r="M114" s="146"/>
      <c r="N114" s="146"/>
      <c r="O114" s="147"/>
      <c r="P114" s="84"/>
    </row>
    <row r="115" spans="2:16" s="81" customFormat="1" ht="18" customHeight="1" x14ac:dyDescent="0.2">
      <c r="B115" s="149"/>
      <c r="C115" s="130" t="s">
        <v>225</v>
      </c>
      <c r="D115" s="145"/>
      <c r="E115" s="146"/>
      <c r="F115" s="146"/>
      <c r="G115" s="146"/>
      <c r="H115" s="146"/>
      <c r="I115" s="146"/>
      <c r="J115" s="146"/>
      <c r="K115" s="146"/>
      <c r="L115" s="146"/>
      <c r="M115" s="146"/>
      <c r="N115" s="146"/>
      <c r="O115" s="147"/>
      <c r="P115" s="134"/>
    </row>
    <row r="116" spans="2:16" s="81" customFormat="1" ht="18" customHeight="1" x14ac:dyDescent="0.3">
      <c r="B116" s="149"/>
      <c r="C116" s="170" t="s">
        <v>204</v>
      </c>
      <c r="D116" s="80" t="s">
        <v>10</v>
      </c>
      <c r="E116" s="80" t="s">
        <v>11</v>
      </c>
      <c r="F116" s="80" t="s">
        <v>12</v>
      </c>
      <c r="G116" s="80" t="s">
        <v>13</v>
      </c>
      <c r="H116" s="80" t="s">
        <v>14</v>
      </c>
      <c r="I116" s="80" t="s">
        <v>15</v>
      </c>
      <c r="J116" s="80" t="s">
        <v>16</v>
      </c>
      <c r="K116" s="80" t="s">
        <v>17</v>
      </c>
      <c r="L116" s="80" t="s">
        <v>18</v>
      </c>
      <c r="M116" s="80" t="s">
        <v>19</v>
      </c>
      <c r="N116" s="80" t="s">
        <v>20</v>
      </c>
      <c r="O116" s="80" t="s">
        <v>21</v>
      </c>
      <c r="P116" s="90"/>
    </row>
    <row r="117" spans="2:16" s="81" customFormat="1" ht="18" customHeight="1" x14ac:dyDescent="0.2">
      <c r="B117" s="149"/>
      <c r="C117" s="150"/>
      <c r="D117" s="98"/>
      <c r="E117" s="98"/>
      <c r="F117" s="98"/>
      <c r="G117" s="98"/>
      <c r="H117" s="98"/>
      <c r="I117" s="98"/>
      <c r="J117" s="98"/>
      <c r="K117" s="98"/>
      <c r="L117" s="98"/>
      <c r="M117" s="98"/>
      <c r="N117" s="98"/>
      <c r="O117" s="98"/>
      <c r="P117" s="91" t="s">
        <v>22</v>
      </c>
    </row>
    <row r="118" spans="2:16" s="81" customFormat="1" ht="18" hidden="1" customHeight="1" x14ac:dyDescent="0.2">
      <c r="B118" s="149"/>
      <c r="C118" s="129" t="s">
        <v>221</v>
      </c>
      <c r="D118" s="127">
        <f>ROUND(D117,0)</f>
        <v>0</v>
      </c>
      <c r="E118" s="127">
        <f t="shared" ref="E118" si="144">ROUND(E117,0)</f>
        <v>0</v>
      </c>
      <c r="F118" s="127">
        <f t="shared" ref="F118" si="145">ROUND(F117,0)</f>
        <v>0</v>
      </c>
      <c r="G118" s="127">
        <f t="shared" ref="G118" si="146">ROUND(G117,0)</f>
        <v>0</v>
      </c>
      <c r="H118" s="127">
        <f t="shared" ref="H118" si="147">ROUND(H117,0)</f>
        <v>0</v>
      </c>
      <c r="I118" s="127">
        <f t="shared" ref="I118" si="148">ROUND(I117,0)</f>
        <v>0</v>
      </c>
      <c r="J118" s="127">
        <f t="shared" ref="J118" si="149">ROUND(J117,0)</f>
        <v>0</v>
      </c>
      <c r="K118" s="127">
        <f t="shared" ref="K118" si="150">ROUND(K117,0)</f>
        <v>0</v>
      </c>
      <c r="L118" s="127">
        <f t="shared" ref="L118" si="151">ROUND(L117,0)</f>
        <v>0</v>
      </c>
      <c r="M118" s="127">
        <f t="shared" ref="M118" si="152">ROUND(M117,0)</f>
        <v>0</v>
      </c>
      <c r="N118" s="127">
        <f t="shared" ref="N118" si="153">ROUND(N117,0)</f>
        <v>0</v>
      </c>
      <c r="O118" s="127">
        <f t="shared" ref="O118" si="154">ROUND(O117,0)</f>
        <v>0</v>
      </c>
      <c r="P118" s="91"/>
    </row>
    <row r="119" spans="2:16" s="81" customFormat="1" ht="18" customHeight="1" x14ac:dyDescent="0.2">
      <c r="B119" s="149"/>
      <c r="C119" s="170" t="s">
        <v>207</v>
      </c>
      <c r="D119" s="115" t="s">
        <v>10</v>
      </c>
      <c r="E119" s="115" t="s">
        <v>11</v>
      </c>
      <c r="F119" s="115" t="s">
        <v>12</v>
      </c>
      <c r="G119" s="115" t="s">
        <v>13</v>
      </c>
      <c r="H119" s="115" t="s">
        <v>14</v>
      </c>
      <c r="I119" s="115" t="s">
        <v>15</v>
      </c>
      <c r="J119" s="115" t="s">
        <v>16</v>
      </c>
      <c r="K119" s="115" t="s">
        <v>17</v>
      </c>
      <c r="L119" s="115" t="s">
        <v>18</v>
      </c>
      <c r="M119" s="115" t="s">
        <v>19</v>
      </c>
      <c r="N119" s="115" t="s">
        <v>20</v>
      </c>
      <c r="O119" s="115" t="s">
        <v>21</v>
      </c>
      <c r="P119" s="91"/>
    </row>
    <row r="120" spans="2:16" s="81" customFormat="1" ht="18" customHeight="1" x14ac:dyDescent="0.2">
      <c r="B120" s="149"/>
      <c r="C120" s="150"/>
      <c r="D120" s="116"/>
      <c r="E120" s="116"/>
      <c r="F120" s="116"/>
      <c r="G120" s="116"/>
      <c r="H120" s="116"/>
      <c r="I120" s="116"/>
      <c r="J120" s="116"/>
      <c r="K120" s="116"/>
      <c r="L120" s="116"/>
      <c r="M120" s="116"/>
      <c r="N120" s="116"/>
      <c r="O120" s="116"/>
      <c r="P120" s="91" t="s">
        <v>22</v>
      </c>
    </row>
    <row r="121" spans="2:16" s="81" customFormat="1" ht="18" hidden="1" customHeight="1" x14ac:dyDescent="0.2">
      <c r="B121" s="149"/>
      <c r="C121" s="129" t="s">
        <v>221</v>
      </c>
      <c r="D121" s="127">
        <f>ROUND(D120,0)</f>
        <v>0</v>
      </c>
      <c r="E121" s="127">
        <f t="shared" ref="E121" si="155">ROUND(E120,0)</f>
        <v>0</v>
      </c>
      <c r="F121" s="127">
        <f t="shared" ref="F121" si="156">ROUND(F120,0)</f>
        <v>0</v>
      </c>
      <c r="G121" s="127">
        <f t="shared" ref="G121" si="157">ROUND(G120,0)</f>
        <v>0</v>
      </c>
      <c r="H121" s="127">
        <f t="shared" ref="H121" si="158">ROUND(H120,0)</f>
        <v>0</v>
      </c>
      <c r="I121" s="127">
        <f t="shared" ref="I121" si="159">ROUND(I120,0)</f>
        <v>0</v>
      </c>
      <c r="J121" s="127">
        <f t="shared" ref="J121" si="160">ROUND(J120,0)</f>
        <v>0</v>
      </c>
      <c r="K121" s="127">
        <f t="shared" ref="K121" si="161">ROUND(K120,0)</f>
        <v>0</v>
      </c>
      <c r="L121" s="127">
        <f t="shared" ref="L121" si="162">ROUND(L120,0)</f>
        <v>0</v>
      </c>
      <c r="M121" s="127">
        <f t="shared" ref="M121" si="163">ROUND(M120,0)</f>
        <v>0</v>
      </c>
      <c r="N121" s="127">
        <f t="shared" ref="N121" si="164">ROUND(N120,0)</f>
        <v>0</v>
      </c>
      <c r="O121" s="127">
        <f t="shared" ref="O121" si="165">ROUND(O120,0)</f>
        <v>0</v>
      </c>
      <c r="P121" s="91"/>
    </row>
    <row r="122" spans="2:16" s="81" customFormat="1" ht="18" hidden="1" customHeight="1" x14ac:dyDescent="0.2">
      <c r="B122" s="149"/>
      <c r="C122" s="134" t="s">
        <v>226</v>
      </c>
      <c r="D122" s="131">
        <f t="shared" ref="D122:O122" si="166">IF($D115="安定電源（純揚水のみ）",D118,D121)</f>
        <v>0</v>
      </c>
      <c r="E122" s="131">
        <f t="shared" si="166"/>
        <v>0</v>
      </c>
      <c r="F122" s="131">
        <f t="shared" si="166"/>
        <v>0</v>
      </c>
      <c r="G122" s="131">
        <f t="shared" si="166"/>
        <v>0</v>
      </c>
      <c r="H122" s="131">
        <f t="shared" si="166"/>
        <v>0</v>
      </c>
      <c r="I122" s="131">
        <f t="shared" si="166"/>
        <v>0</v>
      </c>
      <c r="J122" s="131">
        <f t="shared" si="166"/>
        <v>0</v>
      </c>
      <c r="K122" s="131">
        <f t="shared" si="166"/>
        <v>0</v>
      </c>
      <c r="L122" s="131">
        <f t="shared" si="166"/>
        <v>0</v>
      </c>
      <c r="M122" s="131">
        <f t="shared" si="166"/>
        <v>0</v>
      </c>
      <c r="N122" s="131">
        <f t="shared" si="166"/>
        <v>0</v>
      </c>
      <c r="O122" s="131">
        <f t="shared" si="166"/>
        <v>0</v>
      </c>
      <c r="P122" s="91"/>
    </row>
    <row r="123" spans="2:16" s="81" customFormat="1" ht="34.950000000000003" customHeight="1" x14ac:dyDescent="0.2">
      <c r="B123" s="149"/>
      <c r="C123" s="113" t="s">
        <v>205</v>
      </c>
      <c r="D123" s="164"/>
      <c r="E123" s="164"/>
      <c r="F123" s="164"/>
      <c r="G123" s="164"/>
      <c r="H123" s="164"/>
      <c r="I123" s="164"/>
      <c r="J123" s="164"/>
      <c r="K123" s="164"/>
      <c r="L123" s="164"/>
      <c r="M123" s="164"/>
      <c r="N123" s="164"/>
      <c r="O123" s="164"/>
      <c r="P123" s="91" t="s">
        <v>22</v>
      </c>
    </row>
    <row r="124" spans="2:16" s="81" customFormat="1" ht="18" hidden="1" customHeight="1" x14ac:dyDescent="0.2">
      <c r="B124" s="150"/>
      <c r="C124" s="129" t="s">
        <v>221</v>
      </c>
      <c r="D124" s="151">
        <f>ROUND(D123,0)</f>
        <v>0</v>
      </c>
      <c r="E124" s="152"/>
      <c r="F124" s="152"/>
      <c r="G124" s="152"/>
      <c r="H124" s="152"/>
      <c r="I124" s="152"/>
      <c r="J124" s="152"/>
      <c r="K124" s="152"/>
      <c r="L124" s="152"/>
      <c r="M124" s="152"/>
      <c r="N124" s="152"/>
      <c r="O124" s="153"/>
      <c r="P124" s="91"/>
    </row>
    <row r="125" spans="2:16" s="81" customFormat="1" ht="18" customHeight="1" x14ac:dyDescent="0.2">
      <c r="B125" s="148" t="s">
        <v>187</v>
      </c>
      <c r="C125" s="80" t="s">
        <v>178</v>
      </c>
      <c r="D125" s="145"/>
      <c r="E125" s="146"/>
      <c r="F125" s="146"/>
      <c r="G125" s="146"/>
      <c r="H125" s="146"/>
      <c r="I125" s="146"/>
      <c r="J125" s="146"/>
      <c r="K125" s="146"/>
      <c r="L125" s="146"/>
      <c r="M125" s="146"/>
      <c r="N125" s="146"/>
      <c r="O125" s="147"/>
      <c r="P125" s="84"/>
    </row>
    <row r="126" spans="2:16" s="81" customFormat="1" ht="18" customHeight="1" x14ac:dyDescent="0.2">
      <c r="B126" s="149"/>
      <c r="C126" s="80" t="s">
        <v>179</v>
      </c>
      <c r="D126" s="145"/>
      <c r="E126" s="146"/>
      <c r="F126" s="146"/>
      <c r="G126" s="146"/>
      <c r="H126" s="146"/>
      <c r="I126" s="146"/>
      <c r="J126" s="146"/>
      <c r="K126" s="146"/>
      <c r="L126" s="146"/>
      <c r="M126" s="146"/>
      <c r="N126" s="146"/>
      <c r="O126" s="147"/>
      <c r="P126" s="84"/>
    </row>
    <row r="127" spans="2:16" s="81" customFormat="1" ht="18" customHeight="1" x14ac:dyDescent="0.2">
      <c r="B127" s="149"/>
      <c r="C127" s="130" t="s">
        <v>225</v>
      </c>
      <c r="D127" s="145"/>
      <c r="E127" s="146"/>
      <c r="F127" s="146"/>
      <c r="G127" s="146"/>
      <c r="H127" s="146"/>
      <c r="I127" s="146"/>
      <c r="J127" s="146"/>
      <c r="K127" s="146"/>
      <c r="L127" s="146"/>
      <c r="M127" s="146"/>
      <c r="N127" s="146"/>
      <c r="O127" s="147"/>
      <c r="P127" s="134"/>
    </row>
    <row r="128" spans="2:16" s="81" customFormat="1" ht="18" customHeight="1" x14ac:dyDescent="0.3">
      <c r="B128" s="149"/>
      <c r="C128" s="170" t="s">
        <v>204</v>
      </c>
      <c r="D128" s="80" t="s">
        <v>10</v>
      </c>
      <c r="E128" s="80" t="s">
        <v>11</v>
      </c>
      <c r="F128" s="80" t="s">
        <v>12</v>
      </c>
      <c r="G128" s="80" t="s">
        <v>13</v>
      </c>
      <c r="H128" s="80" t="s">
        <v>14</v>
      </c>
      <c r="I128" s="80" t="s">
        <v>15</v>
      </c>
      <c r="J128" s="80" t="s">
        <v>16</v>
      </c>
      <c r="K128" s="80" t="s">
        <v>17</v>
      </c>
      <c r="L128" s="80" t="s">
        <v>18</v>
      </c>
      <c r="M128" s="80" t="s">
        <v>19</v>
      </c>
      <c r="N128" s="80" t="s">
        <v>20</v>
      </c>
      <c r="O128" s="80" t="s">
        <v>21</v>
      </c>
      <c r="P128" s="90"/>
    </row>
    <row r="129" spans="2:16" s="81" customFormat="1" ht="18" customHeight="1" x14ac:dyDescent="0.2">
      <c r="B129" s="149"/>
      <c r="C129" s="150"/>
      <c r="D129" s="98"/>
      <c r="E129" s="98"/>
      <c r="F129" s="98"/>
      <c r="G129" s="98"/>
      <c r="H129" s="98"/>
      <c r="I129" s="98"/>
      <c r="J129" s="98"/>
      <c r="K129" s="98"/>
      <c r="L129" s="98"/>
      <c r="M129" s="98"/>
      <c r="N129" s="98"/>
      <c r="O129" s="98"/>
      <c r="P129" s="91" t="s">
        <v>22</v>
      </c>
    </row>
    <row r="130" spans="2:16" s="81" customFormat="1" ht="18" hidden="1" customHeight="1" x14ac:dyDescent="0.2">
      <c r="B130" s="149"/>
      <c r="C130" s="129" t="s">
        <v>221</v>
      </c>
      <c r="D130" s="127">
        <f>ROUND(D129,0)</f>
        <v>0</v>
      </c>
      <c r="E130" s="127">
        <f t="shared" ref="E130" si="167">ROUND(E129,0)</f>
        <v>0</v>
      </c>
      <c r="F130" s="127">
        <f t="shared" ref="F130" si="168">ROUND(F129,0)</f>
        <v>0</v>
      </c>
      <c r="G130" s="127">
        <f t="shared" ref="G130" si="169">ROUND(G129,0)</f>
        <v>0</v>
      </c>
      <c r="H130" s="127">
        <f t="shared" ref="H130" si="170">ROUND(H129,0)</f>
        <v>0</v>
      </c>
      <c r="I130" s="127">
        <f t="shared" ref="I130" si="171">ROUND(I129,0)</f>
        <v>0</v>
      </c>
      <c r="J130" s="127">
        <f t="shared" ref="J130" si="172">ROUND(J129,0)</f>
        <v>0</v>
      </c>
      <c r="K130" s="127">
        <f t="shared" ref="K130" si="173">ROUND(K129,0)</f>
        <v>0</v>
      </c>
      <c r="L130" s="127">
        <f t="shared" ref="L130" si="174">ROUND(L129,0)</f>
        <v>0</v>
      </c>
      <c r="M130" s="127">
        <f t="shared" ref="M130" si="175">ROUND(M129,0)</f>
        <v>0</v>
      </c>
      <c r="N130" s="127">
        <f t="shared" ref="N130" si="176">ROUND(N129,0)</f>
        <v>0</v>
      </c>
      <c r="O130" s="127">
        <f t="shared" ref="O130" si="177">ROUND(O129,0)</f>
        <v>0</v>
      </c>
      <c r="P130" s="91"/>
    </row>
    <row r="131" spans="2:16" s="81" customFormat="1" ht="18" customHeight="1" x14ac:dyDescent="0.2">
      <c r="B131" s="149"/>
      <c r="C131" s="170" t="s">
        <v>207</v>
      </c>
      <c r="D131" s="115" t="s">
        <v>10</v>
      </c>
      <c r="E131" s="115" t="s">
        <v>11</v>
      </c>
      <c r="F131" s="115" t="s">
        <v>12</v>
      </c>
      <c r="G131" s="115" t="s">
        <v>13</v>
      </c>
      <c r="H131" s="115" t="s">
        <v>14</v>
      </c>
      <c r="I131" s="115" t="s">
        <v>15</v>
      </c>
      <c r="J131" s="115" t="s">
        <v>16</v>
      </c>
      <c r="K131" s="115" t="s">
        <v>17</v>
      </c>
      <c r="L131" s="115" t="s">
        <v>18</v>
      </c>
      <c r="M131" s="115" t="s">
        <v>19</v>
      </c>
      <c r="N131" s="115" t="s">
        <v>20</v>
      </c>
      <c r="O131" s="115" t="s">
        <v>21</v>
      </c>
      <c r="P131" s="91"/>
    </row>
    <row r="132" spans="2:16" s="81" customFormat="1" ht="18" customHeight="1" x14ac:dyDescent="0.2">
      <c r="B132" s="149"/>
      <c r="C132" s="150"/>
      <c r="D132" s="116"/>
      <c r="E132" s="116"/>
      <c r="F132" s="116"/>
      <c r="G132" s="116"/>
      <c r="H132" s="116"/>
      <c r="I132" s="116"/>
      <c r="J132" s="116"/>
      <c r="K132" s="116"/>
      <c r="L132" s="116"/>
      <c r="M132" s="116"/>
      <c r="N132" s="116"/>
      <c r="O132" s="116"/>
      <c r="P132" s="91" t="s">
        <v>22</v>
      </c>
    </row>
    <row r="133" spans="2:16" s="81" customFormat="1" ht="18" hidden="1" customHeight="1" x14ac:dyDescent="0.2">
      <c r="B133" s="149"/>
      <c r="C133" s="129" t="s">
        <v>221</v>
      </c>
      <c r="D133" s="127">
        <f>ROUND(D132,0)</f>
        <v>0</v>
      </c>
      <c r="E133" s="127">
        <f t="shared" ref="E133" si="178">ROUND(E132,0)</f>
        <v>0</v>
      </c>
      <c r="F133" s="127">
        <f t="shared" ref="F133" si="179">ROUND(F132,0)</f>
        <v>0</v>
      </c>
      <c r="G133" s="127">
        <f t="shared" ref="G133" si="180">ROUND(G132,0)</f>
        <v>0</v>
      </c>
      <c r="H133" s="127">
        <f t="shared" ref="H133" si="181">ROUND(H132,0)</f>
        <v>0</v>
      </c>
      <c r="I133" s="127">
        <f t="shared" ref="I133" si="182">ROUND(I132,0)</f>
        <v>0</v>
      </c>
      <c r="J133" s="127">
        <f t="shared" ref="J133" si="183">ROUND(J132,0)</f>
        <v>0</v>
      </c>
      <c r="K133" s="127">
        <f t="shared" ref="K133" si="184">ROUND(K132,0)</f>
        <v>0</v>
      </c>
      <c r="L133" s="127">
        <f t="shared" ref="L133" si="185">ROUND(L132,0)</f>
        <v>0</v>
      </c>
      <c r="M133" s="127">
        <f t="shared" ref="M133" si="186">ROUND(M132,0)</f>
        <v>0</v>
      </c>
      <c r="N133" s="127">
        <f t="shared" ref="N133" si="187">ROUND(N132,0)</f>
        <v>0</v>
      </c>
      <c r="O133" s="127">
        <f t="shared" ref="O133" si="188">ROUND(O132,0)</f>
        <v>0</v>
      </c>
      <c r="P133" s="91"/>
    </row>
    <row r="134" spans="2:16" s="81" customFormat="1" ht="18" hidden="1" customHeight="1" x14ac:dyDescent="0.2">
      <c r="B134" s="149"/>
      <c r="C134" s="134" t="s">
        <v>226</v>
      </c>
      <c r="D134" s="131">
        <f t="shared" ref="D134:O134" si="189">IF($D127="安定電源（純揚水のみ）",D130,D133)</f>
        <v>0</v>
      </c>
      <c r="E134" s="131">
        <f t="shared" si="189"/>
        <v>0</v>
      </c>
      <c r="F134" s="131">
        <f t="shared" si="189"/>
        <v>0</v>
      </c>
      <c r="G134" s="131">
        <f t="shared" si="189"/>
        <v>0</v>
      </c>
      <c r="H134" s="131">
        <f t="shared" si="189"/>
        <v>0</v>
      </c>
      <c r="I134" s="131">
        <f t="shared" si="189"/>
        <v>0</v>
      </c>
      <c r="J134" s="131">
        <f t="shared" si="189"/>
        <v>0</v>
      </c>
      <c r="K134" s="131">
        <f t="shared" si="189"/>
        <v>0</v>
      </c>
      <c r="L134" s="131">
        <f t="shared" si="189"/>
        <v>0</v>
      </c>
      <c r="M134" s="131">
        <f t="shared" si="189"/>
        <v>0</v>
      </c>
      <c r="N134" s="131">
        <f t="shared" si="189"/>
        <v>0</v>
      </c>
      <c r="O134" s="131">
        <f t="shared" si="189"/>
        <v>0</v>
      </c>
      <c r="P134" s="91"/>
    </row>
    <row r="135" spans="2:16" s="81" customFormat="1" ht="34.950000000000003" customHeight="1" x14ac:dyDescent="0.2">
      <c r="B135" s="149"/>
      <c r="C135" s="113" t="s">
        <v>205</v>
      </c>
      <c r="D135" s="164"/>
      <c r="E135" s="164"/>
      <c r="F135" s="164"/>
      <c r="G135" s="164"/>
      <c r="H135" s="164"/>
      <c r="I135" s="164"/>
      <c r="J135" s="164"/>
      <c r="K135" s="164"/>
      <c r="L135" s="164"/>
      <c r="M135" s="164"/>
      <c r="N135" s="164"/>
      <c r="O135" s="164"/>
      <c r="P135" s="91" t="s">
        <v>22</v>
      </c>
    </row>
    <row r="136" spans="2:16" s="81" customFormat="1" ht="18" hidden="1" customHeight="1" x14ac:dyDescent="0.2">
      <c r="B136" s="150"/>
      <c r="C136" s="129" t="s">
        <v>221</v>
      </c>
      <c r="D136" s="151">
        <f>ROUND(D135,0)</f>
        <v>0</v>
      </c>
      <c r="E136" s="152"/>
      <c r="F136" s="152"/>
      <c r="G136" s="152"/>
      <c r="H136" s="152"/>
      <c r="I136" s="152"/>
      <c r="J136" s="152"/>
      <c r="K136" s="152"/>
      <c r="L136" s="152"/>
      <c r="M136" s="152"/>
      <c r="N136" s="152"/>
      <c r="O136" s="153"/>
      <c r="P136" s="91"/>
    </row>
    <row r="137" spans="2:16" s="81" customFormat="1" ht="18" customHeight="1" x14ac:dyDescent="0.3">
      <c r="B137" s="148" t="s">
        <v>188</v>
      </c>
      <c r="C137" s="170" t="s">
        <v>204</v>
      </c>
      <c r="D137" s="80" t="s">
        <v>10</v>
      </c>
      <c r="E137" s="80" t="s">
        <v>11</v>
      </c>
      <c r="F137" s="80" t="s">
        <v>12</v>
      </c>
      <c r="G137" s="80" t="s">
        <v>13</v>
      </c>
      <c r="H137" s="80" t="s">
        <v>14</v>
      </c>
      <c r="I137" s="80" t="s">
        <v>15</v>
      </c>
      <c r="J137" s="80" t="s">
        <v>16</v>
      </c>
      <c r="K137" s="80" t="s">
        <v>17</v>
      </c>
      <c r="L137" s="80" t="s">
        <v>18</v>
      </c>
      <c r="M137" s="80" t="s">
        <v>19</v>
      </c>
      <c r="N137" s="80" t="s">
        <v>20</v>
      </c>
      <c r="O137" s="80" t="s">
        <v>21</v>
      </c>
      <c r="P137" s="90"/>
    </row>
    <row r="138" spans="2:16" s="81" customFormat="1" ht="18" customHeight="1" x14ac:dyDescent="0.2">
      <c r="B138" s="149"/>
      <c r="C138" s="174"/>
      <c r="D138" s="92">
        <f>SUM(D38,D50,D62,D74,D86,D98,D110,D122,D134)</f>
        <v>0</v>
      </c>
      <c r="E138" s="131">
        <f t="shared" ref="E138:O138" si="190">SUM(E38,E50,E62,E74,E86,E98,E110,E122,E134)</f>
        <v>0</v>
      </c>
      <c r="F138" s="131">
        <f t="shared" si="190"/>
        <v>0</v>
      </c>
      <c r="G138" s="131">
        <f t="shared" si="190"/>
        <v>0</v>
      </c>
      <c r="H138" s="131">
        <f t="shared" si="190"/>
        <v>0</v>
      </c>
      <c r="I138" s="131">
        <f t="shared" si="190"/>
        <v>0</v>
      </c>
      <c r="J138" s="131">
        <f t="shared" si="190"/>
        <v>0</v>
      </c>
      <c r="K138" s="131">
        <f t="shared" si="190"/>
        <v>0</v>
      </c>
      <c r="L138" s="131">
        <f t="shared" si="190"/>
        <v>0</v>
      </c>
      <c r="M138" s="131">
        <f t="shared" si="190"/>
        <v>0</v>
      </c>
      <c r="N138" s="131">
        <f t="shared" si="190"/>
        <v>0</v>
      </c>
      <c r="O138" s="131">
        <f t="shared" si="190"/>
        <v>0</v>
      </c>
      <c r="P138" s="91" t="s">
        <v>22</v>
      </c>
    </row>
    <row r="139" spans="2:16" s="81" customFormat="1" ht="18" customHeight="1" x14ac:dyDescent="0.2">
      <c r="B139" s="149"/>
      <c r="C139" s="170" t="s">
        <v>207</v>
      </c>
      <c r="D139" s="115" t="s">
        <v>10</v>
      </c>
      <c r="E139" s="115" t="s">
        <v>11</v>
      </c>
      <c r="F139" s="115" t="s">
        <v>12</v>
      </c>
      <c r="G139" s="115" t="s">
        <v>13</v>
      </c>
      <c r="H139" s="115" t="s">
        <v>14</v>
      </c>
      <c r="I139" s="115" t="s">
        <v>15</v>
      </c>
      <c r="J139" s="115" t="s">
        <v>16</v>
      </c>
      <c r="K139" s="115" t="s">
        <v>17</v>
      </c>
      <c r="L139" s="115" t="s">
        <v>18</v>
      </c>
      <c r="M139" s="115" t="s">
        <v>19</v>
      </c>
      <c r="N139" s="115" t="s">
        <v>20</v>
      </c>
      <c r="O139" s="115" t="s">
        <v>21</v>
      </c>
      <c r="P139" s="91"/>
    </row>
    <row r="140" spans="2:16" s="81" customFormat="1" ht="18" customHeight="1" x14ac:dyDescent="0.2">
      <c r="B140" s="149"/>
      <c r="C140" s="150"/>
      <c r="D140" s="117">
        <f t="shared" ref="D140:O140" si="191">SUM(D37,D49,D61,D73,D85,D97,D109,D121,D133)</f>
        <v>0</v>
      </c>
      <c r="E140" s="126">
        <f t="shared" si="191"/>
        <v>0</v>
      </c>
      <c r="F140" s="126">
        <f t="shared" si="191"/>
        <v>0</v>
      </c>
      <c r="G140" s="126">
        <f t="shared" si="191"/>
        <v>0</v>
      </c>
      <c r="H140" s="126">
        <f t="shared" si="191"/>
        <v>0</v>
      </c>
      <c r="I140" s="126">
        <f t="shared" si="191"/>
        <v>0</v>
      </c>
      <c r="J140" s="126">
        <f t="shared" si="191"/>
        <v>0</v>
      </c>
      <c r="K140" s="126">
        <f t="shared" si="191"/>
        <v>0</v>
      </c>
      <c r="L140" s="126">
        <f t="shared" si="191"/>
        <v>0</v>
      </c>
      <c r="M140" s="126">
        <f t="shared" si="191"/>
        <v>0</v>
      </c>
      <c r="N140" s="126">
        <f t="shared" si="191"/>
        <v>0</v>
      </c>
      <c r="O140" s="126">
        <f t="shared" si="191"/>
        <v>0</v>
      </c>
      <c r="P140" s="91" t="s">
        <v>208</v>
      </c>
    </row>
    <row r="141" spans="2:16" s="81" customFormat="1" ht="34.950000000000003" customHeight="1" x14ac:dyDescent="0.2">
      <c r="B141" s="149"/>
      <c r="C141" s="113" t="s">
        <v>205</v>
      </c>
      <c r="D141" s="166">
        <f>SUM(D40,D52,D64,D76,D88,D100,D112,D124,D136)</f>
        <v>0</v>
      </c>
      <c r="E141" s="166"/>
      <c r="F141" s="166"/>
      <c r="G141" s="166"/>
      <c r="H141" s="166"/>
      <c r="I141" s="166"/>
      <c r="J141" s="166"/>
      <c r="K141" s="166"/>
      <c r="L141" s="166"/>
      <c r="M141" s="166"/>
      <c r="N141" s="166"/>
      <c r="O141" s="166"/>
      <c r="P141" s="91" t="s">
        <v>22</v>
      </c>
    </row>
    <row r="142" spans="2:16" s="81" customFormat="1" ht="18" hidden="1" customHeight="1" x14ac:dyDescent="0.2">
      <c r="B142" s="150"/>
      <c r="C142" s="135" t="s">
        <v>226</v>
      </c>
      <c r="D142" s="131">
        <f t="shared" ref="D142:O142" si="192">SUM(D38,D50,D62,D74,D86,D98,D110,D122,D134)</f>
        <v>0</v>
      </c>
      <c r="E142" s="131">
        <f t="shared" si="192"/>
        <v>0</v>
      </c>
      <c r="F142" s="131">
        <f t="shared" si="192"/>
        <v>0</v>
      </c>
      <c r="G142" s="131">
        <f t="shared" si="192"/>
        <v>0</v>
      </c>
      <c r="H142" s="131">
        <f t="shared" si="192"/>
        <v>0</v>
      </c>
      <c r="I142" s="131">
        <f t="shared" si="192"/>
        <v>0</v>
      </c>
      <c r="J142" s="131">
        <f t="shared" si="192"/>
        <v>0</v>
      </c>
      <c r="K142" s="131">
        <f t="shared" si="192"/>
        <v>0</v>
      </c>
      <c r="L142" s="131">
        <f t="shared" si="192"/>
        <v>0</v>
      </c>
      <c r="M142" s="131">
        <f t="shared" si="192"/>
        <v>0</v>
      </c>
      <c r="N142" s="131">
        <f t="shared" si="192"/>
        <v>0</v>
      </c>
      <c r="O142" s="131">
        <f t="shared" si="192"/>
        <v>0</v>
      </c>
      <c r="P142" s="91"/>
    </row>
    <row r="143" spans="2:16" s="81" customFormat="1" ht="18" customHeight="1" x14ac:dyDescent="0.2">
      <c r="B143" s="96"/>
    </row>
    <row r="144" spans="2:16" s="81" customFormat="1" ht="18" customHeight="1" x14ac:dyDescent="0.2">
      <c r="B144" s="97" t="s">
        <v>189</v>
      </c>
    </row>
    <row r="145" spans="2:16" s="81" customFormat="1" ht="18" customHeight="1" x14ac:dyDescent="0.2">
      <c r="B145" s="154" t="s">
        <v>1</v>
      </c>
      <c r="C145" s="154"/>
      <c r="D145" s="154" t="s">
        <v>23</v>
      </c>
      <c r="E145" s="154"/>
      <c r="F145" s="154"/>
      <c r="G145" s="154"/>
      <c r="H145" s="154"/>
      <c r="I145" s="154"/>
      <c r="J145" s="154"/>
      <c r="K145" s="154"/>
      <c r="L145" s="154"/>
      <c r="M145" s="154"/>
      <c r="N145" s="154"/>
      <c r="O145" s="154"/>
      <c r="P145" s="80" t="s">
        <v>2</v>
      </c>
    </row>
    <row r="146" spans="2:16" s="81" customFormat="1" ht="18" customHeight="1" x14ac:dyDescent="0.2">
      <c r="B146" s="154" t="s">
        <v>190</v>
      </c>
      <c r="C146" s="154"/>
      <c r="D146" s="145"/>
      <c r="E146" s="146"/>
      <c r="F146" s="146"/>
      <c r="G146" s="146"/>
      <c r="H146" s="146"/>
      <c r="I146" s="146"/>
      <c r="J146" s="146"/>
      <c r="K146" s="146"/>
      <c r="L146" s="146"/>
      <c r="M146" s="146"/>
      <c r="N146" s="146"/>
      <c r="O146" s="147"/>
      <c r="P146" s="83"/>
    </row>
    <row r="147" spans="2:16" s="81" customFormat="1" ht="18" customHeight="1" x14ac:dyDescent="0.2">
      <c r="B147" s="171" t="s">
        <v>178</v>
      </c>
      <c r="C147" s="172"/>
      <c r="D147" s="168" t="str">
        <f>IF('入力欄(基本情報)'!C29="","",'入力欄(基本情報)'!C29)</f>
        <v/>
      </c>
      <c r="E147" s="173"/>
      <c r="F147" s="173"/>
      <c r="G147" s="173"/>
      <c r="H147" s="173"/>
      <c r="I147" s="173"/>
      <c r="J147" s="173"/>
      <c r="K147" s="173"/>
      <c r="L147" s="173"/>
      <c r="M147" s="173"/>
      <c r="N147" s="173"/>
      <c r="O147" s="169"/>
      <c r="P147" s="84"/>
    </row>
    <row r="148" spans="2:16" s="81" customFormat="1" ht="18" customHeight="1" x14ac:dyDescent="0.2">
      <c r="B148" s="171" t="s">
        <v>179</v>
      </c>
      <c r="C148" s="172"/>
      <c r="D148" s="168" t="str">
        <f>IF('入力欄(基本情報)'!C30="","",'入力欄(基本情報)'!C30)</f>
        <v/>
      </c>
      <c r="E148" s="173"/>
      <c r="F148" s="173"/>
      <c r="G148" s="173"/>
      <c r="H148" s="173"/>
      <c r="I148" s="173"/>
      <c r="J148" s="173"/>
      <c r="K148" s="173"/>
      <c r="L148" s="173"/>
      <c r="M148" s="173"/>
      <c r="N148" s="173"/>
      <c r="O148" s="169"/>
      <c r="P148" s="84"/>
    </row>
    <row r="149" spans="2:16" s="81" customFormat="1" ht="18" customHeight="1" x14ac:dyDescent="0.2">
      <c r="B149" s="171" t="s">
        <v>225</v>
      </c>
      <c r="C149" s="172"/>
      <c r="D149" s="145"/>
      <c r="E149" s="146"/>
      <c r="F149" s="146"/>
      <c r="G149" s="146"/>
      <c r="H149" s="146"/>
      <c r="I149" s="146"/>
      <c r="J149" s="146"/>
      <c r="K149" s="146"/>
      <c r="L149" s="146"/>
      <c r="M149" s="146"/>
      <c r="N149" s="146"/>
      <c r="O149" s="147"/>
      <c r="P149" s="134"/>
    </row>
    <row r="150" spans="2:16" s="81" customFormat="1" ht="18" customHeight="1" x14ac:dyDescent="0.2">
      <c r="B150" s="171" t="s">
        <v>228</v>
      </c>
      <c r="C150" s="172"/>
      <c r="D150" s="145"/>
      <c r="E150" s="146"/>
      <c r="F150" s="146"/>
      <c r="G150" s="146"/>
      <c r="H150" s="146"/>
      <c r="I150" s="146"/>
      <c r="J150" s="146"/>
      <c r="K150" s="146"/>
      <c r="L150" s="146"/>
      <c r="M150" s="146"/>
      <c r="N150" s="146"/>
      <c r="O150" s="147"/>
      <c r="P150" s="134"/>
    </row>
    <row r="151" spans="2:16" s="81" customFormat="1" ht="18" customHeight="1" x14ac:dyDescent="0.2">
      <c r="B151" s="160" t="s">
        <v>230</v>
      </c>
      <c r="C151" s="161"/>
      <c r="D151" s="132" t="s">
        <v>10</v>
      </c>
      <c r="E151" s="132" t="s">
        <v>11</v>
      </c>
      <c r="F151" s="132" t="s">
        <v>12</v>
      </c>
      <c r="G151" s="132" t="s">
        <v>13</v>
      </c>
      <c r="H151" s="132" t="s">
        <v>14</v>
      </c>
      <c r="I151" s="132" t="s">
        <v>15</v>
      </c>
      <c r="J151" s="132" t="s">
        <v>16</v>
      </c>
      <c r="K151" s="132" t="s">
        <v>17</v>
      </c>
      <c r="L151" s="132" t="s">
        <v>18</v>
      </c>
      <c r="M151" s="132" t="s">
        <v>19</v>
      </c>
      <c r="N151" s="132" t="s">
        <v>20</v>
      </c>
      <c r="O151" s="132" t="s">
        <v>21</v>
      </c>
      <c r="P151" s="134"/>
    </row>
    <row r="152" spans="2:16" s="81" customFormat="1" ht="18" customHeight="1" x14ac:dyDescent="0.2">
      <c r="B152" s="162"/>
      <c r="C152" s="163"/>
      <c r="D152" s="99"/>
      <c r="E152" s="99"/>
      <c r="F152" s="99"/>
      <c r="G152" s="99"/>
      <c r="H152" s="99"/>
      <c r="I152" s="99"/>
      <c r="J152" s="99"/>
      <c r="K152" s="99"/>
      <c r="L152" s="99"/>
      <c r="M152" s="99"/>
      <c r="N152" s="99"/>
      <c r="O152" s="99"/>
      <c r="P152" s="134" t="s">
        <v>64</v>
      </c>
    </row>
    <row r="153" spans="2:16" s="81" customFormat="1" ht="18" hidden="1" customHeight="1" x14ac:dyDescent="0.2">
      <c r="B153" s="168" t="s">
        <v>223</v>
      </c>
      <c r="C153" s="169"/>
      <c r="D153" s="128">
        <f>ROUND(D152,0)</f>
        <v>0</v>
      </c>
      <c r="E153" s="128">
        <f t="shared" ref="E153:O153" si="193">ROUND(E152,0)</f>
        <v>0</v>
      </c>
      <c r="F153" s="128">
        <f t="shared" si="193"/>
        <v>0</v>
      </c>
      <c r="G153" s="128">
        <f t="shared" si="193"/>
        <v>0</v>
      </c>
      <c r="H153" s="128">
        <f t="shared" si="193"/>
        <v>0</v>
      </c>
      <c r="I153" s="128">
        <f t="shared" si="193"/>
        <v>0</v>
      </c>
      <c r="J153" s="128">
        <f t="shared" si="193"/>
        <v>0</v>
      </c>
      <c r="K153" s="128">
        <f t="shared" si="193"/>
        <v>0</v>
      </c>
      <c r="L153" s="128">
        <f t="shared" si="193"/>
        <v>0</v>
      </c>
      <c r="M153" s="128">
        <f t="shared" si="193"/>
        <v>0</v>
      </c>
      <c r="N153" s="128">
        <f t="shared" si="193"/>
        <v>0</v>
      </c>
      <c r="O153" s="128">
        <f t="shared" si="193"/>
        <v>0</v>
      </c>
      <c r="P153" s="134"/>
    </row>
    <row r="154" spans="2:16" s="81" customFormat="1" ht="18" customHeight="1" x14ac:dyDescent="0.2">
      <c r="B154" s="160" t="s">
        <v>229</v>
      </c>
      <c r="C154" s="161"/>
      <c r="D154" s="132" t="s">
        <v>10</v>
      </c>
      <c r="E154" s="132" t="s">
        <v>11</v>
      </c>
      <c r="F154" s="132" t="s">
        <v>12</v>
      </c>
      <c r="G154" s="132" t="s">
        <v>13</v>
      </c>
      <c r="H154" s="132" t="s">
        <v>14</v>
      </c>
      <c r="I154" s="132" t="s">
        <v>15</v>
      </c>
      <c r="J154" s="132" t="s">
        <v>16</v>
      </c>
      <c r="K154" s="132" t="s">
        <v>17</v>
      </c>
      <c r="L154" s="132" t="s">
        <v>18</v>
      </c>
      <c r="M154" s="132" t="s">
        <v>19</v>
      </c>
      <c r="N154" s="132" t="s">
        <v>20</v>
      </c>
      <c r="O154" s="132" t="s">
        <v>21</v>
      </c>
      <c r="P154" s="134"/>
    </row>
    <row r="155" spans="2:16" s="81" customFormat="1" ht="18" customHeight="1" x14ac:dyDescent="0.2">
      <c r="B155" s="162"/>
      <c r="C155" s="163"/>
      <c r="D155" s="93" t="e">
        <f>IF(D$153&gt;=MAX('調整係数一覧(今回差替用)'!$A$202:$A$221),VLOOKUP(MAX('調整係数一覧(今回差替用)'!$A$202:$A$221),'調整係数一覧(今回差替用)'!$A$202:$M$221,COLUMN(D$22)-2,0),VLOOKUP(D$153,'調整係数一覧(今回差替用)'!$A$202:$M$221,COLUMN(D$22)-2,0))</f>
        <v>#N/A</v>
      </c>
      <c r="E155" s="93" t="e">
        <f>IF(E$153&gt;=MAX('調整係数一覧(今回差替用)'!$A$202:$A$221),VLOOKUP(MAX('調整係数一覧(今回差替用)'!$A$202:$A$221),'調整係数一覧(今回差替用)'!$A$202:$M$221,COLUMN(E$22)-2,0),VLOOKUP(E$153,'調整係数一覧(今回差替用)'!$A$202:$M$221,COLUMN(E$22)-2,0))</f>
        <v>#N/A</v>
      </c>
      <c r="F155" s="93" t="e">
        <f>IF(F$153&gt;=MAX('調整係数一覧(今回差替用)'!$A$202:$A$221),VLOOKUP(MAX('調整係数一覧(今回差替用)'!$A$202:$A$221),'調整係数一覧(今回差替用)'!$A$202:$M$221,COLUMN(F$22)-2,0),VLOOKUP(F$153,'調整係数一覧(今回差替用)'!$A$202:$M$221,COLUMN(F$22)-2,0))</f>
        <v>#N/A</v>
      </c>
      <c r="G155" s="93" t="e">
        <f>IF(G$153&gt;=MAX('調整係数一覧(今回差替用)'!$A$202:$A$221),VLOOKUP(MAX('調整係数一覧(今回差替用)'!$A$202:$A$221),'調整係数一覧(今回差替用)'!$A$202:$M$221,COLUMN(G$22)-2,0),VLOOKUP(G$153,'調整係数一覧(今回差替用)'!$A$202:$M$221,COLUMN(G$22)-2,0))</f>
        <v>#N/A</v>
      </c>
      <c r="H155" s="93" t="e">
        <f>IF(H$153&gt;=MAX('調整係数一覧(今回差替用)'!$A$202:$A$221),VLOOKUP(MAX('調整係数一覧(今回差替用)'!$A$202:$A$221),'調整係数一覧(今回差替用)'!$A$202:$M$221,COLUMN(H$22)-2,0),VLOOKUP(H$153,'調整係数一覧(今回差替用)'!$A$202:$M$221,COLUMN(H$22)-2,0))</f>
        <v>#N/A</v>
      </c>
      <c r="I155" s="93" t="e">
        <f>IF(I$153&gt;=MAX('調整係数一覧(今回差替用)'!$A$202:$A$221),VLOOKUP(MAX('調整係数一覧(今回差替用)'!$A$202:$A$221),'調整係数一覧(今回差替用)'!$A$202:$M$221,COLUMN(I$22)-2,0),VLOOKUP(I$153,'調整係数一覧(今回差替用)'!$A$202:$M$221,COLUMN(I$22)-2,0))</f>
        <v>#N/A</v>
      </c>
      <c r="J155" s="93" t="e">
        <f>IF(J$153&gt;=MAX('調整係数一覧(今回差替用)'!$A$202:$A$221),VLOOKUP(MAX('調整係数一覧(今回差替用)'!$A$202:$A$221),'調整係数一覧(今回差替用)'!$A$202:$M$221,COLUMN(J$22)-2,0),VLOOKUP(J$153,'調整係数一覧(今回差替用)'!$A$202:$M$221,COLUMN(J$22)-2,0))</f>
        <v>#N/A</v>
      </c>
      <c r="K155" s="93" t="e">
        <f>IF(K$153&gt;=MAX('調整係数一覧(今回差替用)'!$A$202:$A$221),VLOOKUP(MAX('調整係数一覧(今回差替用)'!$A$202:$A$221),'調整係数一覧(今回差替用)'!$A$202:$M$221,COLUMN(K$22)-2,0),VLOOKUP(K$153,'調整係数一覧(今回差替用)'!$A$202:$M$221,COLUMN(K$22)-2,0))</f>
        <v>#N/A</v>
      </c>
      <c r="L155" s="93" t="e">
        <f>IF(L$153&gt;=MAX('調整係数一覧(今回差替用)'!$A$202:$A$221),VLOOKUP(MAX('調整係数一覧(今回差替用)'!$A$202:$A$221),'調整係数一覧(今回差替用)'!$A$202:$M$221,COLUMN(L$22)-2,0),VLOOKUP(L$153,'調整係数一覧(今回差替用)'!$A$202:$M$221,COLUMN(L$22)-2,0))</f>
        <v>#N/A</v>
      </c>
      <c r="M155" s="93" t="e">
        <f>IF(M$153&gt;=MAX('調整係数一覧(今回差替用)'!$A$202:$A$221),VLOOKUP(MAX('調整係数一覧(今回差替用)'!$A$202:$A$221),'調整係数一覧(今回差替用)'!$A$202:$M$221,COLUMN(M$22)-2,0),VLOOKUP(M$153,'調整係数一覧(今回差替用)'!$A$202:$M$221,COLUMN(M$22)-2,0))</f>
        <v>#N/A</v>
      </c>
      <c r="N155" s="93" t="e">
        <f>IF(N$153&gt;=MAX('調整係数一覧(今回差替用)'!$A$202:$A$221),VLOOKUP(MAX('調整係数一覧(今回差替用)'!$A$202:$A$221),'調整係数一覧(今回差替用)'!$A$202:$M$221,COLUMN(N$22)-2,0),VLOOKUP(N$153,'調整係数一覧(今回差替用)'!$A$202:$M$221,COLUMN(N$22)-2,0))</f>
        <v>#N/A</v>
      </c>
      <c r="O155" s="93" t="e">
        <f>IF(O$153&gt;=MAX('調整係数一覧(今回差替用)'!$A$202:$A$221),VLOOKUP(MAX('調整係数一覧(今回差替用)'!$A$202:$A$221),'調整係数一覧(今回差替用)'!$A$202:$M$221,COLUMN(O$22)-2,0),VLOOKUP(O$153,'調整係数一覧(今回差替用)'!$A$202:$M$221,COLUMN(O$22)-2,0))</f>
        <v>#N/A</v>
      </c>
      <c r="P155" s="134"/>
    </row>
    <row r="156" spans="2:16" s="81" customFormat="1" ht="18" customHeight="1" x14ac:dyDescent="0.3">
      <c r="B156" s="154" t="s">
        <v>224</v>
      </c>
      <c r="C156" s="154"/>
      <c r="D156" s="120" t="s">
        <v>10</v>
      </c>
      <c r="E156" s="120" t="s">
        <v>11</v>
      </c>
      <c r="F156" s="120" t="s">
        <v>12</v>
      </c>
      <c r="G156" s="120" t="s">
        <v>13</v>
      </c>
      <c r="H156" s="120" t="s">
        <v>14</v>
      </c>
      <c r="I156" s="120" t="s">
        <v>15</v>
      </c>
      <c r="J156" s="120" t="s">
        <v>16</v>
      </c>
      <c r="K156" s="120" t="s">
        <v>17</v>
      </c>
      <c r="L156" s="120" t="s">
        <v>18</v>
      </c>
      <c r="M156" s="120" t="s">
        <v>19</v>
      </c>
      <c r="N156" s="120" t="s">
        <v>20</v>
      </c>
      <c r="O156" s="120" t="s">
        <v>21</v>
      </c>
      <c r="P156" s="90"/>
    </row>
    <row r="157" spans="2:16" s="81" customFormat="1" ht="18" customHeight="1" x14ac:dyDescent="0.2">
      <c r="B157" s="154"/>
      <c r="C157" s="154"/>
      <c r="D157" s="131" t="str">
        <f>IF($D149="安定電源（純揚水のみ）",MIN(ROUND(D161/D155,0),D15),"－")</f>
        <v>－</v>
      </c>
      <c r="E157" s="141" t="str">
        <f t="shared" ref="E157:O157" si="194">IF($D149="安定電源（純揚水のみ）",MIN(ROUND(E161/E155,0),E15),"－")</f>
        <v>－</v>
      </c>
      <c r="F157" s="141" t="str">
        <f t="shared" si="194"/>
        <v>－</v>
      </c>
      <c r="G157" s="141" t="str">
        <f t="shared" si="194"/>
        <v>－</v>
      </c>
      <c r="H157" s="141" t="str">
        <f t="shared" si="194"/>
        <v>－</v>
      </c>
      <c r="I157" s="141" t="str">
        <f t="shared" si="194"/>
        <v>－</v>
      </c>
      <c r="J157" s="141" t="str">
        <f t="shared" si="194"/>
        <v>－</v>
      </c>
      <c r="K157" s="141" t="str">
        <f t="shared" si="194"/>
        <v>－</v>
      </c>
      <c r="L157" s="141" t="str">
        <f t="shared" si="194"/>
        <v>－</v>
      </c>
      <c r="M157" s="141" t="str">
        <f t="shared" si="194"/>
        <v>－</v>
      </c>
      <c r="N157" s="141" t="str">
        <f t="shared" si="194"/>
        <v>－</v>
      </c>
      <c r="O157" s="141" t="str">
        <f t="shared" si="194"/>
        <v>－</v>
      </c>
      <c r="P157" s="91" t="s">
        <v>22</v>
      </c>
    </row>
    <row r="158" spans="2:16" s="81" customFormat="1" hidden="1" x14ac:dyDescent="0.2">
      <c r="B158" s="168" t="s">
        <v>221</v>
      </c>
      <c r="C158" s="169"/>
      <c r="D158" s="127" t="e">
        <f>ROUND(D157,0)</f>
        <v>#VALUE!</v>
      </c>
      <c r="E158" s="127" t="e">
        <f t="shared" ref="E158:O158" si="195">ROUND(E157,0)</f>
        <v>#VALUE!</v>
      </c>
      <c r="F158" s="127" t="e">
        <f t="shared" si="195"/>
        <v>#VALUE!</v>
      </c>
      <c r="G158" s="127" t="e">
        <f t="shared" si="195"/>
        <v>#VALUE!</v>
      </c>
      <c r="H158" s="127" t="e">
        <f t="shared" si="195"/>
        <v>#VALUE!</v>
      </c>
      <c r="I158" s="127" t="e">
        <f t="shared" si="195"/>
        <v>#VALUE!</v>
      </c>
      <c r="J158" s="127" t="e">
        <f t="shared" si="195"/>
        <v>#VALUE!</v>
      </c>
      <c r="K158" s="127" t="e">
        <f t="shared" si="195"/>
        <v>#VALUE!</v>
      </c>
      <c r="L158" s="127" t="e">
        <f t="shared" si="195"/>
        <v>#VALUE!</v>
      </c>
      <c r="M158" s="127" t="e">
        <f t="shared" si="195"/>
        <v>#VALUE!</v>
      </c>
      <c r="N158" s="127" t="e">
        <f t="shared" si="195"/>
        <v>#VALUE!</v>
      </c>
      <c r="O158" s="127" t="e">
        <f t="shared" si="195"/>
        <v>#VALUE!</v>
      </c>
      <c r="P158" s="91"/>
    </row>
    <row r="159" spans="2:16" s="81" customFormat="1" ht="19.95" customHeight="1" x14ac:dyDescent="0.2">
      <c r="B159" s="167" t="s">
        <v>206</v>
      </c>
      <c r="C159" s="179"/>
      <c r="D159" s="111" t="s">
        <v>10</v>
      </c>
      <c r="E159" s="111" t="s">
        <v>11</v>
      </c>
      <c r="F159" s="111" t="s">
        <v>12</v>
      </c>
      <c r="G159" s="111" t="s">
        <v>13</v>
      </c>
      <c r="H159" s="111" t="s">
        <v>14</v>
      </c>
      <c r="I159" s="111" t="s">
        <v>15</v>
      </c>
      <c r="J159" s="111" t="s">
        <v>16</v>
      </c>
      <c r="K159" s="111" t="s">
        <v>17</v>
      </c>
      <c r="L159" s="111" t="s">
        <v>18</v>
      </c>
      <c r="M159" s="111" t="s">
        <v>19</v>
      </c>
      <c r="N159" s="111" t="s">
        <v>20</v>
      </c>
      <c r="O159" s="111" t="s">
        <v>21</v>
      </c>
      <c r="P159" s="91"/>
    </row>
    <row r="160" spans="2:16" s="81" customFormat="1" ht="18" customHeight="1" x14ac:dyDescent="0.2">
      <c r="B160" s="180"/>
      <c r="C160" s="181"/>
      <c r="D160" s="133"/>
      <c r="E160" s="133"/>
      <c r="F160" s="133"/>
      <c r="G160" s="133"/>
      <c r="H160" s="133"/>
      <c r="I160" s="133"/>
      <c r="J160" s="133"/>
      <c r="K160" s="133"/>
      <c r="L160" s="133"/>
      <c r="M160" s="133"/>
      <c r="N160" s="133"/>
      <c r="O160" s="133"/>
      <c r="P160" s="91" t="s">
        <v>231</v>
      </c>
    </row>
    <row r="161" spans="2:16" s="81" customFormat="1" hidden="1" x14ac:dyDescent="0.2">
      <c r="B161" s="168" t="s">
        <v>221</v>
      </c>
      <c r="C161" s="169"/>
      <c r="D161" s="131">
        <f>ROUND(D160,0)</f>
        <v>0</v>
      </c>
      <c r="E161" s="139">
        <f t="shared" ref="E161:O161" si="196">ROUND(E160,0)</f>
        <v>0</v>
      </c>
      <c r="F161" s="139">
        <f t="shared" si="196"/>
        <v>0</v>
      </c>
      <c r="G161" s="139">
        <f t="shared" si="196"/>
        <v>0</v>
      </c>
      <c r="H161" s="139">
        <f t="shared" si="196"/>
        <v>0</v>
      </c>
      <c r="I161" s="139">
        <f t="shared" si="196"/>
        <v>0</v>
      </c>
      <c r="J161" s="139">
        <f t="shared" si="196"/>
        <v>0</v>
      </c>
      <c r="K161" s="139">
        <f t="shared" si="196"/>
        <v>0</v>
      </c>
      <c r="L161" s="139">
        <f t="shared" si="196"/>
        <v>0</v>
      </c>
      <c r="M161" s="139">
        <f t="shared" si="196"/>
        <v>0</v>
      </c>
      <c r="N161" s="139">
        <f t="shared" si="196"/>
        <v>0</v>
      </c>
      <c r="O161" s="139">
        <f t="shared" si="196"/>
        <v>0</v>
      </c>
      <c r="P161" s="91"/>
    </row>
    <row r="162" spans="2:16" s="81" customFormat="1" hidden="1" x14ac:dyDescent="0.2">
      <c r="B162" s="168" t="s">
        <v>226</v>
      </c>
      <c r="C162" s="169"/>
      <c r="D162" s="138">
        <f>IF($D$149="安定電源（純揚水のみ）",D157,D161)</f>
        <v>0</v>
      </c>
      <c r="E162" s="140">
        <f t="shared" ref="E162:O162" si="197">IF($D$149="安定電源（純揚水のみ）",E157,E161)</f>
        <v>0</v>
      </c>
      <c r="F162" s="140">
        <f t="shared" si="197"/>
        <v>0</v>
      </c>
      <c r="G162" s="140">
        <f t="shared" si="197"/>
        <v>0</v>
      </c>
      <c r="H162" s="140">
        <f t="shared" si="197"/>
        <v>0</v>
      </c>
      <c r="I162" s="140">
        <f t="shared" si="197"/>
        <v>0</v>
      </c>
      <c r="J162" s="140">
        <f t="shared" si="197"/>
        <v>0</v>
      </c>
      <c r="K162" s="140">
        <f t="shared" si="197"/>
        <v>0</v>
      </c>
      <c r="L162" s="140">
        <f t="shared" si="197"/>
        <v>0</v>
      </c>
      <c r="M162" s="140">
        <f t="shared" si="197"/>
        <v>0</v>
      </c>
      <c r="N162" s="140">
        <f t="shared" si="197"/>
        <v>0</v>
      </c>
      <c r="O162" s="140">
        <f t="shared" si="197"/>
        <v>0</v>
      </c>
      <c r="P162" s="91"/>
    </row>
    <row r="163" spans="2:16" s="81" customFormat="1" ht="34.950000000000003" customHeight="1" x14ac:dyDescent="0.2">
      <c r="B163" s="165" t="s">
        <v>201</v>
      </c>
      <c r="C163" s="154"/>
      <c r="D163" s="164"/>
      <c r="E163" s="164"/>
      <c r="F163" s="164"/>
      <c r="G163" s="164"/>
      <c r="H163" s="164"/>
      <c r="I163" s="164"/>
      <c r="J163" s="164"/>
      <c r="K163" s="164"/>
      <c r="L163" s="164"/>
      <c r="M163" s="164"/>
      <c r="N163" s="164"/>
      <c r="O163" s="164"/>
      <c r="P163" s="91" t="s">
        <v>22</v>
      </c>
    </row>
    <row r="164" spans="2:16" s="81" customFormat="1" ht="19.95" hidden="1" customHeight="1" x14ac:dyDescent="0.2">
      <c r="B164" s="176" t="s">
        <v>223</v>
      </c>
      <c r="C164" s="176"/>
      <c r="D164" s="177">
        <f>ROUND(D163,0)</f>
        <v>0</v>
      </c>
      <c r="E164" s="178"/>
      <c r="F164" s="178"/>
      <c r="G164" s="178"/>
      <c r="H164" s="178"/>
      <c r="I164" s="178"/>
      <c r="J164" s="178"/>
      <c r="K164" s="178"/>
      <c r="L164" s="178"/>
      <c r="M164" s="178"/>
      <c r="N164" s="178"/>
      <c r="O164" s="178"/>
      <c r="P164" s="83"/>
    </row>
    <row r="165" spans="2:16" s="81" customFormat="1" ht="19.95" customHeight="1" x14ac:dyDescent="0.2">
      <c r="B165" s="175"/>
      <c r="C165" s="175"/>
    </row>
    <row r="166" spans="2:16" s="81" customFormat="1" ht="19.95" customHeight="1" x14ac:dyDescent="0.2"/>
    <row r="167" spans="2:16" s="81" customFormat="1" ht="19.95" customHeight="1" x14ac:dyDescent="0.2"/>
    <row r="168" spans="2:16" s="81" customFormat="1" ht="19.95" customHeight="1" x14ac:dyDescent="0.2"/>
    <row r="169" spans="2:16" s="81" customFormat="1" ht="19.95" customHeight="1" x14ac:dyDescent="0.2"/>
    <row r="170" spans="2:16" s="81" customFormat="1" ht="19.95" customHeight="1" x14ac:dyDescent="0.2"/>
    <row r="171" spans="2:16" s="81" customFormat="1" ht="19.95" customHeight="1" x14ac:dyDescent="0.2"/>
    <row r="172" spans="2:16" s="81" customFormat="1" ht="19.95" customHeight="1" x14ac:dyDescent="0.2"/>
    <row r="173" spans="2:16" s="81" customFormat="1" ht="19.95" customHeight="1" x14ac:dyDescent="0.2"/>
    <row r="174" spans="2:16" s="81" customFormat="1" ht="19.95" customHeight="1" x14ac:dyDescent="0.2"/>
    <row r="175" spans="2:16" s="81" customFormat="1" ht="19.95" customHeight="1" x14ac:dyDescent="0.2"/>
    <row r="176" spans="2:16" s="81" customFormat="1" ht="19.95" customHeight="1" x14ac:dyDescent="0.2"/>
    <row r="177" s="81" customFormat="1" ht="19.95" customHeight="1" x14ac:dyDescent="0.2"/>
    <row r="178" s="81" customFormat="1" ht="19.95" customHeight="1" x14ac:dyDescent="0.2"/>
    <row r="179" s="81" customFormat="1" ht="19.95" customHeight="1" x14ac:dyDescent="0.2"/>
    <row r="180" s="81" customFormat="1" ht="19.95" customHeight="1" x14ac:dyDescent="0.2"/>
    <row r="181" s="81" customFormat="1" ht="19.95" customHeight="1" x14ac:dyDescent="0.2"/>
    <row r="182" s="81" customFormat="1" ht="19.95" customHeight="1" x14ac:dyDescent="0.2"/>
    <row r="183" s="81" customFormat="1" ht="19.95" customHeight="1" x14ac:dyDescent="0.2"/>
    <row r="184" s="81" customFormat="1" ht="19.95" customHeight="1" x14ac:dyDescent="0.2"/>
    <row r="185" s="81" customFormat="1" ht="19.95" customHeight="1" x14ac:dyDescent="0.2"/>
    <row r="186" s="81" customFormat="1" ht="19.95" customHeight="1" x14ac:dyDescent="0.2"/>
    <row r="187" s="81" customFormat="1" ht="19.95" customHeight="1" x14ac:dyDescent="0.2"/>
  </sheetData>
  <sheetProtection algorithmName="SHA-512" hashValue="F9XVG10VHo31Iwc1gTNP0hoXkqQUxz2rMOYKWaBVCG8s+/62U8uiGAnw3Q/25/VUB2c717VVgJdSy+fMaSWh5w==" saltValue="0zUwmlKMTc3f6urN651Tnw==" spinCount="100000" sheet="1" objects="1" scenarios="1"/>
  <mergeCells count="126">
    <mergeCell ref="B165:C165"/>
    <mergeCell ref="B150:C150"/>
    <mergeCell ref="D150:O150"/>
    <mergeCell ref="B151:C152"/>
    <mergeCell ref="B154:C155"/>
    <mergeCell ref="B153:C153"/>
    <mergeCell ref="B161:C161"/>
    <mergeCell ref="B164:C164"/>
    <mergeCell ref="D164:O164"/>
    <mergeCell ref="B162:C162"/>
    <mergeCell ref="B158:C158"/>
    <mergeCell ref="B156:C157"/>
    <mergeCell ref="B163:C163"/>
    <mergeCell ref="D163:O163"/>
    <mergeCell ref="B159:C160"/>
    <mergeCell ref="D79:O79"/>
    <mergeCell ref="D91:O91"/>
    <mergeCell ref="D103:O103"/>
    <mergeCell ref="D115:O115"/>
    <mergeCell ref="D127:O127"/>
    <mergeCell ref="B137:B142"/>
    <mergeCell ref="D100:O100"/>
    <mergeCell ref="B89:B100"/>
    <mergeCell ref="D112:O112"/>
    <mergeCell ref="B101:B112"/>
    <mergeCell ref="D124:O124"/>
    <mergeCell ref="B113:B124"/>
    <mergeCell ref="D136:O136"/>
    <mergeCell ref="B125:B136"/>
    <mergeCell ref="C119:C120"/>
    <mergeCell ref="D113:O113"/>
    <mergeCell ref="C137:C138"/>
    <mergeCell ref="D141:O141"/>
    <mergeCell ref="C107:C108"/>
    <mergeCell ref="C139:C140"/>
    <mergeCell ref="D99:O99"/>
    <mergeCell ref="D102:O102"/>
    <mergeCell ref="C104:C105"/>
    <mergeCell ref="D111:O111"/>
    <mergeCell ref="B145:C145"/>
    <mergeCell ref="D145:O145"/>
    <mergeCell ref="D126:O126"/>
    <mergeCell ref="C128:C129"/>
    <mergeCell ref="D135:O135"/>
    <mergeCell ref="B147:C147"/>
    <mergeCell ref="D147:O147"/>
    <mergeCell ref="D125:O125"/>
    <mergeCell ref="D114:O114"/>
    <mergeCell ref="C116:C117"/>
    <mergeCell ref="C131:C132"/>
    <mergeCell ref="B146:C146"/>
    <mergeCell ref="B149:C149"/>
    <mergeCell ref="D149:O149"/>
    <mergeCell ref="D146:O146"/>
    <mergeCell ref="D52:O52"/>
    <mergeCell ref="B41:B52"/>
    <mergeCell ref="B53:B64"/>
    <mergeCell ref="D64:O64"/>
    <mergeCell ref="D76:O76"/>
    <mergeCell ref="B65:B76"/>
    <mergeCell ref="D88:O88"/>
    <mergeCell ref="B77:B88"/>
    <mergeCell ref="D77:O77"/>
    <mergeCell ref="D78:O78"/>
    <mergeCell ref="D123:O123"/>
    <mergeCell ref="D101:O101"/>
    <mergeCell ref="C95:C96"/>
    <mergeCell ref="C80:C81"/>
    <mergeCell ref="D87:O87"/>
    <mergeCell ref="B148:C148"/>
    <mergeCell ref="D148:O148"/>
    <mergeCell ref="C83:C84"/>
    <mergeCell ref="C92:C93"/>
    <mergeCell ref="C44:C45"/>
    <mergeCell ref="D65:O65"/>
    <mergeCell ref="D66:O66"/>
    <mergeCell ref="C68:C69"/>
    <mergeCell ref="D75:O75"/>
    <mergeCell ref="C47:C48"/>
    <mergeCell ref="C59:C60"/>
    <mergeCell ref="C71:C72"/>
    <mergeCell ref="D31:O31"/>
    <mergeCell ref="D43:O43"/>
    <mergeCell ref="C35:C36"/>
    <mergeCell ref="D41:O41"/>
    <mergeCell ref="D42:O42"/>
    <mergeCell ref="D51:O51"/>
    <mergeCell ref="D53:O53"/>
    <mergeCell ref="D54:O54"/>
    <mergeCell ref="C56:C57"/>
    <mergeCell ref="D63:O63"/>
    <mergeCell ref="D55:O55"/>
    <mergeCell ref="D67:O67"/>
    <mergeCell ref="B23:C24"/>
    <mergeCell ref="B15:C15"/>
    <mergeCell ref="B18:C18"/>
    <mergeCell ref="B19:C20"/>
    <mergeCell ref="B21:C22"/>
    <mergeCell ref="D29:O29"/>
    <mergeCell ref="D30:O30"/>
    <mergeCell ref="C32:C33"/>
    <mergeCell ref="D39:O39"/>
    <mergeCell ref="D89:O89"/>
    <mergeCell ref="D90:O90"/>
    <mergeCell ref="B29:B40"/>
    <mergeCell ref="D40:O40"/>
    <mergeCell ref="B1:P1"/>
    <mergeCell ref="B5:C5"/>
    <mergeCell ref="D5:O5"/>
    <mergeCell ref="B6:C6"/>
    <mergeCell ref="D6:O6"/>
    <mergeCell ref="B7:C7"/>
    <mergeCell ref="D7:O7"/>
    <mergeCell ref="B2:C2"/>
    <mergeCell ref="B13:C14"/>
    <mergeCell ref="B11:C12"/>
    <mergeCell ref="B8:C8"/>
    <mergeCell ref="D8:O8"/>
    <mergeCell ref="B9:C9"/>
    <mergeCell ref="D9:O9"/>
    <mergeCell ref="B10:C10"/>
    <mergeCell ref="D10:O10"/>
    <mergeCell ref="B25:C25"/>
    <mergeCell ref="D25:O25"/>
    <mergeCell ref="D28:O28"/>
    <mergeCell ref="B16:C17"/>
  </mergeCells>
  <phoneticPr fontId="2"/>
  <conditionalFormatting sqref="D14">
    <cfRule type="cellIs" dxfId="57" priority="107" operator="greaterThan">
      <formula>D12</formula>
    </cfRule>
  </conditionalFormatting>
  <conditionalFormatting sqref="D163:O163">
    <cfRule type="cellIs" dxfId="56" priority="104" operator="greaterThan">
      <formula>$D$25-$D$141</formula>
    </cfRule>
  </conditionalFormatting>
  <conditionalFormatting sqref="D12:O12">
    <cfRule type="cellIs" dxfId="55" priority="103" operator="greaterThan">
      <formula>$D$10</formula>
    </cfRule>
  </conditionalFormatting>
  <conditionalFormatting sqref="E14">
    <cfRule type="cellIs" dxfId="54" priority="101" operator="greaterThan">
      <formula>E12</formula>
    </cfRule>
  </conditionalFormatting>
  <conditionalFormatting sqref="F14">
    <cfRule type="cellIs" dxfId="53" priority="100" operator="greaterThan">
      <formula>F12</formula>
    </cfRule>
  </conditionalFormatting>
  <conditionalFormatting sqref="G14">
    <cfRule type="cellIs" dxfId="52" priority="99" operator="greaterThan">
      <formula>G12</formula>
    </cfRule>
  </conditionalFormatting>
  <conditionalFormatting sqref="H14">
    <cfRule type="cellIs" dxfId="51" priority="98" operator="greaterThan">
      <formula>H12</formula>
    </cfRule>
  </conditionalFormatting>
  <conditionalFormatting sqref="I14">
    <cfRule type="cellIs" dxfId="50" priority="97" operator="greaterThan">
      <formula>I12</formula>
    </cfRule>
  </conditionalFormatting>
  <conditionalFormatting sqref="J14">
    <cfRule type="cellIs" dxfId="49" priority="96" operator="greaterThan">
      <formula>J12</formula>
    </cfRule>
  </conditionalFormatting>
  <conditionalFormatting sqref="K14">
    <cfRule type="cellIs" dxfId="48" priority="95" operator="greaterThan">
      <formula>K12</formula>
    </cfRule>
  </conditionalFormatting>
  <conditionalFormatting sqref="L14">
    <cfRule type="cellIs" dxfId="47" priority="94" operator="greaterThan">
      <formula>L12</formula>
    </cfRule>
  </conditionalFormatting>
  <conditionalFormatting sqref="M14">
    <cfRule type="cellIs" dxfId="46" priority="93" operator="greaterThan">
      <formula>M12</formula>
    </cfRule>
  </conditionalFormatting>
  <conditionalFormatting sqref="N14">
    <cfRule type="cellIs" dxfId="45" priority="92" operator="greaterThan">
      <formula>N12</formula>
    </cfRule>
  </conditionalFormatting>
  <conditionalFormatting sqref="O14">
    <cfRule type="cellIs" dxfId="44" priority="91" operator="greaterThan">
      <formula>O12</formula>
    </cfRule>
  </conditionalFormatting>
  <conditionalFormatting sqref="B150:P157">
    <cfRule type="expression" dxfId="43" priority="1">
      <formula>NOT($D$149="安定電源（純揚水のみ）")</formula>
    </cfRule>
  </conditionalFormatting>
  <conditionalFormatting sqref="C32:P33">
    <cfRule type="expression" dxfId="42" priority="36">
      <formula>NOT($D$31="安定電源（純揚水のみ）")</formula>
    </cfRule>
  </conditionalFormatting>
  <conditionalFormatting sqref="C44:P45">
    <cfRule type="expression" dxfId="41" priority="35">
      <formula>NOT($D$43="安定電源（純揚水のみ）")</formula>
    </cfRule>
  </conditionalFormatting>
  <conditionalFormatting sqref="C56:P57">
    <cfRule type="expression" dxfId="40" priority="34">
      <formula>NOT($D$55="安定電源（純揚水のみ）")</formula>
    </cfRule>
  </conditionalFormatting>
  <conditionalFormatting sqref="C68:P69">
    <cfRule type="expression" dxfId="39" priority="33">
      <formula>NOT($D$67="安定電源（純揚水のみ）")</formula>
    </cfRule>
  </conditionalFormatting>
  <conditionalFormatting sqref="C80:P81">
    <cfRule type="expression" dxfId="38" priority="32">
      <formula>NOT($D$79="安定電源（純揚水のみ）")</formula>
    </cfRule>
  </conditionalFormatting>
  <conditionalFormatting sqref="C92:P93">
    <cfRule type="expression" dxfId="37" priority="31">
      <formula>NOT($D$91="安定電源（純揚水のみ）")</formula>
    </cfRule>
  </conditionalFormatting>
  <conditionalFormatting sqref="C104:P105">
    <cfRule type="expression" dxfId="36" priority="30">
      <formula>NOT($D$103="安定電源（純揚水のみ）")</formula>
    </cfRule>
  </conditionalFormatting>
  <conditionalFormatting sqref="C116:P117">
    <cfRule type="expression" dxfId="35" priority="29">
      <formula>NOT($D$115="安定電源（純揚水のみ）")</formula>
    </cfRule>
  </conditionalFormatting>
  <conditionalFormatting sqref="C128:P129">
    <cfRule type="expression" dxfId="34" priority="27">
      <formula>NOT($D$127="安定電源（純揚水のみ）")</formula>
    </cfRule>
  </conditionalFormatting>
  <conditionalFormatting sqref="D151:O151">
    <cfRule type="expression" dxfId="33" priority="26">
      <formula>NOT($D$149="安定電源（純揚水のみ）")</formula>
    </cfRule>
  </conditionalFormatting>
  <conditionalFormatting sqref="D154:O154">
    <cfRule type="expression" dxfId="32" priority="25">
      <formula>NOT($D$149="安定電源（純揚水のみ）")</formula>
    </cfRule>
  </conditionalFormatting>
  <conditionalFormatting sqref="D157:O157">
    <cfRule type="cellIs" dxfId="31" priority="37" operator="greaterThan">
      <formula>$D$14</formula>
    </cfRule>
  </conditionalFormatting>
  <conditionalFormatting sqref="E157">
    <cfRule type="expression" dxfId="30" priority="24">
      <formula>"&gt;D14"</formula>
    </cfRule>
  </conditionalFormatting>
  <conditionalFormatting sqref="F157">
    <cfRule type="expression" dxfId="29" priority="23">
      <formula>"&gt;D14"</formula>
    </cfRule>
  </conditionalFormatting>
  <conditionalFormatting sqref="G157">
    <cfRule type="expression" dxfId="28" priority="22">
      <formula>"&gt;D14"</formula>
    </cfRule>
  </conditionalFormatting>
  <conditionalFormatting sqref="H157">
    <cfRule type="expression" dxfId="27" priority="21">
      <formula>"&gt;D14"</formula>
    </cfRule>
  </conditionalFormatting>
  <conditionalFormatting sqref="I157">
    <cfRule type="expression" dxfId="26" priority="20">
      <formula>"&gt;D14"</formula>
    </cfRule>
  </conditionalFormatting>
  <conditionalFormatting sqref="J157">
    <cfRule type="expression" dxfId="25" priority="19">
      <formula>"&gt;D14"</formula>
    </cfRule>
  </conditionalFormatting>
  <conditionalFormatting sqref="K157">
    <cfRule type="expression" dxfId="24" priority="18">
      <formula>"&gt;D14"</formula>
    </cfRule>
  </conditionalFormatting>
  <conditionalFormatting sqref="L157">
    <cfRule type="expression" dxfId="23" priority="17">
      <formula>"&gt;D14"</formula>
    </cfRule>
  </conditionalFormatting>
  <conditionalFormatting sqref="L157">
    <cfRule type="expression" dxfId="22" priority="16">
      <formula>"&gt;D14"</formula>
    </cfRule>
  </conditionalFormatting>
  <conditionalFormatting sqref="M157">
    <cfRule type="expression" dxfId="21" priority="15">
      <formula>"&gt;D14"</formula>
    </cfRule>
  </conditionalFormatting>
  <conditionalFormatting sqref="N157">
    <cfRule type="expression" dxfId="20" priority="14">
      <formula>"&gt;D14"</formula>
    </cfRule>
  </conditionalFormatting>
  <conditionalFormatting sqref="O157">
    <cfRule type="expression" dxfId="19" priority="13">
      <formula>"&gt;D14"</formula>
    </cfRule>
  </conditionalFormatting>
  <conditionalFormatting sqref="E157">
    <cfRule type="cellIs" dxfId="18" priority="12" operator="greaterThan">
      <formula>$D$14</formula>
    </cfRule>
  </conditionalFormatting>
  <conditionalFormatting sqref="F157">
    <cfRule type="cellIs" dxfId="17" priority="11" operator="greaterThan">
      <formula>$D$14</formula>
    </cfRule>
  </conditionalFormatting>
  <conditionalFormatting sqref="G157">
    <cfRule type="cellIs" dxfId="16" priority="10" operator="greaterThan">
      <formula>$D$14</formula>
    </cfRule>
  </conditionalFormatting>
  <conditionalFormatting sqref="H157">
    <cfRule type="cellIs" dxfId="15" priority="9" operator="greaterThan">
      <formula>$D$14</formula>
    </cfRule>
  </conditionalFormatting>
  <conditionalFormatting sqref="I157">
    <cfRule type="cellIs" dxfId="14" priority="8" operator="greaterThan">
      <formula>$D$14</formula>
    </cfRule>
  </conditionalFormatting>
  <conditionalFormatting sqref="J157">
    <cfRule type="cellIs" dxfId="13" priority="7" operator="greaterThan">
      <formula>$D$14</formula>
    </cfRule>
  </conditionalFormatting>
  <conditionalFormatting sqref="K157">
    <cfRule type="cellIs" dxfId="12" priority="6" operator="greaterThan">
      <formula>$D$14</formula>
    </cfRule>
  </conditionalFormatting>
  <conditionalFormatting sqref="L157">
    <cfRule type="cellIs" dxfId="11" priority="5" operator="greaterThan">
      <formula>$D$14</formula>
    </cfRule>
  </conditionalFormatting>
  <conditionalFormatting sqref="M157">
    <cfRule type="cellIs" dxfId="10" priority="4" operator="greaterThan">
      <formula>$D$14</formula>
    </cfRule>
  </conditionalFormatting>
  <conditionalFormatting sqref="N157">
    <cfRule type="cellIs" dxfId="9" priority="3" operator="greaterThan">
      <formula>$D$14</formula>
    </cfRule>
  </conditionalFormatting>
  <conditionalFormatting sqref="O157">
    <cfRule type="cellIs" dxfId="8" priority="2" operator="greaterThan">
      <formula>$D$14</formula>
    </cfRule>
  </conditionalFormatting>
  <dataValidations count="10">
    <dataValidation operator="lessThanOrEqual" allowBlank="1" showInputMessage="1" showErrorMessage="1" error="設備容量以下の整数値で入力してください" sqref="D128:O128 D104:O104 D116:O116 D32:O32 D44:O44 D56:O56 D68:O68 D80:O80 D92:O92 D29:O30 D41:O42 D53:O54 D65:O66 D77:O78 D89:O90 D101:O102 D113:O114 D125:O126 D35:O35 D131:O131 D119:O119 D107:O107 D95:O95 D83:O83 D71:O71 D59:O59 D47:O47 D137:O142" xr:uid="{98BFBEAC-1239-4051-9E2A-73A13B71D8DF}"/>
    <dataValidation operator="lessThanOrEqual" allowBlank="1" showInputMessage="1" showErrorMessage="1" error="設備容量以下の整数値を入力してください" sqref="D16" xr:uid="{B6BF55D5-FE96-4240-941B-AEA786FFBC8B}"/>
    <dataValidation type="whole" operator="lessThanOrEqual" allowBlank="1" showInputMessage="1" showErrorMessage="1" error="設備容量以下の整数値を入力してください" sqref="D12:O12 E14:O14" xr:uid="{865D3E81-3D6D-41FD-85AE-A94CE60E9E18}">
      <formula1>$D$10</formula1>
    </dataValidation>
    <dataValidation type="whole" allowBlank="1" showInputMessage="1" showErrorMessage="1" error="整数値を入力してください" sqref="D10:O10 D33:O33 D51:O51 D63:O63 D75:O75 D87:O87 D99:O99 D111:O111 D123:O123 D45:O45 D57:O57 D69:O69 D81:O81 D93:O93 D105:O105 D117:O117 D129:O129 D36:O36 D39:O39 D48:O48 D60:O60 D72:O72 D84:O84 D96:O96 D108:O108 D120:O120 D132:O132 D135:O135" xr:uid="{5D8DC298-0854-4249-8F8A-FCEE311B9612}">
      <formula1>1</formula1>
      <formula2>999999999999999</formula2>
    </dataValidation>
    <dataValidation type="whole" operator="lessThanOrEqual" allowBlank="1" showInputMessage="1" showErrorMessage="1" error="設備容量以下の整数値を入力してください" sqref="D14" xr:uid="{3D94105D-2209-4566-BA10-2A34E71A6FB4}">
      <formula1>D12</formula1>
    </dataValidation>
    <dataValidation type="whole" allowBlank="1" showInputMessage="1" showErrorMessage="1" error="整数値を入力してください" sqref="D17:O17 D152:O153" xr:uid="{2168DD74-A2BF-4381-B2FB-EE976DEFD337}">
      <formula1>1</formula1>
      <formula2>99999</formula2>
    </dataValidation>
    <dataValidation operator="lessThanOrEqual" allowBlank="1" showInputMessage="1" showErrorMessage="1" error="差替可能な整数値を入力してください" sqref="D157:O158" xr:uid="{6A5C8DE4-C486-450B-ADFA-A880959824E7}"/>
    <dataValidation allowBlank="1" showInputMessage="1" showErrorMessage="1" error="整数値を入力してください" sqref="D18:O18 D34:O34 D136:O136 D40:O40 D46:O46 D85:O86 D52:O52 D58:O58 D37:O38 D64:O64 D70:O70 D49:O50 D76:O76 D82:O82 D61:O62 D88:O88 D94:O94 D73:O74 D100:O100 D106:O106 D97:O98 D112:O112 D118:O118 D109:O110 D124:O124 D130:O130 D121:O122 D133:O134" xr:uid="{A81663B4-6A1A-41B9-8176-004EA5C27179}"/>
    <dataValidation type="list" allowBlank="1" showInputMessage="1" showErrorMessage="1" sqref="D127:O127 D31:O31 D43:O43 D55:O55 D67:O67 D79:O79 D91:O91 D103:O103 D115:O115 D149:O149" xr:uid="{36E195DB-51F0-4B47-A967-54C163642560}">
      <formula1>"安定電源（純揚水除く）,安定電源（純揚水のみ）,変動電源（単独、アグリゲート）,発動指令電源"</formula1>
    </dataValidation>
    <dataValidation type="list" allowBlank="1" showInputMessage="1" showErrorMessage="1" sqref="D150:O150" xr:uid="{E667B8F6-64F1-4AB4-A9A2-3738A56D3DA3}">
      <formula1>"北海道,東北,東京,中部,北陸,関西,中国,四国,九州"</formula1>
    </dataValidation>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6F1-26DE-4FBD-AAFA-73DB3B21B9EE}">
  <dimension ref="A1:Q55"/>
  <sheetViews>
    <sheetView tabSelected="1" zoomScale="85" zoomScaleNormal="85" workbookViewId="0">
      <selection activeCell="C8" sqref="C8"/>
    </sheetView>
  </sheetViews>
  <sheetFormatPr defaultRowHeight="15" x14ac:dyDescent="0.3"/>
  <cols>
    <col min="1" max="3" width="14.77734375" style="100" customWidth="1"/>
    <col min="4" max="4" width="17.109375" style="100" customWidth="1"/>
    <col min="5" max="16" width="10.77734375" style="96" customWidth="1"/>
    <col min="17" max="16384" width="8.88671875" style="77"/>
  </cols>
  <sheetData>
    <row r="1" spans="1:17" ht="16.2" x14ac:dyDescent="0.3">
      <c r="A1" s="142" t="s">
        <v>196</v>
      </c>
      <c r="B1" s="142"/>
      <c r="C1" s="142"/>
      <c r="D1" s="142"/>
    </row>
    <row r="2" spans="1:17" ht="16.2" x14ac:dyDescent="0.3">
      <c r="A2" s="182"/>
      <c r="B2" s="182"/>
      <c r="C2" s="182"/>
    </row>
    <row r="4" spans="1:17" ht="16.2" x14ac:dyDescent="0.3">
      <c r="A4" s="183" t="s">
        <v>115</v>
      </c>
      <c r="B4" s="183"/>
      <c r="C4" s="183"/>
      <c r="D4" s="183"/>
      <c r="E4" s="183"/>
      <c r="F4" s="183"/>
      <c r="G4" s="183"/>
      <c r="H4" s="183"/>
      <c r="I4" s="183"/>
      <c r="J4" s="183"/>
      <c r="K4" s="183"/>
      <c r="L4" s="183"/>
      <c r="M4" s="183"/>
      <c r="N4" s="183"/>
      <c r="O4" s="183"/>
      <c r="P4" s="183"/>
      <c r="Q4" s="183"/>
    </row>
    <row r="5" spans="1:17" ht="16.2" x14ac:dyDescent="0.3">
      <c r="A5" s="101"/>
      <c r="B5" s="101"/>
      <c r="C5" s="101"/>
      <c r="D5" s="101"/>
      <c r="E5" s="102"/>
      <c r="F5" s="102"/>
      <c r="G5" s="102"/>
      <c r="H5" s="102"/>
      <c r="I5" s="102"/>
      <c r="J5" s="102"/>
      <c r="K5" s="102"/>
      <c r="L5" s="102"/>
      <c r="M5" s="102"/>
      <c r="N5" s="102"/>
      <c r="O5" s="102"/>
      <c r="P5" s="102"/>
      <c r="Q5" s="103"/>
    </row>
    <row r="6" spans="1:17" ht="16.2" x14ac:dyDescent="0.3">
      <c r="A6" s="183" t="s">
        <v>62</v>
      </c>
      <c r="B6" s="183"/>
      <c r="C6" s="183"/>
      <c r="D6" s="183"/>
      <c r="E6" s="183"/>
      <c r="F6" s="183"/>
      <c r="G6" s="183"/>
      <c r="H6" s="183"/>
      <c r="I6" s="183"/>
      <c r="J6" s="183"/>
      <c r="K6" s="183"/>
      <c r="L6" s="183"/>
      <c r="M6" s="183"/>
      <c r="N6" s="183"/>
      <c r="O6" s="183"/>
      <c r="P6" s="183"/>
      <c r="Q6" s="183"/>
    </row>
    <row r="10" spans="1:17" ht="15.6" thickBot="1" x14ac:dyDescent="0.35"/>
    <row r="11" spans="1:17" ht="15.6" thickBot="1" x14ac:dyDescent="0.35">
      <c r="A11" s="184" t="s">
        <v>1</v>
      </c>
      <c r="B11" s="184"/>
      <c r="C11" s="184"/>
      <c r="D11" s="184"/>
      <c r="E11" s="185"/>
      <c r="F11" s="185"/>
      <c r="G11" s="185"/>
      <c r="H11" s="185"/>
      <c r="I11" s="185"/>
      <c r="J11" s="185"/>
      <c r="K11" s="185"/>
      <c r="L11" s="185"/>
      <c r="M11" s="185"/>
      <c r="N11" s="185"/>
      <c r="O11" s="185"/>
      <c r="P11" s="185"/>
    </row>
    <row r="12" spans="1:17" ht="15.6" thickBot="1" x14ac:dyDescent="0.35">
      <c r="A12" s="186" t="s">
        <v>116</v>
      </c>
      <c r="B12" s="186"/>
      <c r="C12" s="186"/>
      <c r="D12" s="186"/>
      <c r="E12" s="187" t="str">
        <f>IF('入力欄(基本情報)'!C5="","",'入力欄(基本情報)'!C5)</f>
        <v/>
      </c>
      <c r="F12" s="187"/>
      <c r="G12" s="187"/>
      <c r="H12" s="187"/>
      <c r="I12" s="187"/>
      <c r="J12" s="187"/>
      <c r="K12" s="187"/>
      <c r="L12" s="187"/>
      <c r="M12" s="187"/>
      <c r="N12" s="187"/>
      <c r="O12" s="187"/>
      <c r="P12" s="187"/>
    </row>
    <row r="13" spans="1:17" ht="15.6" thickBot="1" x14ac:dyDescent="0.35">
      <c r="A13" s="186" t="s">
        <v>117</v>
      </c>
      <c r="B13" s="186"/>
      <c r="C13" s="186"/>
      <c r="D13" s="186"/>
      <c r="E13" s="187" t="str">
        <f>IF('入力欄(基本情報)'!C6="","",'入力欄(基本情報)'!C6)</f>
        <v>差替先電源等</v>
      </c>
      <c r="F13" s="187"/>
      <c r="G13" s="187"/>
      <c r="H13" s="187"/>
      <c r="I13" s="187"/>
      <c r="J13" s="187"/>
      <c r="K13" s="187"/>
      <c r="L13" s="187"/>
      <c r="M13" s="187"/>
      <c r="N13" s="187"/>
      <c r="O13" s="187"/>
      <c r="P13" s="187"/>
    </row>
    <row r="14" spans="1:17" ht="15.6" thickBot="1" x14ac:dyDescent="0.35">
      <c r="A14" s="186" t="s">
        <v>119</v>
      </c>
      <c r="B14" s="186"/>
      <c r="C14" s="186"/>
      <c r="D14" s="186"/>
      <c r="E14" s="187" t="str">
        <f>IF('入力欄(基本情報)'!C7="","",'入力欄(基本情報)'!C7)</f>
        <v/>
      </c>
      <c r="F14" s="187"/>
      <c r="G14" s="187"/>
      <c r="H14" s="187"/>
      <c r="I14" s="187"/>
      <c r="J14" s="187"/>
      <c r="K14" s="187"/>
      <c r="L14" s="187"/>
      <c r="M14" s="187"/>
      <c r="N14" s="187"/>
      <c r="O14" s="187"/>
      <c r="P14" s="187"/>
    </row>
    <row r="15" spans="1:17" ht="15.6" thickBot="1" x14ac:dyDescent="0.35">
      <c r="A15" s="188" t="s">
        <v>120</v>
      </c>
      <c r="B15" s="188"/>
      <c r="C15" s="188"/>
      <c r="D15" s="188"/>
      <c r="E15" s="189"/>
      <c r="F15" s="189"/>
      <c r="G15" s="189"/>
      <c r="H15" s="189"/>
      <c r="I15" s="189"/>
      <c r="J15" s="189"/>
      <c r="K15" s="189"/>
      <c r="L15" s="189"/>
      <c r="M15" s="189"/>
      <c r="N15" s="189"/>
      <c r="O15" s="189"/>
      <c r="P15" s="189"/>
    </row>
    <row r="16" spans="1:17" ht="15.6" thickBot="1" x14ac:dyDescent="0.35">
      <c r="A16" s="186" t="s">
        <v>121</v>
      </c>
      <c r="B16" s="186"/>
      <c r="C16" s="186"/>
      <c r="D16" s="186"/>
      <c r="E16" s="187" t="str">
        <f>IF('入力欄(基本情報)'!C8="","",'入力欄(基本情報)'!C8)</f>
        <v/>
      </c>
      <c r="F16" s="187"/>
      <c r="G16" s="187"/>
      <c r="H16" s="187"/>
      <c r="I16" s="187"/>
      <c r="J16" s="187"/>
      <c r="K16" s="187"/>
      <c r="L16" s="187"/>
      <c r="M16" s="187"/>
      <c r="N16" s="187"/>
      <c r="O16" s="187"/>
      <c r="P16" s="187"/>
    </row>
    <row r="17" spans="1:16" ht="15.6" thickBot="1" x14ac:dyDescent="0.35">
      <c r="A17" s="186" t="s">
        <v>122</v>
      </c>
      <c r="B17" s="186"/>
      <c r="C17" s="186"/>
      <c r="D17" s="186"/>
      <c r="E17" s="187" t="str">
        <f>IF('入力欄(基本情報)'!C9="","",'入力欄(基本情報)'!C9)</f>
        <v/>
      </c>
      <c r="F17" s="187"/>
      <c r="G17" s="187"/>
      <c r="H17" s="187"/>
      <c r="I17" s="187"/>
      <c r="J17" s="187"/>
      <c r="K17" s="187"/>
      <c r="L17" s="187"/>
      <c r="M17" s="187"/>
      <c r="N17" s="187"/>
      <c r="O17" s="187"/>
      <c r="P17" s="187"/>
    </row>
    <row r="18" spans="1:16" ht="15.6" thickBot="1" x14ac:dyDescent="0.35">
      <c r="A18" s="186" t="s">
        <v>123</v>
      </c>
      <c r="B18" s="186"/>
      <c r="C18" s="186"/>
      <c r="D18" s="186"/>
      <c r="E18" s="187" t="str">
        <f>IF('入力欄(基本情報)'!C12="","",'入力欄(基本情報)'!C12)</f>
        <v/>
      </c>
      <c r="F18" s="187"/>
      <c r="G18" s="187"/>
      <c r="H18" s="187"/>
      <c r="I18" s="187"/>
      <c r="J18" s="187"/>
      <c r="K18" s="187"/>
      <c r="L18" s="187"/>
      <c r="M18" s="187"/>
      <c r="N18" s="187"/>
      <c r="O18" s="187"/>
      <c r="P18" s="187"/>
    </row>
    <row r="19" spans="1:16" ht="15.6" thickBot="1" x14ac:dyDescent="0.35">
      <c r="A19" s="186" t="s">
        <v>124</v>
      </c>
      <c r="B19" s="186"/>
      <c r="C19" s="186"/>
      <c r="D19" s="186"/>
      <c r="E19" s="187" t="str">
        <f>IF('入力欄(基本情報)'!C13="","",'入力欄(基本情報)'!C13)</f>
        <v/>
      </c>
      <c r="F19" s="187"/>
      <c r="G19" s="187"/>
      <c r="H19" s="187"/>
      <c r="I19" s="187"/>
      <c r="J19" s="187"/>
      <c r="K19" s="187"/>
      <c r="L19" s="187"/>
      <c r="M19" s="187"/>
      <c r="N19" s="187"/>
      <c r="O19" s="187"/>
      <c r="P19" s="187"/>
    </row>
    <row r="20" spans="1:16" ht="15.6" thickBot="1" x14ac:dyDescent="0.35">
      <c r="A20" s="186" t="s">
        <v>125</v>
      </c>
      <c r="B20" s="186"/>
      <c r="C20" s="186"/>
      <c r="D20" s="186"/>
      <c r="E20" s="187" t="s">
        <v>126</v>
      </c>
      <c r="F20" s="187"/>
      <c r="G20" s="187"/>
      <c r="H20" s="187"/>
      <c r="I20" s="187"/>
      <c r="J20" s="187"/>
      <c r="K20" s="187"/>
      <c r="L20" s="187"/>
      <c r="M20" s="187"/>
      <c r="N20" s="187"/>
      <c r="O20" s="187"/>
      <c r="P20" s="187"/>
    </row>
    <row r="21" spans="1:16" ht="15.6" thickBot="1" x14ac:dyDescent="0.35">
      <c r="A21" s="186" t="s">
        <v>127</v>
      </c>
      <c r="B21" s="186"/>
      <c r="C21" s="186"/>
      <c r="D21" s="186"/>
      <c r="E21" s="187" t="str">
        <f>IF('入力欄(基本情報)'!C10="","",'入力欄(基本情報)'!C10)</f>
        <v>安定電源</v>
      </c>
      <c r="F21" s="187"/>
      <c r="G21" s="187"/>
      <c r="H21" s="187"/>
      <c r="I21" s="187"/>
      <c r="J21" s="187"/>
      <c r="K21" s="187"/>
      <c r="L21" s="187"/>
      <c r="M21" s="187"/>
      <c r="N21" s="187"/>
      <c r="O21" s="187"/>
      <c r="P21" s="187"/>
    </row>
    <row r="22" spans="1:16" ht="15.6" thickBot="1" x14ac:dyDescent="0.35">
      <c r="A22" s="186" t="s">
        <v>5</v>
      </c>
      <c r="B22" s="186"/>
      <c r="C22" s="186"/>
      <c r="D22" s="186"/>
      <c r="E22" s="187" t="str">
        <f>IF('入力欄(基本情報)'!C11="","",'入力欄(基本情報)'!C11)</f>
        <v>揚水（純揚水）</v>
      </c>
      <c r="F22" s="187"/>
      <c r="G22" s="187"/>
      <c r="H22" s="187"/>
      <c r="I22" s="187"/>
      <c r="J22" s="187"/>
      <c r="K22" s="187"/>
      <c r="L22" s="187"/>
      <c r="M22" s="187"/>
      <c r="N22" s="187"/>
      <c r="O22" s="187"/>
      <c r="P22" s="187"/>
    </row>
    <row r="23" spans="1:16" ht="15.6" thickBot="1" x14ac:dyDescent="0.35">
      <c r="A23" s="186" t="s">
        <v>6</v>
      </c>
      <c r="B23" s="186"/>
      <c r="C23" s="186"/>
      <c r="D23" s="186"/>
      <c r="E23" s="187" t="str">
        <f>IF('入力欄(基本情報)'!C14="","",'入力欄(基本情報)'!C14)</f>
        <v/>
      </c>
      <c r="F23" s="187"/>
      <c r="G23" s="187"/>
      <c r="H23" s="187"/>
      <c r="I23" s="187"/>
      <c r="J23" s="187"/>
      <c r="K23" s="187"/>
      <c r="L23" s="187"/>
      <c r="M23" s="187"/>
      <c r="N23" s="187"/>
      <c r="O23" s="187"/>
      <c r="P23" s="187"/>
    </row>
    <row r="24" spans="1:16" ht="49.2" customHeight="1" thickBot="1" x14ac:dyDescent="0.35">
      <c r="A24" s="194" t="s">
        <v>128</v>
      </c>
      <c r="B24" s="184"/>
      <c r="C24" s="190" t="s">
        <v>129</v>
      </c>
      <c r="D24" s="186"/>
      <c r="E24" s="187" t="str">
        <f>IF('入力欄(基本情報)'!C30="","",'入力欄(基本情報)'!C30)</f>
        <v/>
      </c>
      <c r="F24" s="187"/>
      <c r="G24" s="187"/>
      <c r="H24" s="187"/>
      <c r="I24" s="187"/>
      <c r="J24" s="187"/>
      <c r="K24" s="187"/>
      <c r="L24" s="187"/>
      <c r="M24" s="187"/>
      <c r="N24" s="187"/>
      <c r="O24" s="187"/>
      <c r="P24" s="187"/>
    </row>
    <row r="25" spans="1:16" ht="15.6" thickBot="1" x14ac:dyDescent="0.35">
      <c r="A25" s="184"/>
      <c r="B25" s="184"/>
      <c r="C25" s="184" t="s">
        <v>130</v>
      </c>
      <c r="D25" s="184"/>
      <c r="E25" s="195" t="str">
        <f>IF('入力欄(基本情報)'!C31="","",'入力欄(基本情報)'!C31)</f>
        <v/>
      </c>
      <c r="F25" s="195"/>
      <c r="G25" s="195"/>
      <c r="H25" s="195"/>
      <c r="I25" s="195"/>
      <c r="J25" s="195"/>
      <c r="K25" s="195"/>
      <c r="L25" s="195"/>
      <c r="M25" s="195"/>
      <c r="N25" s="195"/>
      <c r="O25" s="195"/>
      <c r="P25" s="195"/>
    </row>
    <row r="26" spans="1:16" ht="15.6" thickBot="1" x14ac:dyDescent="0.35">
      <c r="A26" s="186" t="s">
        <v>131</v>
      </c>
      <c r="B26" s="186"/>
      <c r="C26" s="186"/>
      <c r="D26" s="186"/>
      <c r="E26" s="187" t="str">
        <f>IF('入力欄(差替情報)'!D146="","",'入力欄(差替情報)'!D146)</f>
        <v/>
      </c>
      <c r="F26" s="187"/>
      <c r="G26" s="187"/>
      <c r="H26" s="187"/>
      <c r="I26" s="187"/>
      <c r="J26" s="187"/>
      <c r="K26" s="187"/>
      <c r="L26" s="187"/>
      <c r="M26" s="187"/>
      <c r="N26" s="187"/>
      <c r="O26" s="187"/>
      <c r="P26" s="187"/>
    </row>
    <row r="27" spans="1:16" ht="15.6" thickBot="1" x14ac:dyDescent="0.35">
      <c r="A27" s="184"/>
      <c r="B27" s="184"/>
      <c r="C27" s="184"/>
      <c r="D27" s="184"/>
      <c r="E27" s="104" t="s">
        <v>10</v>
      </c>
      <c r="F27" s="104" t="s">
        <v>11</v>
      </c>
      <c r="G27" s="104" t="s">
        <v>12</v>
      </c>
      <c r="H27" s="104" t="s">
        <v>13</v>
      </c>
      <c r="I27" s="104" t="s">
        <v>14</v>
      </c>
      <c r="J27" s="104" t="s">
        <v>15</v>
      </c>
      <c r="K27" s="104" t="s">
        <v>16</v>
      </c>
      <c r="L27" s="104" t="s">
        <v>17</v>
      </c>
      <c r="M27" s="104" t="s">
        <v>18</v>
      </c>
      <c r="N27" s="104" t="s">
        <v>19</v>
      </c>
      <c r="O27" s="104" t="s">
        <v>20</v>
      </c>
      <c r="P27" s="104" t="s">
        <v>21</v>
      </c>
    </row>
    <row r="28" spans="1:16" ht="15.6" customHeight="1" thickBot="1" x14ac:dyDescent="0.35">
      <c r="A28" s="188" t="s">
        <v>132</v>
      </c>
      <c r="B28" s="188"/>
      <c r="C28" s="188"/>
      <c r="D28" s="188"/>
      <c r="E28" s="105"/>
      <c r="F28" s="105"/>
      <c r="G28" s="105"/>
      <c r="H28" s="105"/>
      <c r="I28" s="105"/>
      <c r="J28" s="105"/>
      <c r="K28" s="105"/>
      <c r="L28" s="105"/>
      <c r="M28" s="105"/>
      <c r="N28" s="105"/>
      <c r="O28" s="105"/>
      <c r="P28" s="105"/>
    </row>
    <row r="29" spans="1:16" ht="15.6" thickBot="1" x14ac:dyDescent="0.35">
      <c r="A29" s="186" t="s">
        <v>133</v>
      </c>
      <c r="B29" s="186"/>
      <c r="C29" s="186"/>
      <c r="D29" s="186"/>
      <c r="E29" s="106">
        <f>'入力欄(差替情報)'!D161</f>
        <v>0</v>
      </c>
      <c r="F29" s="125">
        <f>'入力欄(差替情報)'!E161</f>
        <v>0</v>
      </c>
      <c r="G29" s="125">
        <f>'入力欄(差替情報)'!F161</f>
        <v>0</v>
      </c>
      <c r="H29" s="125">
        <f>'入力欄(差替情報)'!G161</f>
        <v>0</v>
      </c>
      <c r="I29" s="125">
        <f>'入力欄(差替情報)'!H161</f>
        <v>0</v>
      </c>
      <c r="J29" s="125">
        <f>'入力欄(差替情報)'!I161</f>
        <v>0</v>
      </c>
      <c r="K29" s="125">
        <f>'入力欄(差替情報)'!J161</f>
        <v>0</v>
      </c>
      <c r="L29" s="125">
        <f>'入力欄(差替情報)'!K161</f>
        <v>0</v>
      </c>
      <c r="M29" s="125">
        <f>'入力欄(差替情報)'!L161</f>
        <v>0</v>
      </c>
      <c r="N29" s="125">
        <f>'入力欄(差替情報)'!M161</f>
        <v>0</v>
      </c>
      <c r="O29" s="125">
        <f>'入力欄(差替情報)'!N161</f>
        <v>0</v>
      </c>
      <c r="P29" s="125">
        <f>'入力欄(差替情報)'!O161</f>
        <v>0</v>
      </c>
    </row>
    <row r="30" spans="1:16" ht="15.6" thickBot="1" x14ac:dyDescent="0.35">
      <c r="A30" s="196" t="s">
        <v>134</v>
      </c>
      <c r="B30" s="188"/>
      <c r="C30" s="107" t="s">
        <v>135</v>
      </c>
      <c r="D30" s="107" t="s">
        <v>136</v>
      </c>
      <c r="E30" s="197"/>
      <c r="F30" s="198"/>
      <c r="G30" s="198"/>
      <c r="H30" s="198"/>
      <c r="I30" s="198"/>
      <c r="J30" s="198"/>
      <c r="K30" s="198"/>
      <c r="L30" s="198"/>
      <c r="M30" s="198"/>
      <c r="N30" s="198"/>
      <c r="O30" s="198"/>
      <c r="P30" s="199"/>
    </row>
    <row r="31" spans="1:16" ht="15.6" thickBot="1" x14ac:dyDescent="0.35">
      <c r="A31" s="188"/>
      <c r="B31" s="188"/>
      <c r="C31" s="108"/>
      <c r="D31" s="108"/>
      <c r="E31" s="105"/>
      <c r="F31" s="105"/>
      <c r="G31" s="105"/>
      <c r="H31" s="105"/>
      <c r="I31" s="105"/>
      <c r="J31" s="105"/>
      <c r="K31" s="105"/>
      <c r="L31" s="105"/>
      <c r="M31" s="105"/>
      <c r="N31" s="105"/>
      <c r="O31" s="105"/>
      <c r="P31" s="105"/>
    </row>
    <row r="32" spans="1:16" ht="15.6" thickBot="1" x14ac:dyDescent="0.35">
      <c r="A32" s="190" t="s">
        <v>137</v>
      </c>
      <c r="B32" s="186"/>
      <c r="C32" s="104" t="s">
        <v>135</v>
      </c>
      <c r="D32" s="104" t="s">
        <v>136</v>
      </c>
      <c r="E32" s="191"/>
      <c r="F32" s="192"/>
      <c r="G32" s="192"/>
      <c r="H32" s="192"/>
      <c r="I32" s="192"/>
      <c r="J32" s="192"/>
      <c r="K32" s="192"/>
      <c r="L32" s="192"/>
      <c r="M32" s="192"/>
      <c r="N32" s="192"/>
      <c r="O32" s="192"/>
      <c r="P32" s="193"/>
    </row>
    <row r="33" spans="1:16" ht="15.6" thickBot="1" x14ac:dyDescent="0.35">
      <c r="A33" s="186"/>
      <c r="B33" s="186"/>
      <c r="C33" s="109"/>
      <c r="D33" s="109"/>
      <c r="E33" s="106">
        <f>'入力欄(差替情報)'!D140</f>
        <v>0</v>
      </c>
      <c r="F33" s="121">
        <f>'入力欄(差替情報)'!E140</f>
        <v>0</v>
      </c>
      <c r="G33" s="121">
        <f>'入力欄(差替情報)'!F140</f>
        <v>0</v>
      </c>
      <c r="H33" s="121">
        <f>'入力欄(差替情報)'!G140</f>
        <v>0</v>
      </c>
      <c r="I33" s="121">
        <f>'入力欄(差替情報)'!H140</f>
        <v>0</v>
      </c>
      <c r="J33" s="121">
        <f>'入力欄(差替情報)'!I140</f>
        <v>0</v>
      </c>
      <c r="K33" s="121">
        <f>'入力欄(差替情報)'!J140</f>
        <v>0</v>
      </c>
      <c r="L33" s="121">
        <f>'入力欄(差替情報)'!K140</f>
        <v>0</v>
      </c>
      <c r="M33" s="121">
        <f>'入力欄(差替情報)'!L140</f>
        <v>0</v>
      </c>
      <c r="N33" s="121">
        <f>'入力欄(差替情報)'!M140</f>
        <v>0</v>
      </c>
      <c r="O33" s="121">
        <f>'入力欄(差替情報)'!N140</f>
        <v>0</v>
      </c>
      <c r="P33" s="121">
        <f>'入力欄(差替情報)'!O140</f>
        <v>0</v>
      </c>
    </row>
    <row r="34" spans="1:16" ht="15.6" thickBot="1" x14ac:dyDescent="0.35">
      <c r="A34" s="194" t="s">
        <v>138</v>
      </c>
      <c r="B34" s="184"/>
      <c r="C34" s="186" t="s">
        <v>139</v>
      </c>
      <c r="D34" s="186"/>
      <c r="E34" s="200" t="str">
        <f>IF('入力欄(基本情報)'!C15="","",'入力欄(基本情報)'!C15)</f>
        <v/>
      </c>
      <c r="F34" s="200"/>
      <c r="G34" s="200"/>
      <c r="H34" s="200"/>
      <c r="I34" s="200"/>
      <c r="J34" s="200"/>
      <c r="K34" s="200"/>
      <c r="L34" s="200"/>
      <c r="M34" s="200"/>
      <c r="N34" s="200"/>
      <c r="O34" s="200"/>
      <c r="P34" s="200"/>
    </row>
    <row r="35" spans="1:16" ht="15.6" thickBot="1" x14ac:dyDescent="0.35">
      <c r="A35" s="184"/>
      <c r="B35" s="184"/>
      <c r="C35" s="186" t="s">
        <v>140</v>
      </c>
      <c r="D35" s="186"/>
      <c r="E35" s="200" t="str">
        <f>IF('入力欄(基本情報)'!C17="","",'入力欄(基本情報)'!C17)</f>
        <v/>
      </c>
      <c r="F35" s="200"/>
      <c r="G35" s="200"/>
      <c r="H35" s="200"/>
      <c r="I35" s="200"/>
      <c r="J35" s="200"/>
      <c r="K35" s="200"/>
      <c r="L35" s="200"/>
      <c r="M35" s="200"/>
      <c r="N35" s="200"/>
      <c r="O35" s="200"/>
      <c r="P35" s="200"/>
    </row>
    <row r="36" spans="1:16" ht="15.6" thickBot="1" x14ac:dyDescent="0.35">
      <c r="A36" s="184"/>
      <c r="B36" s="184"/>
      <c r="C36" s="186" t="s">
        <v>141</v>
      </c>
      <c r="D36" s="186"/>
      <c r="E36" s="200" t="str">
        <f>IF('入力欄(基本情報)'!C26="","",'入力欄(基本情報)'!C26)</f>
        <v/>
      </c>
      <c r="F36" s="200"/>
      <c r="G36" s="200"/>
      <c r="H36" s="200"/>
      <c r="I36" s="200"/>
      <c r="J36" s="200"/>
      <c r="K36" s="200"/>
      <c r="L36" s="200"/>
      <c r="M36" s="200"/>
      <c r="N36" s="200"/>
      <c r="O36" s="200"/>
      <c r="P36" s="200"/>
    </row>
    <row r="37" spans="1:16" ht="15.6" thickBot="1" x14ac:dyDescent="0.35">
      <c r="A37" s="184"/>
      <c r="B37" s="184"/>
      <c r="C37" s="186" t="s">
        <v>142</v>
      </c>
      <c r="D37" s="186"/>
      <c r="E37" s="187" t="str">
        <f>IF('入力欄(基本情報)'!C18="","",'入力欄(基本情報)'!C18)</f>
        <v/>
      </c>
      <c r="F37" s="187"/>
      <c r="G37" s="187"/>
      <c r="H37" s="187"/>
      <c r="I37" s="187"/>
      <c r="J37" s="187"/>
      <c r="K37" s="187"/>
      <c r="L37" s="187"/>
      <c r="M37" s="187"/>
      <c r="N37" s="187"/>
      <c r="O37" s="187"/>
      <c r="P37" s="187"/>
    </row>
    <row r="38" spans="1:16" ht="15.6" thickBot="1" x14ac:dyDescent="0.35">
      <c r="A38" s="184"/>
      <c r="B38" s="184"/>
      <c r="C38" s="186" t="s">
        <v>143</v>
      </c>
      <c r="D38" s="186"/>
      <c r="E38" s="200" t="str">
        <f>IF('入力欄(基本情報)'!C19="","",'入力欄(基本情報)'!C19)</f>
        <v/>
      </c>
      <c r="F38" s="200"/>
      <c r="G38" s="200"/>
      <c r="H38" s="200"/>
      <c r="I38" s="200"/>
      <c r="J38" s="200"/>
      <c r="K38" s="200"/>
      <c r="L38" s="200"/>
      <c r="M38" s="200"/>
      <c r="N38" s="200"/>
      <c r="O38" s="200"/>
      <c r="P38" s="200"/>
    </row>
    <row r="39" spans="1:16" ht="15.6" thickBot="1" x14ac:dyDescent="0.35">
      <c r="A39" s="184"/>
      <c r="B39" s="184"/>
      <c r="C39" s="186" t="s">
        <v>144</v>
      </c>
      <c r="D39" s="186"/>
      <c r="E39" s="200" t="str">
        <f>IF('入力欄(基本情報)'!C25="","",'入力欄(基本情報)'!C25)</f>
        <v/>
      </c>
      <c r="F39" s="200"/>
      <c r="G39" s="200"/>
      <c r="H39" s="200"/>
      <c r="I39" s="200"/>
      <c r="J39" s="200"/>
      <c r="K39" s="200"/>
      <c r="L39" s="200"/>
      <c r="M39" s="200"/>
      <c r="N39" s="200"/>
      <c r="O39" s="200"/>
      <c r="P39" s="200"/>
    </row>
    <row r="40" spans="1:16" ht="15.6" thickBot="1" x14ac:dyDescent="0.35">
      <c r="A40" s="184"/>
      <c r="B40" s="184"/>
      <c r="C40" s="186" t="s">
        <v>145</v>
      </c>
      <c r="D40" s="186"/>
      <c r="E40" s="187" t="str">
        <f>IF('入力欄(基本情報)'!C20="","",'入力欄(基本情報)'!C20)</f>
        <v/>
      </c>
      <c r="F40" s="187"/>
      <c r="G40" s="187"/>
      <c r="H40" s="187"/>
      <c r="I40" s="187"/>
      <c r="J40" s="187"/>
      <c r="K40" s="187"/>
      <c r="L40" s="187"/>
      <c r="M40" s="187"/>
      <c r="N40" s="187"/>
      <c r="O40" s="187"/>
      <c r="P40" s="187"/>
    </row>
    <row r="41" spans="1:16" ht="15.6" thickBot="1" x14ac:dyDescent="0.35">
      <c r="A41" s="184"/>
      <c r="B41" s="184"/>
      <c r="C41" s="186" t="s">
        <v>146</v>
      </c>
      <c r="D41" s="186"/>
      <c r="E41" s="200" t="str">
        <f>IF('入力欄(基本情報)'!C21="","",'入力欄(基本情報)'!C21)</f>
        <v/>
      </c>
      <c r="F41" s="200"/>
      <c r="G41" s="200"/>
      <c r="H41" s="200"/>
      <c r="I41" s="200"/>
      <c r="J41" s="200"/>
      <c r="K41" s="200"/>
      <c r="L41" s="200"/>
      <c r="M41" s="200"/>
      <c r="N41" s="200"/>
      <c r="O41" s="200"/>
      <c r="P41" s="200"/>
    </row>
    <row r="42" spans="1:16" ht="15.6" thickBot="1" x14ac:dyDescent="0.35">
      <c r="A42" s="184"/>
      <c r="B42" s="184"/>
      <c r="C42" s="186" t="s">
        <v>147</v>
      </c>
      <c r="D42" s="186"/>
      <c r="E42" s="187" t="str">
        <f>IF('入力欄(基本情報)'!C22="","",'入力欄(基本情報)'!C22)</f>
        <v/>
      </c>
      <c r="F42" s="187"/>
      <c r="G42" s="187"/>
      <c r="H42" s="187"/>
      <c r="I42" s="187"/>
      <c r="J42" s="187"/>
      <c r="K42" s="187"/>
      <c r="L42" s="187"/>
      <c r="M42" s="187"/>
      <c r="N42" s="187"/>
      <c r="O42" s="187"/>
      <c r="P42" s="187"/>
    </row>
    <row r="43" spans="1:16" ht="15.6" thickBot="1" x14ac:dyDescent="0.35">
      <c r="A43" s="184"/>
      <c r="B43" s="184"/>
      <c r="C43" s="186" t="s">
        <v>148</v>
      </c>
      <c r="D43" s="186"/>
      <c r="E43" s="200" t="str">
        <f>IF('入力欄(基本情報)'!C22="","",'入力欄(基本情報)'!C23)</f>
        <v/>
      </c>
      <c r="F43" s="200"/>
      <c r="G43" s="200"/>
      <c r="H43" s="200"/>
      <c r="I43" s="200"/>
      <c r="J43" s="200"/>
      <c r="K43" s="200"/>
      <c r="L43" s="200"/>
      <c r="M43" s="200"/>
      <c r="N43" s="200"/>
      <c r="O43" s="200"/>
      <c r="P43" s="200"/>
    </row>
    <row r="44" spans="1:16" ht="15.6" thickBot="1" x14ac:dyDescent="0.35">
      <c r="A44" s="184"/>
      <c r="B44" s="184"/>
      <c r="C44" s="184"/>
      <c r="D44" s="184"/>
      <c r="E44" s="104" t="s">
        <v>10</v>
      </c>
      <c r="F44" s="104" t="s">
        <v>11</v>
      </c>
      <c r="G44" s="104" t="s">
        <v>12</v>
      </c>
      <c r="H44" s="104" t="s">
        <v>13</v>
      </c>
      <c r="I44" s="104" t="s">
        <v>14</v>
      </c>
      <c r="J44" s="104" t="s">
        <v>15</v>
      </c>
      <c r="K44" s="104" t="s">
        <v>16</v>
      </c>
      <c r="L44" s="104" t="s">
        <v>17</v>
      </c>
      <c r="M44" s="104" t="s">
        <v>18</v>
      </c>
      <c r="N44" s="104" t="s">
        <v>19</v>
      </c>
      <c r="O44" s="104" t="s">
        <v>20</v>
      </c>
      <c r="P44" s="104" t="s">
        <v>21</v>
      </c>
    </row>
    <row r="45" spans="1:16" ht="15.6" thickBot="1" x14ac:dyDescent="0.35">
      <c r="A45" s="188" t="s">
        <v>149</v>
      </c>
      <c r="B45" s="188"/>
      <c r="C45" s="188"/>
      <c r="D45" s="188"/>
      <c r="E45" s="105"/>
      <c r="F45" s="105"/>
      <c r="G45" s="105"/>
      <c r="H45" s="105"/>
      <c r="I45" s="105"/>
      <c r="J45" s="105"/>
      <c r="K45" s="105"/>
      <c r="L45" s="105"/>
      <c r="M45" s="105"/>
      <c r="N45" s="105"/>
      <c r="O45" s="105"/>
      <c r="P45" s="105"/>
    </row>
    <row r="46" spans="1:16" ht="15.6" thickBot="1" x14ac:dyDescent="0.35">
      <c r="A46" s="186" t="s">
        <v>150</v>
      </c>
      <c r="B46" s="186"/>
      <c r="C46" s="186"/>
      <c r="D46" s="186"/>
      <c r="E46" s="106">
        <f>'入力欄(差替情報)'!D14</f>
        <v>0</v>
      </c>
      <c r="F46" s="121">
        <f>'入力欄(差替情報)'!E14</f>
        <v>0</v>
      </c>
      <c r="G46" s="121">
        <f>'入力欄(差替情報)'!F14</f>
        <v>0</v>
      </c>
      <c r="H46" s="121">
        <f>'入力欄(差替情報)'!G14</f>
        <v>0</v>
      </c>
      <c r="I46" s="121">
        <f>'入力欄(差替情報)'!H14</f>
        <v>0</v>
      </c>
      <c r="J46" s="121">
        <f>'入力欄(差替情報)'!I14</f>
        <v>0</v>
      </c>
      <c r="K46" s="121">
        <f>'入力欄(差替情報)'!J14</f>
        <v>0</v>
      </c>
      <c r="L46" s="121">
        <f>'入力欄(差替情報)'!K14</f>
        <v>0</v>
      </c>
      <c r="M46" s="121">
        <f>'入力欄(差替情報)'!L14</f>
        <v>0</v>
      </c>
      <c r="N46" s="121">
        <f>'入力欄(差替情報)'!M14</f>
        <v>0</v>
      </c>
      <c r="O46" s="121">
        <f>'入力欄(差替情報)'!N14</f>
        <v>0</v>
      </c>
      <c r="P46" s="121">
        <f>'入力欄(差替情報)'!O14</f>
        <v>0</v>
      </c>
    </row>
    <row r="47" spans="1:16" ht="15.6" thickBot="1" x14ac:dyDescent="0.35">
      <c r="A47" s="188" t="s">
        <v>151</v>
      </c>
      <c r="B47" s="188"/>
      <c r="C47" s="188"/>
      <c r="D47" s="188"/>
      <c r="E47" s="110">
        <f>'入力欄(差替情報)'!D142+'入力欄(差替情報)'!D162</f>
        <v>0</v>
      </c>
      <c r="F47" s="136">
        <f>'入力欄(差替情報)'!E142+'入力欄(差替情報)'!E162</f>
        <v>0</v>
      </c>
      <c r="G47" s="136">
        <f>'入力欄(差替情報)'!F142+'入力欄(差替情報)'!F162</f>
        <v>0</v>
      </c>
      <c r="H47" s="136">
        <f>'入力欄(差替情報)'!G142+'入力欄(差替情報)'!G162</f>
        <v>0</v>
      </c>
      <c r="I47" s="136">
        <f>'入力欄(差替情報)'!H142+'入力欄(差替情報)'!H162</f>
        <v>0</v>
      </c>
      <c r="J47" s="136">
        <f>'入力欄(差替情報)'!I142+'入力欄(差替情報)'!I162</f>
        <v>0</v>
      </c>
      <c r="K47" s="136">
        <f>'入力欄(差替情報)'!J142+'入力欄(差替情報)'!J162</f>
        <v>0</v>
      </c>
      <c r="L47" s="136">
        <f>'入力欄(差替情報)'!K142+'入力欄(差替情報)'!K162</f>
        <v>0</v>
      </c>
      <c r="M47" s="136">
        <f>'入力欄(差替情報)'!L142+'入力欄(差替情報)'!L162</f>
        <v>0</v>
      </c>
      <c r="N47" s="136">
        <f>'入力欄(差替情報)'!M142+'入力欄(差替情報)'!M162</f>
        <v>0</v>
      </c>
      <c r="O47" s="136">
        <f>'入力欄(差替情報)'!N142+'入力欄(差替情報)'!N162</f>
        <v>0</v>
      </c>
      <c r="P47" s="136">
        <f>'入力欄(差替情報)'!O142+'入力欄(差替情報)'!O162</f>
        <v>0</v>
      </c>
    </row>
    <row r="48" spans="1:16" ht="15.6" thickBot="1" x14ac:dyDescent="0.35">
      <c r="A48" s="188" t="s">
        <v>152</v>
      </c>
      <c r="B48" s="188"/>
      <c r="C48" s="188"/>
      <c r="D48" s="188"/>
      <c r="E48" s="105"/>
      <c r="F48" s="105"/>
      <c r="G48" s="105"/>
      <c r="H48" s="105"/>
      <c r="I48" s="105"/>
      <c r="J48" s="105"/>
      <c r="K48" s="105"/>
      <c r="L48" s="105"/>
      <c r="M48" s="105"/>
      <c r="N48" s="105"/>
      <c r="O48" s="105"/>
      <c r="P48" s="105"/>
    </row>
    <row r="49" spans="1:16" ht="15.6" thickBot="1" x14ac:dyDescent="0.35">
      <c r="A49" s="188" t="s">
        <v>153</v>
      </c>
      <c r="B49" s="188"/>
      <c r="C49" s="188"/>
      <c r="D49" s="188"/>
      <c r="E49" s="189"/>
      <c r="F49" s="189"/>
      <c r="G49" s="189"/>
      <c r="H49" s="189"/>
      <c r="I49" s="189"/>
      <c r="J49" s="189"/>
      <c r="K49" s="189"/>
      <c r="L49" s="189"/>
      <c r="M49" s="189"/>
      <c r="N49" s="189"/>
      <c r="O49" s="189"/>
      <c r="P49" s="189"/>
    </row>
    <row r="50" spans="1:16" ht="15.6" thickBot="1" x14ac:dyDescent="0.35">
      <c r="A50" s="188" t="s">
        <v>154</v>
      </c>
      <c r="B50" s="188"/>
      <c r="C50" s="188"/>
      <c r="D50" s="188"/>
      <c r="E50" s="105"/>
      <c r="F50" s="105"/>
      <c r="G50" s="105"/>
      <c r="H50" s="105"/>
      <c r="I50" s="105"/>
      <c r="J50" s="105"/>
      <c r="K50" s="105"/>
      <c r="L50" s="105"/>
      <c r="M50" s="105"/>
      <c r="N50" s="105"/>
      <c r="O50" s="105"/>
      <c r="P50" s="105"/>
    </row>
    <row r="51" spans="1:16" ht="15.6" thickBot="1" x14ac:dyDescent="0.35">
      <c r="A51" s="188" t="s">
        <v>155</v>
      </c>
      <c r="B51" s="188"/>
      <c r="C51" s="188"/>
      <c r="D51" s="188"/>
      <c r="E51" s="189"/>
      <c r="F51" s="189"/>
      <c r="G51" s="189"/>
      <c r="H51" s="189"/>
      <c r="I51" s="189"/>
      <c r="J51" s="189"/>
      <c r="K51" s="189"/>
      <c r="L51" s="189"/>
      <c r="M51" s="189"/>
      <c r="N51" s="189"/>
      <c r="O51" s="189"/>
      <c r="P51" s="189"/>
    </row>
    <row r="52" spans="1:16" ht="15.6" thickBot="1" x14ac:dyDescent="0.35">
      <c r="A52" s="188" t="s">
        <v>209</v>
      </c>
      <c r="B52" s="188"/>
      <c r="C52" s="188"/>
      <c r="D52" s="188"/>
      <c r="E52" s="110">
        <f>E29+E33</f>
        <v>0</v>
      </c>
      <c r="F52" s="110">
        <f t="shared" ref="F52:P52" si="0">F29+F33</f>
        <v>0</v>
      </c>
      <c r="G52" s="110">
        <f t="shared" si="0"/>
        <v>0</v>
      </c>
      <c r="H52" s="110">
        <f t="shared" si="0"/>
        <v>0</v>
      </c>
      <c r="I52" s="110">
        <f t="shared" si="0"/>
        <v>0</v>
      </c>
      <c r="J52" s="110">
        <f t="shared" si="0"/>
        <v>0</v>
      </c>
      <c r="K52" s="110">
        <f t="shared" si="0"/>
        <v>0</v>
      </c>
      <c r="L52" s="110">
        <f t="shared" si="0"/>
        <v>0</v>
      </c>
      <c r="M52" s="110">
        <f t="shared" si="0"/>
        <v>0</v>
      </c>
      <c r="N52" s="110">
        <f t="shared" si="0"/>
        <v>0</v>
      </c>
      <c r="O52" s="110">
        <f t="shared" si="0"/>
        <v>0</v>
      </c>
      <c r="P52" s="110">
        <f t="shared" si="0"/>
        <v>0</v>
      </c>
    </row>
    <row r="53" spans="1:16" ht="15.6" thickBot="1" x14ac:dyDescent="0.35">
      <c r="A53" s="188" t="s">
        <v>156</v>
      </c>
      <c r="B53" s="188"/>
      <c r="C53" s="188"/>
      <c r="D53" s="188"/>
      <c r="E53" s="201">
        <f>'入力欄(差替情報)'!D141+'入力欄(差替情報)'!D163</f>
        <v>0</v>
      </c>
      <c r="F53" s="201"/>
      <c r="G53" s="201"/>
      <c r="H53" s="201"/>
      <c r="I53" s="201"/>
      <c r="J53" s="201"/>
      <c r="K53" s="201"/>
      <c r="L53" s="201"/>
      <c r="M53" s="201"/>
      <c r="N53" s="201"/>
      <c r="O53" s="201"/>
      <c r="P53" s="201"/>
    </row>
    <row r="54" spans="1:16" ht="15.6" thickBot="1" x14ac:dyDescent="0.35">
      <c r="A54" s="188" t="s">
        <v>210</v>
      </c>
      <c r="B54" s="188"/>
      <c r="C54" s="188"/>
      <c r="D54" s="188"/>
      <c r="E54" s="110">
        <f>'入力欄(差替情報)'!D24-E52</f>
        <v>0</v>
      </c>
      <c r="F54" s="119">
        <f>'入力欄(差替情報)'!E24-F52</f>
        <v>0</v>
      </c>
      <c r="G54" s="119">
        <f>'入力欄(差替情報)'!F24-G52</f>
        <v>0</v>
      </c>
      <c r="H54" s="119">
        <f>'入力欄(差替情報)'!G24-H52</f>
        <v>0</v>
      </c>
      <c r="I54" s="119">
        <f>'入力欄(差替情報)'!H24-I52</f>
        <v>0</v>
      </c>
      <c r="J54" s="119">
        <f>'入力欄(差替情報)'!I24-J52</f>
        <v>0</v>
      </c>
      <c r="K54" s="119">
        <f>'入力欄(差替情報)'!J24-K52</f>
        <v>0</v>
      </c>
      <c r="L54" s="119">
        <f>'入力欄(差替情報)'!K24-L52</f>
        <v>0</v>
      </c>
      <c r="M54" s="119">
        <f>'入力欄(差替情報)'!L24-M52</f>
        <v>0</v>
      </c>
      <c r="N54" s="119">
        <f>'入力欄(差替情報)'!M24-N52</f>
        <v>0</v>
      </c>
      <c r="O54" s="119">
        <f>'入力欄(差替情報)'!N24-O52</f>
        <v>0</v>
      </c>
      <c r="P54" s="119">
        <f>'入力欄(差替情報)'!O24-P52</f>
        <v>0</v>
      </c>
    </row>
    <row r="55" spans="1:16" ht="15.6" thickBot="1" x14ac:dyDescent="0.35">
      <c r="A55" s="188" t="s">
        <v>157</v>
      </c>
      <c r="B55" s="188"/>
      <c r="C55" s="188"/>
      <c r="D55" s="188"/>
      <c r="E55" s="201">
        <f>'入力欄(差替情報)'!D25-E53</f>
        <v>0</v>
      </c>
      <c r="F55" s="201"/>
      <c r="G55" s="201"/>
      <c r="H55" s="201"/>
      <c r="I55" s="201"/>
      <c r="J55" s="201"/>
      <c r="K55" s="201"/>
      <c r="L55" s="201"/>
      <c r="M55" s="201"/>
      <c r="N55" s="201"/>
      <c r="O55" s="201"/>
      <c r="P55" s="201"/>
    </row>
  </sheetData>
  <sheetProtection algorithmName="SHA-512" hashValue="zkJtV1wil4ovIvvDCW2nkglvmNkcAbD/UTGFc1+qbSRDWHgRFH8uBG21JV6paeYA2RqWG4KRTwLDNHB4aaYOTw==" saltValue="+HtwcgePWSXxnOCm5TpNKA==" spinCount="100000" sheet="1" objects="1" scenarios="1"/>
  <mergeCells count="81">
    <mergeCell ref="A55:D55"/>
    <mergeCell ref="E55:P55"/>
    <mergeCell ref="A51:D51"/>
    <mergeCell ref="E51:P51"/>
    <mergeCell ref="A52:D52"/>
    <mergeCell ref="A53:D53"/>
    <mergeCell ref="E53:P53"/>
    <mergeCell ref="A54:D54"/>
    <mergeCell ref="E40:P40"/>
    <mergeCell ref="A50:D50"/>
    <mergeCell ref="C42:D42"/>
    <mergeCell ref="E42:P42"/>
    <mergeCell ref="C43:D43"/>
    <mergeCell ref="E43:P43"/>
    <mergeCell ref="A44:D44"/>
    <mergeCell ref="A45:D45"/>
    <mergeCell ref="A46:D46"/>
    <mergeCell ref="A47:D47"/>
    <mergeCell ref="A48:D48"/>
    <mergeCell ref="A49:D49"/>
    <mergeCell ref="E49:P49"/>
    <mergeCell ref="C41:D41"/>
    <mergeCell ref="E41:P41"/>
    <mergeCell ref="A34:B43"/>
    <mergeCell ref="C34:D34"/>
    <mergeCell ref="E34:P34"/>
    <mergeCell ref="C35:D35"/>
    <mergeCell ref="E35:P35"/>
    <mergeCell ref="C36:D36"/>
    <mergeCell ref="E36:P36"/>
    <mergeCell ref="E37:P37"/>
    <mergeCell ref="C38:D38"/>
    <mergeCell ref="E38:P38"/>
    <mergeCell ref="C39:D39"/>
    <mergeCell ref="E39:P39"/>
    <mergeCell ref="C40:D40"/>
    <mergeCell ref="A32:B33"/>
    <mergeCell ref="E32:P32"/>
    <mergeCell ref="A24:B25"/>
    <mergeCell ref="C24:D24"/>
    <mergeCell ref="E24:P24"/>
    <mergeCell ref="C25:D25"/>
    <mergeCell ref="E25:P25"/>
    <mergeCell ref="A26:D26"/>
    <mergeCell ref="E26:P26"/>
    <mergeCell ref="A27:D27"/>
    <mergeCell ref="A28:D28"/>
    <mergeCell ref="A29:D29"/>
    <mergeCell ref="A30:B31"/>
    <mergeCell ref="E30:P30"/>
    <mergeCell ref="C37:D37"/>
    <mergeCell ref="A21:D21"/>
    <mergeCell ref="E21:P21"/>
    <mergeCell ref="A22:D22"/>
    <mergeCell ref="E22:P22"/>
    <mergeCell ref="A23:D23"/>
    <mergeCell ref="E23:P23"/>
    <mergeCell ref="A18:D18"/>
    <mergeCell ref="E18:P18"/>
    <mergeCell ref="A19:D19"/>
    <mergeCell ref="E19:P19"/>
    <mergeCell ref="A20:D20"/>
    <mergeCell ref="E20:P20"/>
    <mergeCell ref="A15:D15"/>
    <mergeCell ref="E15:P15"/>
    <mergeCell ref="A16:D16"/>
    <mergeCell ref="E16:P16"/>
    <mergeCell ref="A17:D17"/>
    <mergeCell ref="E17:P17"/>
    <mergeCell ref="A12:D12"/>
    <mergeCell ref="E12:P12"/>
    <mergeCell ref="A13:D13"/>
    <mergeCell ref="E13:P13"/>
    <mergeCell ref="A14:D14"/>
    <mergeCell ref="E14:P14"/>
    <mergeCell ref="A1:D1"/>
    <mergeCell ref="A2:C2"/>
    <mergeCell ref="A4:Q4"/>
    <mergeCell ref="A6:Q6"/>
    <mergeCell ref="A11:D11"/>
    <mergeCell ref="E11:P11"/>
  </mergeCells>
  <phoneticPr fontId="2"/>
  <dataValidations count="5">
    <dataValidation type="list" allowBlank="1" showInputMessage="1" showErrorMessage="1" sqref="E15:P15" xr:uid="{E8D5CE14-26C9-4582-A5D7-E1C8910AE6F2}">
      <formula1>"発電機トラブル,経済的な電源等差替"</formula1>
    </dataValidation>
    <dataValidation type="list" allowBlank="1" showInputMessage="1" showErrorMessage="1" error="リストより選択してください" sqref="E37:P37 E40:P40" xr:uid="{D5855117-237C-4059-BFCF-2F49E1EC7C8F}">
      <formula1>"落札,非落札,非応札"</formula1>
    </dataValidation>
    <dataValidation type="list" allowBlank="1" showInputMessage="1" showErrorMessage="1" sqref="E42:P42" xr:uid="{4BAD9DD5-797D-41B8-8DA1-D217F99CDA6E}">
      <formula1>"落札,非落札,非応札"</formula1>
    </dataValidation>
    <dataValidation allowBlank="1" showInputMessage="1" showErrorMessage="1" error="リストより選択してください" sqref="E14:P14 E12:P12" xr:uid="{40FCA5E0-BC05-4070-8E9D-07FF6D73E8A6}"/>
    <dataValidation type="list" allowBlank="1" showInputMessage="1" showErrorMessage="1" error="リストより選択してください" sqref="E13:P13" xr:uid="{9E13F5E3-1CDF-4A7B-9373-6404731A817C}">
      <formula1>"差替先電源等,差替元電源"</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dimension ref="B2:C8"/>
  <sheetViews>
    <sheetView workbookViewId="0">
      <selection activeCell="G19" sqref="G19"/>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98</v>
      </c>
    </row>
    <row r="3" spans="2:3" x14ac:dyDescent="0.3">
      <c r="B3" s="1" t="s">
        <v>99</v>
      </c>
      <c r="C3" s="74" t="s">
        <v>100</v>
      </c>
    </row>
    <row r="4" spans="2:3" x14ac:dyDescent="0.3">
      <c r="B4" s="1" t="s">
        <v>99</v>
      </c>
      <c r="C4" s="74" t="s">
        <v>101</v>
      </c>
    </row>
    <row r="6" spans="2:3" x14ac:dyDescent="0.3">
      <c r="B6" s="1" t="s">
        <v>102</v>
      </c>
    </row>
    <row r="7" spans="2:3" x14ac:dyDescent="0.3">
      <c r="C7" s="74" t="s">
        <v>103</v>
      </c>
    </row>
    <row r="8" spans="2:3" x14ac:dyDescent="0.3">
      <c r="C8" s="74" t="s">
        <v>104</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B52-698F-446E-8713-97CDA10E6F33}">
  <dimension ref="A1:O99"/>
  <sheetViews>
    <sheetView topLeftCell="A39" zoomScale="85" zoomScaleNormal="85" workbookViewId="0">
      <selection activeCell="B52" sqref="B52:J63"/>
    </sheetView>
  </sheetViews>
  <sheetFormatPr defaultColWidth="9" defaultRowHeight="15" x14ac:dyDescent="0.3"/>
  <cols>
    <col min="1" max="1" width="24.109375" style="1" bestFit="1" customWidth="1"/>
    <col min="2" max="2" width="11.3320312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105</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B8*(1+B$19+B$21)-B28</f>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J15*(1+J$19+J$21)-J35</f>
        <v>14570.320729494</v>
      </c>
      <c r="L49" s="13"/>
    </row>
    <row r="50" spans="1:13" x14ac:dyDescent="0.3">
      <c r="L50" s="13"/>
    </row>
    <row r="51" spans="1:13" x14ac:dyDescent="0.3">
      <c r="A51" s="1" t="s">
        <v>81</v>
      </c>
      <c r="K51" s="2" t="s">
        <v>41</v>
      </c>
    </row>
    <row r="52" spans="1:13" x14ac:dyDescent="0.3">
      <c r="A52" s="7" t="s">
        <v>10</v>
      </c>
      <c r="B52" s="10">
        <f>IF('入力欄(差替情報)'!$D$9=B$2,'入力欄(差替情報)'!$D$22*'入力欄(差替情報)'!$D$15/1000,0)</f>
        <v>0</v>
      </c>
      <c r="C52" s="10">
        <f>IF('入力欄(差替情報)'!$D$9=C$2,'入力欄(差替情報)'!$D$22*'入力欄(差替情報)'!$D$15/1000,0)</f>
        <v>0</v>
      </c>
      <c r="D52" s="10">
        <f>IF('入力欄(差替情報)'!$D$9=D$2,'入力欄(差替情報)'!$D$22*'入力欄(差替情報)'!$D$15/1000,0)</f>
        <v>0</v>
      </c>
      <c r="E52" s="10">
        <f>IF('入力欄(差替情報)'!$D$9=E$2,'入力欄(差替情報)'!$D$22*'入力欄(差替情報)'!$D$15/1000,0)</f>
        <v>0</v>
      </c>
      <c r="F52" s="10">
        <f>IF('入力欄(差替情報)'!$D$9=F$2,'入力欄(差替情報)'!$D$22*'入力欄(差替情報)'!$D$15/1000,0)</f>
        <v>0</v>
      </c>
      <c r="G52" s="10">
        <f>IF('入力欄(差替情報)'!$D$9=G$2,'入力欄(差替情報)'!$D$22*'入力欄(差替情報)'!$D$15/1000,0)</f>
        <v>0</v>
      </c>
      <c r="H52" s="10">
        <f>IF('入力欄(差替情報)'!$D$9=H$2,'入力欄(差替情報)'!$D$22*'入力欄(差替情報)'!$D$15/1000,0)</f>
        <v>0</v>
      </c>
      <c r="I52" s="10">
        <f>IF('入力欄(差替情報)'!$D$9=I$2,'入力欄(差替情報)'!$D$22*'入力欄(差替情報)'!$D$15/1000,0)</f>
        <v>0</v>
      </c>
      <c r="J52" s="10">
        <f>IF('入力欄(差替情報)'!$D$9=J$2,'入力欄(差替情報)'!$D$22*'入力欄(差替情報)'!$D$15/1000,0)</f>
        <v>0</v>
      </c>
      <c r="K52" s="13">
        <f>SUM(B52:J52)</f>
        <v>0</v>
      </c>
      <c r="L52" s="13"/>
      <c r="M52" s="23"/>
    </row>
    <row r="53" spans="1:13" x14ac:dyDescent="0.3">
      <c r="A53" s="7" t="s">
        <v>11</v>
      </c>
      <c r="B53" s="10">
        <f>IF('入力欄(差替情報)'!$D$9=B$2,'入力欄(差替情報)'!$E$22*'入力欄(差替情報)'!$E$15/1000,0)</f>
        <v>0</v>
      </c>
      <c r="C53" s="10">
        <f>IF('入力欄(差替情報)'!$D$9=C$2,'入力欄(差替情報)'!$E$22*'入力欄(差替情報)'!$E$15/1000,0)</f>
        <v>0</v>
      </c>
      <c r="D53" s="10">
        <f>IF('入力欄(差替情報)'!$D$9=D$2,'入力欄(差替情報)'!$E$22*'入力欄(差替情報)'!$E$15/1000,0)</f>
        <v>0</v>
      </c>
      <c r="E53" s="10">
        <f>IF('入力欄(差替情報)'!$D$9=E$2,'入力欄(差替情報)'!$E$22*'入力欄(差替情報)'!$E$15/1000,0)</f>
        <v>0</v>
      </c>
      <c r="F53" s="10">
        <f>IF('入力欄(差替情報)'!$D$9=F$2,'入力欄(差替情報)'!$E$22*'入力欄(差替情報)'!$E$15/1000,0)</f>
        <v>0</v>
      </c>
      <c r="G53" s="10">
        <f>IF('入力欄(差替情報)'!$D$9=G$2,'入力欄(差替情報)'!$E$22*'入力欄(差替情報)'!$E$15/1000,0)</f>
        <v>0</v>
      </c>
      <c r="H53" s="10">
        <f>IF('入力欄(差替情報)'!$D$9=H$2,'入力欄(差替情報)'!$E$22*'入力欄(差替情報)'!$E$15/1000,0)</f>
        <v>0</v>
      </c>
      <c r="I53" s="10">
        <f>IF('入力欄(差替情報)'!$D$9=I$2,'入力欄(差替情報)'!$E$22*'入力欄(差替情報)'!$E$15/1000,0)</f>
        <v>0</v>
      </c>
      <c r="J53" s="10">
        <f>IF('入力欄(差替情報)'!$D$9=J$2,'入力欄(差替情報)'!$E$22*'入力欄(差替情報)'!$E$15/1000,0)</f>
        <v>0</v>
      </c>
      <c r="K53" s="13">
        <f t="shared" ref="K53:K63" si="2">SUM(B53:J53)</f>
        <v>0</v>
      </c>
      <c r="L53" s="13"/>
      <c r="M53" s="23"/>
    </row>
    <row r="54" spans="1:13" x14ac:dyDescent="0.3">
      <c r="A54" s="7" t="s">
        <v>12</v>
      </c>
      <c r="B54" s="10">
        <f>IF('入力欄(差替情報)'!$D$9=B$2,'入力欄(差替情報)'!$F$22*'入力欄(差替情報)'!$F$15/1000,0)</f>
        <v>0</v>
      </c>
      <c r="C54" s="10">
        <f>IF('入力欄(差替情報)'!$D$9=C$2,'入力欄(差替情報)'!$F$22*'入力欄(差替情報)'!$F$15/1000,0)</f>
        <v>0</v>
      </c>
      <c r="D54" s="10">
        <f>IF('入力欄(差替情報)'!$D$9=D$2,'入力欄(差替情報)'!$F$22*'入力欄(差替情報)'!$F$15/1000,0)</f>
        <v>0</v>
      </c>
      <c r="E54" s="10">
        <f>IF('入力欄(差替情報)'!$D$9=E$2,'入力欄(差替情報)'!$F$22*'入力欄(差替情報)'!$F$15/1000,0)</f>
        <v>0</v>
      </c>
      <c r="F54" s="10">
        <f>IF('入力欄(差替情報)'!$D$9=F$2,'入力欄(差替情報)'!$F$22*'入力欄(差替情報)'!$F$15/1000,0)</f>
        <v>0</v>
      </c>
      <c r="G54" s="10">
        <f>IF('入力欄(差替情報)'!$D$9=G$2,'入力欄(差替情報)'!$F$22*'入力欄(差替情報)'!$F$15/1000,0)</f>
        <v>0</v>
      </c>
      <c r="H54" s="10">
        <f>IF('入力欄(差替情報)'!$D$9=H$2,'入力欄(差替情報)'!$F$22*'入力欄(差替情報)'!$F$15/1000,0)</f>
        <v>0</v>
      </c>
      <c r="I54" s="10">
        <f>IF('入力欄(差替情報)'!$D$9=I$2,'入力欄(差替情報)'!$F$22*'入力欄(差替情報)'!$F$15/1000,0)</f>
        <v>0</v>
      </c>
      <c r="J54" s="10">
        <f>IF('入力欄(差替情報)'!$D$9=J$2,'入力欄(差替情報)'!$F$22*'入力欄(差替情報)'!$F$15/1000,0)</f>
        <v>0</v>
      </c>
      <c r="K54" s="13">
        <f t="shared" si="2"/>
        <v>0</v>
      </c>
      <c r="L54" s="13"/>
      <c r="M54" s="23"/>
    </row>
    <row r="55" spans="1:13" x14ac:dyDescent="0.3">
      <c r="A55" s="7" t="s">
        <v>13</v>
      </c>
      <c r="B55" s="10">
        <f>IF('入力欄(差替情報)'!$D$9=B$2,'入力欄(差替情報)'!$G$22*'入力欄(差替情報)'!$G$15/1000,0)</f>
        <v>0</v>
      </c>
      <c r="C55" s="10">
        <f>IF('入力欄(差替情報)'!$D$9=C$2,'入力欄(差替情報)'!$G$22*'入力欄(差替情報)'!$G$15/1000,0)</f>
        <v>0</v>
      </c>
      <c r="D55" s="10">
        <f>IF('入力欄(差替情報)'!$D$9=D$2,'入力欄(差替情報)'!$G$22*'入力欄(差替情報)'!$G$15/1000,0)</f>
        <v>0</v>
      </c>
      <c r="E55" s="10">
        <f>IF('入力欄(差替情報)'!$D$9=E$2,'入力欄(差替情報)'!$G$22*'入力欄(差替情報)'!$G$15/1000,0)</f>
        <v>0</v>
      </c>
      <c r="F55" s="10">
        <f>IF('入力欄(差替情報)'!$D$9=F$2,'入力欄(差替情報)'!$G$22*'入力欄(差替情報)'!$G$15/1000,0)</f>
        <v>0</v>
      </c>
      <c r="G55" s="10">
        <f>IF('入力欄(差替情報)'!$D$9=G$2,'入力欄(差替情報)'!$G$22*'入力欄(差替情報)'!$G$15/1000,0)</f>
        <v>0</v>
      </c>
      <c r="H55" s="10">
        <f>IF('入力欄(差替情報)'!$D$9=H$2,'入力欄(差替情報)'!$G$22*'入力欄(差替情報)'!$G$15/1000,0)</f>
        <v>0</v>
      </c>
      <c r="I55" s="10">
        <f>IF('入力欄(差替情報)'!$D$9=I$2,'入力欄(差替情報)'!$G$22*'入力欄(差替情報)'!$G$15/1000,0)</f>
        <v>0</v>
      </c>
      <c r="J55" s="10">
        <f>IF('入力欄(差替情報)'!$D$9=J$2,'入力欄(差替情報)'!$G$22*'入力欄(差替情報)'!$G$15/1000,0)</f>
        <v>0</v>
      </c>
      <c r="K55" s="13">
        <f t="shared" si="2"/>
        <v>0</v>
      </c>
      <c r="L55" s="13"/>
      <c r="M55" s="23"/>
    </row>
    <row r="56" spans="1:13" x14ac:dyDescent="0.3">
      <c r="A56" s="7" t="s">
        <v>14</v>
      </c>
      <c r="B56" s="10">
        <f>IF('入力欄(差替情報)'!$D$9=B$2,'入力欄(差替情報)'!$H$22*'入力欄(差替情報)'!$H$15/1000,0)</f>
        <v>0</v>
      </c>
      <c r="C56" s="10">
        <f>IF('入力欄(差替情報)'!$D$9=C$2,'入力欄(差替情報)'!$H$22*'入力欄(差替情報)'!$H$15/1000,0)</f>
        <v>0</v>
      </c>
      <c r="D56" s="10">
        <f>IF('入力欄(差替情報)'!$D$9=D$2,'入力欄(差替情報)'!$H$22*'入力欄(差替情報)'!$H$15/1000,0)</f>
        <v>0</v>
      </c>
      <c r="E56" s="10">
        <f>IF('入力欄(差替情報)'!$D$9=E$2,'入力欄(差替情報)'!$H$22*'入力欄(差替情報)'!$H$15/1000,0)</f>
        <v>0</v>
      </c>
      <c r="F56" s="10">
        <f>IF('入力欄(差替情報)'!$D$9=F$2,'入力欄(差替情報)'!$H$22*'入力欄(差替情報)'!$H$15/1000,0)</f>
        <v>0</v>
      </c>
      <c r="G56" s="10">
        <f>IF('入力欄(差替情報)'!$D$9=G$2,'入力欄(差替情報)'!$H$22*'入力欄(差替情報)'!$H$15/1000,0)</f>
        <v>0</v>
      </c>
      <c r="H56" s="10">
        <f>IF('入力欄(差替情報)'!$D$9=H$2,'入力欄(差替情報)'!$H$22*'入力欄(差替情報)'!$H$15/1000,0)</f>
        <v>0</v>
      </c>
      <c r="I56" s="10">
        <f>IF('入力欄(差替情報)'!$D$9=I$2,'入力欄(差替情報)'!$H$22*'入力欄(差替情報)'!$H$15/1000,0)</f>
        <v>0</v>
      </c>
      <c r="J56" s="10">
        <f>IF('入力欄(差替情報)'!$D$9=J$2,'入力欄(差替情報)'!$H$22*'入力欄(差替情報)'!$H$15/1000,0)</f>
        <v>0</v>
      </c>
      <c r="K56" s="13">
        <f t="shared" si="2"/>
        <v>0</v>
      </c>
      <c r="L56" s="13"/>
      <c r="M56" s="23"/>
    </row>
    <row r="57" spans="1:13" x14ac:dyDescent="0.3">
      <c r="A57" s="7" t="s">
        <v>15</v>
      </c>
      <c r="B57" s="10">
        <f>IF('入力欄(差替情報)'!$D$9=B$2,'入力欄(差替情報)'!$I$22*'入力欄(差替情報)'!$I$15/1000,0)</f>
        <v>0</v>
      </c>
      <c r="C57" s="10">
        <f>IF('入力欄(差替情報)'!$D$9=C$2,'入力欄(差替情報)'!$I$22*'入力欄(差替情報)'!$I$15/1000,0)</f>
        <v>0</v>
      </c>
      <c r="D57" s="10">
        <f>IF('入力欄(差替情報)'!$D$9=D$2,'入力欄(差替情報)'!$I$22*'入力欄(差替情報)'!$I$15/1000,0)</f>
        <v>0</v>
      </c>
      <c r="E57" s="10">
        <f>IF('入力欄(差替情報)'!$D$9=E$2,'入力欄(差替情報)'!$I$22*'入力欄(差替情報)'!$I$15/1000,0)</f>
        <v>0</v>
      </c>
      <c r="F57" s="10">
        <f>IF('入力欄(差替情報)'!$D$9=F$2,'入力欄(差替情報)'!$I$22*'入力欄(差替情報)'!$I$15/1000,0)</f>
        <v>0</v>
      </c>
      <c r="G57" s="10">
        <f>IF('入力欄(差替情報)'!$D$9=G$2,'入力欄(差替情報)'!$I$22*'入力欄(差替情報)'!$I$15/1000,0)</f>
        <v>0</v>
      </c>
      <c r="H57" s="10">
        <f>IF('入力欄(差替情報)'!$D$9=H$2,'入力欄(差替情報)'!$I$22*'入力欄(差替情報)'!$I$15/1000,0)</f>
        <v>0</v>
      </c>
      <c r="I57" s="10">
        <f>IF('入力欄(差替情報)'!$D$9=I$2,'入力欄(差替情報)'!$I$22*'入力欄(差替情報)'!$I$15/1000,0)</f>
        <v>0</v>
      </c>
      <c r="J57" s="10">
        <f>IF('入力欄(差替情報)'!$D$9=J$2,'入力欄(差替情報)'!$I$22*'入力欄(差替情報)'!$I$15/1000,0)</f>
        <v>0</v>
      </c>
      <c r="K57" s="13">
        <f t="shared" si="2"/>
        <v>0</v>
      </c>
      <c r="L57" s="13"/>
      <c r="M57" s="23"/>
    </row>
    <row r="58" spans="1:13" x14ac:dyDescent="0.3">
      <c r="A58" s="7" t="s">
        <v>16</v>
      </c>
      <c r="B58" s="10">
        <f>IF('入力欄(差替情報)'!$D$9=B$2,'入力欄(差替情報)'!$J$22*'入力欄(差替情報)'!$J$15/1000,0)</f>
        <v>0</v>
      </c>
      <c r="C58" s="10">
        <f>IF('入力欄(差替情報)'!$D$9=C$2,'入力欄(差替情報)'!$J$22*'入力欄(差替情報)'!$J$15/1000,0)</f>
        <v>0</v>
      </c>
      <c r="D58" s="10">
        <f>IF('入力欄(差替情報)'!$D$9=D$2,'入力欄(差替情報)'!$J$22*'入力欄(差替情報)'!$J$15/1000,0)</f>
        <v>0</v>
      </c>
      <c r="E58" s="10">
        <f>IF('入力欄(差替情報)'!$D$9=E$2,'入力欄(差替情報)'!$J$22*'入力欄(差替情報)'!$J$15/1000,0)</f>
        <v>0</v>
      </c>
      <c r="F58" s="10">
        <f>IF('入力欄(差替情報)'!$D$9=F$2,'入力欄(差替情報)'!$J$22*'入力欄(差替情報)'!$J$15/1000,0)</f>
        <v>0</v>
      </c>
      <c r="G58" s="10">
        <f>IF('入力欄(差替情報)'!$D$9=G$2,'入力欄(差替情報)'!$J$22*'入力欄(差替情報)'!$J$15/1000,0)</f>
        <v>0</v>
      </c>
      <c r="H58" s="10">
        <f>IF('入力欄(差替情報)'!$D$9=H$2,'入力欄(差替情報)'!$J$22*'入力欄(差替情報)'!$J$15/1000,0)</f>
        <v>0</v>
      </c>
      <c r="I58" s="10">
        <f>IF('入力欄(差替情報)'!$D$9=I$2,'入力欄(差替情報)'!$J$22*'入力欄(差替情報)'!$J$15/1000,0)</f>
        <v>0</v>
      </c>
      <c r="J58" s="10">
        <f>IF('入力欄(差替情報)'!$D$9=J$2,'入力欄(差替情報)'!$J$22*'入力欄(差替情報)'!$J$15/1000,0)</f>
        <v>0</v>
      </c>
      <c r="K58" s="13">
        <f t="shared" si="2"/>
        <v>0</v>
      </c>
      <c r="L58" s="13"/>
      <c r="M58" s="23"/>
    </row>
    <row r="59" spans="1:13" x14ac:dyDescent="0.3">
      <c r="A59" s="7" t="s">
        <v>17</v>
      </c>
      <c r="B59" s="10">
        <f>IF('入力欄(差替情報)'!$D$9=B$2,'入力欄(差替情報)'!$K$22*'入力欄(差替情報)'!$K$15/1000,0)</f>
        <v>0</v>
      </c>
      <c r="C59" s="10">
        <f>IF('入力欄(差替情報)'!$D$9=C$2,'入力欄(差替情報)'!$K$22*'入力欄(差替情報)'!$K$15/1000,0)</f>
        <v>0</v>
      </c>
      <c r="D59" s="10">
        <f>IF('入力欄(差替情報)'!$D$9=D$2,'入力欄(差替情報)'!$K$22*'入力欄(差替情報)'!$K$15/1000,0)</f>
        <v>0</v>
      </c>
      <c r="E59" s="10">
        <f>IF('入力欄(差替情報)'!$D$9=E$2,'入力欄(差替情報)'!$K$22*'入力欄(差替情報)'!$K$15/1000,0)</f>
        <v>0</v>
      </c>
      <c r="F59" s="10">
        <f>IF('入力欄(差替情報)'!$D$9=F$2,'入力欄(差替情報)'!$K$22*'入力欄(差替情報)'!$K$15/1000,0)</f>
        <v>0</v>
      </c>
      <c r="G59" s="10">
        <f>IF('入力欄(差替情報)'!$D$9=G$2,'入力欄(差替情報)'!$K$22*'入力欄(差替情報)'!$K$15/1000,0)</f>
        <v>0</v>
      </c>
      <c r="H59" s="10">
        <f>IF('入力欄(差替情報)'!$D$9=H$2,'入力欄(差替情報)'!$K$22*'入力欄(差替情報)'!$K$15/1000,0)</f>
        <v>0</v>
      </c>
      <c r="I59" s="10">
        <f>IF('入力欄(差替情報)'!$D$9=I$2,'入力欄(差替情報)'!$K$22*'入力欄(差替情報)'!$K$15/1000,0)</f>
        <v>0</v>
      </c>
      <c r="J59" s="10">
        <f>IF('入力欄(差替情報)'!$D$9=J$2,'入力欄(差替情報)'!$K$22*'入力欄(差替情報)'!$K$15/1000,0)</f>
        <v>0</v>
      </c>
      <c r="K59" s="13">
        <f t="shared" si="2"/>
        <v>0</v>
      </c>
      <c r="L59" s="13"/>
      <c r="M59" s="23"/>
    </row>
    <row r="60" spans="1:13" x14ac:dyDescent="0.3">
      <c r="A60" s="7" t="s">
        <v>18</v>
      </c>
      <c r="B60" s="10">
        <f>IF('入力欄(差替情報)'!$D$9=B$2,'入力欄(差替情報)'!$L$22*'入力欄(差替情報)'!$L$15/1000,0)</f>
        <v>0</v>
      </c>
      <c r="C60" s="10">
        <f>IF('入力欄(差替情報)'!$D$9=C$2,'入力欄(差替情報)'!$L$22*'入力欄(差替情報)'!$L$15/1000,0)</f>
        <v>0</v>
      </c>
      <c r="D60" s="10">
        <f>IF('入力欄(差替情報)'!$D$9=D$2,'入力欄(差替情報)'!$L$22*'入力欄(差替情報)'!$L$15/1000,0)</f>
        <v>0</v>
      </c>
      <c r="E60" s="10">
        <f>IF('入力欄(差替情報)'!$D$9=E$2,'入力欄(差替情報)'!$L$22*'入力欄(差替情報)'!$L$15/1000,0)</f>
        <v>0</v>
      </c>
      <c r="F60" s="10">
        <f>IF('入力欄(差替情報)'!$D$9=F$2,'入力欄(差替情報)'!$L$22*'入力欄(差替情報)'!$L$15/1000,0)</f>
        <v>0</v>
      </c>
      <c r="G60" s="10">
        <f>IF('入力欄(差替情報)'!$D$9=G$2,'入力欄(差替情報)'!$L$22*'入力欄(差替情報)'!$L$15/1000,0)</f>
        <v>0</v>
      </c>
      <c r="H60" s="10">
        <f>IF('入力欄(差替情報)'!$D$9=H$2,'入力欄(差替情報)'!$L$22*'入力欄(差替情報)'!$L$15/1000,0)</f>
        <v>0</v>
      </c>
      <c r="I60" s="10">
        <f>IF('入力欄(差替情報)'!$D$9=I$2,'入力欄(差替情報)'!$L$22*'入力欄(差替情報)'!$L$15/1000,0)</f>
        <v>0</v>
      </c>
      <c r="J60" s="10">
        <f>IF('入力欄(差替情報)'!$D$9=J$2,'入力欄(差替情報)'!$L$22*'入力欄(差替情報)'!$L$15/1000,0)</f>
        <v>0</v>
      </c>
      <c r="K60" s="13">
        <f t="shared" si="2"/>
        <v>0</v>
      </c>
      <c r="L60" s="13"/>
      <c r="M60" s="23"/>
    </row>
    <row r="61" spans="1:13" x14ac:dyDescent="0.3">
      <c r="A61" s="7" t="s">
        <v>19</v>
      </c>
      <c r="B61" s="10">
        <f>IF('入力欄(差替情報)'!$D$9=B$2,'入力欄(差替情報)'!$M$22*'入力欄(差替情報)'!$M$15/1000,0)</f>
        <v>0</v>
      </c>
      <c r="C61" s="10">
        <f>IF('入力欄(差替情報)'!$D$9=C$2,'入力欄(差替情報)'!$M$22*'入力欄(差替情報)'!$M$15/1000,0)</f>
        <v>0</v>
      </c>
      <c r="D61" s="10">
        <f>IF('入力欄(差替情報)'!$D$9=D$2,'入力欄(差替情報)'!$M$22*'入力欄(差替情報)'!$M$15/1000,0)</f>
        <v>0</v>
      </c>
      <c r="E61" s="10">
        <f>IF('入力欄(差替情報)'!$D$9=E$2,'入力欄(差替情報)'!$M$22*'入力欄(差替情報)'!$M$15/1000,0)</f>
        <v>0</v>
      </c>
      <c r="F61" s="10">
        <f>IF('入力欄(差替情報)'!$D$9=F$2,'入力欄(差替情報)'!$M$22*'入力欄(差替情報)'!$M$15/1000,0)</f>
        <v>0</v>
      </c>
      <c r="G61" s="10">
        <f>IF('入力欄(差替情報)'!$D$9=G$2,'入力欄(差替情報)'!$M$22*'入力欄(差替情報)'!$M$15/1000,0)</f>
        <v>0</v>
      </c>
      <c r="H61" s="10">
        <f>IF('入力欄(差替情報)'!$D$9=H$2,'入力欄(差替情報)'!$M$22*'入力欄(差替情報)'!$M$15/1000,0)</f>
        <v>0</v>
      </c>
      <c r="I61" s="10">
        <f>IF('入力欄(差替情報)'!$D$9=I$2,'入力欄(差替情報)'!$M$22*'入力欄(差替情報)'!$M$15/1000,0)</f>
        <v>0</v>
      </c>
      <c r="J61" s="10">
        <f>IF('入力欄(差替情報)'!$D$9=J$2,'入力欄(差替情報)'!$M$22*'入力欄(差替情報)'!$M$15/1000,0)</f>
        <v>0</v>
      </c>
      <c r="K61" s="13">
        <f t="shared" si="2"/>
        <v>0</v>
      </c>
      <c r="L61" s="13"/>
      <c r="M61" s="23"/>
    </row>
    <row r="62" spans="1:13" x14ac:dyDescent="0.3">
      <c r="A62" s="7" t="s">
        <v>20</v>
      </c>
      <c r="B62" s="10">
        <f>IF('入力欄(差替情報)'!$D$9=B$2,'入力欄(差替情報)'!$N$22*'入力欄(差替情報)'!$N$15/1000,0)</f>
        <v>0</v>
      </c>
      <c r="C62" s="10">
        <f>IF('入力欄(差替情報)'!$D$9=C$2,'入力欄(差替情報)'!$N$22*'入力欄(差替情報)'!$N$15/1000,0)</f>
        <v>0</v>
      </c>
      <c r="D62" s="10">
        <f>IF('入力欄(差替情報)'!$D$9=D$2,'入力欄(差替情報)'!$N$22*'入力欄(差替情報)'!$N$15/1000,0)</f>
        <v>0</v>
      </c>
      <c r="E62" s="10">
        <f>IF('入力欄(差替情報)'!$D$9=E$2,'入力欄(差替情報)'!$N$22*'入力欄(差替情報)'!$N$15/1000,0)</f>
        <v>0</v>
      </c>
      <c r="F62" s="10">
        <f>IF('入力欄(差替情報)'!$D$9=F$2,'入力欄(差替情報)'!$N$22*'入力欄(差替情報)'!$N$15/1000,0)</f>
        <v>0</v>
      </c>
      <c r="G62" s="10">
        <f>IF('入力欄(差替情報)'!$D$9=G$2,'入力欄(差替情報)'!$N$22*'入力欄(差替情報)'!$N$15/1000,0)</f>
        <v>0</v>
      </c>
      <c r="H62" s="10">
        <f>IF('入力欄(差替情報)'!$D$9=H$2,'入力欄(差替情報)'!$N$22*'入力欄(差替情報)'!$N$15/1000,0)</f>
        <v>0</v>
      </c>
      <c r="I62" s="10">
        <f>IF('入力欄(差替情報)'!$D$9=I$2,'入力欄(差替情報)'!$N$22*'入力欄(差替情報)'!$N$15/1000,0)</f>
        <v>0</v>
      </c>
      <c r="J62" s="10">
        <f>IF('入力欄(差替情報)'!$D$9=J$2,'入力欄(差替情報)'!$N$22*'入力欄(差替情報)'!$N$15/1000,0)</f>
        <v>0</v>
      </c>
      <c r="K62" s="13">
        <f t="shared" si="2"/>
        <v>0</v>
      </c>
      <c r="L62" s="13"/>
      <c r="M62" s="23"/>
    </row>
    <row r="63" spans="1:13" x14ac:dyDescent="0.3">
      <c r="A63" s="7" t="s">
        <v>21</v>
      </c>
      <c r="B63" s="10">
        <f>IF('入力欄(差替情報)'!$D$9=B$2,'入力欄(差替情報)'!$O$22*'入力欄(差替情報)'!$O$15/1000,0)</f>
        <v>0</v>
      </c>
      <c r="C63" s="10">
        <f>IF('入力欄(差替情報)'!$D$9=C$2,'入力欄(差替情報)'!$O$22*'入力欄(差替情報)'!$O$15/1000,0)</f>
        <v>0</v>
      </c>
      <c r="D63" s="10">
        <f>IF('入力欄(差替情報)'!$D$9=D$2,'入力欄(差替情報)'!$O$22*'入力欄(差替情報)'!$O$15/1000,0)</f>
        <v>0</v>
      </c>
      <c r="E63" s="10">
        <f>IF('入力欄(差替情報)'!$D$9=E$2,'入力欄(差替情報)'!$O$22*'入力欄(差替情報)'!$O$15/1000,0)</f>
        <v>0</v>
      </c>
      <c r="F63" s="10">
        <f>IF('入力欄(差替情報)'!$D$9=F$2,'入力欄(差替情報)'!$O$22*'入力欄(差替情報)'!$O$15/1000,0)</f>
        <v>0</v>
      </c>
      <c r="G63" s="10">
        <f>IF('入力欄(差替情報)'!$D$9=G$2,'入力欄(差替情報)'!$O$22*'入力欄(差替情報)'!$O$15/1000,0)</f>
        <v>0</v>
      </c>
      <c r="H63" s="10">
        <f>IF('入力欄(差替情報)'!$D$9=H$2,'入力欄(差替情報)'!$O$22*'入力欄(差替情報)'!$O$15/1000,0)</f>
        <v>0</v>
      </c>
      <c r="I63" s="10">
        <f>IF('入力欄(差替情報)'!$D$9=I$2,'入力欄(差替情報)'!$O$22*'入力欄(差替情報)'!$O$15/1000,0)</f>
        <v>0</v>
      </c>
      <c r="J63" s="10">
        <f>IF('入力欄(差替情報)'!$D$9=J$2,'入力欄(差替情報)'!$O$22*'入力欄(差替情報)'!$O$15/1000,0)</f>
        <v>0</v>
      </c>
      <c r="K63" s="13">
        <f t="shared" si="2"/>
        <v>0</v>
      </c>
      <c r="L63" s="13"/>
      <c r="M63" s="23"/>
    </row>
    <row r="65" spans="1:15" x14ac:dyDescent="0.3">
      <c r="A65" s="1" t="s">
        <v>82</v>
      </c>
    </row>
    <row r="66" spans="1:15" x14ac:dyDescent="0.3">
      <c r="A66" s="7" t="s">
        <v>10</v>
      </c>
      <c r="B66" s="10">
        <f>B38-(B52-MIN(B$52:B$63))</f>
        <v>4036.7122081725765</v>
      </c>
      <c r="C66" s="10">
        <f>C38-(C52-MIN(C$52:C$63))</f>
        <v>9411.2641962702437</v>
      </c>
      <c r="D66" s="10">
        <f>D38-(D52-MIN(D$52:D$63))</f>
        <v>38443.706763876588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f>B39-(B53-MIN(B$52:B$63))</f>
        <v>3388.7442034323403</v>
      </c>
      <c r="C67" s="10">
        <f>C39-(C53-MIN(C$52:C$63))</f>
        <v>7911.8704247299893</v>
      </c>
      <c r="D67" s="10">
        <f t="shared" ref="B67:J77" si="4">D39-(D53-MIN(D$52:D$63))</f>
        <v>35229.831417443907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f>B40-(B54-MIN(B$52:B$63))</f>
        <v>3490.2782033118974</v>
      </c>
      <c r="C68" s="10">
        <f t="shared" si="4"/>
        <v>9159.6534629233702</v>
      </c>
      <c r="D68" s="10">
        <f>D40-(D54-MIN(D$52:D$63))</f>
        <v>39060.916194839629</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f>B41-(B55-MIN(B$52:B$63))</f>
        <v>4134.1762162017803</v>
      </c>
      <c r="C69" s="10">
        <f t="shared" si="4"/>
        <v>11529.751889923264</v>
      </c>
      <c r="D69" s="10">
        <f t="shared" si="4"/>
        <v>50349.366893052429</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f t="shared" si="4"/>
        <v>4259.39887125317</v>
      </c>
      <c r="C70" s="10">
        <f>C42-(C56-MIN(C$52:C$63))</f>
        <v>11637.812339450875</v>
      </c>
      <c r="D70" s="10">
        <f>D42-(D56-MIN(D$52:D$63))</f>
        <v>50098.100737850182</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f t="shared" si="4"/>
        <v>4075.2206039269454</v>
      </c>
      <c r="C71" s="10">
        <f t="shared" si="4"/>
        <v>10714.712019604931</v>
      </c>
      <c r="D71" s="10">
        <f t="shared" si="4"/>
        <v>43684.414618360737</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f t="shared" si="4"/>
        <v>4617.4369690927597</v>
      </c>
      <c r="C72" s="10">
        <f t="shared" si="4"/>
        <v>9950.6857558392039</v>
      </c>
      <c r="D72" s="10">
        <f t="shared" si="4"/>
        <v>37047.640614924792</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f t="shared" si="4"/>
        <v>4761.6983815705689</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f t="shared" si="4"/>
        <v>5182.0730980169201</v>
      </c>
      <c r="C74" s="10">
        <f>C46-(C60-MIN(C$52:C$63))</f>
        <v>12630.475842007363</v>
      </c>
      <c r="D74" s="10">
        <f t="shared" si="4"/>
        <v>45255.903139639675</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f t="shared" si="4"/>
        <v>5381.5566859748305</v>
      </c>
      <c r="C75" s="10">
        <f t="shared" si="4"/>
        <v>13133.399615293438</v>
      </c>
      <c r="D75" s="10">
        <f t="shared" si="4"/>
        <v>48454.546675226586</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f t="shared" si="4"/>
        <v>5259.7843671233377</v>
      </c>
      <c r="C76" s="10">
        <f t="shared" si="4"/>
        <v>13043.60355615407</v>
      </c>
      <c r="D76" s="10">
        <f t="shared" si="4"/>
        <v>48736.460261865483</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f t="shared" si="4"/>
        <v>4879.9885482704894</v>
      </c>
      <c r="C77" s="10">
        <f t="shared" si="4"/>
        <v>11967.749208003883</v>
      </c>
      <c r="D77" s="10">
        <f>D49-(D63-MIN(D$52:D$63))</f>
        <v>43953.672493452883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f>$B$17-SUM($B66:$J66)</f>
        <v>43388.051388751803</v>
      </c>
      <c r="D80" s="23"/>
    </row>
    <row r="81" spans="1:4" x14ac:dyDescent="0.3">
      <c r="A81" s="7" t="s">
        <v>11</v>
      </c>
      <c r="B81" s="10">
        <f>$B$17-SUM($B67:$J67)</f>
        <v>52020.320703012141</v>
      </c>
      <c r="D81" s="23"/>
    </row>
    <row r="82" spans="1:4" x14ac:dyDescent="0.3">
      <c r="A82" s="7" t="s">
        <v>12</v>
      </c>
      <c r="B82" s="10">
        <f>$B$17-SUM($B68:$J68)</f>
        <v>39533.374966923991</v>
      </c>
      <c r="D82" s="23"/>
    </row>
    <row r="83" spans="1:4" x14ac:dyDescent="0.3">
      <c r="A83" s="7" t="s">
        <v>13</v>
      </c>
      <c r="B83" s="10">
        <f>$B$17-SUM($B69:$J69)</f>
        <v>9432.896442673984</v>
      </c>
      <c r="D83" s="23"/>
    </row>
    <row r="84" spans="1:4" x14ac:dyDescent="0.3">
      <c r="A84" s="7" t="s">
        <v>14</v>
      </c>
      <c r="B84" s="10">
        <f>$B$17-SUM($B70:$J70)</f>
        <v>9767.4563378712046</v>
      </c>
      <c r="D84" s="23"/>
    </row>
    <row r="85" spans="1:4" x14ac:dyDescent="0.3">
      <c r="A85" s="7" t="s">
        <v>15</v>
      </c>
      <c r="B85" s="10">
        <f t="shared" ref="B85:B91" si="5">$B$17-SUM($B71:$J71)</f>
        <v>24263.665694495299</v>
      </c>
      <c r="D85" s="23"/>
    </row>
    <row r="86" spans="1:4" x14ac:dyDescent="0.3">
      <c r="A86" s="7" t="s">
        <v>16</v>
      </c>
      <c r="B86" s="10">
        <f t="shared" si="5"/>
        <v>40761.193533357597</v>
      </c>
      <c r="D86" s="23"/>
    </row>
    <row r="87" spans="1:4" x14ac:dyDescent="0.3">
      <c r="A87" s="7" t="s">
        <v>17</v>
      </c>
      <c r="B87" s="10">
        <f t="shared" si="5"/>
        <v>29941.342920886105</v>
      </c>
      <c r="D87" s="23"/>
    </row>
    <row r="88" spans="1:4" x14ac:dyDescent="0.3">
      <c r="A88" s="7" t="s">
        <v>18</v>
      </c>
      <c r="B88" s="10">
        <f t="shared" si="5"/>
        <v>11608.89879694386</v>
      </c>
      <c r="D88" s="23"/>
    </row>
    <row r="89" spans="1:4" x14ac:dyDescent="0.3">
      <c r="A89" s="7" t="s">
        <v>19</v>
      </c>
      <c r="B89" s="10">
        <f t="shared" si="5"/>
        <v>5607.4193195939006</v>
      </c>
      <c r="D89" s="23"/>
    </row>
    <row r="90" spans="1:4" x14ac:dyDescent="0.3">
      <c r="A90" s="7" t="s">
        <v>20</v>
      </c>
      <c r="B90" s="10">
        <f t="shared" si="5"/>
        <v>4886.0200140249217</v>
      </c>
      <c r="D90" s="23"/>
    </row>
    <row r="91" spans="1:4" x14ac:dyDescent="0.3">
      <c r="A91" s="7" t="s">
        <v>21</v>
      </c>
      <c r="B91" s="10">
        <f t="shared" si="5"/>
        <v>21367.312961420306</v>
      </c>
      <c r="D91" s="23"/>
    </row>
    <row r="92" spans="1:4" x14ac:dyDescent="0.3">
      <c r="A92" s="12" t="s">
        <v>38</v>
      </c>
      <c r="B92" s="15">
        <f>SUM($B$80:$B$91)/$B$17</f>
        <v>1.8999999999999988</v>
      </c>
    </row>
    <row r="94" spans="1:4" x14ac:dyDescent="0.3">
      <c r="A94" s="1" t="s">
        <v>84</v>
      </c>
      <c r="B94" s="64">
        <f>(SUM($B$80:$B$91)-$D$95*$B$17)/12</f>
        <v>-1.4551915228366852E-11</v>
      </c>
      <c r="D94" s="1" t="s">
        <v>40</v>
      </c>
    </row>
    <row r="95" spans="1:4" x14ac:dyDescent="0.3">
      <c r="A95" s="1" t="s">
        <v>39</v>
      </c>
      <c r="D95" s="14">
        <v>1.9</v>
      </c>
    </row>
    <row r="96" spans="1:4" ht="15.6" thickBot="1" x14ac:dyDescent="0.35"/>
    <row r="97" spans="1:2" ht="15.6" thickBot="1" x14ac:dyDescent="0.35">
      <c r="A97" s="1" t="s">
        <v>85</v>
      </c>
      <c r="B97" s="17">
        <f>(MIN($K$52:$K$63)+$B$94)*1000</f>
        <v>-1.4551915228366852E-8</v>
      </c>
    </row>
    <row r="98" spans="1:2" ht="15.6" thickBot="1" x14ac:dyDescent="0.35"/>
    <row r="99" spans="1:2" ht="15.6" thickBot="1" x14ac:dyDescent="0.35">
      <c r="A99" s="1" t="s">
        <v>61</v>
      </c>
      <c r="B99" s="24" t="e">
        <f>B97/#REF!</f>
        <v>#REF!</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DEC9-2783-41A3-B1CB-D626E750BE39}">
  <dimension ref="A1:O97"/>
  <sheetViews>
    <sheetView topLeftCell="A73" zoomScale="85" zoomScaleNormal="85" workbookViewId="0">
      <selection activeCell="G19" sqref="G19"/>
    </sheetView>
  </sheetViews>
  <sheetFormatPr defaultColWidth="9" defaultRowHeight="15" x14ac:dyDescent="0.3"/>
  <cols>
    <col min="1" max="1" width="24.109375" style="1" bestFit="1" customWidth="1"/>
    <col min="2" max="2" width="12.109375" style="1" bestFit="1" customWidth="1"/>
    <col min="3" max="3" width="11.21875" style="1" bestFit="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211</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122">
        <v>3984.801442596674</v>
      </c>
      <c r="C4" s="122">
        <v>10414.000659727313</v>
      </c>
      <c r="D4" s="122">
        <v>38345.222629796845</v>
      </c>
      <c r="E4" s="122">
        <v>18498.051948051947</v>
      </c>
      <c r="F4" s="122">
        <v>3813.3006720457151</v>
      </c>
      <c r="G4" s="122">
        <v>17842.589820359281</v>
      </c>
      <c r="H4" s="122">
        <v>7435.8566487317448</v>
      </c>
      <c r="I4" s="122">
        <v>3411.3654618473897</v>
      </c>
      <c r="J4" s="122">
        <v>10286.140122360372</v>
      </c>
    </row>
    <row r="5" spans="1:13" x14ac:dyDescent="0.3">
      <c r="A5" s="7" t="s">
        <v>11</v>
      </c>
      <c r="B5" s="122">
        <v>3605.4866760168302</v>
      </c>
      <c r="C5" s="122">
        <v>9703.8427649904697</v>
      </c>
      <c r="D5" s="122">
        <v>37113.208803611735</v>
      </c>
      <c r="E5" s="122">
        <v>18686.2012987013</v>
      </c>
      <c r="F5" s="122">
        <v>3625.5944807742608</v>
      </c>
      <c r="G5" s="122">
        <v>18365.052395209579</v>
      </c>
      <c r="H5" s="122">
        <v>7487.8766333589547</v>
      </c>
      <c r="I5" s="122">
        <v>3431.0843373493976</v>
      </c>
      <c r="J5" s="122">
        <v>10445.297019932899</v>
      </c>
    </row>
    <row r="6" spans="1:13" x14ac:dyDescent="0.3">
      <c r="A6" s="7" t="s">
        <v>12</v>
      </c>
      <c r="B6" s="122">
        <v>3624.4524143458225</v>
      </c>
      <c r="C6" s="122">
        <v>10462.465474270635</v>
      </c>
      <c r="D6" s="122">
        <v>41014.934537246052</v>
      </c>
      <c r="E6" s="122">
        <v>20141.883116883117</v>
      </c>
      <c r="F6" s="122">
        <v>3981.2483168675426</v>
      </c>
      <c r="G6" s="122">
        <v>21046.369760479043</v>
      </c>
      <c r="H6" s="122">
        <v>8218.1571867794009</v>
      </c>
      <c r="I6" s="122">
        <v>3914.1967871485945</v>
      </c>
      <c r="J6" s="122">
        <v>11879.711071640024</v>
      </c>
    </row>
    <row r="7" spans="1:13" x14ac:dyDescent="0.3">
      <c r="A7" s="7" t="s">
        <v>13</v>
      </c>
      <c r="B7" s="122">
        <v>4091.9787081339714</v>
      </c>
      <c r="C7" s="122">
        <v>12445.85006589658</v>
      </c>
      <c r="D7" s="122">
        <v>52951.494074492097</v>
      </c>
      <c r="E7" s="122">
        <v>24400</v>
      </c>
      <c r="F7" s="122">
        <v>4909.8999999999996</v>
      </c>
      <c r="G7" s="122">
        <v>26340</v>
      </c>
      <c r="H7" s="122">
        <v>10412</v>
      </c>
      <c r="I7" s="122">
        <v>4910</v>
      </c>
      <c r="J7" s="122">
        <v>15216</v>
      </c>
    </row>
    <row r="8" spans="1:13" x14ac:dyDescent="0.3">
      <c r="A8" s="7" t="s">
        <v>14</v>
      </c>
      <c r="B8" s="122">
        <v>4181</v>
      </c>
      <c r="C8" s="122">
        <v>12721</v>
      </c>
      <c r="D8" s="122">
        <v>52950</v>
      </c>
      <c r="E8" s="122">
        <v>24400</v>
      </c>
      <c r="F8" s="122">
        <v>4909.8999999999996</v>
      </c>
      <c r="G8" s="122">
        <v>26340</v>
      </c>
      <c r="H8" s="122">
        <v>10412</v>
      </c>
      <c r="I8" s="122">
        <v>4910</v>
      </c>
      <c r="J8" s="122">
        <v>15216</v>
      </c>
    </row>
    <row r="9" spans="1:13" x14ac:dyDescent="0.3">
      <c r="A9" s="7" t="s">
        <v>15</v>
      </c>
      <c r="B9" s="122">
        <v>3931.9404306220094</v>
      </c>
      <c r="C9" s="122">
        <v>11385.68454918986</v>
      </c>
      <c r="D9" s="122">
        <v>45310.896726862302</v>
      </c>
      <c r="E9" s="122">
        <v>22360.064935064936</v>
      </c>
      <c r="F9" s="122">
        <v>4366.5399726352643</v>
      </c>
      <c r="G9" s="122">
        <v>22732.050898203594</v>
      </c>
      <c r="H9" s="122">
        <v>9105.4980784012296</v>
      </c>
      <c r="I9" s="122">
        <v>4288.8554216867469</v>
      </c>
      <c r="J9" s="122">
        <v>13117.931715018749</v>
      </c>
    </row>
    <row r="10" spans="1:13" x14ac:dyDescent="0.3">
      <c r="A10" s="7" t="s">
        <v>16</v>
      </c>
      <c r="B10" s="122">
        <v>4354.1342416349426</v>
      </c>
      <c r="C10" s="122">
        <v>10427.847749596833</v>
      </c>
      <c r="D10" s="122">
        <v>37638.027370203163</v>
      </c>
      <c r="E10" s="122">
        <v>19478.409090909092</v>
      </c>
      <c r="F10" s="122">
        <v>3689.809756735548</v>
      </c>
      <c r="G10" s="122">
        <v>18808.652694610777</v>
      </c>
      <c r="H10" s="122">
        <v>7796.9953881629517</v>
      </c>
      <c r="I10" s="122">
        <v>3539.5381526104416</v>
      </c>
      <c r="J10" s="122">
        <v>11179.020327610026</v>
      </c>
    </row>
    <row r="11" spans="1:13" x14ac:dyDescent="0.3">
      <c r="A11" s="7" t="s">
        <v>17</v>
      </c>
      <c r="B11" s="122">
        <v>4532.8114606291329</v>
      </c>
      <c r="C11" s="122">
        <v>11630.56641254948</v>
      </c>
      <c r="D11" s="122">
        <v>40007.430304740403</v>
      </c>
      <c r="E11" s="122">
        <v>19260.551948051947</v>
      </c>
      <c r="F11" s="122">
        <v>4070.1617758908628</v>
      </c>
      <c r="G11" s="122">
        <v>19557.844311377245</v>
      </c>
      <c r="H11" s="122">
        <v>8345.2059953881635</v>
      </c>
      <c r="I11" s="122">
        <v>3647.9919678714859</v>
      </c>
      <c r="J11" s="122">
        <v>11405.243339253997</v>
      </c>
    </row>
    <row r="12" spans="1:13" x14ac:dyDescent="0.3">
      <c r="A12" s="7" t="s">
        <v>18</v>
      </c>
      <c r="B12" s="122">
        <v>4882.180324584252</v>
      </c>
      <c r="C12" s="122">
        <v>12970.766896349509</v>
      </c>
      <c r="D12" s="122">
        <v>44339.449492099324</v>
      </c>
      <c r="E12" s="122">
        <v>21686.688311688311</v>
      </c>
      <c r="F12" s="122">
        <v>4618.4614398680051</v>
      </c>
      <c r="G12" s="122">
        <v>23500.958083832335</v>
      </c>
      <c r="H12" s="122">
        <v>10072.869715603381</v>
      </c>
      <c r="I12" s="122">
        <v>4525.4819277108436</v>
      </c>
      <c r="J12" s="122">
        <v>14587.380303927373</v>
      </c>
    </row>
    <row r="13" spans="1:13" x14ac:dyDescent="0.3">
      <c r="A13" s="7" t="s">
        <v>19</v>
      </c>
      <c r="B13" s="122">
        <v>4982</v>
      </c>
      <c r="C13" s="122">
        <v>13493</v>
      </c>
      <c r="D13" s="122">
        <v>47535.972065462753</v>
      </c>
      <c r="E13" s="122">
        <v>22746.266233766233</v>
      </c>
      <c r="F13" s="122">
        <v>4860.5036338759328</v>
      </c>
      <c r="G13" s="122">
        <v>24240.291916167665</v>
      </c>
      <c r="H13" s="122">
        <v>10313.962336664104</v>
      </c>
      <c r="I13" s="122">
        <v>4525.4819277108436</v>
      </c>
      <c r="J13" s="122">
        <v>14778.568778369845</v>
      </c>
    </row>
    <row r="14" spans="1:13" x14ac:dyDescent="0.3">
      <c r="A14" s="7" t="s">
        <v>20</v>
      </c>
      <c r="B14" s="122">
        <v>4913.1244239631333</v>
      </c>
      <c r="C14" s="122">
        <v>13345.627400674388</v>
      </c>
      <c r="D14" s="122">
        <v>47535.673250564338</v>
      </c>
      <c r="E14" s="122">
        <v>22746.266233766233</v>
      </c>
      <c r="F14" s="122">
        <v>4860.5036338759328</v>
      </c>
      <c r="G14" s="122">
        <v>24240.291916167665</v>
      </c>
      <c r="H14" s="122">
        <v>10313.962336664104</v>
      </c>
      <c r="I14" s="122">
        <v>4525.4819277108436</v>
      </c>
      <c r="J14" s="122">
        <v>14778.568778369845</v>
      </c>
    </row>
    <row r="15" spans="1:13" x14ac:dyDescent="0.3">
      <c r="A15" s="7" t="s">
        <v>21</v>
      </c>
      <c r="B15" s="122">
        <v>4533.80965738329</v>
      </c>
      <c r="C15" s="122">
        <v>12399.079900307872</v>
      </c>
      <c r="D15" s="122">
        <v>43155.744074492097</v>
      </c>
      <c r="E15" s="122">
        <v>20775.64935064935</v>
      </c>
      <c r="F15" s="122">
        <v>4499.9101611702445</v>
      </c>
      <c r="G15" s="122">
        <v>21598.405688622755</v>
      </c>
      <c r="H15" s="122">
        <v>9104.4976940814759</v>
      </c>
      <c r="I15" s="122">
        <v>4042.3694779116468</v>
      </c>
      <c r="J15" s="122">
        <v>12567.388987566608</v>
      </c>
    </row>
    <row r="16" spans="1:13" x14ac:dyDescent="0.3">
      <c r="B16" s="2"/>
      <c r="C16" s="2"/>
      <c r="D16" s="2"/>
      <c r="E16" s="2"/>
      <c r="F16" s="2"/>
      <c r="G16" s="2"/>
      <c r="H16" s="2"/>
      <c r="I16" s="2"/>
      <c r="J16" s="2"/>
      <c r="K16" s="2"/>
    </row>
    <row r="17" spans="1:12" x14ac:dyDescent="0.3">
      <c r="A17" s="1" t="s">
        <v>36</v>
      </c>
      <c r="B17" s="123">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212</v>
      </c>
      <c r="B19" s="124">
        <v>0.18710000000000002</v>
      </c>
      <c r="C19" s="124">
        <v>0.1522</v>
      </c>
      <c r="D19" s="124">
        <v>3.85E-2</v>
      </c>
      <c r="E19" s="124">
        <v>-6.6E-3</v>
      </c>
      <c r="F19" s="124">
        <v>0.25079999999999997</v>
      </c>
      <c r="G19" s="124">
        <v>-1.8100000000000002E-2</v>
      </c>
      <c r="H19" s="124">
        <v>3.39E-2</v>
      </c>
      <c r="I19" s="124">
        <v>0.1323</v>
      </c>
      <c r="J19" s="124">
        <v>0.221</v>
      </c>
    </row>
    <row r="20" spans="1:12" x14ac:dyDescent="0.3">
      <c r="L20" s="9"/>
    </row>
    <row r="21" spans="1:12" x14ac:dyDescent="0.3">
      <c r="A21" s="1" t="s">
        <v>213</v>
      </c>
      <c r="B21" s="124">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214</v>
      </c>
    </row>
    <row r="24" spans="1:12" x14ac:dyDescent="0.3">
      <c r="A24" s="7" t="s">
        <v>10</v>
      </c>
      <c r="B24" s="122">
        <v>733.49359875990217</v>
      </c>
      <c r="C24" s="122">
        <v>2691.8873704648422</v>
      </c>
      <c r="D24" s="122">
        <v>1761.2591634654027</v>
      </c>
      <c r="E24" s="122">
        <v>1682.918037379221</v>
      </c>
      <c r="F24" s="122">
        <v>1134.5917503319988</v>
      </c>
      <c r="G24" s="122">
        <v>1823.1164326930427</v>
      </c>
      <c r="H24" s="122">
        <v>890.26862856751904</v>
      </c>
      <c r="I24" s="122">
        <v>403.47952507275204</v>
      </c>
      <c r="J24" s="122">
        <v>745.11549326536715</v>
      </c>
    </row>
    <row r="25" spans="1:12" x14ac:dyDescent="0.3">
      <c r="A25" s="7" t="s">
        <v>11</v>
      </c>
      <c r="B25" s="122">
        <v>927.38389642740754</v>
      </c>
      <c r="C25" s="122">
        <v>3365.9356367419359</v>
      </c>
      <c r="D25" s="122">
        <v>3683.3680131429956</v>
      </c>
      <c r="E25" s="122">
        <v>2853.8539263381504</v>
      </c>
      <c r="F25" s="122">
        <v>1332.3441198874132</v>
      </c>
      <c r="G25" s="122">
        <v>2717.8430394556849</v>
      </c>
      <c r="H25" s="122">
        <v>1662.2681825917293</v>
      </c>
      <c r="I25" s="122">
        <v>860.78865119237071</v>
      </c>
      <c r="J25" s="122">
        <v>1266.5345342223038</v>
      </c>
    </row>
    <row r="26" spans="1:12" x14ac:dyDescent="0.3">
      <c r="A26" s="7" t="s">
        <v>12</v>
      </c>
      <c r="B26" s="122">
        <v>848.55378190148724</v>
      </c>
      <c r="C26" s="122">
        <v>2999.8239112739629</v>
      </c>
      <c r="D26" s="122">
        <v>3943.2426674628596</v>
      </c>
      <c r="E26" s="122">
        <v>2995.2634030980853</v>
      </c>
      <c r="F26" s="122">
        <v>1163.5816079126394</v>
      </c>
      <c r="G26" s="122">
        <v>2810.2692921849475</v>
      </c>
      <c r="H26" s="122">
        <v>1525.6353008396884</v>
      </c>
      <c r="I26" s="122">
        <v>821.25561299164724</v>
      </c>
      <c r="J26" s="122">
        <v>1719.6844223346952</v>
      </c>
    </row>
    <row r="27" spans="1:12" x14ac:dyDescent="0.3">
      <c r="A27" s="7" t="s">
        <v>13</v>
      </c>
      <c r="B27" s="122">
        <v>764.33149530539686</v>
      </c>
      <c r="C27" s="122">
        <v>2934.8150566617451</v>
      </c>
      <c r="D27" s="122">
        <v>5170.2746440525343</v>
      </c>
      <c r="E27" s="122">
        <v>3514.7356803211774</v>
      </c>
      <c r="F27" s="122">
        <v>1241.8425053441952</v>
      </c>
      <c r="G27" s="122">
        <v>3201.7030541057734</v>
      </c>
      <c r="H27" s="122">
        <v>2216.9171339968402</v>
      </c>
      <c r="I27" s="122">
        <v>1098.0363970985181</v>
      </c>
      <c r="J27" s="122">
        <v>2193.2440331137832</v>
      </c>
    </row>
    <row r="28" spans="1:12" x14ac:dyDescent="0.3">
      <c r="A28" s="7" t="s">
        <v>14</v>
      </c>
      <c r="B28" s="122">
        <v>745.67622874682991</v>
      </c>
      <c r="C28" s="122">
        <v>3146.533860549127</v>
      </c>
      <c r="D28" s="122">
        <v>5419.9742621498126</v>
      </c>
      <c r="E28" s="122">
        <v>3941.8925618964022</v>
      </c>
      <c r="F28" s="122">
        <v>1136.2873750668168</v>
      </c>
      <c r="G28" s="122">
        <v>3103.8853514951475</v>
      </c>
      <c r="H28" s="122">
        <v>2288.8346499496201</v>
      </c>
      <c r="I28" s="122">
        <v>1188.3113529672999</v>
      </c>
      <c r="J28" s="122">
        <v>2123.8443571789626</v>
      </c>
    </row>
    <row r="29" spans="1:12" x14ac:dyDescent="0.3">
      <c r="A29" s="7" t="s">
        <v>15</v>
      </c>
      <c r="B29" s="122">
        <v>631.705285570662</v>
      </c>
      <c r="C29" s="122">
        <v>2517.7305634635268</v>
      </c>
      <c r="D29" s="122">
        <v>3824.0605997543817</v>
      </c>
      <c r="E29" s="122">
        <v>2731.0263331807646</v>
      </c>
      <c r="F29" s="122">
        <v>858.77780297433037</v>
      </c>
      <c r="G29" s="122">
        <v>2323.5871563025166</v>
      </c>
      <c r="H29" s="122">
        <v>1441.9795861620928</v>
      </c>
      <c r="I29" s="122">
        <v>816.91404336057303</v>
      </c>
      <c r="J29" s="122">
        <v>1619.2386292311708</v>
      </c>
    </row>
    <row r="30" spans="1:12" x14ac:dyDescent="0.3">
      <c r="A30" s="7" t="s">
        <v>16</v>
      </c>
      <c r="B30" s="122">
        <v>594.89713156842981</v>
      </c>
      <c r="C30" s="122">
        <v>2168.5588987422366</v>
      </c>
      <c r="D30" s="122">
        <v>2415.8310827332257</v>
      </c>
      <c r="E30" s="122">
        <v>1926.8877272811942</v>
      </c>
      <c r="F30" s="122">
        <v>728.96583346051966</v>
      </c>
      <c r="G30" s="122">
        <v>1611.2021618265221</v>
      </c>
      <c r="H30" s="122">
        <v>1096.2640881269335</v>
      </c>
      <c r="I30" s="122">
        <v>609.18821151790553</v>
      </c>
      <c r="J30" s="122">
        <v>1212.9748647430511</v>
      </c>
    </row>
    <row r="31" spans="1:12" x14ac:dyDescent="0.3">
      <c r="A31" s="7" t="s">
        <v>17</v>
      </c>
      <c r="B31" s="122">
        <v>664.53021794856647</v>
      </c>
      <c r="C31" s="122">
        <v>1962.18128673961</v>
      </c>
      <c r="D31" s="122">
        <v>1159.6762453251897</v>
      </c>
      <c r="E31" s="122">
        <v>943.44055536686665</v>
      </c>
      <c r="F31" s="122">
        <v>649.03301167358541</v>
      </c>
      <c r="G31" s="122">
        <v>952.67862716643833</v>
      </c>
      <c r="H31" s="122">
        <v>423.43571933281197</v>
      </c>
      <c r="I31" s="122">
        <v>238.66524143121009</v>
      </c>
      <c r="J31" s="122">
        <v>626.0090950157014</v>
      </c>
    </row>
    <row r="32" spans="1:12" x14ac:dyDescent="0.3">
      <c r="A32" s="7" t="s">
        <v>18</v>
      </c>
      <c r="B32" s="122">
        <v>662.38496854288826</v>
      </c>
      <c r="C32" s="122">
        <v>2444.1494449300362</v>
      </c>
      <c r="D32" s="122">
        <v>1234.0096528264617</v>
      </c>
      <c r="E32" s="122">
        <v>1305.9405241421134</v>
      </c>
      <c r="F32" s="122">
        <v>745.42459995154127</v>
      </c>
      <c r="G32" s="122">
        <v>1295.2825307309317</v>
      </c>
      <c r="H32" s="122">
        <v>697.24439629706978</v>
      </c>
      <c r="I32" s="122">
        <v>372.37697288423175</v>
      </c>
      <c r="J32" s="122">
        <v>808.25690969473317</v>
      </c>
    </row>
    <row r="33" spans="1:12" x14ac:dyDescent="0.3">
      <c r="A33" s="7" t="s">
        <v>19</v>
      </c>
      <c r="B33" s="122">
        <v>582.39551402516975</v>
      </c>
      <c r="C33" s="122">
        <v>2548.1649847065637</v>
      </c>
      <c r="D33" s="122">
        <v>1386.9200354111115</v>
      </c>
      <c r="E33" s="122">
        <v>1387.0568360962648</v>
      </c>
      <c r="F33" s="122">
        <v>609.71276367151097</v>
      </c>
      <c r="G33" s="122">
        <v>1361.2261109423166</v>
      </c>
      <c r="H33" s="122">
        <v>938.1205364696084</v>
      </c>
      <c r="I33" s="122">
        <v>441.41294662305711</v>
      </c>
      <c r="J33" s="122">
        <v>975.29027205435568</v>
      </c>
    </row>
    <row r="34" spans="1:12" x14ac:dyDescent="0.3">
      <c r="A34" s="7" t="s">
        <v>20</v>
      </c>
      <c r="B34" s="122">
        <v>621.71688080292893</v>
      </c>
      <c r="C34" s="122">
        <v>2466.6846089097057</v>
      </c>
      <c r="D34" s="122">
        <v>1104.6931413512309</v>
      </c>
      <c r="E34" s="122">
        <v>1067.3333822734553</v>
      </c>
      <c r="F34" s="122">
        <v>588.91843206292037</v>
      </c>
      <c r="G34" s="122">
        <v>1300.9389647787432</v>
      </c>
      <c r="H34" s="122">
        <v>846.87414722654125</v>
      </c>
      <c r="I34" s="122">
        <v>372.34484160421817</v>
      </c>
      <c r="J34" s="122">
        <v>885.35560099030045</v>
      </c>
    </row>
    <row r="35" spans="1:12" x14ac:dyDescent="0.3">
      <c r="A35" s="7" t="s">
        <v>21</v>
      </c>
      <c r="B35" s="122">
        <v>547.43499258304746</v>
      </c>
      <c r="C35" s="122">
        <v>2442.4614521339272</v>
      </c>
      <c r="D35" s="122">
        <v>1295.1251686520745</v>
      </c>
      <c r="E35" s="122">
        <v>1267.2368735585515</v>
      </c>
      <c r="F35" s="122">
        <v>819.1981702058132</v>
      </c>
      <c r="G35" s="122">
        <v>1432.6189017601846</v>
      </c>
      <c r="H35" s="122">
        <v>873.0697748710827</v>
      </c>
      <c r="I35" s="122">
        <v>423.53955203480166</v>
      </c>
      <c r="J35" s="122">
        <v>900.13511420049599</v>
      </c>
    </row>
    <row r="36" spans="1:12" x14ac:dyDescent="0.3">
      <c r="B36" s="7"/>
      <c r="C36" s="7"/>
      <c r="D36" s="7"/>
      <c r="E36" s="7"/>
      <c r="F36" s="7"/>
      <c r="G36" s="7"/>
      <c r="H36" s="7"/>
      <c r="I36" s="7"/>
      <c r="J36" s="7"/>
    </row>
    <row r="37" spans="1:12" x14ac:dyDescent="0.3">
      <c r="A37" s="1" t="s">
        <v>215</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 t="shared" si="1"/>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2"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 t="shared" si="1"/>
        <v>14570.320729494</v>
      </c>
      <c r="L49" s="13"/>
    </row>
    <row r="50" spans="1:12" x14ac:dyDescent="0.3">
      <c r="L50" s="13"/>
    </row>
    <row r="51" spans="1:12" x14ac:dyDescent="0.3">
      <c r="A51" s="1" t="s">
        <v>216</v>
      </c>
      <c r="K51" s="2" t="s">
        <v>41</v>
      </c>
    </row>
    <row r="52" spans="1:12" x14ac:dyDescent="0.3">
      <c r="A52" s="7" t="s">
        <v>10</v>
      </c>
      <c r="B52" s="10">
        <f>IF('入力欄(差替情報)'!$D$9=B$2,'入力欄(差替情報)'!#REF!/1000,0)</f>
        <v>0</v>
      </c>
      <c r="C52" s="10">
        <f>IF('入力欄(差替情報)'!$D$9=C$2,'入力欄(差替情報)'!#REF!/1000,0)</f>
        <v>0</v>
      </c>
      <c r="D52" s="10">
        <f>IF('入力欄(差替情報)'!$D$9=D$2,'入力欄(差替情報)'!#REF!/1000,0)</f>
        <v>0</v>
      </c>
      <c r="E52" s="10">
        <f>IF('入力欄(差替情報)'!$D$9=E$2,'入力欄(差替情報)'!#REF!/1000,0)</f>
        <v>0</v>
      </c>
      <c r="F52" s="10">
        <f>IF('入力欄(差替情報)'!$D$9=F$2,'入力欄(差替情報)'!#REF!/1000,0)</f>
        <v>0</v>
      </c>
      <c r="G52" s="10">
        <f>IF('入力欄(差替情報)'!$D$9=G$2,'入力欄(差替情報)'!#REF!/1000,0)</f>
        <v>0</v>
      </c>
      <c r="H52" s="10">
        <f>IF('入力欄(差替情報)'!$D$9=H$2,'入力欄(差替情報)'!#REF!/1000,0)</f>
        <v>0</v>
      </c>
      <c r="I52" s="10">
        <f>IF('入力欄(差替情報)'!$D$9=I$2,'入力欄(差替情報)'!#REF!/1000,0)</f>
        <v>0</v>
      </c>
      <c r="J52" s="10">
        <f>IF('入力欄(差替情報)'!$D$9=J$2,'入力欄(差替情報)'!#REF!/1000,0)</f>
        <v>0</v>
      </c>
      <c r="K52" s="13">
        <f>SUM(B52:J52)</f>
        <v>0</v>
      </c>
      <c r="L52" s="13"/>
    </row>
    <row r="53" spans="1:12" x14ac:dyDescent="0.3">
      <c r="A53" s="7" t="s">
        <v>11</v>
      </c>
      <c r="B53" s="10">
        <f>IF('入力欄(差替情報)'!$D$9=B$2,'入力欄(差替情報)'!#REF!/1000,0)</f>
        <v>0</v>
      </c>
      <c r="C53" s="10">
        <f>IF('入力欄(差替情報)'!$D$9=C$2,'入力欄(差替情報)'!#REF!/1000,0)</f>
        <v>0</v>
      </c>
      <c r="D53" s="10">
        <f>IF('入力欄(差替情報)'!$D$9=D$2,'入力欄(差替情報)'!#REF!/1000,0)</f>
        <v>0</v>
      </c>
      <c r="E53" s="10">
        <f>IF('入力欄(差替情報)'!$D$9=E$2,'入力欄(差替情報)'!#REF!/1000,0)</f>
        <v>0</v>
      </c>
      <c r="F53" s="10">
        <f>IF('入力欄(差替情報)'!$D$9=F$2,'入力欄(差替情報)'!#REF!/1000,0)</f>
        <v>0</v>
      </c>
      <c r="G53" s="10">
        <f>IF('入力欄(差替情報)'!$D$9=G$2,'入力欄(差替情報)'!#REF!/1000,0)</f>
        <v>0</v>
      </c>
      <c r="H53" s="10">
        <f>IF('入力欄(差替情報)'!$D$9=H$2,'入力欄(差替情報)'!#REF!/1000,0)</f>
        <v>0</v>
      </c>
      <c r="I53" s="10">
        <f>IF('入力欄(差替情報)'!$D$9=I$2,'入力欄(差替情報)'!#REF!/1000,0)</f>
        <v>0</v>
      </c>
      <c r="J53" s="10">
        <f>IF('入力欄(差替情報)'!$D$9=J$2,'入力欄(差替情報)'!#REF!/1000,0)</f>
        <v>0</v>
      </c>
      <c r="K53" s="13">
        <f t="shared" ref="K53:K63" si="2">SUM(B53:J53)</f>
        <v>0</v>
      </c>
      <c r="L53" s="13"/>
    </row>
    <row r="54" spans="1:12" x14ac:dyDescent="0.3">
      <c r="A54" s="7" t="s">
        <v>12</v>
      </c>
      <c r="B54" s="10">
        <f>IF('入力欄(差替情報)'!$D$9=B$2,'入力欄(差替情報)'!#REF!/1000,0)</f>
        <v>0</v>
      </c>
      <c r="C54" s="10">
        <f>IF('入力欄(差替情報)'!$D$9=C$2,'入力欄(差替情報)'!#REF!/1000,0)</f>
        <v>0</v>
      </c>
      <c r="D54" s="10">
        <f>IF('入力欄(差替情報)'!$D$9=D$2,'入力欄(差替情報)'!#REF!/1000,0)</f>
        <v>0</v>
      </c>
      <c r="E54" s="10">
        <f>IF('入力欄(差替情報)'!$D$9=E$2,'入力欄(差替情報)'!#REF!/1000,0)</f>
        <v>0</v>
      </c>
      <c r="F54" s="10">
        <f>IF('入力欄(差替情報)'!$D$9=F$2,'入力欄(差替情報)'!#REF!/1000,0)</f>
        <v>0</v>
      </c>
      <c r="G54" s="10">
        <f>IF('入力欄(差替情報)'!$D$9=G$2,'入力欄(差替情報)'!#REF!/1000,0)</f>
        <v>0</v>
      </c>
      <c r="H54" s="10">
        <f>IF('入力欄(差替情報)'!$D$9=H$2,'入力欄(差替情報)'!#REF!/1000,0)</f>
        <v>0</v>
      </c>
      <c r="I54" s="10">
        <f>IF('入力欄(差替情報)'!$D$9=I$2,'入力欄(差替情報)'!#REF!/1000,0)</f>
        <v>0</v>
      </c>
      <c r="J54" s="10">
        <f>IF('入力欄(差替情報)'!$D$9=J$2,'入力欄(差替情報)'!#REF!/1000,0)</f>
        <v>0</v>
      </c>
      <c r="K54" s="13">
        <f t="shared" si="2"/>
        <v>0</v>
      </c>
      <c r="L54" s="13"/>
    </row>
    <row r="55" spans="1:12" x14ac:dyDescent="0.3">
      <c r="A55" s="7" t="s">
        <v>13</v>
      </c>
      <c r="B55" s="10">
        <f>IF('入力欄(差替情報)'!$D$9=B$2,'入力欄(差替情報)'!#REF!/1000,0)</f>
        <v>0</v>
      </c>
      <c r="C55" s="10">
        <f>IF('入力欄(差替情報)'!$D$9=C$2,'入力欄(差替情報)'!#REF!/1000,0)</f>
        <v>0</v>
      </c>
      <c r="D55" s="10">
        <f>IF('入力欄(差替情報)'!$D$9=D$2,'入力欄(差替情報)'!#REF!/1000,0)</f>
        <v>0</v>
      </c>
      <c r="E55" s="10">
        <f>IF('入力欄(差替情報)'!$D$9=E$2,'入力欄(差替情報)'!#REF!/1000,0)</f>
        <v>0</v>
      </c>
      <c r="F55" s="10">
        <f>IF('入力欄(差替情報)'!$D$9=F$2,'入力欄(差替情報)'!#REF!/1000,0)</f>
        <v>0</v>
      </c>
      <c r="G55" s="10">
        <f>IF('入力欄(差替情報)'!$D$9=G$2,'入力欄(差替情報)'!#REF!/1000,0)</f>
        <v>0</v>
      </c>
      <c r="H55" s="10">
        <f>IF('入力欄(差替情報)'!$D$9=H$2,'入力欄(差替情報)'!#REF!/1000,0)</f>
        <v>0</v>
      </c>
      <c r="I55" s="10">
        <f>IF('入力欄(差替情報)'!$D$9=I$2,'入力欄(差替情報)'!#REF!/1000,0)</f>
        <v>0</v>
      </c>
      <c r="J55" s="10">
        <f>IF('入力欄(差替情報)'!$D$9=J$2,'入力欄(差替情報)'!#REF!/1000,0)</f>
        <v>0</v>
      </c>
      <c r="K55" s="13">
        <f t="shared" si="2"/>
        <v>0</v>
      </c>
      <c r="L55" s="13"/>
    </row>
    <row r="56" spans="1:12" x14ac:dyDescent="0.3">
      <c r="A56" s="7" t="s">
        <v>14</v>
      </c>
      <c r="B56" s="10">
        <f>IF('入力欄(差替情報)'!$D$9=B$2,'入力欄(差替情報)'!#REF!/1000,0)</f>
        <v>0</v>
      </c>
      <c r="C56" s="10">
        <f>IF('入力欄(差替情報)'!$D$9=C$2,'入力欄(差替情報)'!#REF!/1000,0)</f>
        <v>0</v>
      </c>
      <c r="D56" s="10">
        <f>IF('入力欄(差替情報)'!$D$9=D$2,'入力欄(差替情報)'!#REF!/1000,0)</f>
        <v>0</v>
      </c>
      <c r="E56" s="10">
        <f>IF('入力欄(差替情報)'!$D$9=E$2,'入力欄(差替情報)'!#REF!/1000,0)</f>
        <v>0</v>
      </c>
      <c r="F56" s="10">
        <f>IF('入力欄(差替情報)'!$D$9=F$2,'入力欄(差替情報)'!#REF!/1000,0)</f>
        <v>0</v>
      </c>
      <c r="G56" s="10">
        <f>IF('入力欄(差替情報)'!$D$9=G$2,'入力欄(差替情報)'!#REF!/1000,0)</f>
        <v>0</v>
      </c>
      <c r="H56" s="10">
        <f>IF('入力欄(差替情報)'!$D$9=H$2,'入力欄(差替情報)'!#REF!/1000,0)</f>
        <v>0</v>
      </c>
      <c r="I56" s="10">
        <f>IF('入力欄(差替情報)'!$D$9=I$2,'入力欄(差替情報)'!#REF!/1000,0)</f>
        <v>0</v>
      </c>
      <c r="J56" s="10">
        <f>IF('入力欄(差替情報)'!$D$9=J$2,'入力欄(差替情報)'!#REF!/1000,0)</f>
        <v>0</v>
      </c>
      <c r="K56" s="13">
        <f t="shared" si="2"/>
        <v>0</v>
      </c>
      <c r="L56" s="13"/>
    </row>
    <row r="57" spans="1:12" x14ac:dyDescent="0.3">
      <c r="A57" s="7" t="s">
        <v>15</v>
      </c>
      <c r="B57" s="10">
        <f>IF('入力欄(差替情報)'!$D$9=B$2,'入力欄(差替情報)'!#REF!/1000,0)</f>
        <v>0</v>
      </c>
      <c r="C57" s="10">
        <f>IF('入力欄(差替情報)'!$D$9=C$2,'入力欄(差替情報)'!#REF!/1000,0)</f>
        <v>0</v>
      </c>
      <c r="D57" s="10">
        <f>IF('入力欄(差替情報)'!$D$9=D$2,'入力欄(差替情報)'!#REF!/1000,0)</f>
        <v>0</v>
      </c>
      <c r="E57" s="10">
        <f>IF('入力欄(差替情報)'!$D$9=E$2,'入力欄(差替情報)'!#REF!/1000,0)</f>
        <v>0</v>
      </c>
      <c r="F57" s="10">
        <f>IF('入力欄(差替情報)'!$D$9=F$2,'入力欄(差替情報)'!#REF!/1000,0)</f>
        <v>0</v>
      </c>
      <c r="G57" s="10">
        <f>IF('入力欄(差替情報)'!$D$9=G$2,'入力欄(差替情報)'!#REF!/1000,0)</f>
        <v>0</v>
      </c>
      <c r="H57" s="10">
        <f>IF('入力欄(差替情報)'!$D$9=H$2,'入力欄(差替情報)'!#REF!/1000,0)</f>
        <v>0</v>
      </c>
      <c r="I57" s="10">
        <f>IF('入力欄(差替情報)'!$D$9=I$2,'入力欄(差替情報)'!#REF!/1000,0)</f>
        <v>0</v>
      </c>
      <c r="J57" s="10">
        <f>IF('入力欄(差替情報)'!$D$9=J$2,'入力欄(差替情報)'!#REF!/1000,0)</f>
        <v>0</v>
      </c>
      <c r="K57" s="13">
        <f t="shared" si="2"/>
        <v>0</v>
      </c>
      <c r="L57" s="13"/>
    </row>
    <row r="58" spans="1:12" x14ac:dyDescent="0.3">
      <c r="A58" s="7" t="s">
        <v>16</v>
      </c>
      <c r="B58" s="10">
        <f>IF('入力欄(差替情報)'!$D$9=B$2,'入力欄(差替情報)'!#REF!/1000,0)</f>
        <v>0</v>
      </c>
      <c r="C58" s="10">
        <f>IF('入力欄(差替情報)'!$D$9=C$2,'入力欄(差替情報)'!#REF!/1000,0)</f>
        <v>0</v>
      </c>
      <c r="D58" s="10">
        <f>IF('入力欄(差替情報)'!$D$9=D$2,'入力欄(差替情報)'!#REF!/1000,0)</f>
        <v>0</v>
      </c>
      <c r="E58" s="10">
        <f>IF('入力欄(差替情報)'!$D$9=E$2,'入力欄(差替情報)'!#REF!/1000,0)</f>
        <v>0</v>
      </c>
      <c r="F58" s="10">
        <f>IF('入力欄(差替情報)'!$D$9=F$2,'入力欄(差替情報)'!#REF!/1000,0)</f>
        <v>0</v>
      </c>
      <c r="G58" s="10">
        <f>IF('入力欄(差替情報)'!$D$9=G$2,'入力欄(差替情報)'!#REF!/1000,0)</f>
        <v>0</v>
      </c>
      <c r="H58" s="10">
        <f>IF('入力欄(差替情報)'!$D$9=H$2,'入力欄(差替情報)'!#REF!/1000,0)</f>
        <v>0</v>
      </c>
      <c r="I58" s="10">
        <f>IF('入力欄(差替情報)'!$D$9=I$2,'入力欄(差替情報)'!#REF!/1000,0)</f>
        <v>0</v>
      </c>
      <c r="J58" s="10">
        <f>IF('入力欄(差替情報)'!$D$9=J$2,'入力欄(差替情報)'!#REF!/1000,0)</f>
        <v>0</v>
      </c>
      <c r="K58" s="13">
        <f t="shared" si="2"/>
        <v>0</v>
      </c>
      <c r="L58" s="13"/>
    </row>
    <row r="59" spans="1:12" x14ac:dyDescent="0.3">
      <c r="A59" s="7" t="s">
        <v>17</v>
      </c>
      <c r="B59" s="10">
        <f>IF('入力欄(差替情報)'!$D$9=B$2,'入力欄(差替情報)'!#REF!/1000,0)</f>
        <v>0</v>
      </c>
      <c r="C59" s="10">
        <f>IF('入力欄(差替情報)'!$D$9=C$2,'入力欄(差替情報)'!#REF!/1000,0)</f>
        <v>0</v>
      </c>
      <c r="D59" s="10">
        <f>IF('入力欄(差替情報)'!$D$9=D$2,'入力欄(差替情報)'!#REF!/1000,0)</f>
        <v>0</v>
      </c>
      <c r="E59" s="10">
        <f>IF('入力欄(差替情報)'!$D$9=E$2,'入力欄(差替情報)'!#REF!/1000,0)</f>
        <v>0</v>
      </c>
      <c r="F59" s="10">
        <f>IF('入力欄(差替情報)'!$D$9=F$2,'入力欄(差替情報)'!#REF!/1000,0)</f>
        <v>0</v>
      </c>
      <c r="G59" s="10">
        <f>IF('入力欄(差替情報)'!$D$9=G$2,'入力欄(差替情報)'!#REF!/1000,0)</f>
        <v>0</v>
      </c>
      <c r="H59" s="10">
        <f>IF('入力欄(差替情報)'!$D$9=H$2,'入力欄(差替情報)'!#REF!/1000,0)</f>
        <v>0</v>
      </c>
      <c r="I59" s="10">
        <f>IF('入力欄(差替情報)'!$D$9=I$2,'入力欄(差替情報)'!#REF!/1000,0)</f>
        <v>0</v>
      </c>
      <c r="J59" s="10">
        <f>IF('入力欄(差替情報)'!$D$9=J$2,'入力欄(差替情報)'!#REF!/1000,0)</f>
        <v>0</v>
      </c>
      <c r="K59" s="13">
        <f t="shared" si="2"/>
        <v>0</v>
      </c>
      <c r="L59" s="13"/>
    </row>
    <row r="60" spans="1:12" x14ac:dyDescent="0.3">
      <c r="A60" s="7" t="s">
        <v>18</v>
      </c>
      <c r="B60" s="10">
        <f>IF('入力欄(差替情報)'!$D$9=B$2,'入力欄(差替情報)'!#REF!/1000,0)</f>
        <v>0</v>
      </c>
      <c r="C60" s="10">
        <f>IF('入力欄(差替情報)'!$D$9=C$2,'入力欄(差替情報)'!#REF!/1000,0)</f>
        <v>0</v>
      </c>
      <c r="D60" s="10">
        <f>IF('入力欄(差替情報)'!$D$9=D$2,'入力欄(差替情報)'!#REF!/1000,0)</f>
        <v>0</v>
      </c>
      <c r="E60" s="10">
        <f>IF('入力欄(差替情報)'!$D$9=E$2,'入力欄(差替情報)'!#REF!/1000,0)</f>
        <v>0</v>
      </c>
      <c r="F60" s="10">
        <f>IF('入力欄(差替情報)'!$D$9=F$2,'入力欄(差替情報)'!#REF!/1000,0)</f>
        <v>0</v>
      </c>
      <c r="G60" s="10">
        <f>IF('入力欄(差替情報)'!$D$9=G$2,'入力欄(差替情報)'!#REF!/1000,0)</f>
        <v>0</v>
      </c>
      <c r="H60" s="10">
        <f>IF('入力欄(差替情報)'!$D$9=H$2,'入力欄(差替情報)'!#REF!/1000,0)</f>
        <v>0</v>
      </c>
      <c r="I60" s="10">
        <f>IF('入力欄(差替情報)'!$D$9=I$2,'入力欄(差替情報)'!#REF!/1000,0)</f>
        <v>0</v>
      </c>
      <c r="J60" s="10">
        <f>IF('入力欄(差替情報)'!$D$9=J$2,'入力欄(差替情報)'!#REF!/1000,0)</f>
        <v>0</v>
      </c>
      <c r="K60" s="13">
        <f t="shared" si="2"/>
        <v>0</v>
      </c>
      <c r="L60" s="13"/>
    </row>
    <row r="61" spans="1:12" x14ac:dyDescent="0.3">
      <c r="A61" s="7" t="s">
        <v>19</v>
      </c>
      <c r="B61" s="10">
        <f>IF('入力欄(差替情報)'!$D$9=B$2,'入力欄(差替情報)'!#REF!/1000,0)</f>
        <v>0</v>
      </c>
      <c r="C61" s="10">
        <f>IF('入力欄(差替情報)'!$D$9=C$2,'入力欄(差替情報)'!#REF!/1000,0)</f>
        <v>0</v>
      </c>
      <c r="D61" s="10">
        <f>IF('入力欄(差替情報)'!$D$9=D$2,'入力欄(差替情報)'!#REF!/1000,0)</f>
        <v>0</v>
      </c>
      <c r="E61" s="10">
        <f>IF('入力欄(差替情報)'!$D$9=E$2,'入力欄(差替情報)'!#REF!/1000,0)</f>
        <v>0</v>
      </c>
      <c r="F61" s="10">
        <f>IF('入力欄(差替情報)'!$D$9=F$2,'入力欄(差替情報)'!#REF!/1000,0)</f>
        <v>0</v>
      </c>
      <c r="G61" s="10">
        <f>IF('入力欄(差替情報)'!$D$9=G$2,'入力欄(差替情報)'!#REF!/1000,0)</f>
        <v>0</v>
      </c>
      <c r="H61" s="10">
        <f>IF('入力欄(差替情報)'!$D$9=H$2,'入力欄(差替情報)'!#REF!/1000,0)</f>
        <v>0</v>
      </c>
      <c r="I61" s="10">
        <f>IF('入力欄(差替情報)'!$D$9=I$2,'入力欄(差替情報)'!#REF!/1000,0)</f>
        <v>0</v>
      </c>
      <c r="J61" s="10">
        <f>IF('入力欄(差替情報)'!$D$9=J$2,'入力欄(差替情報)'!#REF!/1000,0)</f>
        <v>0</v>
      </c>
      <c r="K61" s="13">
        <f t="shared" si="2"/>
        <v>0</v>
      </c>
      <c r="L61" s="13"/>
    </row>
    <row r="62" spans="1:12" x14ac:dyDescent="0.3">
      <c r="A62" s="7" t="s">
        <v>20</v>
      </c>
      <c r="B62" s="10">
        <f>IF('入力欄(差替情報)'!$D$9=B$2,'入力欄(差替情報)'!#REF!/1000,0)</f>
        <v>0</v>
      </c>
      <c r="C62" s="10">
        <f>IF('入力欄(差替情報)'!$D$9=C$2,'入力欄(差替情報)'!#REF!/1000,0)</f>
        <v>0</v>
      </c>
      <c r="D62" s="10">
        <f>IF('入力欄(差替情報)'!$D$9=D$2,'入力欄(差替情報)'!#REF!/1000,0)</f>
        <v>0</v>
      </c>
      <c r="E62" s="10">
        <f>IF('入力欄(差替情報)'!$D$9=E$2,'入力欄(差替情報)'!#REF!/1000,0)</f>
        <v>0</v>
      </c>
      <c r="F62" s="10">
        <f>IF('入力欄(差替情報)'!$D$9=F$2,'入力欄(差替情報)'!#REF!/1000,0)</f>
        <v>0</v>
      </c>
      <c r="G62" s="10">
        <f>IF('入力欄(差替情報)'!$D$9=G$2,'入力欄(差替情報)'!#REF!/1000,0)</f>
        <v>0</v>
      </c>
      <c r="H62" s="10">
        <f>IF('入力欄(差替情報)'!$D$9=H$2,'入力欄(差替情報)'!#REF!/1000,0)</f>
        <v>0</v>
      </c>
      <c r="I62" s="10">
        <f>IF('入力欄(差替情報)'!$D$9=I$2,'入力欄(差替情報)'!#REF!/1000,0)</f>
        <v>0</v>
      </c>
      <c r="J62" s="10">
        <f>IF('入力欄(差替情報)'!$D$9=J$2,'入力欄(差替情報)'!#REF!/1000,0)</f>
        <v>0</v>
      </c>
      <c r="K62" s="13">
        <f t="shared" si="2"/>
        <v>0</v>
      </c>
      <c r="L62" s="13"/>
    </row>
    <row r="63" spans="1:12" x14ac:dyDescent="0.3">
      <c r="A63" s="7" t="s">
        <v>21</v>
      </c>
      <c r="B63" s="10">
        <f>IF('入力欄(差替情報)'!$D$9=B$2,'入力欄(差替情報)'!#REF!/1000,0)</f>
        <v>0</v>
      </c>
      <c r="C63" s="10">
        <f>IF('入力欄(差替情報)'!$D$9=C$2,'入力欄(差替情報)'!#REF!/1000,0)</f>
        <v>0</v>
      </c>
      <c r="D63" s="10">
        <f>IF('入力欄(差替情報)'!$D$9=D$2,'入力欄(差替情報)'!#REF!/1000,0)</f>
        <v>0</v>
      </c>
      <c r="E63" s="10">
        <f>IF('入力欄(差替情報)'!$D$9=E$2,'入力欄(差替情報)'!#REF!/1000,0)</f>
        <v>0</v>
      </c>
      <c r="F63" s="10">
        <f>IF('入力欄(差替情報)'!$D$9=F$2,'入力欄(差替情報)'!#REF!/1000,0)</f>
        <v>0</v>
      </c>
      <c r="G63" s="10">
        <f>IF('入力欄(差替情報)'!$D$9=G$2,'入力欄(差替情報)'!#REF!/1000,0)</f>
        <v>0</v>
      </c>
      <c r="H63" s="10">
        <f>IF('入力欄(差替情報)'!$D$9=H$2,'入力欄(差替情報)'!#REF!/1000,0)</f>
        <v>0</v>
      </c>
      <c r="I63" s="10">
        <f>IF('入力欄(差替情報)'!$D$9=I$2,'入力欄(差替情報)'!#REF!/1000,0)</f>
        <v>0</v>
      </c>
      <c r="J63" s="10">
        <f>IF('入力欄(差替情報)'!$D$9=J$2,'入力欄(差替情報)'!#REF!/1000,0)</f>
        <v>0</v>
      </c>
      <c r="K63" s="13">
        <f t="shared" si="2"/>
        <v>0</v>
      </c>
      <c r="L63" s="13"/>
    </row>
    <row r="65" spans="1:15" x14ac:dyDescent="0.3">
      <c r="A65" s="1" t="s">
        <v>217</v>
      </c>
    </row>
    <row r="66" spans="1:15" x14ac:dyDescent="0.3">
      <c r="A66" s="7" t="s">
        <v>10</v>
      </c>
      <c r="B66" s="10">
        <f>B38-(B52-MIN(B$52:B$63))</f>
        <v>4036.7122081725765</v>
      </c>
      <c r="C66" s="10">
        <f>C38-(C52-MIN(C$52:C$63))</f>
        <v>9411.2641962702437</v>
      </c>
      <c r="D66" s="10">
        <f>D38-(D52-MIN(D$52:D$63))</f>
        <v>38443.706763876588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L66" s="13"/>
      <c r="M66" s="13"/>
      <c r="O66" s="16"/>
    </row>
    <row r="67" spans="1:15" x14ac:dyDescent="0.3">
      <c r="A67" s="7" t="s">
        <v>11</v>
      </c>
      <c r="B67" s="10">
        <f>B39-(B53-MIN(B$52:B$63))</f>
        <v>3388.7442034323403</v>
      </c>
      <c r="C67" s="10">
        <f t="shared" ref="B67:J77" si="4">C39-(C53-MIN(C$52:C$63))</f>
        <v>7911.8704247299893</v>
      </c>
      <c r="D67" s="10">
        <f t="shared" si="4"/>
        <v>35229.831417443907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L67" s="13"/>
      <c r="M67" s="13"/>
      <c r="O67" s="16"/>
    </row>
    <row r="68" spans="1:15" x14ac:dyDescent="0.3">
      <c r="A68" s="7" t="s">
        <v>12</v>
      </c>
      <c r="B68" s="10">
        <f t="shared" si="4"/>
        <v>3490.2782033118974</v>
      </c>
      <c r="C68" s="10">
        <f t="shared" si="4"/>
        <v>9159.6534629233702</v>
      </c>
      <c r="D68" s="10">
        <f>D40-(D54-MIN(D$52:D$63))</f>
        <v>39060.916194839629</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L68" s="13"/>
      <c r="M68" s="13"/>
      <c r="O68" s="16"/>
    </row>
    <row r="69" spans="1:15" x14ac:dyDescent="0.3">
      <c r="A69" s="7" t="s">
        <v>13</v>
      </c>
      <c r="B69" s="10">
        <f>B41-(B55-MIN(B$52:B$63))</f>
        <v>4134.1762162017803</v>
      </c>
      <c r="C69" s="10">
        <f t="shared" si="4"/>
        <v>11529.751889923264</v>
      </c>
      <c r="D69" s="10">
        <f t="shared" si="4"/>
        <v>50349.366893052429</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L69" s="13"/>
      <c r="M69" s="13"/>
      <c r="O69" s="16"/>
    </row>
    <row r="70" spans="1:15" x14ac:dyDescent="0.3">
      <c r="A70" s="7" t="s">
        <v>14</v>
      </c>
      <c r="B70" s="10">
        <f t="shared" si="4"/>
        <v>4259.39887125317</v>
      </c>
      <c r="C70" s="10">
        <f>C42-(C56-MIN(C$52:C$63))</f>
        <v>11637.812339450875</v>
      </c>
      <c r="D70" s="10">
        <f>D42-(D56-MIN(D$52:D$63))</f>
        <v>50098.100737850182</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L70" s="13"/>
      <c r="M70" s="13"/>
      <c r="O70" s="16"/>
    </row>
    <row r="71" spans="1:15" x14ac:dyDescent="0.3">
      <c r="A71" s="7" t="s">
        <v>15</v>
      </c>
      <c r="B71" s="10">
        <f t="shared" si="4"/>
        <v>4075.2206039269454</v>
      </c>
      <c r="C71" s="10">
        <f t="shared" si="4"/>
        <v>10714.712019604931</v>
      </c>
      <c r="D71" s="10">
        <f t="shared" si="4"/>
        <v>43684.414618360737</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L71" s="13"/>
      <c r="M71" s="13"/>
      <c r="O71" s="16"/>
    </row>
    <row r="72" spans="1:15" x14ac:dyDescent="0.3">
      <c r="A72" s="7" t="s">
        <v>16</v>
      </c>
      <c r="B72" s="10">
        <f t="shared" si="4"/>
        <v>4617.4369690927597</v>
      </c>
      <c r="C72" s="10">
        <f t="shared" si="4"/>
        <v>9950.6857558392039</v>
      </c>
      <c r="D72" s="10">
        <f t="shared" si="4"/>
        <v>37047.640614924792</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L72" s="13"/>
      <c r="M72" s="13"/>
      <c r="O72" s="16"/>
    </row>
    <row r="73" spans="1:15" x14ac:dyDescent="0.3">
      <c r="A73" s="7" t="s">
        <v>17</v>
      </c>
      <c r="B73" s="10">
        <f t="shared" si="4"/>
        <v>4761.6983815705689</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L73" s="13"/>
      <c r="M73" s="13"/>
      <c r="O73" s="16"/>
    </row>
    <row r="74" spans="1:15" x14ac:dyDescent="0.3">
      <c r="A74" s="7" t="s">
        <v>18</v>
      </c>
      <c r="B74" s="10">
        <f t="shared" si="4"/>
        <v>5182.0730980169201</v>
      </c>
      <c r="C74" s="10">
        <f>C46-(C60-MIN(C$52:C$63))</f>
        <v>12630.475842007363</v>
      </c>
      <c r="D74" s="10">
        <f t="shared" si="4"/>
        <v>45255.903139639675</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L74" s="13"/>
      <c r="M74" s="13"/>
      <c r="O74" s="16"/>
    </row>
    <row r="75" spans="1:15" x14ac:dyDescent="0.3">
      <c r="A75" s="7" t="s">
        <v>19</v>
      </c>
      <c r="B75" s="10">
        <f t="shared" si="4"/>
        <v>5381.5566859748305</v>
      </c>
      <c r="C75" s="10">
        <f t="shared" si="4"/>
        <v>13133.399615293438</v>
      </c>
      <c r="D75" s="10">
        <f t="shared" si="4"/>
        <v>48454.546675226586</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L75" s="13"/>
      <c r="M75" s="13"/>
      <c r="O75" s="16"/>
    </row>
    <row r="76" spans="1:15" x14ac:dyDescent="0.3">
      <c r="A76" s="7" t="s">
        <v>20</v>
      </c>
      <c r="B76" s="10">
        <f t="shared" si="4"/>
        <v>5259.7843671233377</v>
      </c>
      <c r="C76" s="10">
        <f t="shared" si="4"/>
        <v>13043.60355615407</v>
      </c>
      <c r="D76" s="10">
        <f t="shared" si="4"/>
        <v>48736.460261865483</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L76" s="13"/>
      <c r="M76" s="13"/>
      <c r="O76" s="16"/>
    </row>
    <row r="77" spans="1:15" x14ac:dyDescent="0.3">
      <c r="A77" s="7" t="s">
        <v>21</v>
      </c>
      <c r="B77" s="10">
        <f t="shared" si="4"/>
        <v>4879.9885482704894</v>
      </c>
      <c r="C77" s="10">
        <f t="shared" si="4"/>
        <v>11967.749208003883</v>
      </c>
      <c r="D77" s="10">
        <f t="shared" si="4"/>
        <v>43953.672493452883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L77" s="13"/>
      <c r="M77" s="13"/>
      <c r="O77" s="16"/>
    </row>
    <row r="79" spans="1:15" x14ac:dyDescent="0.3">
      <c r="A79" s="1" t="s">
        <v>218</v>
      </c>
      <c r="B79" s="2" t="s">
        <v>37</v>
      </c>
    </row>
    <row r="80" spans="1:15" x14ac:dyDescent="0.3">
      <c r="A80" s="7" t="s">
        <v>10</v>
      </c>
      <c r="B80" s="10">
        <f>$B$17-SUM($B66:$J66)</f>
        <v>43388.051388751803</v>
      </c>
    </row>
    <row r="81" spans="1:4" x14ac:dyDescent="0.3">
      <c r="A81" s="7" t="s">
        <v>11</v>
      </c>
      <c r="B81" s="10">
        <f>$B$17-SUM($B67:$J67)</f>
        <v>52020.320703012141</v>
      </c>
    </row>
    <row r="82" spans="1:4" x14ac:dyDescent="0.3">
      <c r="A82" s="7" t="s">
        <v>12</v>
      </c>
      <c r="B82" s="10">
        <f>$B$17-SUM($B68:$J68)</f>
        <v>39533.374966923991</v>
      </c>
    </row>
    <row r="83" spans="1:4" x14ac:dyDescent="0.3">
      <c r="A83" s="7" t="s">
        <v>13</v>
      </c>
      <c r="B83" s="10">
        <f>$B$17-SUM($B69:$J69)</f>
        <v>9432.896442673984</v>
      </c>
    </row>
    <row r="84" spans="1:4" x14ac:dyDescent="0.3">
      <c r="A84" s="7" t="s">
        <v>14</v>
      </c>
      <c r="B84" s="10">
        <f>$B$17-SUM($B70:$J70)</f>
        <v>9767.4563378712046</v>
      </c>
    </row>
    <row r="85" spans="1:4" x14ac:dyDescent="0.3">
      <c r="A85" s="7" t="s">
        <v>15</v>
      </c>
      <c r="B85" s="10">
        <f t="shared" ref="B85:B91" si="5">$B$17-SUM($B71:$J71)</f>
        <v>24263.665694495299</v>
      </c>
    </row>
    <row r="86" spans="1:4" x14ac:dyDescent="0.3">
      <c r="A86" s="7" t="s">
        <v>16</v>
      </c>
      <c r="B86" s="10">
        <f t="shared" si="5"/>
        <v>40761.193533357597</v>
      </c>
    </row>
    <row r="87" spans="1:4" x14ac:dyDescent="0.3">
      <c r="A87" s="7" t="s">
        <v>17</v>
      </c>
      <c r="B87" s="10">
        <f t="shared" si="5"/>
        <v>29941.342920886105</v>
      </c>
    </row>
    <row r="88" spans="1:4" x14ac:dyDescent="0.3">
      <c r="A88" s="7" t="s">
        <v>18</v>
      </c>
      <c r="B88" s="10">
        <f t="shared" si="5"/>
        <v>11608.89879694386</v>
      </c>
    </row>
    <row r="89" spans="1:4" x14ac:dyDescent="0.3">
      <c r="A89" s="7" t="s">
        <v>19</v>
      </c>
      <c r="B89" s="10">
        <f t="shared" si="5"/>
        <v>5607.4193195939006</v>
      </c>
    </row>
    <row r="90" spans="1:4" x14ac:dyDescent="0.3">
      <c r="A90" s="7" t="s">
        <v>20</v>
      </c>
      <c r="B90" s="10">
        <f t="shared" si="5"/>
        <v>4886.0200140249217</v>
      </c>
    </row>
    <row r="91" spans="1:4" x14ac:dyDescent="0.3">
      <c r="A91" s="7" t="s">
        <v>21</v>
      </c>
      <c r="B91" s="10">
        <f t="shared" si="5"/>
        <v>21367.312961420306</v>
      </c>
    </row>
    <row r="92" spans="1:4" x14ac:dyDescent="0.3">
      <c r="A92" s="12" t="s">
        <v>38</v>
      </c>
      <c r="B92" s="15">
        <f>SUM($B$80:$B$91)/$B$17</f>
        <v>1.8999999999999988</v>
      </c>
    </row>
    <row r="94" spans="1:4" x14ac:dyDescent="0.3">
      <c r="A94" s="1" t="s">
        <v>219</v>
      </c>
      <c r="B94" s="64">
        <f>(SUM($B$80:$B$91)-$D$95*$B$17)/12</f>
        <v>-1.4551915228366852E-11</v>
      </c>
      <c r="D94" s="1" t="s">
        <v>40</v>
      </c>
    </row>
    <row r="95" spans="1:4" x14ac:dyDescent="0.3">
      <c r="A95" s="1" t="s">
        <v>39</v>
      </c>
      <c r="D95" s="14">
        <v>1.9</v>
      </c>
    </row>
    <row r="96" spans="1:4" ht="15.6" thickBot="1" x14ac:dyDescent="0.35"/>
    <row r="97" spans="1:2" ht="15.6" thickBot="1" x14ac:dyDescent="0.35">
      <c r="A97" s="1" t="s">
        <v>220</v>
      </c>
      <c r="B97" s="17">
        <f>(MIN($K$52:$K$63)+$B$94)*1000</f>
        <v>-1.4551915228366852E-8</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4AE2C-2398-4360-8927-90D94B096260}">
  <dimension ref="A1:O99"/>
  <sheetViews>
    <sheetView topLeftCell="A39" zoomScale="85" zoomScaleNormal="85" workbookViewId="0">
      <selection activeCell="B52" sqref="B52:J63"/>
    </sheetView>
  </sheetViews>
  <sheetFormatPr defaultColWidth="9" defaultRowHeight="15" x14ac:dyDescent="0.3"/>
  <cols>
    <col min="1" max="1" width="24.109375" style="1" bestFit="1" customWidth="1"/>
    <col min="2" max="2" width="11.3320312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105</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B8*(1+B$19+B$21)-B28</f>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J15*(1+J$19+J$21)-J35</f>
        <v>14570.320729494</v>
      </c>
      <c r="L49" s="13"/>
    </row>
    <row r="50" spans="1:13" x14ac:dyDescent="0.3">
      <c r="L50" s="13"/>
    </row>
    <row r="51" spans="1:13" x14ac:dyDescent="0.3">
      <c r="A51" s="1" t="s">
        <v>81</v>
      </c>
      <c r="K51" s="2" t="s">
        <v>41</v>
      </c>
    </row>
    <row r="52" spans="1:13" x14ac:dyDescent="0.3">
      <c r="A52" s="7" t="s">
        <v>10</v>
      </c>
      <c r="B52" s="10">
        <f>IF('入力欄(差替情報)'!$D$9=B$2,'入力欄(差替情報)'!#REF!*'入力欄(差替情報)'!$D$158/1000,0)</f>
        <v>0</v>
      </c>
      <c r="C52" s="10">
        <f>IF('入力欄(差替情報)'!$D$9=C$2,'入力欄(差替情報)'!#REF!*'入力欄(差替情報)'!$D$158/1000,0)</f>
        <v>0</v>
      </c>
      <c r="D52" s="10">
        <f>IF('入力欄(差替情報)'!$D$9=D$2,'入力欄(差替情報)'!#REF!*'入力欄(差替情報)'!$D$158/1000,0)</f>
        <v>0</v>
      </c>
      <c r="E52" s="10">
        <f>IF('入力欄(差替情報)'!$D$9=E$2,'入力欄(差替情報)'!#REF!*'入力欄(差替情報)'!$D$158/1000,0)</f>
        <v>0</v>
      </c>
      <c r="F52" s="10">
        <f>IF('入力欄(差替情報)'!$D$9=F$2,'入力欄(差替情報)'!#REF!*'入力欄(差替情報)'!$D$158/1000,0)</f>
        <v>0</v>
      </c>
      <c r="G52" s="10">
        <f>IF('入力欄(差替情報)'!$D$9=G$2,'入力欄(差替情報)'!#REF!*'入力欄(差替情報)'!$D$158/1000,0)</f>
        <v>0</v>
      </c>
      <c r="H52" s="10">
        <f>IF('入力欄(差替情報)'!$D$9=H$2,'入力欄(差替情報)'!#REF!*'入力欄(差替情報)'!$D$158/1000,0)</f>
        <v>0</v>
      </c>
      <c r="I52" s="10">
        <f>IF('入力欄(差替情報)'!$D$9=I$2,'入力欄(差替情報)'!#REF!*'入力欄(差替情報)'!$D$158/1000,0)</f>
        <v>0</v>
      </c>
      <c r="J52" s="10">
        <f>IF('入力欄(差替情報)'!$D$9=J$2,'入力欄(差替情報)'!#REF!*'入力欄(差替情報)'!$D$158/1000,0)</f>
        <v>0</v>
      </c>
      <c r="K52" s="13">
        <f>SUM(B52:J52)</f>
        <v>0</v>
      </c>
      <c r="L52" s="13"/>
      <c r="M52" s="23"/>
    </row>
    <row r="53" spans="1:13" x14ac:dyDescent="0.3">
      <c r="A53" s="7" t="s">
        <v>11</v>
      </c>
      <c r="B53" s="10">
        <f>IF('入力欄(差替情報)'!$D$9=B$2,'入力欄(差替情報)'!#REF!*'入力欄(差替情報)'!$E$158/1000,0)</f>
        <v>0</v>
      </c>
      <c r="C53" s="10">
        <f>IF('入力欄(差替情報)'!$D$9=C$2,'入力欄(差替情報)'!#REF!*'入力欄(差替情報)'!$E$158/1000,0)</f>
        <v>0</v>
      </c>
      <c r="D53" s="10">
        <f>IF('入力欄(差替情報)'!$D$9=D$2,'入力欄(差替情報)'!#REF!*'入力欄(差替情報)'!$E$158/1000,0)</f>
        <v>0</v>
      </c>
      <c r="E53" s="10">
        <f>IF('入力欄(差替情報)'!$D$9=E$2,'入力欄(差替情報)'!#REF!*'入力欄(差替情報)'!$E$158/1000,0)</f>
        <v>0</v>
      </c>
      <c r="F53" s="10">
        <f>IF('入力欄(差替情報)'!$D$9=F$2,'入力欄(差替情報)'!#REF!*'入力欄(差替情報)'!$E$158/1000,0)</f>
        <v>0</v>
      </c>
      <c r="G53" s="10">
        <f>IF('入力欄(差替情報)'!$D$9=G$2,'入力欄(差替情報)'!#REF!*'入力欄(差替情報)'!$E$158/1000,0)</f>
        <v>0</v>
      </c>
      <c r="H53" s="10">
        <f>IF('入力欄(差替情報)'!$D$9=H$2,'入力欄(差替情報)'!#REF!*'入力欄(差替情報)'!$E$158/1000,0)</f>
        <v>0</v>
      </c>
      <c r="I53" s="10">
        <f>IF('入力欄(差替情報)'!$D$9=I$2,'入力欄(差替情報)'!#REF!*'入力欄(差替情報)'!$E$158/1000,0)</f>
        <v>0</v>
      </c>
      <c r="J53" s="10">
        <f>IF('入力欄(差替情報)'!$D$9=J$2,'入力欄(差替情報)'!#REF!*'入力欄(差替情報)'!$E$158/1000,0)</f>
        <v>0</v>
      </c>
      <c r="K53" s="13">
        <f t="shared" ref="K53:K63" si="2">SUM(B53:J53)</f>
        <v>0</v>
      </c>
      <c r="L53" s="13"/>
      <c r="M53" s="23"/>
    </row>
    <row r="54" spans="1:13" x14ac:dyDescent="0.3">
      <c r="A54" s="7" t="s">
        <v>12</v>
      </c>
      <c r="B54" s="10">
        <f>IF('入力欄(差替情報)'!$D$9=B$2,'入力欄(差替情報)'!#REF!*'入力欄(差替情報)'!$F$158/1000,0)</f>
        <v>0</v>
      </c>
      <c r="C54" s="10">
        <f>IF('入力欄(差替情報)'!$D$9=C$2,'入力欄(差替情報)'!#REF!*'入力欄(差替情報)'!$F$158/1000,0)</f>
        <v>0</v>
      </c>
      <c r="D54" s="10">
        <f>IF('入力欄(差替情報)'!$D$9=D$2,'入力欄(差替情報)'!#REF!*'入力欄(差替情報)'!$F$158/1000,0)</f>
        <v>0</v>
      </c>
      <c r="E54" s="10">
        <f>IF('入力欄(差替情報)'!$D$9=E$2,'入力欄(差替情報)'!#REF!*'入力欄(差替情報)'!$F$158/1000,0)</f>
        <v>0</v>
      </c>
      <c r="F54" s="10">
        <f>IF('入力欄(差替情報)'!$D$9=F$2,'入力欄(差替情報)'!#REF!*'入力欄(差替情報)'!$F$158/1000,0)</f>
        <v>0</v>
      </c>
      <c r="G54" s="10">
        <f>IF('入力欄(差替情報)'!$D$9=G$2,'入力欄(差替情報)'!#REF!*'入力欄(差替情報)'!$F$158/1000,0)</f>
        <v>0</v>
      </c>
      <c r="H54" s="10">
        <f>IF('入力欄(差替情報)'!$D$9=H$2,'入力欄(差替情報)'!#REF!*'入力欄(差替情報)'!$F$158/1000,0)</f>
        <v>0</v>
      </c>
      <c r="I54" s="10">
        <f>IF('入力欄(差替情報)'!$D$9=I$2,'入力欄(差替情報)'!#REF!*'入力欄(差替情報)'!$F$158/1000,0)</f>
        <v>0</v>
      </c>
      <c r="J54" s="10">
        <f>IF('入力欄(差替情報)'!$D$9=J$2,'入力欄(差替情報)'!#REF!*'入力欄(差替情報)'!$F$158/1000,0)</f>
        <v>0</v>
      </c>
      <c r="K54" s="13">
        <f t="shared" si="2"/>
        <v>0</v>
      </c>
      <c r="L54" s="13"/>
      <c r="M54" s="23"/>
    </row>
    <row r="55" spans="1:13" x14ac:dyDescent="0.3">
      <c r="A55" s="7" t="s">
        <v>13</v>
      </c>
      <c r="B55" s="10">
        <f>IF('入力欄(差替情報)'!$D$9=B$2,'入力欄(差替情報)'!#REF!*'入力欄(差替情報)'!$G$158/1000,0)</f>
        <v>0</v>
      </c>
      <c r="C55" s="10">
        <f>IF('入力欄(差替情報)'!$D$9=C$2,'入力欄(差替情報)'!#REF!*'入力欄(差替情報)'!$G$158/1000,0)</f>
        <v>0</v>
      </c>
      <c r="D55" s="10">
        <f>IF('入力欄(差替情報)'!$D$9=D$2,'入力欄(差替情報)'!#REF!*'入力欄(差替情報)'!$G$158/1000,0)</f>
        <v>0</v>
      </c>
      <c r="E55" s="10">
        <f>IF('入力欄(差替情報)'!$D$9=E$2,'入力欄(差替情報)'!#REF!*'入力欄(差替情報)'!$G$158/1000,0)</f>
        <v>0</v>
      </c>
      <c r="F55" s="10">
        <f>IF('入力欄(差替情報)'!$D$9=F$2,'入力欄(差替情報)'!#REF!*'入力欄(差替情報)'!$G$158/1000,0)</f>
        <v>0</v>
      </c>
      <c r="G55" s="10">
        <f>IF('入力欄(差替情報)'!$D$9=G$2,'入力欄(差替情報)'!#REF!*'入力欄(差替情報)'!$G$158/1000,0)</f>
        <v>0</v>
      </c>
      <c r="H55" s="10">
        <f>IF('入力欄(差替情報)'!$D$9=H$2,'入力欄(差替情報)'!#REF!*'入力欄(差替情報)'!$G$158/1000,0)</f>
        <v>0</v>
      </c>
      <c r="I55" s="10">
        <f>IF('入力欄(差替情報)'!$D$9=I$2,'入力欄(差替情報)'!#REF!*'入力欄(差替情報)'!$G$158/1000,0)</f>
        <v>0</v>
      </c>
      <c r="J55" s="10">
        <f>IF('入力欄(差替情報)'!$D$9=J$2,'入力欄(差替情報)'!#REF!*'入力欄(差替情報)'!$G$158/1000,0)</f>
        <v>0</v>
      </c>
      <c r="K55" s="13">
        <f t="shared" si="2"/>
        <v>0</v>
      </c>
      <c r="L55" s="13"/>
      <c r="M55" s="23"/>
    </row>
    <row r="56" spans="1:13" x14ac:dyDescent="0.3">
      <c r="A56" s="7" t="s">
        <v>14</v>
      </c>
      <c r="B56" s="10">
        <f>IF('入力欄(差替情報)'!$D$9=B$2,'入力欄(差替情報)'!#REF!*'入力欄(差替情報)'!$H$158/1000,0)</f>
        <v>0</v>
      </c>
      <c r="C56" s="10">
        <f>IF('入力欄(差替情報)'!$D$9=C$2,'入力欄(差替情報)'!#REF!*'入力欄(差替情報)'!$H$158/1000,0)</f>
        <v>0</v>
      </c>
      <c r="D56" s="10">
        <f>IF('入力欄(差替情報)'!$D$9=D$2,'入力欄(差替情報)'!#REF!*'入力欄(差替情報)'!$H$158/1000,0)</f>
        <v>0</v>
      </c>
      <c r="E56" s="10">
        <f>IF('入力欄(差替情報)'!$D$9=E$2,'入力欄(差替情報)'!#REF!*'入力欄(差替情報)'!$H$158/1000,0)</f>
        <v>0</v>
      </c>
      <c r="F56" s="10">
        <f>IF('入力欄(差替情報)'!$D$9=F$2,'入力欄(差替情報)'!#REF!*'入力欄(差替情報)'!$H$158/1000,0)</f>
        <v>0</v>
      </c>
      <c r="G56" s="10">
        <f>IF('入力欄(差替情報)'!$D$9=G$2,'入力欄(差替情報)'!#REF!*'入力欄(差替情報)'!$H$158/1000,0)</f>
        <v>0</v>
      </c>
      <c r="H56" s="10">
        <f>IF('入力欄(差替情報)'!$D$9=H$2,'入力欄(差替情報)'!#REF!*'入力欄(差替情報)'!$H$158/1000,0)</f>
        <v>0</v>
      </c>
      <c r="I56" s="10">
        <f>IF('入力欄(差替情報)'!$D$9=I$2,'入力欄(差替情報)'!#REF!*'入力欄(差替情報)'!$H$158/1000,0)</f>
        <v>0</v>
      </c>
      <c r="J56" s="10">
        <f>IF('入力欄(差替情報)'!$D$9=J$2,'入力欄(差替情報)'!#REF!*'入力欄(差替情報)'!$H$158/1000,0)</f>
        <v>0</v>
      </c>
      <c r="K56" s="13">
        <f t="shared" si="2"/>
        <v>0</v>
      </c>
      <c r="L56" s="13"/>
      <c r="M56" s="23"/>
    </row>
    <row r="57" spans="1:13" x14ac:dyDescent="0.3">
      <c r="A57" s="7" t="s">
        <v>15</v>
      </c>
      <c r="B57" s="10">
        <f>IF('入力欄(差替情報)'!$D$9=B$2,'入力欄(差替情報)'!#REF!*'入力欄(差替情報)'!$I$158/1000,0)</f>
        <v>0</v>
      </c>
      <c r="C57" s="10">
        <f>IF('入力欄(差替情報)'!$D$9=C$2,'入力欄(差替情報)'!#REF!*'入力欄(差替情報)'!$I$158/1000,0)</f>
        <v>0</v>
      </c>
      <c r="D57" s="10">
        <f>IF('入力欄(差替情報)'!$D$9=D$2,'入力欄(差替情報)'!#REF!*'入力欄(差替情報)'!$I$158/1000,0)</f>
        <v>0</v>
      </c>
      <c r="E57" s="10">
        <f>IF('入力欄(差替情報)'!$D$9=E$2,'入力欄(差替情報)'!#REF!*'入力欄(差替情報)'!$I$158/1000,0)</f>
        <v>0</v>
      </c>
      <c r="F57" s="10">
        <f>IF('入力欄(差替情報)'!$D$9=F$2,'入力欄(差替情報)'!#REF!*'入力欄(差替情報)'!$I$158/1000,0)</f>
        <v>0</v>
      </c>
      <c r="G57" s="10">
        <f>IF('入力欄(差替情報)'!$D$9=G$2,'入力欄(差替情報)'!#REF!*'入力欄(差替情報)'!$I$158/1000,0)</f>
        <v>0</v>
      </c>
      <c r="H57" s="10">
        <f>IF('入力欄(差替情報)'!$D$9=H$2,'入力欄(差替情報)'!#REF!*'入力欄(差替情報)'!$I$158/1000,0)</f>
        <v>0</v>
      </c>
      <c r="I57" s="10">
        <f>IF('入力欄(差替情報)'!$D$9=I$2,'入力欄(差替情報)'!#REF!*'入力欄(差替情報)'!$I$158/1000,0)</f>
        <v>0</v>
      </c>
      <c r="J57" s="10">
        <f>IF('入力欄(差替情報)'!$D$9=J$2,'入力欄(差替情報)'!#REF!*'入力欄(差替情報)'!$I$158/1000,0)</f>
        <v>0</v>
      </c>
      <c r="K57" s="13">
        <f t="shared" si="2"/>
        <v>0</v>
      </c>
      <c r="L57" s="13"/>
      <c r="M57" s="23"/>
    </row>
    <row r="58" spans="1:13" x14ac:dyDescent="0.3">
      <c r="A58" s="7" t="s">
        <v>16</v>
      </c>
      <c r="B58" s="10">
        <f>IF('入力欄(差替情報)'!$D$9=B$2,'入力欄(差替情報)'!#REF!*'入力欄(差替情報)'!$J$158/1000,0)</f>
        <v>0</v>
      </c>
      <c r="C58" s="10">
        <f>IF('入力欄(差替情報)'!$D$9=C$2,'入力欄(差替情報)'!#REF!*'入力欄(差替情報)'!$J$158/1000,0)</f>
        <v>0</v>
      </c>
      <c r="D58" s="10">
        <f>IF('入力欄(差替情報)'!$D$9=D$2,'入力欄(差替情報)'!#REF!*'入力欄(差替情報)'!$J$158/1000,0)</f>
        <v>0</v>
      </c>
      <c r="E58" s="10">
        <f>IF('入力欄(差替情報)'!$D$9=E$2,'入力欄(差替情報)'!#REF!*'入力欄(差替情報)'!$J$158/1000,0)</f>
        <v>0</v>
      </c>
      <c r="F58" s="10">
        <f>IF('入力欄(差替情報)'!$D$9=F$2,'入力欄(差替情報)'!#REF!*'入力欄(差替情報)'!$J$158/1000,0)</f>
        <v>0</v>
      </c>
      <c r="G58" s="10">
        <f>IF('入力欄(差替情報)'!$D$9=G$2,'入力欄(差替情報)'!#REF!*'入力欄(差替情報)'!$J$158/1000,0)</f>
        <v>0</v>
      </c>
      <c r="H58" s="10">
        <f>IF('入力欄(差替情報)'!$D$9=H$2,'入力欄(差替情報)'!#REF!*'入力欄(差替情報)'!$J$158/1000,0)</f>
        <v>0</v>
      </c>
      <c r="I58" s="10">
        <f>IF('入力欄(差替情報)'!$D$9=I$2,'入力欄(差替情報)'!#REF!*'入力欄(差替情報)'!$J$158/1000,0)</f>
        <v>0</v>
      </c>
      <c r="J58" s="10">
        <f>IF('入力欄(差替情報)'!$D$9=J$2,'入力欄(差替情報)'!#REF!*'入力欄(差替情報)'!$J$158/1000,0)</f>
        <v>0</v>
      </c>
      <c r="K58" s="13">
        <f t="shared" si="2"/>
        <v>0</v>
      </c>
      <c r="L58" s="13"/>
      <c r="M58" s="23"/>
    </row>
    <row r="59" spans="1:13" x14ac:dyDescent="0.3">
      <c r="A59" s="7" t="s">
        <v>17</v>
      </c>
      <c r="B59" s="10">
        <f>IF('入力欄(差替情報)'!$D$9=B$2,'入力欄(差替情報)'!#REF!*'入力欄(差替情報)'!$K$158/1000,0)</f>
        <v>0</v>
      </c>
      <c r="C59" s="10">
        <f>IF('入力欄(差替情報)'!$D$9=C$2,'入力欄(差替情報)'!#REF!*'入力欄(差替情報)'!$K$158/1000,0)</f>
        <v>0</v>
      </c>
      <c r="D59" s="10">
        <f>IF('入力欄(差替情報)'!$D$9=D$2,'入力欄(差替情報)'!#REF!*'入力欄(差替情報)'!$K$158/1000,0)</f>
        <v>0</v>
      </c>
      <c r="E59" s="10">
        <f>IF('入力欄(差替情報)'!$D$9=E$2,'入力欄(差替情報)'!#REF!*'入力欄(差替情報)'!$K$158/1000,0)</f>
        <v>0</v>
      </c>
      <c r="F59" s="10">
        <f>IF('入力欄(差替情報)'!$D$9=F$2,'入力欄(差替情報)'!#REF!*'入力欄(差替情報)'!$K$158/1000,0)</f>
        <v>0</v>
      </c>
      <c r="G59" s="10">
        <f>IF('入力欄(差替情報)'!$D$9=G$2,'入力欄(差替情報)'!#REF!*'入力欄(差替情報)'!$K$158/1000,0)</f>
        <v>0</v>
      </c>
      <c r="H59" s="10">
        <f>IF('入力欄(差替情報)'!$D$9=H$2,'入力欄(差替情報)'!#REF!*'入力欄(差替情報)'!$K$158/1000,0)</f>
        <v>0</v>
      </c>
      <c r="I59" s="10">
        <f>IF('入力欄(差替情報)'!$D$9=I$2,'入力欄(差替情報)'!#REF!*'入力欄(差替情報)'!$K$158/1000,0)</f>
        <v>0</v>
      </c>
      <c r="J59" s="10">
        <f>IF('入力欄(差替情報)'!$D$9=J$2,'入力欄(差替情報)'!#REF!*'入力欄(差替情報)'!$K$158/1000,0)</f>
        <v>0</v>
      </c>
      <c r="K59" s="13">
        <f t="shared" si="2"/>
        <v>0</v>
      </c>
      <c r="L59" s="13"/>
      <c r="M59" s="23"/>
    </row>
    <row r="60" spans="1:13" x14ac:dyDescent="0.3">
      <c r="A60" s="7" t="s">
        <v>18</v>
      </c>
      <c r="B60" s="10">
        <f>IF('入力欄(差替情報)'!$D$9=B$2,'入力欄(差替情報)'!#REF!*'入力欄(差替情報)'!$L$158/1000,0)</f>
        <v>0</v>
      </c>
      <c r="C60" s="10">
        <f>IF('入力欄(差替情報)'!$D$9=C$2,'入力欄(差替情報)'!#REF!*'入力欄(差替情報)'!$L$158/1000,0)</f>
        <v>0</v>
      </c>
      <c r="D60" s="10">
        <f>IF('入力欄(差替情報)'!$D$9=D$2,'入力欄(差替情報)'!#REF!*'入力欄(差替情報)'!$L$158/1000,0)</f>
        <v>0</v>
      </c>
      <c r="E60" s="10">
        <f>IF('入力欄(差替情報)'!$D$9=E$2,'入力欄(差替情報)'!#REF!*'入力欄(差替情報)'!$L$158/1000,0)</f>
        <v>0</v>
      </c>
      <c r="F60" s="10">
        <f>IF('入力欄(差替情報)'!$D$9=F$2,'入力欄(差替情報)'!#REF!*'入力欄(差替情報)'!$L$158/1000,0)</f>
        <v>0</v>
      </c>
      <c r="G60" s="10">
        <f>IF('入力欄(差替情報)'!$D$9=G$2,'入力欄(差替情報)'!#REF!*'入力欄(差替情報)'!$L$158/1000,0)</f>
        <v>0</v>
      </c>
      <c r="H60" s="10">
        <f>IF('入力欄(差替情報)'!$D$9=H$2,'入力欄(差替情報)'!#REF!*'入力欄(差替情報)'!$L$158/1000,0)</f>
        <v>0</v>
      </c>
      <c r="I60" s="10">
        <f>IF('入力欄(差替情報)'!$D$9=I$2,'入力欄(差替情報)'!#REF!*'入力欄(差替情報)'!$L$158/1000,0)</f>
        <v>0</v>
      </c>
      <c r="J60" s="10">
        <f>IF('入力欄(差替情報)'!$D$9=J$2,'入力欄(差替情報)'!#REF!*'入力欄(差替情報)'!$L$158/1000,0)</f>
        <v>0</v>
      </c>
      <c r="K60" s="13">
        <f t="shared" si="2"/>
        <v>0</v>
      </c>
      <c r="L60" s="13"/>
      <c r="M60" s="23"/>
    </row>
    <row r="61" spans="1:13" x14ac:dyDescent="0.3">
      <c r="A61" s="7" t="s">
        <v>19</v>
      </c>
      <c r="B61" s="10">
        <f>IF('入力欄(差替情報)'!$D$9=B$2,'入力欄(差替情報)'!#REF!*'入力欄(差替情報)'!$M$158/1000,0)</f>
        <v>0</v>
      </c>
      <c r="C61" s="10">
        <f>IF('入力欄(差替情報)'!$D$9=C$2,'入力欄(差替情報)'!#REF!*'入力欄(差替情報)'!$M$158/1000,0)</f>
        <v>0</v>
      </c>
      <c r="D61" s="10">
        <f>IF('入力欄(差替情報)'!$D$9=D$2,'入力欄(差替情報)'!#REF!*'入力欄(差替情報)'!$M$158/1000,0)</f>
        <v>0</v>
      </c>
      <c r="E61" s="10">
        <f>IF('入力欄(差替情報)'!$D$9=E$2,'入力欄(差替情報)'!#REF!*'入力欄(差替情報)'!$M$158/1000,0)</f>
        <v>0</v>
      </c>
      <c r="F61" s="10">
        <f>IF('入力欄(差替情報)'!$D$9=F$2,'入力欄(差替情報)'!#REF!*'入力欄(差替情報)'!$M$158/1000,0)</f>
        <v>0</v>
      </c>
      <c r="G61" s="10">
        <f>IF('入力欄(差替情報)'!$D$9=G$2,'入力欄(差替情報)'!#REF!*'入力欄(差替情報)'!$M$158/1000,0)</f>
        <v>0</v>
      </c>
      <c r="H61" s="10">
        <f>IF('入力欄(差替情報)'!$D$9=H$2,'入力欄(差替情報)'!#REF!*'入力欄(差替情報)'!$M$158/1000,0)</f>
        <v>0</v>
      </c>
      <c r="I61" s="10">
        <f>IF('入力欄(差替情報)'!$D$9=I$2,'入力欄(差替情報)'!#REF!*'入力欄(差替情報)'!$M$158/1000,0)</f>
        <v>0</v>
      </c>
      <c r="J61" s="10">
        <f>IF('入力欄(差替情報)'!$D$9=J$2,'入力欄(差替情報)'!#REF!*'入力欄(差替情報)'!$M$158/1000,0)</f>
        <v>0</v>
      </c>
      <c r="K61" s="13">
        <f t="shared" si="2"/>
        <v>0</v>
      </c>
      <c r="L61" s="13"/>
      <c r="M61" s="23"/>
    </row>
    <row r="62" spans="1:13" x14ac:dyDescent="0.3">
      <c r="A62" s="7" t="s">
        <v>20</v>
      </c>
      <c r="B62" s="10">
        <f>IF('入力欄(差替情報)'!$D$9=B$2,'入力欄(差替情報)'!#REF!*'入力欄(差替情報)'!$N$158/1000,0)</f>
        <v>0</v>
      </c>
      <c r="C62" s="10">
        <f>IF('入力欄(差替情報)'!$D$9=C$2,'入力欄(差替情報)'!#REF!*'入力欄(差替情報)'!$N$158/1000,0)</f>
        <v>0</v>
      </c>
      <c r="D62" s="10">
        <f>IF('入力欄(差替情報)'!$D$9=D$2,'入力欄(差替情報)'!#REF!*'入力欄(差替情報)'!$N$158/1000,0)</f>
        <v>0</v>
      </c>
      <c r="E62" s="10">
        <f>IF('入力欄(差替情報)'!$D$9=E$2,'入力欄(差替情報)'!#REF!*'入力欄(差替情報)'!$N$158/1000,0)</f>
        <v>0</v>
      </c>
      <c r="F62" s="10">
        <f>IF('入力欄(差替情報)'!$D$9=F$2,'入力欄(差替情報)'!#REF!*'入力欄(差替情報)'!$N$158/1000,0)</f>
        <v>0</v>
      </c>
      <c r="G62" s="10">
        <f>IF('入力欄(差替情報)'!$D$9=G$2,'入力欄(差替情報)'!#REF!*'入力欄(差替情報)'!$N$158/1000,0)</f>
        <v>0</v>
      </c>
      <c r="H62" s="10">
        <f>IF('入力欄(差替情報)'!$D$9=H$2,'入力欄(差替情報)'!#REF!*'入力欄(差替情報)'!$N$158/1000,0)</f>
        <v>0</v>
      </c>
      <c r="I62" s="10">
        <f>IF('入力欄(差替情報)'!$D$9=I$2,'入力欄(差替情報)'!#REF!*'入力欄(差替情報)'!$N$158/1000,0)</f>
        <v>0</v>
      </c>
      <c r="J62" s="10">
        <f>IF('入力欄(差替情報)'!$D$9=J$2,'入力欄(差替情報)'!#REF!*'入力欄(差替情報)'!$N$158/1000,0)</f>
        <v>0</v>
      </c>
      <c r="K62" s="13">
        <f t="shared" si="2"/>
        <v>0</v>
      </c>
      <c r="L62" s="13"/>
      <c r="M62" s="23"/>
    </row>
    <row r="63" spans="1:13" x14ac:dyDescent="0.3">
      <c r="A63" s="7" t="s">
        <v>21</v>
      </c>
      <c r="B63" s="10">
        <f>IF('入力欄(差替情報)'!$D$9=B$2,'入力欄(差替情報)'!#REF!*'入力欄(差替情報)'!$O$158/1000,0)</f>
        <v>0</v>
      </c>
      <c r="C63" s="10">
        <f>IF('入力欄(差替情報)'!$D$9=C$2,'入力欄(差替情報)'!#REF!*'入力欄(差替情報)'!$O$158/1000,0)</f>
        <v>0</v>
      </c>
      <c r="D63" s="10">
        <f>IF('入力欄(差替情報)'!$D$9=D$2,'入力欄(差替情報)'!#REF!*'入力欄(差替情報)'!$O$158/1000,0)</f>
        <v>0</v>
      </c>
      <c r="E63" s="10">
        <f>IF('入力欄(差替情報)'!$D$9=E$2,'入力欄(差替情報)'!#REF!*'入力欄(差替情報)'!$O$158/1000,0)</f>
        <v>0</v>
      </c>
      <c r="F63" s="10">
        <f>IF('入力欄(差替情報)'!$D$9=F$2,'入力欄(差替情報)'!#REF!*'入力欄(差替情報)'!$O$158/1000,0)</f>
        <v>0</v>
      </c>
      <c r="G63" s="10">
        <f>IF('入力欄(差替情報)'!$D$9=G$2,'入力欄(差替情報)'!#REF!*'入力欄(差替情報)'!$O$158/1000,0)</f>
        <v>0</v>
      </c>
      <c r="H63" s="10">
        <f>IF('入力欄(差替情報)'!$D$9=H$2,'入力欄(差替情報)'!#REF!*'入力欄(差替情報)'!$O$158/1000,0)</f>
        <v>0</v>
      </c>
      <c r="I63" s="10">
        <f>IF('入力欄(差替情報)'!$D$9=I$2,'入力欄(差替情報)'!#REF!*'入力欄(差替情報)'!$O$158/1000,0)</f>
        <v>0</v>
      </c>
      <c r="J63" s="10">
        <f>IF('入力欄(差替情報)'!$D$9=J$2,'入力欄(差替情報)'!#REF!*'入力欄(差替情報)'!$O$158/1000,0)</f>
        <v>0</v>
      </c>
      <c r="K63" s="13">
        <f t="shared" si="2"/>
        <v>0</v>
      </c>
      <c r="L63" s="13"/>
      <c r="M63" s="23"/>
    </row>
    <row r="65" spans="1:15" x14ac:dyDescent="0.3">
      <c r="A65" s="1" t="s">
        <v>82</v>
      </c>
    </row>
    <row r="66" spans="1:15" x14ac:dyDescent="0.3">
      <c r="A66" s="7" t="s">
        <v>10</v>
      </c>
      <c r="B66" s="10">
        <f>B38-(B52-MIN(B$52:B$63))</f>
        <v>4036.7122081725765</v>
      </c>
      <c r="C66" s="10">
        <f>C38-(C52-MIN(C$52:C$63))</f>
        <v>9411.2641962702437</v>
      </c>
      <c r="D66" s="10">
        <f>D38-(D52-MIN(D$52:D$63))</f>
        <v>38443.706763876588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f>B39-(B53-MIN(B$52:B$63))</f>
        <v>3388.7442034323403</v>
      </c>
      <c r="C67" s="10">
        <f>C39-(C53-MIN(C$52:C$63))</f>
        <v>7911.8704247299893</v>
      </c>
      <c r="D67" s="10">
        <f t="shared" ref="B67:J77" si="4">D39-(D53-MIN(D$52:D$63))</f>
        <v>35229.831417443907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f>B40-(B54-MIN(B$52:B$63))</f>
        <v>3490.2782033118974</v>
      </c>
      <c r="C68" s="10">
        <f t="shared" si="4"/>
        <v>9159.6534629233702</v>
      </c>
      <c r="D68" s="10">
        <f>D40-(D54-MIN(D$52:D$63))</f>
        <v>39060.916194839629</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f>B41-(B55-MIN(B$52:B$63))</f>
        <v>4134.1762162017803</v>
      </c>
      <c r="C69" s="10">
        <f t="shared" si="4"/>
        <v>11529.751889923264</v>
      </c>
      <c r="D69" s="10">
        <f t="shared" si="4"/>
        <v>50349.366893052429</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f t="shared" si="4"/>
        <v>4259.39887125317</v>
      </c>
      <c r="C70" s="10">
        <f>C42-(C56-MIN(C$52:C$63))</f>
        <v>11637.812339450875</v>
      </c>
      <c r="D70" s="10">
        <f>D42-(D56-MIN(D$52:D$63))</f>
        <v>50098.100737850182</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f t="shared" si="4"/>
        <v>4075.2206039269454</v>
      </c>
      <c r="C71" s="10">
        <f t="shared" si="4"/>
        <v>10714.712019604931</v>
      </c>
      <c r="D71" s="10">
        <f t="shared" si="4"/>
        <v>43684.414618360737</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f t="shared" si="4"/>
        <v>4617.4369690927597</v>
      </c>
      <c r="C72" s="10">
        <f t="shared" si="4"/>
        <v>9950.6857558392039</v>
      </c>
      <c r="D72" s="10">
        <f t="shared" si="4"/>
        <v>37047.640614924792</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f t="shared" si="4"/>
        <v>4761.6983815705689</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f t="shared" si="4"/>
        <v>5182.0730980169201</v>
      </c>
      <c r="C74" s="10">
        <f>C46-(C60-MIN(C$52:C$63))</f>
        <v>12630.475842007363</v>
      </c>
      <c r="D74" s="10">
        <f t="shared" si="4"/>
        <v>45255.903139639675</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f t="shared" si="4"/>
        <v>5381.5566859748305</v>
      </c>
      <c r="C75" s="10">
        <f t="shared" si="4"/>
        <v>13133.399615293438</v>
      </c>
      <c r="D75" s="10">
        <f t="shared" si="4"/>
        <v>48454.546675226586</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f t="shared" si="4"/>
        <v>5259.7843671233377</v>
      </c>
      <c r="C76" s="10">
        <f t="shared" si="4"/>
        <v>13043.60355615407</v>
      </c>
      <c r="D76" s="10">
        <f t="shared" si="4"/>
        <v>48736.460261865483</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f t="shared" si="4"/>
        <v>4879.9885482704894</v>
      </c>
      <c r="C77" s="10">
        <f t="shared" si="4"/>
        <v>11967.749208003883</v>
      </c>
      <c r="D77" s="10">
        <f>D49-(D63-MIN(D$52:D$63))</f>
        <v>43953.672493452883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f>$B$17-SUM($B66:$J66)</f>
        <v>43388.051388751803</v>
      </c>
      <c r="D80" s="23"/>
    </row>
    <row r="81" spans="1:4" x14ac:dyDescent="0.3">
      <c r="A81" s="7" t="s">
        <v>11</v>
      </c>
      <c r="B81" s="10">
        <f>$B$17-SUM($B67:$J67)</f>
        <v>52020.320703012141</v>
      </c>
      <c r="D81" s="23"/>
    </row>
    <row r="82" spans="1:4" x14ac:dyDescent="0.3">
      <c r="A82" s="7" t="s">
        <v>12</v>
      </c>
      <c r="B82" s="10">
        <f>$B$17-SUM($B68:$J68)</f>
        <v>39533.374966923991</v>
      </c>
      <c r="D82" s="23"/>
    </row>
    <row r="83" spans="1:4" x14ac:dyDescent="0.3">
      <c r="A83" s="7" t="s">
        <v>13</v>
      </c>
      <c r="B83" s="10">
        <f>$B$17-SUM($B69:$J69)</f>
        <v>9432.896442673984</v>
      </c>
      <c r="D83" s="23"/>
    </row>
    <row r="84" spans="1:4" x14ac:dyDescent="0.3">
      <c r="A84" s="7" t="s">
        <v>14</v>
      </c>
      <c r="B84" s="10">
        <f>$B$17-SUM($B70:$J70)</f>
        <v>9767.4563378712046</v>
      </c>
      <c r="D84" s="23"/>
    </row>
    <row r="85" spans="1:4" x14ac:dyDescent="0.3">
      <c r="A85" s="7" t="s">
        <v>15</v>
      </c>
      <c r="B85" s="10">
        <f t="shared" ref="B85:B91" si="5">$B$17-SUM($B71:$J71)</f>
        <v>24263.665694495299</v>
      </c>
      <c r="D85" s="23"/>
    </row>
    <row r="86" spans="1:4" x14ac:dyDescent="0.3">
      <c r="A86" s="7" t="s">
        <v>16</v>
      </c>
      <c r="B86" s="10">
        <f t="shared" si="5"/>
        <v>40761.193533357597</v>
      </c>
      <c r="D86" s="23"/>
    </row>
    <row r="87" spans="1:4" x14ac:dyDescent="0.3">
      <c r="A87" s="7" t="s">
        <v>17</v>
      </c>
      <c r="B87" s="10">
        <f t="shared" si="5"/>
        <v>29941.342920886105</v>
      </c>
      <c r="D87" s="23"/>
    </row>
    <row r="88" spans="1:4" x14ac:dyDescent="0.3">
      <c r="A88" s="7" t="s">
        <v>18</v>
      </c>
      <c r="B88" s="10">
        <f t="shared" si="5"/>
        <v>11608.89879694386</v>
      </c>
      <c r="D88" s="23"/>
    </row>
    <row r="89" spans="1:4" x14ac:dyDescent="0.3">
      <c r="A89" s="7" t="s">
        <v>19</v>
      </c>
      <c r="B89" s="10">
        <f t="shared" si="5"/>
        <v>5607.4193195939006</v>
      </c>
      <c r="D89" s="23"/>
    </row>
    <row r="90" spans="1:4" x14ac:dyDescent="0.3">
      <c r="A90" s="7" t="s">
        <v>20</v>
      </c>
      <c r="B90" s="10">
        <f t="shared" si="5"/>
        <v>4886.0200140249217</v>
      </c>
      <c r="D90" s="23"/>
    </row>
    <row r="91" spans="1:4" x14ac:dyDescent="0.3">
      <c r="A91" s="7" t="s">
        <v>21</v>
      </c>
      <c r="B91" s="10">
        <f t="shared" si="5"/>
        <v>21367.312961420306</v>
      </c>
      <c r="D91" s="23"/>
    </row>
    <row r="92" spans="1:4" x14ac:dyDescent="0.3">
      <c r="A92" s="12" t="s">
        <v>38</v>
      </c>
      <c r="B92" s="15">
        <f>SUM($B$80:$B$91)/$B$17</f>
        <v>1.8999999999999988</v>
      </c>
    </row>
    <row r="94" spans="1:4" x14ac:dyDescent="0.3">
      <c r="A94" s="1" t="s">
        <v>84</v>
      </c>
      <c r="B94" s="64">
        <f>(SUM($B$80:$B$91)-$D$95*$B$17)/12</f>
        <v>-1.4551915228366852E-11</v>
      </c>
      <c r="D94" s="1" t="s">
        <v>40</v>
      </c>
    </row>
    <row r="95" spans="1:4" x14ac:dyDescent="0.3">
      <c r="A95" s="1" t="s">
        <v>39</v>
      </c>
      <c r="D95" s="14">
        <v>1.9</v>
      </c>
    </row>
    <row r="96" spans="1:4" ht="15.6" thickBot="1" x14ac:dyDescent="0.35"/>
    <row r="97" spans="1:2" ht="15.6" thickBot="1" x14ac:dyDescent="0.35">
      <c r="A97" s="1" t="s">
        <v>85</v>
      </c>
      <c r="B97" s="17">
        <f>(MIN($K$52:$K$63)+$B$94)*1000</f>
        <v>-1.4551915228366852E-8</v>
      </c>
    </row>
    <row r="98" spans="1:2" ht="15.6" thickBot="1" x14ac:dyDescent="0.35"/>
    <row r="99" spans="1:2" ht="15.6" thickBot="1" x14ac:dyDescent="0.35">
      <c r="A99" s="1" t="s">
        <v>61</v>
      </c>
      <c r="B99" s="24" t="e">
        <f>B97/#REF!</f>
        <v>#REF!</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37EB-8507-4F12-86B3-FBA22F1DF6E7}">
  <dimension ref="A1:O99"/>
  <sheetViews>
    <sheetView topLeftCell="A81" zoomScale="85" zoomScaleNormal="85" workbookViewId="0">
      <selection activeCell="G19" sqref="G19"/>
    </sheetView>
  </sheetViews>
  <sheetFormatPr defaultColWidth="9" defaultRowHeight="15" x14ac:dyDescent="0.3"/>
  <cols>
    <col min="1" max="1" width="24.109375" style="1" bestFit="1" customWidth="1"/>
    <col min="2" max="2" width="11.3320312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105</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B8*(1+B$19+B$21)-B28</f>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J15*(1+J$19+J$21)-J35</f>
        <v>14570.320729494</v>
      </c>
      <c r="L49" s="13"/>
    </row>
    <row r="50" spans="1:13" x14ac:dyDescent="0.3">
      <c r="L50" s="13"/>
    </row>
    <row r="51" spans="1:13" x14ac:dyDescent="0.3">
      <c r="A51" s="1" t="s">
        <v>81</v>
      </c>
      <c r="K51" s="2" t="s">
        <v>41</v>
      </c>
    </row>
    <row r="52" spans="1:13" x14ac:dyDescent="0.3">
      <c r="A52" s="7" t="s">
        <v>10</v>
      </c>
      <c r="B52" s="10">
        <f>IF('入力欄(差替情報)'!$D$9=B$2,'入力欄(差替情報)'!$D$22*'入力欄(差替情報)'!#REF!/1000,0)</f>
        <v>0</v>
      </c>
      <c r="C52" s="10">
        <f>IF('入力欄(差替情報)'!$D$9=C$2,'入力欄(差替情報)'!$D$22*'入力欄(差替情報)'!#REF!/1000,0)</f>
        <v>0</v>
      </c>
      <c r="D52" s="10">
        <f>IF('入力欄(差替情報)'!$D$9=D$2,'入力欄(差替情報)'!$D$22*'入力欄(差替情報)'!#REF!/1000,0)</f>
        <v>0</v>
      </c>
      <c r="E52" s="10">
        <f>IF('入力欄(差替情報)'!$D$9=E$2,'入力欄(差替情報)'!$D$22*'入力欄(差替情報)'!#REF!/1000,0)</f>
        <v>0</v>
      </c>
      <c r="F52" s="10">
        <f>IF('入力欄(差替情報)'!$D$9=F$2,'入力欄(差替情報)'!$D$22*'入力欄(差替情報)'!#REF!/1000,0)</f>
        <v>0</v>
      </c>
      <c r="G52" s="10">
        <f>IF('入力欄(差替情報)'!$D$9=G$2,'入力欄(差替情報)'!$D$22*'入力欄(差替情報)'!#REF!/1000,0)</f>
        <v>0</v>
      </c>
      <c r="H52" s="10">
        <f>IF('入力欄(差替情報)'!$D$9=H$2,'入力欄(差替情報)'!$D$22*'入力欄(差替情報)'!#REF!/1000,0)</f>
        <v>0</v>
      </c>
      <c r="I52" s="10">
        <f>IF('入力欄(差替情報)'!$D$9=I$2,'入力欄(差替情報)'!$D$22*'入力欄(差替情報)'!#REF!/1000,0)</f>
        <v>0</v>
      </c>
      <c r="J52" s="10">
        <f>IF('入力欄(差替情報)'!$D$9=J$2,'入力欄(差替情報)'!$D$22*'入力欄(差替情報)'!#REF!/1000,0)</f>
        <v>0</v>
      </c>
      <c r="K52" s="13">
        <f>SUM(B52:J52)</f>
        <v>0</v>
      </c>
      <c r="L52" s="13"/>
      <c r="M52" s="23"/>
    </row>
    <row r="53" spans="1:13" x14ac:dyDescent="0.3">
      <c r="A53" s="7" t="s">
        <v>11</v>
      </c>
      <c r="B53" s="10">
        <f>IF('入力欄(差替情報)'!$D$9=B$2,'入力欄(差替情報)'!$E$22*'入力欄(差替情報)'!#REF!/1000,0)</f>
        <v>0</v>
      </c>
      <c r="C53" s="10">
        <f>IF('入力欄(差替情報)'!$D$9=C$2,'入力欄(差替情報)'!$E$22*'入力欄(差替情報)'!#REF!/1000,0)</f>
        <v>0</v>
      </c>
      <c r="D53" s="10">
        <f>IF('入力欄(差替情報)'!$D$9=D$2,'入力欄(差替情報)'!$E$22*'入力欄(差替情報)'!#REF!/1000,0)</f>
        <v>0</v>
      </c>
      <c r="E53" s="10">
        <f>IF('入力欄(差替情報)'!$D$9=E$2,'入力欄(差替情報)'!$E$22*'入力欄(差替情報)'!#REF!/1000,0)</f>
        <v>0</v>
      </c>
      <c r="F53" s="10">
        <f>IF('入力欄(差替情報)'!$D$9=F$2,'入力欄(差替情報)'!$E$22*'入力欄(差替情報)'!#REF!/1000,0)</f>
        <v>0</v>
      </c>
      <c r="G53" s="10">
        <f>IF('入力欄(差替情報)'!$D$9=G$2,'入力欄(差替情報)'!$E$22*'入力欄(差替情報)'!#REF!/1000,0)</f>
        <v>0</v>
      </c>
      <c r="H53" s="10">
        <f>IF('入力欄(差替情報)'!$D$9=H$2,'入力欄(差替情報)'!$E$22*'入力欄(差替情報)'!#REF!/1000,0)</f>
        <v>0</v>
      </c>
      <c r="I53" s="10">
        <f>IF('入力欄(差替情報)'!$D$9=I$2,'入力欄(差替情報)'!$E$22*'入力欄(差替情報)'!#REF!/1000,0)</f>
        <v>0</v>
      </c>
      <c r="J53" s="10">
        <f>IF('入力欄(差替情報)'!$D$9=J$2,'入力欄(差替情報)'!$E$22*'入力欄(差替情報)'!#REF!/1000,0)</f>
        <v>0</v>
      </c>
      <c r="K53" s="13">
        <f t="shared" ref="K53:K63" si="2">SUM(B53:J53)</f>
        <v>0</v>
      </c>
      <c r="L53" s="13"/>
      <c r="M53" s="23"/>
    </row>
    <row r="54" spans="1:13" x14ac:dyDescent="0.3">
      <c r="A54" s="7" t="s">
        <v>12</v>
      </c>
      <c r="B54" s="10">
        <f>IF('入力欄(差替情報)'!$D$9=B$2,'入力欄(差替情報)'!$F$22*'入力欄(差替情報)'!#REF!/1000,0)</f>
        <v>0</v>
      </c>
      <c r="C54" s="10">
        <f>IF('入力欄(差替情報)'!$D$9=C$2,'入力欄(差替情報)'!$F$22*'入力欄(差替情報)'!#REF!/1000,0)</f>
        <v>0</v>
      </c>
      <c r="D54" s="10">
        <f>IF('入力欄(差替情報)'!$D$9=D$2,'入力欄(差替情報)'!$F$22*'入力欄(差替情報)'!#REF!/1000,0)</f>
        <v>0</v>
      </c>
      <c r="E54" s="10">
        <f>IF('入力欄(差替情報)'!$D$9=E$2,'入力欄(差替情報)'!$F$22*'入力欄(差替情報)'!#REF!/1000,0)</f>
        <v>0</v>
      </c>
      <c r="F54" s="10">
        <f>IF('入力欄(差替情報)'!$D$9=F$2,'入力欄(差替情報)'!$F$22*'入力欄(差替情報)'!#REF!/1000,0)</f>
        <v>0</v>
      </c>
      <c r="G54" s="10">
        <f>IF('入力欄(差替情報)'!$D$9=G$2,'入力欄(差替情報)'!$F$22*'入力欄(差替情報)'!#REF!/1000,0)</f>
        <v>0</v>
      </c>
      <c r="H54" s="10">
        <f>IF('入力欄(差替情報)'!$D$9=H$2,'入力欄(差替情報)'!$F$22*'入力欄(差替情報)'!#REF!/1000,0)</f>
        <v>0</v>
      </c>
      <c r="I54" s="10">
        <f>IF('入力欄(差替情報)'!$D$9=I$2,'入力欄(差替情報)'!$F$22*'入力欄(差替情報)'!#REF!/1000,0)</f>
        <v>0</v>
      </c>
      <c r="J54" s="10">
        <f>IF('入力欄(差替情報)'!$D$9=J$2,'入力欄(差替情報)'!$F$22*'入力欄(差替情報)'!#REF!/1000,0)</f>
        <v>0</v>
      </c>
      <c r="K54" s="13">
        <f t="shared" si="2"/>
        <v>0</v>
      </c>
      <c r="L54" s="13"/>
      <c r="M54" s="23"/>
    </row>
    <row r="55" spans="1:13" x14ac:dyDescent="0.3">
      <c r="A55" s="7" t="s">
        <v>13</v>
      </c>
      <c r="B55" s="10">
        <f>IF('入力欄(差替情報)'!$D$9=B$2,'入力欄(差替情報)'!$G$22*'入力欄(差替情報)'!#REF!/1000,0)</f>
        <v>0</v>
      </c>
      <c r="C55" s="10">
        <f>IF('入力欄(差替情報)'!$D$9=C$2,'入力欄(差替情報)'!$G$22*'入力欄(差替情報)'!#REF!/1000,0)</f>
        <v>0</v>
      </c>
      <c r="D55" s="10">
        <f>IF('入力欄(差替情報)'!$D$9=D$2,'入力欄(差替情報)'!$G$22*'入力欄(差替情報)'!#REF!/1000,0)</f>
        <v>0</v>
      </c>
      <c r="E55" s="10">
        <f>IF('入力欄(差替情報)'!$D$9=E$2,'入力欄(差替情報)'!$G$22*'入力欄(差替情報)'!#REF!/1000,0)</f>
        <v>0</v>
      </c>
      <c r="F55" s="10">
        <f>IF('入力欄(差替情報)'!$D$9=F$2,'入力欄(差替情報)'!$G$22*'入力欄(差替情報)'!#REF!/1000,0)</f>
        <v>0</v>
      </c>
      <c r="G55" s="10">
        <f>IF('入力欄(差替情報)'!$D$9=G$2,'入力欄(差替情報)'!$G$22*'入力欄(差替情報)'!#REF!/1000,0)</f>
        <v>0</v>
      </c>
      <c r="H55" s="10">
        <f>IF('入力欄(差替情報)'!$D$9=H$2,'入力欄(差替情報)'!$G$22*'入力欄(差替情報)'!#REF!/1000,0)</f>
        <v>0</v>
      </c>
      <c r="I55" s="10">
        <f>IF('入力欄(差替情報)'!$D$9=I$2,'入力欄(差替情報)'!$G$22*'入力欄(差替情報)'!#REF!/1000,0)</f>
        <v>0</v>
      </c>
      <c r="J55" s="10">
        <f>IF('入力欄(差替情報)'!$D$9=J$2,'入力欄(差替情報)'!$G$22*'入力欄(差替情報)'!#REF!/1000,0)</f>
        <v>0</v>
      </c>
      <c r="K55" s="13">
        <f t="shared" si="2"/>
        <v>0</v>
      </c>
      <c r="L55" s="13"/>
      <c r="M55" s="23"/>
    </row>
    <row r="56" spans="1:13" x14ac:dyDescent="0.3">
      <c r="A56" s="7" t="s">
        <v>14</v>
      </c>
      <c r="B56" s="10">
        <f>IF('入力欄(差替情報)'!$D$9=B$2,'入力欄(差替情報)'!$H$22*'入力欄(差替情報)'!#REF!/1000,0)</f>
        <v>0</v>
      </c>
      <c r="C56" s="10">
        <f>IF('入力欄(差替情報)'!$D$9=C$2,'入力欄(差替情報)'!$H$22*'入力欄(差替情報)'!#REF!/1000,0)</f>
        <v>0</v>
      </c>
      <c r="D56" s="10">
        <f>IF('入力欄(差替情報)'!$D$9=D$2,'入力欄(差替情報)'!$H$22*'入力欄(差替情報)'!#REF!/1000,0)</f>
        <v>0</v>
      </c>
      <c r="E56" s="10">
        <f>IF('入力欄(差替情報)'!$D$9=E$2,'入力欄(差替情報)'!$H$22*'入力欄(差替情報)'!#REF!/1000,0)</f>
        <v>0</v>
      </c>
      <c r="F56" s="10">
        <f>IF('入力欄(差替情報)'!$D$9=F$2,'入力欄(差替情報)'!$H$22*'入力欄(差替情報)'!#REF!/1000,0)</f>
        <v>0</v>
      </c>
      <c r="G56" s="10">
        <f>IF('入力欄(差替情報)'!$D$9=G$2,'入力欄(差替情報)'!$H$22*'入力欄(差替情報)'!#REF!/1000,0)</f>
        <v>0</v>
      </c>
      <c r="H56" s="10">
        <f>IF('入力欄(差替情報)'!$D$9=H$2,'入力欄(差替情報)'!$H$22*'入力欄(差替情報)'!#REF!/1000,0)</f>
        <v>0</v>
      </c>
      <c r="I56" s="10">
        <f>IF('入力欄(差替情報)'!$D$9=I$2,'入力欄(差替情報)'!$H$22*'入力欄(差替情報)'!#REF!/1000,0)</f>
        <v>0</v>
      </c>
      <c r="J56" s="10">
        <f>IF('入力欄(差替情報)'!$D$9=J$2,'入力欄(差替情報)'!$H$22*'入力欄(差替情報)'!#REF!/1000,0)</f>
        <v>0</v>
      </c>
      <c r="K56" s="13">
        <f t="shared" si="2"/>
        <v>0</v>
      </c>
      <c r="L56" s="13"/>
      <c r="M56" s="23"/>
    </row>
    <row r="57" spans="1:13" x14ac:dyDescent="0.3">
      <c r="A57" s="7" t="s">
        <v>15</v>
      </c>
      <c r="B57" s="10">
        <f>IF('入力欄(差替情報)'!$D$9=B$2,'入力欄(差替情報)'!$I$22*'入力欄(差替情報)'!#REF!/1000,0)</f>
        <v>0</v>
      </c>
      <c r="C57" s="10">
        <f>IF('入力欄(差替情報)'!$D$9=C$2,'入力欄(差替情報)'!$I$22*'入力欄(差替情報)'!#REF!/1000,0)</f>
        <v>0</v>
      </c>
      <c r="D57" s="10">
        <f>IF('入力欄(差替情報)'!$D$9=D$2,'入力欄(差替情報)'!$I$22*'入力欄(差替情報)'!#REF!/1000,0)</f>
        <v>0</v>
      </c>
      <c r="E57" s="10">
        <f>IF('入力欄(差替情報)'!$D$9=E$2,'入力欄(差替情報)'!$I$22*'入力欄(差替情報)'!#REF!/1000,0)</f>
        <v>0</v>
      </c>
      <c r="F57" s="10">
        <f>IF('入力欄(差替情報)'!$D$9=F$2,'入力欄(差替情報)'!$I$22*'入力欄(差替情報)'!#REF!/1000,0)</f>
        <v>0</v>
      </c>
      <c r="G57" s="10">
        <f>IF('入力欄(差替情報)'!$D$9=G$2,'入力欄(差替情報)'!$I$22*'入力欄(差替情報)'!#REF!/1000,0)</f>
        <v>0</v>
      </c>
      <c r="H57" s="10">
        <f>IF('入力欄(差替情報)'!$D$9=H$2,'入力欄(差替情報)'!$I$22*'入力欄(差替情報)'!#REF!/1000,0)</f>
        <v>0</v>
      </c>
      <c r="I57" s="10">
        <f>IF('入力欄(差替情報)'!$D$9=I$2,'入力欄(差替情報)'!$I$22*'入力欄(差替情報)'!#REF!/1000,0)</f>
        <v>0</v>
      </c>
      <c r="J57" s="10">
        <f>IF('入力欄(差替情報)'!$D$9=J$2,'入力欄(差替情報)'!$I$22*'入力欄(差替情報)'!#REF!/1000,0)</f>
        <v>0</v>
      </c>
      <c r="K57" s="13">
        <f t="shared" si="2"/>
        <v>0</v>
      </c>
      <c r="L57" s="13"/>
      <c r="M57" s="23"/>
    </row>
    <row r="58" spans="1:13" x14ac:dyDescent="0.3">
      <c r="A58" s="7" t="s">
        <v>16</v>
      </c>
      <c r="B58" s="10">
        <f>IF('入力欄(差替情報)'!$D$9=B$2,'入力欄(差替情報)'!$J$22*'入力欄(差替情報)'!#REF!/1000,0)</f>
        <v>0</v>
      </c>
      <c r="C58" s="10">
        <f>IF('入力欄(差替情報)'!$D$9=C$2,'入力欄(差替情報)'!$J$22*'入力欄(差替情報)'!#REF!/1000,0)</f>
        <v>0</v>
      </c>
      <c r="D58" s="10">
        <f>IF('入力欄(差替情報)'!$D$9=D$2,'入力欄(差替情報)'!$J$22*'入力欄(差替情報)'!#REF!/1000,0)</f>
        <v>0</v>
      </c>
      <c r="E58" s="10">
        <f>IF('入力欄(差替情報)'!$D$9=E$2,'入力欄(差替情報)'!$J$22*'入力欄(差替情報)'!#REF!/1000,0)</f>
        <v>0</v>
      </c>
      <c r="F58" s="10">
        <f>IF('入力欄(差替情報)'!$D$9=F$2,'入力欄(差替情報)'!$J$22*'入力欄(差替情報)'!#REF!/1000,0)</f>
        <v>0</v>
      </c>
      <c r="G58" s="10">
        <f>IF('入力欄(差替情報)'!$D$9=G$2,'入力欄(差替情報)'!$J$22*'入力欄(差替情報)'!#REF!/1000,0)</f>
        <v>0</v>
      </c>
      <c r="H58" s="10">
        <f>IF('入力欄(差替情報)'!$D$9=H$2,'入力欄(差替情報)'!$J$22*'入力欄(差替情報)'!#REF!/1000,0)</f>
        <v>0</v>
      </c>
      <c r="I58" s="10">
        <f>IF('入力欄(差替情報)'!$D$9=I$2,'入力欄(差替情報)'!$J$22*'入力欄(差替情報)'!#REF!/1000,0)</f>
        <v>0</v>
      </c>
      <c r="J58" s="10">
        <f>IF('入力欄(差替情報)'!$D$9=J$2,'入力欄(差替情報)'!$J$22*'入力欄(差替情報)'!#REF!/1000,0)</f>
        <v>0</v>
      </c>
      <c r="K58" s="13">
        <f t="shared" si="2"/>
        <v>0</v>
      </c>
      <c r="L58" s="13"/>
      <c r="M58" s="23"/>
    </row>
    <row r="59" spans="1:13" x14ac:dyDescent="0.3">
      <c r="A59" s="7" t="s">
        <v>17</v>
      </c>
      <c r="B59" s="10">
        <f>IF('入力欄(差替情報)'!$D$9=B$2,'入力欄(差替情報)'!$K$22*'入力欄(差替情報)'!#REF!/1000,0)</f>
        <v>0</v>
      </c>
      <c r="C59" s="10">
        <f>IF('入力欄(差替情報)'!$D$9=C$2,'入力欄(差替情報)'!$K$22*'入力欄(差替情報)'!#REF!/1000,0)</f>
        <v>0</v>
      </c>
      <c r="D59" s="10">
        <f>IF('入力欄(差替情報)'!$D$9=D$2,'入力欄(差替情報)'!$K$22*'入力欄(差替情報)'!#REF!/1000,0)</f>
        <v>0</v>
      </c>
      <c r="E59" s="10">
        <f>IF('入力欄(差替情報)'!$D$9=E$2,'入力欄(差替情報)'!$K$22*'入力欄(差替情報)'!#REF!/1000,0)</f>
        <v>0</v>
      </c>
      <c r="F59" s="10">
        <f>IF('入力欄(差替情報)'!$D$9=F$2,'入力欄(差替情報)'!$K$22*'入力欄(差替情報)'!#REF!/1000,0)</f>
        <v>0</v>
      </c>
      <c r="G59" s="10">
        <f>IF('入力欄(差替情報)'!$D$9=G$2,'入力欄(差替情報)'!$K$22*'入力欄(差替情報)'!#REF!/1000,0)</f>
        <v>0</v>
      </c>
      <c r="H59" s="10">
        <f>IF('入力欄(差替情報)'!$D$9=H$2,'入力欄(差替情報)'!$K$22*'入力欄(差替情報)'!#REF!/1000,0)</f>
        <v>0</v>
      </c>
      <c r="I59" s="10">
        <f>IF('入力欄(差替情報)'!$D$9=I$2,'入力欄(差替情報)'!$K$22*'入力欄(差替情報)'!#REF!/1000,0)</f>
        <v>0</v>
      </c>
      <c r="J59" s="10">
        <f>IF('入力欄(差替情報)'!$D$9=J$2,'入力欄(差替情報)'!$K$22*'入力欄(差替情報)'!#REF!/1000,0)</f>
        <v>0</v>
      </c>
      <c r="K59" s="13">
        <f t="shared" si="2"/>
        <v>0</v>
      </c>
      <c r="L59" s="13"/>
      <c r="M59" s="23"/>
    </row>
    <row r="60" spans="1:13" x14ac:dyDescent="0.3">
      <c r="A60" s="7" t="s">
        <v>18</v>
      </c>
      <c r="B60" s="10">
        <f>IF('入力欄(差替情報)'!$D$9=B$2,'入力欄(差替情報)'!$L$22*'入力欄(差替情報)'!#REF!/1000,0)</f>
        <v>0</v>
      </c>
      <c r="C60" s="10">
        <f>IF('入力欄(差替情報)'!$D$9=C$2,'入力欄(差替情報)'!$L$22*'入力欄(差替情報)'!#REF!/1000,0)</f>
        <v>0</v>
      </c>
      <c r="D60" s="10">
        <f>IF('入力欄(差替情報)'!$D$9=D$2,'入力欄(差替情報)'!$L$22*'入力欄(差替情報)'!#REF!/1000,0)</f>
        <v>0</v>
      </c>
      <c r="E60" s="10">
        <f>IF('入力欄(差替情報)'!$D$9=E$2,'入力欄(差替情報)'!$L$22*'入力欄(差替情報)'!#REF!/1000,0)</f>
        <v>0</v>
      </c>
      <c r="F60" s="10">
        <f>IF('入力欄(差替情報)'!$D$9=F$2,'入力欄(差替情報)'!$L$22*'入力欄(差替情報)'!#REF!/1000,0)</f>
        <v>0</v>
      </c>
      <c r="G60" s="10">
        <f>IF('入力欄(差替情報)'!$D$9=G$2,'入力欄(差替情報)'!$L$22*'入力欄(差替情報)'!#REF!/1000,0)</f>
        <v>0</v>
      </c>
      <c r="H60" s="10">
        <f>IF('入力欄(差替情報)'!$D$9=H$2,'入力欄(差替情報)'!$L$22*'入力欄(差替情報)'!#REF!/1000,0)</f>
        <v>0</v>
      </c>
      <c r="I60" s="10">
        <f>IF('入力欄(差替情報)'!$D$9=I$2,'入力欄(差替情報)'!$L$22*'入力欄(差替情報)'!#REF!/1000,0)</f>
        <v>0</v>
      </c>
      <c r="J60" s="10">
        <f>IF('入力欄(差替情報)'!$D$9=J$2,'入力欄(差替情報)'!$L$22*'入力欄(差替情報)'!#REF!/1000,0)</f>
        <v>0</v>
      </c>
      <c r="K60" s="13">
        <f t="shared" si="2"/>
        <v>0</v>
      </c>
      <c r="L60" s="13"/>
      <c r="M60" s="23"/>
    </row>
    <row r="61" spans="1:13" x14ac:dyDescent="0.3">
      <c r="A61" s="7" t="s">
        <v>19</v>
      </c>
      <c r="B61" s="10">
        <f>IF('入力欄(差替情報)'!$D$9=B$2,'入力欄(差替情報)'!$M$22*'入力欄(差替情報)'!#REF!/1000,0)</f>
        <v>0</v>
      </c>
      <c r="C61" s="10">
        <f>IF('入力欄(差替情報)'!$D$9=C$2,'入力欄(差替情報)'!$M$22*'入力欄(差替情報)'!#REF!/1000,0)</f>
        <v>0</v>
      </c>
      <c r="D61" s="10">
        <f>IF('入力欄(差替情報)'!$D$9=D$2,'入力欄(差替情報)'!$M$22*'入力欄(差替情報)'!#REF!/1000,0)</f>
        <v>0</v>
      </c>
      <c r="E61" s="10">
        <f>IF('入力欄(差替情報)'!$D$9=E$2,'入力欄(差替情報)'!$M$22*'入力欄(差替情報)'!#REF!/1000,0)</f>
        <v>0</v>
      </c>
      <c r="F61" s="10">
        <f>IF('入力欄(差替情報)'!$D$9=F$2,'入力欄(差替情報)'!$M$22*'入力欄(差替情報)'!#REF!/1000,0)</f>
        <v>0</v>
      </c>
      <c r="G61" s="10">
        <f>IF('入力欄(差替情報)'!$D$9=G$2,'入力欄(差替情報)'!$M$22*'入力欄(差替情報)'!#REF!/1000,0)</f>
        <v>0</v>
      </c>
      <c r="H61" s="10">
        <f>IF('入力欄(差替情報)'!$D$9=H$2,'入力欄(差替情報)'!$M$22*'入力欄(差替情報)'!#REF!/1000,0)</f>
        <v>0</v>
      </c>
      <c r="I61" s="10">
        <f>IF('入力欄(差替情報)'!$D$9=I$2,'入力欄(差替情報)'!$M$22*'入力欄(差替情報)'!#REF!/1000,0)</f>
        <v>0</v>
      </c>
      <c r="J61" s="10">
        <f>IF('入力欄(差替情報)'!$D$9=J$2,'入力欄(差替情報)'!$M$22*'入力欄(差替情報)'!#REF!/1000,0)</f>
        <v>0</v>
      </c>
      <c r="K61" s="13">
        <f t="shared" si="2"/>
        <v>0</v>
      </c>
      <c r="L61" s="13"/>
      <c r="M61" s="23"/>
    </row>
    <row r="62" spans="1:13" x14ac:dyDescent="0.3">
      <c r="A62" s="7" t="s">
        <v>20</v>
      </c>
      <c r="B62" s="10">
        <f>IF('入力欄(差替情報)'!$D$9=B$2,'入力欄(差替情報)'!$N$22*'入力欄(差替情報)'!#REF!/1000,0)</f>
        <v>0</v>
      </c>
      <c r="C62" s="10">
        <f>IF('入力欄(差替情報)'!$D$9=C$2,'入力欄(差替情報)'!$N$22*'入力欄(差替情報)'!#REF!/1000,0)</f>
        <v>0</v>
      </c>
      <c r="D62" s="10">
        <f>IF('入力欄(差替情報)'!$D$9=D$2,'入力欄(差替情報)'!$N$22*'入力欄(差替情報)'!#REF!/1000,0)</f>
        <v>0</v>
      </c>
      <c r="E62" s="10">
        <f>IF('入力欄(差替情報)'!$D$9=E$2,'入力欄(差替情報)'!$N$22*'入力欄(差替情報)'!#REF!/1000,0)</f>
        <v>0</v>
      </c>
      <c r="F62" s="10">
        <f>IF('入力欄(差替情報)'!$D$9=F$2,'入力欄(差替情報)'!$N$22*'入力欄(差替情報)'!#REF!/1000,0)</f>
        <v>0</v>
      </c>
      <c r="G62" s="10">
        <f>IF('入力欄(差替情報)'!$D$9=G$2,'入力欄(差替情報)'!$N$22*'入力欄(差替情報)'!#REF!/1000,0)</f>
        <v>0</v>
      </c>
      <c r="H62" s="10">
        <f>IF('入力欄(差替情報)'!$D$9=H$2,'入力欄(差替情報)'!$N$22*'入力欄(差替情報)'!#REF!/1000,0)</f>
        <v>0</v>
      </c>
      <c r="I62" s="10">
        <f>IF('入力欄(差替情報)'!$D$9=I$2,'入力欄(差替情報)'!$N$22*'入力欄(差替情報)'!#REF!/1000,0)</f>
        <v>0</v>
      </c>
      <c r="J62" s="10">
        <f>IF('入力欄(差替情報)'!$D$9=J$2,'入力欄(差替情報)'!$N$22*'入力欄(差替情報)'!#REF!/1000,0)</f>
        <v>0</v>
      </c>
      <c r="K62" s="13">
        <f t="shared" si="2"/>
        <v>0</v>
      </c>
      <c r="L62" s="13"/>
      <c r="M62" s="23"/>
    </row>
    <row r="63" spans="1:13" x14ac:dyDescent="0.3">
      <c r="A63" s="7" t="s">
        <v>21</v>
      </c>
      <c r="B63" s="10">
        <f>IF('入力欄(差替情報)'!$D$9=B$2,'入力欄(差替情報)'!$O$22*'入力欄(差替情報)'!#REF!/1000,0)</f>
        <v>0</v>
      </c>
      <c r="C63" s="10">
        <f>IF('入力欄(差替情報)'!$D$9=C$2,'入力欄(差替情報)'!$O$22*'入力欄(差替情報)'!#REF!/1000,0)</f>
        <v>0</v>
      </c>
      <c r="D63" s="10">
        <f>IF('入力欄(差替情報)'!$D$9=D$2,'入力欄(差替情報)'!$O$22*'入力欄(差替情報)'!#REF!/1000,0)</f>
        <v>0</v>
      </c>
      <c r="E63" s="10">
        <f>IF('入力欄(差替情報)'!$D$9=E$2,'入力欄(差替情報)'!$O$22*'入力欄(差替情報)'!#REF!/1000,0)</f>
        <v>0</v>
      </c>
      <c r="F63" s="10">
        <f>IF('入力欄(差替情報)'!$D$9=F$2,'入力欄(差替情報)'!$O$22*'入力欄(差替情報)'!#REF!/1000,0)</f>
        <v>0</v>
      </c>
      <c r="G63" s="10">
        <f>IF('入力欄(差替情報)'!$D$9=G$2,'入力欄(差替情報)'!$O$22*'入力欄(差替情報)'!#REF!/1000,0)</f>
        <v>0</v>
      </c>
      <c r="H63" s="10">
        <f>IF('入力欄(差替情報)'!$D$9=H$2,'入力欄(差替情報)'!$O$22*'入力欄(差替情報)'!#REF!/1000,0)</f>
        <v>0</v>
      </c>
      <c r="I63" s="10">
        <f>IF('入力欄(差替情報)'!$D$9=I$2,'入力欄(差替情報)'!$O$22*'入力欄(差替情報)'!#REF!/1000,0)</f>
        <v>0</v>
      </c>
      <c r="J63" s="10">
        <f>IF('入力欄(差替情報)'!$D$9=J$2,'入力欄(差替情報)'!$O$22*'入力欄(差替情報)'!#REF!/1000,0)</f>
        <v>0</v>
      </c>
      <c r="K63" s="13">
        <f t="shared" si="2"/>
        <v>0</v>
      </c>
      <c r="L63" s="13"/>
      <c r="M63" s="23"/>
    </row>
    <row r="65" spans="1:15" x14ac:dyDescent="0.3">
      <c r="A65" s="1" t="s">
        <v>82</v>
      </c>
    </row>
    <row r="66" spans="1:15" x14ac:dyDescent="0.3">
      <c r="A66" s="7" t="s">
        <v>10</v>
      </c>
      <c r="B66" s="10">
        <f>B38-(B52-MIN(B$52:B$63))</f>
        <v>4036.7122081725765</v>
      </c>
      <c r="C66" s="10">
        <f>C38-(C52-MIN(C$52:C$63))</f>
        <v>9411.2641962702437</v>
      </c>
      <c r="D66" s="10">
        <f>D38-(D52-MIN(D$52:D$63))</f>
        <v>38443.706763876588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f>B39-(B53-MIN(B$52:B$63))</f>
        <v>3388.7442034323403</v>
      </c>
      <c r="C67" s="10">
        <f>C39-(C53-MIN(C$52:C$63))</f>
        <v>7911.8704247299893</v>
      </c>
      <c r="D67" s="10">
        <f t="shared" ref="B67:J77" si="4">D39-(D53-MIN(D$52:D$63))</f>
        <v>35229.831417443907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f>B40-(B54-MIN(B$52:B$63))</f>
        <v>3490.2782033118974</v>
      </c>
      <c r="C68" s="10">
        <f t="shared" si="4"/>
        <v>9159.6534629233702</v>
      </c>
      <c r="D68" s="10">
        <f>D40-(D54-MIN(D$52:D$63))</f>
        <v>39060.916194839629</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f>B41-(B55-MIN(B$52:B$63))</f>
        <v>4134.1762162017803</v>
      </c>
      <c r="C69" s="10">
        <f t="shared" si="4"/>
        <v>11529.751889923264</v>
      </c>
      <c r="D69" s="10">
        <f t="shared" si="4"/>
        <v>50349.366893052429</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f t="shared" si="4"/>
        <v>4259.39887125317</v>
      </c>
      <c r="C70" s="10">
        <f>C42-(C56-MIN(C$52:C$63))</f>
        <v>11637.812339450875</v>
      </c>
      <c r="D70" s="10">
        <f>D42-(D56-MIN(D$52:D$63))</f>
        <v>50098.100737850182</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f t="shared" si="4"/>
        <v>4075.2206039269454</v>
      </c>
      <c r="C71" s="10">
        <f t="shared" si="4"/>
        <v>10714.712019604931</v>
      </c>
      <c r="D71" s="10">
        <f t="shared" si="4"/>
        <v>43684.414618360737</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f t="shared" si="4"/>
        <v>4617.4369690927597</v>
      </c>
      <c r="C72" s="10">
        <f t="shared" si="4"/>
        <v>9950.6857558392039</v>
      </c>
      <c r="D72" s="10">
        <f t="shared" si="4"/>
        <v>37047.640614924792</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f t="shared" si="4"/>
        <v>4761.6983815705689</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f t="shared" si="4"/>
        <v>5182.0730980169201</v>
      </c>
      <c r="C74" s="10">
        <f>C46-(C60-MIN(C$52:C$63))</f>
        <v>12630.475842007363</v>
      </c>
      <c r="D74" s="10">
        <f t="shared" si="4"/>
        <v>45255.903139639675</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f t="shared" si="4"/>
        <v>5381.5566859748305</v>
      </c>
      <c r="C75" s="10">
        <f t="shared" si="4"/>
        <v>13133.399615293438</v>
      </c>
      <c r="D75" s="10">
        <f t="shared" si="4"/>
        <v>48454.546675226586</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f t="shared" si="4"/>
        <v>5259.7843671233377</v>
      </c>
      <c r="C76" s="10">
        <f t="shared" si="4"/>
        <v>13043.60355615407</v>
      </c>
      <c r="D76" s="10">
        <f t="shared" si="4"/>
        <v>48736.460261865483</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f t="shared" si="4"/>
        <v>4879.9885482704894</v>
      </c>
      <c r="C77" s="10">
        <f t="shared" si="4"/>
        <v>11967.749208003883</v>
      </c>
      <c r="D77" s="10">
        <f>D49-(D63-MIN(D$52:D$63))</f>
        <v>43953.672493452883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f>$B$17-SUM($B66:$J66)</f>
        <v>43388.051388751803</v>
      </c>
      <c r="D80" s="23"/>
    </row>
    <row r="81" spans="1:4" x14ac:dyDescent="0.3">
      <c r="A81" s="7" t="s">
        <v>11</v>
      </c>
      <c r="B81" s="10">
        <f>$B$17-SUM($B67:$J67)</f>
        <v>52020.320703012141</v>
      </c>
      <c r="D81" s="23"/>
    </row>
    <row r="82" spans="1:4" x14ac:dyDescent="0.3">
      <c r="A82" s="7" t="s">
        <v>12</v>
      </c>
      <c r="B82" s="10">
        <f>$B$17-SUM($B68:$J68)</f>
        <v>39533.374966923991</v>
      </c>
      <c r="D82" s="23"/>
    </row>
    <row r="83" spans="1:4" x14ac:dyDescent="0.3">
      <c r="A83" s="7" t="s">
        <v>13</v>
      </c>
      <c r="B83" s="10">
        <f>$B$17-SUM($B69:$J69)</f>
        <v>9432.896442673984</v>
      </c>
      <c r="D83" s="23"/>
    </row>
    <row r="84" spans="1:4" x14ac:dyDescent="0.3">
      <c r="A84" s="7" t="s">
        <v>14</v>
      </c>
      <c r="B84" s="10">
        <f>$B$17-SUM($B70:$J70)</f>
        <v>9767.4563378712046</v>
      </c>
      <c r="D84" s="23"/>
    </row>
    <row r="85" spans="1:4" x14ac:dyDescent="0.3">
      <c r="A85" s="7" t="s">
        <v>15</v>
      </c>
      <c r="B85" s="10">
        <f t="shared" ref="B85:B91" si="5">$B$17-SUM($B71:$J71)</f>
        <v>24263.665694495299</v>
      </c>
      <c r="D85" s="23"/>
    </row>
    <row r="86" spans="1:4" x14ac:dyDescent="0.3">
      <c r="A86" s="7" t="s">
        <v>16</v>
      </c>
      <c r="B86" s="10">
        <f t="shared" si="5"/>
        <v>40761.193533357597</v>
      </c>
      <c r="D86" s="23"/>
    </row>
    <row r="87" spans="1:4" x14ac:dyDescent="0.3">
      <c r="A87" s="7" t="s">
        <v>17</v>
      </c>
      <c r="B87" s="10">
        <f t="shared" si="5"/>
        <v>29941.342920886105</v>
      </c>
      <c r="D87" s="23"/>
    </row>
    <row r="88" spans="1:4" x14ac:dyDescent="0.3">
      <c r="A88" s="7" t="s">
        <v>18</v>
      </c>
      <c r="B88" s="10">
        <f t="shared" si="5"/>
        <v>11608.89879694386</v>
      </c>
      <c r="D88" s="23"/>
    </row>
    <row r="89" spans="1:4" x14ac:dyDescent="0.3">
      <c r="A89" s="7" t="s">
        <v>19</v>
      </c>
      <c r="B89" s="10">
        <f t="shared" si="5"/>
        <v>5607.4193195939006</v>
      </c>
      <c r="D89" s="23"/>
    </row>
    <row r="90" spans="1:4" x14ac:dyDescent="0.3">
      <c r="A90" s="7" t="s">
        <v>20</v>
      </c>
      <c r="B90" s="10">
        <f t="shared" si="5"/>
        <v>4886.0200140249217</v>
      </c>
      <c r="D90" s="23"/>
    </row>
    <row r="91" spans="1:4" x14ac:dyDescent="0.3">
      <c r="A91" s="7" t="s">
        <v>21</v>
      </c>
      <c r="B91" s="10">
        <f t="shared" si="5"/>
        <v>21367.312961420306</v>
      </c>
      <c r="D91" s="23"/>
    </row>
    <row r="92" spans="1:4" x14ac:dyDescent="0.3">
      <c r="A92" s="12" t="s">
        <v>38</v>
      </c>
      <c r="B92" s="15">
        <f>SUM($B$80:$B$91)/$B$17</f>
        <v>1.8999999999999988</v>
      </c>
    </row>
    <row r="94" spans="1:4" x14ac:dyDescent="0.3">
      <c r="A94" s="1" t="s">
        <v>84</v>
      </c>
      <c r="B94" s="64">
        <f>(SUM($B$80:$B$91)-$D$95*$B$17)/12</f>
        <v>-1.4551915228366852E-11</v>
      </c>
      <c r="D94" s="1" t="s">
        <v>40</v>
      </c>
    </row>
    <row r="95" spans="1:4" x14ac:dyDescent="0.3">
      <c r="A95" s="1" t="s">
        <v>39</v>
      </c>
      <c r="D95" s="14">
        <v>1.9</v>
      </c>
    </row>
    <row r="96" spans="1:4" ht="15.6" thickBot="1" x14ac:dyDescent="0.35"/>
    <row r="97" spans="1:2" ht="15.6" thickBot="1" x14ac:dyDescent="0.35">
      <c r="A97" s="1" t="s">
        <v>85</v>
      </c>
      <c r="B97" s="17">
        <f>(MIN($K$52:$K$63)+$B$94)*1000</f>
        <v>-1.4551915228366852E-8</v>
      </c>
    </row>
    <row r="98" spans="1:2" ht="15.6" thickBot="1" x14ac:dyDescent="0.35"/>
    <row r="99" spans="1:2" ht="15.6" thickBot="1" x14ac:dyDescent="0.35">
      <c r="A99" s="1" t="s">
        <v>61</v>
      </c>
      <c r="B99" s="24" t="e">
        <f>B97/#REF!</f>
        <v>#REF!</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tint="0.499984740745262"/>
    <pageSetUpPr fitToPage="1"/>
  </sheetPr>
  <dimension ref="A1:S55"/>
  <sheetViews>
    <sheetView showGridLines="0" topLeftCell="A11" zoomScale="85" zoomScaleNormal="85" workbookViewId="0">
      <selection activeCell="G19" sqref="G19"/>
    </sheetView>
  </sheetViews>
  <sheetFormatPr defaultColWidth="9" defaultRowHeight="15" x14ac:dyDescent="0.3"/>
  <cols>
    <col min="1" max="4" width="5.6640625" style="1" customWidth="1"/>
    <col min="5" max="5" width="10.21875" style="1" customWidth="1"/>
    <col min="6" max="7" width="10.21875" style="1" bestFit="1" customWidth="1"/>
    <col min="8" max="8" width="10.21875" style="1" customWidth="1"/>
    <col min="9"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68" t="s">
        <v>86</v>
      </c>
      <c r="B1" s="68"/>
      <c r="C1" s="68"/>
      <c r="D1" s="68"/>
      <c r="E1" s="68"/>
      <c r="F1" s="69" t="s">
        <v>87</v>
      </c>
      <c r="G1" s="69"/>
      <c r="H1" s="69"/>
      <c r="I1" s="70" t="s">
        <v>88</v>
      </c>
    </row>
    <row r="2" spans="1:17" ht="16.2" x14ac:dyDescent="0.3">
      <c r="A2" s="202" t="s">
        <v>0</v>
      </c>
      <c r="B2" s="203"/>
      <c r="C2" s="4"/>
      <c r="D2" s="4"/>
      <c r="E2" s="4"/>
      <c r="F2" s="4"/>
      <c r="G2" s="4"/>
      <c r="H2" s="4"/>
      <c r="I2" s="4"/>
      <c r="J2" s="4"/>
      <c r="K2" s="4"/>
      <c r="L2" s="4"/>
      <c r="M2" s="4"/>
      <c r="N2" s="4"/>
      <c r="O2" s="4"/>
      <c r="P2" s="4"/>
      <c r="Q2" s="4"/>
    </row>
    <row r="3" spans="1:17" ht="16.2" x14ac:dyDescent="0.3">
      <c r="A3" s="28"/>
      <c r="B3" s="28"/>
      <c r="C3" s="4"/>
      <c r="D3" s="4"/>
      <c r="E3" s="4"/>
      <c r="F3" s="4"/>
      <c r="G3" s="4"/>
      <c r="H3" s="4"/>
      <c r="I3" s="4"/>
      <c r="J3" s="4"/>
      <c r="K3" s="4"/>
      <c r="L3" s="4"/>
      <c r="M3" s="4"/>
      <c r="N3" s="4"/>
      <c r="O3" s="4"/>
      <c r="P3" s="4"/>
      <c r="Q3" s="4"/>
    </row>
    <row r="4" spans="1:17" ht="16.2" x14ac:dyDescent="0.3">
      <c r="A4" s="204" t="s">
        <v>106</v>
      </c>
      <c r="B4" s="204"/>
      <c r="C4" s="204"/>
      <c r="D4" s="204"/>
      <c r="E4" s="204"/>
      <c r="F4" s="204"/>
      <c r="G4" s="204"/>
      <c r="H4" s="204"/>
      <c r="I4" s="204"/>
      <c r="J4" s="204"/>
      <c r="K4" s="204"/>
      <c r="L4" s="204"/>
      <c r="M4" s="204"/>
      <c r="N4" s="204"/>
      <c r="O4" s="204"/>
      <c r="P4" s="204"/>
      <c r="Q4" s="204"/>
    </row>
    <row r="5" spans="1:17" ht="16.2" x14ac:dyDescent="0.3">
      <c r="A5" s="4"/>
      <c r="B5" s="4"/>
      <c r="C5" s="4"/>
      <c r="D5" s="4"/>
      <c r="E5" s="4"/>
      <c r="F5" s="4"/>
      <c r="G5" s="4"/>
      <c r="H5" s="4"/>
      <c r="I5" s="4"/>
      <c r="J5" s="4"/>
      <c r="K5" s="4"/>
      <c r="L5" s="4"/>
      <c r="M5" s="4"/>
      <c r="N5" s="21"/>
      <c r="O5" s="4"/>
      <c r="P5" s="4"/>
      <c r="Q5" s="4"/>
    </row>
    <row r="6" spans="1:17" ht="16.2" x14ac:dyDescent="0.3">
      <c r="A6" s="204" t="s">
        <v>62</v>
      </c>
      <c r="B6" s="204"/>
      <c r="C6" s="204"/>
      <c r="D6" s="204"/>
      <c r="E6" s="204"/>
      <c r="F6" s="204"/>
      <c r="G6" s="204"/>
      <c r="H6" s="204"/>
      <c r="I6" s="204"/>
      <c r="J6" s="204"/>
      <c r="K6" s="204"/>
      <c r="L6" s="204"/>
      <c r="M6" s="204"/>
      <c r="N6" s="204"/>
      <c r="O6" s="204"/>
      <c r="P6" s="204"/>
      <c r="Q6" s="204"/>
    </row>
    <row r="7" spans="1:17" ht="16.2" x14ac:dyDescent="0.3">
      <c r="A7" s="75"/>
      <c r="B7" s="75"/>
      <c r="C7" s="75"/>
      <c r="D7" s="75"/>
      <c r="E7" s="75"/>
      <c r="F7" s="75"/>
      <c r="G7" s="75"/>
      <c r="H7" s="75"/>
      <c r="I7" s="75"/>
      <c r="J7" s="75"/>
      <c r="K7" s="75"/>
      <c r="L7" s="75"/>
      <c r="M7" s="75"/>
      <c r="N7" s="75"/>
      <c r="O7" s="75"/>
      <c r="P7" s="75"/>
      <c r="Q7" s="75"/>
    </row>
    <row r="8" spans="1:17" ht="16.2" x14ac:dyDescent="0.3">
      <c r="A8" s="76" t="s">
        <v>108</v>
      </c>
      <c r="B8" s="75"/>
      <c r="C8" s="75"/>
      <c r="D8" s="75"/>
      <c r="E8" s="75"/>
      <c r="F8" s="75"/>
      <c r="G8" s="75"/>
      <c r="H8" s="75"/>
      <c r="I8" s="75"/>
      <c r="J8" s="75"/>
      <c r="K8" s="75"/>
      <c r="L8" s="75"/>
      <c r="M8" s="75"/>
      <c r="N8" s="75"/>
      <c r="O8" s="75"/>
      <c r="P8" s="75"/>
      <c r="Q8" s="75"/>
    </row>
    <row r="9" spans="1:17" ht="16.2" x14ac:dyDescent="0.3">
      <c r="A9" s="75"/>
      <c r="B9" s="76" t="s">
        <v>109</v>
      </c>
      <c r="C9" s="75"/>
      <c r="D9" s="75"/>
      <c r="E9" s="75"/>
      <c r="F9" s="75"/>
      <c r="G9" s="75"/>
      <c r="H9" s="75"/>
      <c r="I9" s="75"/>
      <c r="J9" s="75"/>
      <c r="K9" s="75"/>
      <c r="L9" s="75"/>
      <c r="M9" s="75"/>
      <c r="N9" s="75"/>
      <c r="O9" s="75"/>
      <c r="P9" s="75"/>
      <c r="Q9" s="75"/>
    </row>
    <row r="10" spans="1:17" ht="16.2" x14ac:dyDescent="0.3">
      <c r="C10" s="4"/>
      <c r="D10" s="4"/>
      <c r="E10" s="22"/>
      <c r="F10" s="22"/>
      <c r="G10" s="22"/>
      <c r="H10" s="22"/>
      <c r="I10" s="22"/>
      <c r="J10" s="22"/>
      <c r="K10" s="22"/>
      <c r="L10" s="22"/>
      <c r="M10" s="22"/>
      <c r="N10" s="22"/>
      <c r="O10" s="22"/>
      <c r="P10" s="22"/>
      <c r="Q10" s="4"/>
    </row>
    <row r="11" spans="1:17" ht="16.2" x14ac:dyDescent="0.3">
      <c r="A11" s="32"/>
      <c r="B11" s="32"/>
      <c r="C11" s="32"/>
      <c r="D11" s="32"/>
      <c r="E11" s="63"/>
      <c r="F11" s="63"/>
      <c r="G11" s="63"/>
      <c r="H11" s="63"/>
      <c r="I11" s="63"/>
      <c r="J11" s="63"/>
      <c r="K11" s="63"/>
      <c r="L11" s="32"/>
      <c r="M11" s="205" t="s">
        <v>89</v>
      </c>
      <c r="N11" s="205"/>
      <c r="O11" s="205"/>
      <c r="P11" s="205"/>
      <c r="Q11" s="205"/>
    </row>
    <row r="12" spans="1:17" ht="24" customHeight="1" x14ac:dyDescent="0.3">
      <c r="A12" s="206" t="s">
        <v>1</v>
      </c>
      <c r="B12" s="206"/>
      <c r="C12" s="206"/>
      <c r="D12" s="206"/>
      <c r="E12" s="207" t="s">
        <v>23</v>
      </c>
      <c r="F12" s="208"/>
      <c r="G12" s="208"/>
      <c r="H12" s="208"/>
      <c r="I12" s="208"/>
      <c r="J12" s="208"/>
      <c r="K12" s="208"/>
      <c r="L12" s="208"/>
      <c r="M12" s="208"/>
      <c r="N12" s="208"/>
      <c r="O12" s="208"/>
      <c r="P12" s="209"/>
      <c r="Q12" s="67" t="s">
        <v>2</v>
      </c>
    </row>
    <row r="13" spans="1:17" ht="24" customHeight="1" x14ac:dyDescent="0.3">
      <c r="A13" s="206" t="s">
        <v>3</v>
      </c>
      <c r="B13" s="206"/>
      <c r="C13" s="206"/>
      <c r="D13" s="206"/>
      <c r="E13" s="211">
        <v>9601</v>
      </c>
      <c r="F13" s="212"/>
      <c r="G13" s="212"/>
      <c r="H13" s="212"/>
      <c r="I13" s="212"/>
      <c r="J13" s="212"/>
      <c r="K13" s="212"/>
      <c r="L13" s="212"/>
      <c r="M13" s="212"/>
      <c r="N13" s="212"/>
      <c r="O13" s="212"/>
      <c r="P13" s="213"/>
      <c r="Q13" s="3"/>
    </row>
    <row r="14" spans="1:17" ht="30" customHeight="1" x14ac:dyDescent="0.3">
      <c r="A14" s="210" t="s">
        <v>4</v>
      </c>
      <c r="B14" s="210"/>
      <c r="C14" s="210"/>
      <c r="D14" s="210"/>
      <c r="E14" s="214" t="s">
        <v>42</v>
      </c>
      <c r="F14" s="215"/>
      <c r="G14" s="215"/>
      <c r="H14" s="215"/>
      <c r="I14" s="215"/>
      <c r="J14" s="215"/>
      <c r="K14" s="215"/>
      <c r="L14" s="215"/>
      <c r="M14" s="215"/>
      <c r="N14" s="215"/>
      <c r="O14" s="215"/>
      <c r="P14" s="216"/>
      <c r="Q14" s="3"/>
    </row>
    <row r="15" spans="1:17" ht="24" customHeight="1" x14ac:dyDescent="0.3">
      <c r="A15" s="206" t="s">
        <v>5</v>
      </c>
      <c r="B15" s="206"/>
      <c r="C15" s="206"/>
      <c r="D15" s="206"/>
      <c r="E15" s="217" t="s">
        <v>74</v>
      </c>
      <c r="F15" s="218"/>
      <c r="G15" s="218"/>
      <c r="H15" s="218"/>
      <c r="I15" s="218"/>
      <c r="J15" s="218"/>
      <c r="K15" s="218"/>
      <c r="L15" s="218"/>
      <c r="M15" s="218"/>
      <c r="N15" s="218"/>
      <c r="O15" s="218"/>
      <c r="P15" s="219"/>
      <c r="Q15" s="3"/>
    </row>
    <row r="16" spans="1:17" ht="24" customHeight="1" x14ac:dyDescent="0.3">
      <c r="A16" s="206" t="s">
        <v>6</v>
      </c>
      <c r="B16" s="206"/>
      <c r="C16" s="206"/>
      <c r="D16" s="206"/>
      <c r="E16" s="220" t="s">
        <v>94</v>
      </c>
      <c r="F16" s="221"/>
      <c r="G16" s="221"/>
      <c r="H16" s="221"/>
      <c r="I16" s="221"/>
      <c r="J16" s="221"/>
      <c r="K16" s="221"/>
      <c r="L16" s="221"/>
      <c r="M16" s="221"/>
      <c r="N16" s="221"/>
      <c r="O16" s="221"/>
      <c r="P16" s="222"/>
      <c r="Q16" s="3"/>
    </row>
    <row r="17" spans="1:19" ht="24" customHeight="1" x14ac:dyDescent="0.3">
      <c r="A17" s="206" t="s">
        <v>7</v>
      </c>
      <c r="B17" s="206"/>
      <c r="C17" s="206"/>
      <c r="D17" s="206"/>
      <c r="E17" s="223">
        <v>441000</v>
      </c>
      <c r="F17" s="224"/>
      <c r="G17" s="224"/>
      <c r="H17" s="224"/>
      <c r="I17" s="224"/>
      <c r="J17" s="224"/>
      <c r="K17" s="224"/>
      <c r="L17" s="224"/>
      <c r="M17" s="224"/>
      <c r="N17" s="224"/>
      <c r="O17" s="224"/>
      <c r="P17" s="225"/>
      <c r="Q17" s="18" t="s">
        <v>22</v>
      </c>
    </row>
    <row r="18" spans="1:19" ht="24" customHeight="1" x14ac:dyDescent="0.3">
      <c r="A18" s="206" t="s">
        <v>43</v>
      </c>
      <c r="B18" s="206"/>
      <c r="C18" s="206"/>
      <c r="D18" s="206"/>
      <c r="E18" s="67" t="s">
        <v>10</v>
      </c>
      <c r="F18" s="67" t="s">
        <v>11</v>
      </c>
      <c r="G18" s="67" t="s">
        <v>12</v>
      </c>
      <c r="H18" s="67" t="s">
        <v>13</v>
      </c>
      <c r="I18" s="67" t="s">
        <v>14</v>
      </c>
      <c r="J18" s="67" t="s">
        <v>15</v>
      </c>
      <c r="K18" s="67" t="s">
        <v>16</v>
      </c>
      <c r="L18" s="67" t="s">
        <v>17</v>
      </c>
      <c r="M18" s="67" t="s">
        <v>18</v>
      </c>
      <c r="N18" s="67" t="s">
        <v>19</v>
      </c>
      <c r="O18" s="67" t="s">
        <v>20</v>
      </c>
      <c r="P18" s="67" t="s">
        <v>21</v>
      </c>
      <c r="Q18" s="3"/>
    </row>
    <row r="19" spans="1:19" ht="24" customHeight="1" x14ac:dyDescent="0.3">
      <c r="A19" s="206"/>
      <c r="B19" s="206"/>
      <c r="C19" s="206"/>
      <c r="D19" s="206"/>
      <c r="E19" s="30">
        <v>420000</v>
      </c>
      <c r="F19" s="30">
        <v>420000</v>
      </c>
      <c r="G19" s="30">
        <v>390000</v>
      </c>
      <c r="H19" s="30">
        <v>440000</v>
      </c>
      <c r="I19" s="30">
        <v>440000</v>
      </c>
      <c r="J19" s="30">
        <v>440000</v>
      </c>
      <c r="K19" s="30">
        <v>390000</v>
      </c>
      <c r="L19" s="30">
        <v>400000</v>
      </c>
      <c r="M19" s="30">
        <v>440000</v>
      </c>
      <c r="N19" s="30">
        <v>440000</v>
      </c>
      <c r="O19" s="30">
        <v>420000</v>
      </c>
      <c r="P19" s="30">
        <v>430000</v>
      </c>
      <c r="Q19" s="18" t="s">
        <v>22</v>
      </c>
    </row>
    <row r="20" spans="1:19" ht="24" customHeight="1" x14ac:dyDescent="0.3">
      <c r="A20" s="210" t="s">
        <v>44</v>
      </c>
      <c r="B20" s="206"/>
      <c r="C20" s="206"/>
      <c r="D20" s="206"/>
      <c r="E20" s="67" t="s">
        <v>10</v>
      </c>
      <c r="F20" s="67" t="s">
        <v>11</v>
      </c>
      <c r="G20" s="67" t="s">
        <v>12</v>
      </c>
      <c r="H20" s="67" t="s">
        <v>13</v>
      </c>
      <c r="I20" s="67" t="s">
        <v>14</v>
      </c>
      <c r="J20" s="67" t="s">
        <v>15</v>
      </c>
      <c r="K20" s="67" t="s">
        <v>16</v>
      </c>
      <c r="L20" s="67" t="s">
        <v>17</v>
      </c>
      <c r="M20" s="67" t="s">
        <v>18</v>
      </c>
      <c r="N20" s="67" t="s">
        <v>19</v>
      </c>
      <c r="O20" s="67" t="s">
        <v>20</v>
      </c>
      <c r="P20" s="67" t="s">
        <v>21</v>
      </c>
      <c r="Q20" s="3"/>
    </row>
    <row r="21" spans="1:19" ht="24" customHeight="1" x14ac:dyDescent="0.3">
      <c r="A21" s="206"/>
      <c r="B21" s="206"/>
      <c r="C21" s="206"/>
      <c r="D21" s="206"/>
      <c r="E21" s="31">
        <v>7</v>
      </c>
      <c r="F21" s="31">
        <v>6</v>
      </c>
      <c r="G21" s="31">
        <v>4</v>
      </c>
      <c r="H21" s="31">
        <v>6</v>
      </c>
      <c r="I21" s="31">
        <v>5</v>
      </c>
      <c r="J21" s="31">
        <v>6</v>
      </c>
      <c r="K21" s="31">
        <v>4</v>
      </c>
      <c r="L21" s="31">
        <v>4</v>
      </c>
      <c r="M21" s="31">
        <v>7</v>
      </c>
      <c r="N21" s="31">
        <v>7</v>
      </c>
      <c r="O21" s="31">
        <v>6</v>
      </c>
      <c r="P21" s="31">
        <v>5</v>
      </c>
      <c r="Q21" s="18" t="s">
        <v>64</v>
      </c>
      <c r="R21" s="29"/>
      <c r="S21" s="66"/>
    </row>
    <row r="22" spans="1:19" ht="24" customHeight="1" x14ac:dyDescent="0.3">
      <c r="A22" s="210" t="s">
        <v>45</v>
      </c>
      <c r="B22" s="206"/>
      <c r="C22" s="206"/>
      <c r="D22" s="206"/>
      <c r="E22" s="67" t="s">
        <v>10</v>
      </c>
      <c r="F22" s="67" t="s">
        <v>11</v>
      </c>
      <c r="G22" s="67" t="s">
        <v>12</v>
      </c>
      <c r="H22" s="67" t="s">
        <v>13</v>
      </c>
      <c r="I22" s="67" t="s">
        <v>14</v>
      </c>
      <c r="J22" s="67" t="s">
        <v>15</v>
      </c>
      <c r="K22" s="67" t="s">
        <v>16</v>
      </c>
      <c r="L22" s="67" t="s">
        <v>17</v>
      </c>
      <c r="M22" s="67" t="s">
        <v>18</v>
      </c>
      <c r="N22" s="67" t="s">
        <v>19</v>
      </c>
      <c r="O22" s="67" t="s">
        <v>20</v>
      </c>
      <c r="P22" s="67" t="s">
        <v>21</v>
      </c>
      <c r="Q22" s="3"/>
    </row>
    <row r="23" spans="1:19" ht="24" customHeight="1" x14ac:dyDescent="0.3">
      <c r="A23" s="206"/>
      <c r="B23" s="206"/>
      <c r="C23" s="206"/>
      <c r="D23" s="206"/>
      <c r="E23" s="20">
        <f>E21*E19</f>
        <v>2940000</v>
      </c>
      <c r="F23" s="20">
        <f t="shared" ref="F23:P23" si="0">F21*F19</f>
        <v>2520000</v>
      </c>
      <c r="G23" s="20">
        <f t="shared" si="0"/>
        <v>1560000</v>
      </c>
      <c r="H23" s="20">
        <f t="shared" si="0"/>
        <v>2640000</v>
      </c>
      <c r="I23" s="20">
        <f t="shared" si="0"/>
        <v>2200000</v>
      </c>
      <c r="J23" s="20">
        <f t="shared" si="0"/>
        <v>2640000</v>
      </c>
      <c r="K23" s="20">
        <f t="shared" si="0"/>
        <v>1560000</v>
      </c>
      <c r="L23" s="20">
        <f t="shared" si="0"/>
        <v>1600000</v>
      </c>
      <c r="M23" s="20">
        <f t="shared" si="0"/>
        <v>3080000</v>
      </c>
      <c r="N23" s="20">
        <f t="shared" si="0"/>
        <v>3080000</v>
      </c>
      <c r="O23" s="20">
        <f t="shared" si="0"/>
        <v>2520000</v>
      </c>
      <c r="P23" s="20">
        <f t="shared" si="0"/>
        <v>2150000</v>
      </c>
      <c r="Q23" s="18" t="s">
        <v>63</v>
      </c>
      <c r="S23" s="65"/>
    </row>
    <row r="24" spans="1:19" ht="24" customHeight="1" x14ac:dyDescent="0.3">
      <c r="A24" s="210" t="s">
        <v>46</v>
      </c>
      <c r="B24" s="206"/>
      <c r="C24" s="206"/>
      <c r="D24" s="206"/>
      <c r="E24" s="67" t="s">
        <v>10</v>
      </c>
      <c r="F24" s="67" t="s">
        <v>11</v>
      </c>
      <c r="G24" s="67" t="s">
        <v>12</v>
      </c>
      <c r="H24" s="67" t="s">
        <v>13</v>
      </c>
      <c r="I24" s="67" t="s">
        <v>14</v>
      </c>
      <c r="J24" s="67" t="s">
        <v>15</v>
      </c>
      <c r="K24" s="67" t="s">
        <v>16</v>
      </c>
      <c r="L24" s="67" t="s">
        <v>17</v>
      </c>
      <c r="M24" s="67" t="s">
        <v>18</v>
      </c>
      <c r="N24" s="67" t="s">
        <v>19</v>
      </c>
      <c r="O24" s="67" t="s">
        <v>20</v>
      </c>
      <c r="P24" s="67" t="s">
        <v>21</v>
      </c>
      <c r="Q24" s="3"/>
    </row>
    <row r="25" spans="1:19" ht="24" customHeight="1" x14ac:dyDescent="0.3">
      <c r="A25" s="206"/>
      <c r="B25" s="206"/>
      <c r="C25" s="206"/>
      <c r="D25" s="206"/>
      <c r="E25" s="33">
        <f>IF(E$21&gt;=MAX('調整係数一覧(記載例用)'!$A$202:$A$221),VLOOKUP(MAX('調整係数一覧(記載例用)'!$A$202:$A$221),'調整係数一覧(記載例用)'!$A$202:$M$221,COLUMN(E$25)-3,0),VLOOKUP(E$21,'調整係数一覧(記載例用)'!$A$202:$M$221,COLUMN(E$25)-3,0))</f>
        <v>0.76113592923923767</v>
      </c>
      <c r="F25" s="33">
        <f>IF(F$21&gt;=MAX('調整係数一覧(記載例用)'!$A$202:$A$221),VLOOKUP(MAX('調整係数一覧(記載例用)'!$A$202:$A$221),'調整係数一覧(記載例用)'!$A$202:$M$221,COLUMN(F$25)-3,0),VLOOKUP(F$21,'調整係数一覧(記載例用)'!$A$202:$M$221,COLUMN(F$25)-3,0))</f>
        <v>0.68711649832781618</v>
      </c>
      <c r="G25" s="33">
        <f>IF(G$21&gt;=MAX('調整係数一覧(記載例用)'!$A$202:$A$221),VLOOKUP(MAX('調整係数一覧(記載例用)'!$A$202:$A$221),'調整係数一覧(記載例用)'!$A$202:$M$221,COLUMN(G$25)-3,0),VLOOKUP(G$21,'調整係数一覧(記載例用)'!$A$202:$M$221,COLUMN(G$25)-3,0))</f>
        <v>0.56965080554408898</v>
      </c>
      <c r="H25" s="33">
        <f>IF(H$21&gt;=MAX('調整係数一覧(記載例用)'!$A$202:$A$221),VLOOKUP(MAX('調整係数一覧(記載例用)'!$A$202:$A$221),'調整係数一覧(記載例用)'!$A$202:$M$221,COLUMN(H$25)-3,0),VLOOKUP(H$21,'調整係数一覧(記載例用)'!$A$202:$M$221,COLUMN(H$25)-3,0))</f>
        <v>0.87789689404667048</v>
      </c>
      <c r="I25" s="33">
        <f>IF(I$21&gt;=MAX('調整係数一覧(記載例用)'!$A$202:$A$221),VLOOKUP(MAX('調整係数一覧(記載例用)'!$A$202:$A$221),'調整係数一覧(記載例用)'!$A$202:$M$221,COLUMN(I$25)-3,0),VLOOKUP(I$21,'調整係数一覧(記載例用)'!$A$202:$M$221,COLUMN(I$25)-3,0))</f>
        <v>0.78265238539600879</v>
      </c>
      <c r="J25" s="33">
        <f>IF(J$21&gt;=MAX('調整係数一覧(記載例用)'!$A$202:$A$221),VLOOKUP(MAX('調整係数一覧(記載例用)'!$A$202:$A$221),'調整係数一覧(記載例用)'!$A$202:$M$221,COLUMN(J$25)-3,0),VLOOKUP(J$21,'調整係数一覧(記載例用)'!$A$202:$M$221,COLUMN(J$25)-3,0))</f>
        <v>0.84073817922157867</v>
      </c>
      <c r="K25" s="33">
        <f>IF(K$21&gt;=MAX('調整係数一覧(記載例用)'!$A$202:$A$221),VLOOKUP(MAX('調整係数一覧(記載例用)'!$A$202:$A$221),'調整係数一覧(記載例用)'!$A$202:$M$221,COLUMN(K$25)-3,0),VLOOKUP(K$21,'調整係数一覧(記載例用)'!$A$202:$M$221,COLUMN(K$25)-3,0))</f>
        <v>0.60799452549226274</v>
      </c>
      <c r="L25" s="33">
        <f>IF(L$21&gt;=MAX('調整係数一覧(記載例用)'!$A$202:$A$221),VLOOKUP(MAX('調整係数一覧(記載例用)'!$A$202:$A$221),'調整係数一覧(記載例用)'!$A$202:$M$221,COLUMN(L$25)-3,0),VLOOKUP(L$21,'調整係数一覧(記載例用)'!$A$202:$M$221,COLUMN(L$25)-3,0))</f>
        <v>0.45877924168430428</v>
      </c>
      <c r="M25" s="33">
        <f>IF(M$21&gt;=MAX('調整係数一覧(記載例用)'!$A$202:$A$221),VLOOKUP(MAX('調整係数一覧(記載例用)'!$A$202:$A$221),'調整係数一覧(記載例用)'!$A$202:$M$221,COLUMN(M$25)-3,0),VLOOKUP(M$21,'調整係数一覧(記載例用)'!$A$202:$M$221,COLUMN(M$25)-3,0))</f>
        <v>0.8327550866041824</v>
      </c>
      <c r="N25" s="33">
        <f>IF(N$21&gt;=MAX('調整係数一覧(記載例用)'!$A$202:$A$221),VLOOKUP(MAX('調整係数一覧(記載例用)'!$A$202:$A$221),'調整係数一覧(記載例用)'!$A$202:$M$221,COLUMN(N$25)-3,0),VLOOKUP(N$21,'調整係数一覧(記載例用)'!$A$202:$M$221,COLUMN(N$25)-3,0))</f>
        <v>0.78824822259503735</v>
      </c>
      <c r="O25" s="33">
        <f>IF(O$21&gt;=MAX('調整係数一覧(記載例用)'!$A$202:$A$221),VLOOKUP(MAX('調整係数一覧(記載例用)'!$A$202:$A$221),'調整係数一覧(記載例用)'!$A$202:$M$221,COLUMN(O$25)-3,0),VLOOKUP(O$21,'調整係数一覧(記載例用)'!$A$202:$M$221,COLUMN(O$25)-3,0))</f>
        <v>0.70543975622672195</v>
      </c>
      <c r="P25" s="33">
        <f>IF(P$21&gt;=MAX('調整係数一覧(記載例用)'!$A$202:$A$221),VLOOKUP(MAX('調整係数一覧(記載例用)'!$A$202:$A$221),'調整係数一覧(記載例用)'!$A$202:$M$221,COLUMN(P$25)-3,0),VLOOKUP(P$21,'調整係数一覧(記載例用)'!$A$202:$M$221,COLUMN(P$25)-3,0))</f>
        <v>0.61810592624743199</v>
      </c>
      <c r="Q25" s="18" t="s">
        <v>65</v>
      </c>
    </row>
    <row r="26" spans="1:19" ht="24" customHeight="1" x14ac:dyDescent="0.3">
      <c r="A26" s="206" t="s">
        <v>8</v>
      </c>
      <c r="B26" s="206"/>
      <c r="C26" s="206"/>
      <c r="D26" s="206"/>
      <c r="E26" s="226">
        <f>ROUND('計算用(記載例期待容量)'!B97,0)</f>
        <v>302245</v>
      </c>
      <c r="F26" s="227"/>
      <c r="G26" s="227"/>
      <c r="H26" s="227"/>
      <c r="I26" s="227"/>
      <c r="J26" s="227"/>
      <c r="K26" s="227"/>
      <c r="L26" s="227"/>
      <c r="M26" s="227"/>
      <c r="N26" s="227"/>
      <c r="O26" s="227"/>
      <c r="P26" s="228"/>
      <c r="Q26" s="18" t="s">
        <v>22</v>
      </c>
    </row>
    <row r="27" spans="1:19" ht="24" customHeight="1" x14ac:dyDescent="0.3">
      <c r="A27" s="206" t="s">
        <v>47</v>
      </c>
      <c r="B27" s="206"/>
      <c r="C27" s="206"/>
      <c r="D27" s="206"/>
      <c r="E27" s="67" t="s">
        <v>10</v>
      </c>
      <c r="F27" s="67" t="s">
        <v>11</v>
      </c>
      <c r="G27" s="67" t="s">
        <v>12</v>
      </c>
      <c r="H27" s="67" t="s">
        <v>13</v>
      </c>
      <c r="I27" s="67" t="s">
        <v>14</v>
      </c>
      <c r="J27" s="67" t="s">
        <v>15</v>
      </c>
      <c r="K27" s="67" t="s">
        <v>16</v>
      </c>
      <c r="L27" s="67" t="s">
        <v>17</v>
      </c>
      <c r="M27" s="67" t="s">
        <v>18</v>
      </c>
      <c r="N27" s="67" t="s">
        <v>19</v>
      </c>
      <c r="O27" s="67" t="s">
        <v>20</v>
      </c>
      <c r="P27" s="67" t="s">
        <v>21</v>
      </c>
      <c r="Q27" s="3"/>
    </row>
    <row r="28" spans="1:19" ht="24" customHeight="1" x14ac:dyDescent="0.3">
      <c r="A28" s="206"/>
      <c r="B28" s="206"/>
      <c r="C28" s="206"/>
      <c r="D28" s="206"/>
      <c r="E28" s="71">
        <v>410000</v>
      </c>
      <c r="F28" s="71">
        <v>410000</v>
      </c>
      <c r="G28" s="71">
        <v>380000</v>
      </c>
      <c r="H28" s="71">
        <v>430000</v>
      </c>
      <c r="I28" s="71">
        <v>430000</v>
      </c>
      <c r="J28" s="71">
        <v>430000</v>
      </c>
      <c r="K28" s="71">
        <v>380000</v>
      </c>
      <c r="L28" s="71">
        <v>390000</v>
      </c>
      <c r="M28" s="71">
        <v>430000</v>
      </c>
      <c r="N28" s="71">
        <v>430000</v>
      </c>
      <c r="O28" s="71">
        <v>410000</v>
      </c>
      <c r="P28" s="71">
        <v>420000</v>
      </c>
      <c r="Q28" s="18" t="s">
        <v>22</v>
      </c>
    </row>
    <row r="29" spans="1:19" ht="24" customHeight="1" x14ac:dyDescent="0.3">
      <c r="A29" s="210" t="s">
        <v>48</v>
      </c>
      <c r="B29" s="206"/>
      <c r="C29" s="206"/>
      <c r="D29" s="206"/>
      <c r="E29" s="67" t="s">
        <v>10</v>
      </c>
      <c r="F29" s="67" t="s">
        <v>11</v>
      </c>
      <c r="G29" s="67" t="s">
        <v>12</v>
      </c>
      <c r="H29" s="67" t="s">
        <v>13</v>
      </c>
      <c r="I29" s="67" t="s">
        <v>14</v>
      </c>
      <c r="J29" s="67" t="s">
        <v>15</v>
      </c>
      <c r="K29" s="67" t="s">
        <v>16</v>
      </c>
      <c r="L29" s="67" t="s">
        <v>17</v>
      </c>
      <c r="M29" s="67" t="s">
        <v>18</v>
      </c>
      <c r="N29" s="67" t="s">
        <v>19</v>
      </c>
      <c r="O29" s="67" t="s">
        <v>20</v>
      </c>
      <c r="P29" s="67" t="s">
        <v>21</v>
      </c>
      <c r="Q29" s="3"/>
    </row>
    <row r="30" spans="1:19" ht="24" customHeight="1" x14ac:dyDescent="0.3">
      <c r="A30" s="206"/>
      <c r="B30" s="206"/>
      <c r="C30" s="206"/>
      <c r="D30" s="206"/>
      <c r="E30" s="72">
        <v>7</v>
      </c>
      <c r="F30" s="72">
        <v>6</v>
      </c>
      <c r="G30" s="72">
        <v>4</v>
      </c>
      <c r="H30" s="72">
        <v>5</v>
      </c>
      <c r="I30" s="72">
        <v>5</v>
      </c>
      <c r="J30" s="72">
        <v>6</v>
      </c>
      <c r="K30" s="72">
        <v>4</v>
      </c>
      <c r="L30" s="72">
        <v>4</v>
      </c>
      <c r="M30" s="72">
        <v>7</v>
      </c>
      <c r="N30" s="72">
        <v>7</v>
      </c>
      <c r="O30" s="72">
        <v>6</v>
      </c>
      <c r="P30" s="72">
        <v>5</v>
      </c>
      <c r="Q30" s="18" t="s">
        <v>64</v>
      </c>
      <c r="R30" s="29"/>
    </row>
    <row r="31" spans="1:19" ht="24" customHeight="1" x14ac:dyDescent="0.3">
      <c r="A31" s="210" t="s">
        <v>49</v>
      </c>
      <c r="B31" s="206"/>
      <c r="C31" s="206"/>
      <c r="D31" s="206"/>
      <c r="E31" s="67" t="s">
        <v>10</v>
      </c>
      <c r="F31" s="67" t="s">
        <v>11</v>
      </c>
      <c r="G31" s="67" t="s">
        <v>12</v>
      </c>
      <c r="H31" s="67" t="s">
        <v>13</v>
      </c>
      <c r="I31" s="67" t="s">
        <v>14</v>
      </c>
      <c r="J31" s="67" t="s">
        <v>15</v>
      </c>
      <c r="K31" s="67" t="s">
        <v>16</v>
      </c>
      <c r="L31" s="67" t="s">
        <v>17</v>
      </c>
      <c r="M31" s="67" t="s">
        <v>18</v>
      </c>
      <c r="N31" s="67" t="s">
        <v>19</v>
      </c>
      <c r="O31" s="67" t="s">
        <v>20</v>
      </c>
      <c r="P31" s="67" t="s">
        <v>21</v>
      </c>
      <c r="Q31" s="3"/>
    </row>
    <row r="32" spans="1:19" ht="24" customHeight="1" x14ac:dyDescent="0.3">
      <c r="A32" s="206"/>
      <c r="B32" s="206"/>
      <c r="C32" s="206"/>
      <c r="D32" s="206"/>
      <c r="E32" s="20">
        <f>E30*E28</f>
        <v>2870000</v>
      </c>
      <c r="F32" s="20">
        <f t="shared" ref="F32:P32" si="1">F30*F28</f>
        <v>2460000</v>
      </c>
      <c r="G32" s="20">
        <f t="shared" si="1"/>
        <v>1520000</v>
      </c>
      <c r="H32" s="20">
        <f t="shared" si="1"/>
        <v>2150000</v>
      </c>
      <c r="I32" s="20">
        <f t="shared" si="1"/>
        <v>2150000</v>
      </c>
      <c r="J32" s="20">
        <f t="shared" si="1"/>
        <v>2580000</v>
      </c>
      <c r="K32" s="20">
        <f t="shared" si="1"/>
        <v>1520000</v>
      </c>
      <c r="L32" s="20">
        <f t="shared" si="1"/>
        <v>1560000</v>
      </c>
      <c r="M32" s="20">
        <f t="shared" si="1"/>
        <v>3010000</v>
      </c>
      <c r="N32" s="20">
        <f t="shared" si="1"/>
        <v>3010000</v>
      </c>
      <c r="O32" s="20">
        <f t="shared" si="1"/>
        <v>2460000</v>
      </c>
      <c r="P32" s="20">
        <f t="shared" si="1"/>
        <v>2100000</v>
      </c>
      <c r="Q32" s="18" t="s">
        <v>63</v>
      </c>
      <c r="R32" s="29"/>
    </row>
    <row r="33" spans="1:17" ht="24" customHeight="1" x14ac:dyDescent="0.3">
      <c r="A33" s="210" t="s">
        <v>50</v>
      </c>
      <c r="B33" s="206"/>
      <c r="C33" s="206"/>
      <c r="D33" s="206"/>
      <c r="E33" s="67" t="s">
        <v>10</v>
      </c>
      <c r="F33" s="67" t="s">
        <v>11</v>
      </c>
      <c r="G33" s="67" t="s">
        <v>12</v>
      </c>
      <c r="H33" s="67" t="s">
        <v>13</v>
      </c>
      <c r="I33" s="67" t="s">
        <v>14</v>
      </c>
      <c r="J33" s="67" t="s">
        <v>15</v>
      </c>
      <c r="K33" s="67" t="s">
        <v>16</v>
      </c>
      <c r="L33" s="67" t="s">
        <v>17</v>
      </c>
      <c r="M33" s="67" t="s">
        <v>18</v>
      </c>
      <c r="N33" s="67" t="s">
        <v>19</v>
      </c>
      <c r="O33" s="67" t="s">
        <v>20</v>
      </c>
      <c r="P33" s="67" t="s">
        <v>21</v>
      </c>
      <c r="Q33" s="3"/>
    </row>
    <row r="34" spans="1:17" ht="24" customHeight="1" x14ac:dyDescent="0.3">
      <c r="A34" s="206"/>
      <c r="B34" s="206"/>
      <c r="C34" s="206"/>
      <c r="D34" s="206"/>
      <c r="E34" s="33">
        <f>IF(E$30&gt;=MAX('調整係数一覧(記載例用)'!$A$202:$A$221),VLOOKUP(MAX('調整係数一覧(記載例用)'!$A$202:$A$221),'調整係数一覧(記載例用)'!$A$202:$M$221,COLUMN(E$34)-3,0),VLOOKUP(E$30,'調整係数一覧(記載例用)'!$A$202:$M$221,COLUMN(E$34)-3,0))</f>
        <v>0.76113592923923767</v>
      </c>
      <c r="F34" s="33">
        <f>IF(F$30&gt;=MAX('調整係数一覧(記載例用)'!$A$202:$A$221),VLOOKUP(MAX('調整係数一覧(記載例用)'!$A$202:$A$221),'調整係数一覧(記載例用)'!$A$202:$M$221,COLUMN(F$34)-3,0),VLOOKUP(F$30,'調整係数一覧(記載例用)'!$A$202:$M$221,COLUMN(F$34)-3,0))</f>
        <v>0.68711649832781618</v>
      </c>
      <c r="G34" s="33">
        <f>IF(G$30&gt;=MAX('調整係数一覧(記載例用)'!$A$202:$A$221),VLOOKUP(MAX('調整係数一覧(記載例用)'!$A$202:$A$221),'調整係数一覧(記載例用)'!$A$202:$M$221,COLUMN(G$34)-3,0),VLOOKUP(G$30,'調整係数一覧(記載例用)'!$A$202:$M$221,COLUMN(G$34)-3,0))</f>
        <v>0.56965080554408898</v>
      </c>
      <c r="H34" s="33">
        <f>IF(H$30&gt;=MAX('調整係数一覧(記載例用)'!$A$202:$A$221),VLOOKUP(MAX('調整係数一覧(記載例用)'!$A$202:$A$221),'調整係数一覧(記載例用)'!$A$202:$M$221,COLUMN(H$34)-3,0),VLOOKUP(H$30,'調整係数一覧(記載例用)'!$A$202:$M$221,COLUMN(H$34)-3,0))</f>
        <v>0.7890575196842855</v>
      </c>
      <c r="I34" s="33">
        <f>IF(I$30&gt;=MAX('調整係数一覧(記載例用)'!$A$202:$A$221),VLOOKUP(MAX('調整係数一覧(記載例用)'!$A$202:$A$221),'調整係数一覧(記載例用)'!$A$202:$M$221,COLUMN(I$34)-3,0),VLOOKUP(I$30,'調整係数一覧(記載例用)'!$A$202:$M$221,COLUMN(I$34)-3,0))</f>
        <v>0.78265238539600879</v>
      </c>
      <c r="J34" s="33">
        <f>IF(J$30&gt;=MAX('調整係数一覧(記載例用)'!$A$202:$A$221),VLOOKUP(MAX('調整係数一覧(記載例用)'!$A$202:$A$221),'調整係数一覧(記載例用)'!$A$202:$M$221,COLUMN(J$34)-3,0),VLOOKUP(J$30,'調整係数一覧(記載例用)'!$A$202:$M$221,COLUMN(J$34)-3,0))</f>
        <v>0.84073817922157867</v>
      </c>
      <c r="K34" s="33">
        <f>IF(K$30&gt;=MAX('調整係数一覧(記載例用)'!$A$202:$A$221),VLOOKUP(MAX('調整係数一覧(記載例用)'!$A$202:$A$221),'調整係数一覧(記載例用)'!$A$202:$M$221,COLUMN(K$34)-3,0),VLOOKUP(K$30,'調整係数一覧(記載例用)'!$A$202:$M$221,COLUMN(K$34)-3,0))</f>
        <v>0.60799452549226274</v>
      </c>
      <c r="L34" s="33">
        <f>IF(L$30&gt;=MAX('調整係数一覧(記載例用)'!$A$202:$A$221),VLOOKUP(MAX('調整係数一覧(記載例用)'!$A$202:$A$221),'調整係数一覧(記載例用)'!$A$202:$M$221,COLUMN(L$34)-3,0),VLOOKUP(L$30,'調整係数一覧(記載例用)'!$A$202:$M$221,COLUMN(L$34)-3,0))</f>
        <v>0.45877924168430428</v>
      </c>
      <c r="M34" s="33">
        <f>IF(M$30&gt;=MAX('調整係数一覧(記載例用)'!$A$202:$A$221),VLOOKUP(MAX('調整係数一覧(記載例用)'!$A$202:$A$221),'調整係数一覧(記載例用)'!$A$202:$M$221,COLUMN(M$34)-3,0),VLOOKUP(M$30,'調整係数一覧(記載例用)'!$A$202:$M$221,COLUMN(M$34)-3,0))</f>
        <v>0.8327550866041824</v>
      </c>
      <c r="N34" s="33">
        <f>IF(N$30&gt;=MAX('調整係数一覧(記載例用)'!$A$202:$A$221),VLOOKUP(MAX('調整係数一覧(記載例用)'!$A$202:$A$221),'調整係数一覧(記載例用)'!$A$202:$M$221,COLUMN(N$34)-3,0),VLOOKUP(N$30,'調整係数一覧(記載例用)'!$A$202:$M$221,COLUMN(N$34)-3,0))</f>
        <v>0.78824822259503735</v>
      </c>
      <c r="O34" s="33">
        <f>IF(O$30&gt;=MAX('調整係数一覧(記載例用)'!$A$202:$A$221),VLOOKUP(MAX('調整係数一覧(記載例用)'!$A$202:$A$221),'調整係数一覧(記載例用)'!$A$202:$M$221,COLUMN(O$34)-3,0),VLOOKUP(O$30,'調整係数一覧(記載例用)'!$A$202:$M$221,COLUMN(O$34)-3,0))</f>
        <v>0.70543975622672195</v>
      </c>
      <c r="P34" s="33">
        <f>IF(P$30&gt;=MAX('調整係数一覧(記載例用)'!$A$202:$A$221),VLOOKUP(MAX('調整係数一覧(記載例用)'!$A$202:$A$221),'調整係数一覧(記載例用)'!$A$202:$M$221,COLUMN(P$34)-3,0),VLOOKUP(P$30,'調整係数一覧(記載例用)'!$A$202:$M$221,COLUMN(P$34)-3,0))</f>
        <v>0.61810592624743199</v>
      </c>
      <c r="Q34" s="18" t="s">
        <v>66</v>
      </c>
    </row>
    <row r="35" spans="1:17" ht="24" customHeight="1" x14ac:dyDescent="0.3">
      <c r="A35" s="206" t="s">
        <v>9</v>
      </c>
      <c r="B35" s="206"/>
      <c r="C35" s="206"/>
      <c r="D35" s="206"/>
      <c r="E35" s="226">
        <f>ROUND('計算用(記載例応札容量)'!B97,0)</f>
        <v>291953</v>
      </c>
      <c r="F35" s="227"/>
      <c r="G35" s="227"/>
      <c r="H35" s="227"/>
      <c r="I35" s="227"/>
      <c r="J35" s="227"/>
      <c r="K35" s="227"/>
      <c r="L35" s="227"/>
      <c r="M35" s="227"/>
      <c r="N35" s="227"/>
      <c r="O35" s="227"/>
      <c r="P35" s="228"/>
      <c r="Q35" s="18" t="s">
        <v>22</v>
      </c>
    </row>
    <row r="36" spans="1:17" x14ac:dyDescent="0.3">
      <c r="A36" s="1" t="s">
        <v>24</v>
      </c>
    </row>
    <row r="37" spans="1:17" x14ac:dyDescent="0.3">
      <c r="A37" s="1" t="s">
        <v>107</v>
      </c>
    </row>
    <row r="38" spans="1:17" x14ac:dyDescent="0.3">
      <c r="B38" s="1" t="s">
        <v>111</v>
      </c>
    </row>
    <row r="39" spans="1:17" x14ac:dyDescent="0.3">
      <c r="B39" s="34" t="s">
        <v>75</v>
      </c>
    </row>
    <row r="40" spans="1:17" x14ac:dyDescent="0.3">
      <c r="B40" s="34" t="s">
        <v>93</v>
      </c>
    </row>
    <row r="41" spans="1:17" x14ac:dyDescent="0.3">
      <c r="B41" s="1" t="s">
        <v>67</v>
      </c>
    </row>
    <row r="42" spans="1:17" x14ac:dyDescent="0.3">
      <c r="B42" s="1" t="s">
        <v>68</v>
      </c>
    </row>
    <row r="43" spans="1:17" x14ac:dyDescent="0.3">
      <c r="B43" s="1" t="s">
        <v>112</v>
      </c>
    </row>
    <row r="44" spans="1:17" x14ac:dyDescent="0.3">
      <c r="B44" s="34" t="s">
        <v>91</v>
      </c>
    </row>
    <row r="45" spans="1:17" x14ac:dyDescent="0.3">
      <c r="B45" s="1" t="s">
        <v>69</v>
      </c>
    </row>
    <row r="46" spans="1:17" x14ac:dyDescent="0.3">
      <c r="B46" s="1" t="s">
        <v>70</v>
      </c>
    </row>
    <row r="47" spans="1:17" x14ac:dyDescent="0.3">
      <c r="B47" s="1" t="s">
        <v>71</v>
      </c>
    </row>
    <row r="49" spans="1:2" x14ac:dyDescent="0.3">
      <c r="A49" s="1" t="s">
        <v>110</v>
      </c>
    </row>
    <row r="50" spans="1:2" x14ac:dyDescent="0.3">
      <c r="B50" s="1" t="s">
        <v>97</v>
      </c>
    </row>
    <row r="51" spans="1:2" x14ac:dyDescent="0.3">
      <c r="B51" s="1" t="s">
        <v>92</v>
      </c>
    </row>
    <row r="52" spans="1:2" x14ac:dyDescent="0.3">
      <c r="B52" s="1" t="s">
        <v>113</v>
      </c>
    </row>
    <row r="53" spans="1:2" x14ac:dyDescent="0.3">
      <c r="B53" s="1" t="s">
        <v>72</v>
      </c>
    </row>
    <row r="54" spans="1:2" x14ac:dyDescent="0.3">
      <c r="B54" s="1" t="s">
        <v>73</v>
      </c>
    </row>
    <row r="55" spans="1:2" x14ac:dyDescent="0.3">
      <c r="B55" s="1" t="s">
        <v>90</v>
      </c>
    </row>
  </sheetData>
  <sheetProtection algorithmName="SHA-512" hashValue="/ta1WjicD10mZ1qSP/uPWQ8z4QQSrdFawevUkHiGC3lDThKZSHjKwYyOn8pxSuvsfZKpqM6do3d/zY+1H3DRWQ==" saltValue="nIhMZSXfMgGDZUvybfHVKA==" spinCount="100000" sheet="1" objects="1" scenarios="1"/>
  <mergeCells count="28">
    <mergeCell ref="A31:D32"/>
    <mergeCell ref="A33:D34"/>
    <mergeCell ref="A35:D35"/>
    <mergeCell ref="E35:P35"/>
    <mergeCell ref="A22:D23"/>
    <mergeCell ref="A24:D25"/>
    <mergeCell ref="A26:D26"/>
    <mergeCell ref="E26:P26"/>
    <mergeCell ref="A27:D28"/>
    <mergeCell ref="A29:D30"/>
    <mergeCell ref="A20:D21"/>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M11:Q11"/>
    <mergeCell ref="A12:D12"/>
    <mergeCell ref="E12:P12"/>
  </mergeCells>
  <phoneticPr fontId="2"/>
  <conditionalFormatting sqref="E19:P19">
    <cfRule type="cellIs" dxfId="7" priority="5" operator="greaterThan">
      <formula>$E$17</formula>
    </cfRule>
  </conditionalFormatting>
  <conditionalFormatting sqref="E30:P30">
    <cfRule type="expression" dxfId="6" priority="3">
      <formula>E23&lt;E32</formula>
    </cfRule>
  </conditionalFormatting>
  <conditionalFormatting sqref="E32:P32">
    <cfRule type="cellIs" dxfId="5" priority="2" operator="greaterThan">
      <formula>E23</formula>
    </cfRule>
  </conditionalFormatting>
  <conditionalFormatting sqref="E28:P28">
    <cfRule type="cellIs" dxfId="4" priority="1" operator="greaterThan">
      <formula>E19</formula>
    </cfRule>
  </conditionalFormatting>
  <dataValidations count="6">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55"/>
  <sheetViews>
    <sheetView showGridLines="0" zoomScale="85" zoomScaleNormal="85" workbookViewId="0">
      <selection activeCell="G19" sqref="G19"/>
    </sheetView>
  </sheetViews>
  <sheetFormatPr defaultColWidth="9" defaultRowHeight="15" x14ac:dyDescent="0.3"/>
  <cols>
    <col min="1" max="4" width="5.6640625" style="1" customWidth="1"/>
    <col min="5" max="5" width="10.21875" style="1" customWidth="1"/>
    <col min="6"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68" t="s">
        <v>86</v>
      </c>
      <c r="B1" s="68"/>
      <c r="C1" s="68"/>
      <c r="D1" s="68"/>
      <c r="E1" s="68"/>
      <c r="F1" s="69" t="s">
        <v>87</v>
      </c>
      <c r="G1" s="69"/>
      <c r="H1" s="69"/>
      <c r="I1" s="70" t="s">
        <v>88</v>
      </c>
    </row>
    <row r="2" spans="1:17" ht="16.2" x14ac:dyDescent="0.3">
      <c r="A2" s="202" t="s">
        <v>0</v>
      </c>
      <c r="B2" s="203"/>
      <c r="C2" s="4"/>
      <c r="D2" s="4"/>
      <c r="E2" s="4"/>
      <c r="F2" s="4"/>
      <c r="G2" s="4"/>
      <c r="H2" s="4"/>
      <c r="I2" s="4"/>
      <c r="J2" s="4"/>
      <c r="K2" s="4"/>
      <c r="L2" s="4"/>
      <c r="M2" s="4"/>
      <c r="N2" s="4"/>
      <c r="O2" s="4"/>
      <c r="P2" s="4"/>
      <c r="Q2" s="4"/>
    </row>
    <row r="3" spans="1:17" ht="16.2" x14ac:dyDescent="0.3">
      <c r="A3" s="28"/>
      <c r="B3" s="28"/>
      <c r="C3" s="4"/>
      <c r="D3" s="4"/>
      <c r="E3" s="4"/>
      <c r="F3" s="4"/>
      <c r="G3" s="4"/>
      <c r="H3" s="4"/>
      <c r="I3" s="4"/>
      <c r="J3" s="4"/>
      <c r="K3" s="4"/>
      <c r="L3" s="4"/>
      <c r="M3" s="4"/>
      <c r="N3" s="4"/>
      <c r="O3" s="4"/>
      <c r="P3" s="4"/>
      <c r="Q3" s="4"/>
    </row>
    <row r="4" spans="1:17" ht="16.2" x14ac:dyDescent="0.3">
      <c r="A4" s="204" t="s">
        <v>106</v>
      </c>
      <c r="B4" s="204"/>
      <c r="C4" s="204"/>
      <c r="D4" s="204"/>
      <c r="E4" s="204"/>
      <c r="F4" s="204"/>
      <c r="G4" s="204"/>
      <c r="H4" s="204"/>
      <c r="I4" s="204"/>
      <c r="J4" s="204"/>
      <c r="K4" s="204"/>
      <c r="L4" s="204"/>
      <c r="M4" s="204"/>
      <c r="N4" s="204"/>
      <c r="O4" s="204"/>
      <c r="P4" s="204"/>
      <c r="Q4" s="204"/>
    </row>
    <row r="5" spans="1:17" ht="16.2" x14ac:dyDescent="0.3">
      <c r="A5" s="4"/>
      <c r="B5" s="4"/>
      <c r="C5" s="4"/>
      <c r="D5" s="4"/>
      <c r="E5" s="4"/>
      <c r="F5" s="4"/>
      <c r="G5" s="4"/>
      <c r="H5" s="4"/>
      <c r="I5" s="4"/>
      <c r="J5" s="4"/>
      <c r="K5" s="4"/>
      <c r="L5" s="4"/>
      <c r="M5" s="4"/>
      <c r="N5" s="21"/>
      <c r="O5" s="4"/>
      <c r="P5" s="4"/>
      <c r="Q5" s="4"/>
    </row>
    <row r="6" spans="1:17" ht="16.2" x14ac:dyDescent="0.3">
      <c r="A6" s="204" t="s">
        <v>62</v>
      </c>
      <c r="B6" s="204"/>
      <c r="C6" s="204"/>
      <c r="D6" s="204"/>
      <c r="E6" s="204"/>
      <c r="F6" s="204"/>
      <c r="G6" s="204"/>
      <c r="H6" s="204"/>
      <c r="I6" s="204"/>
      <c r="J6" s="204"/>
      <c r="K6" s="204"/>
      <c r="L6" s="204"/>
      <c r="M6" s="204"/>
      <c r="N6" s="204"/>
      <c r="O6" s="204"/>
      <c r="P6" s="204"/>
      <c r="Q6" s="204"/>
    </row>
    <row r="7" spans="1:17" ht="16.2" x14ac:dyDescent="0.3">
      <c r="A7" s="75"/>
      <c r="B7" s="75"/>
      <c r="C7" s="75"/>
      <c r="D7" s="75"/>
      <c r="E7" s="75"/>
      <c r="F7" s="75"/>
      <c r="G7" s="75"/>
      <c r="H7" s="75"/>
      <c r="I7" s="75"/>
      <c r="J7" s="75"/>
      <c r="K7" s="75"/>
      <c r="L7" s="75"/>
      <c r="M7" s="75"/>
      <c r="N7" s="75"/>
      <c r="O7" s="75"/>
      <c r="P7" s="75"/>
      <c r="Q7" s="75"/>
    </row>
    <row r="8" spans="1:17" ht="16.2" x14ac:dyDescent="0.3">
      <c r="A8" s="76" t="s">
        <v>108</v>
      </c>
      <c r="B8" s="75"/>
      <c r="C8" s="75"/>
      <c r="D8" s="75"/>
      <c r="E8" s="75"/>
      <c r="F8" s="75"/>
      <c r="G8" s="75"/>
      <c r="H8" s="75"/>
      <c r="I8" s="75"/>
      <c r="J8" s="75"/>
      <c r="K8" s="75"/>
      <c r="L8" s="75"/>
      <c r="M8" s="75"/>
      <c r="N8" s="75"/>
      <c r="O8" s="75"/>
      <c r="P8" s="75"/>
      <c r="Q8" s="75"/>
    </row>
    <row r="9" spans="1:17" ht="16.2" x14ac:dyDescent="0.3">
      <c r="A9" s="75"/>
      <c r="B9" s="76" t="s">
        <v>109</v>
      </c>
      <c r="C9" s="75"/>
      <c r="D9" s="75"/>
      <c r="E9" s="75"/>
      <c r="F9" s="75"/>
      <c r="G9" s="75"/>
      <c r="H9" s="75"/>
      <c r="I9" s="75"/>
      <c r="J9" s="75"/>
      <c r="K9" s="75"/>
      <c r="L9" s="75"/>
      <c r="M9" s="75"/>
      <c r="N9" s="75"/>
      <c r="O9" s="75"/>
      <c r="P9" s="75"/>
      <c r="Q9" s="75"/>
    </row>
    <row r="10" spans="1:17" ht="16.2" x14ac:dyDescent="0.3">
      <c r="C10" s="4"/>
      <c r="D10" s="4"/>
      <c r="E10" s="22"/>
      <c r="F10" s="22"/>
      <c r="G10" s="22"/>
      <c r="H10" s="22"/>
      <c r="I10" s="22"/>
      <c r="J10" s="22"/>
      <c r="K10" s="22"/>
      <c r="L10" s="22"/>
      <c r="M10" s="22"/>
      <c r="N10" s="22"/>
      <c r="O10" s="22"/>
      <c r="P10" s="22"/>
      <c r="Q10" s="4"/>
    </row>
    <row r="11" spans="1:17" ht="16.2" x14ac:dyDescent="0.3">
      <c r="A11" s="32"/>
      <c r="B11" s="32"/>
      <c r="C11" s="32"/>
      <c r="D11" s="32"/>
      <c r="E11" s="63"/>
      <c r="F11" s="63"/>
      <c r="G11" s="63"/>
      <c r="H11" s="63"/>
      <c r="I11" s="63"/>
      <c r="J11" s="63"/>
      <c r="K11" s="63"/>
      <c r="L11" s="32"/>
      <c r="M11" s="205" t="s">
        <v>96</v>
      </c>
      <c r="N11" s="205"/>
      <c r="O11" s="205"/>
      <c r="P11" s="205"/>
      <c r="Q11" s="205"/>
    </row>
    <row r="12" spans="1:17" ht="24" customHeight="1" x14ac:dyDescent="0.3">
      <c r="A12" s="206" t="s">
        <v>1</v>
      </c>
      <c r="B12" s="206"/>
      <c r="C12" s="206"/>
      <c r="D12" s="206"/>
      <c r="E12" s="207" t="s">
        <v>23</v>
      </c>
      <c r="F12" s="208"/>
      <c r="G12" s="208"/>
      <c r="H12" s="208"/>
      <c r="I12" s="208"/>
      <c r="J12" s="208"/>
      <c r="K12" s="208"/>
      <c r="L12" s="208"/>
      <c r="M12" s="208"/>
      <c r="N12" s="208"/>
      <c r="O12" s="208"/>
      <c r="P12" s="209"/>
      <c r="Q12" s="19" t="s">
        <v>2</v>
      </c>
    </row>
    <row r="13" spans="1:17" ht="24" customHeight="1" x14ac:dyDescent="0.3">
      <c r="A13" s="206" t="s">
        <v>3</v>
      </c>
      <c r="B13" s="206"/>
      <c r="C13" s="206"/>
      <c r="D13" s="206"/>
      <c r="E13" s="211"/>
      <c r="F13" s="212"/>
      <c r="G13" s="212"/>
      <c r="H13" s="212"/>
      <c r="I13" s="212"/>
      <c r="J13" s="212"/>
      <c r="K13" s="212"/>
      <c r="L13" s="212"/>
      <c r="M13" s="212"/>
      <c r="N13" s="212"/>
      <c r="O13" s="212"/>
      <c r="P13" s="213"/>
      <c r="Q13" s="3"/>
    </row>
    <row r="14" spans="1:17" ht="30" customHeight="1" x14ac:dyDescent="0.3">
      <c r="A14" s="210" t="s">
        <v>4</v>
      </c>
      <c r="B14" s="210"/>
      <c r="C14" s="210"/>
      <c r="D14" s="210"/>
      <c r="E14" s="214" t="s">
        <v>42</v>
      </c>
      <c r="F14" s="215"/>
      <c r="G14" s="215"/>
      <c r="H14" s="215"/>
      <c r="I14" s="215"/>
      <c r="J14" s="215"/>
      <c r="K14" s="215"/>
      <c r="L14" s="215"/>
      <c r="M14" s="215"/>
      <c r="N14" s="215"/>
      <c r="O14" s="215"/>
      <c r="P14" s="216"/>
      <c r="Q14" s="3"/>
    </row>
    <row r="15" spans="1:17" ht="24" customHeight="1" x14ac:dyDescent="0.3">
      <c r="A15" s="206" t="s">
        <v>5</v>
      </c>
      <c r="B15" s="206"/>
      <c r="C15" s="206"/>
      <c r="D15" s="206"/>
      <c r="E15" s="217" t="s">
        <v>74</v>
      </c>
      <c r="F15" s="218"/>
      <c r="G15" s="218"/>
      <c r="H15" s="218"/>
      <c r="I15" s="218"/>
      <c r="J15" s="218"/>
      <c r="K15" s="218"/>
      <c r="L15" s="218"/>
      <c r="M15" s="218"/>
      <c r="N15" s="218"/>
      <c r="O15" s="218"/>
      <c r="P15" s="219"/>
      <c r="Q15" s="3"/>
    </row>
    <row r="16" spans="1:17" ht="24" customHeight="1" x14ac:dyDescent="0.3">
      <c r="A16" s="206" t="s">
        <v>6</v>
      </c>
      <c r="B16" s="206"/>
      <c r="C16" s="206"/>
      <c r="D16" s="206"/>
      <c r="E16" s="220" t="s">
        <v>158</v>
      </c>
      <c r="F16" s="221"/>
      <c r="G16" s="221"/>
      <c r="H16" s="221"/>
      <c r="I16" s="221"/>
      <c r="J16" s="221"/>
      <c r="K16" s="221"/>
      <c r="L16" s="221"/>
      <c r="M16" s="221"/>
      <c r="N16" s="221"/>
      <c r="O16" s="221"/>
      <c r="P16" s="222"/>
      <c r="Q16" s="3"/>
    </row>
    <row r="17" spans="1:19" ht="24" customHeight="1" x14ac:dyDescent="0.3">
      <c r="A17" s="206" t="s">
        <v>7</v>
      </c>
      <c r="B17" s="206"/>
      <c r="C17" s="206"/>
      <c r="D17" s="206"/>
      <c r="E17" s="223">
        <v>200000</v>
      </c>
      <c r="F17" s="224"/>
      <c r="G17" s="224"/>
      <c r="H17" s="224"/>
      <c r="I17" s="224"/>
      <c r="J17" s="224"/>
      <c r="K17" s="224"/>
      <c r="L17" s="224"/>
      <c r="M17" s="224"/>
      <c r="N17" s="224"/>
      <c r="O17" s="224"/>
      <c r="P17" s="225"/>
      <c r="Q17" s="18" t="s">
        <v>22</v>
      </c>
    </row>
    <row r="18" spans="1:19" ht="24" customHeight="1" x14ac:dyDescent="0.3">
      <c r="A18" s="206" t="s">
        <v>43</v>
      </c>
      <c r="B18" s="206"/>
      <c r="C18" s="206"/>
      <c r="D18" s="206"/>
      <c r="E18" s="19" t="s">
        <v>10</v>
      </c>
      <c r="F18" s="19" t="s">
        <v>11</v>
      </c>
      <c r="G18" s="19" t="s">
        <v>12</v>
      </c>
      <c r="H18" s="19" t="s">
        <v>13</v>
      </c>
      <c r="I18" s="19" t="s">
        <v>14</v>
      </c>
      <c r="J18" s="19" t="s">
        <v>15</v>
      </c>
      <c r="K18" s="19" t="s">
        <v>16</v>
      </c>
      <c r="L18" s="19" t="s">
        <v>17</v>
      </c>
      <c r="M18" s="19" t="s">
        <v>18</v>
      </c>
      <c r="N18" s="19" t="s">
        <v>19</v>
      </c>
      <c r="O18" s="19" t="s">
        <v>20</v>
      </c>
      <c r="P18" s="19" t="s">
        <v>21</v>
      </c>
      <c r="Q18" s="3"/>
    </row>
    <row r="19" spans="1:19" ht="24" customHeight="1" x14ac:dyDescent="0.3">
      <c r="A19" s="206"/>
      <c r="B19" s="206"/>
      <c r="C19" s="206"/>
      <c r="D19" s="206"/>
      <c r="E19" s="30">
        <v>200000</v>
      </c>
      <c r="F19" s="30">
        <v>200000</v>
      </c>
      <c r="G19" s="30">
        <v>200000</v>
      </c>
      <c r="H19" s="30">
        <v>200000</v>
      </c>
      <c r="I19" s="30">
        <v>200000</v>
      </c>
      <c r="J19" s="30">
        <v>200000</v>
      </c>
      <c r="K19" s="30">
        <v>200000</v>
      </c>
      <c r="L19" s="30">
        <v>200000</v>
      </c>
      <c r="M19" s="30">
        <v>200000</v>
      </c>
      <c r="N19" s="30">
        <v>200000</v>
      </c>
      <c r="O19" s="30">
        <v>200000</v>
      </c>
      <c r="P19" s="30">
        <v>200000</v>
      </c>
      <c r="Q19" s="18" t="s">
        <v>22</v>
      </c>
    </row>
    <row r="20" spans="1:19" ht="24" customHeight="1" x14ac:dyDescent="0.3">
      <c r="A20" s="210" t="s">
        <v>44</v>
      </c>
      <c r="B20" s="206"/>
      <c r="C20" s="206"/>
      <c r="D20" s="206"/>
      <c r="E20" s="19" t="s">
        <v>10</v>
      </c>
      <c r="F20" s="19" t="s">
        <v>11</v>
      </c>
      <c r="G20" s="19" t="s">
        <v>12</v>
      </c>
      <c r="H20" s="19" t="s">
        <v>13</v>
      </c>
      <c r="I20" s="19" t="s">
        <v>14</v>
      </c>
      <c r="J20" s="19" t="s">
        <v>15</v>
      </c>
      <c r="K20" s="19" t="s">
        <v>16</v>
      </c>
      <c r="L20" s="19" t="s">
        <v>17</v>
      </c>
      <c r="M20" s="19" t="s">
        <v>18</v>
      </c>
      <c r="N20" s="19" t="s">
        <v>19</v>
      </c>
      <c r="O20" s="19" t="s">
        <v>20</v>
      </c>
      <c r="P20" s="19" t="s">
        <v>21</v>
      </c>
      <c r="Q20" s="3"/>
    </row>
    <row r="21" spans="1:19" ht="24" customHeight="1" x14ac:dyDescent="0.3">
      <c r="A21" s="206"/>
      <c r="B21" s="206"/>
      <c r="C21" s="206"/>
      <c r="D21" s="206"/>
      <c r="E21" s="31">
        <v>6</v>
      </c>
      <c r="F21" s="31"/>
      <c r="G21" s="31"/>
      <c r="H21" s="31"/>
      <c r="I21" s="31"/>
      <c r="J21" s="31"/>
      <c r="K21" s="31"/>
      <c r="L21" s="31"/>
      <c r="M21" s="31"/>
      <c r="N21" s="31"/>
      <c r="O21" s="31"/>
      <c r="P21" s="31"/>
      <c r="Q21" s="18" t="s">
        <v>64</v>
      </c>
      <c r="R21" s="29"/>
      <c r="S21" s="66"/>
    </row>
    <row r="22" spans="1:19" ht="24" customHeight="1" x14ac:dyDescent="0.3">
      <c r="A22" s="210" t="s">
        <v>45</v>
      </c>
      <c r="B22" s="206"/>
      <c r="C22" s="206"/>
      <c r="D22" s="206"/>
      <c r="E22" s="19" t="s">
        <v>10</v>
      </c>
      <c r="F22" s="19" t="s">
        <v>11</v>
      </c>
      <c r="G22" s="19" t="s">
        <v>12</v>
      </c>
      <c r="H22" s="19" t="s">
        <v>13</v>
      </c>
      <c r="I22" s="19" t="s">
        <v>14</v>
      </c>
      <c r="J22" s="19" t="s">
        <v>15</v>
      </c>
      <c r="K22" s="19" t="s">
        <v>16</v>
      </c>
      <c r="L22" s="19" t="s">
        <v>17</v>
      </c>
      <c r="M22" s="19" t="s">
        <v>18</v>
      </c>
      <c r="N22" s="19" t="s">
        <v>19</v>
      </c>
      <c r="O22" s="19" t="s">
        <v>20</v>
      </c>
      <c r="P22" s="19" t="s">
        <v>21</v>
      </c>
      <c r="Q22" s="3"/>
    </row>
    <row r="23" spans="1:19" ht="24" customHeight="1" x14ac:dyDescent="0.3">
      <c r="A23" s="206"/>
      <c r="B23" s="206"/>
      <c r="C23" s="206"/>
      <c r="D23" s="206"/>
      <c r="E23" s="20">
        <f>E21*E19</f>
        <v>1200000</v>
      </c>
      <c r="F23" s="20">
        <f t="shared" ref="F23:P23" si="0">F21*F19</f>
        <v>0</v>
      </c>
      <c r="G23" s="20">
        <f t="shared" si="0"/>
        <v>0</v>
      </c>
      <c r="H23" s="20">
        <f t="shared" si="0"/>
        <v>0</v>
      </c>
      <c r="I23" s="20">
        <f t="shared" si="0"/>
        <v>0</v>
      </c>
      <c r="J23" s="20">
        <f t="shared" si="0"/>
        <v>0</v>
      </c>
      <c r="K23" s="20">
        <f t="shared" si="0"/>
        <v>0</v>
      </c>
      <c r="L23" s="20">
        <f t="shared" si="0"/>
        <v>0</v>
      </c>
      <c r="M23" s="20">
        <f t="shared" si="0"/>
        <v>0</v>
      </c>
      <c r="N23" s="20">
        <f t="shared" si="0"/>
        <v>0</v>
      </c>
      <c r="O23" s="20">
        <f t="shared" si="0"/>
        <v>0</v>
      </c>
      <c r="P23" s="20">
        <f t="shared" si="0"/>
        <v>0</v>
      </c>
      <c r="Q23" s="18" t="s">
        <v>63</v>
      </c>
      <c r="S23" s="65"/>
    </row>
    <row r="24" spans="1:19" ht="24" customHeight="1" x14ac:dyDescent="0.3">
      <c r="A24" s="210" t="s">
        <v>46</v>
      </c>
      <c r="B24" s="206"/>
      <c r="C24" s="206"/>
      <c r="D24" s="206"/>
      <c r="E24" s="19" t="s">
        <v>10</v>
      </c>
      <c r="F24" s="19" t="s">
        <v>11</v>
      </c>
      <c r="G24" s="19" t="s">
        <v>12</v>
      </c>
      <c r="H24" s="19" t="s">
        <v>13</v>
      </c>
      <c r="I24" s="19" t="s">
        <v>14</v>
      </c>
      <c r="J24" s="19" t="s">
        <v>15</v>
      </c>
      <c r="K24" s="19" t="s">
        <v>16</v>
      </c>
      <c r="L24" s="19" t="s">
        <v>17</v>
      </c>
      <c r="M24" s="19" t="s">
        <v>18</v>
      </c>
      <c r="N24" s="19" t="s">
        <v>19</v>
      </c>
      <c r="O24" s="19" t="s">
        <v>20</v>
      </c>
      <c r="P24" s="19" t="s">
        <v>21</v>
      </c>
      <c r="Q24" s="3"/>
    </row>
    <row r="25" spans="1:19" ht="24" customHeight="1" x14ac:dyDescent="0.3">
      <c r="A25" s="206"/>
      <c r="B25" s="206"/>
      <c r="C25" s="206"/>
      <c r="D25" s="206"/>
      <c r="E25" s="33" t="b">
        <f>IF(E$21&gt;=MAX(調整係数一覧!$A$202:$A$221),VLOOKUP(MAX(調整係数一覧!$A$202:$A$221),調整係数一覧!$A$202:$M$221,COLUMN(E$25)-3,0),VLOOKUP(E$21,調整係数一覧!$A$202:$M$221,COLUMN(E$25)-3,0))</f>
        <v>0</v>
      </c>
      <c r="F25" s="33" t="e">
        <f>IF(F$21&gt;=MAX(調整係数一覧!$A$202:$A$221),VLOOKUP(MAX(調整係数一覧!$A$202:$A$221),調整係数一覧!$A$202:$M$221,COLUMN(F$25)-3,0),VLOOKUP(F$21,調整係数一覧!$A$202:$M$221,COLUMN(F$25)-3,0))</f>
        <v>#N/A</v>
      </c>
      <c r="G25" s="33" t="e">
        <f>IF(G$21&gt;=MAX(調整係数一覧!$A$202:$A$221),VLOOKUP(MAX(調整係数一覧!$A$202:$A$221),調整係数一覧!$A$202:$M$221,COLUMN(G$25)-3,0),VLOOKUP(G$21,調整係数一覧!$A$202:$M$221,COLUMN(G$25)-3,0))</f>
        <v>#N/A</v>
      </c>
      <c r="H25" s="33" t="e">
        <f>IF(H$21&gt;=MAX(調整係数一覧!$A$202:$A$221),VLOOKUP(MAX(調整係数一覧!$A$202:$A$221),調整係数一覧!$A$202:$M$221,COLUMN(H$25)-3,0),VLOOKUP(H$21,調整係数一覧!$A$202:$M$221,COLUMN(H$25)-3,0))</f>
        <v>#N/A</v>
      </c>
      <c r="I25" s="33" t="e">
        <f>IF(I$21&gt;=MAX(調整係数一覧!$A$202:$A$221),VLOOKUP(MAX(調整係数一覧!$A$202:$A$221),調整係数一覧!$A$202:$M$221,COLUMN(I$25)-3,0),VLOOKUP(I$21,調整係数一覧!$A$202:$M$221,COLUMN(I$25)-3,0))</f>
        <v>#N/A</v>
      </c>
      <c r="J25" s="33" t="e">
        <f>IF(J$21&gt;=MAX(調整係数一覧!$A$202:$A$221),VLOOKUP(MAX(調整係数一覧!$A$202:$A$221),調整係数一覧!$A$202:$M$221,COLUMN(J$25)-3,0),VLOOKUP(J$21,調整係数一覧!$A$202:$M$221,COLUMN(J$25)-3,0))</f>
        <v>#N/A</v>
      </c>
      <c r="K25" s="33" t="e">
        <f>IF(K$21&gt;=MAX(調整係数一覧!$A$202:$A$221),VLOOKUP(MAX(調整係数一覧!$A$202:$A$221),調整係数一覧!$A$202:$M$221,COLUMN(K$25)-3,0),VLOOKUP(K$21,調整係数一覧!$A$202:$M$221,COLUMN(K$25)-3,0))</f>
        <v>#N/A</v>
      </c>
      <c r="L25" s="33" t="e">
        <f>IF(L$21&gt;=MAX(調整係数一覧!$A$202:$A$221),VLOOKUP(MAX(調整係数一覧!$A$202:$A$221),調整係数一覧!$A$202:$M$221,COLUMN(L$25)-3,0),VLOOKUP(L$21,調整係数一覧!$A$202:$M$221,COLUMN(L$25)-3,0))</f>
        <v>#N/A</v>
      </c>
      <c r="M25" s="33" t="e">
        <f>IF(M$21&gt;=MAX(調整係数一覧!$A$202:$A$221),VLOOKUP(MAX(調整係数一覧!$A$202:$A$221),調整係数一覧!$A$202:$M$221,COLUMN(M$25)-3,0),VLOOKUP(M$21,調整係数一覧!$A$202:$M$221,COLUMN(M$25)-3,0))</f>
        <v>#N/A</v>
      </c>
      <c r="N25" s="33" t="e">
        <f>IF(N$21&gt;=MAX(調整係数一覧!$A$202:$A$221),VLOOKUP(MAX(調整係数一覧!$A$202:$A$221),調整係数一覧!$A$202:$M$221,COLUMN(N$25)-3,0),VLOOKUP(N$21,調整係数一覧!$A$202:$M$221,COLUMN(N$25)-3,0))</f>
        <v>#N/A</v>
      </c>
      <c r="O25" s="33" t="e">
        <f>IF(O$21&gt;=MAX(調整係数一覧!$A$202:$A$221),VLOOKUP(MAX(調整係数一覧!$A$202:$A$221),調整係数一覧!$A$202:$M$221,COLUMN(O$25)-3,0),VLOOKUP(O$21,調整係数一覧!$A$202:$M$221,COLUMN(O$25)-3,0))</f>
        <v>#N/A</v>
      </c>
      <c r="P25" s="33" t="e">
        <f>IF(P$21&gt;=MAX(調整係数一覧!$A$202:$A$221),VLOOKUP(MAX(調整係数一覧!$A$202:$A$221),調整係数一覧!$A$202:$M$221,COLUMN(P$25)-3,0),VLOOKUP(P$21,調整係数一覧!$A$202:$M$221,COLUMN(P$25)-3,0))</f>
        <v>#N/A</v>
      </c>
      <c r="Q25" s="18" t="s">
        <v>65</v>
      </c>
    </row>
    <row r="26" spans="1:19" ht="24" customHeight="1" x14ac:dyDescent="0.3">
      <c r="A26" s="206" t="s">
        <v>8</v>
      </c>
      <c r="B26" s="206"/>
      <c r="C26" s="206"/>
      <c r="D26" s="206"/>
      <c r="E26" s="226" t="e">
        <f>ROUND('計算用(期待容量)'!B97,0)</f>
        <v>#N/A</v>
      </c>
      <c r="F26" s="227"/>
      <c r="G26" s="227"/>
      <c r="H26" s="227"/>
      <c r="I26" s="227"/>
      <c r="J26" s="227"/>
      <c r="K26" s="227"/>
      <c r="L26" s="227"/>
      <c r="M26" s="227"/>
      <c r="N26" s="227"/>
      <c r="O26" s="227"/>
      <c r="P26" s="228"/>
      <c r="Q26" s="18" t="s">
        <v>22</v>
      </c>
    </row>
    <row r="27" spans="1:19" ht="24" customHeight="1" x14ac:dyDescent="0.3">
      <c r="A27" s="206" t="s">
        <v>47</v>
      </c>
      <c r="B27" s="206"/>
      <c r="C27" s="206"/>
      <c r="D27" s="206"/>
      <c r="E27" s="19" t="s">
        <v>10</v>
      </c>
      <c r="F27" s="19" t="s">
        <v>11</v>
      </c>
      <c r="G27" s="19" t="s">
        <v>12</v>
      </c>
      <c r="H27" s="19" t="s">
        <v>13</v>
      </c>
      <c r="I27" s="19" t="s">
        <v>14</v>
      </c>
      <c r="J27" s="19" t="s">
        <v>15</v>
      </c>
      <c r="K27" s="19" t="s">
        <v>16</v>
      </c>
      <c r="L27" s="19" t="s">
        <v>17</v>
      </c>
      <c r="M27" s="19" t="s">
        <v>18</v>
      </c>
      <c r="N27" s="19" t="s">
        <v>19</v>
      </c>
      <c r="O27" s="19" t="s">
        <v>20</v>
      </c>
      <c r="P27" s="19" t="s">
        <v>21</v>
      </c>
      <c r="Q27" s="3"/>
    </row>
    <row r="28" spans="1:19" ht="24" customHeight="1" x14ac:dyDescent="0.3">
      <c r="A28" s="206"/>
      <c r="B28" s="206"/>
      <c r="C28" s="206"/>
      <c r="D28" s="206"/>
      <c r="E28" s="71"/>
      <c r="F28" s="71"/>
      <c r="G28" s="71"/>
      <c r="H28" s="71"/>
      <c r="I28" s="71"/>
      <c r="J28" s="71"/>
      <c r="K28" s="71"/>
      <c r="L28" s="71"/>
      <c r="M28" s="71"/>
      <c r="N28" s="71"/>
      <c r="O28" s="71"/>
      <c r="P28" s="71"/>
      <c r="Q28" s="18" t="s">
        <v>22</v>
      </c>
    </row>
    <row r="29" spans="1:19" ht="24" customHeight="1" x14ac:dyDescent="0.3">
      <c r="A29" s="210" t="s">
        <v>48</v>
      </c>
      <c r="B29" s="206"/>
      <c r="C29" s="206"/>
      <c r="D29" s="206"/>
      <c r="E29" s="19" t="s">
        <v>10</v>
      </c>
      <c r="F29" s="19" t="s">
        <v>11</v>
      </c>
      <c r="G29" s="19" t="s">
        <v>12</v>
      </c>
      <c r="H29" s="19" t="s">
        <v>13</v>
      </c>
      <c r="I29" s="19" t="s">
        <v>14</v>
      </c>
      <c r="J29" s="19" t="s">
        <v>15</v>
      </c>
      <c r="K29" s="19" t="s">
        <v>16</v>
      </c>
      <c r="L29" s="19" t="s">
        <v>17</v>
      </c>
      <c r="M29" s="19" t="s">
        <v>18</v>
      </c>
      <c r="N29" s="19" t="s">
        <v>19</v>
      </c>
      <c r="O29" s="19" t="s">
        <v>20</v>
      </c>
      <c r="P29" s="19" t="s">
        <v>21</v>
      </c>
      <c r="Q29" s="3"/>
    </row>
    <row r="30" spans="1:19" ht="24" customHeight="1" x14ac:dyDescent="0.3">
      <c r="A30" s="206"/>
      <c r="B30" s="206"/>
      <c r="C30" s="206"/>
      <c r="D30" s="206"/>
      <c r="E30" s="72"/>
      <c r="F30" s="72"/>
      <c r="G30" s="72"/>
      <c r="H30" s="72"/>
      <c r="I30" s="72"/>
      <c r="J30" s="72"/>
      <c r="K30" s="72"/>
      <c r="L30" s="72"/>
      <c r="M30" s="72"/>
      <c r="N30" s="72"/>
      <c r="O30" s="72"/>
      <c r="P30" s="72"/>
      <c r="Q30" s="18" t="s">
        <v>64</v>
      </c>
      <c r="R30" s="29"/>
    </row>
    <row r="31" spans="1:19" ht="24" customHeight="1" x14ac:dyDescent="0.3">
      <c r="A31" s="210" t="s">
        <v>49</v>
      </c>
      <c r="B31" s="206"/>
      <c r="C31" s="206"/>
      <c r="D31" s="206"/>
      <c r="E31" s="19" t="s">
        <v>10</v>
      </c>
      <c r="F31" s="19" t="s">
        <v>11</v>
      </c>
      <c r="G31" s="19" t="s">
        <v>12</v>
      </c>
      <c r="H31" s="19" t="s">
        <v>13</v>
      </c>
      <c r="I31" s="19" t="s">
        <v>14</v>
      </c>
      <c r="J31" s="19" t="s">
        <v>15</v>
      </c>
      <c r="K31" s="19" t="s">
        <v>16</v>
      </c>
      <c r="L31" s="19" t="s">
        <v>17</v>
      </c>
      <c r="M31" s="19" t="s">
        <v>18</v>
      </c>
      <c r="N31" s="19" t="s">
        <v>19</v>
      </c>
      <c r="O31" s="19" t="s">
        <v>20</v>
      </c>
      <c r="P31" s="19" t="s">
        <v>21</v>
      </c>
      <c r="Q31" s="3"/>
    </row>
    <row r="32" spans="1:19" ht="24" customHeight="1" x14ac:dyDescent="0.3">
      <c r="A32" s="206"/>
      <c r="B32" s="206"/>
      <c r="C32" s="206"/>
      <c r="D32" s="206"/>
      <c r="E32" s="20">
        <f>E30*E28</f>
        <v>0</v>
      </c>
      <c r="F32" s="20">
        <f t="shared" ref="F32:P32" si="1">F30*F28</f>
        <v>0</v>
      </c>
      <c r="G32" s="20">
        <f t="shared" si="1"/>
        <v>0</v>
      </c>
      <c r="H32" s="20">
        <f t="shared" si="1"/>
        <v>0</v>
      </c>
      <c r="I32" s="20">
        <f t="shared" si="1"/>
        <v>0</v>
      </c>
      <c r="J32" s="20">
        <f t="shared" si="1"/>
        <v>0</v>
      </c>
      <c r="K32" s="20">
        <f t="shared" si="1"/>
        <v>0</v>
      </c>
      <c r="L32" s="20">
        <f t="shared" si="1"/>
        <v>0</v>
      </c>
      <c r="M32" s="20">
        <f t="shared" si="1"/>
        <v>0</v>
      </c>
      <c r="N32" s="20">
        <f t="shared" si="1"/>
        <v>0</v>
      </c>
      <c r="O32" s="20">
        <f t="shared" si="1"/>
        <v>0</v>
      </c>
      <c r="P32" s="20">
        <f t="shared" si="1"/>
        <v>0</v>
      </c>
      <c r="Q32" s="18" t="s">
        <v>63</v>
      </c>
      <c r="R32" s="29"/>
    </row>
    <row r="33" spans="1:17" ht="24" customHeight="1" x14ac:dyDescent="0.3">
      <c r="A33" s="210" t="s">
        <v>50</v>
      </c>
      <c r="B33" s="206"/>
      <c r="C33" s="206"/>
      <c r="D33" s="206"/>
      <c r="E33" s="19" t="s">
        <v>10</v>
      </c>
      <c r="F33" s="19" t="s">
        <v>11</v>
      </c>
      <c r="G33" s="19" t="s">
        <v>12</v>
      </c>
      <c r="H33" s="19" t="s">
        <v>13</v>
      </c>
      <c r="I33" s="19" t="s">
        <v>14</v>
      </c>
      <c r="J33" s="19" t="s">
        <v>15</v>
      </c>
      <c r="K33" s="19" t="s">
        <v>16</v>
      </c>
      <c r="L33" s="19" t="s">
        <v>17</v>
      </c>
      <c r="M33" s="19" t="s">
        <v>18</v>
      </c>
      <c r="N33" s="19" t="s">
        <v>19</v>
      </c>
      <c r="O33" s="19" t="s">
        <v>20</v>
      </c>
      <c r="P33" s="19" t="s">
        <v>21</v>
      </c>
      <c r="Q33" s="3"/>
    </row>
    <row r="34" spans="1:17" ht="24" customHeight="1" x14ac:dyDescent="0.3">
      <c r="A34" s="206"/>
      <c r="B34" s="206"/>
      <c r="C34" s="206"/>
      <c r="D34" s="206"/>
      <c r="E34" s="33" t="e">
        <f>IF(E$30&gt;=MAX(調整係数一覧!$A$202:$A$221),VLOOKUP(MAX(調整係数一覧!$A$202:$A$221),調整係数一覧!$A$202:$M$221,COLUMN(E$34)-3,0),VLOOKUP(E$30,調整係数一覧!$A$202:$M$221,COLUMN(E$34)-3,0))</f>
        <v>#N/A</v>
      </c>
      <c r="F34" s="33" t="e">
        <f>IF(F$30&gt;=MAX(調整係数一覧!$A$202:$A$221),VLOOKUP(MAX(調整係数一覧!$A$202:$A$221),調整係数一覧!$A$202:$M$221,COLUMN(F$34)-3,0),VLOOKUP(F$30,調整係数一覧!$A$202:$M$221,COLUMN(F$34)-3,0))</f>
        <v>#N/A</v>
      </c>
      <c r="G34" s="33" t="e">
        <f>IF(G$30&gt;=MAX(調整係数一覧!$A$202:$A$221),VLOOKUP(MAX(調整係数一覧!$A$202:$A$221),調整係数一覧!$A$202:$M$221,COLUMN(G$34)-3,0),VLOOKUP(G$30,調整係数一覧!$A$202:$M$221,COLUMN(G$34)-3,0))</f>
        <v>#N/A</v>
      </c>
      <c r="H34" s="33" t="e">
        <f>IF(H$30&gt;=MAX(調整係数一覧!$A$202:$A$221),VLOOKUP(MAX(調整係数一覧!$A$202:$A$221),調整係数一覧!$A$202:$M$221,COLUMN(H$34)-3,0),VLOOKUP(H$30,調整係数一覧!$A$202:$M$221,COLUMN(H$34)-3,0))</f>
        <v>#N/A</v>
      </c>
      <c r="I34" s="33" t="e">
        <f>IF(I$30&gt;=MAX(調整係数一覧!$A$202:$A$221),VLOOKUP(MAX(調整係数一覧!$A$202:$A$221),調整係数一覧!$A$202:$M$221,COLUMN(I$34)-3,0),VLOOKUP(I$30,調整係数一覧!$A$202:$M$221,COLUMN(I$34)-3,0))</f>
        <v>#N/A</v>
      </c>
      <c r="J34" s="33" t="e">
        <f>IF(J$30&gt;=MAX(調整係数一覧!$A$202:$A$221),VLOOKUP(MAX(調整係数一覧!$A$202:$A$221),調整係数一覧!$A$202:$M$221,COLUMN(J$34)-3,0),VLOOKUP(J$30,調整係数一覧!$A$202:$M$221,COLUMN(J$34)-3,0))</f>
        <v>#N/A</v>
      </c>
      <c r="K34" s="33" t="e">
        <f>IF(K$30&gt;=MAX(調整係数一覧!$A$202:$A$221),VLOOKUP(MAX(調整係数一覧!$A$202:$A$221),調整係数一覧!$A$202:$M$221,COLUMN(K$34)-3,0),VLOOKUP(K$30,調整係数一覧!$A$202:$M$221,COLUMN(K$34)-3,0))</f>
        <v>#N/A</v>
      </c>
      <c r="L34" s="33" t="e">
        <f>IF(L$30&gt;=MAX(調整係数一覧!$A$202:$A$221),VLOOKUP(MAX(調整係数一覧!$A$202:$A$221),調整係数一覧!$A$202:$M$221,COLUMN(L$34)-3,0),VLOOKUP(L$30,調整係数一覧!$A$202:$M$221,COLUMN(L$34)-3,0))</f>
        <v>#N/A</v>
      </c>
      <c r="M34" s="33" t="e">
        <f>IF(M$30&gt;=MAX(調整係数一覧!$A$202:$A$221),VLOOKUP(MAX(調整係数一覧!$A$202:$A$221),調整係数一覧!$A$202:$M$221,COLUMN(M$34)-3,0),VLOOKUP(M$30,調整係数一覧!$A$202:$M$221,COLUMN(M$34)-3,0))</f>
        <v>#N/A</v>
      </c>
      <c r="N34" s="33" t="e">
        <f>IF(N$30&gt;=MAX(調整係数一覧!$A$202:$A$221),VLOOKUP(MAX(調整係数一覧!$A$202:$A$221),調整係数一覧!$A$202:$M$221,COLUMN(N$34)-3,0),VLOOKUP(N$30,調整係数一覧!$A$202:$M$221,COLUMN(N$34)-3,0))</f>
        <v>#N/A</v>
      </c>
      <c r="O34" s="33" t="e">
        <f>IF(O$30&gt;=MAX(調整係数一覧!$A$202:$A$221),VLOOKUP(MAX(調整係数一覧!$A$202:$A$221),調整係数一覧!$A$202:$M$221,COLUMN(O$34)-3,0),VLOOKUP(O$30,調整係数一覧!$A$202:$M$221,COLUMN(O$34)-3,0))</f>
        <v>#N/A</v>
      </c>
      <c r="P34" s="33" t="e">
        <f>IF(P$30&gt;=MAX(調整係数一覧!$A$202:$A$221),VLOOKUP(MAX(調整係数一覧!$A$202:$A$221),調整係数一覧!$A$202:$M$221,COLUMN(P$34)-3,0),VLOOKUP(P$30,調整係数一覧!$A$202:$M$221,COLUMN(P$34)-3,0))</f>
        <v>#N/A</v>
      </c>
      <c r="Q34" s="18" t="s">
        <v>66</v>
      </c>
    </row>
    <row r="35" spans="1:17" ht="24" customHeight="1" x14ac:dyDescent="0.3">
      <c r="A35" s="206" t="s">
        <v>9</v>
      </c>
      <c r="B35" s="206"/>
      <c r="C35" s="206"/>
      <c r="D35" s="206"/>
      <c r="E35" s="226" t="e">
        <f>ROUND('計算用(応札容量)'!B97,0)</f>
        <v>#N/A</v>
      </c>
      <c r="F35" s="227"/>
      <c r="G35" s="227"/>
      <c r="H35" s="227"/>
      <c r="I35" s="227"/>
      <c r="J35" s="227"/>
      <c r="K35" s="227"/>
      <c r="L35" s="227"/>
      <c r="M35" s="227"/>
      <c r="N35" s="227"/>
      <c r="O35" s="227"/>
      <c r="P35" s="228"/>
      <c r="Q35" s="18" t="s">
        <v>22</v>
      </c>
    </row>
    <row r="36" spans="1:17" x14ac:dyDescent="0.3">
      <c r="A36" s="1" t="s">
        <v>24</v>
      </c>
    </row>
    <row r="37" spans="1:17" x14ac:dyDescent="0.3">
      <c r="A37" s="1" t="s">
        <v>107</v>
      </c>
    </row>
    <row r="38" spans="1:17" x14ac:dyDescent="0.3">
      <c r="B38" s="1" t="s">
        <v>111</v>
      </c>
    </row>
    <row r="39" spans="1:17" x14ac:dyDescent="0.3">
      <c r="B39" s="34" t="s">
        <v>75</v>
      </c>
    </row>
    <row r="40" spans="1:17" x14ac:dyDescent="0.3">
      <c r="B40" s="34" t="s">
        <v>93</v>
      </c>
    </row>
    <row r="41" spans="1:17" x14ac:dyDescent="0.3">
      <c r="B41" s="1" t="s">
        <v>67</v>
      </c>
    </row>
    <row r="42" spans="1:17" x14ac:dyDescent="0.3">
      <c r="B42" s="1" t="s">
        <v>68</v>
      </c>
    </row>
    <row r="43" spans="1:17" x14ac:dyDescent="0.3">
      <c r="B43" s="1" t="s">
        <v>112</v>
      </c>
    </row>
    <row r="44" spans="1:17" x14ac:dyDescent="0.3">
      <c r="B44" s="34" t="s">
        <v>91</v>
      </c>
    </row>
    <row r="45" spans="1:17" x14ac:dyDescent="0.3">
      <c r="B45" s="1" t="s">
        <v>69</v>
      </c>
    </row>
    <row r="46" spans="1:17" x14ac:dyDescent="0.3">
      <c r="B46" s="1" t="s">
        <v>70</v>
      </c>
    </row>
    <row r="47" spans="1:17" x14ac:dyDescent="0.3">
      <c r="B47" s="1" t="s">
        <v>71</v>
      </c>
    </row>
    <row r="49" spans="1:2" x14ac:dyDescent="0.3">
      <c r="A49" s="1" t="s">
        <v>110</v>
      </c>
    </row>
    <row r="50" spans="1:2" x14ac:dyDescent="0.3">
      <c r="B50" s="1" t="s">
        <v>97</v>
      </c>
    </row>
    <row r="51" spans="1:2" x14ac:dyDescent="0.3">
      <c r="B51" s="1" t="s">
        <v>92</v>
      </c>
    </row>
    <row r="52" spans="1:2" x14ac:dyDescent="0.3">
      <c r="B52" s="1" t="s">
        <v>113</v>
      </c>
    </row>
    <row r="53" spans="1:2" x14ac:dyDescent="0.3">
      <c r="B53" s="1" t="s">
        <v>72</v>
      </c>
    </row>
    <row r="54" spans="1:2" x14ac:dyDescent="0.3">
      <c r="B54" s="1" t="s">
        <v>73</v>
      </c>
    </row>
    <row r="55" spans="1:2" x14ac:dyDescent="0.3">
      <c r="B55" s="1" t="s">
        <v>90</v>
      </c>
    </row>
  </sheetData>
  <mergeCells count="28">
    <mergeCell ref="A35:D35"/>
    <mergeCell ref="E35:P35"/>
    <mergeCell ref="A20:D21"/>
    <mergeCell ref="A22:D23"/>
    <mergeCell ref="A24:D25"/>
    <mergeCell ref="A27:D28"/>
    <mergeCell ref="A29:D30"/>
    <mergeCell ref="A31:D32"/>
    <mergeCell ref="A33:D34"/>
    <mergeCell ref="A26:D26"/>
    <mergeCell ref="E26:P26"/>
    <mergeCell ref="A16:D16"/>
    <mergeCell ref="E16:P16"/>
    <mergeCell ref="A17:D17"/>
    <mergeCell ref="E17:P17"/>
    <mergeCell ref="A18:D19"/>
    <mergeCell ref="A13:D13"/>
    <mergeCell ref="E13:P13"/>
    <mergeCell ref="A14:D14"/>
    <mergeCell ref="E14:P14"/>
    <mergeCell ref="A15:D15"/>
    <mergeCell ref="E15:P15"/>
    <mergeCell ref="A2:B2"/>
    <mergeCell ref="A4:Q4"/>
    <mergeCell ref="A6:Q6"/>
    <mergeCell ref="A12:D12"/>
    <mergeCell ref="E12:P12"/>
    <mergeCell ref="M11:Q11"/>
  </mergeCells>
  <phoneticPr fontId="2"/>
  <conditionalFormatting sqref="E28:P28">
    <cfRule type="cellIs" dxfId="3" priority="4" operator="greaterThan">
      <formula>E19</formula>
    </cfRule>
  </conditionalFormatting>
  <conditionalFormatting sqref="E30:P30">
    <cfRule type="expression" dxfId="2" priority="3">
      <formula>E23&lt;E32</formula>
    </cfRule>
  </conditionalFormatting>
  <conditionalFormatting sqref="E32:P32">
    <cfRule type="cellIs" dxfId="1" priority="2" operator="greaterThan">
      <formula>E23</formula>
    </cfRule>
  </conditionalFormatting>
  <conditionalFormatting sqref="E19:P19">
    <cfRule type="cellIs" dxfId="0" priority="1" operator="greaterThan">
      <formula>$E$17</formula>
    </cfRule>
  </conditionalFormatting>
  <dataValidations count="5">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各月の送電可能電力以下の整数値で入力してください" sqref="E28:P28" xr:uid="{00000000-0002-0000-0100-000001000000}">
      <formula1>E19</formula1>
    </dataValidation>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 type="whole" operator="lessThanOrEqual" allowBlank="1" showInputMessage="1" showErrorMessage="1" error="設備容量以下の整数値で入力してください" sqref="E19:P19" xr:uid="{00000000-0002-0000-0100-000004000000}">
      <formula1>$E$17</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99"/>
  <sheetViews>
    <sheetView topLeftCell="A43" zoomScale="85" zoomScaleNormal="85" workbookViewId="0">
      <selection activeCell="G19" sqref="G19"/>
    </sheetView>
  </sheetViews>
  <sheetFormatPr defaultColWidth="9" defaultRowHeight="15" x14ac:dyDescent="0.3"/>
  <cols>
    <col min="1" max="1" width="24.109375" style="1" bestFit="1" customWidth="1"/>
    <col min="2" max="2" width="11.3320312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60">
        <v>3984.801442596674</v>
      </c>
      <c r="C4" s="60">
        <v>10414.000659727313</v>
      </c>
      <c r="D4" s="60">
        <v>38345.222629796845</v>
      </c>
      <c r="E4" s="60">
        <v>18498.051948051947</v>
      </c>
      <c r="F4" s="60">
        <v>3813.3006720457151</v>
      </c>
      <c r="G4" s="60">
        <v>17842.589820359281</v>
      </c>
      <c r="H4" s="60">
        <v>7435.8566487317448</v>
      </c>
      <c r="I4" s="60">
        <v>3411.3654618473897</v>
      </c>
      <c r="J4" s="60">
        <v>10286.140122360372</v>
      </c>
    </row>
    <row r="5" spans="1:13" x14ac:dyDescent="0.3">
      <c r="A5" s="7" t="s">
        <v>11</v>
      </c>
      <c r="B5" s="60">
        <v>3605.4866760168302</v>
      </c>
      <c r="C5" s="60">
        <v>9703.8427649904697</v>
      </c>
      <c r="D5" s="60">
        <v>37113.208803611735</v>
      </c>
      <c r="E5" s="60">
        <v>18686.2012987013</v>
      </c>
      <c r="F5" s="60">
        <v>3625.5944807742608</v>
      </c>
      <c r="G5" s="60">
        <v>18365.052395209579</v>
      </c>
      <c r="H5" s="60">
        <v>7487.8766333589547</v>
      </c>
      <c r="I5" s="60">
        <v>3431.0843373493976</v>
      </c>
      <c r="J5" s="60">
        <v>10445.297019932899</v>
      </c>
    </row>
    <row r="6" spans="1:13" x14ac:dyDescent="0.3">
      <c r="A6" s="7" t="s">
        <v>12</v>
      </c>
      <c r="B6" s="60">
        <v>3624.4524143458225</v>
      </c>
      <c r="C6" s="60">
        <v>10462.465474270635</v>
      </c>
      <c r="D6" s="60">
        <v>41014.934537246052</v>
      </c>
      <c r="E6" s="60">
        <v>20141.883116883117</v>
      </c>
      <c r="F6" s="60">
        <v>3981.2483168675426</v>
      </c>
      <c r="G6" s="60">
        <v>21046.369760479043</v>
      </c>
      <c r="H6" s="60">
        <v>8218.1571867794009</v>
      </c>
      <c r="I6" s="60">
        <v>3914.1967871485945</v>
      </c>
      <c r="J6" s="60">
        <v>11879.711071640024</v>
      </c>
    </row>
    <row r="7" spans="1:13" x14ac:dyDescent="0.3">
      <c r="A7" s="7" t="s">
        <v>13</v>
      </c>
      <c r="B7" s="60">
        <v>4091.9787081339714</v>
      </c>
      <c r="C7" s="60">
        <v>12445.85006589658</v>
      </c>
      <c r="D7" s="60">
        <v>52951.494074492097</v>
      </c>
      <c r="E7" s="60">
        <v>24400</v>
      </c>
      <c r="F7" s="60">
        <v>4909.8999999999996</v>
      </c>
      <c r="G7" s="60">
        <v>26340</v>
      </c>
      <c r="H7" s="60">
        <v>10412</v>
      </c>
      <c r="I7" s="60">
        <v>4910</v>
      </c>
      <c r="J7" s="60">
        <v>15216</v>
      </c>
    </row>
    <row r="8" spans="1:13" x14ac:dyDescent="0.3">
      <c r="A8" s="7" t="s">
        <v>14</v>
      </c>
      <c r="B8" s="60">
        <v>4181</v>
      </c>
      <c r="C8" s="60">
        <v>12721</v>
      </c>
      <c r="D8" s="60">
        <v>52950</v>
      </c>
      <c r="E8" s="60">
        <v>24400</v>
      </c>
      <c r="F8" s="60">
        <v>4909.8999999999996</v>
      </c>
      <c r="G8" s="60">
        <v>26340</v>
      </c>
      <c r="H8" s="60">
        <v>10412</v>
      </c>
      <c r="I8" s="60">
        <v>4910</v>
      </c>
      <c r="J8" s="60">
        <v>15216</v>
      </c>
    </row>
    <row r="9" spans="1:13" x14ac:dyDescent="0.3">
      <c r="A9" s="7" t="s">
        <v>15</v>
      </c>
      <c r="B9" s="60">
        <v>3931.9404306220094</v>
      </c>
      <c r="C9" s="60">
        <v>11385.68454918986</v>
      </c>
      <c r="D9" s="60">
        <v>45310.896726862302</v>
      </c>
      <c r="E9" s="60">
        <v>22360.064935064936</v>
      </c>
      <c r="F9" s="60">
        <v>4366.5399726352643</v>
      </c>
      <c r="G9" s="60">
        <v>22732.050898203594</v>
      </c>
      <c r="H9" s="60">
        <v>9105.4980784012296</v>
      </c>
      <c r="I9" s="60">
        <v>4288.8554216867469</v>
      </c>
      <c r="J9" s="60">
        <v>13117.931715018749</v>
      </c>
    </row>
    <row r="10" spans="1:13" x14ac:dyDescent="0.3">
      <c r="A10" s="7" t="s">
        <v>16</v>
      </c>
      <c r="B10" s="60">
        <v>4354.1342416349426</v>
      </c>
      <c r="C10" s="60">
        <v>10427.847749596833</v>
      </c>
      <c r="D10" s="60">
        <v>37638.027370203163</v>
      </c>
      <c r="E10" s="60">
        <v>19478.409090909092</v>
      </c>
      <c r="F10" s="60">
        <v>3689.809756735548</v>
      </c>
      <c r="G10" s="60">
        <v>18808.652694610777</v>
      </c>
      <c r="H10" s="60">
        <v>7796.9953881629517</v>
      </c>
      <c r="I10" s="60">
        <v>3539.5381526104416</v>
      </c>
      <c r="J10" s="60">
        <v>11179.020327610026</v>
      </c>
    </row>
    <row r="11" spans="1:13" x14ac:dyDescent="0.3">
      <c r="A11" s="7" t="s">
        <v>17</v>
      </c>
      <c r="B11" s="60">
        <v>4532.8114606291329</v>
      </c>
      <c r="C11" s="60">
        <v>11630.56641254948</v>
      </c>
      <c r="D11" s="60">
        <v>40007.430304740403</v>
      </c>
      <c r="E11" s="60">
        <v>19260.551948051947</v>
      </c>
      <c r="F11" s="60">
        <v>4070.1617758908628</v>
      </c>
      <c r="G11" s="60">
        <v>19557.844311377245</v>
      </c>
      <c r="H11" s="60">
        <v>8345.2059953881635</v>
      </c>
      <c r="I11" s="60">
        <v>3647.9919678714859</v>
      </c>
      <c r="J11" s="60">
        <v>11405.243339253997</v>
      </c>
    </row>
    <row r="12" spans="1:13" x14ac:dyDescent="0.3">
      <c r="A12" s="7" t="s">
        <v>18</v>
      </c>
      <c r="B12" s="60">
        <v>4882.180324584252</v>
      </c>
      <c r="C12" s="60">
        <v>12970.766896349509</v>
      </c>
      <c r="D12" s="60">
        <v>44339.449492099324</v>
      </c>
      <c r="E12" s="60">
        <v>21686.688311688311</v>
      </c>
      <c r="F12" s="60">
        <v>4618.4614398680051</v>
      </c>
      <c r="G12" s="60">
        <v>23500.958083832335</v>
      </c>
      <c r="H12" s="60">
        <v>10072.869715603381</v>
      </c>
      <c r="I12" s="60">
        <v>4525.4819277108436</v>
      </c>
      <c r="J12" s="60">
        <v>14587.380303927373</v>
      </c>
    </row>
    <row r="13" spans="1:13" x14ac:dyDescent="0.3">
      <c r="A13" s="7" t="s">
        <v>19</v>
      </c>
      <c r="B13" s="60">
        <v>4982</v>
      </c>
      <c r="C13" s="60">
        <v>13493</v>
      </c>
      <c r="D13" s="60">
        <v>47535.972065462753</v>
      </c>
      <c r="E13" s="60">
        <v>22746.266233766233</v>
      </c>
      <c r="F13" s="60">
        <v>4860.5036338759328</v>
      </c>
      <c r="G13" s="60">
        <v>24240.291916167665</v>
      </c>
      <c r="H13" s="60">
        <v>10313.962336664104</v>
      </c>
      <c r="I13" s="60">
        <v>4525.4819277108436</v>
      </c>
      <c r="J13" s="60">
        <v>14778.568778369845</v>
      </c>
    </row>
    <row r="14" spans="1:13" x14ac:dyDescent="0.3">
      <c r="A14" s="7" t="s">
        <v>20</v>
      </c>
      <c r="B14" s="60">
        <v>4913.1244239631333</v>
      </c>
      <c r="C14" s="60">
        <v>13345.627400674388</v>
      </c>
      <c r="D14" s="60">
        <v>47535.673250564338</v>
      </c>
      <c r="E14" s="60">
        <v>22746.266233766233</v>
      </c>
      <c r="F14" s="60">
        <v>4860.5036338759328</v>
      </c>
      <c r="G14" s="60">
        <v>24240.291916167665</v>
      </c>
      <c r="H14" s="60">
        <v>10313.962336664104</v>
      </c>
      <c r="I14" s="60">
        <v>4525.4819277108436</v>
      </c>
      <c r="J14" s="60">
        <v>14778.568778369845</v>
      </c>
    </row>
    <row r="15" spans="1:13" x14ac:dyDescent="0.3">
      <c r="A15" s="7" t="s">
        <v>21</v>
      </c>
      <c r="B15" s="60">
        <v>4533.80965738329</v>
      </c>
      <c r="C15" s="60">
        <v>12399.079900307872</v>
      </c>
      <c r="D15" s="60">
        <v>43155.744074492097</v>
      </c>
      <c r="E15" s="60">
        <v>20775.64935064935</v>
      </c>
      <c r="F15" s="60">
        <v>4499.9101611702445</v>
      </c>
      <c r="G15" s="60">
        <v>21598.405688622755</v>
      </c>
      <c r="H15" s="60">
        <v>9104.4976940814759</v>
      </c>
      <c r="I15" s="60">
        <v>4042.3694779116468</v>
      </c>
      <c r="J15" s="60">
        <v>12567.388987566608</v>
      </c>
    </row>
    <row r="16" spans="1:13" x14ac:dyDescent="0.3">
      <c r="B16" s="2"/>
      <c r="C16" s="2"/>
      <c r="D16" s="2"/>
      <c r="E16" s="2"/>
      <c r="F16" s="2"/>
      <c r="G16" s="2"/>
      <c r="H16" s="2"/>
      <c r="I16" s="2"/>
      <c r="J16" s="2"/>
      <c r="K16" s="2"/>
    </row>
    <row r="17" spans="1:12" x14ac:dyDescent="0.3">
      <c r="A17" s="1" t="s">
        <v>36</v>
      </c>
      <c r="B17" s="61">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62">
        <v>0.18710000000000002</v>
      </c>
      <c r="C19" s="62">
        <v>0.1522</v>
      </c>
      <c r="D19" s="62">
        <v>3.85E-2</v>
      </c>
      <c r="E19" s="62">
        <v>-6.6E-3</v>
      </c>
      <c r="F19" s="62">
        <v>0.25079999999999997</v>
      </c>
      <c r="G19" s="62">
        <v>-1.8100000000000002E-2</v>
      </c>
      <c r="H19" s="62">
        <v>3.39E-2</v>
      </c>
      <c r="I19" s="62">
        <v>0.1323</v>
      </c>
      <c r="J19" s="62">
        <v>0.221</v>
      </c>
    </row>
    <row r="20" spans="1:12" x14ac:dyDescent="0.3">
      <c r="L20" s="9"/>
    </row>
    <row r="21" spans="1:12" x14ac:dyDescent="0.3">
      <c r="A21" s="1" t="s">
        <v>78</v>
      </c>
      <c r="B21" s="62">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105</v>
      </c>
    </row>
    <row r="24" spans="1:12" x14ac:dyDescent="0.3">
      <c r="A24" s="7" t="s">
        <v>10</v>
      </c>
      <c r="B24" s="60">
        <v>733.49359875990217</v>
      </c>
      <c r="C24" s="60">
        <v>2691.8873704648422</v>
      </c>
      <c r="D24" s="60">
        <v>1761.2591634654027</v>
      </c>
      <c r="E24" s="60">
        <v>1682.918037379221</v>
      </c>
      <c r="F24" s="60">
        <v>1134.5917503319988</v>
      </c>
      <c r="G24" s="60">
        <v>1823.1164326930427</v>
      </c>
      <c r="H24" s="60">
        <v>890.26862856751904</v>
      </c>
      <c r="I24" s="60">
        <v>403.47952507275204</v>
      </c>
      <c r="J24" s="60">
        <v>745.11549326536715</v>
      </c>
    </row>
    <row r="25" spans="1:12" x14ac:dyDescent="0.3">
      <c r="A25" s="7" t="s">
        <v>11</v>
      </c>
      <c r="B25" s="60">
        <v>927.38389642740754</v>
      </c>
      <c r="C25" s="60">
        <v>3365.9356367419359</v>
      </c>
      <c r="D25" s="60">
        <v>3683.3680131429956</v>
      </c>
      <c r="E25" s="60">
        <v>2853.8539263381504</v>
      </c>
      <c r="F25" s="60">
        <v>1332.3441198874132</v>
      </c>
      <c r="G25" s="60">
        <v>2717.8430394556849</v>
      </c>
      <c r="H25" s="60">
        <v>1662.2681825917293</v>
      </c>
      <c r="I25" s="60">
        <v>860.78865119237071</v>
      </c>
      <c r="J25" s="60">
        <v>1266.5345342223038</v>
      </c>
    </row>
    <row r="26" spans="1:12" x14ac:dyDescent="0.3">
      <c r="A26" s="7" t="s">
        <v>12</v>
      </c>
      <c r="B26" s="60">
        <v>848.55378190148724</v>
      </c>
      <c r="C26" s="60">
        <v>2999.8239112739629</v>
      </c>
      <c r="D26" s="60">
        <v>3943.2426674628596</v>
      </c>
      <c r="E26" s="60">
        <v>2995.2634030980853</v>
      </c>
      <c r="F26" s="60">
        <v>1163.5816079126394</v>
      </c>
      <c r="G26" s="60">
        <v>2810.2692921849475</v>
      </c>
      <c r="H26" s="60">
        <v>1525.6353008396884</v>
      </c>
      <c r="I26" s="60">
        <v>821.25561299164724</v>
      </c>
      <c r="J26" s="60">
        <v>1719.6844223346952</v>
      </c>
    </row>
    <row r="27" spans="1:12" x14ac:dyDescent="0.3">
      <c r="A27" s="7" t="s">
        <v>13</v>
      </c>
      <c r="B27" s="60">
        <v>764.33149530539686</v>
      </c>
      <c r="C27" s="60">
        <v>2934.8150566617451</v>
      </c>
      <c r="D27" s="60">
        <v>5170.2746440525343</v>
      </c>
      <c r="E27" s="60">
        <v>3514.7356803211774</v>
      </c>
      <c r="F27" s="60">
        <v>1241.8425053441952</v>
      </c>
      <c r="G27" s="60">
        <v>3201.7030541057734</v>
      </c>
      <c r="H27" s="60">
        <v>2216.9171339968402</v>
      </c>
      <c r="I27" s="60">
        <v>1098.0363970985181</v>
      </c>
      <c r="J27" s="60">
        <v>2193.2440331137832</v>
      </c>
    </row>
    <row r="28" spans="1:12" x14ac:dyDescent="0.3">
      <c r="A28" s="7" t="s">
        <v>14</v>
      </c>
      <c r="B28" s="60">
        <v>745.67622874682991</v>
      </c>
      <c r="C28" s="60">
        <v>3146.533860549127</v>
      </c>
      <c r="D28" s="60">
        <v>5419.9742621498126</v>
      </c>
      <c r="E28" s="60">
        <v>3941.8925618964022</v>
      </c>
      <c r="F28" s="60">
        <v>1136.2873750668168</v>
      </c>
      <c r="G28" s="60">
        <v>3103.8853514951475</v>
      </c>
      <c r="H28" s="60">
        <v>2288.8346499496201</v>
      </c>
      <c r="I28" s="60">
        <v>1188.3113529672999</v>
      </c>
      <c r="J28" s="60">
        <v>2123.8443571789626</v>
      </c>
    </row>
    <row r="29" spans="1:12" x14ac:dyDescent="0.3">
      <c r="A29" s="7" t="s">
        <v>15</v>
      </c>
      <c r="B29" s="60">
        <v>631.705285570662</v>
      </c>
      <c r="C29" s="60">
        <v>2517.7305634635268</v>
      </c>
      <c r="D29" s="60">
        <v>3824.0605997543817</v>
      </c>
      <c r="E29" s="60">
        <v>2731.0263331807646</v>
      </c>
      <c r="F29" s="60">
        <v>858.77780297433037</v>
      </c>
      <c r="G29" s="60">
        <v>2323.5871563025166</v>
      </c>
      <c r="H29" s="60">
        <v>1441.9795861620928</v>
      </c>
      <c r="I29" s="60">
        <v>816.91404336057303</v>
      </c>
      <c r="J29" s="60">
        <v>1619.2386292311708</v>
      </c>
    </row>
    <row r="30" spans="1:12" x14ac:dyDescent="0.3">
      <c r="A30" s="7" t="s">
        <v>16</v>
      </c>
      <c r="B30" s="60">
        <v>594.89713156842981</v>
      </c>
      <c r="C30" s="60">
        <v>2168.5588987422366</v>
      </c>
      <c r="D30" s="60">
        <v>2415.8310827332257</v>
      </c>
      <c r="E30" s="60">
        <v>1926.8877272811942</v>
      </c>
      <c r="F30" s="60">
        <v>728.96583346051966</v>
      </c>
      <c r="G30" s="60">
        <v>1611.2021618265221</v>
      </c>
      <c r="H30" s="60">
        <v>1096.2640881269335</v>
      </c>
      <c r="I30" s="60">
        <v>609.18821151790553</v>
      </c>
      <c r="J30" s="60">
        <v>1212.9748647430511</v>
      </c>
    </row>
    <row r="31" spans="1:12" x14ac:dyDescent="0.3">
      <c r="A31" s="7" t="s">
        <v>17</v>
      </c>
      <c r="B31" s="60">
        <v>664.53021794856647</v>
      </c>
      <c r="C31" s="60">
        <v>1962.18128673961</v>
      </c>
      <c r="D31" s="60">
        <v>1159.6762453251897</v>
      </c>
      <c r="E31" s="60">
        <v>943.44055536686665</v>
      </c>
      <c r="F31" s="60">
        <v>649.03301167358541</v>
      </c>
      <c r="G31" s="60">
        <v>952.67862716643833</v>
      </c>
      <c r="H31" s="60">
        <v>423.43571933281197</v>
      </c>
      <c r="I31" s="60">
        <v>238.66524143121009</v>
      </c>
      <c r="J31" s="60">
        <v>626.0090950157014</v>
      </c>
    </row>
    <row r="32" spans="1:12" x14ac:dyDescent="0.3">
      <c r="A32" s="7" t="s">
        <v>18</v>
      </c>
      <c r="B32" s="60">
        <v>662.38496854288826</v>
      </c>
      <c r="C32" s="60">
        <v>2444.1494449300362</v>
      </c>
      <c r="D32" s="60">
        <v>1234.0096528264617</v>
      </c>
      <c r="E32" s="60">
        <v>1305.9405241421134</v>
      </c>
      <c r="F32" s="60">
        <v>745.42459995154127</v>
      </c>
      <c r="G32" s="60">
        <v>1295.2825307309317</v>
      </c>
      <c r="H32" s="60">
        <v>697.24439629706978</v>
      </c>
      <c r="I32" s="60">
        <v>372.37697288423175</v>
      </c>
      <c r="J32" s="60">
        <v>808.25690969473317</v>
      </c>
    </row>
    <row r="33" spans="1:12" x14ac:dyDescent="0.3">
      <c r="A33" s="7" t="s">
        <v>19</v>
      </c>
      <c r="B33" s="60">
        <v>582.39551402516975</v>
      </c>
      <c r="C33" s="60">
        <v>2548.1649847065637</v>
      </c>
      <c r="D33" s="60">
        <v>1386.9200354111115</v>
      </c>
      <c r="E33" s="60">
        <v>1387.0568360962648</v>
      </c>
      <c r="F33" s="60">
        <v>609.71276367151097</v>
      </c>
      <c r="G33" s="60">
        <v>1361.2261109423166</v>
      </c>
      <c r="H33" s="60">
        <v>938.1205364696084</v>
      </c>
      <c r="I33" s="60">
        <v>441.41294662305711</v>
      </c>
      <c r="J33" s="60">
        <v>975.29027205435568</v>
      </c>
    </row>
    <row r="34" spans="1:12" x14ac:dyDescent="0.3">
      <c r="A34" s="7" t="s">
        <v>20</v>
      </c>
      <c r="B34" s="60">
        <v>621.71688080292893</v>
      </c>
      <c r="C34" s="60">
        <v>2466.6846089097057</v>
      </c>
      <c r="D34" s="60">
        <v>1104.6931413512309</v>
      </c>
      <c r="E34" s="60">
        <v>1067.3333822734553</v>
      </c>
      <c r="F34" s="60">
        <v>588.91843206292037</v>
      </c>
      <c r="G34" s="60">
        <v>1300.9389647787432</v>
      </c>
      <c r="H34" s="60">
        <v>846.87414722654125</v>
      </c>
      <c r="I34" s="60">
        <v>372.34484160421817</v>
      </c>
      <c r="J34" s="60">
        <v>885.35560099030045</v>
      </c>
    </row>
    <row r="35" spans="1:12" x14ac:dyDescent="0.3">
      <c r="A35" s="7" t="s">
        <v>21</v>
      </c>
      <c r="B35" s="60">
        <v>547.43499258304746</v>
      </c>
      <c r="C35" s="60">
        <v>2442.4614521339272</v>
      </c>
      <c r="D35" s="60">
        <v>1295.1251686520745</v>
      </c>
      <c r="E35" s="60">
        <v>1267.2368735585515</v>
      </c>
      <c r="F35" s="60">
        <v>819.1981702058132</v>
      </c>
      <c r="G35" s="60">
        <v>1432.6189017601846</v>
      </c>
      <c r="H35" s="60">
        <v>873.0697748710827</v>
      </c>
      <c r="I35" s="60">
        <v>423.53955203480166</v>
      </c>
      <c r="J35" s="60">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C38:J38"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ref="B39:J49" si="2">C5*(1+C$19+C$21)-C25</f>
        <v>7911.8704247299893</v>
      </c>
      <c r="D39" s="10">
        <f t="shared" si="2"/>
        <v>35229.831417443907</v>
      </c>
      <c r="E39" s="10">
        <f>E5*(1+E$19+E$21)-E25</f>
        <v>15895.880456778734</v>
      </c>
      <c r="F39" s="10">
        <f t="shared" si="2"/>
        <v>3238.8054014727741</v>
      </c>
      <c r="G39" s="10">
        <f t="shared" si="2"/>
        <v>15498.452431352696</v>
      </c>
      <c r="H39" s="10">
        <f t="shared" si="2"/>
        <v>6154.3262349716842</v>
      </c>
      <c r="I39" s="10">
        <f t="shared" si="2"/>
        <v>3058.5389873618465</v>
      </c>
      <c r="J39" s="10">
        <f t="shared" si="2"/>
        <v>11591.626097315095</v>
      </c>
      <c r="L39" s="13"/>
    </row>
    <row r="40" spans="1:12" x14ac:dyDescent="0.3">
      <c r="A40" s="7" t="s">
        <v>12</v>
      </c>
      <c r="B40" s="10">
        <f t="shared" si="2"/>
        <v>3490.2782033118974</v>
      </c>
      <c r="C40" s="10">
        <f t="shared" si="2"/>
        <v>9159.6534629233702</v>
      </c>
      <c r="D40" s="10">
        <f t="shared" si="2"/>
        <v>39060.916194839629</v>
      </c>
      <c r="E40" s="10">
        <f t="shared" si="2"/>
        <v>17215.102116382433</v>
      </c>
      <c r="F40" s="10">
        <f t="shared" si="2"/>
        <v>3855.9762699939579</v>
      </c>
      <c r="G40" s="10">
        <f t="shared" si="2"/>
        <v>18065.624873234214</v>
      </c>
      <c r="H40" s="10">
        <f t="shared" si="2"/>
        <v>7053.2989864393285</v>
      </c>
      <c r="I40" s="10">
        <f t="shared" si="2"/>
        <v>3649.9313769681921</v>
      </c>
      <c r="J40" s="10">
        <f t="shared" si="2"/>
        <v>12904.239906854174</v>
      </c>
      <c r="L40" s="13"/>
    </row>
    <row r="41" spans="1:12" x14ac:dyDescent="0.3">
      <c r="A41" s="7" t="s">
        <v>13</v>
      </c>
      <c r="B41" s="10">
        <f t="shared" si="2"/>
        <v>4134.1762162017803</v>
      </c>
      <c r="C41" s="10">
        <f t="shared" si="2"/>
        <v>11529.751889923264</v>
      </c>
      <c r="D41" s="10">
        <f t="shared" si="2"/>
        <v>50349.366893052429</v>
      </c>
      <c r="E41" s="10">
        <f t="shared" si="2"/>
        <v>20968.224319678819</v>
      </c>
      <c r="F41" s="10">
        <f t="shared" si="2"/>
        <v>4948.5594146558042</v>
      </c>
      <c r="G41" s="10">
        <f t="shared" si="2"/>
        <v>22924.942945894229</v>
      </c>
      <c r="H41" s="10">
        <f t="shared" si="2"/>
        <v>8652.1696660031612</v>
      </c>
      <c r="I41" s="10">
        <f t="shared" si="2"/>
        <v>4510.6566029014821</v>
      </c>
      <c r="J41" s="10">
        <f t="shared" si="2"/>
        <v>16537.651966886217</v>
      </c>
      <c r="L41" s="13"/>
    </row>
    <row r="42" spans="1:12" x14ac:dyDescent="0.3">
      <c r="A42" s="7" t="s">
        <v>14</v>
      </c>
      <c r="B42" s="10">
        <f>B8*(1+B$19+B$21)-B28</f>
        <v>4259.39887125317</v>
      </c>
      <c r="C42" s="10">
        <f t="shared" si="2"/>
        <v>11637.812339450875</v>
      </c>
      <c r="D42" s="10">
        <f t="shared" si="2"/>
        <v>50098.100737850182</v>
      </c>
      <c r="E42" s="10">
        <f t="shared" si="2"/>
        <v>20541.067438103593</v>
      </c>
      <c r="F42" s="10">
        <f t="shared" si="2"/>
        <v>5054.1145449331825</v>
      </c>
      <c r="G42" s="10">
        <f t="shared" si="2"/>
        <v>23022.760648504853</v>
      </c>
      <c r="H42" s="10">
        <f t="shared" si="2"/>
        <v>8580.2521500503808</v>
      </c>
      <c r="I42" s="10">
        <f t="shared" si="2"/>
        <v>4420.3816470327001</v>
      </c>
      <c r="J42" s="10">
        <f t="shared" si="2"/>
        <v>16607.051642821039</v>
      </c>
      <c r="L42" s="13"/>
    </row>
    <row r="43" spans="1:12" x14ac:dyDescent="0.3">
      <c r="A43" s="7" t="s">
        <v>15</v>
      </c>
      <c r="B43" s="10">
        <f t="shared" si="2"/>
        <v>4075.2206039269454</v>
      </c>
      <c r="C43" s="10">
        <f t="shared" si="2"/>
        <v>10714.712019604931</v>
      </c>
      <c r="D43" s="10">
        <f t="shared" si="2"/>
        <v>43684.414618360737</v>
      </c>
      <c r="E43" s="10">
        <f t="shared" si="2"/>
        <v>19705.062822663389</v>
      </c>
      <c r="F43" s="10">
        <f t="shared" si="2"/>
        <v>4646.5557945242108</v>
      </c>
      <c r="G43" s="10">
        <f t="shared" si="2"/>
        <v>20224.334129625626</v>
      </c>
      <c r="H43" s="10">
        <f t="shared" si="2"/>
        <v>8063.24985788095</v>
      </c>
      <c r="I43" s="10">
        <f t="shared" si="2"/>
        <v>4082.2455048321985</v>
      </c>
      <c r="J43" s="10">
        <f>J9*(1+J$19+J$21)-J29</f>
        <v>14528.93531195691</v>
      </c>
      <c r="L43" s="13"/>
    </row>
    <row r="44" spans="1:12" x14ac:dyDescent="0.3">
      <c r="A44" s="7" t="s">
        <v>16</v>
      </c>
      <c r="B44" s="10">
        <f t="shared" si="2"/>
        <v>4617.4369690927597</v>
      </c>
      <c r="C44" s="10">
        <f t="shared" si="2"/>
        <v>9950.6857558392039</v>
      </c>
      <c r="D44" s="10">
        <f t="shared" si="2"/>
        <v>37047.640614924792</v>
      </c>
      <c r="E44" s="10">
        <f>E10*(1+E$19+E$21)-E30</f>
        <v>17617.747954536986</v>
      </c>
      <c r="F44" s="10">
        <f t="shared" si="2"/>
        <v>3923.1463078316588</v>
      </c>
      <c r="G44" s="10">
        <f t="shared" si="2"/>
        <v>17045.100445957909</v>
      </c>
      <c r="H44" s="10">
        <f t="shared" si="2"/>
        <v>7043.0193975763723</v>
      </c>
      <c r="I44" s="10">
        <f t="shared" si="2"/>
        <v>3434.0262202090021</v>
      </c>
      <c r="J44" s="10">
        <f t="shared" si="2"/>
        <v>12548.399158544891</v>
      </c>
      <c r="L44" s="13"/>
    </row>
    <row r="45" spans="1:12" x14ac:dyDescent="0.3">
      <c r="A45" s="7" t="s">
        <v>17</v>
      </c>
      <c r="B45" s="10">
        <f>B11*(1+B$19+B$21)-B31</f>
        <v>4761.6983815705689</v>
      </c>
      <c r="C45" s="10">
        <f t="shared" si="2"/>
        <v>11554.862997925398</v>
      </c>
      <c r="D45" s="10">
        <f t="shared" si="2"/>
        <v>40788.114429195128</v>
      </c>
      <c r="E45" s="10">
        <f t="shared" si="2"/>
        <v>18382.597269308455</v>
      </c>
      <c r="F45" s="10">
        <f t="shared" si="2"/>
        <v>4482.6269553696147</v>
      </c>
      <c r="G45" s="10">
        <f t="shared" si="2"/>
        <v>18446.747145288649</v>
      </c>
      <c r="H45" s="10">
        <f t="shared" si="2"/>
        <v>8288.124819252891</v>
      </c>
      <c r="I45" s="10">
        <f t="shared" si="2"/>
        <v>3928.4359834683883</v>
      </c>
      <c r="J45" s="10">
        <f t="shared" si="2"/>
        <v>13413.84545560597</v>
      </c>
      <c r="L45" s="13"/>
    </row>
    <row r="46" spans="1:12" x14ac:dyDescent="0.3">
      <c r="A46" s="7" t="s">
        <v>18</v>
      </c>
      <c r="B46" s="10">
        <f>B12*(1+B$19+B$21)-B32</f>
        <v>5182.0730980169201</v>
      </c>
      <c r="C46" s="10">
        <f t="shared" si="2"/>
        <v>12630.475842007363</v>
      </c>
      <c r="D46" s="10">
        <f t="shared" si="2"/>
        <v>45255.903139639675</v>
      </c>
      <c r="E46" s="10">
        <f t="shared" si="2"/>
        <v>20454.482527805936</v>
      </c>
      <c r="F46" s="10">
        <f t="shared" si="2"/>
        <v>5077.531583434039</v>
      </c>
      <c r="G46" s="10">
        <f t="shared" si="2"/>
        <v>22015.317792622362</v>
      </c>
      <c r="H46" s="10">
        <f t="shared" si="2"/>
        <v>9817.8242998213009</v>
      </c>
      <c r="I46" s="10">
        <f t="shared" si="2"/>
        <v>4797.0810331398652</v>
      </c>
      <c r="J46" s="10">
        <f t="shared" si="2"/>
        <v>17148.808244439864</v>
      </c>
      <c r="L46" s="13"/>
    </row>
    <row r="47" spans="1:12" x14ac:dyDescent="0.3">
      <c r="A47" s="7" t="s">
        <v>19</v>
      </c>
      <c r="B47" s="10">
        <f t="shared" si="2"/>
        <v>5381.5566859748305</v>
      </c>
      <c r="C47" s="10">
        <f t="shared" si="2"/>
        <v>13133.399615293438</v>
      </c>
      <c r="D47" s="10">
        <f t="shared" si="2"/>
        <v>48454.546675226586</v>
      </c>
      <c r="E47" s="10">
        <f t="shared" si="2"/>
        <v>21436.546702864769</v>
      </c>
      <c r="F47" s="10">
        <f t="shared" si="2"/>
        <v>5518.4102179192641</v>
      </c>
      <c r="G47" s="10">
        <f t="shared" si="2"/>
        <v>22682.71944070439</v>
      </c>
      <c r="H47" s="10">
        <f t="shared" si="2"/>
        <v>9828.6247467740504</v>
      </c>
      <c r="I47" s="10">
        <f t="shared" si="2"/>
        <v>4728.0450594010399</v>
      </c>
      <c r="J47" s="10">
        <f t="shared" si="2"/>
        <v>17217.127894118923</v>
      </c>
      <c r="L47" s="13"/>
    </row>
    <row r="48" spans="1:12" x14ac:dyDescent="0.3">
      <c r="A48" s="7" t="s">
        <v>20</v>
      </c>
      <c r="B48" s="10">
        <f t="shared" si="2"/>
        <v>5259.7843671233377</v>
      </c>
      <c r="C48" s="10">
        <f t="shared" si="2"/>
        <v>13043.60355615407</v>
      </c>
      <c r="D48" s="10">
        <f t="shared" si="2"/>
        <v>48736.460261865483</v>
      </c>
      <c r="E48" s="10">
        <f t="shared" si="2"/>
        <v>21756.270156687577</v>
      </c>
      <c r="F48" s="10">
        <f t="shared" si="2"/>
        <v>5539.2045495278553</v>
      </c>
      <c r="G48" s="10">
        <f t="shared" si="2"/>
        <v>22743.006586867963</v>
      </c>
      <c r="H48" s="10">
        <f t="shared" si="2"/>
        <v>9919.8711360171183</v>
      </c>
      <c r="I48" s="10">
        <f t="shared" si="2"/>
        <v>4797.1131644198786</v>
      </c>
      <c r="J48" s="10">
        <f>J14*(1+J$19+J$21)-J34</f>
        <v>17307.06256518298</v>
      </c>
      <c r="L48" s="13"/>
    </row>
    <row r="49" spans="1:13" x14ac:dyDescent="0.3">
      <c r="A49" s="7" t="s">
        <v>21</v>
      </c>
      <c r="B49" s="10">
        <f>B15*(1+B$19+B$21)-B35</f>
        <v>4879.9885482704894</v>
      </c>
      <c r="C49" s="10">
        <f t="shared" si="2"/>
        <v>11967.749208003883</v>
      </c>
      <c r="D49" s="10">
        <f t="shared" si="2"/>
        <v>43953.672493452883</v>
      </c>
      <c r="E49" s="10">
        <f t="shared" si="2"/>
        <v>19579.049684883004</v>
      </c>
      <c r="F49" s="10">
        <f t="shared" si="2"/>
        <v>4854.2885609976311</v>
      </c>
      <c r="G49" s="10">
        <f t="shared" si="2"/>
        <v>19990.839700784723</v>
      </c>
      <c r="H49" s="10">
        <f t="shared" si="2"/>
        <v>8631.1153679805702</v>
      </c>
      <c r="I49" s="10">
        <f t="shared" si="2"/>
        <v>4194.059102583672</v>
      </c>
      <c r="J49" s="10">
        <f>J15*(1+J$19+J$21)-J35</f>
        <v>14570.320729494</v>
      </c>
      <c r="L49" s="13"/>
    </row>
    <row r="50" spans="1:13" x14ac:dyDescent="0.3">
      <c r="L50" s="13"/>
    </row>
    <row r="51" spans="1:13" x14ac:dyDescent="0.3">
      <c r="A51" s="1" t="s">
        <v>81</v>
      </c>
      <c r="K51" s="2" t="s">
        <v>41</v>
      </c>
    </row>
    <row r="52" spans="1:13" x14ac:dyDescent="0.3">
      <c r="A52" s="7" t="s">
        <v>10</v>
      </c>
      <c r="B52" s="10">
        <f>IF(入力!$E$16=B$2,入力!$E$25*入力!$E$19/1000,0)</f>
        <v>0</v>
      </c>
      <c r="C52" s="10">
        <f>IF(入力!$E$16=C$2,入力!$E$25*入力!$E$19/1000,0)</f>
        <v>0</v>
      </c>
      <c r="D52" s="10">
        <f>IF(入力!$E$16=D$2,入力!$E$25*入力!$E$19/1000,0)</f>
        <v>0</v>
      </c>
      <c r="E52" s="10">
        <f>IF(入力!$E$16=E$2,入力!$E$25*入力!$E$19/1000,0)</f>
        <v>0</v>
      </c>
      <c r="F52" s="10">
        <f>IF(入力!$E$16=F$2,入力!$E$25*入力!$E$19/1000,0)</f>
        <v>0</v>
      </c>
      <c r="G52" s="10">
        <f>IF(入力!$E$16=G$2,入力!$E$25*入力!$E$19/1000,0)</f>
        <v>0</v>
      </c>
      <c r="H52" s="10">
        <f>IF(入力!$E$16=H$2,入力!$E$25*入力!$E$19/1000,0)</f>
        <v>0</v>
      </c>
      <c r="I52" s="10">
        <f>IF(入力!$E$16=I$2,入力!$E$25*入力!$E$19/1000,0)</f>
        <v>0</v>
      </c>
      <c r="J52" s="10">
        <f>IF(入力!$E$16=J$2,入力!$E$25*入力!$E$19/1000,0)</f>
        <v>0</v>
      </c>
      <c r="K52" s="13">
        <f>SUM(B52:J52)</f>
        <v>0</v>
      </c>
      <c r="L52" s="13"/>
      <c r="M52" s="23"/>
    </row>
    <row r="53" spans="1:13" x14ac:dyDescent="0.3">
      <c r="A53" s="7" t="s">
        <v>11</v>
      </c>
      <c r="B53" s="10" t="e">
        <f>IF(入力!$E$16=B$2,入力!$F$25*入力!$F$19/1000,0)</f>
        <v>#N/A</v>
      </c>
      <c r="C53" s="10">
        <f>IF(入力!$E$16=C$2,入力!$F$25*入力!$F$19/1000,0)</f>
        <v>0</v>
      </c>
      <c r="D53" s="10">
        <f>IF(入力!$E$16=D$2,入力!$F$25*入力!$F$19/1000,0)</f>
        <v>0</v>
      </c>
      <c r="E53" s="10">
        <f>IF(入力!$E$16=E$2,入力!$F$25*入力!$F$19/1000,0)</f>
        <v>0</v>
      </c>
      <c r="F53" s="10">
        <f>IF(入力!$E$16=F$2,入力!$F$25*入力!$F$19/1000,0)</f>
        <v>0</v>
      </c>
      <c r="G53" s="10">
        <f>IF(入力!$E$16=G$2,入力!$F$25*入力!$F$19/1000,0)</f>
        <v>0</v>
      </c>
      <c r="H53" s="10">
        <f>IF(入力!$E$16=H$2,入力!$F$25*入力!$F$19/1000,0)</f>
        <v>0</v>
      </c>
      <c r="I53" s="10">
        <f>IF(入力!$E$16=I$2,入力!$F$25*入力!$F$19/1000,0)</f>
        <v>0</v>
      </c>
      <c r="J53" s="10">
        <f>IF(入力!$E$16=J$2,入力!$F$25*入力!$F$19/1000,0)</f>
        <v>0</v>
      </c>
      <c r="K53" s="13" t="e">
        <f t="shared" ref="K53:K63" si="3">SUM(B53:J53)</f>
        <v>#N/A</v>
      </c>
      <c r="L53" s="13"/>
      <c r="M53" s="23"/>
    </row>
    <row r="54" spans="1:13" x14ac:dyDescent="0.3">
      <c r="A54" s="7" t="s">
        <v>12</v>
      </c>
      <c r="B54" s="10" t="e">
        <f>IF(入力!$E$16=B$2,入力!$G$25*入力!$G$19/1000,0)</f>
        <v>#N/A</v>
      </c>
      <c r="C54" s="10">
        <f>IF(入力!$E$16=C$2,入力!$G$25*入力!$G$19/1000,0)</f>
        <v>0</v>
      </c>
      <c r="D54" s="10">
        <f>IF(入力!$E$16=D$2,入力!$G$25*入力!$G$19/1000,0)</f>
        <v>0</v>
      </c>
      <c r="E54" s="10">
        <f>IF(入力!$E$16=E$2,入力!$G$25*入力!$G$19/1000,0)</f>
        <v>0</v>
      </c>
      <c r="F54" s="10">
        <f>IF(入力!$E$16=F$2,入力!$G$25*入力!$G$19/1000,0)</f>
        <v>0</v>
      </c>
      <c r="G54" s="10">
        <f>IF(入力!$E$16=G$2,入力!$G$25*入力!$G$19/1000,0)</f>
        <v>0</v>
      </c>
      <c r="H54" s="10">
        <f>IF(入力!$E$16=H$2,入力!$G$25*入力!$G$19/1000,0)</f>
        <v>0</v>
      </c>
      <c r="I54" s="10">
        <f>IF(入力!$E$16=I$2,入力!$G$25*入力!$G$19/1000,0)</f>
        <v>0</v>
      </c>
      <c r="J54" s="10">
        <f>IF(入力!$E$16=J$2,入力!$G$25*入力!$G$19/1000,0)</f>
        <v>0</v>
      </c>
      <c r="K54" s="13" t="e">
        <f t="shared" si="3"/>
        <v>#N/A</v>
      </c>
      <c r="L54" s="13"/>
      <c r="M54" s="23"/>
    </row>
    <row r="55" spans="1:13" x14ac:dyDescent="0.3">
      <c r="A55" s="7" t="s">
        <v>13</v>
      </c>
      <c r="B55" s="10" t="e">
        <f>IF(入力!$E$16=B$2,入力!$H$25*入力!$H$19/1000,0)</f>
        <v>#N/A</v>
      </c>
      <c r="C55" s="10">
        <f>IF(入力!$E$16=C$2,入力!$H$25*入力!$H$19/1000,0)</f>
        <v>0</v>
      </c>
      <c r="D55" s="10">
        <f>IF(入力!$E$16=D$2,入力!$H$25*入力!$H$19/1000,0)</f>
        <v>0</v>
      </c>
      <c r="E55" s="10">
        <f>IF(入力!$E$16=E$2,入力!$H$25*入力!$H$19/1000,0)</f>
        <v>0</v>
      </c>
      <c r="F55" s="10">
        <f>IF(入力!$E$16=F$2,入力!$H$25*入力!$H$19/1000,0)</f>
        <v>0</v>
      </c>
      <c r="G55" s="10">
        <f>IF(入力!$E$16=G$2,入力!$H$25*入力!$H$19/1000,0)</f>
        <v>0</v>
      </c>
      <c r="H55" s="10">
        <f>IF(入力!$E$16=H$2,入力!$H$25*入力!$H$19/1000,0)</f>
        <v>0</v>
      </c>
      <c r="I55" s="10">
        <f>IF(入力!$E$16=I$2,入力!$H$25*入力!$H$19/1000,0)</f>
        <v>0</v>
      </c>
      <c r="J55" s="10">
        <f>IF(入力!$E$16=J$2,入力!$H$25*入力!$H$19/1000,0)</f>
        <v>0</v>
      </c>
      <c r="K55" s="13" t="e">
        <f t="shared" si="3"/>
        <v>#N/A</v>
      </c>
      <c r="L55" s="13"/>
      <c r="M55" s="23"/>
    </row>
    <row r="56" spans="1:13" x14ac:dyDescent="0.3">
      <c r="A56" s="7" t="s">
        <v>14</v>
      </c>
      <c r="B56" s="10" t="e">
        <f>IF(入力!$E$16=B$2,入力!$I$25*入力!$I$19/1000,0)</f>
        <v>#N/A</v>
      </c>
      <c r="C56" s="10">
        <f>IF(入力!$E$16=C$2,入力!$I$25*入力!$I$19/1000,0)</f>
        <v>0</v>
      </c>
      <c r="D56" s="10">
        <f>IF(入力!$E$16=D$2,入力!$I$25*入力!$I$19/1000,0)</f>
        <v>0</v>
      </c>
      <c r="E56" s="10">
        <f>IF(入力!$E$16=E$2,入力!$I$25*入力!$I$19/1000,0)</f>
        <v>0</v>
      </c>
      <c r="F56" s="10">
        <f>IF(入力!$E$16=F$2,入力!$I$25*入力!$I$19/1000,0)</f>
        <v>0</v>
      </c>
      <c r="G56" s="10">
        <f>IF(入力!$E$16=G$2,入力!$I$25*入力!$I$19/1000,0)</f>
        <v>0</v>
      </c>
      <c r="H56" s="10">
        <f>IF(入力!$E$16=H$2,入力!$I$25*入力!$I$19/1000,0)</f>
        <v>0</v>
      </c>
      <c r="I56" s="10">
        <f>IF(入力!$E$16=I$2,入力!$I$25*入力!$I$19/1000,0)</f>
        <v>0</v>
      </c>
      <c r="J56" s="10">
        <f>IF(入力!$E$16=J$2,入力!$I$25*入力!$I$19/1000,0)</f>
        <v>0</v>
      </c>
      <c r="K56" s="13" t="e">
        <f t="shared" si="3"/>
        <v>#N/A</v>
      </c>
      <c r="L56" s="13"/>
      <c r="M56" s="23"/>
    </row>
    <row r="57" spans="1:13" x14ac:dyDescent="0.3">
      <c r="A57" s="7" t="s">
        <v>15</v>
      </c>
      <c r="B57" s="10" t="e">
        <f>IF(入力!$E$16=B$2,入力!$J$25*入力!$J$19/1000,0)</f>
        <v>#N/A</v>
      </c>
      <c r="C57" s="10">
        <f>IF(入力!$E$16=C$2,入力!$J$25*入力!$J$19/1000,0)</f>
        <v>0</v>
      </c>
      <c r="D57" s="10">
        <f>IF(入力!$E$16=D$2,入力!$J$25*入力!$J$19/1000,0)</f>
        <v>0</v>
      </c>
      <c r="E57" s="10">
        <f>IF(入力!$E$16=E$2,入力!$J$25*入力!$J$19/1000,0)</f>
        <v>0</v>
      </c>
      <c r="F57" s="10">
        <f>IF(入力!$E$16=F$2,入力!$J$25*入力!$J$19/1000,0)</f>
        <v>0</v>
      </c>
      <c r="G57" s="10">
        <f>IF(入力!$E$16=G$2,入力!$J$25*入力!$J$19/1000,0)</f>
        <v>0</v>
      </c>
      <c r="H57" s="10">
        <f>IF(入力!$E$16=H$2,入力!$J$25*入力!$J$19/1000,0)</f>
        <v>0</v>
      </c>
      <c r="I57" s="10">
        <f>IF(入力!$E$16=I$2,入力!$J$25*入力!$J$19/1000,0)</f>
        <v>0</v>
      </c>
      <c r="J57" s="10">
        <f>IF(入力!$E$16=J$2,入力!$J$25*入力!$J$19/1000,0)</f>
        <v>0</v>
      </c>
      <c r="K57" s="13" t="e">
        <f t="shared" si="3"/>
        <v>#N/A</v>
      </c>
      <c r="L57" s="13"/>
      <c r="M57" s="23"/>
    </row>
    <row r="58" spans="1:13" x14ac:dyDescent="0.3">
      <c r="A58" s="7" t="s">
        <v>16</v>
      </c>
      <c r="B58" s="10" t="e">
        <f>IF(入力!$E$16=B$2,入力!$K$25*入力!$K$19/1000,0)</f>
        <v>#N/A</v>
      </c>
      <c r="C58" s="10">
        <f>IF(入力!$E$16=C$2,入力!$K$25*入力!$K$19/1000,0)</f>
        <v>0</v>
      </c>
      <c r="D58" s="10">
        <f>IF(入力!$E$16=D$2,入力!$K$25*入力!$K$19/1000,0)</f>
        <v>0</v>
      </c>
      <c r="E58" s="10">
        <f>IF(入力!$E$16=E$2,入力!$K$25*入力!$K$19/1000,0)</f>
        <v>0</v>
      </c>
      <c r="F58" s="10">
        <f>IF(入力!$E$16=F$2,入力!$K$25*入力!$K$19/1000,0)</f>
        <v>0</v>
      </c>
      <c r="G58" s="10">
        <f>IF(入力!$E$16=G$2,入力!$K$25*入力!$K$19/1000,0)</f>
        <v>0</v>
      </c>
      <c r="H58" s="10">
        <f>IF(入力!$E$16=H$2,入力!$K$25*入力!$K$19/1000,0)</f>
        <v>0</v>
      </c>
      <c r="I58" s="10">
        <f>IF(入力!$E$16=I$2,入力!$K$25*入力!$K$19/1000,0)</f>
        <v>0</v>
      </c>
      <c r="J58" s="10">
        <f>IF(入力!$E$16=J$2,入力!$K$25*入力!$K$19/1000,0)</f>
        <v>0</v>
      </c>
      <c r="K58" s="13" t="e">
        <f t="shared" si="3"/>
        <v>#N/A</v>
      </c>
      <c r="L58" s="13"/>
      <c r="M58" s="23"/>
    </row>
    <row r="59" spans="1:13" x14ac:dyDescent="0.3">
      <c r="A59" s="7" t="s">
        <v>17</v>
      </c>
      <c r="B59" s="10" t="e">
        <f>IF(入力!$E$16=B$2,入力!$L$25*入力!$L$19/1000,0)</f>
        <v>#N/A</v>
      </c>
      <c r="C59" s="10">
        <f>IF(入力!$E$16=C$2,入力!$L$25*入力!$L$19/1000,0)</f>
        <v>0</v>
      </c>
      <c r="D59" s="10">
        <f>IF(入力!$E$16=D$2,入力!$L$25*入力!$L$19/1000,0)</f>
        <v>0</v>
      </c>
      <c r="E59" s="10">
        <f>IF(入力!$E$16=E$2,入力!$L$25*入力!$L$19/1000,0)</f>
        <v>0</v>
      </c>
      <c r="F59" s="10">
        <f>IF(入力!$E$16=F$2,入力!$L$25*入力!$L$19/1000,0)</f>
        <v>0</v>
      </c>
      <c r="G59" s="10">
        <f>IF(入力!$E$16=G$2,入力!$L$25*入力!$L$19/1000,0)</f>
        <v>0</v>
      </c>
      <c r="H59" s="10">
        <f>IF(入力!$E$16=H$2,入力!$L$25*入力!$L$19/1000,0)</f>
        <v>0</v>
      </c>
      <c r="I59" s="10">
        <f>IF(入力!$E$16=I$2,入力!$L$25*入力!$L$19/1000,0)</f>
        <v>0</v>
      </c>
      <c r="J59" s="10">
        <f>IF(入力!$E$16=J$2,入力!$L$25*入力!$L$19/1000,0)</f>
        <v>0</v>
      </c>
      <c r="K59" s="13" t="e">
        <f t="shared" si="3"/>
        <v>#N/A</v>
      </c>
      <c r="L59" s="13"/>
      <c r="M59" s="23"/>
    </row>
    <row r="60" spans="1:13" x14ac:dyDescent="0.3">
      <c r="A60" s="7" t="s">
        <v>18</v>
      </c>
      <c r="B60" s="10" t="e">
        <f>IF(入力!$E$16=B$2,入力!$M$25*入力!$M$19/1000,0)</f>
        <v>#N/A</v>
      </c>
      <c r="C60" s="10">
        <f>IF(入力!$E$16=C$2,入力!$M$25*入力!$M$19/1000,0)</f>
        <v>0</v>
      </c>
      <c r="D60" s="10">
        <f>IF(入力!$E$16=D$2,入力!$M$25*入力!$M$19/1000,0)</f>
        <v>0</v>
      </c>
      <c r="E60" s="10">
        <f>IF(入力!$E$16=E$2,入力!$M$25*入力!$M$19/1000,0)</f>
        <v>0</v>
      </c>
      <c r="F60" s="10">
        <f>IF(入力!$E$16=F$2,入力!$M$25*入力!$M$19/1000,0)</f>
        <v>0</v>
      </c>
      <c r="G60" s="10">
        <f>IF(入力!$E$16=G$2,入力!$M$25*入力!$M$19/1000,0)</f>
        <v>0</v>
      </c>
      <c r="H60" s="10">
        <f>IF(入力!$E$16=H$2,入力!$M$25*入力!$M$19/1000,0)</f>
        <v>0</v>
      </c>
      <c r="I60" s="10">
        <f>IF(入力!$E$16=I$2,入力!$M$25*入力!$M$19/1000,0)</f>
        <v>0</v>
      </c>
      <c r="J60" s="10">
        <f>IF(入力!$E$16=J$2,入力!$M$25*入力!$M$19/1000,0)</f>
        <v>0</v>
      </c>
      <c r="K60" s="13" t="e">
        <f t="shared" si="3"/>
        <v>#N/A</v>
      </c>
      <c r="L60" s="13"/>
      <c r="M60" s="23"/>
    </row>
    <row r="61" spans="1:13" x14ac:dyDescent="0.3">
      <c r="A61" s="7" t="s">
        <v>19</v>
      </c>
      <c r="B61" s="10" t="e">
        <f>IF(入力!$E$16=B$2,入力!$N$25*入力!$N$19/1000,0)</f>
        <v>#N/A</v>
      </c>
      <c r="C61" s="10">
        <f>IF(入力!$E$16=C$2,入力!$N$25*入力!$N$19/1000,0)</f>
        <v>0</v>
      </c>
      <c r="D61" s="10">
        <f>IF(入力!$E$16=D$2,入力!$N$25*入力!$N$19/1000,0)</f>
        <v>0</v>
      </c>
      <c r="E61" s="10">
        <f>IF(入力!$E$16=E$2,入力!$N$25*入力!$N$19/1000,0)</f>
        <v>0</v>
      </c>
      <c r="F61" s="10">
        <f>IF(入力!$E$16=F$2,入力!$N$25*入力!$N$19/1000,0)</f>
        <v>0</v>
      </c>
      <c r="G61" s="10">
        <f>IF(入力!$E$16=G$2,入力!$N$25*入力!$N$19/1000,0)</f>
        <v>0</v>
      </c>
      <c r="H61" s="10">
        <f>IF(入力!$E$16=H$2,入力!$N$25*入力!$N$19/1000,0)</f>
        <v>0</v>
      </c>
      <c r="I61" s="10">
        <f>IF(入力!$E$16=I$2,入力!$N$25*入力!$N$19/1000,0)</f>
        <v>0</v>
      </c>
      <c r="J61" s="10">
        <f>IF(入力!$E$16=J$2,入力!$N$25*入力!$N$19/1000,0)</f>
        <v>0</v>
      </c>
      <c r="K61" s="13" t="e">
        <f t="shared" si="3"/>
        <v>#N/A</v>
      </c>
      <c r="L61" s="13"/>
      <c r="M61" s="23"/>
    </row>
    <row r="62" spans="1:13" x14ac:dyDescent="0.3">
      <c r="A62" s="7" t="s">
        <v>20</v>
      </c>
      <c r="B62" s="10" t="e">
        <f>IF(入力!$E$16=B$2,入力!$O$25*入力!$O$19/1000,0)</f>
        <v>#N/A</v>
      </c>
      <c r="C62" s="10">
        <f>IF(入力!$E$16=C$2,入力!$O$25*入力!$O$19/1000,0)</f>
        <v>0</v>
      </c>
      <c r="D62" s="10">
        <f>IF(入力!$E$16=D$2,入力!$O$25*入力!$O$19/1000,0)</f>
        <v>0</v>
      </c>
      <c r="E62" s="10">
        <f>IF(入力!$E$16=E$2,入力!$O$25*入力!$O$19/1000,0)</f>
        <v>0</v>
      </c>
      <c r="F62" s="10">
        <f>IF(入力!$E$16=F$2,入力!$O$25*入力!$O$19/1000,0)</f>
        <v>0</v>
      </c>
      <c r="G62" s="10">
        <f>IF(入力!$E$16=G$2,入力!$O$25*入力!$O$19/1000,0)</f>
        <v>0</v>
      </c>
      <c r="H62" s="10">
        <f>IF(入力!$E$16=H$2,入力!$O$25*入力!$O$19/1000,0)</f>
        <v>0</v>
      </c>
      <c r="I62" s="10">
        <f>IF(入力!$E$16=I$2,入力!$O$25*入力!$O$19/1000,0)</f>
        <v>0</v>
      </c>
      <c r="J62" s="10">
        <f>IF(入力!$E$16=J$2,入力!$O$25*入力!$O$19/1000,0)</f>
        <v>0</v>
      </c>
      <c r="K62" s="13" t="e">
        <f t="shared" si="3"/>
        <v>#N/A</v>
      </c>
      <c r="L62" s="13"/>
      <c r="M62" s="23"/>
    </row>
    <row r="63" spans="1:13" x14ac:dyDescent="0.3">
      <c r="A63" s="7" t="s">
        <v>21</v>
      </c>
      <c r="B63" s="10" t="e">
        <f>IF(入力!$E$16=B$2,入力!$P$25*入力!$P$19/1000,0)</f>
        <v>#N/A</v>
      </c>
      <c r="C63" s="10">
        <f>IF(入力!$E$16=C$2,入力!$P$25*入力!$P$19/1000,0)</f>
        <v>0</v>
      </c>
      <c r="D63" s="10">
        <f>IF(入力!$E$16=D$2,入力!$P$25*入力!$P$19/1000,0)</f>
        <v>0</v>
      </c>
      <c r="E63" s="10">
        <f>IF(入力!$E$16=E$2,入力!$P$25*入力!$P$19/1000,0)</f>
        <v>0</v>
      </c>
      <c r="F63" s="10">
        <f>IF(入力!$E$16=F$2,入力!$P$25*入力!$P$19/1000,0)</f>
        <v>0</v>
      </c>
      <c r="G63" s="10">
        <f>IF(入力!$E$16=G$2,入力!$P$25*入力!$P$19/1000,0)</f>
        <v>0</v>
      </c>
      <c r="H63" s="10">
        <f>IF(入力!$E$16=H$2,入力!$P$25*入力!$P$19/1000,0)</f>
        <v>0</v>
      </c>
      <c r="I63" s="10">
        <f>IF(入力!$E$16=I$2,入力!$P$25*入力!$P$19/1000,0)</f>
        <v>0</v>
      </c>
      <c r="J63" s="10">
        <f>IF(入力!$E$16=J$2,入力!$P$25*入力!$P$19/1000,0)</f>
        <v>0</v>
      </c>
      <c r="K63" s="13" t="e">
        <f t="shared" si="3"/>
        <v>#N/A</v>
      </c>
      <c r="L63" s="13"/>
      <c r="M63" s="23"/>
    </row>
    <row r="65" spans="1:15" x14ac:dyDescent="0.3">
      <c r="A65" s="1" t="s">
        <v>82</v>
      </c>
    </row>
    <row r="66" spans="1:15" x14ac:dyDescent="0.3">
      <c r="A66" s="7" t="s">
        <v>10</v>
      </c>
      <c r="B66" s="10" t="e">
        <f>B38-(B52-MIN(B$52:B$63))</f>
        <v>#N/A</v>
      </c>
      <c r="C66" s="10">
        <f>C38-(C52-MIN(C$52:C$63))</f>
        <v>9411.2641962702437</v>
      </c>
      <c r="D66" s="10">
        <f>D38-(D52-MIN(D$52:D$63))</f>
        <v>38443.706763876588</v>
      </c>
      <c r="E66" s="10">
        <f t="shared" ref="E66:J66" si="4">E38-(E52-MIN(E$52:E$63))</f>
        <v>16878.0272872961</v>
      </c>
      <c r="F66" s="10">
        <f t="shared" si="4"/>
        <v>3673.2177369832389</v>
      </c>
      <c r="G66" s="10">
        <f>G38-(G52-MIN(G$52:G$63))</f>
        <v>15874.948410121329</v>
      </c>
      <c r="H66" s="10">
        <f t="shared" si="4"/>
        <v>6872.0221270435495</v>
      </c>
      <c r="I66" s="10">
        <f t="shared" si="4"/>
        <v>3493.3232419955216</v>
      </c>
      <c r="J66" s="10">
        <f t="shared" si="4"/>
        <v>11917.122997360253</v>
      </c>
      <c r="K66" s="13"/>
      <c r="L66" s="13"/>
      <c r="M66" s="23"/>
      <c r="O66" s="16"/>
    </row>
    <row r="67" spans="1:15" x14ac:dyDescent="0.3">
      <c r="A67" s="7" t="s">
        <v>11</v>
      </c>
      <c r="B67" s="10" t="e">
        <f>B39-(B53-MIN(B$52:B$63))</f>
        <v>#N/A</v>
      </c>
      <c r="C67" s="10">
        <f>C39-(C53-MIN(C$52:C$63))</f>
        <v>7911.8704247299893</v>
      </c>
      <c r="D67" s="10">
        <f t="shared" ref="B67:J77" si="5">D39-(D53-MIN(D$52:D$63))</f>
        <v>35229.831417443907</v>
      </c>
      <c r="E67" s="10">
        <f t="shared" si="5"/>
        <v>15895.880456778734</v>
      </c>
      <c r="F67" s="10">
        <f t="shared" si="5"/>
        <v>3238.8054014727741</v>
      </c>
      <c r="G67" s="10">
        <f>G39-(G53-MIN(G$52:G$63))</f>
        <v>15498.452431352696</v>
      </c>
      <c r="H67" s="10">
        <f t="shared" si="5"/>
        <v>6154.3262349716842</v>
      </c>
      <c r="I67" s="10">
        <f t="shared" si="5"/>
        <v>3058.5389873618465</v>
      </c>
      <c r="J67" s="10">
        <f t="shared" si="5"/>
        <v>11591.626097315095</v>
      </c>
      <c r="K67" s="13"/>
      <c r="L67" s="13"/>
      <c r="M67" s="23"/>
      <c r="O67" s="16"/>
    </row>
    <row r="68" spans="1:15" x14ac:dyDescent="0.3">
      <c r="A68" s="7" t="s">
        <v>12</v>
      </c>
      <c r="B68" s="10" t="e">
        <f>B40-(B54-MIN(B$52:B$63))</f>
        <v>#N/A</v>
      </c>
      <c r="C68" s="10">
        <f t="shared" si="5"/>
        <v>9159.6534629233702</v>
      </c>
      <c r="D68" s="10">
        <f>D40-(D54-MIN(D$52:D$63))</f>
        <v>39060.916194839629</v>
      </c>
      <c r="E68" s="10">
        <f t="shared" si="5"/>
        <v>17215.102116382433</v>
      </c>
      <c r="F68" s="10">
        <f t="shared" si="5"/>
        <v>3855.9762699939579</v>
      </c>
      <c r="G68" s="10">
        <f>G40-(G54-MIN(G$52:G$63))</f>
        <v>18065.624873234214</v>
      </c>
      <c r="H68" s="10">
        <f t="shared" si="5"/>
        <v>7053.2989864393285</v>
      </c>
      <c r="I68" s="10">
        <f t="shared" si="5"/>
        <v>3649.9313769681921</v>
      </c>
      <c r="J68" s="10">
        <f t="shared" si="5"/>
        <v>12904.239906854174</v>
      </c>
      <c r="K68" s="13"/>
      <c r="L68" s="13"/>
      <c r="M68" s="23"/>
      <c r="O68" s="16"/>
    </row>
    <row r="69" spans="1:15" x14ac:dyDescent="0.3">
      <c r="A69" s="7" t="s">
        <v>13</v>
      </c>
      <c r="B69" s="10" t="e">
        <f>B41-(B55-MIN(B$52:B$63))</f>
        <v>#N/A</v>
      </c>
      <c r="C69" s="10">
        <f t="shared" si="5"/>
        <v>11529.751889923264</v>
      </c>
      <c r="D69" s="10">
        <f t="shared" si="5"/>
        <v>50349.366893052429</v>
      </c>
      <c r="E69" s="10">
        <f t="shared" si="5"/>
        <v>20968.224319678819</v>
      </c>
      <c r="F69" s="10">
        <f t="shared" si="5"/>
        <v>4948.5594146558042</v>
      </c>
      <c r="G69" s="10">
        <f>G41-(G55-MIN(G$52:G$63))</f>
        <v>22924.942945894229</v>
      </c>
      <c r="H69" s="10">
        <f t="shared" si="5"/>
        <v>8652.1696660031612</v>
      </c>
      <c r="I69" s="10">
        <f t="shared" si="5"/>
        <v>4510.6566029014821</v>
      </c>
      <c r="J69" s="10">
        <f t="shared" si="5"/>
        <v>16537.651966886217</v>
      </c>
      <c r="K69" s="13"/>
      <c r="L69" s="13"/>
      <c r="M69" s="23"/>
      <c r="O69" s="16"/>
    </row>
    <row r="70" spans="1:15" x14ac:dyDescent="0.3">
      <c r="A70" s="7" t="s">
        <v>14</v>
      </c>
      <c r="B70" s="10" t="e">
        <f t="shared" si="5"/>
        <v>#N/A</v>
      </c>
      <c r="C70" s="10">
        <f>C42-(C56-MIN(C$52:C$63))</f>
        <v>11637.812339450875</v>
      </c>
      <c r="D70" s="10">
        <f>D42-(D56-MIN(D$52:D$63))</f>
        <v>50098.100737850182</v>
      </c>
      <c r="E70" s="10">
        <f t="shared" si="5"/>
        <v>20541.067438103593</v>
      </c>
      <c r="F70" s="10">
        <f t="shared" si="5"/>
        <v>5054.1145449331825</v>
      </c>
      <c r="G70" s="10">
        <f t="shared" si="5"/>
        <v>23022.760648504853</v>
      </c>
      <c r="H70" s="10">
        <f t="shared" si="5"/>
        <v>8580.2521500503808</v>
      </c>
      <c r="I70" s="10">
        <f t="shared" si="5"/>
        <v>4420.3816470327001</v>
      </c>
      <c r="J70" s="10">
        <f t="shared" si="5"/>
        <v>16607.051642821039</v>
      </c>
      <c r="K70" s="13"/>
      <c r="L70" s="13"/>
      <c r="M70" s="23"/>
      <c r="O70" s="16"/>
    </row>
    <row r="71" spans="1:15" x14ac:dyDescent="0.3">
      <c r="A71" s="7" t="s">
        <v>15</v>
      </c>
      <c r="B71" s="10" t="e">
        <f t="shared" si="5"/>
        <v>#N/A</v>
      </c>
      <c r="C71" s="10">
        <f t="shared" si="5"/>
        <v>10714.712019604931</v>
      </c>
      <c r="D71" s="10">
        <f t="shared" si="5"/>
        <v>43684.414618360737</v>
      </c>
      <c r="E71" s="10">
        <f t="shared" si="5"/>
        <v>19705.062822663389</v>
      </c>
      <c r="F71" s="10">
        <f t="shared" si="5"/>
        <v>4646.5557945242108</v>
      </c>
      <c r="G71" s="10">
        <f t="shared" si="5"/>
        <v>20224.334129625626</v>
      </c>
      <c r="H71" s="10">
        <f t="shared" si="5"/>
        <v>8063.24985788095</v>
      </c>
      <c r="I71" s="10">
        <f t="shared" si="5"/>
        <v>4082.2455048321985</v>
      </c>
      <c r="J71" s="10">
        <f t="shared" si="5"/>
        <v>14528.93531195691</v>
      </c>
      <c r="K71" s="13"/>
      <c r="L71" s="13"/>
      <c r="M71" s="23"/>
      <c r="O71" s="16"/>
    </row>
    <row r="72" spans="1:15" x14ac:dyDescent="0.3">
      <c r="A72" s="7" t="s">
        <v>16</v>
      </c>
      <c r="B72" s="10" t="e">
        <f t="shared" si="5"/>
        <v>#N/A</v>
      </c>
      <c r="C72" s="10">
        <f t="shared" si="5"/>
        <v>9950.6857558392039</v>
      </c>
      <c r="D72" s="10">
        <f t="shared" si="5"/>
        <v>37047.640614924792</v>
      </c>
      <c r="E72" s="10">
        <f t="shared" si="5"/>
        <v>17617.747954536986</v>
      </c>
      <c r="F72" s="10">
        <f t="shared" si="5"/>
        <v>3923.1463078316588</v>
      </c>
      <c r="G72" s="10">
        <f t="shared" si="5"/>
        <v>17045.100445957909</v>
      </c>
      <c r="H72" s="10">
        <f t="shared" si="5"/>
        <v>7043.0193975763723</v>
      </c>
      <c r="I72" s="10">
        <f t="shared" si="5"/>
        <v>3434.0262202090021</v>
      </c>
      <c r="J72" s="10">
        <f t="shared" si="5"/>
        <v>12548.399158544891</v>
      </c>
      <c r="K72" s="13"/>
      <c r="L72" s="13"/>
      <c r="M72" s="23"/>
      <c r="O72" s="16"/>
    </row>
    <row r="73" spans="1:15" x14ac:dyDescent="0.3">
      <c r="A73" s="7" t="s">
        <v>17</v>
      </c>
      <c r="B73" s="10" t="e">
        <f t="shared" si="5"/>
        <v>#N/A</v>
      </c>
      <c r="C73" s="10">
        <f t="shared" si="5"/>
        <v>11554.862997925398</v>
      </c>
      <c r="D73" s="10">
        <f t="shared" si="5"/>
        <v>40788.114429195128</v>
      </c>
      <c r="E73" s="10">
        <f t="shared" si="5"/>
        <v>18382.597269308455</v>
      </c>
      <c r="F73" s="10">
        <f t="shared" si="5"/>
        <v>4482.6269553696147</v>
      </c>
      <c r="G73" s="10">
        <f t="shared" si="5"/>
        <v>18446.747145288649</v>
      </c>
      <c r="H73" s="10">
        <f t="shared" si="5"/>
        <v>8288.124819252891</v>
      </c>
      <c r="I73" s="10">
        <f t="shared" si="5"/>
        <v>3928.4359834683883</v>
      </c>
      <c r="J73" s="10">
        <f t="shared" si="5"/>
        <v>13413.84545560597</v>
      </c>
      <c r="K73" s="13"/>
      <c r="L73" s="13"/>
      <c r="M73" s="23"/>
      <c r="O73" s="16"/>
    </row>
    <row r="74" spans="1:15" x14ac:dyDescent="0.3">
      <c r="A74" s="7" t="s">
        <v>18</v>
      </c>
      <c r="B74" s="10" t="e">
        <f t="shared" si="5"/>
        <v>#N/A</v>
      </c>
      <c r="C74" s="10">
        <f>C46-(C60-MIN(C$52:C$63))</f>
        <v>12630.475842007363</v>
      </c>
      <c r="D74" s="10">
        <f t="shared" si="5"/>
        <v>45255.903139639675</v>
      </c>
      <c r="E74" s="10">
        <f t="shared" si="5"/>
        <v>20454.482527805936</v>
      </c>
      <c r="F74" s="10">
        <f t="shared" si="5"/>
        <v>5077.531583434039</v>
      </c>
      <c r="G74" s="10">
        <f t="shared" si="5"/>
        <v>22015.317792622362</v>
      </c>
      <c r="H74" s="10">
        <f t="shared" si="5"/>
        <v>9817.8242998213009</v>
      </c>
      <c r="I74" s="10">
        <f t="shared" si="5"/>
        <v>4797.0810331398652</v>
      </c>
      <c r="J74" s="10">
        <f t="shared" si="5"/>
        <v>17148.808244439864</v>
      </c>
      <c r="K74" s="13"/>
      <c r="L74" s="13"/>
      <c r="M74" s="23"/>
      <c r="O74" s="16"/>
    </row>
    <row r="75" spans="1:15" x14ac:dyDescent="0.3">
      <c r="A75" s="7" t="s">
        <v>19</v>
      </c>
      <c r="B75" s="10" t="e">
        <f t="shared" si="5"/>
        <v>#N/A</v>
      </c>
      <c r="C75" s="10">
        <f t="shared" si="5"/>
        <v>13133.399615293438</v>
      </c>
      <c r="D75" s="10">
        <f t="shared" si="5"/>
        <v>48454.546675226586</v>
      </c>
      <c r="E75" s="10">
        <f t="shared" si="5"/>
        <v>21436.546702864769</v>
      </c>
      <c r="F75" s="10">
        <f t="shared" si="5"/>
        <v>5518.4102179192641</v>
      </c>
      <c r="G75" s="10">
        <f t="shared" si="5"/>
        <v>22682.71944070439</v>
      </c>
      <c r="H75" s="10">
        <f t="shared" si="5"/>
        <v>9828.6247467740504</v>
      </c>
      <c r="I75" s="10">
        <f t="shared" si="5"/>
        <v>4728.0450594010399</v>
      </c>
      <c r="J75" s="10">
        <f t="shared" si="5"/>
        <v>17217.127894118923</v>
      </c>
      <c r="K75" s="13"/>
      <c r="L75" s="13"/>
      <c r="M75" s="23"/>
      <c r="O75" s="16"/>
    </row>
    <row r="76" spans="1:15" x14ac:dyDescent="0.3">
      <c r="A76" s="7" t="s">
        <v>20</v>
      </c>
      <c r="B76" s="10" t="e">
        <f t="shared" si="5"/>
        <v>#N/A</v>
      </c>
      <c r="C76" s="10">
        <f t="shared" si="5"/>
        <v>13043.60355615407</v>
      </c>
      <c r="D76" s="10">
        <f t="shared" si="5"/>
        <v>48736.460261865483</v>
      </c>
      <c r="E76" s="10">
        <f t="shared" si="5"/>
        <v>21756.270156687577</v>
      </c>
      <c r="F76" s="10">
        <f t="shared" si="5"/>
        <v>5539.2045495278553</v>
      </c>
      <c r="G76" s="10">
        <f t="shared" si="5"/>
        <v>22743.006586867963</v>
      </c>
      <c r="H76" s="10">
        <f t="shared" si="5"/>
        <v>9919.8711360171183</v>
      </c>
      <c r="I76" s="10">
        <f t="shared" si="5"/>
        <v>4797.1131644198786</v>
      </c>
      <c r="J76" s="10">
        <f t="shared" si="5"/>
        <v>17307.06256518298</v>
      </c>
      <c r="K76" s="13"/>
      <c r="L76" s="13"/>
      <c r="M76" s="23"/>
      <c r="O76" s="16"/>
    </row>
    <row r="77" spans="1:15" x14ac:dyDescent="0.3">
      <c r="A77" s="7" t="s">
        <v>21</v>
      </c>
      <c r="B77" s="10" t="e">
        <f t="shared" si="5"/>
        <v>#N/A</v>
      </c>
      <c r="C77" s="10">
        <f t="shared" si="5"/>
        <v>11967.749208003883</v>
      </c>
      <c r="D77" s="10">
        <f>D49-(D63-MIN(D$52:D$63))</f>
        <v>43953.672493452883</v>
      </c>
      <c r="E77" s="10">
        <f t="shared" si="5"/>
        <v>19579.049684883004</v>
      </c>
      <c r="F77" s="10">
        <f t="shared" si="5"/>
        <v>4854.2885609976311</v>
      </c>
      <c r="G77" s="10">
        <f t="shared" si="5"/>
        <v>19990.839700784723</v>
      </c>
      <c r="H77" s="10">
        <f t="shared" si="5"/>
        <v>8631.1153679805702</v>
      </c>
      <c r="I77" s="10">
        <f t="shared" si="5"/>
        <v>4194.059102583672</v>
      </c>
      <c r="J77" s="10">
        <f t="shared" si="5"/>
        <v>14570.320729494</v>
      </c>
      <c r="K77" s="13"/>
      <c r="L77" s="13"/>
      <c r="M77" s="23"/>
      <c r="O77" s="16"/>
    </row>
    <row r="79" spans="1:15" x14ac:dyDescent="0.3">
      <c r="A79" s="1" t="s">
        <v>83</v>
      </c>
      <c r="B79" s="2" t="s">
        <v>37</v>
      </c>
    </row>
    <row r="80" spans="1:15" x14ac:dyDescent="0.3">
      <c r="A80" s="7" t="s">
        <v>10</v>
      </c>
      <c r="B80" s="10" t="e">
        <f>$B$17-SUM($B66:$J66)</f>
        <v>#N/A</v>
      </c>
      <c r="D80" s="23"/>
    </row>
    <row r="81" spans="1:4" x14ac:dyDescent="0.3">
      <c r="A81" s="7" t="s">
        <v>11</v>
      </c>
      <c r="B81" s="10" t="e">
        <f>$B$17-SUM($B67:$J67)</f>
        <v>#N/A</v>
      </c>
      <c r="D81" s="23"/>
    </row>
    <row r="82" spans="1:4" x14ac:dyDescent="0.3">
      <c r="A82" s="7" t="s">
        <v>12</v>
      </c>
      <c r="B82" s="10" t="e">
        <f>$B$17-SUM($B68:$J68)</f>
        <v>#N/A</v>
      </c>
      <c r="D82" s="23"/>
    </row>
    <row r="83" spans="1:4" x14ac:dyDescent="0.3">
      <c r="A83" s="7" t="s">
        <v>13</v>
      </c>
      <c r="B83" s="10" t="e">
        <f>$B$17-SUM($B69:$J69)</f>
        <v>#N/A</v>
      </c>
      <c r="D83" s="23"/>
    </row>
    <row r="84" spans="1:4" x14ac:dyDescent="0.3">
      <c r="A84" s="7" t="s">
        <v>14</v>
      </c>
      <c r="B84" s="10" t="e">
        <f>$B$17-SUM($B70:$J70)</f>
        <v>#N/A</v>
      </c>
      <c r="D84" s="23"/>
    </row>
    <row r="85" spans="1:4" x14ac:dyDescent="0.3">
      <c r="A85" s="7" t="s">
        <v>15</v>
      </c>
      <c r="B85" s="10" t="e">
        <f t="shared" ref="B85:B91" si="6">$B$17-SUM($B71:$J71)</f>
        <v>#N/A</v>
      </c>
      <c r="D85" s="23"/>
    </row>
    <row r="86" spans="1:4" x14ac:dyDescent="0.3">
      <c r="A86" s="7" t="s">
        <v>16</v>
      </c>
      <c r="B86" s="10" t="e">
        <f t="shared" si="6"/>
        <v>#N/A</v>
      </c>
      <c r="D86" s="23"/>
    </row>
    <row r="87" spans="1:4" x14ac:dyDescent="0.3">
      <c r="A87" s="7" t="s">
        <v>17</v>
      </c>
      <c r="B87" s="10" t="e">
        <f t="shared" si="6"/>
        <v>#N/A</v>
      </c>
      <c r="D87" s="23"/>
    </row>
    <row r="88" spans="1:4" x14ac:dyDescent="0.3">
      <c r="A88" s="7" t="s">
        <v>18</v>
      </c>
      <c r="B88" s="10" t="e">
        <f t="shared" si="6"/>
        <v>#N/A</v>
      </c>
      <c r="D88" s="23"/>
    </row>
    <row r="89" spans="1:4" x14ac:dyDescent="0.3">
      <c r="A89" s="7" t="s">
        <v>19</v>
      </c>
      <c r="B89" s="10" t="e">
        <f t="shared" si="6"/>
        <v>#N/A</v>
      </c>
      <c r="D89" s="23"/>
    </row>
    <row r="90" spans="1:4" x14ac:dyDescent="0.3">
      <c r="A90" s="7" t="s">
        <v>20</v>
      </c>
      <c r="B90" s="10" t="e">
        <f t="shared" si="6"/>
        <v>#N/A</v>
      </c>
      <c r="D90" s="23"/>
    </row>
    <row r="91" spans="1:4" x14ac:dyDescent="0.3">
      <c r="A91" s="7" t="s">
        <v>21</v>
      </c>
      <c r="B91" s="10" t="e">
        <f t="shared" si="6"/>
        <v>#N/A</v>
      </c>
      <c r="D91" s="23"/>
    </row>
    <row r="92" spans="1:4" x14ac:dyDescent="0.3">
      <c r="A92" s="12" t="s">
        <v>38</v>
      </c>
      <c r="B92" s="15" t="e">
        <f>SUM($B$80:$B$91)/$B$17</f>
        <v>#N/A</v>
      </c>
    </row>
    <row r="94" spans="1:4" x14ac:dyDescent="0.3">
      <c r="A94" s="1" t="s">
        <v>84</v>
      </c>
      <c r="B94" s="64" t="e">
        <f>(SUM($B$80:$B$91)-$D$95*$B$17)/12</f>
        <v>#N/A</v>
      </c>
      <c r="D94" s="1" t="s">
        <v>40</v>
      </c>
    </row>
    <row r="95" spans="1:4" x14ac:dyDescent="0.3">
      <c r="A95" s="1" t="s">
        <v>39</v>
      </c>
      <c r="D95" s="14">
        <v>1.9</v>
      </c>
    </row>
    <row r="96" spans="1:4" ht="15.6" thickBot="1" x14ac:dyDescent="0.35"/>
    <row r="97" spans="1:2" ht="15.6" thickBot="1" x14ac:dyDescent="0.35">
      <c r="A97" s="1" t="s">
        <v>85</v>
      </c>
      <c r="B97" s="17" t="e">
        <f>(MIN($K$52:$K$63)+$B$94)*1000</f>
        <v>#N/A</v>
      </c>
    </row>
    <row r="98" spans="1:2" ht="15.6" thickBot="1" x14ac:dyDescent="0.35"/>
    <row r="99" spans="1:2" ht="15.6" thickBot="1" x14ac:dyDescent="0.35">
      <c r="A99" s="1" t="s">
        <v>61</v>
      </c>
      <c r="B99" s="24" t="e">
        <f>B97/入力!$E$17</f>
        <v>#N/A</v>
      </c>
    </row>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221"/>
  <sheetViews>
    <sheetView topLeftCell="A192" zoomScale="85" zoomScaleNormal="85" workbookViewId="0">
      <selection activeCell="G19" sqref="G19"/>
    </sheetView>
  </sheetViews>
  <sheetFormatPr defaultColWidth="9" defaultRowHeight="15" x14ac:dyDescent="0.3"/>
  <cols>
    <col min="1" max="4" width="9" style="1"/>
    <col min="5" max="7" width="10" style="1" bestFit="1" customWidth="1"/>
    <col min="8" max="16384" width="9" style="1"/>
  </cols>
  <sheetData>
    <row r="1" spans="1:16" x14ac:dyDescent="0.3">
      <c r="O1" s="5"/>
      <c r="P1" s="6" t="s">
        <v>194</v>
      </c>
    </row>
    <row r="3" spans="1:16" x14ac:dyDescent="0.3">
      <c r="A3" s="35" t="s">
        <v>51</v>
      </c>
      <c r="B3" s="38">
        <v>4</v>
      </c>
      <c r="C3" s="38">
        <v>5</v>
      </c>
      <c r="D3" s="38">
        <v>6</v>
      </c>
      <c r="E3" s="38">
        <v>7</v>
      </c>
      <c r="F3" s="38">
        <v>8</v>
      </c>
      <c r="G3" s="38">
        <v>9</v>
      </c>
      <c r="H3" s="38">
        <v>10</v>
      </c>
      <c r="I3" s="38">
        <v>11</v>
      </c>
      <c r="J3" s="38">
        <v>12</v>
      </c>
      <c r="K3" s="38">
        <v>1</v>
      </c>
      <c r="L3" s="38">
        <v>2</v>
      </c>
      <c r="M3" s="38">
        <v>3</v>
      </c>
    </row>
    <row r="4" spans="1:16" x14ac:dyDescent="0.3">
      <c r="A4" s="37">
        <v>20</v>
      </c>
      <c r="B4" s="40">
        <v>0.89904754949345467</v>
      </c>
      <c r="C4" s="41">
        <v>0.85526345759795075</v>
      </c>
      <c r="D4" s="41">
        <v>0.94957353666752109</v>
      </c>
      <c r="E4" s="41">
        <v>1</v>
      </c>
      <c r="F4" s="41">
        <v>1</v>
      </c>
      <c r="G4" s="41">
        <v>1</v>
      </c>
      <c r="H4" s="41">
        <v>0.96685164324856587</v>
      </c>
      <c r="I4" s="41">
        <v>0.92154124686895567</v>
      </c>
      <c r="J4" s="41">
        <v>0.93360236512576833</v>
      </c>
      <c r="K4" s="41">
        <v>0.96655720494696473</v>
      </c>
      <c r="L4" s="41">
        <v>0.96623841126268029</v>
      </c>
      <c r="M4" s="42">
        <v>0.91519324030959492</v>
      </c>
    </row>
    <row r="5" spans="1:16" x14ac:dyDescent="0.3">
      <c r="A5" s="37">
        <v>19</v>
      </c>
      <c r="B5" s="43">
        <v>0.89904754949345467</v>
      </c>
      <c r="C5" s="39">
        <v>0.85526345759795075</v>
      </c>
      <c r="D5" s="39">
        <v>0.94957353666752109</v>
      </c>
      <c r="E5" s="39">
        <v>1</v>
      </c>
      <c r="F5" s="39">
        <v>1</v>
      </c>
      <c r="G5" s="39">
        <v>1</v>
      </c>
      <c r="H5" s="39">
        <v>0.96685164324856587</v>
      </c>
      <c r="I5" s="39">
        <v>0.92154124686895567</v>
      </c>
      <c r="J5" s="39">
        <v>0.93360236512576833</v>
      </c>
      <c r="K5" s="39">
        <v>0.96655720494696473</v>
      </c>
      <c r="L5" s="39">
        <v>0.96623841126268029</v>
      </c>
      <c r="M5" s="44">
        <v>0.91519324030959492</v>
      </c>
    </row>
    <row r="6" spans="1:16" x14ac:dyDescent="0.3">
      <c r="A6" s="37">
        <v>18</v>
      </c>
      <c r="B6" s="43">
        <v>0.89904754949345467</v>
      </c>
      <c r="C6" s="39">
        <v>0.85526345759795075</v>
      </c>
      <c r="D6" s="39">
        <v>0.94957353666752109</v>
      </c>
      <c r="E6" s="39">
        <v>1</v>
      </c>
      <c r="F6" s="39">
        <v>1</v>
      </c>
      <c r="G6" s="39">
        <v>1</v>
      </c>
      <c r="H6" s="39">
        <v>0.96685164324856587</v>
      </c>
      <c r="I6" s="39">
        <v>0.92154124686895567</v>
      </c>
      <c r="J6" s="39">
        <v>0.93360236512576833</v>
      </c>
      <c r="K6" s="39">
        <v>0.96655720494696473</v>
      </c>
      <c r="L6" s="39">
        <v>0.96623841126268029</v>
      </c>
      <c r="M6" s="44">
        <v>0.91519324030959492</v>
      </c>
    </row>
    <row r="7" spans="1:16" x14ac:dyDescent="0.3">
      <c r="A7" s="37">
        <v>17</v>
      </c>
      <c r="B7" s="43">
        <v>0.89904754949345467</v>
      </c>
      <c r="C7" s="39">
        <v>0.85526345759795075</v>
      </c>
      <c r="D7" s="39">
        <v>0.94957353666752109</v>
      </c>
      <c r="E7" s="39">
        <v>1</v>
      </c>
      <c r="F7" s="39">
        <v>1</v>
      </c>
      <c r="G7" s="39">
        <v>1</v>
      </c>
      <c r="H7" s="39">
        <v>0.96685164324856587</v>
      </c>
      <c r="I7" s="39">
        <v>0.92154124686895567</v>
      </c>
      <c r="J7" s="39">
        <v>0.93360236512576833</v>
      </c>
      <c r="K7" s="39">
        <v>0.96655720494696473</v>
      </c>
      <c r="L7" s="39">
        <v>0.96623841126268029</v>
      </c>
      <c r="M7" s="44">
        <v>0.91519324030959492</v>
      </c>
    </row>
    <row r="8" spans="1:16" x14ac:dyDescent="0.3">
      <c r="A8" s="37">
        <v>16</v>
      </c>
      <c r="B8" s="43">
        <v>0.89904754949345467</v>
      </c>
      <c r="C8" s="39">
        <v>0.85526345759795075</v>
      </c>
      <c r="D8" s="39">
        <v>0.94957353666752109</v>
      </c>
      <c r="E8" s="39">
        <v>1</v>
      </c>
      <c r="F8" s="39">
        <v>1</v>
      </c>
      <c r="G8" s="39">
        <v>1</v>
      </c>
      <c r="H8" s="39">
        <v>0.96685164324856587</v>
      </c>
      <c r="I8" s="39">
        <v>0.92154124686895567</v>
      </c>
      <c r="J8" s="39">
        <v>0.93360236512576833</v>
      </c>
      <c r="K8" s="39">
        <v>0.96655720494696473</v>
      </c>
      <c r="L8" s="39">
        <v>0.96623841126268029</v>
      </c>
      <c r="M8" s="44">
        <v>0.91519324030959492</v>
      </c>
    </row>
    <row r="9" spans="1:16" x14ac:dyDescent="0.3">
      <c r="A9" s="37">
        <v>15</v>
      </c>
      <c r="B9" s="43">
        <v>0.89904754949345467</v>
      </c>
      <c r="C9" s="39">
        <v>0.85526345759795075</v>
      </c>
      <c r="D9" s="39">
        <v>0.94957353666752109</v>
      </c>
      <c r="E9" s="39">
        <v>1</v>
      </c>
      <c r="F9" s="39">
        <v>1</v>
      </c>
      <c r="G9" s="39">
        <v>1</v>
      </c>
      <c r="H9" s="39">
        <v>0.96685164324856587</v>
      </c>
      <c r="I9" s="39">
        <v>0.92154124686895567</v>
      </c>
      <c r="J9" s="39">
        <v>0.93360236512576833</v>
      </c>
      <c r="K9" s="39">
        <v>0.96655720494696473</v>
      </c>
      <c r="L9" s="39">
        <v>0.96623841126268029</v>
      </c>
      <c r="M9" s="44">
        <v>0.91519324030959492</v>
      </c>
    </row>
    <row r="10" spans="1:16" x14ac:dyDescent="0.3">
      <c r="A10" s="37">
        <v>14</v>
      </c>
      <c r="B10" s="43">
        <v>0.89904754949345467</v>
      </c>
      <c r="C10" s="39">
        <v>0.85526345759795075</v>
      </c>
      <c r="D10" s="39">
        <v>0.94957353666752109</v>
      </c>
      <c r="E10" s="39">
        <v>1</v>
      </c>
      <c r="F10" s="39">
        <v>1</v>
      </c>
      <c r="G10" s="39">
        <v>1</v>
      </c>
      <c r="H10" s="39">
        <v>0.96685164324856587</v>
      </c>
      <c r="I10" s="39">
        <v>0.92154124686895567</v>
      </c>
      <c r="J10" s="39">
        <v>0.93360236512576833</v>
      </c>
      <c r="K10" s="39">
        <v>0.96655720494696473</v>
      </c>
      <c r="L10" s="39">
        <v>0.96623841126268029</v>
      </c>
      <c r="M10" s="44">
        <v>0.91519324030959492</v>
      </c>
    </row>
    <row r="11" spans="1:16" x14ac:dyDescent="0.3">
      <c r="A11" s="37">
        <v>13</v>
      </c>
      <c r="B11" s="43">
        <v>0.89619244412835009</v>
      </c>
      <c r="C11" s="39">
        <v>0.85526345759795075</v>
      </c>
      <c r="D11" s="39">
        <v>0.94957353666752109</v>
      </c>
      <c r="E11" s="39">
        <v>1</v>
      </c>
      <c r="F11" s="39">
        <v>1</v>
      </c>
      <c r="G11" s="39">
        <v>1</v>
      </c>
      <c r="H11" s="39">
        <v>0.96685164324856587</v>
      </c>
      <c r="I11" s="39">
        <v>0.92154124686895567</v>
      </c>
      <c r="J11" s="39">
        <v>0.93360236512576833</v>
      </c>
      <c r="K11" s="39">
        <v>0.96655720494696473</v>
      </c>
      <c r="L11" s="39">
        <v>0.96390633386004998</v>
      </c>
      <c r="M11" s="44">
        <v>0.91519324030959492</v>
      </c>
    </row>
    <row r="12" spans="1:16" x14ac:dyDescent="0.3">
      <c r="A12" s="37">
        <v>12</v>
      </c>
      <c r="B12" s="43">
        <v>0.88993801462441202</v>
      </c>
      <c r="C12" s="39">
        <v>0.85526345759795075</v>
      </c>
      <c r="D12" s="39">
        <v>0.94957353666752109</v>
      </c>
      <c r="E12" s="39">
        <v>1</v>
      </c>
      <c r="F12" s="39">
        <v>1</v>
      </c>
      <c r="G12" s="39">
        <v>1</v>
      </c>
      <c r="H12" s="39">
        <v>0.96685164324856587</v>
      </c>
      <c r="I12" s="39">
        <v>0.92154124686895567</v>
      </c>
      <c r="J12" s="39">
        <v>0.93360236512576833</v>
      </c>
      <c r="K12" s="39">
        <v>0.96655720494696473</v>
      </c>
      <c r="L12" s="39">
        <v>0.95535631256451237</v>
      </c>
      <c r="M12" s="44">
        <v>0.91519324030959492</v>
      </c>
    </row>
    <row r="13" spans="1:16" x14ac:dyDescent="0.3">
      <c r="A13" s="37">
        <v>11</v>
      </c>
      <c r="B13" s="43">
        <v>0.8802842609816407</v>
      </c>
      <c r="C13" s="39">
        <v>0.85526345759795075</v>
      </c>
      <c r="D13" s="39">
        <v>0.94899471362624577</v>
      </c>
      <c r="E13" s="39">
        <v>1</v>
      </c>
      <c r="F13" s="39">
        <v>1</v>
      </c>
      <c r="G13" s="39">
        <v>1</v>
      </c>
      <c r="H13" s="39">
        <v>0.96685164324856587</v>
      </c>
      <c r="I13" s="39">
        <v>0.9175838083234148</v>
      </c>
      <c r="J13" s="39">
        <v>0.92741391310950716</v>
      </c>
      <c r="K13" s="39">
        <v>0.96194894727265456</v>
      </c>
      <c r="L13" s="39">
        <v>0.94058834737606656</v>
      </c>
      <c r="M13" s="44">
        <v>0.91288093396000469</v>
      </c>
    </row>
    <row r="14" spans="1:16" x14ac:dyDescent="0.3">
      <c r="A14" s="37">
        <v>10</v>
      </c>
      <c r="B14" s="43">
        <v>0.867231183200036</v>
      </c>
      <c r="C14" s="39">
        <v>0.84917950993096292</v>
      </c>
      <c r="D14" s="39">
        <v>0.93882217954463743</v>
      </c>
      <c r="E14" s="39">
        <v>1</v>
      </c>
      <c r="F14" s="39">
        <v>1</v>
      </c>
      <c r="G14" s="39">
        <v>1</v>
      </c>
      <c r="H14" s="39">
        <v>0.96685164324856587</v>
      </c>
      <c r="I14" s="39">
        <v>0.90773449169289522</v>
      </c>
      <c r="J14" s="39">
        <v>0.91497263987983501</v>
      </c>
      <c r="K14" s="39">
        <v>0.9500600070043641</v>
      </c>
      <c r="L14" s="39">
        <v>0.919602438294713</v>
      </c>
      <c r="M14" s="44">
        <v>0.90356172759921405</v>
      </c>
    </row>
    <row r="15" spans="1:16" x14ac:dyDescent="0.3">
      <c r="A15" s="37">
        <v>9</v>
      </c>
      <c r="B15" s="43">
        <v>0.85077878127959794</v>
      </c>
      <c r="C15" s="39">
        <v>0.8367915109206554</v>
      </c>
      <c r="D15" s="39">
        <v>0.91905593442269584</v>
      </c>
      <c r="E15" s="39">
        <v>1</v>
      </c>
      <c r="F15" s="39">
        <v>1</v>
      </c>
      <c r="G15" s="39">
        <v>1</v>
      </c>
      <c r="H15" s="39">
        <v>0.96066801070050989</v>
      </c>
      <c r="I15" s="39">
        <v>0.89199329697739715</v>
      </c>
      <c r="J15" s="39">
        <v>0.89627854543675234</v>
      </c>
      <c r="K15" s="39">
        <v>0.93089038414209302</v>
      </c>
      <c r="L15" s="39">
        <v>0.89239858532045147</v>
      </c>
      <c r="M15" s="44">
        <v>0.88723562122722277</v>
      </c>
    </row>
    <row r="16" spans="1:16" x14ac:dyDescent="0.3">
      <c r="A16" s="37">
        <v>8</v>
      </c>
      <c r="B16" s="43">
        <v>0.8309270552203265</v>
      </c>
      <c r="C16" s="39">
        <v>0.81809946056702865</v>
      </c>
      <c r="D16" s="39">
        <v>0.88969597826042124</v>
      </c>
      <c r="E16" s="39">
        <v>0.99778532615517235</v>
      </c>
      <c r="F16" s="39">
        <v>0.9907493513543173</v>
      </c>
      <c r="G16" s="39">
        <v>0.98498708077580988</v>
      </c>
      <c r="H16" s="39">
        <v>0.94627764893476063</v>
      </c>
      <c r="I16" s="39">
        <v>0.87036022417692049</v>
      </c>
      <c r="J16" s="39">
        <v>0.87133162978025869</v>
      </c>
      <c r="K16" s="39">
        <v>0.90444007868584175</v>
      </c>
      <c r="L16" s="39">
        <v>0.85897678845328218</v>
      </c>
      <c r="M16" s="44">
        <v>0.86390261484403086</v>
      </c>
    </row>
    <row r="17" spans="1:13" x14ac:dyDescent="0.3">
      <c r="A17" s="37">
        <v>7</v>
      </c>
      <c r="B17" s="43">
        <v>0.8076760050222217</v>
      </c>
      <c r="C17" s="39">
        <v>0.79310335887008232</v>
      </c>
      <c r="D17" s="39">
        <v>0.85074231105781317</v>
      </c>
      <c r="E17" s="39">
        <v>0.96672156432637757</v>
      </c>
      <c r="F17" s="39">
        <v>0.96209731202341131</v>
      </c>
      <c r="G17" s="39">
        <v>0.95278203719886845</v>
      </c>
      <c r="H17" s="39">
        <v>0.92368055795131798</v>
      </c>
      <c r="I17" s="39">
        <v>0.84283527329146513</v>
      </c>
      <c r="J17" s="39">
        <v>0.84013189291035428</v>
      </c>
      <c r="K17" s="39">
        <v>0.87070909063560986</v>
      </c>
      <c r="L17" s="39">
        <v>0.81933704769320492</v>
      </c>
      <c r="M17" s="44">
        <v>0.83356270844963842</v>
      </c>
    </row>
    <row r="18" spans="1:13" x14ac:dyDescent="0.3">
      <c r="A18" s="37">
        <v>6</v>
      </c>
      <c r="B18" s="43">
        <v>0.78102563068528363</v>
      </c>
      <c r="C18" s="39">
        <v>0.76180320582981653</v>
      </c>
      <c r="D18" s="39">
        <v>0.80219493281487231</v>
      </c>
      <c r="E18" s="39">
        <v>0.92141294928491546</v>
      </c>
      <c r="F18" s="39">
        <v>0.92128772271238957</v>
      </c>
      <c r="G18" s="39">
        <v>0.90799175254151976</v>
      </c>
      <c r="H18" s="39">
        <v>0.89287673775018206</v>
      </c>
      <c r="I18" s="39">
        <v>0.80941844432103116</v>
      </c>
      <c r="J18" s="39">
        <v>0.8026793348270389</v>
      </c>
      <c r="K18" s="39">
        <v>0.82969741999139768</v>
      </c>
      <c r="L18" s="39">
        <v>0.77347936304021969</v>
      </c>
      <c r="M18" s="44">
        <v>0.79621590204404535</v>
      </c>
    </row>
    <row r="19" spans="1:13" x14ac:dyDescent="0.3">
      <c r="A19" s="37">
        <v>5</v>
      </c>
      <c r="B19" s="43">
        <v>0.75097593220951209</v>
      </c>
      <c r="C19" s="39">
        <v>0.72419900144623117</v>
      </c>
      <c r="D19" s="39">
        <v>0.74405384353159798</v>
      </c>
      <c r="E19" s="39">
        <v>0.8618594810307858</v>
      </c>
      <c r="F19" s="39">
        <v>0.86832058342125196</v>
      </c>
      <c r="G19" s="39">
        <v>0.85061622680376403</v>
      </c>
      <c r="H19" s="39">
        <v>0.85386618833135297</v>
      </c>
      <c r="I19" s="39">
        <v>0.77010973726561849</v>
      </c>
      <c r="J19" s="39">
        <v>0.75897395553031277</v>
      </c>
      <c r="K19" s="39">
        <v>0.78140506675320487</v>
      </c>
      <c r="L19" s="39">
        <v>0.72140373449432671</v>
      </c>
      <c r="M19" s="44">
        <v>0.75186219562725154</v>
      </c>
    </row>
    <row r="20" spans="1:13" x14ac:dyDescent="0.3">
      <c r="A20" s="37">
        <v>4</v>
      </c>
      <c r="B20" s="43">
        <v>0.71752690959490728</v>
      </c>
      <c r="C20" s="39">
        <v>0.68029074571932646</v>
      </c>
      <c r="D20" s="39">
        <v>0.67631904320799063</v>
      </c>
      <c r="E20" s="39">
        <v>0.78806115956398903</v>
      </c>
      <c r="F20" s="39">
        <v>0.80319589414999859</v>
      </c>
      <c r="G20" s="39">
        <v>0.78065545998560104</v>
      </c>
      <c r="H20" s="39">
        <v>0.80664890969483038</v>
      </c>
      <c r="I20" s="39">
        <v>0.72490915212522733</v>
      </c>
      <c r="J20" s="39">
        <v>0.70901575502017589</v>
      </c>
      <c r="K20" s="39">
        <v>0.72583203092103177</v>
      </c>
      <c r="L20" s="39">
        <v>0.66311016205552598</v>
      </c>
      <c r="M20" s="44">
        <v>0.7005015891992572</v>
      </c>
    </row>
    <row r="21" spans="1:13" x14ac:dyDescent="0.3">
      <c r="A21" s="37">
        <v>3</v>
      </c>
      <c r="B21" s="43">
        <v>0.68067856284146899</v>
      </c>
      <c r="C21" s="39">
        <v>0.63007843864910229</v>
      </c>
      <c r="D21" s="39">
        <v>0.59899053184405004</v>
      </c>
      <c r="E21" s="39">
        <v>0.70001798488452471</v>
      </c>
      <c r="F21" s="39">
        <v>0.72591365489862947</v>
      </c>
      <c r="G21" s="39">
        <v>0.69810945208703101</v>
      </c>
      <c r="H21" s="39">
        <v>0.75122490184061452</v>
      </c>
      <c r="I21" s="39">
        <v>0.67381668889985757</v>
      </c>
      <c r="J21" s="39">
        <v>0.65280473329662803</v>
      </c>
      <c r="K21" s="39">
        <v>0.66297831249487826</v>
      </c>
      <c r="L21" s="39">
        <v>0.59859864572381716</v>
      </c>
      <c r="M21" s="44">
        <v>0.64213408276006234</v>
      </c>
    </row>
    <row r="22" spans="1:13" x14ac:dyDescent="0.3">
      <c r="A22" s="37">
        <v>2</v>
      </c>
      <c r="B22" s="43">
        <v>0.64043089194919745</v>
      </c>
      <c r="C22" s="39">
        <v>0.57356208023555855</v>
      </c>
      <c r="D22" s="39">
        <v>0.51206830943977644</v>
      </c>
      <c r="E22" s="39">
        <v>0.59772995699239306</v>
      </c>
      <c r="F22" s="39">
        <v>0.63647386566714448</v>
      </c>
      <c r="G22" s="39">
        <v>0.60297820310805383</v>
      </c>
      <c r="H22" s="39">
        <v>0.6875941647687055</v>
      </c>
      <c r="I22" s="39">
        <v>0.61683234758950911</v>
      </c>
      <c r="J22" s="39">
        <v>0.59034089035966952</v>
      </c>
      <c r="K22" s="39">
        <v>0.59284391147474436</v>
      </c>
      <c r="L22" s="39">
        <v>0.52786918549920048</v>
      </c>
      <c r="M22" s="44">
        <v>0.57675967630966685</v>
      </c>
    </row>
    <row r="23" spans="1:13" x14ac:dyDescent="0.3">
      <c r="A23" s="37">
        <v>1</v>
      </c>
      <c r="B23" s="45">
        <v>0.59678389691809253</v>
      </c>
      <c r="C23" s="46">
        <v>0.51074167047869534</v>
      </c>
      <c r="D23" s="46">
        <v>0.41555237599516959</v>
      </c>
      <c r="E23" s="46">
        <v>0.48119707588759414</v>
      </c>
      <c r="F23" s="46">
        <v>0.53487652645554373</v>
      </c>
      <c r="G23" s="46">
        <v>0.49526171304866951</v>
      </c>
      <c r="H23" s="46">
        <v>0.61575669847910308</v>
      </c>
      <c r="I23" s="46">
        <v>0.55395612819418205</v>
      </c>
      <c r="J23" s="46">
        <v>0.52162422620930005</v>
      </c>
      <c r="K23" s="46">
        <v>0.51542882786062993</v>
      </c>
      <c r="L23" s="46">
        <v>0.45092178138167599</v>
      </c>
      <c r="M23" s="47">
        <v>0.50437836984807072</v>
      </c>
    </row>
    <row r="25" spans="1:13" x14ac:dyDescent="0.3">
      <c r="A25" s="35" t="s">
        <v>52</v>
      </c>
      <c r="B25" s="38">
        <v>4</v>
      </c>
      <c r="C25" s="38">
        <v>5</v>
      </c>
      <c r="D25" s="38">
        <v>6</v>
      </c>
      <c r="E25" s="38">
        <v>7</v>
      </c>
      <c r="F25" s="38">
        <v>8</v>
      </c>
      <c r="G25" s="38">
        <v>9</v>
      </c>
      <c r="H25" s="38">
        <v>10</v>
      </c>
      <c r="I25" s="38">
        <v>11</v>
      </c>
      <c r="J25" s="38">
        <v>12</v>
      </c>
      <c r="K25" s="38">
        <v>1</v>
      </c>
      <c r="L25" s="38">
        <v>2</v>
      </c>
      <c r="M25" s="38">
        <v>3</v>
      </c>
    </row>
    <row r="26" spans="1:13" x14ac:dyDescent="0.3">
      <c r="A26" s="37">
        <v>20</v>
      </c>
      <c r="B26" s="40">
        <v>0.94963722218842861</v>
      </c>
      <c r="C26" s="41">
        <v>0.90230156091075187</v>
      </c>
      <c r="D26" s="41">
        <v>0.99209053357138877</v>
      </c>
      <c r="E26" s="41">
        <v>1</v>
      </c>
      <c r="F26" s="41">
        <v>1</v>
      </c>
      <c r="G26" s="41">
        <v>1</v>
      </c>
      <c r="H26" s="41">
        <v>0.99940463461156348</v>
      </c>
      <c r="I26" s="41">
        <v>0.967919703638771</v>
      </c>
      <c r="J26" s="41">
        <v>0.9928833839513691</v>
      </c>
      <c r="K26" s="41">
        <v>0.99870329286973702</v>
      </c>
      <c r="L26" s="41">
        <v>0.98779451605368762</v>
      </c>
      <c r="M26" s="42">
        <v>0.94000869963385192</v>
      </c>
    </row>
    <row r="27" spans="1:13" x14ac:dyDescent="0.3">
      <c r="A27" s="37">
        <v>19</v>
      </c>
      <c r="B27" s="43">
        <v>0.94963722218842861</v>
      </c>
      <c r="C27" s="39">
        <v>0.90230156091075187</v>
      </c>
      <c r="D27" s="39">
        <v>0.99209053357138877</v>
      </c>
      <c r="E27" s="39">
        <v>1</v>
      </c>
      <c r="F27" s="39">
        <v>1</v>
      </c>
      <c r="G27" s="39">
        <v>1</v>
      </c>
      <c r="H27" s="39">
        <v>0.99940463461156348</v>
      </c>
      <c r="I27" s="39">
        <v>0.967919703638771</v>
      </c>
      <c r="J27" s="39">
        <v>0.9928833839513691</v>
      </c>
      <c r="K27" s="39">
        <v>0.99870329286973702</v>
      </c>
      <c r="L27" s="39">
        <v>0.98779451605368762</v>
      </c>
      <c r="M27" s="44">
        <v>0.94000869963385192</v>
      </c>
    </row>
    <row r="28" spans="1:13" x14ac:dyDescent="0.3">
      <c r="A28" s="37">
        <v>18</v>
      </c>
      <c r="B28" s="43">
        <v>0.94906935553682659</v>
      </c>
      <c r="C28" s="39">
        <v>0.90230156091075187</v>
      </c>
      <c r="D28" s="39">
        <v>0.99209053357138877</v>
      </c>
      <c r="E28" s="39">
        <v>1</v>
      </c>
      <c r="F28" s="39">
        <v>1</v>
      </c>
      <c r="G28" s="39">
        <v>1</v>
      </c>
      <c r="H28" s="39">
        <v>0.99940463461156348</v>
      </c>
      <c r="I28" s="39">
        <v>0.967919703638771</v>
      </c>
      <c r="J28" s="39">
        <v>0.9928833839513691</v>
      </c>
      <c r="K28" s="39">
        <v>0.99870329286973702</v>
      </c>
      <c r="L28" s="39">
        <v>0.98779451605368762</v>
      </c>
      <c r="M28" s="44">
        <v>0.94000869963385192</v>
      </c>
    </row>
    <row r="29" spans="1:13" x14ac:dyDescent="0.3">
      <c r="A29" s="37">
        <v>17</v>
      </c>
      <c r="B29" s="43">
        <v>0.94739094562106885</v>
      </c>
      <c r="C29" s="39">
        <v>0.90230156091075187</v>
      </c>
      <c r="D29" s="39">
        <v>0.99209053357138877</v>
      </c>
      <c r="E29" s="39">
        <v>1</v>
      </c>
      <c r="F29" s="39">
        <v>1</v>
      </c>
      <c r="G29" s="39">
        <v>1</v>
      </c>
      <c r="H29" s="39">
        <v>0.99940463461156348</v>
      </c>
      <c r="I29" s="39">
        <v>0.967919703638771</v>
      </c>
      <c r="J29" s="39">
        <v>0.9928833839513691</v>
      </c>
      <c r="K29" s="39">
        <v>0.99870329286973702</v>
      </c>
      <c r="L29" s="39">
        <v>0.98779451605368762</v>
      </c>
      <c r="M29" s="44">
        <v>0.94000869963385192</v>
      </c>
    </row>
    <row r="30" spans="1:13" x14ac:dyDescent="0.3">
      <c r="A30" s="37">
        <v>16</v>
      </c>
      <c r="B30" s="43">
        <v>0.94460199244115506</v>
      </c>
      <c r="C30" s="39">
        <v>0.90230156091075187</v>
      </c>
      <c r="D30" s="39">
        <v>0.99209053357138877</v>
      </c>
      <c r="E30" s="39">
        <v>1</v>
      </c>
      <c r="F30" s="39">
        <v>1</v>
      </c>
      <c r="G30" s="39">
        <v>1</v>
      </c>
      <c r="H30" s="39">
        <v>0.99940463461156348</v>
      </c>
      <c r="I30" s="39">
        <v>0.967919703638771</v>
      </c>
      <c r="J30" s="39">
        <v>0.9928833839513691</v>
      </c>
      <c r="K30" s="39">
        <v>0.99870329286973702</v>
      </c>
      <c r="L30" s="39">
        <v>0.98779451605368762</v>
      </c>
      <c r="M30" s="44">
        <v>0.94000869963385192</v>
      </c>
    </row>
    <row r="31" spans="1:13" x14ac:dyDescent="0.3">
      <c r="A31" s="37">
        <v>15</v>
      </c>
      <c r="B31" s="43">
        <v>0.94070249599708544</v>
      </c>
      <c r="C31" s="39">
        <v>0.90230156091075187</v>
      </c>
      <c r="D31" s="39">
        <v>0.99209053357138877</v>
      </c>
      <c r="E31" s="39">
        <v>1</v>
      </c>
      <c r="F31" s="39">
        <v>1</v>
      </c>
      <c r="G31" s="39">
        <v>1</v>
      </c>
      <c r="H31" s="39">
        <v>0.99940463461156348</v>
      </c>
      <c r="I31" s="39">
        <v>0.967919703638771</v>
      </c>
      <c r="J31" s="39">
        <v>0.9928833839513691</v>
      </c>
      <c r="K31" s="39">
        <v>0.99870329286973702</v>
      </c>
      <c r="L31" s="39">
        <v>0.98779451605368762</v>
      </c>
      <c r="M31" s="44">
        <v>0.94000869963385192</v>
      </c>
    </row>
    <row r="32" spans="1:13" x14ac:dyDescent="0.3">
      <c r="A32" s="37">
        <v>14</v>
      </c>
      <c r="B32" s="43">
        <v>0.93569245628885989</v>
      </c>
      <c r="C32" s="39">
        <v>0.90230156091075187</v>
      </c>
      <c r="D32" s="39">
        <v>0.99209053357138877</v>
      </c>
      <c r="E32" s="39">
        <v>1</v>
      </c>
      <c r="F32" s="39">
        <v>1</v>
      </c>
      <c r="G32" s="39">
        <v>1</v>
      </c>
      <c r="H32" s="39">
        <v>0.99940463461156348</v>
      </c>
      <c r="I32" s="39">
        <v>0.967919703638771</v>
      </c>
      <c r="J32" s="39">
        <v>0.9928833839513691</v>
      </c>
      <c r="K32" s="39">
        <v>0.99870329286973702</v>
      </c>
      <c r="L32" s="39">
        <v>0.98779451605368762</v>
      </c>
      <c r="M32" s="44">
        <v>0.94000869963385192</v>
      </c>
    </row>
    <row r="33" spans="1:13" x14ac:dyDescent="0.3">
      <c r="A33" s="37">
        <v>13</v>
      </c>
      <c r="B33" s="43">
        <v>0.9295718733164785</v>
      </c>
      <c r="C33" s="39">
        <v>0.90230156091075187</v>
      </c>
      <c r="D33" s="39">
        <v>0.99209053357138877</v>
      </c>
      <c r="E33" s="39">
        <v>1</v>
      </c>
      <c r="F33" s="39">
        <v>1</v>
      </c>
      <c r="G33" s="39">
        <v>1</v>
      </c>
      <c r="H33" s="39">
        <v>0.99940463461156348</v>
      </c>
      <c r="I33" s="39">
        <v>0.967919703638771</v>
      </c>
      <c r="J33" s="39">
        <v>0.9928833839513691</v>
      </c>
      <c r="K33" s="39">
        <v>0.99790921819320533</v>
      </c>
      <c r="L33" s="39">
        <v>0.98606442177395937</v>
      </c>
      <c r="M33" s="44">
        <v>0.94000869963385192</v>
      </c>
    </row>
    <row r="34" spans="1:13" x14ac:dyDescent="0.3">
      <c r="A34" s="37">
        <v>12</v>
      </c>
      <c r="B34" s="43">
        <v>0.92234074707994118</v>
      </c>
      <c r="C34" s="39">
        <v>0.90230156091075187</v>
      </c>
      <c r="D34" s="39">
        <v>0.99209053357138877</v>
      </c>
      <c r="E34" s="39">
        <v>1</v>
      </c>
      <c r="F34" s="39">
        <v>1</v>
      </c>
      <c r="G34" s="39">
        <v>1</v>
      </c>
      <c r="H34" s="39">
        <v>0.99940463461156348</v>
      </c>
      <c r="I34" s="39">
        <v>0.967919703638771</v>
      </c>
      <c r="J34" s="39">
        <v>0.99177088716213702</v>
      </c>
      <c r="K34" s="39">
        <v>0.99355869091057603</v>
      </c>
      <c r="L34" s="39">
        <v>0.97976936331822539</v>
      </c>
      <c r="M34" s="44">
        <v>0.93960036696806104</v>
      </c>
    </row>
    <row r="35" spans="1:13" x14ac:dyDescent="0.3">
      <c r="A35" s="37">
        <v>11</v>
      </c>
      <c r="B35" s="43">
        <v>0.91399907757924792</v>
      </c>
      <c r="C35" s="39">
        <v>0.90230156091075187</v>
      </c>
      <c r="D35" s="39">
        <v>0.99209053357138877</v>
      </c>
      <c r="E35" s="39">
        <v>1</v>
      </c>
      <c r="F35" s="39">
        <v>1</v>
      </c>
      <c r="G35" s="39">
        <v>1</v>
      </c>
      <c r="H35" s="39">
        <v>0.99940463461156348</v>
      </c>
      <c r="I35" s="39">
        <v>0.967919703638771</v>
      </c>
      <c r="J35" s="39">
        <v>0.98723332233325867</v>
      </c>
      <c r="K35" s="39">
        <v>0.98565171102184901</v>
      </c>
      <c r="L35" s="39">
        <v>0.96890934068648549</v>
      </c>
      <c r="M35" s="44">
        <v>0.93616819783985927</v>
      </c>
    </row>
    <row r="36" spans="1:13" x14ac:dyDescent="0.3">
      <c r="A36" s="37">
        <v>10</v>
      </c>
      <c r="B36" s="43">
        <v>0.90454686481439861</v>
      </c>
      <c r="C36" s="39">
        <v>0.89968536727284953</v>
      </c>
      <c r="D36" s="39">
        <v>0.98870500061957178</v>
      </c>
      <c r="E36" s="39">
        <v>1</v>
      </c>
      <c r="F36" s="39">
        <v>1</v>
      </c>
      <c r="G36" s="39">
        <v>1</v>
      </c>
      <c r="H36" s="39">
        <v>0.99940463461156348</v>
      </c>
      <c r="I36" s="39">
        <v>0.96279363825030129</v>
      </c>
      <c r="J36" s="39">
        <v>0.97927068946473417</v>
      </c>
      <c r="K36" s="39">
        <v>0.97418827852702417</v>
      </c>
      <c r="L36" s="39">
        <v>0.95348435387873975</v>
      </c>
      <c r="M36" s="44">
        <v>0.92971219224924684</v>
      </c>
    </row>
    <row r="37" spans="1:13" x14ac:dyDescent="0.3">
      <c r="A37" s="37">
        <v>9</v>
      </c>
      <c r="B37" s="43">
        <v>0.89398410878539358</v>
      </c>
      <c r="C37" s="39">
        <v>0.89444227860718206</v>
      </c>
      <c r="D37" s="39">
        <v>0.97890835642059537</v>
      </c>
      <c r="E37" s="39">
        <v>1</v>
      </c>
      <c r="F37" s="39">
        <v>1</v>
      </c>
      <c r="G37" s="39">
        <v>1</v>
      </c>
      <c r="H37" s="39">
        <v>0.99711031984513898</v>
      </c>
      <c r="I37" s="39">
        <v>0.95157358257685487</v>
      </c>
      <c r="J37" s="39">
        <v>0.96788298855656341</v>
      </c>
      <c r="K37" s="39">
        <v>0.9591683934261015</v>
      </c>
      <c r="L37" s="39">
        <v>0.93349440289498842</v>
      </c>
      <c r="M37" s="44">
        <v>0.92023235019622363</v>
      </c>
    </row>
    <row r="38" spans="1:13" x14ac:dyDescent="0.3">
      <c r="A38" s="37">
        <v>8</v>
      </c>
      <c r="B38" s="43">
        <v>0.88231080949223262</v>
      </c>
      <c r="C38" s="39">
        <v>0.88657229491374945</v>
      </c>
      <c r="D38" s="39">
        <v>0.96270060097445964</v>
      </c>
      <c r="E38" s="39">
        <v>1</v>
      </c>
      <c r="F38" s="39">
        <v>1</v>
      </c>
      <c r="G38" s="39">
        <v>1</v>
      </c>
      <c r="H38" s="39">
        <v>0.98933397661021427</v>
      </c>
      <c r="I38" s="39">
        <v>0.93425953661843164</v>
      </c>
      <c r="J38" s="39">
        <v>0.95307021960874649</v>
      </c>
      <c r="K38" s="39">
        <v>0.94059205571908133</v>
      </c>
      <c r="L38" s="39">
        <v>0.90893948773523114</v>
      </c>
      <c r="M38" s="44">
        <v>0.90772867168078963</v>
      </c>
    </row>
    <row r="39" spans="1:13" x14ac:dyDescent="0.3">
      <c r="A39" s="37">
        <v>7</v>
      </c>
      <c r="B39" s="43">
        <v>0.86952696693491571</v>
      </c>
      <c r="C39" s="39">
        <v>0.87607541619255158</v>
      </c>
      <c r="D39" s="39">
        <v>0.9400817342811647</v>
      </c>
      <c r="E39" s="39">
        <v>0.99667174572507</v>
      </c>
      <c r="F39" s="39">
        <v>0.99729785156642703</v>
      </c>
      <c r="G39" s="39">
        <v>0.98491026684155758</v>
      </c>
      <c r="H39" s="39">
        <v>0.97607560490678935</v>
      </c>
      <c r="I39" s="39">
        <v>0.9108515003750316</v>
      </c>
      <c r="J39" s="39">
        <v>0.93483238262128332</v>
      </c>
      <c r="K39" s="39">
        <v>0.91845926540596334</v>
      </c>
      <c r="L39" s="39">
        <v>0.87981960839946827</v>
      </c>
      <c r="M39" s="44">
        <v>0.89220115670294486</v>
      </c>
    </row>
    <row r="40" spans="1:13" x14ac:dyDescent="0.3">
      <c r="A40" s="37">
        <v>6</v>
      </c>
      <c r="B40" s="43">
        <v>0.85563258111344298</v>
      </c>
      <c r="C40" s="39">
        <v>0.86295164244358857</v>
      </c>
      <c r="D40" s="39">
        <v>0.91105175634071034</v>
      </c>
      <c r="E40" s="39">
        <v>0.97114642981758337</v>
      </c>
      <c r="F40" s="39">
        <v>0.9765704523200186</v>
      </c>
      <c r="G40" s="39">
        <v>0.95869947055083682</v>
      </c>
      <c r="H40" s="39">
        <v>0.95733520473486422</v>
      </c>
      <c r="I40" s="39">
        <v>0.88134947384665474</v>
      </c>
      <c r="J40" s="39">
        <v>0.91316947759417388</v>
      </c>
      <c r="K40" s="39">
        <v>0.89277002248674753</v>
      </c>
      <c r="L40" s="39">
        <v>0.84613476488769945</v>
      </c>
      <c r="M40" s="44">
        <v>0.87364980526268932</v>
      </c>
    </row>
    <row r="41" spans="1:13" x14ac:dyDescent="0.3">
      <c r="A41" s="37">
        <v>5</v>
      </c>
      <c r="B41" s="43">
        <v>0.8406276520278142</v>
      </c>
      <c r="C41" s="39">
        <v>0.84720097366686042</v>
      </c>
      <c r="D41" s="39">
        <v>0.87561066715309666</v>
      </c>
      <c r="E41" s="39">
        <v>0.93583409602391887</v>
      </c>
      <c r="F41" s="39">
        <v>0.94776557920573778</v>
      </c>
      <c r="G41" s="39">
        <v>0.92356628798749629</v>
      </c>
      <c r="H41" s="39">
        <v>0.93311277609443888</v>
      </c>
      <c r="I41" s="39">
        <v>0.84575345703330118</v>
      </c>
      <c r="J41" s="39">
        <v>0.8880815045274183</v>
      </c>
      <c r="K41" s="39">
        <v>0.863524326961434</v>
      </c>
      <c r="L41" s="39">
        <v>0.80788495719992492</v>
      </c>
      <c r="M41" s="44">
        <v>0.8520746173600231</v>
      </c>
    </row>
    <row r="42" spans="1:13" x14ac:dyDescent="0.3">
      <c r="A42" s="37">
        <v>4</v>
      </c>
      <c r="B42" s="43">
        <v>0.8245121796780297</v>
      </c>
      <c r="C42" s="39">
        <v>0.82882340986236702</v>
      </c>
      <c r="D42" s="39">
        <v>0.83375846671832377</v>
      </c>
      <c r="E42" s="39">
        <v>0.89073474434407607</v>
      </c>
      <c r="F42" s="39">
        <v>0.91088323222358436</v>
      </c>
      <c r="G42" s="39">
        <v>0.87951071915153611</v>
      </c>
      <c r="H42" s="39">
        <v>0.90340831898551321</v>
      </c>
      <c r="I42" s="39">
        <v>0.80406344993497092</v>
      </c>
      <c r="J42" s="39">
        <v>0.85956846342101645</v>
      </c>
      <c r="K42" s="39">
        <v>0.83072217883002275</v>
      </c>
      <c r="L42" s="39">
        <v>0.76507018533614457</v>
      </c>
      <c r="M42" s="44">
        <v>0.827475592994946</v>
      </c>
    </row>
    <row r="43" spans="1:13" x14ac:dyDescent="0.3">
      <c r="A43" s="37">
        <v>3</v>
      </c>
      <c r="B43" s="43">
        <v>0.80728616406408915</v>
      </c>
      <c r="C43" s="39">
        <v>0.80781895103010837</v>
      </c>
      <c r="D43" s="39">
        <v>0.78549515503639133</v>
      </c>
      <c r="E43" s="39">
        <v>0.83584837477805529</v>
      </c>
      <c r="F43" s="39">
        <v>0.86592341137355844</v>
      </c>
      <c r="G43" s="39">
        <v>0.82653276404295628</v>
      </c>
      <c r="H43" s="39">
        <v>0.86822183340808745</v>
      </c>
      <c r="I43" s="39">
        <v>0.75627945255166384</v>
      </c>
      <c r="J43" s="39">
        <v>0.82763035427496845</v>
      </c>
      <c r="K43" s="39">
        <v>0.79436357809251379</v>
      </c>
      <c r="L43" s="39">
        <v>0.71769044929635839</v>
      </c>
      <c r="M43" s="44">
        <v>0.79985273216745822</v>
      </c>
    </row>
    <row r="44" spans="1:13" x14ac:dyDescent="0.3">
      <c r="A44" s="37">
        <v>2</v>
      </c>
      <c r="B44" s="43">
        <v>0.78894960518599277</v>
      </c>
      <c r="C44" s="39">
        <v>0.78418759717008468</v>
      </c>
      <c r="D44" s="39">
        <v>0.73082073210729981</v>
      </c>
      <c r="E44" s="39">
        <v>0.77117498732585643</v>
      </c>
      <c r="F44" s="39">
        <v>0.81288611665565991</v>
      </c>
      <c r="G44" s="39">
        <v>0.76463242266175657</v>
      </c>
      <c r="H44" s="39">
        <v>0.82755331936216148</v>
      </c>
      <c r="I44" s="39">
        <v>0.70240146488337996</v>
      </c>
      <c r="J44" s="39">
        <v>0.79226717708927419</v>
      </c>
      <c r="K44" s="39">
        <v>0.75444852474890711</v>
      </c>
      <c r="L44" s="39">
        <v>0.6657457490805665</v>
      </c>
      <c r="M44" s="44">
        <v>0.76920603487755967</v>
      </c>
    </row>
    <row r="45" spans="1:13" x14ac:dyDescent="0.3">
      <c r="A45" s="37">
        <v>1</v>
      </c>
      <c r="B45" s="45">
        <v>0.76950250304374046</v>
      </c>
      <c r="C45" s="46">
        <v>0.75792934828229575</v>
      </c>
      <c r="D45" s="46">
        <v>0.66973519793104885</v>
      </c>
      <c r="E45" s="46">
        <v>0.69671458198747938</v>
      </c>
      <c r="F45" s="46">
        <v>0.75177134806988888</v>
      </c>
      <c r="G45" s="46">
        <v>0.69380969500793732</v>
      </c>
      <c r="H45" s="46">
        <v>0.78140277684773529</v>
      </c>
      <c r="I45" s="46">
        <v>0.64242948693011925</v>
      </c>
      <c r="J45" s="46">
        <v>0.75347893186393367</v>
      </c>
      <c r="K45" s="46">
        <v>0.71097701879920272</v>
      </c>
      <c r="L45" s="46">
        <v>0.60923608468876878</v>
      </c>
      <c r="M45" s="47">
        <v>0.73553550112525035</v>
      </c>
    </row>
    <row r="47" spans="1:13" x14ac:dyDescent="0.3">
      <c r="A47" s="35" t="s">
        <v>53</v>
      </c>
      <c r="B47" s="38">
        <v>4</v>
      </c>
      <c r="C47" s="38">
        <v>5</v>
      </c>
      <c r="D47" s="38">
        <v>6</v>
      </c>
      <c r="E47" s="38">
        <v>7</v>
      </c>
      <c r="F47" s="38">
        <v>8</v>
      </c>
      <c r="G47" s="38">
        <v>9</v>
      </c>
      <c r="H47" s="38">
        <v>10</v>
      </c>
      <c r="I47" s="38">
        <v>11</v>
      </c>
      <c r="J47" s="38">
        <v>12</v>
      </c>
      <c r="K47" s="38">
        <v>1</v>
      </c>
      <c r="L47" s="38">
        <v>2</v>
      </c>
      <c r="M47" s="38">
        <v>3</v>
      </c>
    </row>
    <row r="48" spans="1:13" x14ac:dyDescent="0.3">
      <c r="A48" s="37">
        <v>20</v>
      </c>
      <c r="B48" s="40">
        <v>0.88338826254649416</v>
      </c>
      <c r="C48" s="41">
        <v>0.83533903778711671</v>
      </c>
      <c r="D48" s="41">
        <v>0.94788578751655828</v>
      </c>
      <c r="E48" s="41">
        <v>1</v>
      </c>
      <c r="F48" s="41">
        <v>1</v>
      </c>
      <c r="G48" s="41">
        <v>1</v>
      </c>
      <c r="H48" s="41">
        <v>0.93140486134814071</v>
      </c>
      <c r="I48" s="41">
        <v>0.95016803162975716</v>
      </c>
      <c r="J48" s="41">
        <v>0.94163200803266367</v>
      </c>
      <c r="K48" s="41">
        <v>0.96999062565675875</v>
      </c>
      <c r="L48" s="41">
        <v>0.96328007775162539</v>
      </c>
      <c r="M48" s="42">
        <v>0.92327357724584735</v>
      </c>
    </row>
    <row r="49" spans="1:13" x14ac:dyDescent="0.3">
      <c r="A49" s="37">
        <v>19</v>
      </c>
      <c r="B49" s="43">
        <v>0.88338826254649416</v>
      </c>
      <c r="C49" s="39">
        <v>0.83533903778711671</v>
      </c>
      <c r="D49" s="39">
        <v>0.94788578751655828</v>
      </c>
      <c r="E49" s="39">
        <v>1</v>
      </c>
      <c r="F49" s="39">
        <v>1</v>
      </c>
      <c r="G49" s="39">
        <v>1</v>
      </c>
      <c r="H49" s="39">
        <v>0.93140486134814071</v>
      </c>
      <c r="I49" s="39">
        <v>0.95016803162975716</v>
      </c>
      <c r="J49" s="39">
        <v>0.94163200803266367</v>
      </c>
      <c r="K49" s="39">
        <v>0.96999062565675875</v>
      </c>
      <c r="L49" s="39">
        <v>0.96328007775162539</v>
      </c>
      <c r="M49" s="44">
        <v>0.92327357724584735</v>
      </c>
    </row>
    <row r="50" spans="1:13" x14ac:dyDescent="0.3">
      <c r="A50" s="37">
        <v>18</v>
      </c>
      <c r="B50" s="43">
        <v>0.88338826254649416</v>
      </c>
      <c r="C50" s="39">
        <v>0.83533903778711671</v>
      </c>
      <c r="D50" s="39">
        <v>0.94788578751655828</v>
      </c>
      <c r="E50" s="39">
        <v>1</v>
      </c>
      <c r="F50" s="39">
        <v>1</v>
      </c>
      <c r="G50" s="39">
        <v>1</v>
      </c>
      <c r="H50" s="39">
        <v>0.93140486134814071</v>
      </c>
      <c r="I50" s="39">
        <v>0.95016803162975716</v>
      </c>
      <c r="J50" s="39">
        <v>0.94163200803266367</v>
      </c>
      <c r="K50" s="39">
        <v>0.96999062565675875</v>
      </c>
      <c r="L50" s="39">
        <v>0.96328007775162539</v>
      </c>
      <c r="M50" s="44">
        <v>0.92327357724584735</v>
      </c>
    </row>
    <row r="51" spans="1:13" x14ac:dyDescent="0.3">
      <c r="A51" s="37">
        <v>17</v>
      </c>
      <c r="B51" s="43">
        <v>0.88338826254649416</v>
      </c>
      <c r="C51" s="39">
        <v>0.83533903778711671</v>
      </c>
      <c r="D51" s="39">
        <v>0.94788578751655828</v>
      </c>
      <c r="E51" s="39">
        <v>1</v>
      </c>
      <c r="F51" s="39">
        <v>1</v>
      </c>
      <c r="G51" s="39">
        <v>1</v>
      </c>
      <c r="H51" s="39">
        <v>0.93140486134814071</v>
      </c>
      <c r="I51" s="39">
        <v>0.95016803162975716</v>
      </c>
      <c r="J51" s="39">
        <v>0.94163200803266367</v>
      </c>
      <c r="K51" s="39">
        <v>0.96999062565675875</v>
      </c>
      <c r="L51" s="39">
        <v>0.96328007775162539</v>
      </c>
      <c r="M51" s="44">
        <v>0.92327357724584735</v>
      </c>
    </row>
    <row r="52" spans="1:13" x14ac:dyDescent="0.3">
      <c r="A52" s="37">
        <v>16</v>
      </c>
      <c r="B52" s="43">
        <v>0.88338826254649416</v>
      </c>
      <c r="C52" s="39">
        <v>0.83533903778711671</v>
      </c>
      <c r="D52" s="39">
        <v>0.94788578751655828</v>
      </c>
      <c r="E52" s="39">
        <v>1</v>
      </c>
      <c r="F52" s="39">
        <v>1</v>
      </c>
      <c r="G52" s="39">
        <v>1</v>
      </c>
      <c r="H52" s="39">
        <v>0.93140486134814071</v>
      </c>
      <c r="I52" s="39">
        <v>0.95016803162975716</v>
      </c>
      <c r="J52" s="39">
        <v>0.94163200803266367</v>
      </c>
      <c r="K52" s="39">
        <v>0.96999062565675875</v>
      </c>
      <c r="L52" s="39">
        <v>0.96328007775162539</v>
      </c>
      <c r="M52" s="44">
        <v>0.92327357724584735</v>
      </c>
    </row>
    <row r="53" spans="1:13" x14ac:dyDescent="0.3">
      <c r="A53" s="37">
        <v>15</v>
      </c>
      <c r="B53" s="43">
        <v>0.88338826254649416</v>
      </c>
      <c r="C53" s="39">
        <v>0.83533903778711671</v>
      </c>
      <c r="D53" s="39">
        <v>0.94788578751655828</v>
      </c>
      <c r="E53" s="39">
        <v>1</v>
      </c>
      <c r="F53" s="39">
        <v>1</v>
      </c>
      <c r="G53" s="39">
        <v>1</v>
      </c>
      <c r="H53" s="39">
        <v>0.93140486134814071</v>
      </c>
      <c r="I53" s="39">
        <v>0.95016803162975716</v>
      </c>
      <c r="J53" s="39">
        <v>0.94163200803266367</v>
      </c>
      <c r="K53" s="39">
        <v>0.96999062565675875</v>
      </c>
      <c r="L53" s="39">
        <v>0.96328007775162539</v>
      </c>
      <c r="M53" s="44">
        <v>0.92327357724584735</v>
      </c>
    </row>
    <row r="54" spans="1:13" x14ac:dyDescent="0.3">
      <c r="A54" s="37">
        <v>14</v>
      </c>
      <c r="B54" s="43">
        <v>0.88338826254649416</v>
      </c>
      <c r="C54" s="39">
        <v>0.83533903778711671</v>
      </c>
      <c r="D54" s="39">
        <v>0.94788578751655828</v>
      </c>
      <c r="E54" s="39">
        <v>1</v>
      </c>
      <c r="F54" s="39">
        <v>1</v>
      </c>
      <c r="G54" s="39">
        <v>1</v>
      </c>
      <c r="H54" s="39">
        <v>0.93140486134814071</v>
      </c>
      <c r="I54" s="39">
        <v>0.9427563294114838</v>
      </c>
      <c r="J54" s="39">
        <v>0.94163200803266367</v>
      </c>
      <c r="K54" s="39">
        <v>0.96999062565675875</v>
      </c>
      <c r="L54" s="39">
        <v>0.96328007775162539</v>
      </c>
      <c r="M54" s="44">
        <v>0.92327357724584735</v>
      </c>
    </row>
    <row r="55" spans="1:13" x14ac:dyDescent="0.3">
      <c r="A55" s="37">
        <v>13</v>
      </c>
      <c r="B55" s="43">
        <v>0.88338826254649416</v>
      </c>
      <c r="C55" s="39">
        <v>0.83533903778711671</v>
      </c>
      <c r="D55" s="39">
        <v>0.94788578751655828</v>
      </c>
      <c r="E55" s="39">
        <v>1</v>
      </c>
      <c r="F55" s="39">
        <v>1</v>
      </c>
      <c r="G55" s="39">
        <v>1</v>
      </c>
      <c r="H55" s="39">
        <v>0.93140486134814071</v>
      </c>
      <c r="I55" s="39">
        <v>0.92789262600149303</v>
      </c>
      <c r="J55" s="39">
        <v>0.94163200803266367</v>
      </c>
      <c r="K55" s="39">
        <v>0.96999062565675875</v>
      </c>
      <c r="L55" s="39">
        <v>0.96328007775162539</v>
      </c>
      <c r="M55" s="44">
        <v>0.92327357724584735</v>
      </c>
    </row>
    <row r="56" spans="1:13" x14ac:dyDescent="0.3">
      <c r="A56" s="37">
        <v>12</v>
      </c>
      <c r="B56" s="43">
        <v>0.88338826254649416</v>
      </c>
      <c r="C56" s="39">
        <v>0.83533903778711671</v>
      </c>
      <c r="D56" s="39">
        <v>0.94788578751655828</v>
      </c>
      <c r="E56" s="39">
        <v>1</v>
      </c>
      <c r="F56" s="39">
        <v>1</v>
      </c>
      <c r="G56" s="39">
        <v>1</v>
      </c>
      <c r="H56" s="39">
        <v>0.93140486134814071</v>
      </c>
      <c r="I56" s="39">
        <v>0.90557692139978507</v>
      </c>
      <c r="J56" s="39">
        <v>0.94163200803266367</v>
      </c>
      <c r="K56" s="39">
        <v>0.96380452288701735</v>
      </c>
      <c r="L56" s="39">
        <v>0.95726216665078179</v>
      </c>
      <c r="M56" s="44">
        <v>0.91770846565893682</v>
      </c>
    </row>
    <row r="57" spans="1:13" x14ac:dyDescent="0.3">
      <c r="A57" s="37">
        <v>11</v>
      </c>
      <c r="B57" s="43">
        <v>0.87601335448640327</v>
      </c>
      <c r="C57" s="39">
        <v>0.83533903778711671</v>
      </c>
      <c r="D57" s="39">
        <v>0.94788578751655828</v>
      </c>
      <c r="E57" s="39">
        <v>1</v>
      </c>
      <c r="F57" s="39">
        <v>1</v>
      </c>
      <c r="G57" s="39">
        <v>1</v>
      </c>
      <c r="H57" s="39">
        <v>0.93140486134814071</v>
      </c>
      <c r="I57" s="39">
        <v>0.87580921560635994</v>
      </c>
      <c r="J57" s="39">
        <v>0.93985440489633754</v>
      </c>
      <c r="K57" s="39">
        <v>0.9479767010210578</v>
      </c>
      <c r="L57" s="39">
        <v>0.94097211536808112</v>
      </c>
      <c r="M57" s="44">
        <v>0.90283454127548612</v>
      </c>
    </row>
    <row r="58" spans="1:13" x14ac:dyDescent="0.3">
      <c r="A58" s="37">
        <v>10</v>
      </c>
      <c r="B58" s="43">
        <v>0.86010066712563216</v>
      </c>
      <c r="C58" s="39">
        <v>0.82801330840098941</v>
      </c>
      <c r="D58" s="39">
        <v>0.93533775336962321</v>
      </c>
      <c r="E58" s="39">
        <v>1</v>
      </c>
      <c r="F58" s="39">
        <v>1</v>
      </c>
      <c r="G58" s="39">
        <v>1</v>
      </c>
      <c r="H58" s="39">
        <v>0.92544920557301991</v>
      </c>
      <c r="I58" s="39">
        <v>0.83858950862121784</v>
      </c>
      <c r="J58" s="39">
        <v>0.92807791118532634</v>
      </c>
      <c r="K58" s="39">
        <v>0.92250716005887989</v>
      </c>
      <c r="L58" s="39">
        <v>0.91440992390352338</v>
      </c>
      <c r="M58" s="44">
        <v>0.87865180409549493</v>
      </c>
    </row>
    <row r="59" spans="1:13" x14ac:dyDescent="0.3">
      <c r="A59" s="37">
        <v>9</v>
      </c>
      <c r="B59" s="43">
        <v>0.83565020046418059</v>
      </c>
      <c r="C59" s="39">
        <v>0.80952818976199559</v>
      </c>
      <c r="D59" s="39">
        <v>0.90896120765392974</v>
      </c>
      <c r="E59" s="39">
        <v>1</v>
      </c>
      <c r="F59" s="39">
        <v>1</v>
      </c>
      <c r="G59" s="39">
        <v>0.99003311994717358</v>
      </c>
      <c r="H59" s="39">
        <v>0.90607827620599291</v>
      </c>
      <c r="I59" s="39">
        <v>0.79391780044435878</v>
      </c>
      <c r="J59" s="39">
        <v>0.90630252689963031</v>
      </c>
      <c r="K59" s="39">
        <v>0.88739590000048385</v>
      </c>
      <c r="L59" s="39">
        <v>0.87757559225710857</v>
      </c>
      <c r="M59" s="44">
        <v>0.84516025411896312</v>
      </c>
    </row>
    <row r="60" spans="1:13" x14ac:dyDescent="0.3">
      <c r="A60" s="37">
        <v>8</v>
      </c>
      <c r="B60" s="43">
        <v>0.80266195450204925</v>
      </c>
      <c r="C60" s="39">
        <v>0.77988368187013546</v>
      </c>
      <c r="D60" s="39">
        <v>0.86875615036947806</v>
      </c>
      <c r="E60" s="39">
        <v>0.990966500469738</v>
      </c>
      <c r="F60" s="39">
        <v>0.98007510217400329</v>
      </c>
      <c r="G60" s="39">
        <v>0.95913891005161855</v>
      </c>
      <c r="H60" s="39">
        <v>0.87329207324705949</v>
      </c>
      <c r="I60" s="39">
        <v>0.74179409107578209</v>
      </c>
      <c r="J60" s="39">
        <v>0.87452825203924878</v>
      </c>
      <c r="K60" s="39">
        <v>0.84264292084586967</v>
      </c>
      <c r="L60" s="39">
        <v>0.83046912042883669</v>
      </c>
      <c r="M60" s="44">
        <v>0.80235989134589103</v>
      </c>
    </row>
    <row r="61" spans="1:13" x14ac:dyDescent="0.3">
      <c r="A61" s="37">
        <v>7</v>
      </c>
      <c r="B61" s="43">
        <v>0.76113592923923767</v>
      </c>
      <c r="C61" s="39">
        <v>0.73907978472540903</v>
      </c>
      <c r="D61" s="39">
        <v>0.81472258151626797</v>
      </c>
      <c r="E61" s="39">
        <v>0.94519988764182117</v>
      </c>
      <c r="F61" s="39">
        <v>0.9342752215263701</v>
      </c>
      <c r="G61" s="39">
        <v>0.90937392980975362</v>
      </c>
      <c r="H61" s="39">
        <v>0.82709059669621965</v>
      </c>
      <c r="I61" s="39">
        <v>0.68221838051548844</v>
      </c>
      <c r="J61" s="39">
        <v>0.8327550866041824</v>
      </c>
      <c r="K61" s="39">
        <v>0.78824822259503735</v>
      </c>
      <c r="L61" s="39">
        <v>0.77309050841870786</v>
      </c>
      <c r="M61" s="44">
        <v>0.75025071577627844</v>
      </c>
    </row>
    <row r="62" spans="1:13" x14ac:dyDescent="0.3">
      <c r="A62" s="37">
        <v>6</v>
      </c>
      <c r="B62" s="43">
        <v>0.71107212467574588</v>
      </c>
      <c r="C62" s="39">
        <v>0.68711649832781618</v>
      </c>
      <c r="D62" s="39">
        <v>0.74686050109429991</v>
      </c>
      <c r="E62" s="39">
        <v>0.87789689404667048</v>
      </c>
      <c r="F62" s="39">
        <v>0.86846764926703846</v>
      </c>
      <c r="G62" s="39">
        <v>0.84073817922157867</v>
      </c>
      <c r="H62" s="39">
        <v>0.76747384655347384</v>
      </c>
      <c r="I62" s="39">
        <v>0.61519066876347739</v>
      </c>
      <c r="J62" s="39">
        <v>0.78098303059443075</v>
      </c>
      <c r="K62" s="39">
        <v>0.72421180524798667</v>
      </c>
      <c r="L62" s="39">
        <v>0.70543975622672195</v>
      </c>
      <c r="M62" s="44">
        <v>0.68883272741012536</v>
      </c>
    </row>
    <row r="63" spans="1:13" x14ac:dyDescent="0.3">
      <c r="A63" s="37">
        <v>5</v>
      </c>
      <c r="B63" s="43">
        <v>0.65247054081157407</v>
      </c>
      <c r="C63" s="39">
        <v>0.62399382267735692</v>
      </c>
      <c r="D63" s="39">
        <v>0.66516990910357365</v>
      </c>
      <c r="E63" s="39">
        <v>0.7890575196842855</v>
      </c>
      <c r="F63" s="39">
        <v>0.78265238539600879</v>
      </c>
      <c r="G63" s="39">
        <v>0.75323165828709382</v>
      </c>
      <c r="H63" s="39">
        <v>0.69444182281882139</v>
      </c>
      <c r="I63" s="39">
        <v>0.54071095581974937</v>
      </c>
      <c r="J63" s="39">
        <v>0.71921208400999392</v>
      </c>
      <c r="K63" s="39">
        <v>0.65053366880471786</v>
      </c>
      <c r="L63" s="39">
        <v>0.62751686385287886</v>
      </c>
      <c r="M63" s="44">
        <v>0.61810592624743199</v>
      </c>
    </row>
    <row r="64" spans="1:13" x14ac:dyDescent="0.3">
      <c r="A64" s="37">
        <v>4</v>
      </c>
      <c r="B64" s="43">
        <v>0.58533117764672205</v>
      </c>
      <c r="C64" s="39">
        <v>0.54971175777403136</v>
      </c>
      <c r="D64" s="39">
        <v>0.56965080554408898</v>
      </c>
      <c r="E64" s="39">
        <v>0.678681764554667</v>
      </c>
      <c r="F64" s="39">
        <v>0.67682942991328066</v>
      </c>
      <c r="G64" s="39">
        <v>0.64685436700629917</v>
      </c>
      <c r="H64" s="39">
        <v>0.60799452549226274</v>
      </c>
      <c r="I64" s="39">
        <v>0.45877924168430428</v>
      </c>
      <c r="J64" s="39">
        <v>0.64744224685087204</v>
      </c>
      <c r="K64" s="39">
        <v>0.56721381326523068</v>
      </c>
      <c r="L64" s="39">
        <v>0.53932183129717881</v>
      </c>
      <c r="M64" s="44">
        <v>0.53807031228819802</v>
      </c>
    </row>
    <row r="65" spans="1:13" x14ac:dyDescent="0.3">
      <c r="A65" s="37">
        <v>3</v>
      </c>
      <c r="B65" s="43">
        <v>0.50965403518119001</v>
      </c>
      <c r="C65" s="39">
        <v>0.46427030361783939</v>
      </c>
      <c r="D65" s="39">
        <v>0.46030319041584628</v>
      </c>
      <c r="E65" s="39">
        <v>0.54676962865781453</v>
      </c>
      <c r="F65" s="39">
        <v>0.55099878281885406</v>
      </c>
      <c r="G65" s="39">
        <v>0.52160630537919439</v>
      </c>
      <c r="H65" s="39">
        <v>0.50813195457379789</v>
      </c>
      <c r="I65" s="39">
        <v>0.36939552635714196</v>
      </c>
      <c r="J65" s="39">
        <v>0.56567351911706498</v>
      </c>
      <c r="K65" s="39">
        <v>0.47425223862952542</v>
      </c>
      <c r="L65" s="39">
        <v>0.44085465855962164</v>
      </c>
      <c r="M65" s="44">
        <v>0.44872588553242365</v>
      </c>
    </row>
    <row r="66" spans="1:13" x14ac:dyDescent="0.3">
      <c r="A66" s="37">
        <v>2</v>
      </c>
      <c r="B66" s="43">
        <v>0.42543911341497775</v>
      </c>
      <c r="C66" s="39">
        <v>0.36766946020878111</v>
      </c>
      <c r="D66" s="39">
        <v>0.33712706371884527</v>
      </c>
      <c r="E66" s="39">
        <v>0.3933211119937281</v>
      </c>
      <c r="F66" s="39">
        <v>0.40516044411272939</v>
      </c>
      <c r="G66" s="39">
        <v>0.37748747340577982</v>
      </c>
      <c r="H66" s="39">
        <v>0.39485411006342647</v>
      </c>
      <c r="I66" s="39">
        <v>0.27255980983826245</v>
      </c>
      <c r="J66" s="39">
        <v>0.47390590080857287</v>
      </c>
      <c r="K66" s="39">
        <v>0.37164894489760192</v>
      </c>
      <c r="L66" s="39">
        <v>0.33211534564020739</v>
      </c>
      <c r="M66" s="44">
        <v>0.35007264598010884</v>
      </c>
    </row>
    <row r="67" spans="1:13" x14ac:dyDescent="0.3">
      <c r="A67" s="37">
        <v>1</v>
      </c>
      <c r="B67" s="45">
        <v>0.33268641234808544</v>
      </c>
      <c r="C67" s="46">
        <v>0.25990922754685641</v>
      </c>
      <c r="D67" s="46">
        <v>0.20012242545308612</v>
      </c>
      <c r="E67" s="46">
        <v>0.21833621456240779</v>
      </c>
      <c r="F67" s="46">
        <v>0.23931441379490626</v>
      </c>
      <c r="G67" s="46">
        <v>0.21449787108605531</v>
      </c>
      <c r="H67" s="46">
        <v>0.26816099196114884</v>
      </c>
      <c r="I67" s="46">
        <v>0.16827209212766575</v>
      </c>
      <c r="J67" s="46">
        <v>0.37213939192539552</v>
      </c>
      <c r="K67" s="46">
        <v>0.25940393206946022</v>
      </c>
      <c r="L67" s="46">
        <v>0.21310389253893613</v>
      </c>
      <c r="M67" s="47">
        <v>0.24211059363125359</v>
      </c>
    </row>
    <row r="69" spans="1:13" x14ac:dyDescent="0.3">
      <c r="A69" s="35" t="s">
        <v>54</v>
      </c>
      <c r="B69" s="38">
        <v>4</v>
      </c>
      <c r="C69" s="38">
        <v>5</v>
      </c>
      <c r="D69" s="38">
        <v>6</v>
      </c>
      <c r="E69" s="38">
        <v>7</v>
      </c>
      <c r="F69" s="38">
        <v>8</v>
      </c>
      <c r="G69" s="38">
        <v>9</v>
      </c>
      <c r="H69" s="38">
        <v>10</v>
      </c>
      <c r="I69" s="38">
        <v>11</v>
      </c>
      <c r="J69" s="38">
        <v>12</v>
      </c>
      <c r="K69" s="38">
        <v>1</v>
      </c>
      <c r="L69" s="38">
        <v>2</v>
      </c>
      <c r="M69" s="38">
        <v>3</v>
      </c>
    </row>
    <row r="70" spans="1:13" x14ac:dyDescent="0.3">
      <c r="A70" s="37">
        <v>20</v>
      </c>
      <c r="B70" s="40">
        <v>0.89489798956098343</v>
      </c>
      <c r="C70" s="41">
        <v>0.86339776449206351</v>
      </c>
      <c r="D70" s="41">
        <v>0.95317102639774753</v>
      </c>
      <c r="E70" s="41">
        <v>0.99757769766967264</v>
      </c>
      <c r="F70" s="41">
        <v>1</v>
      </c>
      <c r="G70" s="41">
        <v>0.99932809062538275</v>
      </c>
      <c r="H70" s="41">
        <v>0.96063072123850957</v>
      </c>
      <c r="I70" s="41">
        <v>0.921207040157761</v>
      </c>
      <c r="J70" s="41">
        <v>0.94340718888991104</v>
      </c>
      <c r="K70" s="41">
        <v>0.95985102307968917</v>
      </c>
      <c r="L70" s="41">
        <v>0.95403008968857739</v>
      </c>
      <c r="M70" s="42">
        <v>0.92862172452839553</v>
      </c>
    </row>
    <row r="71" spans="1:13" x14ac:dyDescent="0.3">
      <c r="A71" s="37">
        <v>19</v>
      </c>
      <c r="B71" s="43">
        <v>0.89489798956098343</v>
      </c>
      <c r="C71" s="39">
        <v>0.86339776449206351</v>
      </c>
      <c r="D71" s="39">
        <v>0.95317102639774753</v>
      </c>
      <c r="E71" s="39">
        <v>0.99757769766967264</v>
      </c>
      <c r="F71" s="39">
        <v>1</v>
      </c>
      <c r="G71" s="39">
        <v>0.99932809062538275</v>
      </c>
      <c r="H71" s="39">
        <v>0.96063072123850957</v>
      </c>
      <c r="I71" s="39">
        <v>0.921207040157761</v>
      </c>
      <c r="J71" s="39">
        <v>0.94340718888991104</v>
      </c>
      <c r="K71" s="39">
        <v>0.95985102307968917</v>
      </c>
      <c r="L71" s="39">
        <v>0.95403008968857739</v>
      </c>
      <c r="M71" s="44">
        <v>0.92862172452839553</v>
      </c>
    </row>
    <row r="72" spans="1:13" x14ac:dyDescent="0.3">
      <c r="A72" s="37">
        <v>18</v>
      </c>
      <c r="B72" s="43">
        <v>0.89489798956098343</v>
      </c>
      <c r="C72" s="39">
        <v>0.86339776449206351</v>
      </c>
      <c r="D72" s="39">
        <v>0.95317102639774753</v>
      </c>
      <c r="E72" s="39">
        <v>0.99757769766967264</v>
      </c>
      <c r="F72" s="39">
        <v>1</v>
      </c>
      <c r="G72" s="39">
        <v>0.99932809062538275</v>
      </c>
      <c r="H72" s="39">
        <v>0.96063072123850957</v>
      </c>
      <c r="I72" s="39">
        <v>0.921207040157761</v>
      </c>
      <c r="J72" s="39">
        <v>0.94340718888991104</v>
      </c>
      <c r="K72" s="39">
        <v>0.95985102307968917</v>
      </c>
      <c r="L72" s="39">
        <v>0.95403008968857739</v>
      </c>
      <c r="M72" s="44">
        <v>0.92862172452839553</v>
      </c>
    </row>
    <row r="73" spans="1:13" x14ac:dyDescent="0.3">
      <c r="A73" s="37">
        <v>17</v>
      </c>
      <c r="B73" s="43">
        <v>0.89489798956098343</v>
      </c>
      <c r="C73" s="39">
        <v>0.86339776449206351</v>
      </c>
      <c r="D73" s="39">
        <v>0.95317102639774753</v>
      </c>
      <c r="E73" s="39">
        <v>0.99757769766967264</v>
      </c>
      <c r="F73" s="39">
        <v>1</v>
      </c>
      <c r="G73" s="39">
        <v>0.99932809062538275</v>
      </c>
      <c r="H73" s="39">
        <v>0.96063072123850957</v>
      </c>
      <c r="I73" s="39">
        <v>0.921207040157761</v>
      </c>
      <c r="J73" s="39">
        <v>0.94340718888991104</v>
      </c>
      <c r="K73" s="39">
        <v>0.95985102307968917</v>
      </c>
      <c r="L73" s="39">
        <v>0.95403008968857739</v>
      </c>
      <c r="M73" s="44">
        <v>0.92862172452839553</v>
      </c>
    </row>
    <row r="74" spans="1:13" x14ac:dyDescent="0.3">
      <c r="A74" s="37">
        <v>16</v>
      </c>
      <c r="B74" s="43">
        <v>0.89489798956098343</v>
      </c>
      <c r="C74" s="39">
        <v>0.86339776449206351</v>
      </c>
      <c r="D74" s="39">
        <v>0.95317102639774753</v>
      </c>
      <c r="E74" s="39">
        <v>0.99757769766967264</v>
      </c>
      <c r="F74" s="39">
        <v>1</v>
      </c>
      <c r="G74" s="39">
        <v>0.99932809062538275</v>
      </c>
      <c r="H74" s="39">
        <v>0.96063072123850957</v>
      </c>
      <c r="I74" s="39">
        <v>0.921207040157761</v>
      </c>
      <c r="J74" s="39">
        <v>0.94340718888991104</v>
      </c>
      <c r="K74" s="39">
        <v>0.95985102307968917</v>
      </c>
      <c r="L74" s="39">
        <v>0.95403008968857739</v>
      </c>
      <c r="M74" s="44">
        <v>0.92862172452839553</v>
      </c>
    </row>
    <row r="75" spans="1:13" x14ac:dyDescent="0.3">
      <c r="A75" s="37">
        <v>15</v>
      </c>
      <c r="B75" s="43">
        <v>0.89489798956098343</v>
      </c>
      <c r="C75" s="39">
        <v>0.86339776449206351</v>
      </c>
      <c r="D75" s="39">
        <v>0.95317102639774753</v>
      </c>
      <c r="E75" s="39">
        <v>0.99757769766967264</v>
      </c>
      <c r="F75" s="39">
        <v>1</v>
      </c>
      <c r="G75" s="39">
        <v>0.99932809062538275</v>
      </c>
      <c r="H75" s="39">
        <v>0.96063072123850957</v>
      </c>
      <c r="I75" s="39">
        <v>0.921207040157761</v>
      </c>
      <c r="J75" s="39">
        <v>0.94340718888991104</v>
      </c>
      <c r="K75" s="39">
        <v>0.95985102307968917</v>
      </c>
      <c r="L75" s="39">
        <v>0.95403008968857739</v>
      </c>
      <c r="M75" s="44">
        <v>0.92862172452839553</v>
      </c>
    </row>
    <row r="76" spans="1:13" x14ac:dyDescent="0.3">
      <c r="A76" s="37">
        <v>14</v>
      </c>
      <c r="B76" s="43">
        <v>0.89489798956098343</v>
      </c>
      <c r="C76" s="39">
        <v>0.86339776449206351</v>
      </c>
      <c r="D76" s="39">
        <v>0.95317102639774753</v>
      </c>
      <c r="E76" s="39">
        <v>0.99757769766967264</v>
      </c>
      <c r="F76" s="39">
        <v>1</v>
      </c>
      <c r="G76" s="39">
        <v>0.99932809062538275</v>
      </c>
      <c r="H76" s="39">
        <v>0.96063072123850957</v>
      </c>
      <c r="I76" s="39">
        <v>0.921207040157761</v>
      </c>
      <c r="J76" s="39">
        <v>0.94340718888991104</v>
      </c>
      <c r="K76" s="39">
        <v>0.95985102307968917</v>
      </c>
      <c r="L76" s="39">
        <v>0.95403008968857739</v>
      </c>
      <c r="M76" s="44">
        <v>0.92862172452839553</v>
      </c>
    </row>
    <row r="77" spans="1:13" x14ac:dyDescent="0.3">
      <c r="A77" s="37">
        <v>13</v>
      </c>
      <c r="B77" s="43">
        <v>0.89489798956098343</v>
      </c>
      <c r="C77" s="39">
        <v>0.86339776449206351</v>
      </c>
      <c r="D77" s="39">
        <v>0.95317102639774753</v>
      </c>
      <c r="E77" s="39">
        <v>0.99757769766967264</v>
      </c>
      <c r="F77" s="39">
        <v>1</v>
      </c>
      <c r="G77" s="39">
        <v>0.99932809062538275</v>
      </c>
      <c r="H77" s="39">
        <v>0.96063072123850957</v>
      </c>
      <c r="I77" s="39">
        <v>0.921207040157761</v>
      </c>
      <c r="J77" s="39">
        <v>0.94340718888991104</v>
      </c>
      <c r="K77" s="39">
        <v>0.95985102307968917</v>
      </c>
      <c r="L77" s="39">
        <v>0.95403008968857739</v>
      </c>
      <c r="M77" s="44">
        <v>0.92862172452839553</v>
      </c>
    </row>
    <row r="78" spans="1:13" x14ac:dyDescent="0.3">
      <c r="A78" s="37">
        <v>12</v>
      </c>
      <c r="B78" s="43">
        <v>0.89381584226165889</v>
      </c>
      <c r="C78" s="39">
        <v>0.86339776449206351</v>
      </c>
      <c r="D78" s="39">
        <v>0.95317102639774753</v>
      </c>
      <c r="E78" s="39">
        <v>0.99757769766967264</v>
      </c>
      <c r="F78" s="39">
        <v>1</v>
      </c>
      <c r="G78" s="39">
        <v>0.99932809062538275</v>
      </c>
      <c r="H78" s="39">
        <v>0.96063072123850957</v>
      </c>
      <c r="I78" s="39">
        <v>0.921207040157761</v>
      </c>
      <c r="J78" s="39">
        <v>0.94340718888991104</v>
      </c>
      <c r="K78" s="39">
        <v>0.95985102307968917</v>
      </c>
      <c r="L78" s="39">
        <v>0.95403008968857739</v>
      </c>
      <c r="M78" s="44">
        <v>0.92862172452839553</v>
      </c>
    </row>
    <row r="79" spans="1:13" x14ac:dyDescent="0.3">
      <c r="A79" s="37">
        <v>11</v>
      </c>
      <c r="B79" s="43">
        <v>0.888966986788852</v>
      </c>
      <c r="C79" s="39">
        <v>0.86339776449206351</v>
      </c>
      <c r="D79" s="39">
        <v>0.95317102639774753</v>
      </c>
      <c r="E79" s="39">
        <v>0.99757769766967264</v>
      </c>
      <c r="F79" s="39">
        <v>1</v>
      </c>
      <c r="G79" s="39">
        <v>0.99932809062538275</v>
      </c>
      <c r="H79" s="39">
        <v>0.96063072123850957</v>
      </c>
      <c r="I79" s="39">
        <v>0.921207040157761</v>
      </c>
      <c r="J79" s="39">
        <v>0.94173889819001488</v>
      </c>
      <c r="K79" s="39">
        <v>0.95426920835874851</v>
      </c>
      <c r="L79" s="39">
        <v>0.94745149248401128</v>
      </c>
      <c r="M79" s="44">
        <v>0.92862172452839553</v>
      </c>
    </row>
    <row r="80" spans="1:13" x14ac:dyDescent="0.3">
      <c r="A80" s="37">
        <v>10</v>
      </c>
      <c r="B80" s="43">
        <v>0.88035142314256254</v>
      </c>
      <c r="C80" s="39">
        <v>0.86339776449206351</v>
      </c>
      <c r="D80" s="39">
        <v>0.95317102639774753</v>
      </c>
      <c r="E80" s="39">
        <v>0.99757769766967264</v>
      </c>
      <c r="F80" s="39">
        <v>1</v>
      </c>
      <c r="G80" s="39">
        <v>0.99932809062538275</v>
      </c>
      <c r="H80" s="39">
        <v>0.96063072123850957</v>
      </c>
      <c r="I80" s="39">
        <v>0.91824849125902297</v>
      </c>
      <c r="J80" s="39">
        <v>0.93310270108571158</v>
      </c>
      <c r="K80" s="39">
        <v>0.9404328253920855</v>
      </c>
      <c r="L80" s="39">
        <v>0.93335463319309797</v>
      </c>
      <c r="M80" s="44">
        <v>0.92609298771268334</v>
      </c>
    </row>
    <row r="81" spans="1:13" x14ac:dyDescent="0.3">
      <c r="A81" s="37">
        <v>9</v>
      </c>
      <c r="B81" s="43">
        <v>0.86796915132279062</v>
      </c>
      <c r="C81" s="39">
        <v>0.85791495145055896</v>
      </c>
      <c r="D81" s="39">
        <v>0.94223771490911346</v>
      </c>
      <c r="E81" s="39">
        <v>0.99757769766967264</v>
      </c>
      <c r="F81" s="39">
        <v>1</v>
      </c>
      <c r="G81" s="39">
        <v>0.99527283318034554</v>
      </c>
      <c r="H81" s="39">
        <v>0.95708847837927591</v>
      </c>
      <c r="I81" s="39">
        <v>0.90753945139835546</v>
      </c>
      <c r="J81" s="39">
        <v>0.91749859757700092</v>
      </c>
      <c r="K81" s="39">
        <v>0.91834187417970048</v>
      </c>
      <c r="L81" s="39">
        <v>0.91173951181583779</v>
      </c>
      <c r="M81" s="44">
        <v>0.91668698974130236</v>
      </c>
    </row>
    <row r="82" spans="1:13" x14ac:dyDescent="0.3">
      <c r="A82" s="37">
        <v>8</v>
      </c>
      <c r="B82" s="43">
        <v>0.85182017132953625</v>
      </c>
      <c r="C82" s="39">
        <v>0.84445281829345586</v>
      </c>
      <c r="D82" s="39">
        <v>0.9200577018388183</v>
      </c>
      <c r="E82" s="39">
        <v>0.9860529924392567</v>
      </c>
      <c r="F82" s="39">
        <v>0.98171889348671437</v>
      </c>
      <c r="G82" s="39">
        <v>0.97895697708922158</v>
      </c>
      <c r="H82" s="39">
        <v>0.94479284305250832</v>
      </c>
      <c r="I82" s="39">
        <v>0.88907992057575846</v>
      </c>
      <c r="J82" s="39">
        <v>0.89492658766388333</v>
      </c>
      <c r="K82" s="39">
        <v>0.88799635472159311</v>
      </c>
      <c r="L82" s="39">
        <v>0.8826061283522304</v>
      </c>
      <c r="M82" s="44">
        <v>0.90040373061425227</v>
      </c>
    </row>
    <row r="83" spans="1:13" x14ac:dyDescent="0.3">
      <c r="A83" s="37">
        <v>7</v>
      </c>
      <c r="B83" s="43">
        <v>0.83190448316279941</v>
      </c>
      <c r="C83" s="39">
        <v>0.82301136502075389</v>
      </c>
      <c r="D83" s="39">
        <v>0.88663098718686228</v>
      </c>
      <c r="E83" s="39">
        <v>0.96139846557456798</v>
      </c>
      <c r="F83" s="39">
        <v>0.94664477222223697</v>
      </c>
      <c r="G83" s="39">
        <v>0.95038052235201076</v>
      </c>
      <c r="H83" s="39">
        <v>0.92374381525820715</v>
      </c>
      <c r="I83" s="39">
        <v>0.86286989879123177</v>
      </c>
      <c r="J83" s="39">
        <v>0.86538667134635849</v>
      </c>
      <c r="K83" s="39">
        <v>0.84939626701776361</v>
      </c>
      <c r="L83" s="39">
        <v>0.84595448280227592</v>
      </c>
      <c r="M83" s="44">
        <v>0.8772432103315333</v>
      </c>
    </row>
    <row r="84" spans="1:13" x14ac:dyDescent="0.3">
      <c r="A84" s="37">
        <v>6</v>
      </c>
      <c r="B84" s="43">
        <v>0.80822208682258012</v>
      </c>
      <c r="C84" s="39">
        <v>0.79359059163245327</v>
      </c>
      <c r="D84" s="39">
        <v>0.84195757095324542</v>
      </c>
      <c r="E84" s="39">
        <v>0.92361411707560626</v>
      </c>
      <c r="F84" s="39">
        <v>0.89604196175879569</v>
      </c>
      <c r="G84" s="39">
        <v>0.90954346896871308</v>
      </c>
      <c r="H84" s="39">
        <v>0.89394139499637237</v>
      </c>
      <c r="I84" s="39">
        <v>0.82890938604477538</v>
      </c>
      <c r="J84" s="39">
        <v>0.82887884862442651</v>
      </c>
      <c r="K84" s="39">
        <v>0.80254161106821187</v>
      </c>
      <c r="L84" s="39">
        <v>0.80178457516597434</v>
      </c>
      <c r="M84" s="44">
        <v>0.84720542889314554</v>
      </c>
    </row>
    <row r="85" spans="1:13" x14ac:dyDescent="0.3">
      <c r="A85" s="37">
        <v>5</v>
      </c>
      <c r="B85" s="43">
        <v>0.78077298230887848</v>
      </c>
      <c r="C85" s="39">
        <v>0.75619049812855388</v>
      </c>
      <c r="D85" s="39">
        <v>0.78603745313796747</v>
      </c>
      <c r="E85" s="39">
        <v>0.87269994694237174</v>
      </c>
      <c r="F85" s="39">
        <v>0.82991046209639041</v>
      </c>
      <c r="G85" s="39">
        <v>0.85644581693932864</v>
      </c>
      <c r="H85" s="39">
        <v>0.85538558226700367</v>
      </c>
      <c r="I85" s="39">
        <v>0.78719838233638928</v>
      </c>
      <c r="J85" s="39">
        <v>0.7854031194980875</v>
      </c>
      <c r="K85" s="39">
        <v>0.747432386872938</v>
      </c>
      <c r="L85" s="39">
        <v>0.75009640544332568</v>
      </c>
      <c r="M85" s="44">
        <v>0.81029038629908878</v>
      </c>
    </row>
    <row r="86" spans="1:13" x14ac:dyDescent="0.3">
      <c r="A86" s="37">
        <v>4</v>
      </c>
      <c r="B86" s="43">
        <v>0.74955716962169427</v>
      </c>
      <c r="C86" s="39">
        <v>0.71081108450905583</v>
      </c>
      <c r="D86" s="39">
        <v>0.71887063374102844</v>
      </c>
      <c r="E86" s="39">
        <v>0.80865595517486433</v>
      </c>
      <c r="F86" s="39">
        <v>0.74825027323502113</v>
      </c>
      <c r="G86" s="39">
        <v>0.79108756626385723</v>
      </c>
      <c r="H86" s="39">
        <v>0.80807637707010138</v>
      </c>
      <c r="I86" s="39">
        <v>0.7377368876660737</v>
      </c>
      <c r="J86" s="39">
        <v>0.73495948396734112</v>
      </c>
      <c r="K86" s="39">
        <v>0.6840685944319419</v>
      </c>
      <c r="L86" s="39">
        <v>0.69088997363432991</v>
      </c>
      <c r="M86" s="44">
        <v>0.76649808254936325</v>
      </c>
    </row>
    <row r="87" spans="1:13" x14ac:dyDescent="0.3">
      <c r="A87" s="37">
        <v>3</v>
      </c>
      <c r="B87" s="43">
        <v>0.71457464876102761</v>
      </c>
      <c r="C87" s="39">
        <v>0.65745235077395914</v>
      </c>
      <c r="D87" s="39">
        <v>0.64045711276242834</v>
      </c>
      <c r="E87" s="39">
        <v>0.73148214177308402</v>
      </c>
      <c r="F87" s="39">
        <v>0.65106139517468775</v>
      </c>
      <c r="G87" s="39">
        <v>0.71346871694229907</v>
      </c>
      <c r="H87" s="39">
        <v>0.75201377940566527</v>
      </c>
      <c r="I87" s="39">
        <v>0.68052490203382865</v>
      </c>
      <c r="J87" s="39">
        <v>0.67754794203218771</v>
      </c>
      <c r="K87" s="39">
        <v>0.61245023374522367</v>
      </c>
      <c r="L87" s="39">
        <v>0.62416527973898717</v>
      </c>
      <c r="M87" s="44">
        <v>0.71582851764396871</v>
      </c>
    </row>
    <row r="88" spans="1:13" x14ac:dyDescent="0.3">
      <c r="A88" s="37">
        <v>2</v>
      </c>
      <c r="B88" s="43">
        <v>0.67582541972687848</v>
      </c>
      <c r="C88" s="39">
        <v>0.59611429692326368</v>
      </c>
      <c r="D88" s="39">
        <v>0.55079689020216738</v>
      </c>
      <c r="E88" s="39">
        <v>0.64117850673703081</v>
      </c>
      <c r="F88" s="39">
        <v>0.53834382791539026</v>
      </c>
      <c r="G88" s="39">
        <v>0.62358926897465405</v>
      </c>
      <c r="H88" s="39">
        <v>0.68719778927369546</v>
      </c>
      <c r="I88" s="39">
        <v>0.61556242543965389</v>
      </c>
      <c r="J88" s="39">
        <v>0.61316849369262716</v>
      </c>
      <c r="K88" s="39">
        <v>0.5325773048127832</v>
      </c>
      <c r="L88" s="39">
        <v>0.54992232375729722</v>
      </c>
      <c r="M88" s="44">
        <v>0.65828169158290539</v>
      </c>
    </row>
    <row r="89" spans="1:13" x14ac:dyDescent="0.3">
      <c r="A89" s="37">
        <v>1</v>
      </c>
      <c r="B89" s="45">
        <v>0.6333094825192469</v>
      </c>
      <c r="C89" s="46">
        <v>0.52679692295696945</v>
      </c>
      <c r="D89" s="46">
        <v>0.44988996606024545</v>
      </c>
      <c r="E89" s="46">
        <v>0.5377450500667047</v>
      </c>
      <c r="F89" s="46">
        <v>0.41009757145712894</v>
      </c>
      <c r="G89" s="46">
        <v>0.52144922236092217</v>
      </c>
      <c r="H89" s="46">
        <v>0.61362840667419194</v>
      </c>
      <c r="I89" s="46">
        <v>0.54284945788354944</v>
      </c>
      <c r="J89" s="46">
        <v>0.54182113894865935</v>
      </c>
      <c r="K89" s="46">
        <v>0.4444498076346205</v>
      </c>
      <c r="L89" s="46">
        <v>0.46816110568926023</v>
      </c>
      <c r="M89" s="47">
        <v>0.59385760436617319</v>
      </c>
    </row>
    <row r="91" spans="1:13" x14ac:dyDescent="0.3">
      <c r="A91" s="35" t="s">
        <v>55</v>
      </c>
      <c r="B91" s="38">
        <v>4</v>
      </c>
      <c r="C91" s="38">
        <v>5</v>
      </c>
      <c r="D91" s="38">
        <v>6</v>
      </c>
      <c r="E91" s="38">
        <v>7</v>
      </c>
      <c r="F91" s="38">
        <v>8</v>
      </c>
      <c r="G91" s="38">
        <v>9</v>
      </c>
      <c r="H91" s="38">
        <v>10</v>
      </c>
      <c r="I91" s="38">
        <v>11</v>
      </c>
      <c r="J91" s="38">
        <v>12</v>
      </c>
      <c r="K91" s="38">
        <v>1</v>
      </c>
      <c r="L91" s="38">
        <v>2</v>
      </c>
      <c r="M91" s="38">
        <v>3</v>
      </c>
    </row>
    <row r="92" spans="1:13" x14ac:dyDescent="0.3">
      <c r="A92" s="37">
        <v>20</v>
      </c>
      <c r="B92" s="40">
        <v>0.91939183878928166</v>
      </c>
      <c r="C92" s="41">
        <v>0.87780231333527758</v>
      </c>
      <c r="D92" s="41">
        <v>0.97168832169182506</v>
      </c>
      <c r="E92" s="41">
        <v>1</v>
      </c>
      <c r="F92" s="41">
        <v>1</v>
      </c>
      <c r="G92" s="41">
        <v>1</v>
      </c>
      <c r="H92" s="41">
        <v>0.97991504391380668</v>
      </c>
      <c r="I92" s="41">
        <v>0.94182067238486011</v>
      </c>
      <c r="J92" s="41">
        <v>0.965646178737813</v>
      </c>
      <c r="K92" s="41">
        <v>0.98249648505463627</v>
      </c>
      <c r="L92" s="41">
        <v>0.98095344333418977</v>
      </c>
      <c r="M92" s="42">
        <v>0.94947636294743532</v>
      </c>
    </row>
    <row r="93" spans="1:13" x14ac:dyDescent="0.3">
      <c r="A93" s="37">
        <v>19</v>
      </c>
      <c r="B93" s="43">
        <v>0.91939183878928166</v>
      </c>
      <c r="C93" s="39">
        <v>0.87780231333527758</v>
      </c>
      <c r="D93" s="39">
        <v>0.97168832169182506</v>
      </c>
      <c r="E93" s="39">
        <v>1</v>
      </c>
      <c r="F93" s="39">
        <v>1</v>
      </c>
      <c r="G93" s="39">
        <v>1</v>
      </c>
      <c r="H93" s="39">
        <v>0.97991504391380668</v>
      </c>
      <c r="I93" s="39">
        <v>0.94182067238486011</v>
      </c>
      <c r="J93" s="39">
        <v>0.965646178737813</v>
      </c>
      <c r="K93" s="39">
        <v>0.98249648505463627</v>
      </c>
      <c r="L93" s="39">
        <v>0.98095344333418977</v>
      </c>
      <c r="M93" s="44">
        <v>0.94947636294743532</v>
      </c>
    </row>
    <row r="94" spans="1:13" x14ac:dyDescent="0.3">
      <c r="A94" s="37">
        <v>18</v>
      </c>
      <c r="B94" s="43">
        <v>0.91939183878928166</v>
      </c>
      <c r="C94" s="39">
        <v>0.87780231333527758</v>
      </c>
      <c r="D94" s="39">
        <v>0.97168832169182506</v>
      </c>
      <c r="E94" s="39">
        <v>1</v>
      </c>
      <c r="F94" s="39">
        <v>1</v>
      </c>
      <c r="G94" s="39">
        <v>1</v>
      </c>
      <c r="H94" s="39">
        <v>0.97991504391380668</v>
      </c>
      <c r="I94" s="39">
        <v>0.94182067238486011</v>
      </c>
      <c r="J94" s="39">
        <v>0.965646178737813</v>
      </c>
      <c r="K94" s="39">
        <v>0.98249648505463627</v>
      </c>
      <c r="L94" s="39">
        <v>0.98095344333418977</v>
      </c>
      <c r="M94" s="44">
        <v>0.94947636294743532</v>
      </c>
    </row>
    <row r="95" spans="1:13" x14ac:dyDescent="0.3">
      <c r="A95" s="37">
        <v>17</v>
      </c>
      <c r="B95" s="43">
        <v>0.91939183878928166</v>
      </c>
      <c r="C95" s="39">
        <v>0.87780231333527758</v>
      </c>
      <c r="D95" s="39">
        <v>0.97168832169182506</v>
      </c>
      <c r="E95" s="39">
        <v>1</v>
      </c>
      <c r="F95" s="39">
        <v>1</v>
      </c>
      <c r="G95" s="39">
        <v>1</v>
      </c>
      <c r="H95" s="39">
        <v>0.97991504391380668</v>
      </c>
      <c r="I95" s="39">
        <v>0.94182067238486011</v>
      </c>
      <c r="J95" s="39">
        <v>0.965646178737813</v>
      </c>
      <c r="K95" s="39">
        <v>0.98249648505463627</v>
      </c>
      <c r="L95" s="39">
        <v>0.98095344333418977</v>
      </c>
      <c r="M95" s="44">
        <v>0.94947636294743532</v>
      </c>
    </row>
    <row r="96" spans="1:13" x14ac:dyDescent="0.3">
      <c r="A96" s="37">
        <v>16</v>
      </c>
      <c r="B96" s="43">
        <v>0.91939183878928166</v>
      </c>
      <c r="C96" s="39">
        <v>0.87780231333527758</v>
      </c>
      <c r="D96" s="39">
        <v>0.97168832169182506</v>
      </c>
      <c r="E96" s="39">
        <v>1</v>
      </c>
      <c r="F96" s="39">
        <v>1</v>
      </c>
      <c r="G96" s="39">
        <v>1</v>
      </c>
      <c r="H96" s="39">
        <v>0.97991504391380668</v>
      </c>
      <c r="I96" s="39">
        <v>0.94182067238486011</v>
      </c>
      <c r="J96" s="39">
        <v>0.965646178737813</v>
      </c>
      <c r="K96" s="39">
        <v>0.98249648505463627</v>
      </c>
      <c r="L96" s="39">
        <v>0.98095344333418977</v>
      </c>
      <c r="M96" s="44">
        <v>0.94947636294743532</v>
      </c>
    </row>
    <row r="97" spans="1:13" x14ac:dyDescent="0.3">
      <c r="A97" s="37">
        <v>15</v>
      </c>
      <c r="B97" s="43">
        <v>0.91939183878928166</v>
      </c>
      <c r="C97" s="39">
        <v>0.87780231333527758</v>
      </c>
      <c r="D97" s="39">
        <v>0.97168832169182506</v>
      </c>
      <c r="E97" s="39">
        <v>1</v>
      </c>
      <c r="F97" s="39">
        <v>1</v>
      </c>
      <c r="G97" s="39">
        <v>1</v>
      </c>
      <c r="H97" s="39">
        <v>0.97991504391380668</v>
      </c>
      <c r="I97" s="39">
        <v>0.94182067238486011</v>
      </c>
      <c r="J97" s="39">
        <v>0.965646178737813</v>
      </c>
      <c r="K97" s="39">
        <v>0.98249648505463627</v>
      </c>
      <c r="L97" s="39">
        <v>0.98095344333418977</v>
      </c>
      <c r="M97" s="44">
        <v>0.94947636294743532</v>
      </c>
    </row>
    <row r="98" spans="1:13" x14ac:dyDescent="0.3">
      <c r="A98" s="37">
        <v>14</v>
      </c>
      <c r="B98" s="43">
        <v>0.91939183878928166</v>
      </c>
      <c r="C98" s="39">
        <v>0.87780231333527758</v>
      </c>
      <c r="D98" s="39">
        <v>0.97168832169182506</v>
      </c>
      <c r="E98" s="39">
        <v>1</v>
      </c>
      <c r="F98" s="39">
        <v>1</v>
      </c>
      <c r="G98" s="39">
        <v>1</v>
      </c>
      <c r="H98" s="39">
        <v>0.97991504391380668</v>
      </c>
      <c r="I98" s="39">
        <v>0.94182067238486011</v>
      </c>
      <c r="J98" s="39">
        <v>0.965646178737813</v>
      </c>
      <c r="K98" s="39">
        <v>0.98249648505463627</v>
      </c>
      <c r="L98" s="39">
        <v>0.98095344333418977</v>
      </c>
      <c r="M98" s="44">
        <v>0.94947636294743532</v>
      </c>
    </row>
    <row r="99" spans="1:13" x14ac:dyDescent="0.3">
      <c r="A99" s="37">
        <v>13</v>
      </c>
      <c r="B99" s="43">
        <v>0.91939183878928166</v>
      </c>
      <c r="C99" s="39">
        <v>0.87780231333527758</v>
      </c>
      <c r="D99" s="39">
        <v>0.97168832169182506</v>
      </c>
      <c r="E99" s="39">
        <v>1</v>
      </c>
      <c r="F99" s="39">
        <v>1</v>
      </c>
      <c r="G99" s="39">
        <v>1</v>
      </c>
      <c r="H99" s="39">
        <v>0.97991504391380668</v>
      </c>
      <c r="I99" s="39">
        <v>0.94182067238486011</v>
      </c>
      <c r="J99" s="39">
        <v>0.965646178737813</v>
      </c>
      <c r="K99" s="39">
        <v>0.98249648505463627</v>
      </c>
      <c r="L99" s="39">
        <v>0.98095344333418977</v>
      </c>
      <c r="M99" s="44">
        <v>0.94947636294743532</v>
      </c>
    </row>
    <row r="100" spans="1:13" x14ac:dyDescent="0.3">
      <c r="A100" s="37">
        <v>12</v>
      </c>
      <c r="B100" s="43">
        <v>0.91698893982602869</v>
      </c>
      <c r="C100" s="39">
        <v>0.87780231333527758</v>
      </c>
      <c r="D100" s="39">
        <v>0.97168832169182506</v>
      </c>
      <c r="E100" s="39">
        <v>1</v>
      </c>
      <c r="F100" s="39">
        <v>1</v>
      </c>
      <c r="G100" s="39">
        <v>1</v>
      </c>
      <c r="H100" s="39">
        <v>0.97991504391380668</v>
      </c>
      <c r="I100" s="39">
        <v>0.94182067238486011</v>
      </c>
      <c r="J100" s="39">
        <v>0.965646178737813</v>
      </c>
      <c r="K100" s="39">
        <v>0.98249648505463627</v>
      </c>
      <c r="L100" s="39">
        <v>0.9797468327503922</v>
      </c>
      <c r="M100" s="44">
        <v>0.94947636294743532</v>
      </c>
    </row>
    <row r="101" spans="1:13" x14ac:dyDescent="0.3">
      <c r="A101" s="37">
        <v>11</v>
      </c>
      <c r="B101" s="43">
        <v>0.9119771584390034</v>
      </c>
      <c r="C101" s="39">
        <v>0.87780231333527758</v>
      </c>
      <c r="D101" s="39">
        <v>0.97168832169182506</v>
      </c>
      <c r="E101" s="39">
        <v>1</v>
      </c>
      <c r="F101" s="39">
        <v>1</v>
      </c>
      <c r="G101" s="39">
        <v>1</v>
      </c>
      <c r="H101" s="39">
        <v>0.97991504391380668</v>
      </c>
      <c r="I101" s="39">
        <v>0.94182067238486011</v>
      </c>
      <c r="J101" s="39">
        <v>0.96520323799608021</v>
      </c>
      <c r="K101" s="39">
        <v>0.98249648505463627</v>
      </c>
      <c r="L101" s="39">
        <v>0.97239446241422212</v>
      </c>
      <c r="M101" s="44">
        <v>0.94947636294743532</v>
      </c>
    </row>
    <row r="102" spans="1:13" x14ac:dyDescent="0.3">
      <c r="A102" s="37">
        <v>10</v>
      </c>
      <c r="B102" s="43">
        <v>0.90435649462820589</v>
      </c>
      <c r="C102" s="39">
        <v>0.87595191197723266</v>
      </c>
      <c r="D102" s="39">
        <v>0.96732255840633508</v>
      </c>
      <c r="E102" s="39">
        <v>1</v>
      </c>
      <c r="F102" s="39">
        <v>1</v>
      </c>
      <c r="G102" s="39">
        <v>1</v>
      </c>
      <c r="H102" s="39">
        <v>0.97991504391380668</v>
      </c>
      <c r="I102" s="39">
        <v>0.93819610848975876</v>
      </c>
      <c r="J102" s="39">
        <v>0.95931853228829667</v>
      </c>
      <c r="K102" s="39">
        <v>0.97878709073572134</v>
      </c>
      <c r="L102" s="39">
        <v>0.95889633232567983</v>
      </c>
      <c r="M102" s="44">
        <v>0.94594656424107082</v>
      </c>
    </row>
    <row r="103" spans="1:13" x14ac:dyDescent="0.3">
      <c r="A103" s="37">
        <v>9</v>
      </c>
      <c r="B103" s="43">
        <v>0.89412694839363593</v>
      </c>
      <c r="C103" s="39">
        <v>0.87086366990804265</v>
      </c>
      <c r="D103" s="39">
        <v>0.95606328270038321</v>
      </c>
      <c r="E103" s="39">
        <v>1</v>
      </c>
      <c r="F103" s="39">
        <v>1</v>
      </c>
      <c r="G103" s="39">
        <v>1</v>
      </c>
      <c r="H103" s="39">
        <v>0.97615481826111239</v>
      </c>
      <c r="I103" s="39">
        <v>0.9282535693254621</v>
      </c>
      <c r="J103" s="39">
        <v>0.94799206161446292</v>
      </c>
      <c r="K103" s="39">
        <v>0.9663679651117083</v>
      </c>
      <c r="L103" s="39">
        <v>0.93925244248476514</v>
      </c>
      <c r="M103" s="44">
        <v>0.93706714734870233</v>
      </c>
    </row>
    <row r="104" spans="1:13" x14ac:dyDescent="0.3">
      <c r="A104" s="37">
        <v>8</v>
      </c>
      <c r="B104" s="43">
        <v>0.88128851973529365</v>
      </c>
      <c r="C104" s="39">
        <v>0.86253758712770767</v>
      </c>
      <c r="D104" s="39">
        <v>0.93791049457396947</v>
      </c>
      <c r="E104" s="39">
        <v>1</v>
      </c>
      <c r="F104" s="39">
        <v>1</v>
      </c>
      <c r="G104" s="39">
        <v>1</v>
      </c>
      <c r="H104" s="39">
        <v>0.96548277664659454</v>
      </c>
      <c r="I104" s="39">
        <v>0.91199305489197002</v>
      </c>
      <c r="J104" s="39">
        <v>0.93122382597457853</v>
      </c>
      <c r="K104" s="39">
        <v>0.94523910818259727</v>
      </c>
      <c r="L104" s="39">
        <v>0.91346279289147814</v>
      </c>
      <c r="M104" s="44">
        <v>0.92283811227032975</v>
      </c>
    </row>
    <row r="105" spans="1:13" x14ac:dyDescent="0.3">
      <c r="A105" s="37">
        <v>7</v>
      </c>
      <c r="B105" s="43">
        <v>0.86584120865317904</v>
      </c>
      <c r="C105" s="39">
        <v>0.85097366363622773</v>
      </c>
      <c r="D105" s="39">
        <v>0.91286419402709373</v>
      </c>
      <c r="E105" s="39">
        <v>1</v>
      </c>
      <c r="F105" s="39">
        <v>0.99011860576821631</v>
      </c>
      <c r="G105" s="39">
        <v>0.97991230594173728</v>
      </c>
      <c r="H105" s="39">
        <v>0.9478989190702527</v>
      </c>
      <c r="I105" s="39">
        <v>0.88941456518928252</v>
      </c>
      <c r="J105" s="39">
        <v>0.90901382536864361</v>
      </c>
      <c r="K105" s="39">
        <v>0.91540051994838811</v>
      </c>
      <c r="L105" s="39">
        <v>0.88152738354581883</v>
      </c>
      <c r="M105" s="44">
        <v>0.90325945900595306</v>
      </c>
    </row>
    <row r="106" spans="1:13" x14ac:dyDescent="0.3">
      <c r="A106" s="37">
        <v>6</v>
      </c>
      <c r="B106" s="43">
        <v>0.8477850151472921</v>
      </c>
      <c r="C106" s="39">
        <v>0.83617189943360271</v>
      </c>
      <c r="D106" s="39">
        <v>0.88092438105975623</v>
      </c>
      <c r="E106" s="39">
        <v>0.96104783931784277</v>
      </c>
      <c r="F106" s="39">
        <v>0.95952455862036934</v>
      </c>
      <c r="G106" s="39">
        <v>0.94012981833157994</v>
      </c>
      <c r="H106" s="39">
        <v>0.92340324553208697</v>
      </c>
      <c r="I106" s="39">
        <v>0.86051810021739961</v>
      </c>
      <c r="J106" s="39">
        <v>0.88136205979665816</v>
      </c>
      <c r="K106" s="39">
        <v>0.87685220040908096</v>
      </c>
      <c r="L106" s="39">
        <v>0.84344621444778711</v>
      </c>
      <c r="M106" s="44">
        <v>0.87833118755557238</v>
      </c>
    </row>
    <row r="107" spans="1:13" x14ac:dyDescent="0.3">
      <c r="A107" s="37">
        <v>5</v>
      </c>
      <c r="B107" s="43">
        <v>0.82711993921763294</v>
      </c>
      <c r="C107" s="39">
        <v>0.81813229451983271</v>
      </c>
      <c r="D107" s="39">
        <v>0.84209105567195675</v>
      </c>
      <c r="E107" s="39">
        <v>0.90521586125218478</v>
      </c>
      <c r="F107" s="39">
        <v>0.91897233268703327</v>
      </c>
      <c r="G107" s="39">
        <v>0.8879200301782042</v>
      </c>
      <c r="H107" s="39">
        <v>0.89199575603209746</v>
      </c>
      <c r="I107" s="39">
        <v>0.82530365997632127</v>
      </c>
      <c r="J107" s="39">
        <v>0.84826852925862206</v>
      </c>
      <c r="K107" s="39">
        <v>0.8295941495646757</v>
      </c>
      <c r="L107" s="39">
        <v>0.79921928559738298</v>
      </c>
      <c r="M107" s="44">
        <v>0.84805329791918749</v>
      </c>
    </row>
    <row r="108" spans="1:13" x14ac:dyDescent="0.3">
      <c r="A108" s="37">
        <v>4</v>
      </c>
      <c r="B108" s="43">
        <v>0.80384598086420134</v>
      </c>
      <c r="C108" s="39">
        <v>0.79685484889491776</v>
      </c>
      <c r="D108" s="39">
        <v>0.79636421786369527</v>
      </c>
      <c r="E108" s="39">
        <v>0.83447250813035279</v>
      </c>
      <c r="F108" s="39">
        <v>0.86846192796820809</v>
      </c>
      <c r="G108" s="39">
        <v>0.82328294148161008</v>
      </c>
      <c r="H108" s="39">
        <v>0.85367645057028407</v>
      </c>
      <c r="I108" s="39">
        <v>0.7837712444660474</v>
      </c>
      <c r="J108" s="39">
        <v>0.80973323375453565</v>
      </c>
      <c r="K108" s="39">
        <v>0.77362636741517232</v>
      </c>
      <c r="L108" s="39">
        <v>0.74884659699460654</v>
      </c>
      <c r="M108" s="44">
        <v>0.81242579009679861</v>
      </c>
    </row>
    <row r="109" spans="1:13" x14ac:dyDescent="0.3">
      <c r="A109" s="37">
        <v>3</v>
      </c>
      <c r="B109" s="43">
        <v>0.77796314008699741</v>
      </c>
      <c r="C109" s="39">
        <v>0.77233956255885772</v>
      </c>
      <c r="D109" s="39">
        <v>0.74374386763497202</v>
      </c>
      <c r="E109" s="39">
        <v>0.74881777995234733</v>
      </c>
      <c r="F109" s="39">
        <v>0.80799334446389359</v>
      </c>
      <c r="G109" s="39">
        <v>0.74621855224179745</v>
      </c>
      <c r="H109" s="39">
        <v>0.8084453291466468</v>
      </c>
      <c r="I109" s="39">
        <v>0.73592085368657822</v>
      </c>
      <c r="J109" s="39">
        <v>0.7657561732843986</v>
      </c>
      <c r="K109" s="39">
        <v>0.70894885396057095</v>
      </c>
      <c r="L109" s="39">
        <v>0.6923281486394578</v>
      </c>
      <c r="M109" s="44">
        <v>0.77144866408840551</v>
      </c>
    </row>
    <row r="110" spans="1:13" x14ac:dyDescent="0.3">
      <c r="A110" s="37">
        <v>2</v>
      </c>
      <c r="B110" s="43">
        <v>0.74947141688602115</v>
      </c>
      <c r="C110" s="39">
        <v>0.74458643551165271</v>
      </c>
      <c r="D110" s="39">
        <v>0.68423000498578679</v>
      </c>
      <c r="E110" s="39">
        <v>0.64825167671816808</v>
      </c>
      <c r="F110" s="39">
        <v>0.7375665821740901</v>
      </c>
      <c r="G110" s="39">
        <v>0.65672686245876655</v>
      </c>
      <c r="H110" s="39">
        <v>0.75630239176118563</v>
      </c>
      <c r="I110" s="39">
        <v>0.68175248763791363</v>
      </c>
      <c r="J110" s="39">
        <v>0.71633734784821101</v>
      </c>
      <c r="K110" s="39">
        <v>0.63556160920087146</v>
      </c>
      <c r="L110" s="39">
        <v>0.62966394053193664</v>
      </c>
      <c r="M110" s="44">
        <v>0.72512191989400854</v>
      </c>
    </row>
    <row r="111" spans="1:13" x14ac:dyDescent="0.3">
      <c r="A111" s="37">
        <v>1</v>
      </c>
      <c r="B111" s="45">
        <v>0.71837081126127256</v>
      </c>
      <c r="C111" s="46">
        <v>0.71359546775330274</v>
      </c>
      <c r="D111" s="46">
        <v>0.61782262991613957</v>
      </c>
      <c r="E111" s="46">
        <v>0.53277419842781504</v>
      </c>
      <c r="F111" s="46">
        <v>0.65718164109879729</v>
      </c>
      <c r="G111" s="46">
        <v>0.55480787213251714</v>
      </c>
      <c r="H111" s="46">
        <v>0.69724763841390069</v>
      </c>
      <c r="I111" s="46">
        <v>0.6212661463200535</v>
      </c>
      <c r="J111" s="46">
        <v>0.66147675744597301</v>
      </c>
      <c r="K111" s="46">
        <v>0.55346463313607386</v>
      </c>
      <c r="L111" s="46">
        <v>0.56085397267204318</v>
      </c>
      <c r="M111" s="47">
        <v>0.67344555751360735</v>
      </c>
    </row>
    <row r="113" spans="1:13" x14ac:dyDescent="0.3">
      <c r="A113" s="35" t="s">
        <v>56</v>
      </c>
      <c r="B113" s="38">
        <v>4</v>
      </c>
      <c r="C113" s="38">
        <v>5</v>
      </c>
      <c r="D113" s="38">
        <v>6</v>
      </c>
      <c r="E113" s="38">
        <v>7</v>
      </c>
      <c r="F113" s="38">
        <v>8</v>
      </c>
      <c r="G113" s="38">
        <v>9</v>
      </c>
      <c r="H113" s="38">
        <v>10</v>
      </c>
      <c r="I113" s="38">
        <v>11</v>
      </c>
      <c r="J113" s="38">
        <v>12</v>
      </c>
      <c r="K113" s="38">
        <v>1</v>
      </c>
      <c r="L113" s="38">
        <v>2</v>
      </c>
      <c r="M113" s="38">
        <v>3</v>
      </c>
    </row>
    <row r="114" spans="1:13" x14ac:dyDescent="0.3">
      <c r="A114" s="37">
        <v>20</v>
      </c>
      <c r="B114" s="40">
        <v>0.89973953279245933</v>
      </c>
      <c r="C114" s="41">
        <v>0.87808834329693308</v>
      </c>
      <c r="D114" s="41">
        <v>0.96544655428502368</v>
      </c>
      <c r="E114" s="41">
        <v>1</v>
      </c>
      <c r="F114" s="41">
        <v>1</v>
      </c>
      <c r="G114" s="41">
        <v>1</v>
      </c>
      <c r="H114" s="41">
        <v>0.97280125968609465</v>
      </c>
      <c r="I114" s="41">
        <v>0.92890084314437926</v>
      </c>
      <c r="J114" s="41">
        <v>0.95219402068084946</v>
      </c>
      <c r="K114" s="41">
        <v>0.96956812974727125</v>
      </c>
      <c r="L114" s="41">
        <v>0.96121974162549528</v>
      </c>
      <c r="M114" s="42">
        <v>0.93681292997775178</v>
      </c>
    </row>
    <row r="115" spans="1:13" x14ac:dyDescent="0.3">
      <c r="A115" s="37">
        <v>19</v>
      </c>
      <c r="B115" s="43">
        <v>0.89973953279245933</v>
      </c>
      <c r="C115" s="39">
        <v>0.87808834329693308</v>
      </c>
      <c r="D115" s="39">
        <v>0.96544655428502368</v>
      </c>
      <c r="E115" s="39">
        <v>1</v>
      </c>
      <c r="F115" s="39">
        <v>1</v>
      </c>
      <c r="G115" s="39">
        <v>1</v>
      </c>
      <c r="H115" s="39">
        <v>0.97280125968609465</v>
      </c>
      <c r="I115" s="39">
        <v>0.92890084314437926</v>
      </c>
      <c r="J115" s="39">
        <v>0.95219402068084946</v>
      </c>
      <c r="K115" s="39">
        <v>0.96956812974727125</v>
      </c>
      <c r="L115" s="39">
        <v>0.96121974162549528</v>
      </c>
      <c r="M115" s="44">
        <v>0.93681292997775178</v>
      </c>
    </row>
    <row r="116" spans="1:13" x14ac:dyDescent="0.3">
      <c r="A116" s="37">
        <v>18</v>
      </c>
      <c r="B116" s="43">
        <v>0.89973953279245933</v>
      </c>
      <c r="C116" s="39">
        <v>0.87808834329693308</v>
      </c>
      <c r="D116" s="39">
        <v>0.96544655428502368</v>
      </c>
      <c r="E116" s="39">
        <v>1</v>
      </c>
      <c r="F116" s="39">
        <v>1</v>
      </c>
      <c r="G116" s="39">
        <v>1</v>
      </c>
      <c r="H116" s="39">
        <v>0.97280125968609465</v>
      </c>
      <c r="I116" s="39">
        <v>0.92890084314437926</v>
      </c>
      <c r="J116" s="39">
        <v>0.95219402068084946</v>
      </c>
      <c r="K116" s="39">
        <v>0.96956812974727125</v>
      </c>
      <c r="L116" s="39">
        <v>0.96121974162549528</v>
      </c>
      <c r="M116" s="44">
        <v>0.93681292997775178</v>
      </c>
    </row>
    <row r="117" spans="1:13" x14ac:dyDescent="0.3">
      <c r="A117" s="37">
        <v>17</v>
      </c>
      <c r="B117" s="43">
        <v>0.89973953279245933</v>
      </c>
      <c r="C117" s="39">
        <v>0.87808834329693308</v>
      </c>
      <c r="D117" s="39">
        <v>0.96544655428502368</v>
      </c>
      <c r="E117" s="39">
        <v>1</v>
      </c>
      <c r="F117" s="39">
        <v>1</v>
      </c>
      <c r="G117" s="39">
        <v>1</v>
      </c>
      <c r="H117" s="39">
        <v>0.97280125968609465</v>
      </c>
      <c r="I117" s="39">
        <v>0.92890084314437926</v>
      </c>
      <c r="J117" s="39">
        <v>0.95219402068084946</v>
      </c>
      <c r="K117" s="39">
        <v>0.96956812974727125</v>
      </c>
      <c r="L117" s="39">
        <v>0.96121974162549528</v>
      </c>
      <c r="M117" s="44">
        <v>0.93681292997775178</v>
      </c>
    </row>
    <row r="118" spans="1:13" x14ac:dyDescent="0.3">
      <c r="A118" s="37">
        <v>16</v>
      </c>
      <c r="B118" s="43">
        <v>0.89973953279245933</v>
      </c>
      <c r="C118" s="39">
        <v>0.87808834329693308</v>
      </c>
      <c r="D118" s="39">
        <v>0.96544655428502368</v>
      </c>
      <c r="E118" s="39">
        <v>1</v>
      </c>
      <c r="F118" s="39">
        <v>1</v>
      </c>
      <c r="G118" s="39">
        <v>1</v>
      </c>
      <c r="H118" s="39">
        <v>0.97280125968609465</v>
      </c>
      <c r="I118" s="39">
        <v>0.92890084314437926</v>
      </c>
      <c r="J118" s="39">
        <v>0.95219402068084946</v>
      </c>
      <c r="K118" s="39">
        <v>0.96956812974727125</v>
      </c>
      <c r="L118" s="39">
        <v>0.96121974162549528</v>
      </c>
      <c r="M118" s="44">
        <v>0.93681292997775178</v>
      </c>
    </row>
    <row r="119" spans="1:13" x14ac:dyDescent="0.3">
      <c r="A119" s="37">
        <v>15</v>
      </c>
      <c r="B119" s="43">
        <v>0.89973953279245933</v>
      </c>
      <c r="C119" s="39">
        <v>0.87808834329693308</v>
      </c>
      <c r="D119" s="39">
        <v>0.96544655428502368</v>
      </c>
      <c r="E119" s="39">
        <v>1</v>
      </c>
      <c r="F119" s="39">
        <v>1</v>
      </c>
      <c r="G119" s="39">
        <v>1</v>
      </c>
      <c r="H119" s="39">
        <v>0.97280125968609465</v>
      </c>
      <c r="I119" s="39">
        <v>0.92890084314437926</v>
      </c>
      <c r="J119" s="39">
        <v>0.95219402068084946</v>
      </c>
      <c r="K119" s="39">
        <v>0.96956812974727125</v>
      </c>
      <c r="L119" s="39">
        <v>0.96121974162549528</v>
      </c>
      <c r="M119" s="44">
        <v>0.93681292997775178</v>
      </c>
    </row>
    <row r="120" spans="1:13" x14ac:dyDescent="0.3">
      <c r="A120" s="37">
        <v>14</v>
      </c>
      <c r="B120" s="43">
        <v>0.89973953279245933</v>
      </c>
      <c r="C120" s="39">
        <v>0.87808834329693308</v>
      </c>
      <c r="D120" s="39">
        <v>0.96544655428502368</v>
      </c>
      <c r="E120" s="39">
        <v>1</v>
      </c>
      <c r="F120" s="39">
        <v>1</v>
      </c>
      <c r="G120" s="39">
        <v>1</v>
      </c>
      <c r="H120" s="39">
        <v>0.97280125968609465</v>
      </c>
      <c r="I120" s="39">
        <v>0.92890084314437926</v>
      </c>
      <c r="J120" s="39">
        <v>0.95219402068084946</v>
      </c>
      <c r="K120" s="39">
        <v>0.96956812974727125</v>
      </c>
      <c r="L120" s="39">
        <v>0.96121974162549528</v>
      </c>
      <c r="M120" s="44">
        <v>0.93681292997775178</v>
      </c>
    </row>
    <row r="121" spans="1:13" x14ac:dyDescent="0.3">
      <c r="A121" s="37">
        <v>13</v>
      </c>
      <c r="B121" s="43">
        <v>0.89973953279245933</v>
      </c>
      <c r="C121" s="39">
        <v>0.87808834329693308</v>
      </c>
      <c r="D121" s="39">
        <v>0.96544655428502368</v>
      </c>
      <c r="E121" s="39">
        <v>1</v>
      </c>
      <c r="F121" s="39">
        <v>1</v>
      </c>
      <c r="G121" s="39">
        <v>1</v>
      </c>
      <c r="H121" s="39">
        <v>0.97280125968609465</v>
      </c>
      <c r="I121" s="39">
        <v>0.92890084314437926</v>
      </c>
      <c r="J121" s="39">
        <v>0.95219402068084946</v>
      </c>
      <c r="K121" s="39">
        <v>0.96956812974727125</v>
      </c>
      <c r="L121" s="39">
        <v>0.96121974162549528</v>
      </c>
      <c r="M121" s="44">
        <v>0.93681292997775178</v>
      </c>
    </row>
    <row r="122" spans="1:13" x14ac:dyDescent="0.3">
      <c r="A122" s="37">
        <v>12</v>
      </c>
      <c r="B122" s="43">
        <v>0.89973953279245933</v>
      </c>
      <c r="C122" s="39">
        <v>0.87808834329693308</v>
      </c>
      <c r="D122" s="39">
        <v>0.96544655428502368</v>
      </c>
      <c r="E122" s="39">
        <v>1</v>
      </c>
      <c r="F122" s="39">
        <v>1</v>
      </c>
      <c r="G122" s="39">
        <v>1</v>
      </c>
      <c r="H122" s="39">
        <v>0.97280125968609465</v>
      </c>
      <c r="I122" s="39">
        <v>0.92890084314437926</v>
      </c>
      <c r="J122" s="39">
        <v>0.95219402068084946</v>
      </c>
      <c r="K122" s="39">
        <v>0.96956812974727125</v>
      </c>
      <c r="L122" s="39">
        <v>0.96121974162549528</v>
      </c>
      <c r="M122" s="44">
        <v>0.93681292997775178</v>
      </c>
    </row>
    <row r="123" spans="1:13" x14ac:dyDescent="0.3">
      <c r="A123" s="37">
        <v>11</v>
      </c>
      <c r="B123" s="43">
        <v>0.89885664092662421</v>
      </c>
      <c r="C123" s="39">
        <v>0.87808834329693308</v>
      </c>
      <c r="D123" s="39">
        <v>0.96544655428502368</v>
      </c>
      <c r="E123" s="39">
        <v>1</v>
      </c>
      <c r="F123" s="39">
        <v>1</v>
      </c>
      <c r="G123" s="39">
        <v>1</v>
      </c>
      <c r="H123" s="39">
        <v>0.97280125968609465</v>
      </c>
      <c r="I123" s="39">
        <v>0.92890084314437926</v>
      </c>
      <c r="J123" s="39">
        <v>0.95219402068084946</v>
      </c>
      <c r="K123" s="39">
        <v>0.96483996790821613</v>
      </c>
      <c r="L123" s="39">
        <v>0.95548623221633533</v>
      </c>
      <c r="M123" s="44">
        <v>0.93681292997775178</v>
      </c>
    </row>
    <row r="124" spans="1:13" x14ac:dyDescent="0.3">
      <c r="A124" s="37">
        <v>10</v>
      </c>
      <c r="B124" s="43">
        <v>0.89353284902962793</v>
      </c>
      <c r="C124" s="39">
        <v>0.87808834329693308</v>
      </c>
      <c r="D124" s="39">
        <v>0.96544655428502368</v>
      </c>
      <c r="E124" s="39">
        <v>1</v>
      </c>
      <c r="F124" s="39">
        <v>1</v>
      </c>
      <c r="G124" s="39">
        <v>1</v>
      </c>
      <c r="H124" s="39">
        <v>0.97280125968609465</v>
      </c>
      <c r="I124" s="39">
        <v>0.92738356748591255</v>
      </c>
      <c r="J124" s="39">
        <v>0.94874927208647097</v>
      </c>
      <c r="K124" s="39">
        <v>0.95018500518306948</v>
      </c>
      <c r="L124" s="39">
        <v>0.94148340317762802</v>
      </c>
      <c r="M124" s="44">
        <v>0.93681292997775178</v>
      </c>
    </row>
    <row r="125" spans="1:13" x14ac:dyDescent="0.3">
      <c r="A125" s="37">
        <v>9</v>
      </c>
      <c r="B125" s="43">
        <v>0.8837681571014705</v>
      </c>
      <c r="C125" s="39">
        <v>0.87462452988189532</v>
      </c>
      <c r="D125" s="39">
        <v>0.95413124107301206</v>
      </c>
      <c r="E125" s="39">
        <v>1</v>
      </c>
      <c r="F125" s="39">
        <v>1</v>
      </c>
      <c r="G125" s="39">
        <v>1</v>
      </c>
      <c r="H125" s="39">
        <v>0.97035943559151017</v>
      </c>
      <c r="I125" s="39">
        <v>0.91745289846297751</v>
      </c>
      <c r="J125" s="39">
        <v>0.93754084837875329</v>
      </c>
      <c r="K125" s="39">
        <v>0.92560324157183116</v>
      </c>
      <c r="L125" s="39">
        <v>0.91921125450937358</v>
      </c>
      <c r="M125" s="44">
        <v>0.92880257478094164</v>
      </c>
    </row>
    <row r="126" spans="1:13" x14ac:dyDescent="0.3">
      <c r="A126" s="37">
        <v>8</v>
      </c>
      <c r="B126" s="43">
        <v>0.86956256514215202</v>
      </c>
      <c r="C126" s="39">
        <v>0.86013684424039238</v>
      </c>
      <c r="D126" s="39">
        <v>0.92890039747963637</v>
      </c>
      <c r="E126" s="39">
        <v>1</v>
      </c>
      <c r="F126" s="39">
        <v>1</v>
      </c>
      <c r="G126" s="39">
        <v>0.99182473940397431</v>
      </c>
      <c r="H126" s="39">
        <v>0.95712945039201736</v>
      </c>
      <c r="I126" s="39">
        <v>0.8991088360755739</v>
      </c>
      <c r="J126" s="39">
        <v>0.9185687495576963</v>
      </c>
      <c r="K126" s="39">
        <v>0.89109467707450141</v>
      </c>
      <c r="L126" s="39">
        <v>0.88866978621157178</v>
      </c>
      <c r="M126" s="44">
        <v>0.91270506226509529</v>
      </c>
    </row>
    <row r="127" spans="1:13" x14ac:dyDescent="0.3">
      <c r="A127" s="37">
        <v>7</v>
      </c>
      <c r="B127" s="43">
        <v>0.85091607315167239</v>
      </c>
      <c r="C127" s="39">
        <v>0.83462528637242439</v>
      </c>
      <c r="D127" s="39">
        <v>0.88975402350489663</v>
      </c>
      <c r="E127" s="39">
        <v>0.98263225765862616</v>
      </c>
      <c r="F127" s="39">
        <v>0.97024154507721794</v>
      </c>
      <c r="G127" s="39">
        <v>0.95916907329863843</v>
      </c>
      <c r="H127" s="39">
        <v>0.933111304087616</v>
      </c>
      <c r="I127" s="39">
        <v>0.87235138032370196</v>
      </c>
      <c r="J127" s="39">
        <v>0.89183297562329999</v>
      </c>
      <c r="K127" s="39">
        <v>0.84665931169108</v>
      </c>
      <c r="L127" s="39">
        <v>0.84985899828422284</v>
      </c>
      <c r="M127" s="44">
        <v>0.88852039243021264</v>
      </c>
    </row>
    <row r="128" spans="1:13" x14ac:dyDescent="0.3">
      <c r="A128" s="37">
        <v>6</v>
      </c>
      <c r="B128" s="43">
        <v>0.82782868113003161</v>
      </c>
      <c r="C128" s="39">
        <v>0.79808985627799134</v>
      </c>
      <c r="D128" s="39">
        <v>0.83669211914879305</v>
      </c>
      <c r="E128" s="39">
        <v>0.93764924897579194</v>
      </c>
      <c r="F128" s="39">
        <v>0.91920302946136934</v>
      </c>
      <c r="G128" s="39">
        <v>0.91166677453561484</v>
      </c>
      <c r="H128" s="39">
        <v>0.8983049966783061</v>
      </c>
      <c r="I128" s="39">
        <v>0.83718053120736124</v>
      </c>
      <c r="J128" s="39">
        <v>0.85733352657556439</v>
      </c>
      <c r="K128" s="39">
        <v>0.79229714542156693</v>
      </c>
      <c r="L128" s="39">
        <v>0.80277889072732667</v>
      </c>
      <c r="M128" s="44">
        <v>0.85624856527629367</v>
      </c>
    </row>
    <row r="129" spans="1:13" x14ac:dyDescent="0.3">
      <c r="A129" s="37">
        <v>5</v>
      </c>
      <c r="B129" s="43">
        <v>0.80030038907722978</v>
      </c>
      <c r="C129" s="39">
        <v>0.75053055395709323</v>
      </c>
      <c r="D129" s="39">
        <v>0.76971468441132518</v>
      </c>
      <c r="E129" s="39">
        <v>0.87663935717274555</v>
      </c>
      <c r="F129" s="39">
        <v>0.85103597132747433</v>
      </c>
      <c r="G129" s="39">
        <v>0.84931784311490333</v>
      </c>
      <c r="H129" s="39">
        <v>0.85271052816408777</v>
      </c>
      <c r="I129" s="39">
        <v>0.79359628872655219</v>
      </c>
      <c r="J129" s="39">
        <v>0.81507040241448969</v>
      </c>
      <c r="K129" s="39">
        <v>0.72800817826596242</v>
      </c>
      <c r="L129" s="39">
        <v>0.74742946354088313</v>
      </c>
      <c r="M129" s="44">
        <v>0.8158895808033384</v>
      </c>
    </row>
    <row r="130" spans="1:13" x14ac:dyDescent="0.3">
      <c r="A130" s="37">
        <v>4</v>
      </c>
      <c r="B130" s="43">
        <v>0.7683311969932668</v>
      </c>
      <c r="C130" s="39">
        <v>0.69194737940973006</v>
      </c>
      <c r="D130" s="39">
        <v>0.68882171929249325</v>
      </c>
      <c r="E130" s="39">
        <v>0.79960258224948655</v>
      </c>
      <c r="F130" s="39">
        <v>0.7657403706755328</v>
      </c>
      <c r="G130" s="39">
        <v>0.77212227903650366</v>
      </c>
      <c r="H130" s="39">
        <v>0.79632789854496089</v>
      </c>
      <c r="I130" s="39">
        <v>0.74159865288127447</v>
      </c>
      <c r="J130" s="39">
        <v>0.76504360314007558</v>
      </c>
      <c r="K130" s="39">
        <v>0.65379241022426626</v>
      </c>
      <c r="L130" s="39">
        <v>0.68381071672489258</v>
      </c>
      <c r="M130" s="44">
        <v>0.76744343901134682</v>
      </c>
    </row>
    <row r="131" spans="1:13" x14ac:dyDescent="0.3">
      <c r="A131" s="37">
        <v>3</v>
      </c>
      <c r="B131" s="43">
        <v>0.73192110487814277</v>
      </c>
      <c r="C131" s="39">
        <v>0.62234033263590183</v>
      </c>
      <c r="D131" s="39">
        <v>0.59401322379229726</v>
      </c>
      <c r="E131" s="39">
        <v>0.70653892420601516</v>
      </c>
      <c r="F131" s="39">
        <v>0.66331622750554464</v>
      </c>
      <c r="G131" s="39">
        <v>0.68008008230041628</v>
      </c>
      <c r="H131" s="39">
        <v>0.72915710782092535</v>
      </c>
      <c r="I131" s="39">
        <v>0.6811876236715283</v>
      </c>
      <c r="J131" s="39">
        <v>0.70725312875232227</v>
      </c>
      <c r="K131" s="39">
        <v>0.56964984129647855</v>
      </c>
      <c r="L131" s="39">
        <v>0.61192265027935455</v>
      </c>
      <c r="M131" s="44">
        <v>0.71091013990031904</v>
      </c>
    </row>
    <row r="132" spans="1:13" x14ac:dyDescent="0.3">
      <c r="A132" s="37">
        <v>2</v>
      </c>
      <c r="B132" s="43">
        <v>0.69107011273185759</v>
      </c>
      <c r="C132" s="39">
        <v>0.54170941363560843</v>
      </c>
      <c r="D132" s="39">
        <v>0.48528919791073727</v>
      </c>
      <c r="E132" s="39">
        <v>0.59744838304233117</v>
      </c>
      <c r="F132" s="39">
        <v>0.54376354181750997</v>
      </c>
      <c r="G132" s="39">
        <v>0.57319125290664097</v>
      </c>
      <c r="H132" s="39">
        <v>0.6511981559919815</v>
      </c>
      <c r="I132" s="39">
        <v>0.61236320109731368</v>
      </c>
      <c r="J132" s="39">
        <v>0.64169897925122965</v>
      </c>
      <c r="K132" s="39">
        <v>0.4755804714825993</v>
      </c>
      <c r="L132" s="39">
        <v>0.53176526420426939</v>
      </c>
      <c r="M132" s="44">
        <v>0.64628968347025484</v>
      </c>
    </row>
    <row r="133" spans="1:13" x14ac:dyDescent="0.3">
      <c r="A133" s="37">
        <v>1</v>
      </c>
      <c r="B133" s="45">
        <v>0.64577822055441125</v>
      </c>
      <c r="C133" s="46">
        <v>0.45005462240885002</v>
      </c>
      <c r="D133" s="46">
        <v>0.36264964164781321</v>
      </c>
      <c r="E133" s="46">
        <v>0.47233095875843473</v>
      </c>
      <c r="F133" s="46">
        <v>0.40708231361142877</v>
      </c>
      <c r="G133" s="46">
        <v>0.45145579085517773</v>
      </c>
      <c r="H133" s="46">
        <v>0.5624510430581291</v>
      </c>
      <c r="I133" s="46">
        <v>0.53512538515863051</v>
      </c>
      <c r="J133" s="46">
        <v>0.56838115463679773</v>
      </c>
      <c r="K133" s="46">
        <v>0.3715843007826285</v>
      </c>
      <c r="L133" s="46">
        <v>0.44333855849963688</v>
      </c>
      <c r="M133" s="47">
        <v>0.57358206972115444</v>
      </c>
    </row>
    <row r="135" spans="1:13" x14ac:dyDescent="0.3">
      <c r="A135" s="35" t="s">
        <v>57</v>
      </c>
      <c r="B135" s="38">
        <v>4</v>
      </c>
      <c r="C135" s="38">
        <v>5</v>
      </c>
      <c r="D135" s="38">
        <v>6</v>
      </c>
      <c r="E135" s="38">
        <v>7</v>
      </c>
      <c r="F135" s="38">
        <v>8</v>
      </c>
      <c r="G135" s="38">
        <v>9</v>
      </c>
      <c r="H135" s="38">
        <v>10</v>
      </c>
      <c r="I135" s="38">
        <v>11</v>
      </c>
      <c r="J135" s="38">
        <v>12</v>
      </c>
      <c r="K135" s="38">
        <v>1</v>
      </c>
      <c r="L135" s="38">
        <v>2</v>
      </c>
      <c r="M135" s="38">
        <v>3</v>
      </c>
    </row>
    <row r="136" spans="1:13" x14ac:dyDescent="0.3">
      <c r="A136" s="37">
        <v>20</v>
      </c>
      <c r="B136" s="40">
        <v>0.92618346243480187</v>
      </c>
      <c r="C136" s="41">
        <v>0.85660880998452105</v>
      </c>
      <c r="D136" s="41">
        <v>0.94934114417511783</v>
      </c>
      <c r="E136" s="41">
        <v>1</v>
      </c>
      <c r="F136" s="41">
        <v>0.99449823858898201</v>
      </c>
      <c r="G136" s="41">
        <v>0.99231013253752165</v>
      </c>
      <c r="H136" s="41">
        <v>0.95383405465987603</v>
      </c>
      <c r="I136" s="41">
        <v>0.91958691266316839</v>
      </c>
      <c r="J136" s="41">
        <v>0.94778118196170436</v>
      </c>
      <c r="K136" s="41">
        <v>0.96036965292240661</v>
      </c>
      <c r="L136" s="41">
        <v>0.96472264731515722</v>
      </c>
      <c r="M136" s="42">
        <v>0.92772972844164769</v>
      </c>
    </row>
    <row r="137" spans="1:13" x14ac:dyDescent="0.3">
      <c r="A137" s="37">
        <v>19</v>
      </c>
      <c r="B137" s="43">
        <v>0.92618346243480187</v>
      </c>
      <c r="C137" s="39">
        <v>0.85660880998452105</v>
      </c>
      <c r="D137" s="39">
        <v>0.94934114417511783</v>
      </c>
      <c r="E137" s="39">
        <v>1</v>
      </c>
      <c r="F137" s="39">
        <v>0.99449823858898201</v>
      </c>
      <c r="G137" s="39">
        <v>0.99231013253752165</v>
      </c>
      <c r="H137" s="39">
        <v>0.95383405465987603</v>
      </c>
      <c r="I137" s="39">
        <v>0.91958691266316839</v>
      </c>
      <c r="J137" s="39">
        <v>0.94778118196170436</v>
      </c>
      <c r="K137" s="39">
        <v>0.96036965292240661</v>
      </c>
      <c r="L137" s="39">
        <v>0.96472264731515722</v>
      </c>
      <c r="M137" s="44">
        <v>0.92772972844164769</v>
      </c>
    </row>
    <row r="138" spans="1:13" x14ac:dyDescent="0.3">
      <c r="A138" s="37">
        <v>18</v>
      </c>
      <c r="B138" s="43">
        <v>0.92521401795008651</v>
      </c>
      <c r="C138" s="39">
        <v>0.85660880998452105</v>
      </c>
      <c r="D138" s="39">
        <v>0.94934114417511783</v>
      </c>
      <c r="E138" s="39">
        <v>1</v>
      </c>
      <c r="F138" s="39">
        <v>0.99449823858898201</v>
      </c>
      <c r="G138" s="39">
        <v>0.99231013253752165</v>
      </c>
      <c r="H138" s="39">
        <v>0.95383405465987603</v>
      </c>
      <c r="I138" s="39">
        <v>0.91958691266316839</v>
      </c>
      <c r="J138" s="39">
        <v>0.94778118196170436</v>
      </c>
      <c r="K138" s="39">
        <v>0.96036965292240661</v>
      </c>
      <c r="L138" s="39">
        <v>0.96472264731515722</v>
      </c>
      <c r="M138" s="44">
        <v>0.92772972844164769</v>
      </c>
    </row>
    <row r="139" spans="1:13" x14ac:dyDescent="0.3">
      <c r="A139" s="37">
        <v>17</v>
      </c>
      <c r="B139" s="43">
        <v>0.92320284521680152</v>
      </c>
      <c r="C139" s="39">
        <v>0.85660880998452105</v>
      </c>
      <c r="D139" s="39">
        <v>0.94934114417511783</v>
      </c>
      <c r="E139" s="39">
        <v>1</v>
      </c>
      <c r="F139" s="39">
        <v>0.99449823858898201</v>
      </c>
      <c r="G139" s="39">
        <v>0.99231013253752165</v>
      </c>
      <c r="H139" s="39">
        <v>0.95383405465987603</v>
      </c>
      <c r="I139" s="39">
        <v>0.91958691266316839</v>
      </c>
      <c r="J139" s="39">
        <v>0.94778118196170436</v>
      </c>
      <c r="K139" s="39">
        <v>0.96036965292240661</v>
      </c>
      <c r="L139" s="39">
        <v>0.96472264731515722</v>
      </c>
      <c r="M139" s="44">
        <v>0.92772972844164769</v>
      </c>
    </row>
    <row r="140" spans="1:13" x14ac:dyDescent="0.3">
      <c r="A140" s="37">
        <v>16</v>
      </c>
      <c r="B140" s="43">
        <v>0.92014994423494667</v>
      </c>
      <c r="C140" s="39">
        <v>0.85660880998452105</v>
      </c>
      <c r="D140" s="39">
        <v>0.94934114417511783</v>
      </c>
      <c r="E140" s="39">
        <v>1</v>
      </c>
      <c r="F140" s="39">
        <v>0.99449823858898201</v>
      </c>
      <c r="G140" s="39">
        <v>0.99231013253752165</v>
      </c>
      <c r="H140" s="39">
        <v>0.95383405465987603</v>
      </c>
      <c r="I140" s="39">
        <v>0.91958691266316839</v>
      </c>
      <c r="J140" s="39">
        <v>0.94778118196170436</v>
      </c>
      <c r="K140" s="39">
        <v>0.96036965292240661</v>
      </c>
      <c r="L140" s="39">
        <v>0.96472264731515722</v>
      </c>
      <c r="M140" s="44">
        <v>0.92772972844164769</v>
      </c>
    </row>
    <row r="141" spans="1:13" x14ac:dyDescent="0.3">
      <c r="A141" s="37">
        <v>15</v>
      </c>
      <c r="B141" s="43">
        <v>0.91605531500452209</v>
      </c>
      <c r="C141" s="39">
        <v>0.85660880998452105</v>
      </c>
      <c r="D141" s="39">
        <v>0.94934114417511783</v>
      </c>
      <c r="E141" s="39">
        <v>1</v>
      </c>
      <c r="F141" s="39">
        <v>0.99449823858898201</v>
      </c>
      <c r="G141" s="39">
        <v>0.99231013253752165</v>
      </c>
      <c r="H141" s="39">
        <v>0.95383405465987603</v>
      </c>
      <c r="I141" s="39">
        <v>0.91958691266316839</v>
      </c>
      <c r="J141" s="39">
        <v>0.94778118196170436</v>
      </c>
      <c r="K141" s="39">
        <v>0.96036965292240661</v>
      </c>
      <c r="L141" s="39">
        <v>0.96472264731515722</v>
      </c>
      <c r="M141" s="44">
        <v>0.92772972844164769</v>
      </c>
    </row>
    <row r="142" spans="1:13" x14ac:dyDescent="0.3">
      <c r="A142" s="37">
        <v>14</v>
      </c>
      <c r="B142" s="43">
        <v>0.91091895752552798</v>
      </c>
      <c r="C142" s="39">
        <v>0.85660880998452105</v>
      </c>
      <c r="D142" s="39">
        <v>0.94934114417511783</v>
      </c>
      <c r="E142" s="39">
        <v>1</v>
      </c>
      <c r="F142" s="39">
        <v>0.99449823858898201</v>
      </c>
      <c r="G142" s="39">
        <v>0.99231013253752165</v>
      </c>
      <c r="H142" s="39">
        <v>0.95383405465987603</v>
      </c>
      <c r="I142" s="39">
        <v>0.91958691266316839</v>
      </c>
      <c r="J142" s="39">
        <v>0.94778118196170436</v>
      </c>
      <c r="K142" s="39">
        <v>0.96036965292240661</v>
      </c>
      <c r="L142" s="39">
        <v>0.96472264731515722</v>
      </c>
      <c r="M142" s="44">
        <v>0.92772972844164769</v>
      </c>
    </row>
    <row r="143" spans="1:13" x14ac:dyDescent="0.3">
      <c r="A143" s="37">
        <v>13</v>
      </c>
      <c r="B143" s="43">
        <v>0.90474087179796403</v>
      </c>
      <c r="C143" s="39">
        <v>0.85660880998452105</v>
      </c>
      <c r="D143" s="39">
        <v>0.94934114417511783</v>
      </c>
      <c r="E143" s="39">
        <v>1</v>
      </c>
      <c r="F143" s="39">
        <v>0.99449823858898201</v>
      </c>
      <c r="G143" s="39">
        <v>0.99231013253752165</v>
      </c>
      <c r="H143" s="39">
        <v>0.95383405465987603</v>
      </c>
      <c r="I143" s="39">
        <v>0.91958691266316839</v>
      </c>
      <c r="J143" s="39">
        <v>0.94778118196170436</v>
      </c>
      <c r="K143" s="39">
        <v>0.96036965292240661</v>
      </c>
      <c r="L143" s="39">
        <v>0.96239041745468246</v>
      </c>
      <c r="M143" s="44">
        <v>0.92772972844164769</v>
      </c>
    </row>
    <row r="144" spans="1:13" x14ac:dyDescent="0.3">
      <c r="A144" s="37">
        <v>12</v>
      </c>
      <c r="B144" s="43">
        <v>0.89752105782183045</v>
      </c>
      <c r="C144" s="39">
        <v>0.85660880998452105</v>
      </c>
      <c r="D144" s="39">
        <v>0.94934114417511783</v>
      </c>
      <c r="E144" s="39">
        <v>1</v>
      </c>
      <c r="F144" s="39">
        <v>0.99449823858898201</v>
      </c>
      <c r="G144" s="39">
        <v>0.99231013253752165</v>
      </c>
      <c r="H144" s="39">
        <v>0.95383405465987603</v>
      </c>
      <c r="I144" s="39">
        <v>0.91958691266316839</v>
      </c>
      <c r="J144" s="39">
        <v>0.94593338452549225</v>
      </c>
      <c r="K144" s="39">
        <v>0.96036965292240661</v>
      </c>
      <c r="L144" s="39">
        <v>0.95570592607822924</v>
      </c>
      <c r="M144" s="44">
        <v>0.92772972844164769</v>
      </c>
    </row>
    <row r="145" spans="1:13" x14ac:dyDescent="0.3">
      <c r="A145" s="37">
        <v>11</v>
      </c>
      <c r="B145" s="43">
        <v>0.88925951559712701</v>
      </c>
      <c r="C145" s="39">
        <v>0.85660880998452105</v>
      </c>
      <c r="D145" s="39">
        <v>0.94934114417511783</v>
      </c>
      <c r="E145" s="39">
        <v>1</v>
      </c>
      <c r="F145" s="39">
        <v>0.99449823858898201</v>
      </c>
      <c r="G145" s="39">
        <v>0.99231013253752165</v>
      </c>
      <c r="H145" s="39">
        <v>0.95383405465987603</v>
      </c>
      <c r="I145" s="39">
        <v>0.91859706127707108</v>
      </c>
      <c r="J145" s="39">
        <v>0.94077772246238978</v>
      </c>
      <c r="K145" s="39">
        <v>0.95646558853001995</v>
      </c>
      <c r="L145" s="39">
        <v>0.94466917318579746</v>
      </c>
      <c r="M145" s="44">
        <v>0.92604828740986844</v>
      </c>
    </row>
    <row r="146" spans="1:13" x14ac:dyDescent="0.3">
      <c r="A146" s="37">
        <v>10</v>
      </c>
      <c r="B146" s="43">
        <v>0.87995624512385395</v>
      </c>
      <c r="C146" s="39">
        <v>0.85460841297856494</v>
      </c>
      <c r="D146" s="39">
        <v>0.94591263538435166</v>
      </c>
      <c r="E146" s="39">
        <v>1</v>
      </c>
      <c r="F146" s="39">
        <v>0.99449823858898201</v>
      </c>
      <c r="G146" s="39">
        <v>0.99231013253752165</v>
      </c>
      <c r="H146" s="39">
        <v>0.95383405465987603</v>
      </c>
      <c r="I146" s="39">
        <v>0.91298634734582507</v>
      </c>
      <c r="J146" s="39">
        <v>0.93231419577239705</v>
      </c>
      <c r="K146" s="39">
        <v>0.94658602433070826</v>
      </c>
      <c r="L146" s="39">
        <v>0.92928015877738712</v>
      </c>
      <c r="M146" s="44">
        <v>0.92066022910494483</v>
      </c>
    </row>
    <row r="147" spans="1:13" x14ac:dyDescent="0.3">
      <c r="A147" s="37">
        <v>9</v>
      </c>
      <c r="B147" s="43">
        <v>0.86961124640201115</v>
      </c>
      <c r="C147" s="39">
        <v>0.8498493464568746</v>
      </c>
      <c r="D147" s="39">
        <v>0.93529071203513603</v>
      </c>
      <c r="E147" s="39">
        <v>1</v>
      </c>
      <c r="F147" s="39">
        <v>0.99328092301864512</v>
      </c>
      <c r="G147" s="39">
        <v>0.98809335075603144</v>
      </c>
      <c r="H147" s="39">
        <v>0.94986629727256822</v>
      </c>
      <c r="I147" s="39">
        <v>0.90275477086943057</v>
      </c>
      <c r="J147" s="39">
        <v>0.92054280445551429</v>
      </c>
      <c r="K147" s="39">
        <v>0.93073096032447156</v>
      </c>
      <c r="L147" s="39">
        <v>0.90953888285299811</v>
      </c>
      <c r="M147" s="44">
        <v>0.91156555352687696</v>
      </c>
    </row>
    <row r="148" spans="1:13" x14ac:dyDescent="0.3">
      <c r="A148" s="37">
        <v>8</v>
      </c>
      <c r="B148" s="43">
        <v>0.85822451943159872</v>
      </c>
      <c r="C148" s="39">
        <v>0.84233161041945048</v>
      </c>
      <c r="D148" s="39">
        <v>0.9174753741274706</v>
      </c>
      <c r="E148" s="39">
        <v>0.99445955810316033</v>
      </c>
      <c r="F148" s="39">
        <v>0.98396968593887391</v>
      </c>
      <c r="G148" s="39">
        <v>0.97493030184984686</v>
      </c>
      <c r="H148" s="39">
        <v>0.9405954766900082</v>
      </c>
      <c r="I148" s="39">
        <v>0.88790233184788736</v>
      </c>
      <c r="J148" s="39">
        <v>0.90546354851174116</v>
      </c>
      <c r="K148" s="39">
        <v>0.90890039651130994</v>
      </c>
      <c r="L148" s="39">
        <v>0.88544534541263054</v>
      </c>
      <c r="M148" s="44">
        <v>0.89876426067566484</v>
      </c>
    </row>
    <row r="149" spans="1:13" x14ac:dyDescent="0.3">
      <c r="A149" s="37">
        <v>7</v>
      </c>
      <c r="B149" s="43">
        <v>0.84579606421261644</v>
      </c>
      <c r="C149" s="39">
        <v>0.83205520486629225</v>
      </c>
      <c r="D149" s="39">
        <v>0.89246662166135549</v>
      </c>
      <c r="E149" s="39">
        <v>0.97513476618619377</v>
      </c>
      <c r="F149" s="39">
        <v>0.96656452734966836</v>
      </c>
      <c r="G149" s="39">
        <v>0.95282098581896801</v>
      </c>
      <c r="H149" s="39">
        <v>0.92602159291219621</v>
      </c>
      <c r="I149" s="39">
        <v>0.86842903028119556</v>
      </c>
      <c r="J149" s="39">
        <v>0.88707642794107788</v>
      </c>
      <c r="K149" s="39">
        <v>0.88109433289122341</v>
      </c>
      <c r="L149" s="39">
        <v>0.85699954645628451</v>
      </c>
      <c r="M149" s="44">
        <v>0.88225635055130835</v>
      </c>
    </row>
    <row r="150" spans="1:13" x14ac:dyDescent="0.3">
      <c r="A150" s="37">
        <v>6</v>
      </c>
      <c r="B150" s="43">
        <v>0.83232588074506453</v>
      </c>
      <c r="C150" s="39">
        <v>0.81902012979740002</v>
      </c>
      <c r="D150" s="39">
        <v>0.8602644546367908</v>
      </c>
      <c r="E150" s="39">
        <v>0.94541385402607225</v>
      </c>
      <c r="F150" s="39">
        <v>0.94106544725102859</v>
      </c>
      <c r="G150" s="39">
        <v>0.92176540266339457</v>
      </c>
      <c r="H150" s="39">
        <v>0.90614464593913191</v>
      </c>
      <c r="I150" s="39">
        <v>0.84433486616935505</v>
      </c>
      <c r="J150" s="39">
        <v>0.86538144274352435</v>
      </c>
      <c r="K150" s="39">
        <v>0.84731276946421197</v>
      </c>
      <c r="L150" s="39">
        <v>0.8242014859839597</v>
      </c>
      <c r="M150" s="44">
        <v>0.86204182315380751</v>
      </c>
    </row>
    <row r="151" spans="1:13" x14ac:dyDescent="0.3">
      <c r="A151" s="37">
        <v>5</v>
      </c>
      <c r="B151" s="43">
        <v>0.81781396902894288</v>
      </c>
      <c r="C151" s="39">
        <v>0.80322638521277379</v>
      </c>
      <c r="D151" s="39">
        <v>0.82086887305377632</v>
      </c>
      <c r="E151" s="39">
        <v>0.9052968216227959</v>
      </c>
      <c r="F151" s="39">
        <v>0.90747244564295448</v>
      </c>
      <c r="G151" s="39">
        <v>0.88176355238312687</v>
      </c>
      <c r="H151" s="39">
        <v>0.88096463577081563</v>
      </c>
      <c r="I151" s="39">
        <v>0.81561983951236594</v>
      </c>
      <c r="J151" s="39">
        <v>0.84037859291908057</v>
      </c>
      <c r="K151" s="39">
        <v>0.80755570623027539</v>
      </c>
      <c r="L151" s="39">
        <v>0.78705116399565644</v>
      </c>
      <c r="M151" s="44">
        <v>0.8381206784831623</v>
      </c>
    </row>
    <row r="152" spans="1:13" x14ac:dyDescent="0.3">
      <c r="A152" s="37">
        <v>4</v>
      </c>
      <c r="B152" s="43">
        <v>0.80226032906425149</v>
      </c>
      <c r="C152" s="39">
        <v>0.78467397111241355</v>
      </c>
      <c r="D152" s="39">
        <v>0.77427987691231215</v>
      </c>
      <c r="E152" s="39">
        <v>0.8547836689763646</v>
      </c>
      <c r="F152" s="39">
        <v>0.86578552252544605</v>
      </c>
      <c r="G152" s="39">
        <v>0.83281543497816468</v>
      </c>
      <c r="H152" s="39">
        <v>0.85048156240724715</v>
      </c>
      <c r="I152" s="39">
        <v>0.78228395031022824</v>
      </c>
      <c r="J152" s="39">
        <v>0.81206787846774664</v>
      </c>
      <c r="K152" s="39">
        <v>0.76182314318941402</v>
      </c>
      <c r="L152" s="39">
        <v>0.74554858049137462</v>
      </c>
      <c r="M152" s="44">
        <v>0.81049291653937294</v>
      </c>
    </row>
    <row r="153" spans="1:13" x14ac:dyDescent="0.3">
      <c r="A153" s="37">
        <v>3</v>
      </c>
      <c r="B153" s="43">
        <v>0.78566496085099036</v>
      </c>
      <c r="C153" s="39">
        <v>0.76336288749631931</v>
      </c>
      <c r="D153" s="39">
        <v>0.72049746621239841</v>
      </c>
      <c r="E153" s="39">
        <v>0.79387439608677846</v>
      </c>
      <c r="F153" s="39">
        <v>0.81600467789850328</v>
      </c>
      <c r="G153" s="39">
        <v>0.77492105044850823</v>
      </c>
      <c r="H153" s="39">
        <v>0.81469542584842647</v>
      </c>
      <c r="I153" s="39">
        <v>0.74432719856294194</v>
      </c>
      <c r="J153" s="39">
        <v>0.78044929938952257</v>
      </c>
      <c r="K153" s="39">
        <v>0.71011508034162762</v>
      </c>
      <c r="L153" s="39">
        <v>0.69969373547111413</v>
      </c>
      <c r="M153" s="44">
        <v>0.77915853732243912</v>
      </c>
    </row>
    <row r="154" spans="1:13" x14ac:dyDescent="0.3">
      <c r="A154" s="37">
        <v>2</v>
      </c>
      <c r="B154" s="43">
        <v>0.7680278643891596</v>
      </c>
      <c r="C154" s="39">
        <v>0.73929313436449107</v>
      </c>
      <c r="D154" s="39">
        <v>0.65952164095403498</v>
      </c>
      <c r="E154" s="39">
        <v>0.72256900295403736</v>
      </c>
      <c r="F154" s="39">
        <v>0.75812991176212619</v>
      </c>
      <c r="G154" s="39">
        <v>0.7080803987941573</v>
      </c>
      <c r="H154" s="39">
        <v>0.77360622609435381</v>
      </c>
      <c r="I154" s="39">
        <v>0.70174958427050693</v>
      </c>
      <c r="J154" s="39">
        <v>0.74552285568440813</v>
      </c>
      <c r="K154" s="39">
        <v>0.65243151768691632</v>
      </c>
      <c r="L154" s="39">
        <v>0.64948662893487508</v>
      </c>
      <c r="M154" s="44">
        <v>0.74411754083236104</v>
      </c>
    </row>
    <row r="155" spans="1:13" x14ac:dyDescent="0.3">
      <c r="A155" s="37">
        <v>1</v>
      </c>
      <c r="B155" s="45">
        <v>0.7493490396787591</v>
      </c>
      <c r="C155" s="46">
        <v>0.71246471171692871</v>
      </c>
      <c r="D155" s="46">
        <v>0.59135240113722176</v>
      </c>
      <c r="E155" s="46">
        <v>0.64086748957814144</v>
      </c>
      <c r="F155" s="46">
        <v>0.69216122411631475</v>
      </c>
      <c r="G155" s="46">
        <v>0.6322934800151121</v>
      </c>
      <c r="H155" s="46">
        <v>0.72721396314502895</v>
      </c>
      <c r="I155" s="46">
        <v>0.65455110743292333</v>
      </c>
      <c r="J155" s="46">
        <v>0.70728854735240354</v>
      </c>
      <c r="K155" s="46">
        <v>0.58877245522527999</v>
      </c>
      <c r="L155" s="46">
        <v>0.59492726088265746</v>
      </c>
      <c r="M155" s="47">
        <v>0.70536992706913859</v>
      </c>
    </row>
    <row r="157" spans="1:13" x14ac:dyDescent="0.3">
      <c r="A157" s="35" t="s">
        <v>58</v>
      </c>
      <c r="B157" s="38">
        <v>4</v>
      </c>
      <c r="C157" s="38">
        <v>5</v>
      </c>
      <c r="D157" s="38">
        <v>6</v>
      </c>
      <c r="E157" s="38">
        <v>7</v>
      </c>
      <c r="F157" s="38">
        <v>8</v>
      </c>
      <c r="G157" s="38">
        <v>9</v>
      </c>
      <c r="H157" s="38">
        <v>10</v>
      </c>
      <c r="I157" s="38">
        <v>11</v>
      </c>
      <c r="J157" s="38">
        <v>12</v>
      </c>
      <c r="K157" s="38">
        <v>1</v>
      </c>
      <c r="L157" s="38">
        <v>2</v>
      </c>
      <c r="M157" s="38">
        <v>3</v>
      </c>
    </row>
    <row r="158" spans="1:13" x14ac:dyDescent="0.3">
      <c r="A158" s="37">
        <v>20</v>
      </c>
      <c r="B158" s="40">
        <v>0.92014049662416475</v>
      </c>
      <c r="C158" s="41">
        <v>0.86466973934057001</v>
      </c>
      <c r="D158" s="41">
        <v>0.95677669177356339</v>
      </c>
      <c r="E158" s="41">
        <v>1</v>
      </c>
      <c r="F158" s="41">
        <v>1</v>
      </c>
      <c r="G158" s="41">
        <v>1</v>
      </c>
      <c r="H158" s="41">
        <v>0.96330949292506007</v>
      </c>
      <c r="I158" s="41">
        <v>0.92760053183466773</v>
      </c>
      <c r="J158" s="41">
        <v>0.95338559898809139</v>
      </c>
      <c r="K158" s="41">
        <v>0.96975641792232437</v>
      </c>
      <c r="L158" s="41">
        <v>0.9754002154905016</v>
      </c>
      <c r="M158" s="42">
        <v>0.9357119433775043</v>
      </c>
    </row>
    <row r="159" spans="1:13" x14ac:dyDescent="0.3">
      <c r="A159" s="37">
        <v>19</v>
      </c>
      <c r="B159" s="43">
        <v>0.92014049662416475</v>
      </c>
      <c r="C159" s="39">
        <v>0.86466973934057001</v>
      </c>
      <c r="D159" s="39">
        <v>0.95677669177356339</v>
      </c>
      <c r="E159" s="39">
        <v>1</v>
      </c>
      <c r="F159" s="39">
        <v>1</v>
      </c>
      <c r="G159" s="39">
        <v>1</v>
      </c>
      <c r="H159" s="39">
        <v>0.96330949292506007</v>
      </c>
      <c r="I159" s="39">
        <v>0.92760053183466773</v>
      </c>
      <c r="J159" s="39">
        <v>0.95338559898809139</v>
      </c>
      <c r="K159" s="39">
        <v>0.96975641792232437</v>
      </c>
      <c r="L159" s="39">
        <v>0.9754002154905016</v>
      </c>
      <c r="M159" s="44">
        <v>0.9357119433775043</v>
      </c>
    </row>
    <row r="160" spans="1:13" x14ac:dyDescent="0.3">
      <c r="A160" s="37">
        <v>18</v>
      </c>
      <c r="B160" s="43">
        <v>0.92014049662416475</v>
      </c>
      <c r="C160" s="39">
        <v>0.86466973934057001</v>
      </c>
      <c r="D160" s="39">
        <v>0.95677669177356339</v>
      </c>
      <c r="E160" s="39">
        <v>1</v>
      </c>
      <c r="F160" s="39">
        <v>1</v>
      </c>
      <c r="G160" s="39">
        <v>1</v>
      </c>
      <c r="H160" s="39">
        <v>0.96330949292506007</v>
      </c>
      <c r="I160" s="39">
        <v>0.92760053183466773</v>
      </c>
      <c r="J160" s="39">
        <v>0.95338559898809139</v>
      </c>
      <c r="K160" s="39">
        <v>0.96975641792232437</v>
      </c>
      <c r="L160" s="39">
        <v>0.9754002154905016</v>
      </c>
      <c r="M160" s="44">
        <v>0.9357119433775043</v>
      </c>
    </row>
    <row r="161" spans="1:13" x14ac:dyDescent="0.3">
      <c r="A161" s="37">
        <v>17</v>
      </c>
      <c r="B161" s="43">
        <v>0.92014049662416475</v>
      </c>
      <c r="C161" s="39">
        <v>0.86466973934057001</v>
      </c>
      <c r="D161" s="39">
        <v>0.95677669177356339</v>
      </c>
      <c r="E161" s="39">
        <v>1</v>
      </c>
      <c r="F161" s="39">
        <v>1</v>
      </c>
      <c r="G161" s="39">
        <v>1</v>
      </c>
      <c r="H161" s="39">
        <v>0.96330949292506007</v>
      </c>
      <c r="I161" s="39">
        <v>0.92760053183466773</v>
      </c>
      <c r="J161" s="39">
        <v>0.95338559898809139</v>
      </c>
      <c r="K161" s="39">
        <v>0.96975641792232437</v>
      </c>
      <c r="L161" s="39">
        <v>0.9754002154905016</v>
      </c>
      <c r="M161" s="44">
        <v>0.9357119433775043</v>
      </c>
    </row>
    <row r="162" spans="1:13" x14ac:dyDescent="0.3">
      <c r="A162" s="37">
        <v>16</v>
      </c>
      <c r="B162" s="43">
        <v>0.91987039946992544</v>
      </c>
      <c r="C162" s="39">
        <v>0.86466973934057001</v>
      </c>
      <c r="D162" s="39">
        <v>0.95677669177356339</v>
      </c>
      <c r="E162" s="39">
        <v>1</v>
      </c>
      <c r="F162" s="39">
        <v>1</v>
      </c>
      <c r="G162" s="39">
        <v>1</v>
      </c>
      <c r="H162" s="39">
        <v>0.96330949292506007</v>
      </c>
      <c r="I162" s="39">
        <v>0.92760053183466773</v>
      </c>
      <c r="J162" s="39">
        <v>0.95338559898809139</v>
      </c>
      <c r="K162" s="39">
        <v>0.96975641792232437</v>
      </c>
      <c r="L162" s="39">
        <v>0.9754002154905016</v>
      </c>
      <c r="M162" s="44">
        <v>0.9357119433775043</v>
      </c>
    </row>
    <row r="163" spans="1:13" x14ac:dyDescent="0.3">
      <c r="A163" s="37">
        <v>15</v>
      </c>
      <c r="B163" s="43">
        <v>0.91820987197433079</v>
      </c>
      <c r="C163" s="39">
        <v>0.86466973934057001</v>
      </c>
      <c r="D163" s="39">
        <v>0.95677669177356339</v>
      </c>
      <c r="E163" s="39">
        <v>1</v>
      </c>
      <c r="F163" s="39">
        <v>1</v>
      </c>
      <c r="G163" s="39">
        <v>1</v>
      </c>
      <c r="H163" s="39">
        <v>0.96330949292506007</v>
      </c>
      <c r="I163" s="39">
        <v>0.92760053183466773</v>
      </c>
      <c r="J163" s="39">
        <v>0.95338559898809139</v>
      </c>
      <c r="K163" s="39">
        <v>0.96975641792232437</v>
      </c>
      <c r="L163" s="39">
        <v>0.9754002154905016</v>
      </c>
      <c r="M163" s="44">
        <v>0.9357119433775043</v>
      </c>
    </row>
    <row r="164" spans="1:13" x14ac:dyDescent="0.3">
      <c r="A164" s="37">
        <v>14</v>
      </c>
      <c r="B164" s="43">
        <v>0.9151589141373806</v>
      </c>
      <c r="C164" s="39">
        <v>0.86466973934057001</v>
      </c>
      <c r="D164" s="39">
        <v>0.95677669177356339</v>
      </c>
      <c r="E164" s="39">
        <v>1</v>
      </c>
      <c r="F164" s="39">
        <v>1</v>
      </c>
      <c r="G164" s="39">
        <v>1</v>
      </c>
      <c r="H164" s="39">
        <v>0.96330949292506007</v>
      </c>
      <c r="I164" s="39">
        <v>0.92760053183466773</v>
      </c>
      <c r="J164" s="39">
        <v>0.95338559898809139</v>
      </c>
      <c r="K164" s="39">
        <v>0.96975641792232437</v>
      </c>
      <c r="L164" s="39">
        <v>0.9754002154905016</v>
      </c>
      <c r="M164" s="44">
        <v>0.9357119433775043</v>
      </c>
    </row>
    <row r="165" spans="1:13" x14ac:dyDescent="0.3">
      <c r="A165" s="37">
        <v>13</v>
      </c>
      <c r="B165" s="43">
        <v>0.91071752595907518</v>
      </c>
      <c r="C165" s="39">
        <v>0.86466973934057001</v>
      </c>
      <c r="D165" s="39">
        <v>0.95677669177356339</v>
      </c>
      <c r="E165" s="39">
        <v>1</v>
      </c>
      <c r="F165" s="39">
        <v>1</v>
      </c>
      <c r="G165" s="39">
        <v>1</v>
      </c>
      <c r="H165" s="39">
        <v>0.96330949292506007</v>
      </c>
      <c r="I165" s="39">
        <v>0.92760053183466773</v>
      </c>
      <c r="J165" s="39">
        <v>0.95338559898809139</v>
      </c>
      <c r="K165" s="39">
        <v>0.96975641792232437</v>
      </c>
      <c r="L165" s="39">
        <v>0.97216541120639999</v>
      </c>
      <c r="M165" s="44">
        <v>0.9357119433775043</v>
      </c>
    </row>
    <row r="166" spans="1:13" x14ac:dyDescent="0.3">
      <c r="A166" s="37">
        <v>12</v>
      </c>
      <c r="B166" s="43">
        <v>0.90488570743941432</v>
      </c>
      <c r="C166" s="39">
        <v>0.86466973934057001</v>
      </c>
      <c r="D166" s="39">
        <v>0.95677669177356339</v>
      </c>
      <c r="E166" s="39">
        <v>1</v>
      </c>
      <c r="F166" s="39">
        <v>1</v>
      </c>
      <c r="G166" s="39">
        <v>1</v>
      </c>
      <c r="H166" s="39">
        <v>0.96330949292506007</v>
      </c>
      <c r="I166" s="39">
        <v>0.92760053183466773</v>
      </c>
      <c r="J166" s="39">
        <v>0.95338559898809139</v>
      </c>
      <c r="K166" s="39">
        <v>0.9693580014036931</v>
      </c>
      <c r="L166" s="39">
        <v>0.96481672277220321</v>
      </c>
      <c r="M166" s="44">
        <v>0.9357119433775043</v>
      </c>
    </row>
    <row r="167" spans="1:13" x14ac:dyDescent="0.3">
      <c r="A167" s="37">
        <v>11</v>
      </c>
      <c r="B167" s="43">
        <v>0.89766345857839802</v>
      </c>
      <c r="C167" s="39">
        <v>0.86396840383222417</v>
      </c>
      <c r="D167" s="39">
        <v>0.95677669177356339</v>
      </c>
      <c r="E167" s="39">
        <v>1</v>
      </c>
      <c r="F167" s="39">
        <v>1</v>
      </c>
      <c r="G167" s="39">
        <v>1</v>
      </c>
      <c r="H167" s="39">
        <v>0.96330949292506007</v>
      </c>
      <c r="I167" s="39">
        <v>0.927101051908231</v>
      </c>
      <c r="J167" s="39">
        <v>0.95026036458231511</v>
      </c>
      <c r="K167" s="39">
        <v>0.96413301629738091</v>
      </c>
      <c r="L167" s="39">
        <v>0.95335415018791114</v>
      </c>
      <c r="M167" s="44">
        <v>0.93455126507382991</v>
      </c>
    </row>
    <row r="168" spans="1:13" x14ac:dyDescent="0.3">
      <c r="A168" s="37">
        <v>10</v>
      </c>
      <c r="B168" s="43">
        <v>0.88905077937602639</v>
      </c>
      <c r="C168" s="39">
        <v>0.86117777768630033</v>
      </c>
      <c r="D168" s="39">
        <v>0.95142794351206283</v>
      </c>
      <c r="E168" s="39">
        <v>1</v>
      </c>
      <c r="F168" s="39">
        <v>1</v>
      </c>
      <c r="G168" s="39">
        <v>1</v>
      </c>
      <c r="H168" s="39">
        <v>0.96330949292506007</v>
      </c>
      <c r="I168" s="39">
        <v>0.92184209054839594</v>
      </c>
      <c r="J168" s="39">
        <v>0.94308227477341511</v>
      </c>
      <c r="K168" s="39">
        <v>0.95408146260338778</v>
      </c>
      <c r="L168" s="39">
        <v>0.93777769345352402</v>
      </c>
      <c r="M168" s="44">
        <v>0.92954546795268722</v>
      </c>
    </row>
    <row r="169" spans="1:13" x14ac:dyDescent="0.3">
      <c r="A169" s="37">
        <v>9</v>
      </c>
      <c r="B169" s="43">
        <v>0.87904766983229932</v>
      </c>
      <c r="C169" s="39">
        <v>0.8562978609027988</v>
      </c>
      <c r="D169" s="39">
        <v>0.94039260324697316</v>
      </c>
      <c r="E169" s="39">
        <v>1</v>
      </c>
      <c r="F169" s="39">
        <v>1</v>
      </c>
      <c r="G169" s="39">
        <v>0.998386194981008</v>
      </c>
      <c r="H169" s="39">
        <v>0.95962343289103036</v>
      </c>
      <c r="I169" s="39">
        <v>0.91182364775516234</v>
      </c>
      <c r="J169" s="39">
        <v>0.93185132956139161</v>
      </c>
      <c r="K169" s="39">
        <v>0.9392033403217136</v>
      </c>
      <c r="L169" s="39">
        <v>0.91808735256904173</v>
      </c>
      <c r="M169" s="44">
        <v>0.92069455201407624</v>
      </c>
    </row>
    <row r="170" spans="1:13" x14ac:dyDescent="0.3">
      <c r="A170" s="37">
        <v>8</v>
      </c>
      <c r="B170" s="43">
        <v>0.86765412994721691</v>
      </c>
      <c r="C170" s="39">
        <v>0.84932865348171949</v>
      </c>
      <c r="D170" s="39">
        <v>0.92367067097829425</v>
      </c>
      <c r="E170" s="39">
        <v>1</v>
      </c>
      <c r="F170" s="39">
        <v>0.99253501339718164</v>
      </c>
      <c r="G170" s="39">
        <v>0.98543615453454825</v>
      </c>
      <c r="H170" s="39">
        <v>0.95049715065983964</v>
      </c>
      <c r="I170" s="39">
        <v>0.89704572352853029</v>
      </c>
      <c r="J170" s="39">
        <v>0.91656752894624471</v>
      </c>
      <c r="K170" s="39">
        <v>0.91949864945235849</v>
      </c>
      <c r="L170" s="39">
        <v>0.89428312753446426</v>
      </c>
      <c r="M170" s="44">
        <v>0.90799851725799707</v>
      </c>
    </row>
    <row r="171" spans="1:13" x14ac:dyDescent="0.3">
      <c r="A171" s="37">
        <v>7</v>
      </c>
      <c r="B171" s="43">
        <v>0.85487015972077907</v>
      </c>
      <c r="C171" s="39">
        <v>0.84027015542306227</v>
      </c>
      <c r="D171" s="39">
        <v>0.901262146706026</v>
      </c>
      <c r="E171" s="39">
        <v>0.98465699445742016</v>
      </c>
      <c r="F171" s="39">
        <v>0.97633344469197469</v>
      </c>
      <c r="G171" s="39">
        <v>0.96358104872183969</v>
      </c>
      <c r="H171" s="39">
        <v>0.93593064623148814</v>
      </c>
      <c r="I171" s="39">
        <v>0.87750831786849981</v>
      </c>
      <c r="J171" s="39">
        <v>0.89723087292797421</v>
      </c>
      <c r="K171" s="39">
        <v>0.89496738999532233</v>
      </c>
      <c r="L171" s="39">
        <v>0.86636501834979163</v>
      </c>
      <c r="M171" s="44">
        <v>0.89145736368444961</v>
      </c>
    </row>
    <row r="172" spans="1:13" x14ac:dyDescent="0.3">
      <c r="A172" s="37">
        <v>6</v>
      </c>
      <c r="B172" s="43">
        <v>0.84069575915298578</v>
      </c>
      <c r="C172" s="39">
        <v>0.82912236672682726</v>
      </c>
      <c r="D172" s="39">
        <v>0.87316703043016852</v>
      </c>
      <c r="E172" s="39">
        <v>0.95587294039525106</v>
      </c>
      <c r="F172" s="39">
        <v>0.95268945797785032</v>
      </c>
      <c r="G172" s="39">
        <v>0.93282087754288268</v>
      </c>
      <c r="H172" s="39">
        <v>0.91592391960597574</v>
      </c>
      <c r="I172" s="39">
        <v>0.85321143077507089</v>
      </c>
      <c r="J172" s="39">
        <v>0.87384136150658021</v>
      </c>
      <c r="K172" s="39">
        <v>0.86560956195060523</v>
      </c>
      <c r="L172" s="39">
        <v>0.83433302501502371</v>
      </c>
      <c r="M172" s="44">
        <v>0.87107109129343374</v>
      </c>
    </row>
    <row r="173" spans="1:13" x14ac:dyDescent="0.3">
      <c r="A173" s="37">
        <v>5</v>
      </c>
      <c r="B173" s="43">
        <v>0.82513092824383716</v>
      </c>
      <c r="C173" s="39">
        <v>0.81588528739301436</v>
      </c>
      <c r="D173" s="39">
        <v>0.83938532215072181</v>
      </c>
      <c r="E173" s="39">
        <v>0.91699799194830978</v>
      </c>
      <c r="F173" s="39">
        <v>0.92160305325480829</v>
      </c>
      <c r="G173" s="39">
        <v>0.89315564099767697</v>
      </c>
      <c r="H173" s="39">
        <v>0.89047697078330246</v>
      </c>
      <c r="I173" s="39">
        <v>0.82415506224824342</v>
      </c>
      <c r="J173" s="39">
        <v>0.84639899468206281</v>
      </c>
      <c r="K173" s="39">
        <v>0.8314251653182072</v>
      </c>
      <c r="L173" s="39">
        <v>0.79818714753016062</v>
      </c>
      <c r="M173" s="44">
        <v>0.84683970008494969</v>
      </c>
    </row>
    <row r="174" spans="1:13" x14ac:dyDescent="0.3">
      <c r="A174" s="37">
        <v>4</v>
      </c>
      <c r="B174" s="43">
        <v>0.80817566699333321</v>
      </c>
      <c r="C174" s="39">
        <v>0.80055891742162366</v>
      </c>
      <c r="D174" s="39">
        <v>0.79991702186768598</v>
      </c>
      <c r="E174" s="39">
        <v>0.86803214911659632</v>
      </c>
      <c r="F174" s="39">
        <v>0.88307423052284872</v>
      </c>
      <c r="G174" s="39">
        <v>0.84458533908622258</v>
      </c>
      <c r="H174" s="39">
        <v>0.85958979976346839</v>
      </c>
      <c r="I174" s="39">
        <v>0.79033921228801751</v>
      </c>
      <c r="J174" s="39">
        <v>0.81490377245442192</v>
      </c>
      <c r="K174" s="39">
        <v>0.79241420009812802</v>
      </c>
      <c r="L174" s="39">
        <v>0.75792738589520248</v>
      </c>
      <c r="M174" s="44">
        <v>0.81876319005899734</v>
      </c>
    </row>
    <row r="175" spans="1:13" x14ac:dyDescent="0.3">
      <c r="A175" s="37">
        <v>3</v>
      </c>
      <c r="B175" s="43">
        <v>0.78982997540147382</v>
      </c>
      <c r="C175" s="39">
        <v>0.78314325681265529</v>
      </c>
      <c r="D175" s="39">
        <v>0.75476212958106081</v>
      </c>
      <c r="E175" s="39">
        <v>0.80897541190011069</v>
      </c>
      <c r="F175" s="39">
        <v>0.83710298978197173</v>
      </c>
      <c r="G175" s="39">
        <v>0.78710997180851949</v>
      </c>
      <c r="H175" s="39">
        <v>0.82326240654647331</v>
      </c>
      <c r="I175" s="39">
        <v>0.75176388089439317</v>
      </c>
      <c r="J175" s="39">
        <v>0.77935569482365741</v>
      </c>
      <c r="K175" s="39">
        <v>0.74857666629036801</v>
      </c>
      <c r="L175" s="39">
        <v>0.71355374011014905</v>
      </c>
      <c r="M175" s="44">
        <v>0.78684156121557669</v>
      </c>
    </row>
    <row r="176" spans="1:13" x14ac:dyDescent="0.3">
      <c r="A176" s="37">
        <v>2</v>
      </c>
      <c r="B176" s="43">
        <v>0.77009385346825898</v>
      </c>
      <c r="C176" s="39">
        <v>0.7636383055661089</v>
      </c>
      <c r="D176" s="39">
        <v>0.70392064529084641</v>
      </c>
      <c r="E176" s="39">
        <v>0.73982778029885277</v>
      </c>
      <c r="F176" s="39">
        <v>0.78368933103217697</v>
      </c>
      <c r="G176" s="39">
        <v>0.72072953916456783</v>
      </c>
      <c r="H176" s="39">
        <v>0.78149479113231746</v>
      </c>
      <c r="I176" s="39">
        <v>0.70842906806737027</v>
      </c>
      <c r="J176" s="39">
        <v>0.73975476178976951</v>
      </c>
      <c r="K176" s="39">
        <v>0.69991256389492706</v>
      </c>
      <c r="L176" s="39">
        <v>0.66506621017500045</v>
      </c>
      <c r="M176" s="44">
        <v>0.75107481355468775</v>
      </c>
    </row>
    <row r="177" spans="1:13" x14ac:dyDescent="0.3">
      <c r="A177" s="37">
        <v>1</v>
      </c>
      <c r="B177" s="45">
        <v>0.74896730119368882</v>
      </c>
      <c r="C177" s="46">
        <v>0.74204406368198483</v>
      </c>
      <c r="D177" s="46">
        <v>0.64739256899704289</v>
      </c>
      <c r="E177" s="46">
        <v>0.66058925431282267</v>
      </c>
      <c r="F177" s="46">
        <v>0.72283325427346479</v>
      </c>
      <c r="G177" s="46">
        <v>0.64544404115436738</v>
      </c>
      <c r="H177" s="46">
        <v>0.73428695352100071</v>
      </c>
      <c r="I177" s="46">
        <v>0.66033477380694894</v>
      </c>
      <c r="J177" s="46">
        <v>0.696100973352758</v>
      </c>
      <c r="K177" s="46">
        <v>0.64642189291180507</v>
      </c>
      <c r="L177" s="46">
        <v>0.61246479608975668</v>
      </c>
      <c r="M177" s="47">
        <v>0.71146294707633062</v>
      </c>
    </row>
    <row r="179" spans="1:13" x14ac:dyDescent="0.3">
      <c r="A179" s="35" t="s">
        <v>59</v>
      </c>
      <c r="B179" s="38">
        <v>4</v>
      </c>
      <c r="C179" s="38">
        <v>5</v>
      </c>
      <c r="D179" s="38">
        <v>6</v>
      </c>
      <c r="E179" s="38">
        <v>7</v>
      </c>
      <c r="F179" s="38">
        <v>8</v>
      </c>
      <c r="G179" s="38">
        <v>9</v>
      </c>
      <c r="H179" s="38">
        <v>10</v>
      </c>
      <c r="I179" s="38">
        <v>11</v>
      </c>
      <c r="J179" s="38">
        <v>12</v>
      </c>
      <c r="K179" s="38">
        <v>1</v>
      </c>
      <c r="L179" s="38">
        <v>2</v>
      </c>
      <c r="M179" s="38">
        <v>3</v>
      </c>
    </row>
    <row r="180" spans="1:13" x14ac:dyDescent="0.3">
      <c r="A180" s="37">
        <v>20</v>
      </c>
      <c r="B180" s="40">
        <v>0.90449096467942935</v>
      </c>
      <c r="C180" s="41">
        <v>0.877369188566406</v>
      </c>
      <c r="D180" s="41">
        <v>0.96528900033837983</v>
      </c>
      <c r="E180" s="41">
        <v>1</v>
      </c>
      <c r="F180" s="41">
        <v>1</v>
      </c>
      <c r="G180" s="41">
        <v>1</v>
      </c>
      <c r="H180" s="41">
        <v>0.98106815070222664</v>
      </c>
      <c r="I180" s="41">
        <v>0.93327367720997634</v>
      </c>
      <c r="J180" s="41">
        <v>0.95780444045020108</v>
      </c>
      <c r="K180" s="41">
        <v>0.97430313956591119</v>
      </c>
      <c r="L180" s="41">
        <v>0.97138695699592326</v>
      </c>
      <c r="M180" s="42">
        <v>0.93976617940171514</v>
      </c>
    </row>
    <row r="181" spans="1:13" x14ac:dyDescent="0.3">
      <c r="A181" s="37">
        <v>19</v>
      </c>
      <c r="B181" s="43">
        <v>0.90449096467942935</v>
      </c>
      <c r="C181" s="39">
        <v>0.877369188566406</v>
      </c>
      <c r="D181" s="39">
        <v>0.96528900033837983</v>
      </c>
      <c r="E181" s="39">
        <v>1</v>
      </c>
      <c r="F181" s="39">
        <v>1</v>
      </c>
      <c r="G181" s="39">
        <v>1</v>
      </c>
      <c r="H181" s="39">
        <v>0.98106815070222664</v>
      </c>
      <c r="I181" s="39">
        <v>0.93327367720997634</v>
      </c>
      <c r="J181" s="39">
        <v>0.95780444045020108</v>
      </c>
      <c r="K181" s="39">
        <v>0.97430313956591119</v>
      </c>
      <c r="L181" s="39">
        <v>0.97138695699592326</v>
      </c>
      <c r="M181" s="44">
        <v>0.93976617940171514</v>
      </c>
    </row>
    <row r="182" spans="1:13" x14ac:dyDescent="0.3">
      <c r="A182" s="37">
        <v>18</v>
      </c>
      <c r="B182" s="43">
        <v>0.90449096467942935</v>
      </c>
      <c r="C182" s="39">
        <v>0.877369188566406</v>
      </c>
      <c r="D182" s="39">
        <v>0.96528900033837983</v>
      </c>
      <c r="E182" s="39">
        <v>1</v>
      </c>
      <c r="F182" s="39">
        <v>1</v>
      </c>
      <c r="G182" s="39">
        <v>1</v>
      </c>
      <c r="H182" s="39">
        <v>0.98106815070222664</v>
      </c>
      <c r="I182" s="39">
        <v>0.93327367720997634</v>
      </c>
      <c r="J182" s="39">
        <v>0.95780444045020108</v>
      </c>
      <c r="K182" s="39">
        <v>0.97430313956591119</v>
      </c>
      <c r="L182" s="39">
        <v>0.97138695699592326</v>
      </c>
      <c r="M182" s="44">
        <v>0.93976617940171514</v>
      </c>
    </row>
    <row r="183" spans="1:13" x14ac:dyDescent="0.3">
      <c r="A183" s="37">
        <v>17</v>
      </c>
      <c r="B183" s="43">
        <v>0.90449096467942935</v>
      </c>
      <c r="C183" s="39">
        <v>0.877369188566406</v>
      </c>
      <c r="D183" s="39">
        <v>0.96528900033837983</v>
      </c>
      <c r="E183" s="39">
        <v>1</v>
      </c>
      <c r="F183" s="39">
        <v>1</v>
      </c>
      <c r="G183" s="39">
        <v>1</v>
      </c>
      <c r="H183" s="39">
        <v>0.98106815070222664</v>
      </c>
      <c r="I183" s="39">
        <v>0.93327367720997634</v>
      </c>
      <c r="J183" s="39">
        <v>0.95780444045020108</v>
      </c>
      <c r="K183" s="39">
        <v>0.97430313956591119</v>
      </c>
      <c r="L183" s="39">
        <v>0.97138695699592326</v>
      </c>
      <c r="M183" s="44">
        <v>0.93976617940171514</v>
      </c>
    </row>
    <row r="184" spans="1:13" x14ac:dyDescent="0.3">
      <c r="A184" s="37">
        <v>16</v>
      </c>
      <c r="B184" s="43">
        <v>0.90449096467942935</v>
      </c>
      <c r="C184" s="39">
        <v>0.877369188566406</v>
      </c>
      <c r="D184" s="39">
        <v>0.96528900033837983</v>
      </c>
      <c r="E184" s="39">
        <v>1</v>
      </c>
      <c r="F184" s="39">
        <v>1</v>
      </c>
      <c r="G184" s="39">
        <v>1</v>
      </c>
      <c r="H184" s="39">
        <v>0.98106815070222664</v>
      </c>
      <c r="I184" s="39">
        <v>0.93327367720997634</v>
      </c>
      <c r="J184" s="39">
        <v>0.95780444045020108</v>
      </c>
      <c r="K184" s="39">
        <v>0.97430313956591119</v>
      </c>
      <c r="L184" s="39">
        <v>0.97138695699592326</v>
      </c>
      <c r="M184" s="44">
        <v>0.93976617940171514</v>
      </c>
    </row>
    <row r="185" spans="1:13" x14ac:dyDescent="0.3">
      <c r="A185" s="37">
        <v>15</v>
      </c>
      <c r="B185" s="43">
        <v>0.90449096467942935</v>
      </c>
      <c r="C185" s="39">
        <v>0.877369188566406</v>
      </c>
      <c r="D185" s="39">
        <v>0.96528900033837983</v>
      </c>
      <c r="E185" s="39">
        <v>1</v>
      </c>
      <c r="F185" s="39">
        <v>1</v>
      </c>
      <c r="G185" s="39">
        <v>1</v>
      </c>
      <c r="H185" s="39">
        <v>0.98106815070222664</v>
      </c>
      <c r="I185" s="39">
        <v>0.93327367720997634</v>
      </c>
      <c r="J185" s="39">
        <v>0.95780444045020108</v>
      </c>
      <c r="K185" s="39">
        <v>0.97430313956591119</v>
      </c>
      <c r="L185" s="39">
        <v>0.97138695699592326</v>
      </c>
      <c r="M185" s="44">
        <v>0.93976617940171514</v>
      </c>
    </row>
    <row r="186" spans="1:13" x14ac:dyDescent="0.3">
      <c r="A186" s="37">
        <v>14</v>
      </c>
      <c r="B186" s="43">
        <v>0.90449096467942935</v>
      </c>
      <c r="C186" s="39">
        <v>0.877369188566406</v>
      </c>
      <c r="D186" s="39">
        <v>0.96528900033837983</v>
      </c>
      <c r="E186" s="39">
        <v>1</v>
      </c>
      <c r="F186" s="39">
        <v>1</v>
      </c>
      <c r="G186" s="39">
        <v>1</v>
      </c>
      <c r="H186" s="39">
        <v>0.98106815070222664</v>
      </c>
      <c r="I186" s="39">
        <v>0.93327367720997634</v>
      </c>
      <c r="J186" s="39">
        <v>0.95780444045020108</v>
      </c>
      <c r="K186" s="39">
        <v>0.97430313956591119</v>
      </c>
      <c r="L186" s="39">
        <v>0.97138695699592326</v>
      </c>
      <c r="M186" s="44">
        <v>0.93976617940171514</v>
      </c>
    </row>
    <row r="187" spans="1:13" x14ac:dyDescent="0.3">
      <c r="A187" s="37">
        <v>13</v>
      </c>
      <c r="B187" s="43">
        <v>0.90449096467942935</v>
      </c>
      <c r="C187" s="39">
        <v>0.877369188566406</v>
      </c>
      <c r="D187" s="39">
        <v>0.96528900033837983</v>
      </c>
      <c r="E187" s="39">
        <v>1</v>
      </c>
      <c r="F187" s="39">
        <v>1</v>
      </c>
      <c r="G187" s="39">
        <v>1</v>
      </c>
      <c r="H187" s="39">
        <v>0.98106815070222664</v>
      </c>
      <c r="I187" s="39">
        <v>0.93327367720997634</v>
      </c>
      <c r="J187" s="39">
        <v>0.95780444045020108</v>
      </c>
      <c r="K187" s="39">
        <v>0.97430313956591119</v>
      </c>
      <c r="L187" s="39">
        <v>0.97138695699592326</v>
      </c>
      <c r="M187" s="44">
        <v>0.93976617940171514</v>
      </c>
    </row>
    <row r="188" spans="1:13" x14ac:dyDescent="0.3">
      <c r="A188" s="37">
        <v>12</v>
      </c>
      <c r="B188" s="43">
        <v>0.90449096467942935</v>
      </c>
      <c r="C188" s="39">
        <v>0.877369188566406</v>
      </c>
      <c r="D188" s="39">
        <v>0.96528900033837983</v>
      </c>
      <c r="E188" s="39">
        <v>1</v>
      </c>
      <c r="F188" s="39">
        <v>1</v>
      </c>
      <c r="G188" s="39">
        <v>1</v>
      </c>
      <c r="H188" s="39">
        <v>0.98106815070222664</v>
      </c>
      <c r="I188" s="39">
        <v>0.93327367720997634</v>
      </c>
      <c r="J188" s="39">
        <v>0.95780444045020108</v>
      </c>
      <c r="K188" s="39">
        <v>0.97430313956591119</v>
      </c>
      <c r="L188" s="39">
        <v>0.96997052886009549</v>
      </c>
      <c r="M188" s="44">
        <v>0.93976617940171514</v>
      </c>
    </row>
    <row r="189" spans="1:13" x14ac:dyDescent="0.3">
      <c r="A189" s="37">
        <v>11</v>
      </c>
      <c r="B189" s="43">
        <v>0.90179593464514041</v>
      </c>
      <c r="C189" s="39">
        <v>0.877369188566406</v>
      </c>
      <c r="D189" s="39">
        <v>0.96528900033837983</v>
      </c>
      <c r="E189" s="39">
        <v>1</v>
      </c>
      <c r="F189" s="39">
        <v>1</v>
      </c>
      <c r="G189" s="39">
        <v>1</v>
      </c>
      <c r="H189" s="39">
        <v>0.98106815070222664</v>
      </c>
      <c r="I189" s="39">
        <v>0.93327367720997634</v>
      </c>
      <c r="J189" s="39">
        <v>0.95780444045020108</v>
      </c>
      <c r="K189" s="39">
        <v>0.97184393589269757</v>
      </c>
      <c r="L189" s="39">
        <v>0.96163970997272896</v>
      </c>
      <c r="M189" s="44">
        <v>0.93976617940171514</v>
      </c>
    </row>
    <row r="190" spans="1:13" x14ac:dyDescent="0.3">
      <c r="A190" s="37">
        <v>10</v>
      </c>
      <c r="B190" s="43">
        <v>0.89278707494838749</v>
      </c>
      <c r="C190" s="39">
        <v>0.877369188566406</v>
      </c>
      <c r="D190" s="39">
        <v>0.96047516817897804</v>
      </c>
      <c r="E190" s="39">
        <v>1</v>
      </c>
      <c r="F190" s="39">
        <v>1</v>
      </c>
      <c r="G190" s="39">
        <v>1</v>
      </c>
      <c r="H190" s="39">
        <v>0.98106815070222664</v>
      </c>
      <c r="I190" s="39">
        <v>0.92914118496069742</v>
      </c>
      <c r="J190" s="39">
        <v>0.95181025217957993</v>
      </c>
      <c r="K190" s="39">
        <v>0.9623836706772263</v>
      </c>
      <c r="L190" s="39">
        <v>0.94639450033382366</v>
      </c>
      <c r="M190" s="44">
        <v>0.93650273599725453</v>
      </c>
    </row>
    <row r="191" spans="1:13" x14ac:dyDescent="0.3">
      <c r="A191" s="37">
        <v>9</v>
      </c>
      <c r="B191" s="43">
        <v>0.87746438558917084</v>
      </c>
      <c r="C191" s="39">
        <v>0.87032260951117091</v>
      </c>
      <c r="D191" s="39">
        <v>0.94475107080214982</v>
      </c>
      <c r="E191" s="39">
        <v>1</v>
      </c>
      <c r="F191" s="39">
        <v>1</v>
      </c>
      <c r="G191" s="39">
        <v>1</v>
      </c>
      <c r="H191" s="39">
        <v>0.97631133745664012</v>
      </c>
      <c r="I191" s="39">
        <v>0.9165008960202119</v>
      </c>
      <c r="J191" s="39">
        <v>0.93937498221113258</v>
      </c>
      <c r="K191" s="39">
        <v>0.94592234391949748</v>
      </c>
      <c r="L191" s="39">
        <v>0.92423489994337926</v>
      </c>
      <c r="M191" s="44">
        <v>0.92537661994331932</v>
      </c>
    </row>
    <row r="192" spans="1:13" x14ac:dyDescent="0.3">
      <c r="A192" s="37">
        <v>8</v>
      </c>
      <c r="B192" s="43">
        <v>0.85582786656749033</v>
      </c>
      <c r="C192" s="39">
        <v>0.8537043612318761</v>
      </c>
      <c r="D192" s="39">
        <v>0.91811670820789448</v>
      </c>
      <c r="E192" s="39">
        <v>1</v>
      </c>
      <c r="F192" s="39">
        <v>1</v>
      </c>
      <c r="G192" s="39">
        <v>0.99839420611982221</v>
      </c>
      <c r="H192" s="39">
        <v>0.95866470276735083</v>
      </c>
      <c r="I192" s="39">
        <v>0.89535281038851977</v>
      </c>
      <c r="J192" s="39">
        <v>0.92049863054485903</v>
      </c>
      <c r="K192" s="39">
        <v>0.92245995561951133</v>
      </c>
      <c r="L192" s="39">
        <v>0.89516090880139632</v>
      </c>
      <c r="M192" s="44">
        <v>0.90638783123990996</v>
      </c>
    </row>
    <row r="193" spans="1:13" x14ac:dyDescent="0.3">
      <c r="A193" s="37">
        <v>7</v>
      </c>
      <c r="B193" s="43">
        <v>0.82787751788334596</v>
      </c>
      <c r="C193" s="39">
        <v>0.82751444372852156</v>
      </c>
      <c r="D193" s="39">
        <v>0.88057208039621271</v>
      </c>
      <c r="E193" s="39">
        <v>0.98998799234649348</v>
      </c>
      <c r="F193" s="39">
        <v>0.98209152076119333</v>
      </c>
      <c r="G193" s="39">
        <v>0.96600711212200296</v>
      </c>
      <c r="H193" s="39">
        <v>0.92812824663435889</v>
      </c>
      <c r="I193" s="39">
        <v>0.86569692806562104</v>
      </c>
      <c r="J193" s="39">
        <v>0.89518119718075917</v>
      </c>
      <c r="K193" s="39">
        <v>0.89199650577726775</v>
      </c>
      <c r="L193" s="39">
        <v>0.85917252690787449</v>
      </c>
      <c r="M193" s="44">
        <v>0.87953636988702621</v>
      </c>
    </row>
    <row r="194" spans="1:13" x14ac:dyDescent="0.3">
      <c r="A194" s="37">
        <v>6</v>
      </c>
      <c r="B194" s="43">
        <v>0.79361333953673774</v>
      </c>
      <c r="C194" s="39">
        <v>0.7917528570011072</v>
      </c>
      <c r="D194" s="39">
        <v>0.83211718736710427</v>
      </c>
      <c r="E194" s="39">
        <v>0.94892609867490385</v>
      </c>
      <c r="F194" s="39">
        <v>0.94210645719456054</v>
      </c>
      <c r="G194" s="39">
        <v>0.9191577044485445</v>
      </c>
      <c r="H194" s="39">
        <v>0.88470196905766429</v>
      </c>
      <c r="I194" s="39">
        <v>0.82753324905151582</v>
      </c>
      <c r="J194" s="39">
        <v>0.86342268211883311</v>
      </c>
      <c r="K194" s="39">
        <v>0.8545319943927665</v>
      </c>
      <c r="L194" s="39">
        <v>0.81626975426281367</v>
      </c>
      <c r="M194" s="44">
        <v>0.84482223588466798</v>
      </c>
    </row>
    <row r="195" spans="1:13" x14ac:dyDescent="0.3">
      <c r="A195" s="37">
        <v>5</v>
      </c>
      <c r="B195" s="43">
        <v>0.75303533152766566</v>
      </c>
      <c r="C195" s="39">
        <v>0.74641960104963312</v>
      </c>
      <c r="D195" s="39">
        <v>0.77275202912056895</v>
      </c>
      <c r="E195" s="39">
        <v>0.89337660053651291</v>
      </c>
      <c r="F195" s="39">
        <v>0.88872797523811409</v>
      </c>
      <c r="G195" s="39">
        <v>0.85784598309944693</v>
      </c>
      <c r="H195" s="39">
        <v>0.82838587003726705</v>
      </c>
      <c r="I195" s="39">
        <v>0.78086177334620399</v>
      </c>
      <c r="J195" s="39">
        <v>0.82522308535908073</v>
      </c>
      <c r="K195" s="39">
        <v>0.81006642146600782</v>
      </c>
      <c r="L195" s="39">
        <v>0.76645259086621409</v>
      </c>
      <c r="M195" s="44">
        <v>0.80224542923283548</v>
      </c>
    </row>
    <row r="196" spans="1:13" x14ac:dyDescent="0.3">
      <c r="A196" s="37">
        <v>4</v>
      </c>
      <c r="B196" s="43">
        <v>0.70614349385612973</v>
      </c>
      <c r="C196" s="39">
        <v>0.69151467587409932</v>
      </c>
      <c r="D196" s="39">
        <v>0.70247660565660697</v>
      </c>
      <c r="E196" s="39">
        <v>0.82333949793132044</v>
      </c>
      <c r="F196" s="39">
        <v>0.82195607489185341</v>
      </c>
      <c r="G196" s="39">
        <v>0.78207194807471025</v>
      </c>
      <c r="H196" s="39">
        <v>0.75917994957316703</v>
      </c>
      <c r="I196" s="39">
        <v>0.72568250094968545</v>
      </c>
      <c r="J196" s="39">
        <v>0.78058240690150216</v>
      </c>
      <c r="K196" s="39">
        <v>0.75859978699699182</v>
      </c>
      <c r="L196" s="39">
        <v>0.70972103671807574</v>
      </c>
      <c r="M196" s="44">
        <v>0.75180594993152861</v>
      </c>
    </row>
    <row r="197" spans="1:13" x14ac:dyDescent="0.3">
      <c r="A197" s="37">
        <v>3</v>
      </c>
      <c r="B197" s="43">
        <v>0.65293782652212995</v>
      </c>
      <c r="C197" s="39">
        <v>0.62703808147450568</v>
      </c>
      <c r="D197" s="39">
        <v>0.62129091697521832</v>
      </c>
      <c r="E197" s="39">
        <v>0.73881479085932655</v>
      </c>
      <c r="F197" s="39">
        <v>0.74179075615577883</v>
      </c>
      <c r="G197" s="39">
        <v>0.69183559937433436</v>
      </c>
      <c r="H197" s="39">
        <v>0.67708420766536426</v>
      </c>
      <c r="I197" s="39">
        <v>0.66199543186196041</v>
      </c>
      <c r="J197" s="39">
        <v>0.72950064674609738</v>
      </c>
      <c r="K197" s="39">
        <v>0.70013209098571816</v>
      </c>
      <c r="L197" s="39">
        <v>0.64607509181839839</v>
      </c>
      <c r="M197" s="44">
        <v>0.69350379798074735</v>
      </c>
    </row>
    <row r="198" spans="1:13" x14ac:dyDescent="0.3">
      <c r="A198" s="37">
        <v>2</v>
      </c>
      <c r="B198" s="43">
        <v>0.59341832952566631</v>
      </c>
      <c r="C198" s="39">
        <v>0.55298981785085233</v>
      </c>
      <c r="D198" s="39">
        <v>0.5291949630764029</v>
      </c>
      <c r="E198" s="39">
        <v>0.63980247932053136</v>
      </c>
      <c r="F198" s="39">
        <v>0.64823201902989047</v>
      </c>
      <c r="G198" s="39">
        <v>0.58713693699831926</v>
      </c>
      <c r="H198" s="39">
        <v>0.58209864431385894</v>
      </c>
      <c r="I198" s="39">
        <v>0.58980056608302878</v>
      </c>
      <c r="J198" s="39">
        <v>0.67197780489286629</v>
      </c>
      <c r="K198" s="39">
        <v>0.63466333343218706</v>
      </c>
      <c r="L198" s="39">
        <v>0.57551475616718228</v>
      </c>
      <c r="M198" s="44">
        <v>0.62733897338049172</v>
      </c>
    </row>
    <row r="199" spans="1:13" x14ac:dyDescent="0.3">
      <c r="A199" s="37">
        <v>1</v>
      </c>
      <c r="B199" s="45">
        <v>0.52758500286673882</v>
      </c>
      <c r="C199" s="46">
        <v>0.46936988500313931</v>
      </c>
      <c r="D199" s="46">
        <v>0.42618874396016077</v>
      </c>
      <c r="E199" s="46">
        <v>0.52630256331493475</v>
      </c>
      <c r="F199" s="46">
        <v>0.54127986351418811</v>
      </c>
      <c r="G199" s="46">
        <v>0.4679759609466651</v>
      </c>
      <c r="H199" s="46">
        <v>0.47422325951865074</v>
      </c>
      <c r="I199" s="46">
        <v>0.50909790361289042</v>
      </c>
      <c r="J199" s="46">
        <v>0.608013881341809</v>
      </c>
      <c r="K199" s="46">
        <v>0.56219351433639853</v>
      </c>
      <c r="L199" s="46">
        <v>0.49804002976442741</v>
      </c>
      <c r="M199" s="47">
        <v>0.55331147613076181</v>
      </c>
    </row>
    <row r="201" spans="1:13" x14ac:dyDescent="0.3">
      <c r="A201" s="48" t="s">
        <v>60</v>
      </c>
      <c r="B201" s="49">
        <v>4</v>
      </c>
      <c r="C201" s="49">
        <v>5</v>
      </c>
      <c r="D201" s="49">
        <v>6</v>
      </c>
      <c r="E201" s="49">
        <v>7</v>
      </c>
      <c r="F201" s="49">
        <v>8</v>
      </c>
      <c r="G201" s="49">
        <v>9</v>
      </c>
      <c r="H201" s="49">
        <v>10</v>
      </c>
      <c r="I201" s="49">
        <v>11</v>
      </c>
      <c r="J201" s="49">
        <v>12</v>
      </c>
      <c r="K201" s="49">
        <v>1</v>
      </c>
      <c r="L201" s="49">
        <v>2</v>
      </c>
      <c r="M201" s="49">
        <v>3</v>
      </c>
    </row>
    <row r="202" spans="1:13" x14ac:dyDescent="0.3">
      <c r="A202" s="50">
        <v>20</v>
      </c>
      <c r="B202" s="51" t="b">
        <f>IF('入力欄(差替情報)'!$D$9="北海道",B4,IF('入力欄(差替情報)'!$D$9="東北",B26,IF('入力欄(差替情報)'!$D$9="東京",B48,IF('入力欄(差替情報)'!$D$9="中部",B70,IF('入力欄(差替情報)'!$D$9="北陸",B92,IF('入力欄(差替情報)'!$D$9="関西",B114,IF('入力欄(差替情報)'!$D$9="中国",B136,IF('入力欄(差替情報)'!$D$9="四国",B158,IF('入力欄(差替情報)'!$D$9="九州",B180)))))))))</f>
        <v>0</v>
      </c>
      <c r="C202" s="51" t="b">
        <f>IF('入力欄(差替情報)'!$D$9="北海道",C4,IF('入力欄(差替情報)'!$D$9="東北",C26,IF('入力欄(差替情報)'!$D$9="東京",C48,IF('入力欄(差替情報)'!$D$9="中部",C70,IF('入力欄(差替情報)'!$D$9="北陸",C92,IF('入力欄(差替情報)'!$D$9="関西",C114,IF('入力欄(差替情報)'!$D$9="中国",C136,IF('入力欄(差替情報)'!$D$9="四国",C158,IF('入力欄(差替情報)'!$D$9="九州",C180)))))))))</f>
        <v>0</v>
      </c>
      <c r="D202" s="51" t="b">
        <f>IF('入力欄(差替情報)'!$D$9="北海道",D4,IF('入力欄(差替情報)'!$D$9="東北",D26,IF('入力欄(差替情報)'!$D$9="東京",D48,IF('入力欄(差替情報)'!$D$9="中部",D70,IF('入力欄(差替情報)'!$D$9="北陸",D92,IF('入力欄(差替情報)'!$D$9="関西",D114,IF('入力欄(差替情報)'!$D$9="中国",D136,IF('入力欄(差替情報)'!$D$9="四国",D158,IF('入力欄(差替情報)'!$D$9="九州",D180)))))))))</f>
        <v>0</v>
      </c>
      <c r="E202" s="51" t="b">
        <f>IF('入力欄(差替情報)'!$D$9="北海道",E4,IF('入力欄(差替情報)'!$D$9="東北",E26,IF('入力欄(差替情報)'!$D$9="東京",E48,IF('入力欄(差替情報)'!$D$9="中部",E70,IF('入力欄(差替情報)'!$D$9="北陸",E92,IF('入力欄(差替情報)'!$D$9="関西",E114,IF('入力欄(差替情報)'!$D$9="中国",E136,IF('入力欄(差替情報)'!$D$9="四国",E158,IF('入力欄(差替情報)'!$D$9="九州",E180)))))))))</f>
        <v>0</v>
      </c>
      <c r="F202" s="51" t="b">
        <f>IF('入力欄(差替情報)'!$D$9="北海道",F4,IF('入力欄(差替情報)'!$D$9="東北",F26,IF('入力欄(差替情報)'!$D$9="東京",F48,IF('入力欄(差替情報)'!$D$9="中部",F70,IF('入力欄(差替情報)'!$D$9="北陸",F92,IF('入力欄(差替情報)'!$D$9="関西",F114,IF('入力欄(差替情報)'!$D$9="中国",F136,IF('入力欄(差替情報)'!$D$9="四国",F158,IF('入力欄(差替情報)'!$D$9="九州",F180)))))))))</f>
        <v>0</v>
      </c>
      <c r="G202" s="51" t="b">
        <f>IF('入力欄(差替情報)'!$D$9="北海道",G4,IF('入力欄(差替情報)'!$D$9="東北",G26,IF('入力欄(差替情報)'!$D$9="東京",G48,IF('入力欄(差替情報)'!$D$9="中部",G70,IF('入力欄(差替情報)'!$D$9="北陸",G92,IF('入力欄(差替情報)'!$D$9="関西",G114,IF('入力欄(差替情報)'!$D$9="中国",G136,IF('入力欄(差替情報)'!$D$9="四国",G158,IF('入力欄(差替情報)'!$D$9="九州",G180)))))))))</f>
        <v>0</v>
      </c>
      <c r="H202" s="51" t="b">
        <f>IF('入力欄(差替情報)'!$D$9="北海道",H4,IF('入力欄(差替情報)'!$D$9="東北",H26,IF('入力欄(差替情報)'!$D$9="東京",H48,IF('入力欄(差替情報)'!$D$9="中部",H70,IF('入力欄(差替情報)'!$D$9="北陸",H92,IF('入力欄(差替情報)'!$D$9="関西",H114,IF('入力欄(差替情報)'!$D$9="中国",H136,IF('入力欄(差替情報)'!$D$9="四国",H158,IF('入力欄(差替情報)'!$D$9="九州",H180)))))))))</f>
        <v>0</v>
      </c>
      <c r="I202" s="51" t="b">
        <f>IF('入力欄(差替情報)'!$D$9="北海道",I4,IF('入力欄(差替情報)'!$D$9="東北",I26,IF('入力欄(差替情報)'!$D$9="東京",I48,IF('入力欄(差替情報)'!$D$9="中部",I70,IF('入力欄(差替情報)'!$D$9="北陸",I92,IF('入力欄(差替情報)'!$D$9="関西",I114,IF('入力欄(差替情報)'!$D$9="中国",I136,IF('入力欄(差替情報)'!$D$9="四国",I158,IF('入力欄(差替情報)'!$D$9="九州",I180)))))))))</f>
        <v>0</v>
      </c>
      <c r="J202" s="51" t="b">
        <f>IF('入力欄(差替情報)'!$D$9="北海道",J4,IF('入力欄(差替情報)'!$D$9="東北",J26,IF('入力欄(差替情報)'!$D$9="東京",J48,IF('入力欄(差替情報)'!$D$9="中部",J70,IF('入力欄(差替情報)'!$D$9="北陸",J92,IF('入力欄(差替情報)'!$D$9="関西",J114,IF('入力欄(差替情報)'!$D$9="中国",J136,IF('入力欄(差替情報)'!$D$9="四国",J158,IF('入力欄(差替情報)'!$D$9="九州",J180)))))))))</f>
        <v>0</v>
      </c>
      <c r="K202" s="51" t="b">
        <f>IF('入力欄(差替情報)'!$D$9="北海道",K4,IF('入力欄(差替情報)'!$D$9="東北",K26,IF('入力欄(差替情報)'!$D$9="東京",K48,IF('入力欄(差替情報)'!$D$9="中部",K70,IF('入力欄(差替情報)'!$D$9="北陸",K92,IF('入力欄(差替情報)'!$D$9="関西",K114,IF('入力欄(差替情報)'!$D$9="中国",K136,IF('入力欄(差替情報)'!$D$9="四国",K158,IF('入力欄(差替情報)'!$D$9="九州",K180)))))))))</f>
        <v>0</v>
      </c>
      <c r="L202" s="51" t="b">
        <f>IF('入力欄(差替情報)'!$D$9="北海道",L4,IF('入力欄(差替情報)'!$D$9="東北",L26,IF('入力欄(差替情報)'!$D$9="東京",L48,IF('入力欄(差替情報)'!$D$9="中部",L70,IF('入力欄(差替情報)'!$D$9="北陸",L92,IF('入力欄(差替情報)'!$D$9="関西",L114,IF('入力欄(差替情報)'!$D$9="中国",L136,IF('入力欄(差替情報)'!$D$9="四国",L158,IF('入力欄(差替情報)'!$D$9="九州",L180)))))))))</f>
        <v>0</v>
      </c>
      <c r="M202" s="51" t="b">
        <f>IF('入力欄(差替情報)'!$D$9="北海道",M4,IF('入力欄(差替情報)'!$D$9="東北",M26,IF('入力欄(差替情報)'!$D$9="東京",M48,IF('入力欄(差替情報)'!$D$9="中部",M70,IF('入力欄(差替情報)'!$D$9="北陸",M92,IF('入力欄(差替情報)'!$D$9="関西",M114,IF('入力欄(差替情報)'!$D$9="中国",M136,IF('入力欄(差替情報)'!$D$9="四国",M158,IF('入力欄(差替情報)'!$D$9="九州",M180)))))))))</f>
        <v>0</v>
      </c>
    </row>
    <row r="203" spans="1:13" x14ac:dyDescent="0.3">
      <c r="A203" s="50">
        <v>19</v>
      </c>
      <c r="B203" s="51" t="b">
        <f>IF('入力欄(差替情報)'!$D$9="北海道",B5,IF('入力欄(差替情報)'!$D$9="東北",B27,IF('入力欄(差替情報)'!$D$9="東京",B49,IF('入力欄(差替情報)'!$D$9="中部",B71,IF('入力欄(差替情報)'!$D$9="北陸",B93,IF('入力欄(差替情報)'!$D$9="関西",B115,IF('入力欄(差替情報)'!$D$9="中国",B137,IF('入力欄(差替情報)'!$D$9="四国",B159,IF('入力欄(差替情報)'!$D$9="九州",B181)))))))))</f>
        <v>0</v>
      </c>
      <c r="C203" s="51" t="b">
        <f>IF('入力欄(差替情報)'!$D$9="北海道",C5,IF('入力欄(差替情報)'!$D$9="東北",C27,IF('入力欄(差替情報)'!$D$9="東京",C49,IF('入力欄(差替情報)'!$D$9="中部",C71,IF('入力欄(差替情報)'!$D$9="北陸",C93,IF('入力欄(差替情報)'!$D$9="関西",C115,IF('入力欄(差替情報)'!$D$9="中国",C137,IF('入力欄(差替情報)'!$D$9="四国",C159,IF('入力欄(差替情報)'!$D$9="九州",C181)))))))))</f>
        <v>0</v>
      </c>
      <c r="D203" s="51" t="b">
        <f>IF('入力欄(差替情報)'!$D$9="北海道",D5,IF('入力欄(差替情報)'!$D$9="東北",D27,IF('入力欄(差替情報)'!$D$9="東京",D49,IF('入力欄(差替情報)'!$D$9="中部",D71,IF('入力欄(差替情報)'!$D$9="北陸",D93,IF('入力欄(差替情報)'!$D$9="関西",D115,IF('入力欄(差替情報)'!$D$9="中国",D137,IF('入力欄(差替情報)'!$D$9="四国",D159,IF('入力欄(差替情報)'!$D$9="九州",D181)))))))))</f>
        <v>0</v>
      </c>
      <c r="E203" s="51" t="b">
        <f>IF('入力欄(差替情報)'!$D$9="北海道",E5,IF('入力欄(差替情報)'!$D$9="東北",E27,IF('入力欄(差替情報)'!$D$9="東京",E49,IF('入力欄(差替情報)'!$D$9="中部",E71,IF('入力欄(差替情報)'!$D$9="北陸",E93,IF('入力欄(差替情報)'!$D$9="関西",E115,IF('入力欄(差替情報)'!$D$9="中国",E137,IF('入力欄(差替情報)'!$D$9="四国",E159,IF('入力欄(差替情報)'!$D$9="九州",E181)))))))))</f>
        <v>0</v>
      </c>
      <c r="F203" s="51" t="b">
        <f>IF('入力欄(差替情報)'!$D$9="北海道",F5,IF('入力欄(差替情報)'!$D$9="東北",F27,IF('入力欄(差替情報)'!$D$9="東京",F49,IF('入力欄(差替情報)'!$D$9="中部",F71,IF('入力欄(差替情報)'!$D$9="北陸",F93,IF('入力欄(差替情報)'!$D$9="関西",F115,IF('入力欄(差替情報)'!$D$9="中国",F137,IF('入力欄(差替情報)'!$D$9="四国",F159,IF('入力欄(差替情報)'!$D$9="九州",F181)))))))))</f>
        <v>0</v>
      </c>
      <c r="G203" s="51" t="b">
        <f>IF('入力欄(差替情報)'!$D$9="北海道",G5,IF('入力欄(差替情報)'!$D$9="東北",G27,IF('入力欄(差替情報)'!$D$9="東京",G49,IF('入力欄(差替情報)'!$D$9="中部",G71,IF('入力欄(差替情報)'!$D$9="北陸",G93,IF('入力欄(差替情報)'!$D$9="関西",G115,IF('入力欄(差替情報)'!$D$9="中国",G137,IF('入力欄(差替情報)'!$D$9="四国",G159,IF('入力欄(差替情報)'!$D$9="九州",G181)))))))))</f>
        <v>0</v>
      </c>
      <c r="H203" s="51" t="b">
        <f>IF('入力欄(差替情報)'!$D$9="北海道",H5,IF('入力欄(差替情報)'!$D$9="東北",H27,IF('入力欄(差替情報)'!$D$9="東京",H49,IF('入力欄(差替情報)'!$D$9="中部",H71,IF('入力欄(差替情報)'!$D$9="北陸",H93,IF('入力欄(差替情報)'!$D$9="関西",H115,IF('入力欄(差替情報)'!$D$9="中国",H137,IF('入力欄(差替情報)'!$D$9="四国",H159,IF('入力欄(差替情報)'!$D$9="九州",H181)))))))))</f>
        <v>0</v>
      </c>
      <c r="I203" s="51" t="b">
        <f>IF('入力欄(差替情報)'!$D$9="北海道",I5,IF('入力欄(差替情報)'!$D$9="東北",I27,IF('入力欄(差替情報)'!$D$9="東京",I49,IF('入力欄(差替情報)'!$D$9="中部",I71,IF('入力欄(差替情報)'!$D$9="北陸",I93,IF('入力欄(差替情報)'!$D$9="関西",I115,IF('入力欄(差替情報)'!$D$9="中国",I137,IF('入力欄(差替情報)'!$D$9="四国",I159,IF('入力欄(差替情報)'!$D$9="九州",I181)))))))))</f>
        <v>0</v>
      </c>
      <c r="J203" s="51" t="b">
        <f>IF('入力欄(差替情報)'!$D$9="北海道",J5,IF('入力欄(差替情報)'!$D$9="東北",J27,IF('入力欄(差替情報)'!$D$9="東京",J49,IF('入力欄(差替情報)'!$D$9="中部",J71,IF('入力欄(差替情報)'!$D$9="北陸",J93,IF('入力欄(差替情報)'!$D$9="関西",J115,IF('入力欄(差替情報)'!$D$9="中国",J137,IF('入力欄(差替情報)'!$D$9="四国",J159,IF('入力欄(差替情報)'!$D$9="九州",J181)))))))))</f>
        <v>0</v>
      </c>
      <c r="K203" s="51" t="b">
        <f>IF('入力欄(差替情報)'!$D$9="北海道",K5,IF('入力欄(差替情報)'!$D$9="東北",K27,IF('入力欄(差替情報)'!$D$9="東京",K49,IF('入力欄(差替情報)'!$D$9="中部",K71,IF('入力欄(差替情報)'!$D$9="北陸",K93,IF('入力欄(差替情報)'!$D$9="関西",K115,IF('入力欄(差替情報)'!$D$9="中国",K137,IF('入力欄(差替情報)'!$D$9="四国",K159,IF('入力欄(差替情報)'!$D$9="九州",K181)))))))))</f>
        <v>0</v>
      </c>
      <c r="L203" s="51" t="b">
        <f>IF('入力欄(差替情報)'!$D$9="北海道",L5,IF('入力欄(差替情報)'!$D$9="東北",L27,IF('入力欄(差替情報)'!$D$9="東京",L49,IF('入力欄(差替情報)'!$D$9="中部",L71,IF('入力欄(差替情報)'!$D$9="北陸",L93,IF('入力欄(差替情報)'!$D$9="関西",L115,IF('入力欄(差替情報)'!$D$9="中国",L137,IF('入力欄(差替情報)'!$D$9="四国",L159,IF('入力欄(差替情報)'!$D$9="九州",L181)))))))))</f>
        <v>0</v>
      </c>
      <c r="M203" s="51" t="b">
        <f>IF('入力欄(差替情報)'!$D$9="北海道",M5,IF('入力欄(差替情報)'!$D$9="東北",M27,IF('入力欄(差替情報)'!$D$9="東京",M49,IF('入力欄(差替情報)'!$D$9="中部",M71,IF('入力欄(差替情報)'!$D$9="北陸",M93,IF('入力欄(差替情報)'!$D$9="関西",M115,IF('入力欄(差替情報)'!$D$9="中国",M137,IF('入力欄(差替情報)'!$D$9="四国",M159,IF('入力欄(差替情報)'!$D$9="九州",M181)))))))))</f>
        <v>0</v>
      </c>
    </row>
    <row r="204" spans="1:13" x14ac:dyDescent="0.3">
      <c r="A204" s="50">
        <v>18</v>
      </c>
      <c r="B204" s="51" t="b">
        <f>IF('入力欄(差替情報)'!$D$9="北海道",B6,IF('入力欄(差替情報)'!$D$9="東北",B28,IF('入力欄(差替情報)'!$D$9="東京",B50,IF('入力欄(差替情報)'!$D$9="中部",B72,IF('入力欄(差替情報)'!$D$9="北陸",B94,IF('入力欄(差替情報)'!$D$9="関西",B116,IF('入力欄(差替情報)'!$D$9="中国",B138,IF('入力欄(差替情報)'!$D$9="四国",B160,IF('入力欄(差替情報)'!$D$9="九州",B182)))))))))</f>
        <v>0</v>
      </c>
      <c r="C204" s="51" t="b">
        <f>IF('入力欄(差替情報)'!$D$9="北海道",C6,IF('入力欄(差替情報)'!$D$9="東北",C28,IF('入力欄(差替情報)'!$D$9="東京",C50,IF('入力欄(差替情報)'!$D$9="中部",C72,IF('入力欄(差替情報)'!$D$9="北陸",C94,IF('入力欄(差替情報)'!$D$9="関西",C116,IF('入力欄(差替情報)'!$D$9="中国",C138,IF('入力欄(差替情報)'!$D$9="四国",C160,IF('入力欄(差替情報)'!$D$9="九州",C182)))))))))</f>
        <v>0</v>
      </c>
      <c r="D204" s="51" t="b">
        <f>IF('入力欄(差替情報)'!$D$9="北海道",D6,IF('入力欄(差替情報)'!$D$9="東北",D28,IF('入力欄(差替情報)'!$D$9="東京",D50,IF('入力欄(差替情報)'!$D$9="中部",D72,IF('入力欄(差替情報)'!$D$9="北陸",D94,IF('入力欄(差替情報)'!$D$9="関西",D116,IF('入力欄(差替情報)'!$D$9="中国",D138,IF('入力欄(差替情報)'!$D$9="四国",D160,IF('入力欄(差替情報)'!$D$9="九州",D182)))))))))</f>
        <v>0</v>
      </c>
      <c r="E204" s="51" t="b">
        <f>IF('入力欄(差替情報)'!$D$9="北海道",E6,IF('入力欄(差替情報)'!$D$9="東北",E28,IF('入力欄(差替情報)'!$D$9="東京",E50,IF('入力欄(差替情報)'!$D$9="中部",E72,IF('入力欄(差替情報)'!$D$9="北陸",E94,IF('入力欄(差替情報)'!$D$9="関西",E116,IF('入力欄(差替情報)'!$D$9="中国",E138,IF('入力欄(差替情報)'!$D$9="四国",E160,IF('入力欄(差替情報)'!$D$9="九州",E182)))))))))</f>
        <v>0</v>
      </c>
      <c r="F204" s="51" t="b">
        <f>IF('入力欄(差替情報)'!$D$9="北海道",F6,IF('入力欄(差替情報)'!$D$9="東北",F28,IF('入力欄(差替情報)'!$D$9="東京",F50,IF('入力欄(差替情報)'!$D$9="中部",F72,IF('入力欄(差替情報)'!$D$9="北陸",F94,IF('入力欄(差替情報)'!$D$9="関西",F116,IF('入力欄(差替情報)'!$D$9="中国",F138,IF('入力欄(差替情報)'!$D$9="四国",F160,IF('入力欄(差替情報)'!$D$9="九州",F182)))))))))</f>
        <v>0</v>
      </c>
      <c r="G204" s="51" t="b">
        <f>IF('入力欄(差替情報)'!$D$9="北海道",G6,IF('入力欄(差替情報)'!$D$9="東北",G28,IF('入力欄(差替情報)'!$D$9="東京",G50,IF('入力欄(差替情報)'!$D$9="中部",G72,IF('入力欄(差替情報)'!$D$9="北陸",G94,IF('入力欄(差替情報)'!$D$9="関西",G116,IF('入力欄(差替情報)'!$D$9="中国",G138,IF('入力欄(差替情報)'!$D$9="四国",G160,IF('入力欄(差替情報)'!$D$9="九州",G182)))))))))</f>
        <v>0</v>
      </c>
      <c r="H204" s="51" t="b">
        <f>IF('入力欄(差替情報)'!$D$9="北海道",H6,IF('入力欄(差替情報)'!$D$9="東北",H28,IF('入力欄(差替情報)'!$D$9="東京",H50,IF('入力欄(差替情報)'!$D$9="中部",H72,IF('入力欄(差替情報)'!$D$9="北陸",H94,IF('入力欄(差替情報)'!$D$9="関西",H116,IF('入力欄(差替情報)'!$D$9="中国",H138,IF('入力欄(差替情報)'!$D$9="四国",H160,IF('入力欄(差替情報)'!$D$9="九州",H182)))))))))</f>
        <v>0</v>
      </c>
      <c r="I204" s="51" t="b">
        <f>IF('入力欄(差替情報)'!$D$9="北海道",I6,IF('入力欄(差替情報)'!$D$9="東北",I28,IF('入力欄(差替情報)'!$D$9="東京",I50,IF('入力欄(差替情報)'!$D$9="中部",I72,IF('入力欄(差替情報)'!$D$9="北陸",I94,IF('入力欄(差替情報)'!$D$9="関西",I116,IF('入力欄(差替情報)'!$D$9="中国",I138,IF('入力欄(差替情報)'!$D$9="四国",I160,IF('入力欄(差替情報)'!$D$9="九州",I182)))))))))</f>
        <v>0</v>
      </c>
      <c r="J204" s="51" t="b">
        <f>IF('入力欄(差替情報)'!$D$9="北海道",J6,IF('入力欄(差替情報)'!$D$9="東北",J28,IF('入力欄(差替情報)'!$D$9="東京",J50,IF('入力欄(差替情報)'!$D$9="中部",J72,IF('入力欄(差替情報)'!$D$9="北陸",J94,IF('入力欄(差替情報)'!$D$9="関西",J116,IF('入力欄(差替情報)'!$D$9="中国",J138,IF('入力欄(差替情報)'!$D$9="四国",J160,IF('入力欄(差替情報)'!$D$9="九州",J182)))))))))</f>
        <v>0</v>
      </c>
      <c r="K204" s="51" t="b">
        <f>IF('入力欄(差替情報)'!$D$9="北海道",K6,IF('入力欄(差替情報)'!$D$9="東北",K28,IF('入力欄(差替情報)'!$D$9="東京",K50,IF('入力欄(差替情報)'!$D$9="中部",K72,IF('入力欄(差替情報)'!$D$9="北陸",K94,IF('入力欄(差替情報)'!$D$9="関西",K116,IF('入力欄(差替情報)'!$D$9="中国",K138,IF('入力欄(差替情報)'!$D$9="四国",K160,IF('入力欄(差替情報)'!$D$9="九州",K182)))))))))</f>
        <v>0</v>
      </c>
      <c r="L204" s="51" t="b">
        <f>IF('入力欄(差替情報)'!$D$9="北海道",L6,IF('入力欄(差替情報)'!$D$9="東北",L28,IF('入力欄(差替情報)'!$D$9="東京",L50,IF('入力欄(差替情報)'!$D$9="中部",L72,IF('入力欄(差替情報)'!$D$9="北陸",L94,IF('入力欄(差替情報)'!$D$9="関西",L116,IF('入力欄(差替情報)'!$D$9="中国",L138,IF('入力欄(差替情報)'!$D$9="四国",L160,IF('入力欄(差替情報)'!$D$9="九州",L182)))))))))</f>
        <v>0</v>
      </c>
      <c r="M204" s="51" t="b">
        <f>IF('入力欄(差替情報)'!$D$9="北海道",M6,IF('入力欄(差替情報)'!$D$9="東北",M28,IF('入力欄(差替情報)'!$D$9="東京",M50,IF('入力欄(差替情報)'!$D$9="中部",M72,IF('入力欄(差替情報)'!$D$9="北陸",M94,IF('入力欄(差替情報)'!$D$9="関西",M116,IF('入力欄(差替情報)'!$D$9="中国",M138,IF('入力欄(差替情報)'!$D$9="四国",M160,IF('入力欄(差替情報)'!$D$9="九州",M182)))))))))</f>
        <v>0</v>
      </c>
    </row>
    <row r="205" spans="1:13" x14ac:dyDescent="0.3">
      <c r="A205" s="50">
        <v>17</v>
      </c>
      <c r="B205" s="51" t="b">
        <f>IF('入力欄(差替情報)'!$D$9="北海道",B7,IF('入力欄(差替情報)'!$D$9="東北",B29,IF('入力欄(差替情報)'!$D$9="東京",B51,IF('入力欄(差替情報)'!$D$9="中部",B73,IF('入力欄(差替情報)'!$D$9="北陸",B95,IF('入力欄(差替情報)'!$D$9="関西",B117,IF('入力欄(差替情報)'!$D$9="中国",B139,IF('入力欄(差替情報)'!$D$9="四国",B161,IF('入力欄(差替情報)'!$D$9="九州",B183)))))))))</f>
        <v>0</v>
      </c>
      <c r="C205" s="51" t="b">
        <f>IF('入力欄(差替情報)'!$D$9="北海道",C7,IF('入力欄(差替情報)'!$D$9="東北",C29,IF('入力欄(差替情報)'!$D$9="東京",C51,IF('入力欄(差替情報)'!$D$9="中部",C73,IF('入力欄(差替情報)'!$D$9="北陸",C95,IF('入力欄(差替情報)'!$D$9="関西",C117,IF('入力欄(差替情報)'!$D$9="中国",C139,IF('入力欄(差替情報)'!$D$9="四国",C161,IF('入力欄(差替情報)'!$D$9="九州",C183)))))))))</f>
        <v>0</v>
      </c>
      <c r="D205" s="51" t="b">
        <f>IF('入力欄(差替情報)'!$D$9="北海道",D7,IF('入力欄(差替情報)'!$D$9="東北",D29,IF('入力欄(差替情報)'!$D$9="東京",D51,IF('入力欄(差替情報)'!$D$9="中部",D73,IF('入力欄(差替情報)'!$D$9="北陸",D95,IF('入力欄(差替情報)'!$D$9="関西",D117,IF('入力欄(差替情報)'!$D$9="中国",D139,IF('入力欄(差替情報)'!$D$9="四国",D161,IF('入力欄(差替情報)'!$D$9="九州",D183)))))))))</f>
        <v>0</v>
      </c>
      <c r="E205" s="51" t="b">
        <f>IF('入力欄(差替情報)'!$D$9="北海道",E7,IF('入力欄(差替情報)'!$D$9="東北",E29,IF('入力欄(差替情報)'!$D$9="東京",E51,IF('入力欄(差替情報)'!$D$9="中部",E73,IF('入力欄(差替情報)'!$D$9="北陸",E95,IF('入力欄(差替情報)'!$D$9="関西",E117,IF('入力欄(差替情報)'!$D$9="中国",E139,IF('入力欄(差替情報)'!$D$9="四国",E161,IF('入力欄(差替情報)'!$D$9="九州",E183)))))))))</f>
        <v>0</v>
      </c>
      <c r="F205" s="51" t="b">
        <f>IF('入力欄(差替情報)'!$D$9="北海道",F7,IF('入力欄(差替情報)'!$D$9="東北",F29,IF('入力欄(差替情報)'!$D$9="東京",F51,IF('入力欄(差替情報)'!$D$9="中部",F73,IF('入力欄(差替情報)'!$D$9="北陸",F95,IF('入力欄(差替情報)'!$D$9="関西",F117,IF('入力欄(差替情報)'!$D$9="中国",F139,IF('入力欄(差替情報)'!$D$9="四国",F161,IF('入力欄(差替情報)'!$D$9="九州",F183)))))))))</f>
        <v>0</v>
      </c>
      <c r="G205" s="51" t="b">
        <f>IF('入力欄(差替情報)'!$D$9="北海道",G7,IF('入力欄(差替情報)'!$D$9="東北",G29,IF('入力欄(差替情報)'!$D$9="東京",G51,IF('入力欄(差替情報)'!$D$9="中部",G73,IF('入力欄(差替情報)'!$D$9="北陸",G95,IF('入力欄(差替情報)'!$D$9="関西",G117,IF('入力欄(差替情報)'!$D$9="中国",G139,IF('入力欄(差替情報)'!$D$9="四国",G161,IF('入力欄(差替情報)'!$D$9="九州",G183)))))))))</f>
        <v>0</v>
      </c>
      <c r="H205" s="51" t="b">
        <f>IF('入力欄(差替情報)'!$D$9="北海道",H7,IF('入力欄(差替情報)'!$D$9="東北",H29,IF('入力欄(差替情報)'!$D$9="東京",H51,IF('入力欄(差替情報)'!$D$9="中部",H73,IF('入力欄(差替情報)'!$D$9="北陸",H95,IF('入力欄(差替情報)'!$D$9="関西",H117,IF('入力欄(差替情報)'!$D$9="中国",H139,IF('入力欄(差替情報)'!$D$9="四国",H161,IF('入力欄(差替情報)'!$D$9="九州",H183)))))))))</f>
        <v>0</v>
      </c>
      <c r="I205" s="51" t="b">
        <f>IF('入力欄(差替情報)'!$D$9="北海道",I7,IF('入力欄(差替情報)'!$D$9="東北",I29,IF('入力欄(差替情報)'!$D$9="東京",I51,IF('入力欄(差替情報)'!$D$9="中部",I73,IF('入力欄(差替情報)'!$D$9="北陸",I95,IF('入力欄(差替情報)'!$D$9="関西",I117,IF('入力欄(差替情報)'!$D$9="中国",I139,IF('入力欄(差替情報)'!$D$9="四国",I161,IF('入力欄(差替情報)'!$D$9="九州",I183)))))))))</f>
        <v>0</v>
      </c>
      <c r="J205" s="51" t="b">
        <f>IF('入力欄(差替情報)'!$D$9="北海道",J7,IF('入力欄(差替情報)'!$D$9="東北",J29,IF('入力欄(差替情報)'!$D$9="東京",J51,IF('入力欄(差替情報)'!$D$9="中部",J73,IF('入力欄(差替情報)'!$D$9="北陸",J95,IF('入力欄(差替情報)'!$D$9="関西",J117,IF('入力欄(差替情報)'!$D$9="中国",J139,IF('入力欄(差替情報)'!$D$9="四国",J161,IF('入力欄(差替情報)'!$D$9="九州",J183)))))))))</f>
        <v>0</v>
      </c>
      <c r="K205" s="51" t="b">
        <f>IF('入力欄(差替情報)'!$D$9="北海道",K7,IF('入力欄(差替情報)'!$D$9="東北",K29,IF('入力欄(差替情報)'!$D$9="東京",K51,IF('入力欄(差替情報)'!$D$9="中部",K73,IF('入力欄(差替情報)'!$D$9="北陸",K95,IF('入力欄(差替情報)'!$D$9="関西",K117,IF('入力欄(差替情報)'!$D$9="中国",K139,IF('入力欄(差替情報)'!$D$9="四国",K161,IF('入力欄(差替情報)'!$D$9="九州",K183)))))))))</f>
        <v>0</v>
      </c>
      <c r="L205" s="51" t="b">
        <f>IF('入力欄(差替情報)'!$D$9="北海道",L7,IF('入力欄(差替情報)'!$D$9="東北",L29,IF('入力欄(差替情報)'!$D$9="東京",L51,IF('入力欄(差替情報)'!$D$9="中部",L73,IF('入力欄(差替情報)'!$D$9="北陸",L95,IF('入力欄(差替情報)'!$D$9="関西",L117,IF('入力欄(差替情報)'!$D$9="中国",L139,IF('入力欄(差替情報)'!$D$9="四国",L161,IF('入力欄(差替情報)'!$D$9="九州",L183)))))))))</f>
        <v>0</v>
      </c>
      <c r="M205" s="51" t="b">
        <f>IF('入力欄(差替情報)'!$D$9="北海道",M7,IF('入力欄(差替情報)'!$D$9="東北",M29,IF('入力欄(差替情報)'!$D$9="東京",M51,IF('入力欄(差替情報)'!$D$9="中部",M73,IF('入力欄(差替情報)'!$D$9="北陸",M95,IF('入力欄(差替情報)'!$D$9="関西",M117,IF('入力欄(差替情報)'!$D$9="中国",M139,IF('入力欄(差替情報)'!$D$9="四国",M161,IF('入力欄(差替情報)'!$D$9="九州",M183)))))))))</f>
        <v>0</v>
      </c>
    </row>
    <row r="206" spans="1:13" x14ac:dyDescent="0.3">
      <c r="A206" s="50">
        <v>16</v>
      </c>
      <c r="B206" s="51" t="b">
        <f>IF('入力欄(差替情報)'!$D$9="北海道",B8,IF('入力欄(差替情報)'!$D$9="東北",B30,IF('入力欄(差替情報)'!$D$9="東京",B52,IF('入力欄(差替情報)'!$D$9="中部",B74,IF('入力欄(差替情報)'!$D$9="北陸",B96,IF('入力欄(差替情報)'!$D$9="関西",B118,IF('入力欄(差替情報)'!$D$9="中国",B140,IF('入力欄(差替情報)'!$D$9="四国",B162,IF('入力欄(差替情報)'!$D$9="九州",B184)))))))))</f>
        <v>0</v>
      </c>
      <c r="C206" s="51" t="b">
        <f>IF('入力欄(差替情報)'!$D$9="北海道",C8,IF('入力欄(差替情報)'!$D$9="東北",C30,IF('入力欄(差替情報)'!$D$9="東京",C52,IF('入力欄(差替情報)'!$D$9="中部",C74,IF('入力欄(差替情報)'!$D$9="北陸",C96,IF('入力欄(差替情報)'!$D$9="関西",C118,IF('入力欄(差替情報)'!$D$9="中国",C140,IF('入力欄(差替情報)'!$D$9="四国",C162,IF('入力欄(差替情報)'!$D$9="九州",C184)))))))))</f>
        <v>0</v>
      </c>
      <c r="D206" s="51" t="b">
        <f>IF('入力欄(差替情報)'!$D$9="北海道",D8,IF('入力欄(差替情報)'!$D$9="東北",D30,IF('入力欄(差替情報)'!$D$9="東京",D52,IF('入力欄(差替情報)'!$D$9="中部",D74,IF('入力欄(差替情報)'!$D$9="北陸",D96,IF('入力欄(差替情報)'!$D$9="関西",D118,IF('入力欄(差替情報)'!$D$9="中国",D140,IF('入力欄(差替情報)'!$D$9="四国",D162,IF('入力欄(差替情報)'!$D$9="九州",D184)))))))))</f>
        <v>0</v>
      </c>
      <c r="E206" s="51" t="b">
        <f>IF('入力欄(差替情報)'!$D$9="北海道",E8,IF('入力欄(差替情報)'!$D$9="東北",E30,IF('入力欄(差替情報)'!$D$9="東京",E52,IF('入力欄(差替情報)'!$D$9="中部",E74,IF('入力欄(差替情報)'!$D$9="北陸",E96,IF('入力欄(差替情報)'!$D$9="関西",E118,IF('入力欄(差替情報)'!$D$9="中国",E140,IF('入力欄(差替情報)'!$D$9="四国",E162,IF('入力欄(差替情報)'!$D$9="九州",E184)))))))))</f>
        <v>0</v>
      </c>
      <c r="F206" s="51" t="b">
        <f>IF('入力欄(差替情報)'!$D$9="北海道",F8,IF('入力欄(差替情報)'!$D$9="東北",F30,IF('入力欄(差替情報)'!$D$9="東京",F52,IF('入力欄(差替情報)'!$D$9="中部",F74,IF('入力欄(差替情報)'!$D$9="北陸",F96,IF('入力欄(差替情報)'!$D$9="関西",F118,IF('入力欄(差替情報)'!$D$9="中国",F140,IF('入力欄(差替情報)'!$D$9="四国",F162,IF('入力欄(差替情報)'!$D$9="九州",F184)))))))))</f>
        <v>0</v>
      </c>
      <c r="G206" s="51" t="b">
        <f>IF('入力欄(差替情報)'!$D$9="北海道",G8,IF('入力欄(差替情報)'!$D$9="東北",G30,IF('入力欄(差替情報)'!$D$9="東京",G52,IF('入力欄(差替情報)'!$D$9="中部",G74,IF('入力欄(差替情報)'!$D$9="北陸",G96,IF('入力欄(差替情報)'!$D$9="関西",G118,IF('入力欄(差替情報)'!$D$9="中国",G140,IF('入力欄(差替情報)'!$D$9="四国",G162,IF('入力欄(差替情報)'!$D$9="九州",G184)))))))))</f>
        <v>0</v>
      </c>
      <c r="H206" s="51" t="b">
        <f>IF('入力欄(差替情報)'!$D$9="北海道",H8,IF('入力欄(差替情報)'!$D$9="東北",H30,IF('入力欄(差替情報)'!$D$9="東京",H52,IF('入力欄(差替情報)'!$D$9="中部",H74,IF('入力欄(差替情報)'!$D$9="北陸",H96,IF('入力欄(差替情報)'!$D$9="関西",H118,IF('入力欄(差替情報)'!$D$9="中国",H140,IF('入力欄(差替情報)'!$D$9="四国",H162,IF('入力欄(差替情報)'!$D$9="九州",H184)))))))))</f>
        <v>0</v>
      </c>
      <c r="I206" s="51" t="b">
        <f>IF('入力欄(差替情報)'!$D$9="北海道",I8,IF('入力欄(差替情報)'!$D$9="東北",I30,IF('入力欄(差替情報)'!$D$9="東京",I52,IF('入力欄(差替情報)'!$D$9="中部",I74,IF('入力欄(差替情報)'!$D$9="北陸",I96,IF('入力欄(差替情報)'!$D$9="関西",I118,IF('入力欄(差替情報)'!$D$9="中国",I140,IF('入力欄(差替情報)'!$D$9="四国",I162,IF('入力欄(差替情報)'!$D$9="九州",I184)))))))))</f>
        <v>0</v>
      </c>
      <c r="J206" s="51" t="b">
        <f>IF('入力欄(差替情報)'!$D$9="北海道",J8,IF('入力欄(差替情報)'!$D$9="東北",J30,IF('入力欄(差替情報)'!$D$9="東京",J52,IF('入力欄(差替情報)'!$D$9="中部",J74,IF('入力欄(差替情報)'!$D$9="北陸",J96,IF('入力欄(差替情報)'!$D$9="関西",J118,IF('入力欄(差替情報)'!$D$9="中国",J140,IF('入力欄(差替情報)'!$D$9="四国",J162,IF('入力欄(差替情報)'!$D$9="九州",J184)))))))))</f>
        <v>0</v>
      </c>
      <c r="K206" s="51" t="b">
        <f>IF('入力欄(差替情報)'!$D$9="北海道",K8,IF('入力欄(差替情報)'!$D$9="東北",K30,IF('入力欄(差替情報)'!$D$9="東京",K52,IF('入力欄(差替情報)'!$D$9="中部",K74,IF('入力欄(差替情報)'!$D$9="北陸",K96,IF('入力欄(差替情報)'!$D$9="関西",K118,IF('入力欄(差替情報)'!$D$9="中国",K140,IF('入力欄(差替情報)'!$D$9="四国",K162,IF('入力欄(差替情報)'!$D$9="九州",K184)))))))))</f>
        <v>0</v>
      </c>
      <c r="L206" s="51" t="b">
        <f>IF('入力欄(差替情報)'!$D$9="北海道",L8,IF('入力欄(差替情報)'!$D$9="東北",L30,IF('入力欄(差替情報)'!$D$9="東京",L52,IF('入力欄(差替情報)'!$D$9="中部",L74,IF('入力欄(差替情報)'!$D$9="北陸",L96,IF('入力欄(差替情報)'!$D$9="関西",L118,IF('入力欄(差替情報)'!$D$9="中国",L140,IF('入力欄(差替情報)'!$D$9="四国",L162,IF('入力欄(差替情報)'!$D$9="九州",L184)))))))))</f>
        <v>0</v>
      </c>
      <c r="M206" s="51" t="b">
        <f>IF('入力欄(差替情報)'!$D$9="北海道",M8,IF('入力欄(差替情報)'!$D$9="東北",M30,IF('入力欄(差替情報)'!$D$9="東京",M52,IF('入力欄(差替情報)'!$D$9="中部",M74,IF('入力欄(差替情報)'!$D$9="北陸",M96,IF('入力欄(差替情報)'!$D$9="関西",M118,IF('入力欄(差替情報)'!$D$9="中国",M140,IF('入力欄(差替情報)'!$D$9="四国",M162,IF('入力欄(差替情報)'!$D$9="九州",M184)))))))))</f>
        <v>0</v>
      </c>
    </row>
    <row r="207" spans="1:13" x14ac:dyDescent="0.3">
      <c r="A207" s="50">
        <v>15</v>
      </c>
      <c r="B207" s="51" t="b">
        <f>IF('入力欄(差替情報)'!$D$9="北海道",B9,IF('入力欄(差替情報)'!$D$9="東北",B31,IF('入力欄(差替情報)'!$D$9="東京",B53,IF('入力欄(差替情報)'!$D$9="中部",B75,IF('入力欄(差替情報)'!$D$9="北陸",B97,IF('入力欄(差替情報)'!$D$9="関西",B119,IF('入力欄(差替情報)'!$D$9="中国",B141,IF('入力欄(差替情報)'!$D$9="四国",B163,IF('入力欄(差替情報)'!$D$9="九州",B185)))))))))</f>
        <v>0</v>
      </c>
      <c r="C207" s="51" t="b">
        <f>IF('入力欄(差替情報)'!$D$9="北海道",C9,IF('入力欄(差替情報)'!$D$9="東北",C31,IF('入力欄(差替情報)'!$D$9="東京",C53,IF('入力欄(差替情報)'!$D$9="中部",C75,IF('入力欄(差替情報)'!$D$9="北陸",C97,IF('入力欄(差替情報)'!$D$9="関西",C119,IF('入力欄(差替情報)'!$D$9="中国",C141,IF('入力欄(差替情報)'!$D$9="四国",C163,IF('入力欄(差替情報)'!$D$9="九州",C185)))))))))</f>
        <v>0</v>
      </c>
      <c r="D207" s="51" t="b">
        <f>IF('入力欄(差替情報)'!$D$9="北海道",D9,IF('入力欄(差替情報)'!$D$9="東北",D31,IF('入力欄(差替情報)'!$D$9="東京",D53,IF('入力欄(差替情報)'!$D$9="中部",D75,IF('入力欄(差替情報)'!$D$9="北陸",D97,IF('入力欄(差替情報)'!$D$9="関西",D119,IF('入力欄(差替情報)'!$D$9="中国",D141,IF('入力欄(差替情報)'!$D$9="四国",D163,IF('入力欄(差替情報)'!$D$9="九州",D185)))))))))</f>
        <v>0</v>
      </c>
      <c r="E207" s="51" t="b">
        <f>IF('入力欄(差替情報)'!$D$9="北海道",E9,IF('入力欄(差替情報)'!$D$9="東北",E31,IF('入力欄(差替情報)'!$D$9="東京",E53,IF('入力欄(差替情報)'!$D$9="中部",E75,IF('入力欄(差替情報)'!$D$9="北陸",E97,IF('入力欄(差替情報)'!$D$9="関西",E119,IF('入力欄(差替情報)'!$D$9="中国",E141,IF('入力欄(差替情報)'!$D$9="四国",E163,IF('入力欄(差替情報)'!$D$9="九州",E185)))))))))</f>
        <v>0</v>
      </c>
      <c r="F207" s="51" t="b">
        <f>IF('入力欄(差替情報)'!$D$9="北海道",F9,IF('入力欄(差替情報)'!$D$9="東北",F31,IF('入力欄(差替情報)'!$D$9="東京",F53,IF('入力欄(差替情報)'!$D$9="中部",F75,IF('入力欄(差替情報)'!$D$9="北陸",F97,IF('入力欄(差替情報)'!$D$9="関西",F119,IF('入力欄(差替情報)'!$D$9="中国",F141,IF('入力欄(差替情報)'!$D$9="四国",F163,IF('入力欄(差替情報)'!$D$9="九州",F185)))))))))</f>
        <v>0</v>
      </c>
      <c r="G207" s="51" t="b">
        <f>IF('入力欄(差替情報)'!$D$9="北海道",G9,IF('入力欄(差替情報)'!$D$9="東北",G31,IF('入力欄(差替情報)'!$D$9="東京",G53,IF('入力欄(差替情報)'!$D$9="中部",G75,IF('入力欄(差替情報)'!$D$9="北陸",G97,IF('入力欄(差替情報)'!$D$9="関西",G119,IF('入力欄(差替情報)'!$D$9="中国",G141,IF('入力欄(差替情報)'!$D$9="四国",G163,IF('入力欄(差替情報)'!$D$9="九州",G185)))))))))</f>
        <v>0</v>
      </c>
      <c r="H207" s="51" t="b">
        <f>IF('入力欄(差替情報)'!$D$9="北海道",H9,IF('入力欄(差替情報)'!$D$9="東北",H31,IF('入力欄(差替情報)'!$D$9="東京",H53,IF('入力欄(差替情報)'!$D$9="中部",H75,IF('入力欄(差替情報)'!$D$9="北陸",H97,IF('入力欄(差替情報)'!$D$9="関西",H119,IF('入力欄(差替情報)'!$D$9="中国",H141,IF('入力欄(差替情報)'!$D$9="四国",H163,IF('入力欄(差替情報)'!$D$9="九州",H185)))))))))</f>
        <v>0</v>
      </c>
      <c r="I207" s="51" t="b">
        <f>IF('入力欄(差替情報)'!$D$9="北海道",I9,IF('入力欄(差替情報)'!$D$9="東北",I31,IF('入力欄(差替情報)'!$D$9="東京",I53,IF('入力欄(差替情報)'!$D$9="中部",I75,IF('入力欄(差替情報)'!$D$9="北陸",I97,IF('入力欄(差替情報)'!$D$9="関西",I119,IF('入力欄(差替情報)'!$D$9="中国",I141,IF('入力欄(差替情報)'!$D$9="四国",I163,IF('入力欄(差替情報)'!$D$9="九州",I185)))))))))</f>
        <v>0</v>
      </c>
      <c r="J207" s="51" t="b">
        <f>IF('入力欄(差替情報)'!$D$9="北海道",J9,IF('入力欄(差替情報)'!$D$9="東北",J31,IF('入力欄(差替情報)'!$D$9="東京",J53,IF('入力欄(差替情報)'!$D$9="中部",J75,IF('入力欄(差替情報)'!$D$9="北陸",J97,IF('入力欄(差替情報)'!$D$9="関西",J119,IF('入力欄(差替情報)'!$D$9="中国",J141,IF('入力欄(差替情報)'!$D$9="四国",J163,IF('入力欄(差替情報)'!$D$9="九州",J185)))))))))</f>
        <v>0</v>
      </c>
      <c r="K207" s="51" t="b">
        <f>IF('入力欄(差替情報)'!$D$9="北海道",K9,IF('入力欄(差替情報)'!$D$9="東北",K31,IF('入力欄(差替情報)'!$D$9="東京",K53,IF('入力欄(差替情報)'!$D$9="中部",K75,IF('入力欄(差替情報)'!$D$9="北陸",K97,IF('入力欄(差替情報)'!$D$9="関西",K119,IF('入力欄(差替情報)'!$D$9="中国",K141,IF('入力欄(差替情報)'!$D$9="四国",K163,IF('入力欄(差替情報)'!$D$9="九州",K185)))))))))</f>
        <v>0</v>
      </c>
      <c r="L207" s="51" t="b">
        <f>IF('入力欄(差替情報)'!$D$9="北海道",L9,IF('入力欄(差替情報)'!$D$9="東北",L31,IF('入力欄(差替情報)'!$D$9="東京",L53,IF('入力欄(差替情報)'!$D$9="中部",L75,IF('入力欄(差替情報)'!$D$9="北陸",L97,IF('入力欄(差替情報)'!$D$9="関西",L119,IF('入力欄(差替情報)'!$D$9="中国",L141,IF('入力欄(差替情報)'!$D$9="四国",L163,IF('入力欄(差替情報)'!$D$9="九州",L185)))))))))</f>
        <v>0</v>
      </c>
      <c r="M207" s="51" t="b">
        <f>IF('入力欄(差替情報)'!$D$9="北海道",M9,IF('入力欄(差替情報)'!$D$9="東北",M31,IF('入力欄(差替情報)'!$D$9="東京",M53,IF('入力欄(差替情報)'!$D$9="中部",M75,IF('入力欄(差替情報)'!$D$9="北陸",M97,IF('入力欄(差替情報)'!$D$9="関西",M119,IF('入力欄(差替情報)'!$D$9="中国",M141,IF('入力欄(差替情報)'!$D$9="四国",M163,IF('入力欄(差替情報)'!$D$9="九州",M185)))))))))</f>
        <v>0</v>
      </c>
    </row>
    <row r="208" spans="1:13" x14ac:dyDescent="0.3">
      <c r="A208" s="50">
        <v>14</v>
      </c>
      <c r="B208" s="51" t="b">
        <f>IF('入力欄(差替情報)'!$D$9="北海道",B10,IF('入力欄(差替情報)'!$D$9="東北",B32,IF('入力欄(差替情報)'!$D$9="東京",B54,IF('入力欄(差替情報)'!$D$9="中部",B76,IF('入力欄(差替情報)'!$D$9="北陸",B98,IF('入力欄(差替情報)'!$D$9="関西",B120,IF('入力欄(差替情報)'!$D$9="中国",B142,IF('入力欄(差替情報)'!$D$9="四国",B164,IF('入力欄(差替情報)'!$D$9="九州",B186)))))))))</f>
        <v>0</v>
      </c>
      <c r="C208" s="51" t="b">
        <f>IF('入力欄(差替情報)'!$D$9="北海道",C10,IF('入力欄(差替情報)'!$D$9="東北",C32,IF('入力欄(差替情報)'!$D$9="東京",C54,IF('入力欄(差替情報)'!$D$9="中部",C76,IF('入力欄(差替情報)'!$D$9="北陸",C98,IF('入力欄(差替情報)'!$D$9="関西",C120,IF('入力欄(差替情報)'!$D$9="中国",C142,IF('入力欄(差替情報)'!$D$9="四国",C164,IF('入力欄(差替情報)'!$D$9="九州",C186)))))))))</f>
        <v>0</v>
      </c>
      <c r="D208" s="51" t="b">
        <f>IF('入力欄(差替情報)'!$D$9="北海道",D10,IF('入力欄(差替情報)'!$D$9="東北",D32,IF('入力欄(差替情報)'!$D$9="東京",D54,IF('入力欄(差替情報)'!$D$9="中部",D76,IF('入力欄(差替情報)'!$D$9="北陸",D98,IF('入力欄(差替情報)'!$D$9="関西",D120,IF('入力欄(差替情報)'!$D$9="中国",D142,IF('入力欄(差替情報)'!$D$9="四国",D164,IF('入力欄(差替情報)'!$D$9="九州",D186)))))))))</f>
        <v>0</v>
      </c>
      <c r="E208" s="51" t="b">
        <f>IF('入力欄(差替情報)'!$D$9="北海道",E10,IF('入力欄(差替情報)'!$D$9="東北",E32,IF('入力欄(差替情報)'!$D$9="東京",E54,IF('入力欄(差替情報)'!$D$9="中部",E76,IF('入力欄(差替情報)'!$D$9="北陸",E98,IF('入力欄(差替情報)'!$D$9="関西",E120,IF('入力欄(差替情報)'!$D$9="中国",E142,IF('入力欄(差替情報)'!$D$9="四国",E164,IF('入力欄(差替情報)'!$D$9="九州",E186)))))))))</f>
        <v>0</v>
      </c>
      <c r="F208" s="51" t="b">
        <f>IF('入力欄(差替情報)'!$D$9="北海道",F10,IF('入力欄(差替情報)'!$D$9="東北",F32,IF('入力欄(差替情報)'!$D$9="東京",F54,IF('入力欄(差替情報)'!$D$9="中部",F76,IF('入力欄(差替情報)'!$D$9="北陸",F98,IF('入力欄(差替情報)'!$D$9="関西",F120,IF('入力欄(差替情報)'!$D$9="中国",F142,IF('入力欄(差替情報)'!$D$9="四国",F164,IF('入力欄(差替情報)'!$D$9="九州",F186)))))))))</f>
        <v>0</v>
      </c>
      <c r="G208" s="51" t="b">
        <f>IF('入力欄(差替情報)'!$D$9="北海道",G10,IF('入力欄(差替情報)'!$D$9="東北",G32,IF('入力欄(差替情報)'!$D$9="東京",G54,IF('入力欄(差替情報)'!$D$9="中部",G76,IF('入力欄(差替情報)'!$D$9="北陸",G98,IF('入力欄(差替情報)'!$D$9="関西",G120,IF('入力欄(差替情報)'!$D$9="中国",G142,IF('入力欄(差替情報)'!$D$9="四国",G164,IF('入力欄(差替情報)'!$D$9="九州",G186)))))))))</f>
        <v>0</v>
      </c>
      <c r="H208" s="51" t="b">
        <f>IF('入力欄(差替情報)'!$D$9="北海道",H10,IF('入力欄(差替情報)'!$D$9="東北",H32,IF('入力欄(差替情報)'!$D$9="東京",H54,IF('入力欄(差替情報)'!$D$9="中部",H76,IF('入力欄(差替情報)'!$D$9="北陸",H98,IF('入力欄(差替情報)'!$D$9="関西",H120,IF('入力欄(差替情報)'!$D$9="中国",H142,IF('入力欄(差替情報)'!$D$9="四国",H164,IF('入力欄(差替情報)'!$D$9="九州",H186)))))))))</f>
        <v>0</v>
      </c>
      <c r="I208" s="51" t="b">
        <f>IF('入力欄(差替情報)'!$D$9="北海道",I10,IF('入力欄(差替情報)'!$D$9="東北",I32,IF('入力欄(差替情報)'!$D$9="東京",I54,IF('入力欄(差替情報)'!$D$9="中部",I76,IF('入力欄(差替情報)'!$D$9="北陸",I98,IF('入力欄(差替情報)'!$D$9="関西",I120,IF('入力欄(差替情報)'!$D$9="中国",I142,IF('入力欄(差替情報)'!$D$9="四国",I164,IF('入力欄(差替情報)'!$D$9="九州",I186)))))))))</f>
        <v>0</v>
      </c>
      <c r="J208" s="51" t="b">
        <f>IF('入力欄(差替情報)'!$D$9="北海道",J10,IF('入力欄(差替情報)'!$D$9="東北",J32,IF('入力欄(差替情報)'!$D$9="東京",J54,IF('入力欄(差替情報)'!$D$9="中部",J76,IF('入力欄(差替情報)'!$D$9="北陸",J98,IF('入力欄(差替情報)'!$D$9="関西",J120,IF('入力欄(差替情報)'!$D$9="中国",J142,IF('入力欄(差替情報)'!$D$9="四国",J164,IF('入力欄(差替情報)'!$D$9="九州",J186)))))))))</f>
        <v>0</v>
      </c>
      <c r="K208" s="51" t="b">
        <f>IF('入力欄(差替情報)'!$D$9="北海道",K10,IF('入力欄(差替情報)'!$D$9="東北",K32,IF('入力欄(差替情報)'!$D$9="東京",K54,IF('入力欄(差替情報)'!$D$9="中部",K76,IF('入力欄(差替情報)'!$D$9="北陸",K98,IF('入力欄(差替情報)'!$D$9="関西",K120,IF('入力欄(差替情報)'!$D$9="中国",K142,IF('入力欄(差替情報)'!$D$9="四国",K164,IF('入力欄(差替情報)'!$D$9="九州",K186)))))))))</f>
        <v>0</v>
      </c>
      <c r="L208" s="51" t="b">
        <f>IF('入力欄(差替情報)'!$D$9="北海道",L10,IF('入力欄(差替情報)'!$D$9="東北",L32,IF('入力欄(差替情報)'!$D$9="東京",L54,IF('入力欄(差替情報)'!$D$9="中部",L76,IF('入力欄(差替情報)'!$D$9="北陸",L98,IF('入力欄(差替情報)'!$D$9="関西",L120,IF('入力欄(差替情報)'!$D$9="中国",L142,IF('入力欄(差替情報)'!$D$9="四国",L164,IF('入力欄(差替情報)'!$D$9="九州",L186)))))))))</f>
        <v>0</v>
      </c>
      <c r="M208" s="51" t="b">
        <f>IF('入力欄(差替情報)'!$D$9="北海道",M10,IF('入力欄(差替情報)'!$D$9="東北",M32,IF('入力欄(差替情報)'!$D$9="東京",M54,IF('入力欄(差替情報)'!$D$9="中部",M76,IF('入力欄(差替情報)'!$D$9="北陸",M98,IF('入力欄(差替情報)'!$D$9="関西",M120,IF('入力欄(差替情報)'!$D$9="中国",M142,IF('入力欄(差替情報)'!$D$9="四国",M164,IF('入力欄(差替情報)'!$D$9="九州",M186)))))))))</f>
        <v>0</v>
      </c>
    </row>
    <row r="209" spans="1:13" x14ac:dyDescent="0.3">
      <c r="A209" s="50">
        <v>13</v>
      </c>
      <c r="B209" s="51" t="b">
        <f>IF('入力欄(差替情報)'!$D$9="北海道",B11,IF('入力欄(差替情報)'!$D$9="東北",B33,IF('入力欄(差替情報)'!$D$9="東京",B55,IF('入力欄(差替情報)'!$D$9="中部",B77,IF('入力欄(差替情報)'!$D$9="北陸",B99,IF('入力欄(差替情報)'!$D$9="関西",B121,IF('入力欄(差替情報)'!$D$9="中国",B143,IF('入力欄(差替情報)'!$D$9="四国",B165,IF('入力欄(差替情報)'!$D$9="九州",B187)))))))))</f>
        <v>0</v>
      </c>
      <c r="C209" s="51" t="b">
        <f>IF('入力欄(差替情報)'!$D$9="北海道",C11,IF('入力欄(差替情報)'!$D$9="東北",C33,IF('入力欄(差替情報)'!$D$9="東京",C55,IF('入力欄(差替情報)'!$D$9="中部",C77,IF('入力欄(差替情報)'!$D$9="北陸",C99,IF('入力欄(差替情報)'!$D$9="関西",C121,IF('入力欄(差替情報)'!$D$9="中国",C143,IF('入力欄(差替情報)'!$D$9="四国",C165,IF('入力欄(差替情報)'!$D$9="九州",C187)))))))))</f>
        <v>0</v>
      </c>
      <c r="D209" s="51" t="b">
        <f>IF('入力欄(差替情報)'!$D$9="北海道",D11,IF('入力欄(差替情報)'!$D$9="東北",D33,IF('入力欄(差替情報)'!$D$9="東京",D55,IF('入力欄(差替情報)'!$D$9="中部",D77,IF('入力欄(差替情報)'!$D$9="北陸",D99,IF('入力欄(差替情報)'!$D$9="関西",D121,IF('入力欄(差替情報)'!$D$9="中国",D143,IF('入力欄(差替情報)'!$D$9="四国",D165,IF('入力欄(差替情報)'!$D$9="九州",D187)))))))))</f>
        <v>0</v>
      </c>
      <c r="E209" s="51" t="b">
        <f>IF('入力欄(差替情報)'!$D$9="北海道",E11,IF('入力欄(差替情報)'!$D$9="東北",E33,IF('入力欄(差替情報)'!$D$9="東京",E55,IF('入力欄(差替情報)'!$D$9="中部",E77,IF('入力欄(差替情報)'!$D$9="北陸",E99,IF('入力欄(差替情報)'!$D$9="関西",E121,IF('入力欄(差替情報)'!$D$9="中国",E143,IF('入力欄(差替情報)'!$D$9="四国",E165,IF('入力欄(差替情報)'!$D$9="九州",E187)))))))))</f>
        <v>0</v>
      </c>
      <c r="F209" s="51" t="b">
        <f>IF('入力欄(差替情報)'!$D$9="北海道",F11,IF('入力欄(差替情報)'!$D$9="東北",F33,IF('入力欄(差替情報)'!$D$9="東京",F55,IF('入力欄(差替情報)'!$D$9="中部",F77,IF('入力欄(差替情報)'!$D$9="北陸",F99,IF('入力欄(差替情報)'!$D$9="関西",F121,IF('入力欄(差替情報)'!$D$9="中国",F143,IF('入力欄(差替情報)'!$D$9="四国",F165,IF('入力欄(差替情報)'!$D$9="九州",F187)))))))))</f>
        <v>0</v>
      </c>
      <c r="G209" s="51" t="b">
        <f>IF('入力欄(差替情報)'!$D$9="北海道",G11,IF('入力欄(差替情報)'!$D$9="東北",G33,IF('入力欄(差替情報)'!$D$9="東京",G55,IF('入力欄(差替情報)'!$D$9="中部",G77,IF('入力欄(差替情報)'!$D$9="北陸",G99,IF('入力欄(差替情報)'!$D$9="関西",G121,IF('入力欄(差替情報)'!$D$9="中国",G143,IF('入力欄(差替情報)'!$D$9="四国",G165,IF('入力欄(差替情報)'!$D$9="九州",G187)))))))))</f>
        <v>0</v>
      </c>
      <c r="H209" s="51" t="b">
        <f>IF('入力欄(差替情報)'!$D$9="北海道",H11,IF('入力欄(差替情報)'!$D$9="東北",H33,IF('入力欄(差替情報)'!$D$9="東京",H55,IF('入力欄(差替情報)'!$D$9="中部",H77,IF('入力欄(差替情報)'!$D$9="北陸",H99,IF('入力欄(差替情報)'!$D$9="関西",H121,IF('入力欄(差替情報)'!$D$9="中国",H143,IF('入力欄(差替情報)'!$D$9="四国",H165,IF('入力欄(差替情報)'!$D$9="九州",H187)))))))))</f>
        <v>0</v>
      </c>
      <c r="I209" s="51" t="b">
        <f>IF('入力欄(差替情報)'!$D$9="北海道",I11,IF('入力欄(差替情報)'!$D$9="東北",I33,IF('入力欄(差替情報)'!$D$9="東京",I55,IF('入力欄(差替情報)'!$D$9="中部",I77,IF('入力欄(差替情報)'!$D$9="北陸",I99,IF('入力欄(差替情報)'!$D$9="関西",I121,IF('入力欄(差替情報)'!$D$9="中国",I143,IF('入力欄(差替情報)'!$D$9="四国",I165,IF('入力欄(差替情報)'!$D$9="九州",I187)))))))))</f>
        <v>0</v>
      </c>
      <c r="J209" s="51" t="b">
        <f>IF('入力欄(差替情報)'!$D$9="北海道",J11,IF('入力欄(差替情報)'!$D$9="東北",J33,IF('入力欄(差替情報)'!$D$9="東京",J55,IF('入力欄(差替情報)'!$D$9="中部",J77,IF('入力欄(差替情報)'!$D$9="北陸",J99,IF('入力欄(差替情報)'!$D$9="関西",J121,IF('入力欄(差替情報)'!$D$9="中国",J143,IF('入力欄(差替情報)'!$D$9="四国",J165,IF('入力欄(差替情報)'!$D$9="九州",J187)))))))))</f>
        <v>0</v>
      </c>
      <c r="K209" s="51" t="b">
        <f>IF('入力欄(差替情報)'!$D$9="北海道",K11,IF('入力欄(差替情報)'!$D$9="東北",K33,IF('入力欄(差替情報)'!$D$9="東京",K55,IF('入力欄(差替情報)'!$D$9="中部",K77,IF('入力欄(差替情報)'!$D$9="北陸",K99,IF('入力欄(差替情報)'!$D$9="関西",K121,IF('入力欄(差替情報)'!$D$9="中国",K143,IF('入力欄(差替情報)'!$D$9="四国",K165,IF('入力欄(差替情報)'!$D$9="九州",K187)))))))))</f>
        <v>0</v>
      </c>
      <c r="L209" s="51" t="b">
        <f>IF('入力欄(差替情報)'!$D$9="北海道",L11,IF('入力欄(差替情報)'!$D$9="東北",L33,IF('入力欄(差替情報)'!$D$9="東京",L55,IF('入力欄(差替情報)'!$D$9="中部",L77,IF('入力欄(差替情報)'!$D$9="北陸",L99,IF('入力欄(差替情報)'!$D$9="関西",L121,IF('入力欄(差替情報)'!$D$9="中国",L143,IF('入力欄(差替情報)'!$D$9="四国",L165,IF('入力欄(差替情報)'!$D$9="九州",L187)))))))))</f>
        <v>0</v>
      </c>
      <c r="M209" s="51" t="b">
        <f>IF('入力欄(差替情報)'!$D$9="北海道",M11,IF('入力欄(差替情報)'!$D$9="東北",M33,IF('入力欄(差替情報)'!$D$9="東京",M55,IF('入力欄(差替情報)'!$D$9="中部",M77,IF('入力欄(差替情報)'!$D$9="北陸",M99,IF('入力欄(差替情報)'!$D$9="関西",M121,IF('入力欄(差替情報)'!$D$9="中国",M143,IF('入力欄(差替情報)'!$D$9="四国",M165,IF('入力欄(差替情報)'!$D$9="九州",M187)))))))))</f>
        <v>0</v>
      </c>
    </row>
    <row r="210" spans="1:13" x14ac:dyDescent="0.3">
      <c r="A210" s="50">
        <v>12</v>
      </c>
      <c r="B210" s="51" t="b">
        <f>IF('入力欄(差替情報)'!$D$9="北海道",B12,IF('入力欄(差替情報)'!$D$9="東北",B34,IF('入力欄(差替情報)'!$D$9="東京",B56,IF('入力欄(差替情報)'!$D$9="中部",B78,IF('入力欄(差替情報)'!$D$9="北陸",B100,IF('入力欄(差替情報)'!$D$9="関西",B122,IF('入力欄(差替情報)'!$D$9="中国",B144,IF('入力欄(差替情報)'!$D$9="四国",B166,IF('入力欄(差替情報)'!$D$9="九州",B188)))))))))</f>
        <v>0</v>
      </c>
      <c r="C210" s="51" t="b">
        <f>IF('入力欄(差替情報)'!$D$9="北海道",C12,IF('入力欄(差替情報)'!$D$9="東北",C34,IF('入力欄(差替情報)'!$D$9="東京",C56,IF('入力欄(差替情報)'!$D$9="中部",C78,IF('入力欄(差替情報)'!$D$9="北陸",C100,IF('入力欄(差替情報)'!$D$9="関西",C122,IF('入力欄(差替情報)'!$D$9="中国",C144,IF('入力欄(差替情報)'!$D$9="四国",C166,IF('入力欄(差替情報)'!$D$9="九州",C188)))))))))</f>
        <v>0</v>
      </c>
      <c r="D210" s="51" t="b">
        <f>IF('入力欄(差替情報)'!$D$9="北海道",D12,IF('入力欄(差替情報)'!$D$9="東北",D34,IF('入力欄(差替情報)'!$D$9="東京",D56,IF('入力欄(差替情報)'!$D$9="中部",D78,IF('入力欄(差替情報)'!$D$9="北陸",D100,IF('入力欄(差替情報)'!$D$9="関西",D122,IF('入力欄(差替情報)'!$D$9="中国",D144,IF('入力欄(差替情報)'!$D$9="四国",D166,IF('入力欄(差替情報)'!$D$9="九州",D188)))))))))</f>
        <v>0</v>
      </c>
      <c r="E210" s="51" t="b">
        <f>IF('入力欄(差替情報)'!$D$9="北海道",E12,IF('入力欄(差替情報)'!$D$9="東北",E34,IF('入力欄(差替情報)'!$D$9="東京",E56,IF('入力欄(差替情報)'!$D$9="中部",E78,IF('入力欄(差替情報)'!$D$9="北陸",E100,IF('入力欄(差替情報)'!$D$9="関西",E122,IF('入力欄(差替情報)'!$D$9="中国",E144,IF('入力欄(差替情報)'!$D$9="四国",E166,IF('入力欄(差替情報)'!$D$9="九州",E188)))))))))</f>
        <v>0</v>
      </c>
      <c r="F210" s="51" t="b">
        <f>IF('入力欄(差替情報)'!$D$9="北海道",F12,IF('入力欄(差替情報)'!$D$9="東北",F34,IF('入力欄(差替情報)'!$D$9="東京",F56,IF('入力欄(差替情報)'!$D$9="中部",F78,IF('入力欄(差替情報)'!$D$9="北陸",F100,IF('入力欄(差替情報)'!$D$9="関西",F122,IF('入力欄(差替情報)'!$D$9="中国",F144,IF('入力欄(差替情報)'!$D$9="四国",F166,IF('入力欄(差替情報)'!$D$9="九州",F188)))))))))</f>
        <v>0</v>
      </c>
      <c r="G210" s="51" t="b">
        <f>IF('入力欄(差替情報)'!$D$9="北海道",G12,IF('入力欄(差替情報)'!$D$9="東北",G34,IF('入力欄(差替情報)'!$D$9="東京",G56,IF('入力欄(差替情報)'!$D$9="中部",G78,IF('入力欄(差替情報)'!$D$9="北陸",G100,IF('入力欄(差替情報)'!$D$9="関西",G122,IF('入力欄(差替情報)'!$D$9="中国",G144,IF('入力欄(差替情報)'!$D$9="四国",G166,IF('入力欄(差替情報)'!$D$9="九州",G188)))))))))</f>
        <v>0</v>
      </c>
      <c r="H210" s="51" t="b">
        <f>IF('入力欄(差替情報)'!$D$9="北海道",H12,IF('入力欄(差替情報)'!$D$9="東北",H34,IF('入力欄(差替情報)'!$D$9="東京",H56,IF('入力欄(差替情報)'!$D$9="中部",H78,IF('入力欄(差替情報)'!$D$9="北陸",H100,IF('入力欄(差替情報)'!$D$9="関西",H122,IF('入力欄(差替情報)'!$D$9="中国",H144,IF('入力欄(差替情報)'!$D$9="四国",H166,IF('入力欄(差替情報)'!$D$9="九州",H188)))))))))</f>
        <v>0</v>
      </c>
      <c r="I210" s="51" t="b">
        <f>IF('入力欄(差替情報)'!$D$9="北海道",I12,IF('入力欄(差替情報)'!$D$9="東北",I34,IF('入力欄(差替情報)'!$D$9="東京",I56,IF('入力欄(差替情報)'!$D$9="中部",I78,IF('入力欄(差替情報)'!$D$9="北陸",I100,IF('入力欄(差替情報)'!$D$9="関西",I122,IF('入力欄(差替情報)'!$D$9="中国",I144,IF('入力欄(差替情報)'!$D$9="四国",I166,IF('入力欄(差替情報)'!$D$9="九州",I188)))))))))</f>
        <v>0</v>
      </c>
      <c r="J210" s="51" t="b">
        <f>IF('入力欄(差替情報)'!$D$9="北海道",J12,IF('入力欄(差替情報)'!$D$9="東北",J34,IF('入力欄(差替情報)'!$D$9="東京",J56,IF('入力欄(差替情報)'!$D$9="中部",J78,IF('入力欄(差替情報)'!$D$9="北陸",J100,IF('入力欄(差替情報)'!$D$9="関西",J122,IF('入力欄(差替情報)'!$D$9="中国",J144,IF('入力欄(差替情報)'!$D$9="四国",J166,IF('入力欄(差替情報)'!$D$9="九州",J188)))))))))</f>
        <v>0</v>
      </c>
      <c r="K210" s="51" t="b">
        <f>IF('入力欄(差替情報)'!$D$9="北海道",K12,IF('入力欄(差替情報)'!$D$9="東北",K34,IF('入力欄(差替情報)'!$D$9="東京",K56,IF('入力欄(差替情報)'!$D$9="中部",K78,IF('入力欄(差替情報)'!$D$9="北陸",K100,IF('入力欄(差替情報)'!$D$9="関西",K122,IF('入力欄(差替情報)'!$D$9="中国",K144,IF('入力欄(差替情報)'!$D$9="四国",K166,IF('入力欄(差替情報)'!$D$9="九州",K188)))))))))</f>
        <v>0</v>
      </c>
      <c r="L210" s="51" t="b">
        <f>IF('入力欄(差替情報)'!$D$9="北海道",L12,IF('入力欄(差替情報)'!$D$9="東北",L34,IF('入力欄(差替情報)'!$D$9="東京",L56,IF('入力欄(差替情報)'!$D$9="中部",L78,IF('入力欄(差替情報)'!$D$9="北陸",L100,IF('入力欄(差替情報)'!$D$9="関西",L122,IF('入力欄(差替情報)'!$D$9="中国",L144,IF('入力欄(差替情報)'!$D$9="四国",L166,IF('入力欄(差替情報)'!$D$9="九州",L188)))))))))</f>
        <v>0</v>
      </c>
      <c r="M210" s="51" t="b">
        <f>IF('入力欄(差替情報)'!$D$9="北海道",M12,IF('入力欄(差替情報)'!$D$9="東北",M34,IF('入力欄(差替情報)'!$D$9="東京",M56,IF('入力欄(差替情報)'!$D$9="中部",M78,IF('入力欄(差替情報)'!$D$9="北陸",M100,IF('入力欄(差替情報)'!$D$9="関西",M122,IF('入力欄(差替情報)'!$D$9="中国",M144,IF('入力欄(差替情報)'!$D$9="四国",M166,IF('入力欄(差替情報)'!$D$9="九州",M188)))))))))</f>
        <v>0</v>
      </c>
    </row>
    <row r="211" spans="1:13" x14ac:dyDescent="0.3">
      <c r="A211" s="50">
        <v>11</v>
      </c>
      <c r="B211" s="51" t="b">
        <f>IF('入力欄(差替情報)'!$D$9="北海道",B13,IF('入力欄(差替情報)'!$D$9="東北",B35,IF('入力欄(差替情報)'!$D$9="東京",B57,IF('入力欄(差替情報)'!$D$9="中部",B79,IF('入力欄(差替情報)'!$D$9="北陸",B101,IF('入力欄(差替情報)'!$D$9="関西",B123,IF('入力欄(差替情報)'!$D$9="中国",B145,IF('入力欄(差替情報)'!$D$9="四国",B167,IF('入力欄(差替情報)'!$D$9="九州",B189)))))))))</f>
        <v>0</v>
      </c>
      <c r="C211" s="51" t="b">
        <f>IF('入力欄(差替情報)'!$D$9="北海道",C13,IF('入力欄(差替情報)'!$D$9="東北",C35,IF('入力欄(差替情報)'!$D$9="東京",C57,IF('入力欄(差替情報)'!$D$9="中部",C79,IF('入力欄(差替情報)'!$D$9="北陸",C101,IF('入力欄(差替情報)'!$D$9="関西",C123,IF('入力欄(差替情報)'!$D$9="中国",C145,IF('入力欄(差替情報)'!$D$9="四国",C167,IF('入力欄(差替情報)'!$D$9="九州",C189)))))))))</f>
        <v>0</v>
      </c>
      <c r="D211" s="51" t="b">
        <f>IF('入力欄(差替情報)'!$D$9="北海道",D13,IF('入力欄(差替情報)'!$D$9="東北",D35,IF('入力欄(差替情報)'!$D$9="東京",D57,IF('入力欄(差替情報)'!$D$9="中部",D79,IF('入力欄(差替情報)'!$D$9="北陸",D101,IF('入力欄(差替情報)'!$D$9="関西",D123,IF('入力欄(差替情報)'!$D$9="中国",D145,IF('入力欄(差替情報)'!$D$9="四国",D167,IF('入力欄(差替情報)'!$D$9="九州",D189)))))))))</f>
        <v>0</v>
      </c>
      <c r="E211" s="51" t="b">
        <f>IF('入力欄(差替情報)'!$D$9="北海道",E13,IF('入力欄(差替情報)'!$D$9="東北",E35,IF('入力欄(差替情報)'!$D$9="東京",E57,IF('入力欄(差替情報)'!$D$9="中部",E79,IF('入力欄(差替情報)'!$D$9="北陸",E101,IF('入力欄(差替情報)'!$D$9="関西",E123,IF('入力欄(差替情報)'!$D$9="中国",E145,IF('入力欄(差替情報)'!$D$9="四国",E167,IF('入力欄(差替情報)'!$D$9="九州",E189)))))))))</f>
        <v>0</v>
      </c>
      <c r="F211" s="51" t="b">
        <f>IF('入力欄(差替情報)'!$D$9="北海道",F13,IF('入力欄(差替情報)'!$D$9="東北",F35,IF('入力欄(差替情報)'!$D$9="東京",F57,IF('入力欄(差替情報)'!$D$9="中部",F79,IF('入力欄(差替情報)'!$D$9="北陸",F101,IF('入力欄(差替情報)'!$D$9="関西",F123,IF('入力欄(差替情報)'!$D$9="中国",F145,IF('入力欄(差替情報)'!$D$9="四国",F167,IF('入力欄(差替情報)'!$D$9="九州",F189)))))))))</f>
        <v>0</v>
      </c>
      <c r="G211" s="51" t="b">
        <f>IF('入力欄(差替情報)'!$D$9="北海道",G13,IF('入力欄(差替情報)'!$D$9="東北",G35,IF('入力欄(差替情報)'!$D$9="東京",G57,IF('入力欄(差替情報)'!$D$9="中部",G79,IF('入力欄(差替情報)'!$D$9="北陸",G101,IF('入力欄(差替情報)'!$D$9="関西",G123,IF('入力欄(差替情報)'!$D$9="中国",G145,IF('入力欄(差替情報)'!$D$9="四国",G167,IF('入力欄(差替情報)'!$D$9="九州",G189)))))))))</f>
        <v>0</v>
      </c>
      <c r="H211" s="51" t="b">
        <f>IF('入力欄(差替情報)'!$D$9="北海道",H13,IF('入力欄(差替情報)'!$D$9="東北",H35,IF('入力欄(差替情報)'!$D$9="東京",H57,IF('入力欄(差替情報)'!$D$9="中部",H79,IF('入力欄(差替情報)'!$D$9="北陸",H101,IF('入力欄(差替情報)'!$D$9="関西",H123,IF('入力欄(差替情報)'!$D$9="中国",H145,IF('入力欄(差替情報)'!$D$9="四国",H167,IF('入力欄(差替情報)'!$D$9="九州",H189)))))))))</f>
        <v>0</v>
      </c>
      <c r="I211" s="51" t="b">
        <f>IF('入力欄(差替情報)'!$D$9="北海道",I13,IF('入力欄(差替情報)'!$D$9="東北",I35,IF('入力欄(差替情報)'!$D$9="東京",I57,IF('入力欄(差替情報)'!$D$9="中部",I79,IF('入力欄(差替情報)'!$D$9="北陸",I101,IF('入力欄(差替情報)'!$D$9="関西",I123,IF('入力欄(差替情報)'!$D$9="中国",I145,IF('入力欄(差替情報)'!$D$9="四国",I167,IF('入力欄(差替情報)'!$D$9="九州",I189)))))))))</f>
        <v>0</v>
      </c>
      <c r="J211" s="51" t="b">
        <f>IF('入力欄(差替情報)'!$D$9="北海道",J13,IF('入力欄(差替情報)'!$D$9="東北",J35,IF('入力欄(差替情報)'!$D$9="東京",J57,IF('入力欄(差替情報)'!$D$9="中部",J79,IF('入力欄(差替情報)'!$D$9="北陸",J101,IF('入力欄(差替情報)'!$D$9="関西",J123,IF('入力欄(差替情報)'!$D$9="中国",J145,IF('入力欄(差替情報)'!$D$9="四国",J167,IF('入力欄(差替情報)'!$D$9="九州",J189)))))))))</f>
        <v>0</v>
      </c>
      <c r="K211" s="51" t="b">
        <f>IF('入力欄(差替情報)'!$D$9="北海道",K13,IF('入力欄(差替情報)'!$D$9="東北",K35,IF('入力欄(差替情報)'!$D$9="東京",K57,IF('入力欄(差替情報)'!$D$9="中部",K79,IF('入力欄(差替情報)'!$D$9="北陸",K101,IF('入力欄(差替情報)'!$D$9="関西",K123,IF('入力欄(差替情報)'!$D$9="中国",K145,IF('入力欄(差替情報)'!$D$9="四国",K167,IF('入力欄(差替情報)'!$D$9="九州",K189)))))))))</f>
        <v>0</v>
      </c>
      <c r="L211" s="51" t="b">
        <f>IF('入力欄(差替情報)'!$D$9="北海道",L13,IF('入力欄(差替情報)'!$D$9="東北",L35,IF('入力欄(差替情報)'!$D$9="東京",L57,IF('入力欄(差替情報)'!$D$9="中部",L79,IF('入力欄(差替情報)'!$D$9="北陸",L101,IF('入力欄(差替情報)'!$D$9="関西",L123,IF('入力欄(差替情報)'!$D$9="中国",L145,IF('入力欄(差替情報)'!$D$9="四国",L167,IF('入力欄(差替情報)'!$D$9="九州",L189)))))))))</f>
        <v>0</v>
      </c>
      <c r="M211" s="51" t="b">
        <f>IF('入力欄(差替情報)'!$D$9="北海道",M13,IF('入力欄(差替情報)'!$D$9="東北",M35,IF('入力欄(差替情報)'!$D$9="東京",M57,IF('入力欄(差替情報)'!$D$9="中部",M79,IF('入力欄(差替情報)'!$D$9="北陸",M101,IF('入力欄(差替情報)'!$D$9="関西",M123,IF('入力欄(差替情報)'!$D$9="中国",M145,IF('入力欄(差替情報)'!$D$9="四国",M167,IF('入力欄(差替情報)'!$D$9="九州",M189)))))))))</f>
        <v>0</v>
      </c>
    </row>
    <row r="212" spans="1:13" x14ac:dyDescent="0.3">
      <c r="A212" s="50">
        <v>10</v>
      </c>
      <c r="B212" s="51" t="b">
        <f>IF('入力欄(差替情報)'!$D$9="北海道",B14,IF('入力欄(差替情報)'!$D$9="東北",B36,IF('入力欄(差替情報)'!$D$9="東京",B58,IF('入力欄(差替情報)'!$D$9="中部",B80,IF('入力欄(差替情報)'!$D$9="北陸",B102,IF('入力欄(差替情報)'!$D$9="関西",B124,IF('入力欄(差替情報)'!$D$9="中国",B146,IF('入力欄(差替情報)'!$D$9="四国",B168,IF('入力欄(差替情報)'!$D$9="九州",B190)))))))))</f>
        <v>0</v>
      </c>
      <c r="C212" s="51" t="b">
        <f>IF('入力欄(差替情報)'!$D$9="北海道",C14,IF('入力欄(差替情報)'!$D$9="東北",C36,IF('入力欄(差替情報)'!$D$9="東京",C58,IF('入力欄(差替情報)'!$D$9="中部",C80,IF('入力欄(差替情報)'!$D$9="北陸",C102,IF('入力欄(差替情報)'!$D$9="関西",C124,IF('入力欄(差替情報)'!$D$9="中国",C146,IF('入力欄(差替情報)'!$D$9="四国",C168,IF('入力欄(差替情報)'!$D$9="九州",C190)))))))))</f>
        <v>0</v>
      </c>
      <c r="D212" s="51" t="b">
        <f>IF('入力欄(差替情報)'!$D$9="北海道",D14,IF('入力欄(差替情報)'!$D$9="東北",D36,IF('入力欄(差替情報)'!$D$9="東京",D58,IF('入力欄(差替情報)'!$D$9="中部",D80,IF('入力欄(差替情報)'!$D$9="北陸",D102,IF('入力欄(差替情報)'!$D$9="関西",D124,IF('入力欄(差替情報)'!$D$9="中国",D146,IF('入力欄(差替情報)'!$D$9="四国",D168,IF('入力欄(差替情報)'!$D$9="九州",D190)))))))))</f>
        <v>0</v>
      </c>
      <c r="E212" s="51" t="b">
        <f>IF('入力欄(差替情報)'!$D$9="北海道",E14,IF('入力欄(差替情報)'!$D$9="東北",E36,IF('入力欄(差替情報)'!$D$9="東京",E58,IF('入力欄(差替情報)'!$D$9="中部",E80,IF('入力欄(差替情報)'!$D$9="北陸",E102,IF('入力欄(差替情報)'!$D$9="関西",E124,IF('入力欄(差替情報)'!$D$9="中国",E146,IF('入力欄(差替情報)'!$D$9="四国",E168,IF('入力欄(差替情報)'!$D$9="九州",E190)))))))))</f>
        <v>0</v>
      </c>
      <c r="F212" s="51" t="b">
        <f>IF('入力欄(差替情報)'!$D$9="北海道",F14,IF('入力欄(差替情報)'!$D$9="東北",F36,IF('入力欄(差替情報)'!$D$9="東京",F58,IF('入力欄(差替情報)'!$D$9="中部",F80,IF('入力欄(差替情報)'!$D$9="北陸",F102,IF('入力欄(差替情報)'!$D$9="関西",F124,IF('入力欄(差替情報)'!$D$9="中国",F146,IF('入力欄(差替情報)'!$D$9="四国",F168,IF('入力欄(差替情報)'!$D$9="九州",F190)))))))))</f>
        <v>0</v>
      </c>
      <c r="G212" s="51" t="b">
        <f>IF('入力欄(差替情報)'!$D$9="北海道",G14,IF('入力欄(差替情報)'!$D$9="東北",G36,IF('入力欄(差替情報)'!$D$9="東京",G58,IF('入力欄(差替情報)'!$D$9="中部",G80,IF('入力欄(差替情報)'!$D$9="北陸",G102,IF('入力欄(差替情報)'!$D$9="関西",G124,IF('入力欄(差替情報)'!$D$9="中国",G146,IF('入力欄(差替情報)'!$D$9="四国",G168,IF('入力欄(差替情報)'!$D$9="九州",G190)))))))))</f>
        <v>0</v>
      </c>
      <c r="H212" s="51" t="b">
        <f>IF('入力欄(差替情報)'!$D$9="北海道",H14,IF('入力欄(差替情報)'!$D$9="東北",H36,IF('入力欄(差替情報)'!$D$9="東京",H58,IF('入力欄(差替情報)'!$D$9="中部",H80,IF('入力欄(差替情報)'!$D$9="北陸",H102,IF('入力欄(差替情報)'!$D$9="関西",H124,IF('入力欄(差替情報)'!$D$9="中国",H146,IF('入力欄(差替情報)'!$D$9="四国",H168,IF('入力欄(差替情報)'!$D$9="九州",H190)))))))))</f>
        <v>0</v>
      </c>
      <c r="I212" s="51" t="b">
        <f>IF('入力欄(差替情報)'!$D$9="北海道",I14,IF('入力欄(差替情報)'!$D$9="東北",I36,IF('入力欄(差替情報)'!$D$9="東京",I58,IF('入力欄(差替情報)'!$D$9="中部",I80,IF('入力欄(差替情報)'!$D$9="北陸",I102,IF('入力欄(差替情報)'!$D$9="関西",I124,IF('入力欄(差替情報)'!$D$9="中国",I146,IF('入力欄(差替情報)'!$D$9="四国",I168,IF('入力欄(差替情報)'!$D$9="九州",I190)))))))))</f>
        <v>0</v>
      </c>
      <c r="J212" s="51" t="b">
        <f>IF('入力欄(差替情報)'!$D$9="北海道",J14,IF('入力欄(差替情報)'!$D$9="東北",J36,IF('入力欄(差替情報)'!$D$9="東京",J58,IF('入力欄(差替情報)'!$D$9="中部",J80,IF('入力欄(差替情報)'!$D$9="北陸",J102,IF('入力欄(差替情報)'!$D$9="関西",J124,IF('入力欄(差替情報)'!$D$9="中国",J146,IF('入力欄(差替情報)'!$D$9="四国",J168,IF('入力欄(差替情報)'!$D$9="九州",J190)))))))))</f>
        <v>0</v>
      </c>
      <c r="K212" s="51" t="b">
        <f>IF('入力欄(差替情報)'!$D$9="北海道",K14,IF('入力欄(差替情報)'!$D$9="東北",K36,IF('入力欄(差替情報)'!$D$9="東京",K58,IF('入力欄(差替情報)'!$D$9="中部",K80,IF('入力欄(差替情報)'!$D$9="北陸",K102,IF('入力欄(差替情報)'!$D$9="関西",K124,IF('入力欄(差替情報)'!$D$9="中国",K146,IF('入力欄(差替情報)'!$D$9="四国",K168,IF('入力欄(差替情報)'!$D$9="九州",K190)))))))))</f>
        <v>0</v>
      </c>
      <c r="L212" s="51" t="b">
        <f>IF('入力欄(差替情報)'!$D$9="北海道",L14,IF('入力欄(差替情報)'!$D$9="東北",L36,IF('入力欄(差替情報)'!$D$9="東京",L58,IF('入力欄(差替情報)'!$D$9="中部",L80,IF('入力欄(差替情報)'!$D$9="北陸",L102,IF('入力欄(差替情報)'!$D$9="関西",L124,IF('入力欄(差替情報)'!$D$9="中国",L146,IF('入力欄(差替情報)'!$D$9="四国",L168,IF('入力欄(差替情報)'!$D$9="九州",L190)))))))))</f>
        <v>0</v>
      </c>
      <c r="M212" s="51" t="b">
        <f>IF('入力欄(差替情報)'!$D$9="北海道",M14,IF('入力欄(差替情報)'!$D$9="東北",M36,IF('入力欄(差替情報)'!$D$9="東京",M58,IF('入力欄(差替情報)'!$D$9="中部",M80,IF('入力欄(差替情報)'!$D$9="北陸",M102,IF('入力欄(差替情報)'!$D$9="関西",M124,IF('入力欄(差替情報)'!$D$9="中国",M146,IF('入力欄(差替情報)'!$D$9="四国",M168,IF('入力欄(差替情報)'!$D$9="九州",M190)))))))))</f>
        <v>0</v>
      </c>
    </row>
    <row r="213" spans="1:13" x14ac:dyDescent="0.3">
      <c r="A213" s="50">
        <v>9</v>
      </c>
      <c r="B213" s="51" t="b">
        <f>IF('入力欄(差替情報)'!$D$9="北海道",B15,IF('入力欄(差替情報)'!$D$9="東北",B37,IF('入力欄(差替情報)'!$D$9="東京",B59,IF('入力欄(差替情報)'!$D$9="中部",B81,IF('入力欄(差替情報)'!$D$9="北陸",B103,IF('入力欄(差替情報)'!$D$9="関西",B125,IF('入力欄(差替情報)'!$D$9="中国",B147,IF('入力欄(差替情報)'!$D$9="四国",B169,IF('入力欄(差替情報)'!$D$9="九州",B191)))))))))</f>
        <v>0</v>
      </c>
      <c r="C213" s="51" t="b">
        <f>IF('入力欄(差替情報)'!$D$9="北海道",C15,IF('入力欄(差替情報)'!$D$9="東北",C37,IF('入力欄(差替情報)'!$D$9="東京",C59,IF('入力欄(差替情報)'!$D$9="中部",C81,IF('入力欄(差替情報)'!$D$9="北陸",C103,IF('入力欄(差替情報)'!$D$9="関西",C125,IF('入力欄(差替情報)'!$D$9="中国",C147,IF('入力欄(差替情報)'!$D$9="四国",C169,IF('入力欄(差替情報)'!$D$9="九州",C191)))))))))</f>
        <v>0</v>
      </c>
      <c r="D213" s="51" t="b">
        <f>IF('入力欄(差替情報)'!$D$9="北海道",D15,IF('入力欄(差替情報)'!$D$9="東北",D37,IF('入力欄(差替情報)'!$D$9="東京",D59,IF('入力欄(差替情報)'!$D$9="中部",D81,IF('入力欄(差替情報)'!$D$9="北陸",D103,IF('入力欄(差替情報)'!$D$9="関西",D125,IF('入力欄(差替情報)'!$D$9="中国",D147,IF('入力欄(差替情報)'!$D$9="四国",D169,IF('入力欄(差替情報)'!$D$9="九州",D191)))))))))</f>
        <v>0</v>
      </c>
      <c r="E213" s="51" t="b">
        <f>IF('入力欄(差替情報)'!$D$9="北海道",E15,IF('入力欄(差替情報)'!$D$9="東北",E37,IF('入力欄(差替情報)'!$D$9="東京",E59,IF('入力欄(差替情報)'!$D$9="中部",E81,IF('入力欄(差替情報)'!$D$9="北陸",E103,IF('入力欄(差替情報)'!$D$9="関西",E125,IF('入力欄(差替情報)'!$D$9="中国",E147,IF('入力欄(差替情報)'!$D$9="四国",E169,IF('入力欄(差替情報)'!$D$9="九州",E191)))))))))</f>
        <v>0</v>
      </c>
      <c r="F213" s="51" t="b">
        <f>IF('入力欄(差替情報)'!$D$9="北海道",F15,IF('入力欄(差替情報)'!$D$9="東北",F37,IF('入力欄(差替情報)'!$D$9="東京",F59,IF('入力欄(差替情報)'!$D$9="中部",F81,IF('入力欄(差替情報)'!$D$9="北陸",F103,IF('入力欄(差替情報)'!$D$9="関西",F125,IF('入力欄(差替情報)'!$D$9="中国",F147,IF('入力欄(差替情報)'!$D$9="四国",F169,IF('入力欄(差替情報)'!$D$9="九州",F191)))))))))</f>
        <v>0</v>
      </c>
      <c r="G213" s="51" t="b">
        <f>IF('入力欄(差替情報)'!$D$9="北海道",G15,IF('入力欄(差替情報)'!$D$9="東北",G37,IF('入力欄(差替情報)'!$D$9="東京",G59,IF('入力欄(差替情報)'!$D$9="中部",G81,IF('入力欄(差替情報)'!$D$9="北陸",G103,IF('入力欄(差替情報)'!$D$9="関西",G125,IF('入力欄(差替情報)'!$D$9="中国",G147,IF('入力欄(差替情報)'!$D$9="四国",G169,IF('入力欄(差替情報)'!$D$9="九州",G191)))))))))</f>
        <v>0</v>
      </c>
      <c r="H213" s="51" t="b">
        <f>IF('入力欄(差替情報)'!$D$9="北海道",H15,IF('入力欄(差替情報)'!$D$9="東北",H37,IF('入力欄(差替情報)'!$D$9="東京",H59,IF('入力欄(差替情報)'!$D$9="中部",H81,IF('入力欄(差替情報)'!$D$9="北陸",H103,IF('入力欄(差替情報)'!$D$9="関西",H125,IF('入力欄(差替情報)'!$D$9="中国",H147,IF('入力欄(差替情報)'!$D$9="四国",H169,IF('入力欄(差替情報)'!$D$9="九州",H191)))))))))</f>
        <v>0</v>
      </c>
      <c r="I213" s="51" t="b">
        <f>IF('入力欄(差替情報)'!$D$9="北海道",I15,IF('入力欄(差替情報)'!$D$9="東北",I37,IF('入力欄(差替情報)'!$D$9="東京",I59,IF('入力欄(差替情報)'!$D$9="中部",I81,IF('入力欄(差替情報)'!$D$9="北陸",I103,IF('入力欄(差替情報)'!$D$9="関西",I125,IF('入力欄(差替情報)'!$D$9="中国",I147,IF('入力欄(差替情報)'!$D$9="四国",I169,IF('入力欄(差替情報)'!$D$9="九州",I191)))))))))</f>
        <v>0</v>
      </c>
      <c r="J213" s="51" t="b">
        <f>IF('入力欄(差替情報)'!$D$9="北海道",J15,IF('入力欄(差替情報)'!$D$9="東北",J37,IF('入力欄(差替情報)'!$D$9="東京",J59,IF('入力欄(差替情報)'!$D$9="中部",J81,IF('入力欄(差替情報)'!$D$9="北陸",J103,IF('入力欄(差替情報)'!$D$9="関西",J125,IF('入力欄(差替情報)'!$D$9="中国",J147,IF('入力欄(差替情報)'!$D$9="四国",J169,IF('入力欄(差替情報)'!$D$9="九州",J191)))))))))</f>
        <v>0</v>
      </c>
      <c r="K213" s="51" t="b">
        <f>IF('入力欄(差替情報)'!$D$9="北海道",K15,IF('入力欄(差替情報)'!$D$9="東北",K37,IF('入力欄(差替情報)'!$D$9="東京",K59,IF('入力欄(差替情報)'!$D$9="中部",K81,IF('入力欄(差替情報)'!$D$9="北陸",K103,IF('入力欄(差替情報)'!$D$9="関西",K125,IF('入力欄(差替情報)'!$D$9="中国",K147,IF('入力欄(差替情報)'!$D$9="四国",K169,IF('入力欄(差替情報)'!$D$9="九州",K191)))))))))</f>
        <v>0</v>
      </c>
      <c r="L213" s="51" t="b">
        <f>IF('入力欄(差替情報)'!$D$9="北海道",L15,IF('入力欄(差替情報)'!$D$9="東北",L37,IF('入力欄(差替情報)'!$D$9="東京",L59,IF('入力欄(差替情報)'!$D$9="中部",L81,IF('入力欄(差替情報)'!$D$9="北陸",L103,IF('入力欄(差替情報)'!$D$9="関西",L125,IF('入力欄(差替情報)'!$D$9="中国",L147,IF('入力欄(差替情報)'!$D$9="四国",L169,IF('入力欄(差替情報)'!$D$9="九州",L191)))))))))</f>
        <v>0</v>
      </c>
      <c r="M213" s="51" t="b">
        <f>IF('入力欄(差替情報)'!$D$9="北海道",M15,IF('入力欄(差替情報)'!$D$9="東北",M37,IF('入力欄(差替情報)'!$D$9="東京",M59,IF('入力欄(差替情報)'!$D$9="中部",M81,IF('入力欄(差替情報)'!$D$9="北陸",M103,IF('入力欄(差替情報)'!$D$9="関西",M125,IF('入力欄(差替情報)'!$D$9="中国",M147,IF('入力欄(差替情報)'!$D$9="四国",M169,IF('入力欄(差替情報)'!$D$9="九州",M191)))))))))</f>
        <v>0</v>
      </c>
    </row>
    <row r="214" spans="1:13" x14ac:dyDescent="0.3">
      <c r="A214" s="50">
        <v>8</v>
      </c>
      <c r="B214" s="51" t="b">
        <f>IF('入力欄(差替情報)'!$D$9="北海道",B16,IF('入力欄(差替情報)'!$D$9="東北",B38,IF('入力欄(差替情報)'!$D$9="東京",B60,IF('入力欄(差替情報)'!$D$9="中部",B82,IF('入力欄(差替情報)'!$D$9="北陸",B104,IF('入力欄(差替情報)'!$D$9="関西",B126,IF('入力欄(差替情報)'!$D$9="中国",B148,IF('入力欄(差替情報)'!$D$9="四国",B170,IF('入力欄(差替情報)'!$D$9="九州",B192)))))))))</f>
        <v>0</v>
      </c>
      <c r="C214" s="51" t="b">
        <f>IF('入力欄(差替情報)'!$D$9="北海道",C16,IF('入力欄(差替情報)'!$D$9="東北",C38,IF('入力欄(差替情報)'!$D$9="東京",C60,IF('入力欄(差替情報)'!$D$9="中部",C82,IF('入力欄(差替情報)'!$D$9="北陸",C104,IF('入力欄(差替情報)'!$D$9="関西",C126,IF('入力欄(差替情報)'!$D$9="中国",C148,IF('入力欄(差替情報)'!$D$9="四国",C170,IF('入力欄(差替情報)'!$D$9="九州",C192)))))))))</f>
        <v>0</v>
      </c>
      <c r="D214" s="51" t="b">
        <f>IF('入力欄(差替情報)'!$D$9="北海道",D16,IF('入力欄(差替情報)'!$D$9="東北",D38,IF('入力欄(差替情報)'!$D$9="東京",D60,IF('入力欄(差替情報)'!$D$9="中部",D82,IF('入力欄(差替情報)'!$D$9="北陸",D104,IF('入力欄(差替情報)'!$D$9="関西",D126,IF('入力欄(差替情報)'!$D$9="中国",D148,IF('入力欄(差替情報)'!$D$9="四国",D170,IF('入力欄(差替情報)'!$D$9="九州",D192)))))))))</f>
        <v>0</v>
      </c>
      <c r="E214" s="51" t="b">
        <f>IF('入力欄(差替情報)'!$D$9="北海道",E16,IF('入力欄(差替情報)'!$D$9="東北",E38,IF('入力欄(差替情報)'!$D$9="東京",E60,IF('入力欄(差替情報)'!$D$9="中部",E82,IF('入力欄(差替情報)'!$D$9="北陸",E104,IF('入力欄(差替情報)'!$D$9="関西",E126,IF('入力欄(差替情報)'!$D$9="中国",E148,IF('入力欄(差替情報)'!$D$9="四国",E170,IF('入力欄(差替情報)'!$D$9="九州",E192)))))))))</f>
        <v>0</v>
      </c>
      <c r="F214" s="51" t="b">
        <f>IF('入力欄(差替情報)'!$D$9="北海道",F16,IF('入力欄(差替情報)'!$D$9="東北",F38,IF('入力欄(差替情報)'!$D$9="東京",F60,IF('入力欄(差替情報)'!$D$9="中部",F82,IF('入力欄(差替情報)'!$D$9="北陸",F104,IF('入力欄(差替情報)'!$D$9="関西",F126,IF('入力欄(差替情報)'!$D$9="中国",F148,IF('入力欄(差替情報)'!$D$9="四国",F170,IF('入力欄(差替情報)'!$D$9="九州",F192)))))))))</f>
        <v>0</v>
      </c>
      <c r="G214" s="51" t="b">
        <f>IF('入力欄(差替情報)'!$D$9="北海道",G16,IF('入力欄(差替情報)'!$D$9="東北",G38,IF('入力欄(差替情報)'!$D$9="東京",G60,IF('入力欄(差替情報)'!$D$9="中部",G82,IF('入力欄(差替情報)'!$D$9="北陸",G104,IF('入力欄(差替情報)'!$D$9="関西",G126,IF('入力欄(差替情報)'!$D$9="中国",G148,IF('入力欄(差替情報)'!$D$9="四国",G170,IF('入力欄(差替情報)'!$D$9="九州",G192)))))))))</f>
        <v>0</v>
      </c>
      <c r="H214" s="51" t="b">
        <f>IF('入力欄(差替情報)'!$D$9="北海道",H16,IF('入力欄(差替情報)'!$D$9="東北",H38,IF('入力欄(差替情報)'!$D$9="東京",H60,IF('入力欄(差替情報)'!$D$9="中部",H82,IF('入力欄(差替情報)'!$D$9="北陸",H104,IF('入力欄(差替情報)'!$D$9="関西",H126,IF('入力欄(差替情報)'!$D$9="中国",H148,IF('入力欄(差替情報)'!$D$9="四国",H170,IF('入力欄(差替情報)'!$D$9="九州",H192)))))))))</f>
        <v>0</v>
      </c>
      <c r="I214" s="51" t="b">
        <f>IF('入力欄(差替情報)'!$D$9="北海道",I16,IF('入力欄(差替情報)'!$D$9="東北",I38,IF('入力欄(差替情報)'!$D$9="東京",I60,IF('入力欄(差替情報)'!$D$9="中部",I82,IF('入力欄(差替情報)'!$D$9="北陸",I104,IF('入力欄(差替情報)'!$D$9="関西",I126,IF('入力欄(差替情報)'!$D$9="中国",I148,IF('入力欄(差替情報)'!$D$9="四国",I170,IF('入力欄(差替情報)'!$D$9="九州",I192)))))))))</f>
        <v>0</v>
      </c>
      <c r="J214" s="51" t="b">
        <f>IF('入力欄(差替情報)'!$D$9="北海道",J16,IF('入力欄(差替情報)'!$D$9="東北",J38,IF('入力欄(差替情報)'!$D$9="東京",J60,IF('入力欄(差替情報)'!$D$9="中部",J82,IF('入力欄(差替情報)'!$D$9="北陸",J104,IF('入力欄(差替情報)'!$D$9="関西",J126,IF('入力欄(差替情報)'!$D$9="中国",J148,IF('入力欄(差替情報)'!$D$9="四国",J170,IF('入力欄(差替情報)'!$D$9="九州",J192)))))))))</f>
        <v>0</v>
      </c>
      <c r="K214" s="51" t="b">
        <f>IF('入力欄(差替情報)'!$D$9="北海道",K16,IF('入力欄(差替情報)'!$D$9="東北",K38,IF('入力欄(差替情報)'!$D$9="東京",K60,IF('入力欄(差替情報)'!$D$9="中部",K82,IF('入力欄(差替情報)'!$D$9="北陸",K104,IF('入力欄(差替情報)'!$D$9="関西",K126,IF('入力欄(差替情報)'!$D$9="中国",K148,IF('入力欄(差替情報)'!$D$9="四国",K170,IF('入力欄(差替情報)'!$D$9="九州",K192)))))))))</f>
        <v>0</v>
      </c>
      <c r="L214" s="51" t="b">
        <f>IF('入力欄(差替情報)'!$D$9="北海道",L16,IF('入力欄(差替情報)'!$D$9="東北",L38,IF('入力欄(差替情報)'!$D$9="東京",L60,IF('入力欄(差替情報)'!$D$9="中部",L82,IF('入力欄(差替情報)'!$D$9="北陸",L104,IF('入力欄(差替情報)'!$D$9="関西",L126,IF('入力欄(差替情報)'!$D$9="中国",L148,IF('入力欄(差替情報)'!$D$9="四国",L170,IF('入力欄(差替情報)'!$D$9="九州",L192)))))))))</f>
        <v>0</v>
      </c>
      <c r="M214" s="51" t="b">
        <f>IF('入力欄(差替情報)'!$D$9="北海道",M16,IF('入力欄(差替情報)'!$D$9="東北",M38,IF('入力欄(差替情報)'!$D$9="東京",M60,IF('入力欄(差替情報)'!$D$9="中部",M82,IF('入力欄(差替情報)'!$D$9="北陸",M104,IF('入力欄(差替情報)'!$D$9="関西",M126,IF('入力欄(差替情報)'!$D$9="中国",M148,IF('入力欄(差替情報)'!$D$9="四国",M170,IF('入力欄(差替情報)'!$D$9="九州",M192)))))))))</f>
        <v>0</v>
      </c>
    </row>
    <row r="215" spans="1:13" x14ac:dyDescent="0.3">
      <c r="A215" s="50">
        <v>7</v>
      </c>
      <c r="B215" s="51" t="b">
        <f>IF('入力欄(差替情報)'!$D$9="北海道",B17,IF('入力欄(差替情報)'!$D$9="東北",B39,IF('入力欄(差替情報)'!$D$9="東京",B61,IF('入力欄(差替情報)'!$D$9="中部",B83,IF('入力欄(差替情報)'!$D$9="北陸",B105,IF('入力欄(差替情報)'!$D$9="関西",B127,IF('入力欄(差替情報)'!$D$9="中国",B149,IF('入力欄(差替情報)'!$D$9="四国",B171,IF('入力欄(差替情報)'!$D$9="九州",B193)))))))))</f>
        <v>0</v>
      </c>
      <c r="C215" s="51" t="b">
        <f>IF('入力欄(差替情報)'!$D$9="北海道",C17,IF('入力欄(差替情報)'!$D$9="東北",C39,IF('入力欄(差替情報)'!$D$9="東京",C61,IF('入力欄(差替情報)'!$D$9="中部",C83,IF('入力欄(差替情報)'!$D$9="北陸",C105,IF('入力欄(差替情報)'!$D$9="関西",C127,IF('入力欄(差替情報)'!$D$9="中国",C149,IF('入力欄(差替情報)'!$D$9="四国",C171,IF('入力欄(差替情報)'!$D$9="九州",C193)))))))))</f>
        <v>0</v>
      </c>
      <c r="D215" s="51" t="b">
        <f>IF('入力欄(差替情報)'!$D$9="北海道",D17,IF('入力欄(差替情報)'!$D$9="東北",D39,IF('入力欄(差替情報)'!$D$9="東京",D61,IF('入力欄(差替情報)'!$D$9="中部",D83,IF('入力欄(差替情報)'!$D$9="北陸",D105,IF('入力欄(差替情報)'!$D$9="関西",D127,IF('入力欄(差替情報)'!$D$9="中国",D149,IF('入力欄(差替情報)'!$D$9="四国",D171,IF('入力欄(差替情報)'!$D$9="九州",D193)))))))))</f>
        <v>0</v>
      </c>
      <c r="E215" s="51" t="b">
        <f>IF('入力欄(差替情報)'!$D$9="北海道",E17,IF('入力欄(差替情報)'!$D$9="東北",E39,IF('入力欄(差替情報)'!$D$9="東京",E61,IF('入力欄(差替情報)'!$D$9="中部",E83,IF('入力欄(差替情報)'!$D$9="北陸",E105,IF('入力欄(差替情報)'!$D$9="関西",E127,IF('入力欄(差替情報)'!$D$9="中国",E149,IF('入力欄(差替情報)'!$D$9="四国",E171,IF('入力欄(差替情報)'!$D$9="九州",E193)))))))))</f>
        <v>0</v>
      </c>
      <c r="F215" s="51" t="b">
        <f>IF('入力欄(差替情報)'!$D$9="北海道",F17,IF('入力欄(差替情報)'!$D$9="東北",F39,IF('入力欄(差替情報)'!$D$9="東京",F61,IF('入力欄(差替情報)'!$D$9="中部",F83,IF('入力欄(差替情報)'!$D$9="北陸",F105,IF('入力欄(差替情報)'!$D$9="関西",F127,IF('入力欄(差替情報)'!$D$9="中国",F149,IF('入力欄(差替情報)'!$D$9="四国",F171,IF('入力欄(差替情報)'!$D$9="九州",F193)))))))))</f>
        <v>0</v>
      </c>
      <c r="G215" s="51" t="b">
        <f>IF('入力欄(差替情報)'!$D$9="北海道",G17,IF('入力欄(差替情報)'!$D$9="東北",G39,IF('入力欄(差替情報)'!$D$9="東京",G61,IF('入力欄(差替情報)'!$D$9="中部",G83,IF('入力欄(差替情報)'!$D$9="北陸",G105,IF('入力欄(差替情報)'!$D$9="関西",G127,IF('入力欄(差替情報)'!$D$9="中国",G149,IF('入力欄(差替情報)'!$D$9="四国",G171,IF('入力欄(差替情報)'!$D$9="九州",G193)))))))))</f>
        <v>0</v>
      </c>
      <c r="H215" s="51" t="b">
        <f>IF('入力欄(差替情報)'!$D$9="北海道",H17,IF('入力欄(差替情報)'!$D$9="東北",H39,IF('入力欄(差替情報)'!$D$9="東京",H61,IF('入力欄(差替情報)'!$D$9="中部",H83,IF('入力欄(差替情報)'!$D$9="北陸",H105,IF('入力欄(差替情報)'!$D$9="関西",H127,IF('入力欄(差替情報)'!$D$9="中国",H149,IF('入力欄(差替情報)'!$D$9="四国",H171,IF('入力欄(差替情報)'!$D$9="九州",H193)))))))))</f>
        <v>0</v>
      </c>
      <c r="I215" s="51" t="b">
        <f>IF('入力欄(差替情報)'!$D$9="北海道",I17,IF('入力欄(差替情報)'!$D$9="東北",I39,IF('入力欄(差替情報)'!$D$9="東京",I61,IF('入力欄(差替情報)'!$D$9="中部",I83,IF('入力欄(差替情報)'!$D$9="北陸",I105,IF('入力欄(差替情報)'!$D$9="関西",I127,IF('入力欄(差替情報)'!$D$9="中国",I149,IF('入力欄(差替情報)'!$D$9="四国",I171,IF('入力欄(差替情報)'!$D$9="九州",I193)))))))))</f>
        <v>0</v>
      </c>
      <c r="J215" s="51" t="b">
        <f>IF('入力欄(差替情報)'!$D$9="北海道",J17,IF('入力欄(差替情報)'!$D$9="東北",J39,IF('入力欄(差替情報)'!$D$9="東京",J61,IF('入力欄(差替情報)'!$D$9="中部",J83,IF('入力欄(差替情報)'!$D$9="北陸",J105,IF('入力欄(差替情報)'!$D$9="関西",J127,IF('入力欄(差替情報)'!$D$9="中国",J149,IF('入力欄(差替情報)'!$D$9="四国",J171,IF('入力欄(差替情報)'!$D$9="九州",J193)))))))))</f>
        <v>0</v>
      </c>
      <c r="K215" s="51" t="b">
        <f>IF('入力欄(差替情報)'!$D$9="北海道",K17,IF('入力欄(差替情報)'!$D$9="東北",K39,IF('入力欄(差替情報)'!$D$9="東京",K61,IF('入力欄(差替情報)'!$D$9="中部",K83,IF('入力欄(差替情報)'!$D$9="北陸",K105,IF('入力欄(差替情報)'!$D$9="関西",K127,IF('入力欄(差替情報)'!$D$9="中国",K149,IF('入力欄(差替情報)'!$D$9="四国",K171,IF('入力欄(差替情報)'!$D$9="九州",K193)))))))))</f>
        <v>0</v>
      </c>
      <c r="L215" s="51" t="b">
        <f>IF('入力欄(差替情報)'!$D$9="北海道",L17,IF('入力欄(差替情報)'!$D$9="東北",L39,IF('入力欄(差替情報)'!$D$9="東京",L61,IF('入力欄(差替情報)'!$D$9="中部",L83,IF('入力欄(差替情報)'!$D$9="北陸",L105,IF('入力欄(差替情報)'!$D$9="関西",L127,IF('入力欄(差替情報)'!$D$9="中国",L149,IF('入力欄(差替情報)'!$D$9="四国",L171,IF('入力欄(差替情報)'!$D$9="九州",L193)))))))))</f>
        <v>0</v>
      </c>
      <c r="M215" s="51" t="b">
        <f>IF('入力欄(差替情報)'!$D$9="北海道",M17,IF('入力欄(差替情報)'!$D$9="東北",M39,IF('入力欄(差替情報)'!$D$9="東京",M61,IF('入力欄(差替情報)'!$D$9="中部",M83,IF('入力欄(差替情報)'!$D$9="北陸",M105,IF('入力欄(差替情報)'!$D$9="関西",M127,IF('入力欄(差替情報)'!$D$9="中国",M149,IF('入力欄(差替情報)'!$D$9="四国",M171,IF('入力欄(差替情報)'!$D$9="九州",M193)))))))))</f>
        <v>0</v>
      </c>
    </row>
    <row r="216" spans="1:13" x14ac:dyDescent="0.3">
      <c r="A216" s="50">
        <v>6</v>
      </c>
      <c r="B216" s="51" t="b">
        <f>IF('入力欄(差替情報)'!$D$9="北海道",B18,IF('入力欄(差替情報)'!$D$9="東北",B40,IF('入力欄(差替情報)'!$D$9="東京",B62,IF('入力欄(差替情報)'!$D$9="中部",B84,IF('入力欄(差替情報)'!$D$9="北陸",B106,IF('入力欄(差替情報)'!$D$9="関西",B128,IF('入力欄(差替情報)'!$D$9="中国",B150,IF('入力欄(差替情報)'!$D$9="四国",B172,IF('入力欄(差替情報)'!$D$9="九州",B194)))))))))</f>
        <v>0</v>
      </c>
      <c r="C216" s="51" t="b">
        <f>IF('入力欄(差替情報)'!$D$9="北海道",C18,IF('入力欄(差替情報)'!$D$9="東北",C40,IF('入力欄(差替情報)'!$D$9="東京",C62,IF('入力欄(差替情報)'!$D$9="中部",C84,IF('入力欄(差替情報)'!$D$9="北陸",C106,IF('入力欄(差替情報)'!$D$9="関西",C128,IF('入力欄(差替情報)'!$D$9="中国",C150,IF('入力欄(差替情報)'!$D$9="四国",C172,IF('入力欄(差替情報)'!$D$9="九州",C194)))))))))</f>
        <v>0</v>
      </c>
      <c r="D216" s="51" t="b">
        <f>IF('入力欄(差替情報)'!$D$9="北海道",D18,IF('入力欄(差替情報)'!$D$9="東北",D40,IF('入力欄(差替情報)'!$D$9="東京",D62,IF('入力欄(差替情報)'!$D$9="中部",D84,IF('入力欄(差替情報)'!$D$9="北陸",D106,IF('入力欄(差替情報)'!$D$9="関西",D128,IF('入力欄(差替情報)'!$D$9="中国",D150,IF('入力欄(差替情報)'!$D$9="四国",D172,IF('入力欄(差替情報)'!$D$9="九州",D194)))))))))</f>
        <v>0</v>
      </c>
      <c r="E216" s="51" t="b">
        <f>IF('入力欄(差替情報)'!$D$9="北海道",E18,IF('入力欄(差替情報)'!$D$9="東北",E40,IF('入力欄(差替情報)'!$D$9="東京",E62,IF('入力欄(差替情報)'!$D$9="中部",E84,IF('入力欄(差替情報)'!$D$9="北陸",E106,IF('入力欄(差替情報)'!$D$9="関西",E128,IF('入力欄(差替情報)'!$D$9="中国",E150,IF('入力欄(差替情報)'!$D$9="四国",E172,IF('入力欄(差替情報)'!$D$9="九州",E194)))))))))</f>
        <v>0</v>
      </c>
      <c r="F216" s="51" t="b">
        <f>IF('入力欄(差替情報)'!$D$9="北海道",F18,IF('入力欄(差替情報)'!$D$9="東北",F40,IF('入力欄(差替情報)'!$D$9="東京",F62,IF('入力欄(差替情報)'!$D$9="中部",F84,IF('入力欄(差替情報)'!$D$9="北陸",F106,IF('入力欄(差替情報)'!$D$9="関西",F128,IF('入力欄(差替情報)'!$D$9="中国",F150,IF('入力欄(差替情報)'!$D$9="四国",F172,IF('入力欄(差替情報)'!$D$9="九州",F194)))))))))</f>
        <v>0</v>
      </c>
      <c r="G216" s="51" t="b">
        <f>IF('入力欄(差替情報)'!$D$9="北海道",G18,IF('入力欄(差替情報)'!$D$9="東北",G40,IF('入力欄(差替情報)'!$D$9="東京",G62,IF('入力欄(差替情報)'!$D$9="中部",G84,IF('入力欄(差替情報)'!$D$9="北陸",G106,IF('入力欄(差替情報)'!$D$9="関西",G128,IF('入力欄(差替情報)'!$D$9="中国",G150,IF('入力欄(差替情報)'!$D$9="四国",G172,IF('入力欄(差替情報)'!$D$9="九州",G194)))))))))</f>
        <v>0</v>
      </c>
      <c r="H216" s="51" t="b">
        <f>IF('入力欄(差替情報)'!$D$9="北海道",H18,IF('入力欄(差替情報)'!$D$9="東北",H40,IF('入力欄(差替情報)'!$D$9="東京",H62,IF('入力欄(差替情報)'!$D$9="中部",H84,IF('入力欄(差替情報)'!$D$9="北陸",H106,IF('入力欄(差替情報)'!$D$9="関西",H128,IF('入力欄(差替情報)'!$D$9="中国",H150,IF('入力欄(差替情報)'!$D$9="四国",H172,IF('入力欄(差替情報)'!$D$9="九州",H194)))))))))</f>
        <v>0</v>
      </c>
      <c r="I216" s="51" t="b">
        <f>IF('入力欄(差替情報)'!$D$9="北海道",I18,IF('入力欄(差替情報)'!$D$9="東北",I40,IF('入力欄(差替情報)'!$D$9="東京",I62,IF('入力欄(差替情報)'!$D$9="中部",I84,IF('入力欄(差替情報)'!$D$9="北陸",I106,IF('入力欄(差替情報)'!$D$9="関西",I128,IF('入力欄(差替情報)'!$D$9="中国",I150,IF('入力欄(差替情報)'!$D$9="四国",I172,IF('入力欄(差替情報)'!$D$9="九州",I194)))))))))</f>
        <v>0</v>
      </c>
      <c r="J216" s="51" t="b">
        <f>IF('入力欄(差替情報)'!$D$9="北海道",J18,IF('入力欄(差替情報)'!$D$9="東北",J40,IF('入力欄(差替情報)'!$D$9="東京",J62,IF('入力欄(差替情報)'!$D$9="中部",J84,IF('入力欄(差替情報)'!$D$9="北陸",J106,IF('入力欄(差替情報)'!$D$9="関西",J128,IF('入力欄(差替情報)'!$D$9="中国",J150,IF('入力欄(差替情報)'!$D$9="四国",J172,IF('入力欄(差替情報)'!$D$9="九州",J194)))))))))</f>
        <v>0</v>
      </c>
      <c r="K216" s="51" t="b">
        <f>IF('入力欄(差替情報)'!$D$9="北海道",K18,IF('入力欄(差替情報)'!$D$9="東北",K40,IF('入力欄(差替情報)'!$D$9="東京",K62,IF('入力欄(差替情報)'!$D$9="中部",K84,IF('入力欄(差替情報)'!$D$9="北陸",K106,IF('入力欄(差替情報)'!$D$9="関西",K128,IF('入力欄(差替情報)'!$D$9="中国",K150,IF('入力欄(差替情報)'!$D$9="四国",K172,IF('入力欄(差替情報)'!$D$9="九州",K194)))))))))</f>
        <v>0</v>
      </c>
      <c r="L216" s="51" t="b">
        <f>IF('入力欄(差替情報)'!$D$9="北海道",L18,IF('入力欄(差替情報)'!$D$9="東北",L40,IF('入力欄(差替情報)'!$D$9="東京",L62,IF('入力欄(差替情報)'!$D$9="中部",L84,IF('入力欄(差替情報)'!$D$9="北陸",L106,IF('入力欄(差替情報)'!$D$9="関西",L128,IF('入力欄(差替情報)'!$D$9="中国",L150,IF('入力欄(差替情報)'!$D$9="四国",L172,IF('入力欄(差替情報)'!$D$9="九州",L194)))))))))</f>
        <v>0</v>
      </c>
      <c r="M216" s="51" t="b">
        <f>IF('入力欄(差替情報)'!$D$9="北海道",M18,IF('入力欄(差替情報)'!$D$9="東北",M40,IF('入力欄(差替情報)'!$D$9="東京",M62,IF('入力欄(差替情報)'!$D$9="中部",M84,IF('入力欄(差替情報)'!$D$9="北陸",M106,IF('入力欄(差替情報)'!$D$9="関西",M128,IF('入力欄(差替情報)'!$D$9="中国",M150,IF('入力欄(差替情報)'!$D$9="四国",M172,IF('入力欄(差替情報)'!$D$9="九州",M194)))))))))</f>
        <v>0</v>
      </c>
    </row>
    <row r="217" spans="1:13" x14ac:dyDescent="0.3">
      <c r="A217" s="50">
        <v>5</v>
      </c>
      <c r="B217" s="51" t="b">
        <f>IF('入力欄(差替情報)'!$D$9="北海道",B19,IF('入力欄(差替情報)'!$D$9="東北",B41,IF('入力欄(差替情報)'!$D$9="東京",B63,IF('入力欄(差替情報)'!$D$9="中部",B85,IF('入力欄(差替情報)'!$D$9="北陸",B107,IF('入力欄(差替情報)'!$D$9="関西",B129,IF('入力欄(差替情報)'!$D$9="中国",B151,IF('入力欄(差替情報)'!$D$9="四国",B173,IF('入力欄(差替情報)'!$D$9="九州",B195)))))))))</f>
        <v>0</v>
      </c>
      <c r="C217" s="51" t="b">
        <f>IF('入力欄(差替情報)'!$D$9="北海道",C19,IF('入力欄(差替情報)'!$D$9="東北",C41,IF('入力欄(差替情報)'!$D$9="東京",C63,IF('入力欄(差替情報)'!$D$9="中部",C85,IF('入力欄(差替情報)'!$D$9="北陸",C107,IF('入力欄(差替情報)'!$D$9="関西",C129,IF('入力欄(差替情報)'!$D$9="中国",C151,IF('入力欄(差替情報)'!$D$9="四国",C173,IF('入力欄(差替情報)'!$D$9="九州",C195)))))))))</f>
        <v>0</v>
      </c>
      <c r="D217" s="51" t="b">
        <f>IF('入力欄(差替情報)'!$D$9="北海道",D19,IF('入力欄(差替情報)'!$D$9="東北",D41,IF('入力欄(差替情報)'!$D$9="東京",D63,IF('入力欄(差替情報)'!$D$9="中部",D85,IF('入力欄(差替情報)'!$D$9="北陸",D107,IF('入力欄(差替情報)'!$D$9="関西",D129,IF('入力欄(差替情報)'!$D$9="中国",D151,IF('入力欄(差替情報)'!$D$9="四国",D173,IF('入力欄(差替情報)'!$D$9="九州",D195)))))))))</f>
        <v>0</v>
      </c>
      <c r="E217" s="51" t="b">
        <f>IF('入力欄(差替情報)'!$D$9="北海道",E19,IF('入力欄(差替情報)'!$D$9="東北",E41,IF('入力欄(差替情報)'!$D$9="東京",E63,IF('入力欄(差替情報)'!$D$9="中部",E85,IF('入力欄(差替情報)'!$D$9="北陸",E107,IF('入力欄(差替情報)'!$D$9="関西",E129,IF('入力欄(差替情報)'!$D$9="中国",E151,IF('入力欄(差替情報)'!$D$9="四国",E173,IF('入力欄(差替情報)'!$D$9="九州",E195)))))))))</f>
        <v>0</v>
      </c>
      <c r="F217" s="51" t="b">
        <f>IF('入力欄(差替情報)'!$D$9="北海道",F19,IF('入力欄(差替情報)'!$D$9="東北",F41,IF('入力欄(差替情報)'!$D$9="東京",F63,IF('入力欄(差替情報)'!$D$9="中部",F85,IF('入力欄(差替情報)'!$D$9="北陸",F107,IF('入力欄(差替情報)'!$D$9="関西",F129,IF('入力欄(差替情報)'!$D$9="中国",F151,IF('入力欄(差替情報)'!$D$9="四国",F173,IF('入力欄(差替情報)'!$D$9="九州",F195)))))))))</f>
        <v>0</v>
      </c>
      <c r="G217" s="51" t="b">
        <f>IF('入力欄(差替情報)'!$D$9="北海道",G19,IF('入力欄(差替情報)'!$D$9="東北",G41,IF('入力欄(差替情報)'!$D$9="東京",G63,IF('入力欄(差替情報)'!$D$9="中部",G85,IF('入力欄(差替情報)'!$D$9="北陸",G107,IF('入力欄(差替情報)'!$D$9="関西",G129,IF('入力欄(差替情報)'!$D$9="中国",G151,IF('入力欄(差替情報)'!$D$9="四国",G173,IF('入力欄(差替情報)'!$D$9="九州",G195)))))))))</f>
        <v>0</v>
      </c>
      <c r="H217" s="51" t="b">
        <f>IF('入力欄(差替情報)'!$D$9="北海道",H19,IF('入力欄(差替情報)'!$D$9="東北",H41,IF('入力欄(差替情報)'!$D$9="東京",H63,IF('入力欄(差替情報)'!$D$9="中部",H85,IF('入力欄(差替情報)'!$D$9="北陸",H107,IF('入力欄(差替情報)'!$D$9="関西",H129,IF('入力欄(差替情報)'!$D$9="中国",H151,IF('入力欄(差替情報)'!$D$9="四国",H173,IF('入力欄(差替情報)'!$D$9="九州",H195)))))))))</f>
        <v>0</v>
      </c>
      <c r="I217" s="51" t="b">
        <f>IF('入力欄(差替情報)'!$D$9="北海道",I19,IF('入力欄(差替情報)'!$D$9="東北",I41,IF('入力欄(差替情報)'!$D$9="東京",I63,IF('入力欄(差替情報)'!$D$9="中部",I85,IF('入力欄(差替情報)'!$D$9="北陸",I107,IF('入力欄(差替情報)'!$D$9="関西",I129,IF('入力欄(差替情報)'!$D$9="中国",I151,IF('入力欄(差替情報)'!$D$9="四国",I173,IF('入力欄(差替情報)'!$D$9="九州",I195)))))))))</f>
        <v>0</v>
      </c>
      <c r="J217" s="51" t="b">
        <f>IF('入力欄(差替情報)'!$D$9="北海道",J19,IF('入力欄(差替情報)'!$D$9="東北",J41,IF('入力欄(差替情報)'!$D$9="東京",J63,IF('入力欄(差替情報)'!$D$9="中部",J85,IF('入力欄(差替情報)'!$D$9="北陸",J107,IF('入力欄(差替情報)'!$D$9="関西",J129,IF('入力欄(差替情報)'!$D$9="中国",J151,IF('入力欄(差替情報)'!$D$9="四国",J173,IF('入力欄(差替情報)'!$D$9="九州",J195)))))))))</f>
        <v>0</v>
      </c>
      <c r="K217" s="51" t="b">
        <f>IF('入力欄(差替情報)'!$D$9="北海道",K19,IF('入力欄(差替情報)'!$D$9="東北",K41,IF('入力欄(差替情報)'!$D$9="東京",K63,IF('入力欄(差替情報)'!$D$9="中部",K85,IF('入力欄(差替情報)'!$D$9="北陸",K107,IF('入力欄(差替情報)'!$D$9="関西",K129,IF('入力欄(差替情報)'!$D$9="中国",K151,IF('入力欄(差替情報)'!$D$9="四国",K173,IF('入力欄(差替情報)'!$D$9="九州",K195)))))))))</f>
        <v>0</v>
      </c>
      <c r="L217" s="51" t="b">
        <f>IF('入力欄(差替情報)'!$D$9="北海道",L19,IF('入力欄(差替情報)'!$D$9="東北",L41,IF('入力欄(差替情報)'!$D$9="東京",L63,IF('入力欄(差替情報)'!$D$9="中部",L85,IF('入力欄(差替情報)'!$D$9="北陸",L107,IF('入力欄(差替情報)'!$D$9="関西",L129,IF('入力欄(差替情報)'!$D$9="中国",L151,IF('入力欄(差替情報)'!$D$9="四国",L173,IF('入力欄(差替情報)'!$D$9="九州",L195)))))))))</f>
        <v>0</v>
      </c>
      <c r="M217" s="51" t="b">
        <f>IF('入力欄(差替情報)'!$D$9="北海道",M19,IF('入力欄(差替情報)'!$D$9="東北",M41,IF('入力欄(差替情報)'!$D$9="東京",M63,IF('入力欄(差替情報)'!$D$9="中部",M85,IF('入力欄(差替情報)'!$D$9="北陸",M107,IF('入力欄(差替情報)'!$D$9="関西",M129,IF('入力欄(差替情報)'!$D$9="中国",M151,IF('入力欄(差替情報)'!$D$9="四国",M173,IF('入力欄(差替情報)'!$D$9="九州",M195)))))))))</f>
        <v>0</v>
      </c>
    </row>
    <row r="218" spans="1:13" x14ac:dyDescent="0.3">
      <c r="A218" s="50">
        <v>4</v>
      </c>
      <c r="B218" s="51" t="b">
        <f>IF('入力欄(差替情報)'!$D$9="北海道",B20,IF('入力欄(差替情報)'!$D$9="東北",B42,IF('入力欄(差替情報)'!$D$9="東京",B64,IF('入力欄(差替情報)'!$D$9="中部",B86,IF('入力欄(差替情報)'!$D$9="北陸",B108,IF('入力欄(差替情報)'!$D$9="関西",B130,IF('入力欄(差替情報)'!$D$9="中国",B152,IF('入力欄(差替情報)'!$D$9="四国",B174,IF('入力欄(差替情報)'!$D$9="九州",B196)))))))))</f>
        <v>0</v>
      </c>
      <c r="C218" s="51" t="b">
        <f>IF('入力欄(差替情報)'!$D$9="北海道",C20,IF('入力欄(差替情報)'!$D$9="東北",C42,IF('入力欄(差替情報)'!$D$9="東京",C64,IF('入力欄(差替情報)'!$D$9="中部",C86,IF('入力欄(差替情報)'!$D$9="北陸",C108,IF('入力欄(差替情報)'!$D$9="関西",C130,IF('入力欄(差替情報)'!$D$9="中国",C152,IF('入力欄(差替情報)'!$D$9="四国",C174,IF('入力欄(差替情報)'!$D$9="九州",C196)))))))))</f>
        <v>0</v>
      </c>
      <c r="D218" s="51" t="b">
        <f>IF('入力欄(差替情報)'!$D$9="北海道",D20,IF('入力欄(差替情報)'!$D$9="東北",D42,IF('入力欄(差替情報)'!$D$9="東京",D64,IF('入力欄(差替情報)'!$D$9="中部",D86,IF('入力欄(差替情報)'!$D$9="北陸",D108,IF('入力欄(差替情報)'!$D$9="関西",D130,IF('入力欄(差替情報)'!$D$9="中国",D152,IF('入力欄(差替情報)'!$D$9="四国",D174,IF('入力欄(差替情報)'!$D$9="九州",D196)))))))))</f>
        <v>0</v>
      </c>
      <c r="E218" s="51" t="b">
        <f>IF('入力欄(差替情報)'!$D$9="北海道",E20,IF('入力欄(差替情報)'!$D$9="東北",E42,IF('入力欄(差替情報)'!$D$9="東京",E64,IF('入力欄(差替情報)'!$D$9="中部",E86,IF('入力欄(差替情報)'!$D$9="北陸",E108,IF('入力欄(差替情報)'!$D$9="関西",E130,IF('入力欄(差替情報)'!$D$9="中国",E152,IF('入力欄(差替情報)'!$D$9="四国",E174,IF('入力欄(差替情報)'!$D$9="九州",E196)))))))))</f>
        <v>0</v>
      </c>
      <c r="F218" s="51" t="b">
        <f>IF('入力欄(差替情報)'!$D$9="北海道",F20,IF('入力欄(差替情報)'!$D$9="東北",F42,IF('入力欄(差替情報)'!$D$9="東京",F64,IF('入力欄(差替情報)'!$D$9="中部",F86,IF('入力欄(差替情報)'!$D$9="北陸",F108,IF('入力欄(差替情報)'!$D$9="関西",F130,IF('入力欄(差替情報)'!$D$9="中国",F152,IF('入力欄(差替情報)'!$D$9="四国",F174,IF('入力欄(差替情報)'!$D$9="九州",F196)))))))))</f>
        <v>0</v>
      </c>
      <c r="G218" s="51" t="b">
        <f>IF('入力欄(差替情報)'!$D$9="北海道",G20,IF('入力欄(差替情報)'!$D$9="東北",G42,IF('入力欄(差替情報)'!$D$9="東京",G64,IF('入力欄(差替情報)'!$D$9="中部",G86,IF('入力欄(差替情報)'!$D$9="北陸",G108,IF('入力欄(差替情報)'!$D$9="関西",G130,IF('入力欄(差替情報)'!$D$9="中国",G152,IF('入力欄(差替情報)'!$D$9="四国",G174,IF('入力欄(差替情報)'!$D$9="九州",G196)))))))))</f>
        <v>0</v>
      </c>
      <c r="H218" s="51" t="b">
        <f>IF('入力欄(差替情報)'!$D$9="北海道",H20,IF('入力欄(差替情報)'!$D$9="東北",H42,IF('入力欄(差替情報)'!$D$9="東京",H64,IF('入力欄(差替情報)'!$D$9="中部",H86,IF('入力欄(差替情報)'!$D$9="北陸",H108,IF('入力欄(差替情報)'!$D$9="関西",H130,IF('入力欄(差替情報)'!$D$9="中国",H152,IF('入力欄(差替情報)'!$D$9="四国",H174,IF('入力欄(差替情報)'!$D$9="九州",H196)))))))))</f>
        <v>0</v>
      </c>
      <c r="I218" s="51" t="b">
        <f>IF('入力欄(差替情報)'!$D$9="北海道",I20,IF('入力欄(差替情報)'!$D$9="東北",I42,IF('入力欄(差替情報)'!$D$9="東京",I64,IF('入力欄(差替情報)'!$D$9="中部",I86,IF('入力欄(差替情報)'!$D$9="北陸",I108,IF('入力欄(差替情報)'!$D$9="関西",I130,IF('入力欄(差替情報)'!$D$9="中国",I152,IF('入力欄(差替情報)'!$D$9="四国",I174,IF('入力欄(差替情報)'!$D$9="九州",I196)))))))))</f>
        <v>0</v>
      </c>
      <c r="J218" s="51" t="b">
        <f>IF('入力欄(差替情報)'!$D$9="北海道",J20,IF('入力欄(差替情報)'!$D$9="東北",J42,IF('入力欄(差替情報)'!$D$9="東京",J64,IF('入力欄(差替情報)'!$D$9="中部",J86,IF('入力欄(差替情報)'!$D$9="北陸",J108,IF('入力欄(差替情報)'!$D$9="関西",J130,IF('入力欄(差替情報)'!$D$9="中国",J152,IF('入力欄(差替情報)'!$D$9="四国",J174,IF('入力欄(差替情報)'!$D$9="九州",J196)))))))))</f>
        <v>0</v>
      </c>
      <c r="K218" s="51" t="b">
        <f>IF('入力欄(差替情報)'!$D$9="北海道",K20,IF('入力欄(差替情報)'!$D$9="東北",K42,IF('入力欄(差替情報)'!$D$9="東京",K64,IF('入力欄(差替情報)'!$D$9="中部",K86,IF('入力欄(差替情報)'!$D$9="北陸",K108,IF('入力欄(差替情報)'!$D$9="関西",K130,IF('入力欄(差替情報)'!$D$9="中国",K152,IF('入力欄(差替情報)'!$D$9="四国",K174,IF('入力欄(差替情報)'!$D$9="九州",K196)))))))))</f>
        <v>0</v>
      </c>
      <c r="L218" s="51" t="b">
        <f>IF('入力欄(差替情報)'!$D$9="北海道",L20,IF('入力欄(差替情報)'!$D$9="東北",L42,IF('入力欄(差替情報)'!$D$9="東京",L64,IF('入力欄(差替情報)'!$D$9="中部",L86,IF('入力欄(差替情報)'!$D$9="北陸",L108,IF('入力欄(差替情報)'!$D$9="関西",L130,IF('入力欄(差替情報)'!$D$9="中国",L152,IF('入力欄(差替情報)'!$D$9="四国",L174,IF('入力欄(差替情報)'!$D$9="九州",L196)))))))))</f>
        <v>0</v>
      </c>
      <c r="M218" s="51" t="b">
        <f>IF('入力欄(差替情報)'!$D$9="北海道",M20,IF('入力欄(差替情報)'!$D$9="東北",M42,IF('入力欄(差替情報)'!$D$9="東京",M64,IF('入力欄(差替情報)'!$D$9="中部",M86,IF('入力欄(差替情報)'!$D$9="北陸",M108,IF('入力欄(差替情報)'!$D$9="関西",M130,IF('入力欄(差替情報)'!$D$9="中国",M152,IF('入力欄(差替情報)'!$D$9="四国",M174,IF('入力欄(差替情報)'!$D$9="九州",M196)))))))))</f>
        <v>0</v>
      </c>
    </row>
    <row r="219" spans="1:13" x14ac:dyDescent="0.3">
      <c r="A219" s="50">
        <v>3</v>
      </c>
      <c r="B219" s="51" t="b">
        <f>IF('入力欄(差替情報)'!$D$9="北海道",B21,IF('入力欄(差替情報)'!$D$9="東北",B43,IF('入力欄(差替情報)'!$D$9="東京",B65,IF('入力欄(差替情報)'!$D$9="中部",B87,IF('入力欄(差替情報)'!$D$9="北陸",B109,IF('入力欄(差替情報)'!$D$9="関西",B131,IF('入力欄(差替情報)'!$D$9="中国",B153,IF('入力欄(差替情報)'!$D$9="四国",B175,IF('入力欄(差替情報)'!$D$9="九州",B197)))))))))</f>
        <v>0</v>
      </c>
      <c r="C219" s="51" t="b">
        <f>IF('入力欄(差替情報)'!$D$9="北海道",C21,IF('入力欄(差替情報)'!$D$9="東北",C43,IF('入力欄(差替情報)'!$D$9="東京",C65,IF('入力欄(差替情報)'!$D$9="中部",C87,IF('入力欄(差替情報)'!$D$9="北陸",C109,IF('入力欄(差替情報)'!$D$9="関西",C131,IF('入力欄(差替情報)'!$D$9="中国",C153,IF('入力欄(差替情報)'!$D$9="四国",C175,IF('入力欄(差替情報)'!$D$9="九州",C197)))))))))</f>
        <v>0</v>
      </c>
      <c r="D219" s="51" t="b">
        <f>IF('入力欄(差替情報)'!$D$9="北海道",D21,IF('入力欄(差替情報)'!$D$9="東北",D43,IF('入力欄(差替情報)'!$D$9="東京",D65,IF('入力欄(差替情報)'!$D$9="中部",D87,IF('入力欄(差替情報)'!$D$9="北陸",D109,IF('入力欄(差替情報)'!$D$9="関西",D131,IF('入力欄(差替情報)'!$D$9="中国",D153,IF('入力欄(差替情報)'!$D$9="四国",D175,IF('入力欄(差替情報)'!$D$9="九州",D197)))))))))</f>
        <v>0</v>
      </c>
      <c r="E219" s="51" t="b">
        <f>IF('入力欄(差替情報)'!$D$9="北海道",E21,IF('入力欄(差替情報)'!$D$9="東北",E43,IF('入力欄(差替情報)'!$D$9="東京",E65,IF('入力欄(差替情報)'!$D$9="中部",E87,IF('入力欄(差替情報)'!$D$9="北陸",E109,IF('入力欄(差替情報)'!$D$9="関西",E131,IF('入力欄(差替情報)'!$D$9="中国",E153,IF('入力欄(差替情報)'!$D$9="四国",E175,IF('入力欄(差替情報)'!$D$9="九州",E197)))))))))</f>
        <v>0</v>
      </c>
      <c r="F219" s="51" t="b">
        <f>IF('入力欄(差替情報)'!$D$9="北海道",F21,IF('入力欄(差替情報)'!$D$9="東北",F43,IF('入力欄(差替情報)'!$D$9="東京",F65,IF('入力欄(差替情報)'!$D$9="中部",F87,IF('入力欄(差替情報)'!$D$9="北陸",F109,IF('入力欄(差替情報)'!$D$9="関西",F131,IF('入力欄(差替情報)'!$D$9="中国",F153,IF('入力欄(差替情報)'!$D$9="四国",F175,IF('入力欄(差替情報)'!$D$9="九州",F197)))))))))</f>
        <v>0</v>
      </c>
      <c r="G219" s="51" t="b">
        <f>IF('入力欄(差替情報)'!$D$9="北海道",G21,IF('入力欄(差替情報)'!$D$9="東北",G43,IF('入力欄(差替情報)'!$D$9="東京",G65,IF('入力欄(差替情報)'!$D$9="中部",G87,IF('入力欄(差替情報)'!$D$9="北陸",G109,IF('入力欄(差替情報)'!$D$9="関西",G131,IF('入力欄(差替情報)'!$D$9="中国",G153,IF('入力欄(差替情報)'!$D$9="四国",G175,IF('入力欄(差替情報)'!$D$9="九州",G197)))))))))</f>
        <v>0</v>
      </c>
      <c r="H219" s="51" t="b">
        <f>IF('入力欄(差替情報)'!$D$9="北海道",H21,IF('入力欄(差替情報)'!$D$9="東北",H43,IF('入力欄(差替情報)'!$D$9="東京",H65,IF('入力欄(差替情報)'!$D$9="中部",H87,IF('入力欄(差替情報)'!$D$9="北陸",H109,IF('入力欄(差替情報)'!$D$9="関西",H131,IF('入力欄(差替情報)'!$D$9="中国",H153,IF('入力欄(差替情報)'!$D$9="四国",H175,IF('入力欄(差替情報)'!$D$9="九州",H197)))))))))</f>
        <v>0</v>
      </c>
      <c r="I219" s="51" t="b">
        <f>IF('入力欄(差替情報)'!$D$9="北海道",I21,IF('入力欄(差替情報)'!$D$9="東北",I43,IF('入力欄(差替情報)'!$D$9="東京",I65,IF('入力欄(差替情報)'!$D$9="中部",I87,IF('入力欄(差替情報)'!$D$9="北陸",I109,IF('入力欄(差替情報)'!$D$9="関西",I131,IF('入力欄(差替情報)'!$D$9="中国",I153,IF('入力欄(差替情報)'!$D$9="四国",I175,IF('入力欄(差替情報)'!$D$9="九州",I197)))))))))</f>
        <v>0</v>
      </c>
      <c r="J219" s="51" t="b">
        <f>IF('入力欄(差替情報)'!$D$9="北海道",J21,IF('入力欄(差替情報)'!$D$9="東北",J43,IF('入力欄(差替情報)'!$D$9="東京",J65,IF('入力欄(差替情報)'!$D$9="中部",J87,IF('入力欄(差替情報)'!$D$9="北陸",J109,IF('入力欄(差替情報)'!$D$9="関西",J131,IF('入力欄(差替情報)'!$D$9="中国",J153,IF('入力欄(差替情報)'!$D$9="四国",J175,IF('入力欄(差替情報)'!$D$9="九州",J197)))))))))</f>
        <v>0</v>
      </c>
      <c r="K219" s="51" t="b">
        <f>IF('入力欄(差替情報)'!$D$9="北海道",K21,IF('入力欄(差替情報)'!$D$9="東北",K43,IF('入力欄(差替情報)'!$D$9="東京",K65,IF('入力欄(差替情報)'!$D$9="中部",K87,IF('入力欄(差替情報)'!$D$9="北陸",K109,IF('入力欄(差替情報)'!$D$9="関西",K131,IF('入力欄(差替情報)'!$D$9="中国",K153,IF('入力欄(差替情報)'!$D$9="四国",K175,IF('入力欄(差替情報)'!$D$9="九州",K197)))))))))</f>
        <v>0</v>
      </c>
      <c r="L219" s="51" t="b">
        <f>IF('入力欄(差替情報)'!$D$9="北海道",L21,IF('入力欄(差替情報)'!$D$9="東北",L43,IF('入力欄(差替情報)'!$D$9="東京",L65,IF('入力欄(差替情報)'!$D$9="中部",L87,IF('入力欄(差替情報)'!$D$9="北陸",L109,IF('入力欄(差替情報)'!$D$9="関西",L131,IF('入力欄(差替情報)'!$D$9="中国",L153,IF('入力欄(差替情報)'!$D$9="四国",L175,IF('入力欄(差替情報)'!$D$9="九州",L197)))))))))</f>
        <v>0</v>
      </c>
      <c r="M219" s="51" t="b">
        <f>IF('入力欄(差替情報)'!$D$9="北海道",M21,IF('入力欄(差替情報)'!$D$9="東北",M43,IF('入力欄(差替情報)'!$D$9="東京",M65,IF('入力欄(差替情報)'!$D$9="中部",M87,IF('入力欄(差替情報)'!$D$9="北陸",M109,IF('入力欄(差替情報)'!$D$9="関西",M131,IF('入力欄(差替情報)'!$D$9="中国",M153,IF('入力欄(差替情報)'!$D$9="四国",M175,IF('入力欄(差替情報)'!$D$9="九州",M197)))))))))</f>
        <v>0</v>
      </c>
    </row>
    <row r="220" spans="1:13" x14ac:dyDescent="0.3">
      <c r="A220" s="50">
        <v>2</v>
      </c>
      <c r="B220" s="51" t="b">
        <f>IF('入力欄(差替情報)'!$D$9="北海道",B22,IF('入力欄(差替情報)'!$D$9="東北",B44,IF('入力欄(差替情報)'!$D$9="東京",B66,IF('入力欄(差替情報)'!$D$9="中部",B88,IF('入力欄(差替情報)'!$D$9="北陸",B110,IF('入力欄(差替情報)'!$D$9="関西",B132,IF('入力欄(差替情報)'!$D$9="中国",B154,IF('入力欄(差替情報)'!$D$9="四国",B176,IF('入力欄(差替情報)'!$D$9="九州",B198)))))))))</f>
        <v>0</v>
      </c>
      <c r="C220" s="51" t="b">
        <f>IF('入力欄(差替情報)'!$D$9="北海道",C22,IF('入力欄(差替情報)'!$D$9="東北",C44,IF('入力欄(差替情報)'!$D$9="東京",C66,IF('入力欄(差替情報)'!$D$9="中部",C88,IF('入力欄(差替情報)'!$D$9="北陸",C110,IF('入力欄(差替情報)'!$D$9="関西",C132,IF('入力欄(差替情報)'!$D$9="中国",C154,IF('入力欄(差替情報)'!$D$9="四国",C176,IF('入力欄(差替情報)'!$D$9="九州",C198)))))))))</f>
        <v>0</v>
      </c>
      <c r="D220" s="51" t="b">
        <f>IF('入力欄(差替情報)'!$D$9="北海道",D22,IF('入力欄(差替情報)'!$D$9="東北",D44,IF('入力欄(差替情報)'!$D$9="東京",D66,IF('入力欄(差替情報)'!$D$9="中部",D88,IF('入力欄(差替情報)'!$D$9="北陸",D110,IF('入力欄(差替情報)'!$D$9="関西",D132,IF('入力欄(差替情報)'!$D$9="中国",D154,IF('入力欄(差替情報)'!$D$9="四国",D176,IF('入力欄(差替情報)'!$D$9="九州",D198)))))))))</f>
        <v>0</v>
      </c>
      <c r="E220" s="51" t="b">
        <f>IF('入力欄(差替情報)'!$D$9="北海道",E22,IF('入力欄(差替情報)'!$D$9="東北",E44,IF('入力欄(差替情報)'!$D$9="東京",E66,IF('入力欄(差替情報)'!$D$9="中部",E88,IF('入力欄(差替情報)'!$D$9="北陸",E110,IF('入力欄(差替情報)'!$D$9="関西",E132,IF('入力欄(差替情報)'!$D$9="中国",E154,IF('入力欄(差替情報)'!$D$9="四国",E176,IF('入力欄(差替情報)'!$D$9="九州",E198)))))))))</f>
        <v>0</v>
      </c>
      <c r="F220" s="51" t="b">
        <f>IF('入力欄(差替情報)'!$D$9="北海道",F22,IF('入力欄(差替情報)'!$D$9="東北",F44,IF('入力欄(差替情報)'!$D$9="東京",F66,IF('入力欄(差替情報)'!$D$9="中部",F88,IF('入力欄(差替情報)'!$D$9="北陸",F110,IF('入力欄(差替情報)'!$D$9="関西",F132,IF('入力欄(差替情報)'!$D$9="中国",F154,IF('入力欄(差替情報)'!$D$9="四国",F176,IF('入力欄(差替情報)'!$D$9="九州",F198)))))))))</f>
        <v>0</v>
      </c>
      <c r="G220" s="51" t="b">
        <f>IF('入力欄(差替情報)'!$D$9="北海道",G22,IF('入力欄(差替情報)'!$D$9="東北",G44,IF('入力欄(差替情報)'!$D$9="東京",G66,IF('入力欄(差替情報)'!$D$9="中部",G88,IF('入力欄(差替情報)'!$D$9="北陸",G110,IF('入力欄(差替情報)'!$D$9="関西",G132,IF('入力欄(差替情報)'!$D$9="中国",G154,IF('入力欄(差替情報)'!$D$9="四国",G176,IF('入力欄(差替情報)'!$D$9="九州",G198)))))))))</f>
        <v>0</v>
      </c>
      <c r="H220" s="51" t="b">
        <f>IF('入力欄(差替情報)'!$D$9="北海道",H22,IF('入力欄(差替情報)'!$D$9="東北",H44,IF('入力欄(差替情報)'!$D$9="東京",H66,IF('入力欄(差替情報)'!$D$9="中部",H88,IF('入力欄(差替情報)'!$D$9="北陸",H110,IF('入力欄(差替情報)'!$D$9="関西",H132,IF('入力欄(差替情報)'!$D$9="中国",H154,IF('入力欄(差替情報)'!$D$9="四国",H176,IF('入力欄(差替情報)'!$D$9="九州",H198)))))))))</f>
        <v>0</v>
      </c>
      <c r="I220" s="51" t="b">
        <f>IF('入力欄(差替情報)'!$D$9="北海道",I22,IF('入力欄(差替情報)'!$D$9="東北",I44,IF('入力欄(差替情報)'!$D$9="東京",I66,IF('入力欄(差替情報)'!$D$9="中部",I88,IF('入力欄(差替情報)'!$D$9="北陸",I110,IF('入力欄(差替情報)'!$D$9="関西",I132,IF('入力欄(差替情報)'!$D$9="中国",I154,IF('入力欄(差替情報)'!$D$9="四国",I176,IF('入力欄(差替情報)'!$D$9="九州",I198)))))))))</f>
        <v>0</v>
      </c>
      <c r="J220" s="51" t="b">
        <f>IF('入力欄(差替情報)'!$D$9="北海道",J22,IF('入力欄(差替情報)'!$D$9="東北",J44,IF('入力欄(差替情報)'!$D$9="東京",J66,IF('入力欄(差替情報)'!$D$9="中部",J88,IF('入力欄(差替情報)'!$D$9="北陸",J110,IF('入力欄(差替情報)'!$D$9="関西",J132,IF('入力欄(差替情報)'!$D$9="中国",J154,IF('入力欄(差替情報)'!$D$9="四国",J176,IF('入力欄(差替情報)'!$D$9="九州",J198)))))))))</f>
        <v>0</v>
      </c>
      <c r="K220" s="51" t="b">
        <f>IF('入力欄(差替情報)'!$D$9="北海道",K22,IF('入力欄(差替情報)'!$D$9="東北",K44,IF('入力欄(差替情報)'!$D$9="東京",K66,IF('入力欄(差替情報)'!$D$9="中部",K88,IF('入力欄(差替情報)'!$D$9="北陸",K110,IF('入力欄(差替情報)'!$D$9="関西",K132,IF('入力欄(差替情報)'!$D$9="中国",K154,IF('入力欄(差替情報)'!$D$9="四国",K176,IF('入力欄(差替情報)'!$D$9="九州",K198)))))))))</f>
        <v>0</v>
      </c>
      <c r="L220" s="51" t="b">
        <f>IF('入力欄(差替情報)'!$D$9="北海道",L22,IF('入力欄(差替情報)'!$D$9="東北",L44,IF('入力欄(差替情報)'!$D$9="東京",L66,IF('入力欄(差替情報)'!$D$9="中部",L88,IF('入力欄(差替情報)'!$D$9="北陸",L110,IF('入力欄(差替情報)'!$D$9="関西",L132,IF('入力欄(差替情報)'!$D$9="中国",L154,IF('入力欄(差替情報)'!$D$9="四国",L176,IF('入力欄(差替情報)'!$D$9="九州",L198)))))))))</f>
        <v>0</v>
      </c>
      <c r="M220" s="51" t="b">
        <f>IF('入力欄(差替情報)'!$D$9="北海道",M22,IF('入力欄(差替情報)'!$D$9="東北",M44,IF('入力欄(差替情報)'!$D$9="東京",M66,IF('入力欄(差替情報)'!$D$9="中部",M88,IF('入力欄(差替情報)'!$D$9="北陸",M110,IF('入力欄(差替情報)'!$D$9="関西",M132,IF('入力欄(差替情報)'!$D$9="中国",M154,IF('入力欄(差替情報)'!$D$9="四国",M176,IF('入力欄(差替情報)'!$D$9="九州",M198)))))))))</f>
        <v>0</v>
      </c>
    </row>
    <row r="221" spans="1:13" x14ac:dyDescent="0.3">
      <c r="A221" s="50">
        <v>1</v>
      </c>
      <c r="B221" s="51" t="b">
        <f>IF('入力欄(差替情報)'!$D$9="北海道",B23,IF('入力欄(差替情報)'!$D$9="東北",B45,IF('入力欄(差替情報)'!$D$9="東京",B67,IF('入力欄(差替情報)'!$D$9="中部",B89,IF('入力欄(差替情報)'!$D$9="北陸",B111,IF('入力欄(差替情報)'!$D$9="関西",B133,IF('入力欄(差替情報)'!$D$9="中国",B155,IF('入力欄(差替情報)'!$D$9="四国",B177,IF('入力欄(差替情報)'!$D$9="九州",B199)))))))))</f>
        <v>0</v>
      </c>
      <c r="C221" s="51" t="b">
        <f>IF('入力欄(差替情報)'!$D$9="北海道",C23,IF('入力欄(差替情報)'!$D$9="東北",C45,IF('入力欄(差替情報)'!$D$9="東京",C67,IF('入力欄(差替情報)'!$D$9="中部",C89,IF('入力欄(差替情報)'!$D$9="北陸",C111,IF('入力欄(差替情報)'!$D$9="関西",C133,IF('入力欄(差替情報)'!$D$9="中国",C155,IF('入力欄(差替情報)'!$D$9="四国",C177,IF('入力欄(差替情報)'!$D$9="九州",C199)))))))))</f>
        <v>0</v>
      </c>
      <c r="D221" s="51" t="b">
        <f>IF('入力欄(差替情報)'!$D$9="北海道",D23,IF('入力欄(差替情報)'!$D$9="東北",D45,IF('入力欄(差替情報)'!$D$9="東京",D67,IF('入力欄(差替情報)'!$D$9="中部",D89,IF('入力欄(差替情報)'!$D$9="北陸",D111,IF('入力欄(差替情報)'!$D$9="関西",D133,IF('入力欄(差替情報)'!$D$9="中国",D155,IF('入力欄(差替情報)'!$D$9="四国",D177,IF('入力欄(差替情報)'!$D$9="九州",D199)))))))))</f>
        <v>0</v>
      </c>
      <c r="E221" s="51" t="b">
        <f>IF('入力欄(差替情報)'!$D$9="北海道",E23,IF('入力欄(差替情報)'!$D$9="東北",E45,IF('入力欄(差替情報)'!$D$9="東京",E67,IF('入力欄(差替情報)'!$D$9="中部",E89,IF('入力欄(差替情報)'!$D$9="北陸",E111,IF('入力欄(差替情報)'!$D$9="関西",E133,IF('入力欄(差替情報)'!$D$9="中国",E155,IF('入力欄(差替情報)'!$D$9="四国",E177,IF('入力欄(差替情報)'!$D$9="九州",E199)))))))))</f>
        <v>0</v>
      </c>
      <c r="F221" s="51" t="b">
        <f>IF('入力欄(差替情報)'!$D$9="北海道",F23,IF('入力欄(差替情報)'!$D$9="東北",F45,IF('入力欄(差替情報)'!$D$9="東京",F67,IF('入力欄(差替情報)'!$D$9="中部",F89,IF('入力欄(差替情報)'!$D$9="北陸",F111,IF('入力欄(差替情報)'!$D$9="関西",F133,IF('入力欄(差替情報)'!$D$9="中国",F155,IF('入力欄(差替情報)'!$D$9="四国",F177,IF('入力欄(差替情報)'!$D$9="九州",F199)))))))))</f>
        <v>0</v>
      </c>
      <c r="G221" s="51" t="b">
        <f>IF('入力欄(差替情報)'!$D$9="北海道",G23,IF('入力欄(差替情報)'!$D$9="東北",G45,IF('入力欄(差替情報)'!$D$9="東京",G67,IF('入力欄(差替情報)'!$D$9="中部",G89,IF('入力欄(差替情報)'!$D$9="北陸",G111,IF('入力欄(差替情報)'!$D$9="関西",G133,IF('入力欄(差替情報)'!$D$9="中国",G155,IF('入力欄(差替情報)'!$D$9="四国",G177,IF('入力欄(差替情報)'!$D$9="九州",G199)))))))))</f>
        <v>0</v>
      </c>
      <c r="H221" s="51" t="b">
        <f>IF('入力欄(差替情報)'!$D$9="北海道",H23,IF('入力欄(差替情報)'!$D$9="東北",H45,IF('入力欄(差替情報)'!$D$9="東京",H67,IF('入力欄(差替情報)'!$D$9="中部",H89,IF('入力欄(差替情報)'!$D$9="北陸",H111,IF('入力欄(差替情報)'!$D$9="関西",H133,IF('入力欄(差替情報)'!$D$9="中国",H155,IF('入力欄(差替情報)'!$D$9="四国",H177,IF('入力欄(差替情報)'!$D$9="九州",H199)))))))))</f>
        <v>0</v>
      </c>
      <c r="I221" s="51" t="b">
        <f>IF('入力欄(差替情報)'!$D$9="北海道",I23,IF('入力欄(差替情報)'!$D$9="東北",I45,IF('入力欄(差替情報)'!$D$9="東京",I67,IF('入力欄(差替情報)'!$D$9="中部",I89,IF('入力欄(差替情報)'!$D$9="北陸",I111,IF('入力欄(差替情報)'!$D$9="関西",I133,IF('入力欄(差替情報)'!$D$9="中国",I155,IF('入力欄(差替情報)'!$D$9="四国",I177,IF('入力欄(差替情報)'!$D$9="九州",I199)))))))))</f>
        <v>0</v>
      </c>
      <c r="J221" s="51" t="b">
        <f>IF('入力欄(差替情報)'!$D$9="北海道",J23,IF('入力欄(差替情報)'!$D$9="東北",J45,IF('入力欄(差替情報)'!$D$9="東京",J67,IF('入力欄(差替情報)'!$D$9="中部",J89,IF('入力欄(差替情報)'!$D$9="北陸",J111,IF('入力欄(差替情報)'!$D$9="関西",J133,IF('入力欄(差替情報)'!$D$9="中国",J155,IF('入力欄(差替情報)'!$D$9="四国",J177,IF('入力欄(差替情報)'!$D$9="九州",J199)))))))))</f>
        <v>0</v>
      </c>
      <c r="K221" s="51" t="b">
        <f>IF('入力欄(差替情報)'!$D$9="北海道",K23,IF('入力欄(差替情報)'!$D$9="東北",K45,IF('入力欄(差替情報)'!$D$9="東京",K67,IF('入力欄(差替情報)'!$D$9="中部",K89,IF('入力欄(差替情報)'!$D$9="北陸",K111,IF('入力欄(差替情報)'!$D$9="関西",K133,IF('入力欄(差替情報)'!$D$9="中国",K155,IF('入力欄(差替情報)'!$D$9="四国",K177,IF('入力欄(差替情報)'!$D$9="九州",K199)))))))))</f>
        <v>0</v>
      </c>
      <c r="L221" s="51" t="b">
        <f>IF('入力欄(差替情報)'!$D$9="北海道",L23,IF('入力欄(差替情報)'!$D$9="東北",L45,IF('入力欄(差替情報)'!$D$9="東京",L67,IF('入力欄(差替情報)'!$D$9="中部",L89,IF('入力欄(差替情報)'!$D$9="北陸",L111,IF('入力欄(差替情報)'!$D$9="関西",L133,IF('入力欄(差替情報)'!$D$9="中国",L155,IF('入力欄(差替情報)'!$D$9="四国",L177,IF('入力欄(差替情報)'!$D$9="九州",L199)))))))))</f>
        <v>0</v>
      </c>
      <c r="M221" s="51" t="b">
        <f>IF('入力欄(差替情報)'!$D$9="北海道",M23,IF('入力欄(差替情報)'!$D$9="東北",M45,IF('入力欄(差替情報)'!$D$9="東京",M67,IF('入力欄(差替情報)'!$D$9="中部",M89,IF('入力欄(差替情報)'!$D$9="北陸",M111,IF('入力欄(差替情報)'!$D$9="関西",M133,IF('入力欄(差替情報)'!$D$9="中国",M155,IF('入力欄(差替情報)'!$D$9="四国",M177,IF('入力欄(差替情報)'!$D$9="九州",M199)))))))))</f>
        <v>0</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743F-7185-4E97-87B5-AE40998C49A9}">
  <dimension ref="A1:P221"/>
  <sheetViews>
    <sheetView topLeftCell="A81" zoomScale="85" zoomScaleNormal="85" workbookViewId="0">
      <selection activeCell="A106" sqref="A106:XFD106"/>
    </sheetView>
  </sheetViews>
  <sheetFormatPr defaultColWidth="9" defaultRowHeight="15" x14ac:dyDescent="0.3"/>
  <cols>
    <col min="1" max="4" width="9" style="1"/>
    <col min="5" max="7" width="10" style="1" bestFit="1" customWidth="1"/>
    <col min="8" max="17" width="9" style="1"/>
    <col min="18" max="18" width="9" style="1" customWidth="1"/>
    <col min="19" max="16384" width="9" style="1"/>
  </cols>
  <sheetData>
    <row r="1" spans="1:16" x14ac:dyDescent="0.3">
      <c r="O1" s="5"/>
      <c r="P1" s="6" t="s">
        <v>194</v>
      </c>
    </row>
    <row r="3" spans="1:16" x14ac:dyDescent="0.3">
      <c r="A3" s="137" t="s">
        <v>51</v>
      </c>
      <c r="B3" s="38">
        <v>4</v>
      </c>
      <c r="C3" s="38">
        <v>5</v>
      </c>
      <c r="D3" s="38">
        <v>6</v>
      </c>
      <c r="E3" s="38">
        <v>7</v>
      </c>
      <c r="F3" s="38">
        <v>8</v>
      </c>
      <c r="G3" s="38">
        <v>9</v>
      </c>
      <c r="H3" s="38">
        <v>10</v>
      </c>
      <c r="I3" s="38">
        <v>11</v>
      </c>
      <c r="J3" s="38">
        <v>12</v>
      </c>
      <c r="K3" s="38">
        <v>1</v>
      </c>
      <c r="L3" s="38">
        <v>2</v>
      </c>
      <c r="M3" s="38">
        <v>3</v>
      </c>
    </row>
    <row r="4" spans="1:16" x14ac:dyDescent="0.3">
      <c r="A4" s="37">
        <v>20</v>
      </c>
      <c r="B4" s="40">
        <v>0.89904754949345467</v>
      </c>
      <c r="C4" s="41">
        <v>0.85526345759795075</v>
      </c>
      <c r="D4" s="41">
        <v>0.94957353666752109</v>
      </c>
      <c r="E4" s="41">
        <v>1</v>
      </c>
      <c r="F4" s="41">
        <v>1</v>
      </c>
      <c r="G4" s="41">
        <v>1</v>
      </c>
      <c r="H4" s="41">
        <v>0.96685164324856587</v>
      </c>
      <c r="I4" s="41">
        <v>0.92154124686895567</v>
      </c>
      <c r="J4" s="41">
        <v>0.93360236512576833</v>
      </c>
      <c r="K4" s="41">
        <v>0.96655720494696473</v>
      </c>
      <c r="L4" s="41">
        <v>0.96623841126268029</v>
      </c>
      <c r="M4" s="42">
        <v>0.91519324030959492</v>
      </c>
    </row>
    <row r="5" spans="1:16" x14ac:dyDescent="0.3">
      <c r="A5" s="37">
        <v>19</v>
      </c>
      <c r="B5" s="43">
        <v>0.89904754949345467</v>
      </c>
      <c r="C5" s="39">
        <v>0.85526345759795075</v>
      </c>
      <c r="D5" s="39">
        <v>0.94957353666752109</v>
      </c>
      <c r="E5" s="39">
        <v>1</v>
      </c>
      <c r="F5" s="39">
        <v>1</v>
      </c>
      <c r="G5" s="39">
        <v>1</v>
      </c>
      <c r="H5" s="39">
        <v>0.96685164324856587</v>
      </c>
      <c r="I5" s="39">
        <v>0.92154124686895567</v>
      </c>
      <c r="J5" s="39">
        <v>0.93360236512576833</v>
      </c>
      <c r="K5" s="39">
        <v>0.96655720494696473</v>
      </c>
      <c r="L5" s="39">
        <v>0.96623841126268029</v>
      </c>
      <c r="M5" s="44">
        <v>0.91519324030959492</v>
      </c>
    </row>
    <row r="6" spans="1:16" x14ac:dyDescent="0.3">
      <c r="A6" s="37">
        <v>18</v>
      </c>
      <c r="B6" s="43">
        <v>0.89904754949345467</v>
      </c>
      <c r="C6" s="39">
        <v>0.85526345759795075</v>
      </c>
      <c r="D6" s="39">
        <v>0.94957353666752109</v>
      </c>
      <c r="E6" s="39">
        <v>1</v>
      </c>
      <c r="F6" s="39">
        <v>1</v>
      </c>
      <c r="G6" s="39">
        <v>1</v>
      </c>
      <c r="H6" s="39">
        <v>0.96685164324856587</v>
      </c>
      <c r="I6" s="39">
        <v>0.92154124686895567</v>
      </c>
      <c r="J6" s="39">
        <v>0.93360236512576833</v>
      </c>
      <c r="K6" s="39">
        <v>0.96655720494696473</v>
      </c>
      <c r="L6" s="39">
        <v>0.96623841126268029</v>
      </c>
      <c r="M6" s="44">
        <v>0.91519324030959492</v>
      </c>
    </row>
    <row r="7" spans="1:16" x14ac:dyDescent="0.3">
      <c r="A7" s="37">
        <v>17</v>
      </c>
      <c r="B7" s="43">
        <v>0.89904754949345467</v>
      </c>
      <c r="C7" s="39">
        <v>0.85526345759795075</v>
      </c>
      <c r="D7" s="39">
        <v>0.94957353666752109</v>
      </c>
      <c r="E7" s="39">
        <v>1</v>
      </c>
      <c r="F7" s="39">
        <v>1</v>
      </c>
      <c r="G7" s="39">
        <v>1</v>
      </c>
      <c r="H7" s="39">
        <v>0.96685164324856587</v>
      </c>
      <c r="I7" s="39">
        <v>0.92154124686895567</v>
      </c>
      <c r="J7" s="39">
        <v>0.93360236512576833</v>
      </c>
      <c r="K7" s="39">
        <v>0.96655720494696473</v>
      </c>
      <c r="L7" s="39">
        <v>0.96623841126268029</v>
      </c>
      <c r="M7" s="44">
        <v>0.91519324030959492</v>
      </c>
    </row>
    <row r="8" spans="1:16" x14ac:dyDescent="0.3">
      <c r="A8" s="37">
        <v>16</v>
      </c>
      <c r="B8" s="43">
        <v>0.89904754949345467</v>
      </c>
      <c r="C8" s="39">
        <v>0.85526345759795075</v>
      </c>
      <c r="D8" s="39">
        <v>0.94957353666752109</v>
      </c>
      <c r="E8" s="39">
        <v>1</v>
      </c>
      <c r="F8" s="39">
        <v>1</v>
      </c>
      <c r="G8" s="39">
        <v>1</v>
      </c>
      <c r="H8" s="39">
        <v>0.96685164324856587</v>
      </c>
      <c r="I8" s="39">
        <v>0.92154124686895567</v>
      </c>
      <c r="J8" s="39">
        <v>0.93360236512576833</v>
      </c>
      <c r="K8" s="39">
        <v>0.96655720494696473</v>
      </c>
      <c r="L8" s="39">
        <v>0.96623841126268029</v>
      </c>
      <c r="M8" s="44">
        <v>0.91519324030959492</v>
      </c>
    </row>
    <row r="9" spans="1:16" x14ac:dyDescent="0.3">
      <c r="A9" s="37">
        <v>15</v>
      </c>
      <c r="B9" s="43">
        <v>0.89904754949345467</v>
      </c>
      <c r="C9" s="39">
        <v>0.85526345759795075</v>
      </c>
      <c r="D9" s="39">
        <v>0.94957353666752109</v>
      </c>
      <c r="E9" s="39">
        <v>1</v>
      </c>
      <c r="F9" s="39">
        <v>1</v>
      </c>
      <c r="G9" s="39">
        <v>1</v>
      </c>
      <c r="H9" s="39">
        <v>0.96685164324856587</v>
      </c>
      <c r="I9" s="39">
        <v>0.92154124686895567</v>
      </c>
      <c r="J9" s="39">
        <v>0.93360236512576833</v>
      </c>
      <c r="K9" s="39">
        <v>0.96655720494696473</v>
      </c>
      <c r="L9" s="39">
        <v>0.96623841126268029</v>
      </c>
      <c r="M9" s="44">
        <v>0.91519324030959492</v>
      </c>
    </row>
    <row r="10" spans="1:16" x14ac:dyDescent="0.3">
      <c r="A10" s="37">
        <v>14</v>
      </c>
      <c r="B10" s="43">
        <v>0.89904754949345467</v>
      </c>
      <c r="C10" s="39">
        <v>0.85526345759795075</v>
      </c>
      <c r="D10" s="39">
        <v>0.94957353666752109</v>
      </c>
      <c r="E10" s="39">
        <v>1</v>
      </c>
      <c r="F10" s="39">
        <v>1</v>
      </c>
      <c r="G10" s="39">
        <v>1</v>
      </c>
      <c r="H10" s="39">
        <v>0.96685164324856587</v>
      </c>
      <c r="I10" s="39">
        <v>0.92154124686895567</v>
      </c>
      <c r="J10" s="39">
        <v>0.93360236512576833</v>
      </c>
      <c r="K10" s="39">
        <v>0.96655720494696473</v>
      </c>
      <c r="L10" s="39">
        <v>0.96623841126268029</v>
      </c>
      <c r="M10" s="44">
        <v>0.91519324030959492</v>
      </c>
    </row>
    <row r="11" spans="1:16" x14ac:dyDescent="0.3">
      <c r="A11" s="37">
        <v>13</v>
      </c>
      <c r="B11" s="43">
        <v>0.89619244412835009</v>
      </c>
      <c r="C11" s="39">
        <v>0.85526345759795075</v>
      </c>
      <c r="D11" s="39">
        <v>0.94957353666752109</v>
      </c>
      <c r="E11" s="39">
        <v>1</v>
      </c>
      <c r="F11" s="39">
        <v>1</v>
      </c>
      <c r="G11" s="39">
        <v>1</v>
      </c>
      <c r="H11" s="39">
        <v>0.96685164324856587</v>
      </c>
      <c r="I11" s="39">
        <v>0.92154124686895567</v>
      </c>
      <c r="J11" s="39">
        <v>0.93360236512576833</v>
      </c>
      <c r="K11" s="39">
        <v>0.96655720494696473</v>
      </c>
      <c r="L11" s="39">
        <v>0.96390633386004998</v>
      </c>
      <c r="M11" s="44">
        <v>0.91519324030959492</v>
      </c>
    </row>
    <row r="12" spans="1:16" x14ac:dyDescent="0.3">
      <c r="A12" s="37">
        <v>12</v>
      </c>
      <c r="B12" s="43">
        <v>0.88993801462441202</v>
      </c>
      <c r="C12" s="39">
        <v>0.85526345759795075</v>
      </c>
      <c r="D12" s="39">
        <v>0.94957353666752109</v>
      </c>
      <c r="E12" s="39">
        <v>1</v>
      </c>
      <c r="F12" s="39">
        <v>1</v>
      </c>
      <c r="G12" s="39">
        <v>1</v>
      </c>
      <c r="H12" s="39">
        <v>0.96685164324856587</v>
      </c>
      <c r="I12" s="39">
        <v>0.92154124686895567</v>
      </c>
      <c r="J12" s="39">
        <v>0.93360236512576833</v>
      </c>
      <c r="K12" s="39">
        <v>0.96655720494696473</v>
      </c>
      <c r="L12" s="39">
        <v>0.95535631256451237</v>
      </c>
      <c r="M12" s="44">
        <v>0.91519324030959492</v>
      </c>
    </row>
    <row r="13" spans="1:16" x14ac:dyDescent="0.3">
      <c r="A13" s="37">
        <v>11</v>
      </c>
      <c r="B13" s="43">
        <v>0.8802842609816407</v>
      </c>
      <c r="C13" s="39">
        <v>0.85526345759795075</v>
      </c>
      <c r="D13" s="39">
        <v>0.94899471362624577</v>
      </c>
      <c r="E13" s="39">
        <v>1</v>
      </c>
      <c r="F13" s="39">
        <v>1</v>
      </c>
      <c r="G13" s="39">
        <v>1</v>
      </c>
      <c r="H13" s="39">
        <v>0.96685164324856587</v>
      </c>
      <c r="I13" s="39">
        <v>0.9175838083234148</v>
      </c>
      <c r="J13" s="39">
        <v>0.92741391310950716</v>
      </c>
      <c r="K13" s="39">
        <v>0.96194894727265456</v>
      </c>
      <c r="L13" s="39">
        <v>0.94058834737606656</v>
      </c>
      <c r="M13" s="44">
        <v>0.91288093396000469</v>
      </c>
    </row>
    <row r="14" spans="1:16" x14ac:dyDescent="0.3">
      <c r="A14" s="37">
        <v>10</v>
      </c>
      <c r="B14" s="43">
        <v>0.867231183200036</v>
      </c>
      <c r="C14" s="39">
        <v>0.84917950993096292</v>
      </c>
      <c r="D14" s="39">
        <v>0.93882217954463743</v>
      </c>
      <c r="E14" s="39">
        <v>1</v>
      </c>
      <c r="F14" s="39">
        <v>1</v>
      </c>
      <c r="G14" s="39">
        <v>1</v>
      </c>
      <c r="H14" s="39">
        <v>0.96685164324856587</v>
      </c>
      <c r="I14" s="39">
        <v>0.90773449169289522</v>
      </c>
      <c r="J14" s="39">
        <v>0.91497263987983501</v>
      </c>
      <c r="K14" s="39">
        <v>0.9500600070043641</v>
      </c>
      <c r="L14" s="39">
        <v>0.919602438294713</v>
      </c>
      <c r="M14" s="44">
        <v>0.90356172759921405</v>
      </c>
    </row>
    <row r="15" spans="1:16" x14ac:dyDescent="0.3">
      <c r="A15" s="37">
        <v>9</v>
      </c>
      <c r="B15" s="43">
        <v>0.85077878127959794</v>
      </c>
      <c r="C15" s="39">
        <v>0.8367915109206554</v>
      </c>
      <c r="D15" s="39">
        <v>0.91905593442269584</v>
      </c>
      <c r="E15" s="39">
        <v>1</v>
      </c>
      <c r="F15" s="39">
        <v>1</v>
      </c>
      <c r="G15" s="39">
        <v>1</v>
      </c>
      <c r="H15" s="39">
        <v>0.96066801070050989</v>
      </c>
      <c r="I15" s="39">
        <v>0.89199329697739715</v>
      </c>
      <c r="J15" s="39">
        <v>0.89627854543675234</v>
      </c>
      <c r="K15" s="39">
        <v>0.93089038414209302</v>
      </c>
      <c r="L15" s="39">
        <v>0.89239858532045147</v>
      </c>
      <c r="M15" s="44">
        <v>0.88723562122722277</v>
      </c>
    </row>
    <row r="16" spans="1:16" x14ac:dyDescent="0.3">
      <c r="A16" s="37">
        <v>8</v>
      </c>
      <c r="B16" s="43">
        <v>0.8309270552203265</v>
      </c>
      <c r="C16" s="39">
        <v>0.81809946056702865</v>
      </c>
      <c r="D16" s="39">
        <v>0.88969597826042124</v>
      </c>
      <c r="E16" s="39">
        <v>0.99778532615517235</v>
      </c>
      <c r="F16" s="39">
        <v>0.9907493513543173</v>
      </c>
      <c r="G16" s="39">
        <v>0.98498708077580988</v>
      </c>
      <c r="H16" s="39">
        <v>0.94627764893476063</v>
      </c>
      <c r="I16" s="39">
        <v>0.87036022417692049</v>
      </c>
      <c r="J16" s="39">
        <v>0.87133162978025869</v>
      </c>
      <c r="K16" s="39">
        <v>0.90444007868584175</v>
      </c>
      <c r="L16" s="39">
        <v>0.85897678845328218</v>
      </c>
      <c r="M16" s="44">
        <v>0.86390261484403086</v>
      </c>
    </row>
    <row r="17" spans="1:13" x14ac:dyDescent="0.3">
      <c r="A17" s="37">
        <v>7</v>
      </c>
      <c r="B17" s="43">
        <v>0.8076760050222217</v>
      </c>
      <c r="C17" s="39">
        <v>0.79310335887008232</v>
      </c>
      <c r="D17" s="39">
        <v>0.85074231105781317</v>
      </c>
      <c r="E17" s="39">
        <v>0.96672156432637757</v>
      </c>
      <c r="F17" s="39">
        <v>0.96209731202341131</v>
      </c>
      <c r="G17" s="39">
        <v>0.95278203719886845</v>
      </c>
      <c r="H17" s="39">
        <v>0.92368055795131798</v>
      </c>
      <c r="I17" s="39">
        <v>0.84283527329146513</v>
      </c>
      <c r="J17" s="39">
        <v>0.84013189291035428</v>
      </c>
      <c r="K17" s="39">
        <v>0.87070909063560986</v>
      </c>
      <c r="L17" s="39">
        <v>0.81933704769320492</v>
      </c>
      <c r="M17" s="44">
        <v>0.83356270844963842</v>
      </c>
    </row>
    <row r="18" spans="1:13" x14ac:dyDescent="0.3">
      <c r="A18" s="37">
        <v>6</v>
      </c>
      <c r="B18" s="43">
        <v>0.78102563068528363</v>
      </c>
      <c r="C18" s="39">
        <v>0.76180320582981653</v>
      </c>
      <c r="D18" s="39">
        <v>0.80219493281487231</v>
      </c>
      <c r="E18" s="39">
        <v>0.92141294928491546</v>
      </c>
      <c r="F18" s="39">
        <v>0.92128772271238957</v>
      </c>
      <c r="G18" s="39">
        <v>0.90799175254151976</v>
      </c>
      <c r="H18" s="39">
        <v>0.89287673775018206</v>
      </c>
      <c r="I18" s="39">
        <v>0.80941844432103116</v>
      </c>
      <c r="J18" s="39">
        <v>0.8026793348270389</v>
      </c>
      <c r="K18" s="39">
        <v>0.82969741999139768</v>
      </c>
      <c r="L18" s="39">
        <v>0.77347936304021969</v>
      </c>
      <c r="M18" s="44">
        <v>0.79621590204404535</v>
      </c>
    </row>
    <row r="19" spans="1:13" x14ac:dyDescent="0.3">
      <c r="A19" s="37">
        <v>5</v>
      </c>
      <c r="B19" s="43">
        <v>0.75097593220951209</v>
      </c>
      <c r="C19" s="39">
        <v>0.72419900144623117</v>
      </c>
      <c r="D19" s="39">
        <v>0.74405384353159798</v>
      </c>
      <c r="E19" s="39">
        <v>0.8618594810307858</v>
      </c>
      <c r="F19" s="39">
        <v>0.86832058342125196</v>
      </c>
      <c r="G19" s="39">
        <v>0.85061622680376403</v>
      </c>
      <c r="H19" s="39">
        <v>0.85386618833135297</v>
      </c>
      <c r="I19" s="39">
        <v>0.77010973726561849</v>
      </c>
      <c r="J19" s="39">
        <v>0.75897395553031277</v>
      </c>
      <c r="K19" s="39">
        <v>0.78140506675320487</v>
      </c>
      <c r="L19" s="39">
        <v>0.72140373449432671</v>
      </c>
      <c r="M19" s="44">
        <v>0.75186219562725154</v>
      </c>
    </row>
    <row r="20" spans="1:13" x14ac:dyDescent="0.3">
      <c r="A20" s="37">
        <v>4</v>
      </c>
      <c r="B20" s="43">
        <v>0.71752690959490728</v>
      </c>
      <c r="C20" s="39">
        <v>0.68029074571932646</v>
      </c>
      <c r="D20" s="39">
        <v>0.67631904320799063</v>
      </c>
      <c r="E20" s="39">
        <v>0.78806115956398903</v>
      </c>
      <c r="F20" s="39">
        <v>0.80319589414999859</v>
      </c>
      <c r="G20" s="39">
        <v>0.78065545998560104</v>
      </c>
      <c r="H20" s="39">
        <v>0.80664890969483038</v>
      </c>
      <c r="I20" s="39">
        <v>0.72490915212522733</v>
      </c>
      <c r="J20" s="39">
        <v>0.70901575502017589</v>
      </c>
      <c r="K20" s="39">
        <v>0.72583203092103177</v>
      </c>
      <c r="L20" s="39">
        <v>0.66311016205552598</v>
      </c>
      <c r="M20" s="44">
        <v>0.7005015891992572</v>
      </c>
    </row>
    <row r="21" spans="1:13" x14ac:dyDescent="0.3">
      <c r="A21" s="37">
        <v>3</v>
      </c>
      <c r="B21" s="43">
        <v>0.68067856284146899</v>
      </c>
      <c r="C21" s="39">
        <v>0.63007843864910229</v>
      </c>
      <c r="D21" s="39">
        <v>0.59899053184405004</v>
      </c>
      <c r="E21" s="39">
        <v>0.70001798488452471</v>
      </c>
      <c r="F21" s="39">
        <v>0.72591365489862947</v>
      </c>
      <c r="G21" s="39">
        <v>0.69810945208703101</v>
      </c>
      <c r="H21" s="39">
        <v>0.75122490184061452</v>
      </c>
      <c r="I21" s="39">
        <v>0.67381668889985757</v>
      </c>
      <c r="J21" s="39">
        <v>0.65280473329662803</v>
      </c>
      <c r="K21" s="39">
        <v>0.66297831249487826</v>
      </c>
      <c r="L21" s="39">
        <v>0.59859864572381716</v>
      </c>
      <c r="M21" s="44">
        <v>0.64213408276006234</v>
      </c>
    </row>
    <row r="22" spans="1:13" x14ac:dyDescent="0.3">
      <c r="A22" s="37">
        <v>2</v>
      </c>
      <c r="B22" s="43">
        <v>0.64043089194919745</v>
      </c>
      <c r="C22" s="39">
        <v>0.57356208023555855</v>
      </c>
      <c r="D22" s="39">
        <v>0.51206830943977644</v>
      </c>
      <c r="E22" s="39">
        <v>0.59772995699239306</v>
      </c>
      <c r="F22" s="39">
        <v>0.63647386566714448</v>
      </c>
      <c r="G22" s="39">
        <v>0.60297820310805383</v>
      </c>
      <c r="H22" s="39">
        <v>0.6875941647687055</v>
      </c>
      <c r="I22" s="39">
        <v>0.61683234758950911</v>
      </c>
      <c r="J22" s="39">
        <v>0.59034089035966952</v>
      </c>
      <c r="K22" s="39">
        <v>0.59284391147474436</v>
      </c>
      <c r="L22" s="39">
        <v>0.52786918549920048</v>
      </c>
      <c r="M22" s="44">
        <v>0.57675967630966685</v>
      </c>
    </row>
    <row r="23" spans="1:13" x14ac:dyDescent="0.3">
      <c r="A23" s="37">
        <v>1</v>
      </c>
      <c r="B23" s="45">
        <v>0.59678389691809253</v>
      </c>
      <c r="C23" s="46">
        <v>0.51074167047869534</v>
      </c>
      <c r="D23" s="46">
        <v>0.41555237599516959</v>
      </c>
      <c r="E23" s="46">
        <v>0.48119707588759414</v>
      </c>
      <c r="F23" s="46">
        <v>0.53487652645554373</v>
      </c>
      <c r="G23" s="46">
        <v>0.49526171304866951</v>
      </c>
      <c r="H23" s="46">
        <v>0.61575669847910308</v>
      </c>
      <c r="I23" s="46">
        <v>0.55395612819418205</v>
      </c>
      <c r="J23" s="46">
        <v>0.52162422620930005</v>
      </c>
      <c r="K23" s="46">
        <v>0.51542882786062993</v>
      </c>
      <c r="L23" s="46">
        <v>0.45092178138167599</v>
      </c>
      <c r="M23" s="47">
        <v>0.50437836984807072</v>
      </c>
    </row>
    <row r="25" spans="1:13" x14ac:dyDescent="0.3">
      <c r="A25" s="137" t="s">
        <v>52</v>
      </c>
      <c r="B25" s="38">
        <v>4</v>
      </c>
      <c r="C25" s="38">
        <v>5</v>
      </c>
      <c r="D25" s="38">
        <v>6</v>
      </c>
      <c r="E25" s="38">
        <v>7</v>
      </c>
      <c r="F25" s="38">
        <v>8</v>
      </c>
      <c r="G25" s="38">
        <v>9</v>
      </c>
      <c r="H25" s="38">
        <v>10</v>
      </c>
      <c r="I25" s="38">
        <v>11</v>
      </c>
      <c r="J25" s="38">
        <v>12</v>
      </c>
      <c r="K25" s="38">
        <v>1</v>
      </c>
      <c r="L25" s="38">
        <v>2</v>
      </c>
      <c r="M25" s="38">
        <v>3</v>
      </c>
    </row>
    <row r="26" spans="1:13" x14ac:dyDescent="0.3">
      <c r="A26" s="37">
        <v>20</v>
      </c>
      <c r="B26" s="40">
        <v>0.94963722218842861</v>
      </c>
      <c r="C26" s="41">
        <v>0.90230156091075187</v>
      </c>
      <c r="D26" s="41">
        <v>0.99209053357138877</v>
      </c>
      <c r="E26" s="41">
        <v>1</v>
      </c>
      <c r="F26" s="41">
        <v>1</v>
      </c>
      <c r="G26" s="41">
        <v>1</v>
      </c>
      <c r="H26" s="41">
        <v>0.99940463461156348</v>
      </c>
      <c r="I26" s="41">
        <v>0.967919703638771</v>
      </c>
      <c r="J26" s="41">
        <v>0.9928833839513691</v>
      </c>
      <c r="K26" s="41">
        <v>0.99870329286973702</v>
      </c>
      <c r="L26" s="41">
        <v>0.98779451605368762</v>
      </c>
      <c r="M26" s="42">
        <v>0.94000869963385192</v>
      </c>
    </row>
    <row r="27" spans="1:13" x14ac:dyDescent="0.3">
      <c r="A27" s="37">
        <v>19</v>
      </c>
      <c r="B27" s="43">
        <v>0.94963722218842861</v>
      </c>
      <c r="C27" s="39">
        <v>0.90230156091075187</v>
      </c>
      <c r="D27" s="39">
        <v>0.99209053357138877</v>
      </c>
      <c r="E27" s="39">
        <v>1</v>
      </c>
      <c r="F27" s="39">
        <v>1</v>
      </c>
      <c r="G27" s="39">
        <v>1</v>
      </c>
      <c r="H27" s="39">
        <v>0.99940463461156348</v>
      </c>
      <c r="I27" s="39">
        <v>0.967919703638771</v>
      </c>
      <c r="J27" s="39">
        <v>0.9928833839513691</v>
      </c>
      <c r="K27" s="39">
        <v>0.99870329286973702</v>
      </c>
      <c r="L27" s="39">
        <v>0.98779451605368762</v>
      </c>
      <c r="M27" s="44">
        <v>0.94000869963385192</v>
      </c>
    </row>
    <row r="28" spans="1:13" x14ac:dyDescent="0.3">
      <c r="A28" s="37">
        <v>18</v>
      </c>
      <c r="B28" s="43">
        <v>0.94906935553682659</v>
      </c>
      <c r="C28" s="39">
        <v>0.90230156091075187</v>
      </c>
      <c r="D28" s="39">
        <v>0.99209053357138877</v>
      </c>
      <c r="E28" s="39">
        <v>1</v>
      </c>
      <c r="F28" s="39">
        <v>1</v>
      </c>
      <c r="G28" s="39">
        <v>1</v>
      </c>
      <c r="H28" s="39">
        <v>0.99940463461156348</v>
      </c>
      <c r="I28" s="39">
        <v>0.967919703638771</v>
      </c>
      <c r="J28" s="39">
        <v>0.9928833839513691</v>
      </c>
      <c r="K28" s="39">
        <v>0.99870329286973702</v>
      </c>
      <c r="L28" s="39">
        <v>0.98779451605368762</v>
      </c>
      <c r="M28" s="44">
        <v>0.94000869963385192</v>
      </c>
    </row>
    <row r="29" spans="1:13" x14ac:dyDescent="0.3">
      <c r="A29" s="37">
        <v>17</v>
      </c>
      <c r="B29" s="43">
        <v>0.94739094562106885</v>
      </c>
      <c r="C29" s="39">
        <v>0.90230156091075187</v>
      </c>
      <c r="D29" s="39">
        <v>0.99209053357138877</v>
      </c>
      <c r="E29" s="39">
        <v>1</v>
      </c>
      <c r="F29" s="39">
        <v>1</v>
      </c>
      <c r="G29" s="39">
        <v>1</v>
      </c>
      <c r="H29" s="39">
        <v>0.99940463461156348</v>
      </c>
      <c r="I29" s="39">
        <v>0.967919703638771</v>
      </c>
      <c r="J29" s="39">
        <v>0.9928833839513691</v>
      </c>
      <c r="K29" s="39">
        <v>0.99870329286973702</v>
      </c>
      <c r="L29" s="39">
        <v>0.98779451605368762</v>
      </c>
      <c r="M29" s="44">
        <v>0.94000869963385192</v>
      </c>
    </row>
    <row r="30" spans="1:13" x14ac:dyDescent="0.3">
      <c r="A30" s="37">
        <v>16</v>
      </c>
      <c r="B30" s="43">
        <v>0.94460199244115506</v>
      </c>
      <c r="C30" s="39">
        <v>0.90230156091075187</v>
      </c>
      <c r="D30" s="39">
        <v>0.99209053357138877</v>
      </c>
      <c r="E30" s="39">
        <v>1</v>
      </c>
      <c r="F30" s="39">
        <v>1</v>
      </c>
      <c r="G30" s="39">
        <v>1</v>
      </c>
      <c r="H30" s="39">
        <v>0.99940463461156348</v>
      </c>
      <c r="I30" s="39">
        <v>0.967919703638771</v>
      </c>
      <c r="J30" s="39">
        <v>0.9928833839513691</v>
      </c>
      <c r="K30" s="39">
        <v>0.99870329286973702</v>
      </c>
      <c r="L30" s="39">
        <v>0.98779451605368762</v>
      </c>
      <c r="M30" s="44">
        <v>0.94000869963385192</v>
      </c>
    </row>
    <row r="31" spans="1:13" x14ac:dyDescent="0.3">
      <c r="A31" s="37">
        <v>15</v>
      </c>
      <c r="B31" s="43">
        <v>0.94070249599708544</v>
      </c>
      <c r="C31" s="39">
        <v>0.90230156091075187</v>
      </c>
      <c r="D31" s="39">
        <v>0.99209053357138877</v>
      </c>
      <c r="E31" s="39">
        <v>1</v>
      </c>
      <c r="F31" s="39">
        <v>1</v>
      </c>
      <c r="G31" s="39">
        <v>1</v>
      </c>
      <c r="H31" s="39">
        <v>0.99940463461156348</v>
      </c>
      <c r="I31" s="39">
        <v>0.967919703638771</v>
      </c>
      <c r="J31" s="39">
        <v>0.9928833839513691</v>
      </c>
      <c r="K31" s="39">
        <v>0.99870329286973702</v>
      </c>
      <c r="L31" s="39">
        <v>0.98779451605368762</v>
      </c>
      <c r="M31" s="44">
        <v>0.94000869963385192</v>
      </c>
    </row>
    <row r="32" spans="1:13" x14ac:dyDescent="0.3">
      <c r="A32" s="37">
        <v>14</v>
      </c>
      <c r="B32" s="43">
        <v>0.93569245628885989</v>
      </c>
      <c r="C32" s="39">
        <v>0.90230156091075187</v>
      </c>
      <c r="D32" s="39">
        <v>0.99209053357138877</v>
      </c>
      <c r="E32" s="39">
        <v>1</v>
      </c>
      <c r="F32" s="39">
        <v>1</v>
      </c>
      <c r="G32" s="39">
        <v>1</v>
      </c>
      <c r="H32" s="39">
        <v>0.99940463461156348</v>
      </c>
      <c r="I32" s="39">
        <v>0.967919703638771</v>
      </c>
      <c r="J32" s="39">
        <v>0.9928833839513691</v>
      </c>
      <c r="K32" s="39">
        <v>0.99870329286973702</v>
      </c>
      <c r="L32" s="39">
        <v>0.98779451605368762</v>
      </c>
      <c r="M32" s="44">
        <v>0.94000869963385192</v>
      </c>
    </row>
    <row r="33" spans="1:13" x14ac:dyDescent="0.3">
      <c r="A33" s="37">
        <v>13</v>
      </c>
      <c r="B33" s="43">
        <v>0.9295718733164785</v>
      </c>
      <c r="C33" s="39">
        <v>0.90230156091075187</v>
      </c>
      <c r="D33" s="39">
        <v>0.99209053357138877</v>
      </c>
      <c r="E33" s="39">
        <v>1</v>
      </c>
      <c r="F33" s="39">
        <v>1</v>
      </c>
      <c r="G33" s="39">
        <v>1</v>
      </c>
      <c r="H33" s="39">
        <v>0.99940463461156348</v>
      </c>
      <c r="I33" s="39">
        <v>0.967919703638771</v>
      </c>
      <c r="J33" s="39">
        <v>0.9928833839513691</v>
      </c>
      <c r="K33" s="39">
        <v>0.99790921819320533</v>
      </c>
      <c r="L33" s="39">
        <v>0.98606442177395937</v>
      </c>
      <c r="M33" s="44">
        <v>0.94000869963385192</v>
      </c>
    </row>
    <row r="34" spans="1:13" x14ac:dyDescent="0.3">
      <c r="A34" s="37">
        <v>12</v>
      </c>
      <c r="B34" s="43">
        <v>0.92234074707994118</v>
      </c>
      <c r="C34" s="39">
        <v>0.90230156091075187</v>
      </c>
      <c r="D34" s="39">
        <v>0.99209053357138877</v>
      </c>
      <c r="E34" s="39">
        <v>1</v>
      </c>
      <c r="F34" s="39">
        <v>1</v>
      </c>
      <c r="G34" s="39">
        <v>1</v>
      </c>
      <c r="H34" s="39">
        <v>0.99940463461156348</v>
      </c>
      <c r="I34" s="39">
        <v>0.967919703638771</v>
      </c>
      <c r="J34" s="39">
        <v>0.99177088716213702</v>
      </c>
      <c r="K34" s="39">
        <v>0.99355869091057603</v>
      </c>
      <c r="L34" s="39">
        <v>0.97976936331822539</v>
      </c>
      <c r="M34" s="44">
        <v>0.93960036696806104</v>
      </c>
    </row>
    <row r="35" spans="1:13" x14ac:dyDescent="0.3">
      <c r="A35" s="37">
        <v>11</v>
      </c>
      <c r="B35" s="43">
        <v>0.91399907757924792</v>
      </c>
      <c r="C35" s="39">
        <v>0.90230156091075187</v>
      </c>
      <c r="D35" s="39">
        <v>0.99209053357138877</v>
      </c>
      <c r="E35" s="39">
        <v>1</v>
      </c>
      <c r="F35" s="39">
        <v>1</v>
      </c>
      <c r="G35" s="39">
        <v>1</v>
      </c>
      <c r="H35" s="39">
        <v>0.99940463461156348</v>
      </c>
      <c r="I35" s="39">
        <v>0.967919703638771</v>
      </c>
      <c r="J35" s="39">
        <v>0.98723332233325867</v>
      </c>
      <c r="K35" s="39">
        <v>0.98565171102184901</v>
      </c>
      <c r="L35" s="39">
        <v>0.96890934068648549</v>
      </c>
      <c r="M35" s="44">
        <v>0.93616819783985927</v>
      </c>
    </row>
    <row r="36" spans="1:13" x14ac:dyDescent="0.3">
      <c r="A36" s="37">
        <v>10</v>
      </c>
      <c r="B36" s="43">
        <v>0.90454686481439861</v>
      </c>
      <c r="C36" s="39">
        <v>0.89968536727284953</v>
      </c>
      <c r="D36" s="39">
        <v>0.98870500061957178</v>
      </c>
      <c r="E36" s="39">
        <v>1</v>
      </c>
      <c r="F36" s="39">
        <v>1</v>
      </c>
      <c r="G36" s="39">
        <v>1</v>
      </c>
      <c r="H36" s="39">
        <v>0.99940463461156348</v>
      </c>
      <c r="I36" s="39">
        <v>0.96279363825030129</v>
      </c>
      <c r="J36" s="39">
        <v>0.97927068946473417</v>
      </c>
      <c r="K36" s="39">
        <v>0.97418827852702417</v>
      </c>
      <c r="L36" s="39">
        <v>0.95348435387873975</v>
      </c>
      <c r="M36" s="44">
        <v>0.92971219224924684</v>
      </c>
    </row>
    <row r="37" spans="1:13" x14ac:dyDescent="0.3">
      <c r="A37" s="37">
        <v>9</v>
      </c>
      <c r="B37" s="43">
        <v>0.89398410878539358</v>
      </c>
      <c r="C37" s="39">
        <v>0.89444227860718206</v>
      </c>
      <c r="D37" s="39">
        <v>0.97890835642059537</v>
      </c>
      <c r="E37" s="39">
        <v>1</v>
      </c>
      <c r="F37" s="39">
        <v>1</v>
      </c>
      <c r="G37" s="39">
        <v>1</v>
      </c>
      <c r="H37" s="39">
        <v>0.99711031984513898</v>
      </c>
      <c r="I37" s="39">
        <v>0.95157358257685487</v>
      </c>
      <c r="J37" s="39">
        <v>0.96788298855656341</v>
      </c>
      <c r="K37" s="39">
        <v>0.9591683934261015</v>
      </c>
      <c r="L37" s="39">
        <v>0.93349440289498842</v>
      </c>
      <c r="M37" s="44">
        <v>0.92023235019622363</v>
      </c>
    </row>
    <row r="38" spans="1:13" x14ac:dyDescent="0.3">
      <c r="A38" s="37">
        <v>8</v>
      </c>
      <c r="B38" s="43">
        <v>0.88231080949223262</v>
      </c>
      <c r="C38" s="39">
        <v>0.88657229491374945</v>
      </c>
      <c r="D38" s="39">
        <v>0.96270060097445964</v>
      </c>
      <c r="E38" s="39">
        <v>1</v>
      </c>
      <c r="F38" s="39">
        <v>1</v>
      </c>
      <c r="G38" s="39">
        <v>1</v>
      </c>
      <c r="H38" s="39">
        <v>0.98933397661021427</v>
      </c>
      <c r="I38" s="39">
        <v>0.93425953661843164</v>
      </c>
      <c r="J38" s="39">
        <v>0.95307021960874649</v>
      </c>
      <c r="K38" s="39">
        <v>0.94059205571908133</v>
      </c>
      <c r="L38" s="39">
        <v>0.90893948773523114</v>
      </c>
      <c r="M38" s="44">
        <v>0.90772867168078963</v>
      </c>
    </row>
    <row r="39" spans="1:13" x14ac:dyDescent="0.3">
      <c r="A39" s="37">
        <v>7</v>
      </c>
      <c r="B39" s="43">
        <v>0.86952696693491571</v>
      </c>
      <c r="C39" s="39">
        <v>0.87607541619255158</v>
      </c>
      <c r="D39" s="39">
        <v>0.9400817342811647</v>
      </c>
      <c r="E39" s="39">
        <v>0.99667174572507</v>
      </c>
      <c r="F39" s="39">
        <v>0.99729785156642703</v>
      </c>
      <c r="G39" s="39">
        <v>0.98491026684155758</v>
      </c>
      <c r="H39" s="39">
        <v>0.97607560490678935</v>
      </c>
      <c r="I39" s="39">
        <v>0.9108515003750316</v>
      </c>
      <c r="J39" s="39">
        <v>0.93483238262128332</v>
      </c>
      <c r="K39" s="39">
        <v>0.91845926540596334</v>
      </c>
      <c r="L39" s="39">
        <v>0.87981960839946827</v>
      </c>
      <c r="M39" s="44">
        <v>0.89220115670294486</v>
      </c>
    </row>
    <row r="40" spans="1:13" x14ac:dyDescent="0.3">
      <c r="A40" s="37">
        <v>6</v>
      </c>
      <c r="B40" s="43">
        <v>0.85563258111344298</v>
      </c>
      <c r="C40" s="39">
        <v>0.86295164244358857</v>
      </c>
      <c r="D40" s="39">
        <v>0.91105175634071034</v>
      </c>
      <c r="E40" s="39">
        <v>0.97114642981758337</v>
      </c>
      <c r="F40" s="39">
        <v>0.9765704523200186</v>
      </c>
      <c r="G40" s="39">
        <v>0.95869947055083682</v>
      </c>
      <c r="H40" s="39">
        <v>0.95733520473486422</v>
      </c>
      <c r="I40" s="39">
        <v>0.88134947384665474</v>
      </c>
      <c r="J40" s="39">
        <v>0.91316947759417388</v>
      </c>
      <c r="K40" s="39">
        <v>0.89277002248674753</v>
      </c>
      <c r="L40" s="39">
        <v>0.84613476488769945</v>
      </c>
      <c r="M40" s="44">
        <v>0.87364980526268932</v>
      </c>
    </row>
    <row r="41" spans="1:13" x14ac:dyDescent="0.3">
      <c r="A41" s="37">
        <v>5</v>
      </c>
      <c r="B41" s="43">
        <v>0.8406276520278142</v>
      </c>
      <c r="C41" s="39">
        <v>0.84720097366686042</v>
      </c>
      <c r="D41" s="39">
        <v>0.87561066715309666</v>
      </c>
      <c r="E41" s="39">
        <v>0.93583409602391887</v>
      </c>
      <c r="F41" s="39">
        <v>0.94776557920573778</v>
      </c>
      <c r="G41" s="39">
        <v>0.92356628798749629</v>
      </c>
      <c r="H41" s="39">
        <v>0.93311277609443888</v>
      </c>
      <c r="I41" s="39">
        <v>0.84575345703330118</v>
      </c>
      <c r="J41" s="39">
        <v>0.8880815045274183</v>
      </c>
      <c r="K41" s="39">
        <v>0.863524326961434</v>
      </c>
      <c r="L41" s="39">
        <v>0.80788495719992492</v>
      </c>
      <c r="M41" s="44">
        <v>0.8520746173600231</v>
      </c>
    </row>
    <row r="42" spans="1:13" x14ac:dyDescent="0.3">
      <c r="A42" s="37">
        <v>4</v>
      </c>
      <c r="B42" s="43">
        <v>0.8245121796780297</v>
      </c>
      <c r="C42" s="39">
        <v>0.82882340986236702</v>
      </c>
      <c r="D42" s="39">
        <v>0.83375846671832377</v>
      </c>
      <c r="E42" s="39">
        <v>0.89073474434407607</v>
      </c>
      <c r="F42" s="39">
        <v>0.91088323222358436</v>
      </c>
      <c r="G42" s="39">
        <v>0.87951071915153611</v>
      </c>
      <c r="H42" s="39">
        <v>0.90340831898551321</v>
      </c>
      <c r="I42" s="39">
        <v>0.80406344993497092</v>
      </c>
      <c r="J42" s="39">
        <v>0.85956846342101645</v>
      </c>
      <c r="K42" s="39">
        <v>0.83072217883002275</v>
      </c>
      <c r="L42" s="39">
        <v>0.76507018533614457</v>
      </c>
      <c r="M42" s="44">
        <v>0.827475592994946</v>
      </c>
    </row>
    <row r="43" spans="1:13" x14ac:dyDescent="0.3">
      <c r="A43" s="37">
        <v>3</v>
      </c>
      <c r="B43" s="43">
        <v>0.80728616406408915</v>
      </c>
      <c r="C43" s="39">
        <v>0.80781895103010837</v>
      </c>
      <c r="D43" s="39">
        <v>0.78549515503639133</v>
      </c>
      <c r="E43" s="39">
        <v>0.83584837477805529</v>
      </c>
      <c r="F43" s="39">
        <v>0.86592341137355844</v>
      </c>
      <c r="G43" s="39">
        <v>0.82653276404295628</v>
      </c>
      <c r="H43" s="39">
        <v>0.86822183340808745</v>
      </c>
      <c r="I43" s="39">
        <v>0.75627945255166384</v>
      </c>
      <c r="J43" s="39">
        <v>0.82763035427496845</v>
      </c>
      <c r="K43" s="39">
        <v>0.79436357809251379</v>
      </c>
      <c r="L43" s="39">
        <v>0.71769044929635839</v>
      </c>
      <c r="M43" s="44">
        <v>0.79985273216745822</v>
      </c>
    </row>
    <row r="44" spans="1:13" x14ac:dyDescent="0.3">
      <c r="A44" s="37">
        <v>2</v>
      </c>
      <c r="B44" s="43">
        <v>0.78894960518599277</v>
      </c>
      <c r="C44" s="39">
        <v>0.78418759717008468</v>
      </c>
      <c r="D44" s="39">
        <v>0.73082073210729981</v>
      </c>
      <c r="E44" s="39">
        <v>0.77117498732585643</v>
      </c>
      <c r="F44" s="39">
        <v>0.81288611665565991</v>
      </c>
      <c r="G44" s="39">
        <v>0.76463242266175657</v>
      </c>
      <c r="H44" s="39">
        <v>0.82755331936216148</v>
      </c>
      <c r="I44" s="39">
        <v>0.70240146488337996</v>
      </c>
      <c r="J44" s="39">
        <v>0.79226717708927419</v>
      </c>
      <c r="K44" s="39">
        <v>0.75444852474890711</v>
      </c>
      <c r="L44" s="39">
        <v>0.6657457490805665</v>
      </c>
      <c r="M44" s="44">
        <v>0.76920603487755967</v>
      </c>
    </row>
    <row r="45" spans="1:13" x14ac:dyDescent="0.3">
      <c r="A45" s="37">
        <v>1</v>
      </c>
      <c r="B45" s="45">
        <v>0.76950250304374046</v>
      </c>
      <c r="C45" s="46">
        <v>0.75792934828229575</v>
      </c>
      <c r="D45" s="46">
        <v>0.66973519793104885</v>
      </c>
      <c r="E45" s="46">
        <v>0.69671458198747938</v>
      </c>
      <c r="F45" s="46">
        <v>0.75177134806988888</v>
      </c>
      <c r="G45" s="46">
        <v>0.69380969500793732</v>
      </c>
      <c r="H45" s="46">
        <v>0.78140277684773529</v>
      </c>
      <c r="I45" s="46">
        <v>0.64242948693011925</v>
      </c>
      <c r="J45" s="46">
        <v>0.75347893186393367</v>
      </c>
      <c r="K45" s="46">
        <v>0.71097701879920272</v>
      </c>
      <c r="L45" s="46">
        <v>0.60923608468876878</v>
      </c>
      <c r="M45" s="47">
        <v>0.73553550112525035</v>
      </c>
    </row>
    <row r="47" spans="1:13" x14ac:dyDescent="0.3">
      <c r="A47" s="137" t="s">
        <v>53</v>
      </c>
      <c r="B47" s="38">
        <v>4</v>
      </c>
      <c r="C47" s="38">
        <v>5</v>
      </c>
      <c r="D47" s="38">
        <v>6</v>
      </c>
      <c r="E47" s="38">
        <v>7</v>
      </c>
      <c r="F47" s="38">
        <v>8</v>
      </c>
      <c r="G47" s="38">
        <v>9</v>
      </c>
      <c r="H47" s="38">
        <v>10</v>
      </c>
      <c r="I47" s="38">
        <v>11</v>
      </c>
      <c r="J47" s="38">
        <v>12</v>
      </c>
      <c r="K47" s="38">
        <v>1</v>
      </c>
      <c r="L47" s="38">
        <v>2</v>
      </c>
      <c r="M47" s="38">
        <v>3</v>
      </c>
    </row>
    <row r="48" spans="1:13" x14ac:dyDescent="0.3">
      <c r="A48" s="37">
        <v>20</v>
      </c>
      <c r="B48" s="40">
        <v>0.88338826254649416</v>
      </c>
      <c r="C48" s="41">
        <v>0.83533903778711671</v>
      </c>
      <c r="D48" s="41">
        <v>0.94788578751655828</v>
      </c>
      <c r="E48" s="41">
        <v>1</v>
      </c>
      <c r="F48" s="41">
        <v>1</v>
      </c>
      <c r="G48" s="41">
        <v>1</v>
      </c>
      <c r="H48" s="41">
        <v>0.93140486134814071</v>
      </c>
      <c r="I48" s="41">
        <v>0.95016803162975716</v>
      </c>
      <c r="J48" s="41">
        <v>0.94163200803266367</v>
      </c>
      <c r="K48" s="41">
        <v>0.96999062565675875</v>
      </c>
      <c r="L48" s="41">
        <v>0.96328007775162539</v>
      </c>
      <c r="M48" s="42">
        <v>0.92327357724584735</v>
      </c>
    </row>
    <row r="49" spans="1:13" x14ac:dyDescent="0.3">
      <c r="A49" s="37">
        <v>19</v>
      </c>
      <c r="B49" s="43">
        <v>0.88338826254649416</v>
      </c>
      <c r="C49" s="39">
        <v>0.83533903778711671</v>
      </c>
      <c r="D49" s="39">
        <v>0.94788578751655828</v>
      </c>
      <c r="E49" s="39">
        <v>1</v>
      </c>
      <c r="F49" s="39">
        <v>1</v>
      </c>
      <c r="G49" s="39">
        <v>1</v>
      </c>
      <c r="H49" s="39">
        <v>0.93140486134814071</v>
      </c>
      <c r="I49" s="39">
        <v>0.95016803162975716</v>
      </c>
      <c r="J49" s="39">
        <v>0.94163200803266367</v>
      </c>
      <c r="K49" s="39">
        <v>0.96999062565675875</v>
      </c>
      <c r="L49" s="39">
        <v>0.96328007775162539</v>
      </c>
      <c r="M49" s="44">
        <v>0.92327357724584735</v>
      </c>
    </row>
    <row r="50" spans="1:13" x14ac:dyDescent="0.3">
      <c r="A50" s="37">
        <v>18</v>
      </c>
      <c r="B50" s="43">
        <v>0.88338826254649416</v>
      </c>
      <c r="C50" s="39">
        <v>0.83533903778711671</v>
      </c>
      <c r="D50" s="39">
        <v>0.94788578751655828</v>
      </c>
      <c r="E50" s="39">
        <v>1</v>
      </c>
      <c r="F50" s="39">
        <v>1</v>
      </c>
      <c r="G50" s="39">
        <v>1</v>
      </c>
      <c r="H50" s="39">
        <v>0.93140486134814071</v>
      </c>
      <c r="I50" s="39">
        <v>0.95016803162975716</v>
      </c>
      <c r="J50" s="39">
        <v>0.94163200803266367</v>
      </c>
      <c r="K50" s="39">
        <v>0.96999062565675875</v>
      </c>
      <c r="L50" s="39">
        <v>0.96328007775162539</v>
      </c>
      <c r="M50" s="44">
        <v>0.92327357724584735</v>
      </c>
    </row>
    <row r="51" spans="1:13" x14ac:dyDescent="0.3">
      <c r="A51" s="37">
        <v>17</v>
      </c>
      <c r="B51" s="43">
        <v>0.88338826254649416</v>
      </c>
      <c r="C51" s="39">
        <v>0.83533903778711671</v>
      </c>
      <c r="D51" s="39">
        <v>0.94788578751655828</v>
      </c>
      <c r="E51" s="39">
        <v>1</v>
      </c>
      <c r="F51" s="39">
        <v>1</v>
      </c>
      <c r="G51" s="39">
        <v>1</v>
      </c>
      <c r="H51" s="39">
        <v>0.93140486134814071</v>
      </c>
      <c r="I51" s="39">
        <v>0.95016803162975716</v>
      </c>
      <c r="J51" s="39">
        <v>0.94163200803266367</v>
      </c>
      <c r="K51" s="39">
        <v>0.96999062565675875</v>
      </c>
      <c r="L51" s="39">
        <v>0.96328007775162539</v>
      </c>
      <c r="M51" s="44">
        <v>0.92327357724584735</v>
      </c>
    </row>
    <row r="52" spans="1:13" x14ac:dyDescent="0.3">
      <c r="A52" s="37">
        <v>16</v>
      </c>
      <c r="B52" s="43">
        <v>0.88338826254649416</v>
      </c>
      <c r="C52" s="39">
        <v>0.83533903778711671</v>
      </c>
      <c r="D52" s="39">
        <v>0.94788578751655828</v>
      </c>
      <c r="E52" s="39">
        <v>1</v>
      </c>
      <c r="F52" s="39">
        <v>1</v>
      </c>
      <c r="G52" s="39">
        <v>1</v>
      </c>
      <c r="H52" s="39">
        <v>0.93140486134814071</v>
      </c>
      <c r="I52" s="39">
        <v>0.95016803162975716</v>
      </c>
      <c r="J52" s="39">
        <v>0.94163200803266367</v>
      </c>
      <c r="K52" s="39">
        <v>0.96999062565675875</v>
      </c>
      <c r="L52" s="39">
        <v>0.96328007775162539</v>
      </c>
      <c r="M52" s="44">
        <v>0.92327357724584735</v>
      </c>
    </row>
    <row r="53" spans="1:13" x14ac:dyDescent="0.3">
      <c r="A53" s="37">
        <v>15</v>
      </c>
      <c r="B53" s="43">
        <v>0.88338826254649416</v>
      </c>
      <c r="C53" s="39">
        <v>0.83533903778711671</v>
      </c>
      <c r="D53" s="39">
        <v>0.94788578751655828</v>
      </c>
      <c r="E53" s="39">
        <v>1</v>
      </c>
      <c r="F53" s="39">
        <v>1</v>
      </c>
      <c r="G53" s="39">
        <v>1</v>
      </c>
      <c r="H53" s="39">
        <v>0.93140486134814071</v>
      </c>
      <c r="I53" s="39">
        <v>0.95016803162975716</v>
      </c>
      <c r="J53" s="39">
        <v>0.94163200803266367</v>
      </c>
      <c r="K53" s="39">
        <v>0.96999062565675875</v>
      </c>
      <c r="L53" s="39">
        <v>0.96328007775162539</v>
      </c>
      <c r="M53" s="44">
        <v>0.92327357724584735</v>
      </c>
    </row>
    <row r="54" spans="1:13" x14ac:dyDescent="0.3">
      <c r="A54" s="37">
        <v>14</v>
      </c>
      <c r="B54" s="43">
        <v>0.88338826254649416</v>
      </c>
      <c r="C54" s="39">
        <v>0.83533903778711671</v>
      </c>
      <c r="D54" s="39">
        <v>0.94788578751655828</v>
      </c>
      <c r="E54" s="39">
        <v>1</v>
      </c>
      <c r="F54" s="39">
        <v>1</v>
      </c>
      <c r="G54" s="39">
        <v>1</v>
      </c>
      <c r="H54" s="39">
        <v>0.93140486134814071</v>
      </c>
      <c r="I54" s="39">
        <v>0.9427563294114838</v>
      </c>
      <c r="J54" s="39">
        <v>0.94163200803266367</v>
      </c>
      <c r="K54" s="39">
        <v>0.96999062565675875</v>
      </c>
      <c r="L54" s="39">
        <v>0.96328007775162539</v>
      </c>
      <c r="M54" s="44">
        <v>0.92327357724584735</v>
      </c>
    </row>
    <row r="55" spans="1:13" x14ac:dyDescent="0.3">
      <c r="A55" s="37">
        <v>13</v>
      </c>
      <c r="B55" s="43">
        <v>0.88338826254649416</v>
      </c>
      <c r="C55" s="39">
        <v>0.83533903778711671</v>
      </c>
      <c r="D55" s="39">
        <v>0.94788578751655828</v>
      </c>
      <c r="E55" s="39">
        <v>1</v>
      </c>
      <c r="F55" s="39">
        <v>1</v>
      </c>
      <c r="G55" s="39">
        <v>1</v>
      </c>
      <c r="H55" s="39">
        <v>0.93140486134814071</v>
      </c>
      <c r="I55" s="39">
        <v>0.92789262600149303</v>
      </c>
      <c r="J55" s="39">
        <v>0.94163200803266367</v>
      </c>
      <c r="K55" s="39">
        <v>0.96999062565675875</v>
      </c>
      <c r="L55" s="39">
        <v>0.96328007775162539</v>
      </c>
      <c r="M55" s="44">
        <v>0.92327357724584735</v>
      </c>
    </row>
    <row r="56" spans="1:13" x14ac:dyDescent="0.3">
      <c r="A56" s="37">
        <v>12</v>
      </c>
      <c r="B56" s="43">
        <v>0.88338826254649416</v>
      </c>
      <c r="C56" s="39">
        <v>0.83533903778711671</v>
      </c>
      <c r="D56" s="39">
        <v>0.94788578751655828</v>
      </c>
      <c r="E56" s="39">
        <v>1</v>
      </c>
      <c r="F56" s="39">
        <v>1</v>
      </c>
      <c r="G56" s="39">
        <v>1</v>
      </c>
      <c r="H56" s="39">
        <v>0.93140486134814071</v>
      </c>
      <c r="I56" s="39">
        <v>0.90557692139978507</v>
      </c>
      <c r="J56" s="39">
        <v>0.94163200803266367</v>
      </c>
      <c r="K56" s="39">
        <v>0.96380452288701735</v>
      </c>
      <c r="L56" s="39">
        <v>0.95726216665078179</v>
      </c>
      <c r="M56" s="44">
        <v>0.91770846565893682</v>
      </c>
    </row>
    <row r="57" spans="1:13" x14ac:dyDescent="0.3">
      <c r="A57" s="37">
        <v>11</v>
      </c>
      <c r="B57" s="43">
        <v>0.87601335448640327</v>
      </c>
      <c r="C57" s="39">
        <v>0.83533903778711671</v>
      </c>
      <c r="D57" s="39">
        <v>0.94788578751655828</v>
      </c>
      <c r="E57" s="39">
        <v>1</v>
      </c>
      <c r="F57" s="39">
        <v>1</v>
      </c>
      <c r="G57" s="39">
        <v>1</v>
      </c>
      <c r="H57" s="39">
        <v>0.93140486134814071</v>
      </c>
      <c r="I57" s="39">
        <v>0.87580921560635994</v>
      </c>
      <c r="J57" s="39">
        <v>0.93985440489633754</v>
      </c>
      <c r="K57" s="39">
        <v>0.9479767010210578</v>
      </c>
      <c r="L57" s="39">
        <v>0.94097211536808112</v>
      </c>
      <c r="M57" s="44">
        <v>0.90283454127548612</v>
      </c>
    </row>
    <row r="58" spans="1:13" x14ac:dyDescent="0.3">
      <c r="A58" s="37">
        <v>10</v>
      </c>
      <c r="B58" s="43">
        <v>0.86010066712563216</v>
      </c>
      <c r="C58" s="39">
        <v>0.82801330840098941</v>
      </c>
      <c r="D58" s="39">
        <v>0.93533775336962321</v>
      </c>
      <c r="E58" s="39">
        <v>1</v>
      </c>
      <c r="F58" s="39">
        <v>1</v>
      </c>
      <c r="G58" s="39">
        <v>1</v>
      </c>
      <c r="H58" s="39">
        <v>0.92544920557301991</v>
      </c>
      <c r="I58" s="39">
        <v>0.83858950862121784</v>
      </c>
      <c r="J58" s="39">
        <v>0.92807791118532634</v>
      </c>
      <c r="K58" s="39">
        <v>0.92250716005887989</v>
      </c>
      <c r="L58" s="39">
        <v>0.91440992390352338</v>
      </c>
      <c r="M58" s="44">
        <v>0.87865180409549493</v>
      </c>
    </row>
    <row r="59" spans="1:13" x14ac:dyDescent="0.3">
      <c r="A59" s="37">
        <v>9</v>
      </c>
      <c r="B59" s="43">
        <v>0.83565020046418059</v>
      </c>
      <c r="C59" s="39">
        <v>0.80952818976199559</v>
      </c>
      <c r="D59" s="39">
        <v>0.90896120765392974</v>
      </c>
      <c r="E59" s="39">
        <v>1</v>
      </c>
      <c r="F59" s="39">
        <v>1</v>
      </c>
      <c r="G59" s="39">
        <v>0.99003311994717358</v>
      </c>
      <c r="H59" s="39">
        <v>0.90607827620599291</v>
      </c>
      <c r="I59" s="39">
        <v>0.79391780044435878</v>
      </c>
      <c r="J59" s="39">
        <v>0.90630252689963031</v>
      </c>
      <c r="K59" s="39">
        <v>0.88739590000048385</v>
      </c>
      <c r="L59" s="39">
        <v>0.87757559225710857</v>
      </c>
      <c r="M59" s="44">
        <v>0.84516025411896312</v>
      </c>
    </row>
    <row r="60" spans="1:13" x14ac:dyDescent="0.3">
      <c r="A60" s="37">
        <v>8</v>
      </c>
      <c r="B60" s="43">
        <v>0.80266195450204925</v>
      </c>
      <c r="C60" s="39">
        <v>0.77988368187013546</v>
      </c>
      <c r="D60" s="39">
        <v>0.86875615036947806</v>
      </c>
      <c r="E60" s="39">
        <v>0.990966500469738</v>
      </c>
      <c r="F60" s="39">
        <v>0.98007510217400329</v>
      </c>
      <c r="G60" s="39">
        <v>0.95913891005161855</v>
      </c>
      <c r="H60" s="39">
        <v>0.87329207324705949</v>
      </c>
      <c r="I60" s="39">
        <v>0.74179409107578209</v>
      </c>
      <c r="J60" s="39">
        <v>0.87452825203924878</v>
      </c>
      <c r="K60" s="39">
        <v>0.84264292084586967</v>
      </c>
      <c r="L60" s="39">
        <v>0.83046912042883669</v>
      </c>
      <c r="M60" s="44">
        <v>0.80235989134589103</v>
      </c>
    </row>
    <row r="61" spans="1:13" x14ac:dyDescent="0.3">
      <c r="A61" s="37">
        <v>7</v>
      </c>
      <c r="B61" s="43">
        <v>0.76113592923923767</v>
      </c>
      <c r="C61" s="39">
        <v>0.73907978472540903</v>
      </c>
      <c r="D61" s="39">
        <v>0.81472258151626797</v>
      </c>
      <c r="E61" s="39">
        <v>0.94519988764182117</v>
      </c>
      <c r="F61" s="39">
        <v>0.9342752215263701</v>
      </c>
      <c r="G61" s="39">
        <v>0.90937392980975362</v>
      </c>
      <c r="H61" s="39">
        <v>0.82709059669621965</v>
      </c>
      <c r="I61" s="39">
        <v>0.68221838051548844</v>
      </c>
      <c r="J61" s="39">
        <v>0.8327550866041824</v>
      </c>
      <c r="K61" s="39">
        <v>0.78824822259503735</v>
      </c>
      <c r="L61" s="39">
        <v>0.77309050841870786</v>
      </c>
      <c r="M61" s="44">
        <v>0.75025071577627844</v>
      </c>
    </row>
    <row r="62" spans="1:13" x14ac:dyDescent="0.3">
      <c r="A62" s="37">
        <v>6</v>
      </c>
      <c r="B62" s="43">
        <v>0.71107212467574588</v>
      </c>
      <c r="C62" s="39">
        <v>0.68711649832781618</v>
      </c>
      <c r="D62" s="39">
        <v>0.74686050109429991</v>
      </c>
      <c r="E62" s="39">
        <v>0.87789689404667048</v>
      </c>
      <c r="F62" s="39">
        <v>0.86846764926703846</v>
      </c>
      <c r="G62" s="39">
        <v>0.84073817922157867</v>
      </c>
      <c r="H62" s="39">
        <v>0.76747384655347384</v>
      </c>
      <c r="I62" s="39">
        <v>0.61519066876347739</v>
      </c>
      <c r="J62" s="39">
        <v>0.78098303059443075</v>
      </c>
      <c r="K62" s="39">
        <v>0.72421180524798667</v>
      </c>
      <c r="L62" s="39">
        <v>0.70543975622672195</v>
      </c>
      <c r="M62" s="44">
        <v>0.68883272741012536</v>
      </c>
    </row>
    <row r="63" spans="1:13" x14ac:dyDescent="0.3">
      <c r="A63" s="37">
        <v>5</v>
      </c>
      <c r="B63" s="43">
        <v>0.65247054081157407</v>
      </c>
      <c r="C63" s="39">
        <v>0.62399382267735692</v>
      </c>
      <c r="D63" s="39">
        <v>0.66516990910357365</v>
      </c>
      <c r="E63" s="39">
        <v>0.7890575196842855</v>
      </c>
      <c r="F63" s="39">
        <v>0.78265238539600879</v>
      </c>
      <c r="G63" s="39">
        <v>0.75323165828709382</v>
      </c>
      <c r="H63" s="39">
        <v>0.69444182281882139</v>
      </c>
      <c r="I63" s="39">
        <v>0.54071095581974937</v>
      </c>
      <c r="J63" s="39">
        <v>0.71921208400999392</v>
      </c>
      <c r="K63" s="39">
        <v>0.65053366880471786</v>
      </c>
      <c r="L63" s="39">
        <v>0.62751686385287886</v>
      </c>
      <c r="M63" s="44">
        <v>0.61810592624743199</v>
      </c>
    </row>
    <row r="64" spans="1:13" x14ac:dyDescent="0.3">
      <c r="A64" s="37">
        <v>4</v>
      </c>
      <c r="B64" s="43">
        <v>0.58533117764672205</v>
      </c>
      <c r="C64" s="39">
        <v>0.54971175777403136</v>
      </c>
      <c r="D64" s="39">
        <v>0.56965080554408898</v>
      </c>
      <c r="E64" s="39">
        <v>0.678681764554667</v>
      </c>
      <c r="F64" s="39">
        <v>0.67682942991328066</v>
      </c>
      <c r="G64" s="39">
        <v>0.64685436700629917</v>
      </c>
      <c r="H64" s="39">
        <v>0.60799452549226274</v>
      </c>
      <c r="I64" s="39">
        <v>0.45877924168430428</v>
      </c>
      <c r="J64" s="39">
        <v>0.64744224685087204</v>
      </c>
      <c r="K64" s="39">
        <v>0.56721381326523068</v>
      </c>
      <c r="L64" s="39">
        <v>0.53932183129717881</v>
      </c>
      <c r="M64" s="44">
        <v>0.53807031228819802</v>
      </c>
    </row>
    <row r="65" spans="1:13" x14ac:dyDescent="0.3">
      <c r="A65" s="37">
        <v>3</v>
      </c>
      <c r="B65" s="43">
        <v>0.50965403518119001</v>
      </c>
      <c r="C65" s="39">
        <v>0.46427030361783939</v>
      </c>
      <c r="D65" s="39">
        <v>0.46030319041584628</v>
      </c>
      <c r="E65" s="39">
        <v>0.54676962865781453</v>
      </c>
      <c r="F65" s="39">
        <v>0.55099878281885406</v>
      </c>
      <c r="G65" s="39">
        <v>0.52160630537919439</v>
      </c>
      <c r="H65" s="39">
        <v>0.50813195457379789</v>
      </c>
      <c r="I65" s="39">
        <v>0.36939552635714196</v>
      </c>
      <c r="J65" s="39">
        <v>0.56567351911706498</v>
      </c>
      <c r="K65" s="39">
        <v>0.47425223862952542</v>
      </c>
      <c r="L65" s="39">
        <v>0.44085465855962164</v>
      </c>
      <c r="M65" s="44">
        <v>0.44872588553242365</v>
      </c>
    </row>
    <row r="66" spans="1:13" x14ac:dyDescent="0.3">
      <c r="A66" s="37">
        <v>2</v>
      </c>
      <c r="B66" s="43">
        <v>0.42543911341497775</v>
      </c>
      <c r="C66" s="39">
        <v>0.36766946020878111</v>
      </c>
      <c r="D66" s="39">
        <v>0.33712706371884527</v>
      </c>
      <c r="E66" s="39">
        <v>0.3933211119937281</v>
      </c>
      <c r="F66" s="39">
        <v>0.40516044411272939</v>
      </c>
      <c r="G66" s="39">
        <v>0.37748747340577982</v>
      </c>
      <c r="H66" s="39">
        <v>0.39485411006342647</v>
      </c>
      <c r="I66" s="39">
        <v>0.27255980983826245</v>
      </c>
      <c r="J66" s="39">
        <v>0.47390590080857287</v>
      </c>
      <c r="K66" s="39">
        <v>0.37164894489760192</v>
      </c>
      <c r="L66" s="39">
        <v>0.33211534564020739</v>
      </c>
      <c r="M66" s="44">
        <v>0.35007264598010884</v>
      </c>
    </row>
    <row r="67" spans="1:13" x14ac:dyDescent="0.3">
      <c r="A67" s="37">
        <v>1</v>
      </c>
      <c r="B67" s="45">
        <v>0.33268641234808544</v>
      </c>
      <c r="C67" s="46">
        <v>0.25990922754685641</v>
      </c>
      <c r="D67" s="46">
        <v>0.20012242545308612</v>
      </c>
      <c r="E67" s="46">
        <v>0.21833621456240779</v>
      </c>
      <c r="F67" s="46">
        <v>0.23931441379490626</v>
      </c>
      <c r="G67" s="46">
        <v>0.21449787108605531</v>
      </c>
      <c r="H67" s="46">
        <v>0.26816099196114884</v>
      </c>
      <c r="I67" s="46">
        <v>0.16827209212766575</v>
      </c>
      <c r="J67" s="46">
        <v>0.37213939192539552</v>
      </c>
      <c r="K67" s="46">
        <v>0.25940393206946022</v>
      </c>
      <c r="L67" s="46">
        <v>0.21310389253893613</v>
      </c>
      <c r="M67" s="47">
        <v>0.24211059363125359</v>
      </c>
    </row>
    <row r="69" spans="1:13" x14ac:dyDescent="0.3">
      <c r="A69" s="137" t="s">
        <v>54</v>
      </c>
      <c r="B69" s="38">
        <v>4</v>
      </c>
      <c r="C69" s="38">
        <v>5</v>
      </c>
      <c r="D69" s="38">
        <v>6</v>
      </c>
      <c r="E69" s="38">
        <v>7</v>
      </c>
      <c r="F69" s="38">
        <v>8</v>
      </c>
      <c r="G69" s="38">
        <v>9</v>
      </c>
      <c r="H69" s="38">
        <v>10</v>
      </c>
      <c r="I69" s="38">
        <v>11</v>
      </c>
      <c r="J69" s="38">
        <v>12</v>
      </c>
      <c r="K69" s="38">
        <v>1</v>
      </c>
      <c r="L69" s="38">
        <v>2</v>
      </c>
      <c r="M69" s="38">
        <v>3</v>
      </c>
    </row>
    <row r="70" spans="1:13" x14ac:dyDescent="0.3">
      <c r="A70" s="37">
        <v>20</v>
      </c>
      <c r="B70" s="40">
        <v>0.89489798956098343</v>
      </c>
      <c r="C70" s="41">
        <v>0.86339776449206351</v>
      </c>
      <c r="D70" s="41">
        <v>0.95317102639774753</v>
      </c>
      <c r="E70" s="41">
        <v>0.99757769766967264</v>
      </c>
      <c r="F70" s="41">
        <v>1</v>
      </c>
      <c r="G70" s="41">
        <v>0.99932809062538275</v>
      </c>
      <c r="H70" s="41">
        <v>0.96063072123850957</v>
      </c>
      <c r="I70" s="41">
        <v>0.921207040157761</v>
      </c>
      <c r="J70" s="41">
        <v>0.94340718888991104</v>
      </c>
      <c r="K70" s="41">
        <v>0.95985102307968917</v>
      </c>
      <c r="L70" s="41">
        <v>0.95403008968857739</v>
      </c>
      <c r="M70" s="42">
        <v>0.92862172452839553</v>
      </c>
    </row>
    <row r="71" spans="1:13" x14ac:dyDescent="0.3">
      <c r="A71" s="37">
        <v>19</v>
      </c>
      <c r="B71" s="43">
        <v>0.89489798956098343</v>
      </c>
      <c r="C71" s="39">
        <v>0.86339776449206351</v>
      </c>
      <c r="D71" s="39">
        <v>0.95317102639774753</v>
      </c>
      <c r="E71" s="39">
        <v>0.99757769766967264</v>
      </c>
      <c r="F71" s="39">
        <v>1</v>
      </c>
      <c r="G71" s="39">
        <v>0.99932809062538275</v>
      </c>
      <c r="H71" s="39">
        <v>0.96063072123850957</v>
      </c>
      <c r="I71" s="39">
        <v>0.921207040157761</v>
      </c>
      <c r="J71" s="39">
        <v>0.94340718888991104</v>
      </c>
      <c r="K71" s="39">
        <v>0.95985102307968917</v>
      </c>
      <c r="L71" s="39">
        <v>0.95403008968857739</v>
      </c>
      <c r="M71" s="44">
        <v>0.92862172452839553</v>
      </c>
    </row>
    <row r="72" spans="1:13" x14ac:dyDescent="0.3">
      <c r="A72" s="37">
        <v>18</v>
      </c>
      <c r="B72" s="43">
        <v>0.89489798956098343</v>
      </c>
      <c r="C72" s="39">
        <v>0.86339776449206351</v>
      </c>
      <c r="D72" s="39">
        <v>0.95317102639774753</v>
      </c>
      <c r="E72" s="39">
        <v>0.99757769766967264</v>
      </c>
      <c r="F72" s="39">
        <v>1</v>
      </c>
      <c r="G72" s="39">
        <v>0.99932809062538275</v>
      </c>
      <c r="H72" s="39">
        <v>0.96063072123850957</v>
      </c>
      <c r="I72" s="39">
        <v>0.921207040157761</v>
      </c>
      <c r="J72" s="39">
        <v>0.94340718888991104</v>
      </c>
      <c r="K72" s="39">
        <v>0.95985102307968917</v>
      </c>
      <c r="L72" s="39">
        <v>0.95403008968857739</v>
      </c>
      <c r="M72" s="44">
        <v>0.92862172452839553</v>
      </c>
    </row>
    <row r="73" spans="1:13" x14ac:dyDescent="0.3">
      <c r="A73" s="37">
        <v>17</v>
      </c>
      <c r="B73" s="43">
        <v>0.89489798956098343</v>
      </c>
      <c r="C73" s="39">
        <v>0.86339776449206351</v>
      </c>
      <c r="D73" s="39">
        <v>0.95317102639774753</v>
      </c>
      <c r="E73" s="39">
        <v>0.99757769766967264</v>
      </c>
      <c r="F73" s="39">
        <v>1</v>
      </c>
      <c r="G73" s="39">
        <v>0.99932809062538275</v>
      </c>
      <c r="H73" s="39">
        <v>0.96063072123850957</v>
      </c>
      <c r="I73" s="39">
        <v>0.921207040157761</v>
      </c>
      <c r="J73" s="39">
        <v>0.94340718888991104</v>
      </c>
      <c r="K73" s="39">
        <v>0.95985102307968917</v>
      </c>
      <c r="L73" s="39">
        <v>0.95403008968857739</v>
      </c>
      <c r="M73" s="44">
        <v>0.92862172452839553</v>
      </c>
    </row>
    <row r="74" spans="1:13" x14ac:dyDescent="0.3">
      <c r="A74" s="37">
        <v>16</v>
      </c>
      <c r="B74" s="43">
        <v>0.89489798956098343</v>
      </c>
      <c r="C74" s="39">
        <v>0.86339776449206351</v>
      </c>
      <c r="D74" s="39">
        <v>0.95317102639774753</v>
      </c>
      <c r="E74" s="39">
        <v>0.99757769766967264</v>
      </c>
      <c r="F74" s="39">
        <v>1</v>
      </c>
      <c r="G74" s="39">
        <v>0.99932809062538275</v>
      </c>
      <c r="H74" s="39">
        <v>0.96063072123850957</v>
      </c>
      <c r="I74" s="39">
        <v>0.921207040157761</v>
      </c>
      <c r="J74" s="39">
        <v>0.94340718888991104</v>
      </c>
      <c r="K74" s="39">
        <v>0.95985102307968917</v>
      </c>
      <c r="L74" s="39">
        <v>0.95403008968857739</v>
      </c>
      <c r="M74" s="44">
        <v>0.92862172452839553</v>
      </c>
    </row>
    <row r="75" spans="1:13" x14ac:dyDescent="0.3">
      <c r="A75" s="37">
        <v>15</v>
      </c>
      <c r="B75" s="43">
        <v>0.89489798956098343</v>
      </c>
      <c r="C75" s="39">
        <v>0.86339776449206351</v>
      </c>
      <c r="D75" s="39">
        <v>0.95317102639774753</v>
      </c>
      <c r="E75" s="39">
        <v>0.99757769766967264</v>
      </c>
      <c r="F75" s="39">
        <v>1</v>
      </c>
      <c r="G75" s="39">
        <v>0.99932809062538275</v>
      </c>
      <c r="H75" s="39">
        <v>0.96063072123850957</v>
      </c>
      <c r="I75" s="39">
        <v>0.921207040157761</v>
      </c>
      <c r="J75" s="39">
        <v>0.94340718888991104</v>
      </c>
      <c r="K75" s="39">
        <v>0.95985102307968917</v>
      </c>
      <c r="L75" s="39">
        <v>0.95403008968857739</v>
      </c>
      <c r="M75" s="44">
        <v>0.92862172452839553</v>
      </c>
    </row>
    <row r="76" spans="1:13" x14ac:dyDescent="0.3">
      <c r="A76" s="37">
        <v>14</v>
      </c>
      <c r="B76" s="43">
        <v>0.89489798956098343</v>
      </c>
      <c r="C76" s="39">
        <v>0.86339776449206351</v>
      </c>
      <c r="D76" s="39">
        <v>0.95317102639774753</v>
      </c>
      <c r="E76" s="39">
        <v>0.99757769766967264</v>
      </c>
      <c r="F76" s="39">
        <v>1</v>
      </c>
      <c r="G76" s="39">
        <v>0.99932809062538275</v>
      </c>
      <c r="H76" s="39">
        <v>0.96063072123850957</v>
      </c>
      <c r="I76" s="39">
        <v>0.921207040157761</v>
      </c>
      <c r="J76" s="39">
        <v>0.94340718888991104</v>
      </c>
      <c r="K76" s="39">
        <v>0.95985102307968917</v>
      </c>
      <c r="L76" s="39">
        <v>0.95403008968857739</v>
      </c>
      <c r="M76" s="44">
        <v>0.92862172452839553</v>
      </c>
    </row>
    <row r="77" spans="1:13" x14ac:dyDescent="0.3">
      <c r="A77" s="37">
        <v>13</v>
      </c>
      <c r="B77" s="43">
        <v>0.89489798956098343</v>
      </c>
      <c r="C77" s="39">
        <v>0.86339776449206351</v>
      </c>
      <c r="D77" s="39">
        <v>0.95317102639774753</v>
      </c>
      <c r="E77" s="39">
        <v>0.99757769766967264</v>
      </c>
      <c r="F77" s="39">
        <v>1</v>
      </c>
      <c r="G77" s="39">
        <v>0.99932809062538275</v>
      </c>
      <c r="H77" s="39">
        <v>0.96063072123850957</v>
      </c>
      <c r="I77" s="39">
        <v>0.921207040157761</v>
      </c>
      <c r="J77" s="39">
        <v>0.94340718888991104</v>
      </c>
      <c r="K77" s="39">
        <v>0.95985102307968917</v>
      </c>
      <c r="L77" s="39">
        <v>0.95403008968857739</v>
      </c>
      <c r="M77" s="44">
        <v>0.92862172452839553</v>
      </c>
    </row>
    <row r="78" spans="1:13" x14ac:dyDescent="0.3">
      <c r="A78" s="37">
        <v>12</v>
      </c>
      <c r="B78" s="43">
        <v>0.89381584226165889</v>
      </c>
      <c r="C78" s="39">
        <v>0.86339776449206351</v>
      </c>
      <c r="D78" s="39">
        <v>0.95317102639774753</v>
      </c>
      <c r="E78" s="39">
        <v>0.99757769766967264</v>
      </c>
      <c r="F78" s="39">
        <v>1</v>
      </c>
      <c r="G78" s="39">
        <v>0.99932809062538275</v>
      </c>
      <c r="H78" s="39">
        <v>0.96063072123850957</v>
      </c>
      <c r="I78" s="39">
        <v>0.921207040157761</v>
      </c>
      <c r="J78" s="39">
        <v>0.94340718888991104</v>
      </c>
      <c r="K78" s="39">
        <v>0.95985102307968917</v>
      </c>
      <c r="L78" s="39">
        <v>0.95403008968857739</v>
      </c>
      <c r="M78" s="44">
        <v>0.92862172452839553</v>
      </c>
    </row>
    <row r="79" spans="1:13" x14ac:dyDescent="0.3">
      <c r="A79" s="37">
        <v>11</v>
      </c>
      <c r="B79" s="43">
        <v>0.888966986788852</v>
      </c>
      <c r="C79" s="39">
        <v>0.86339776449206351</v>
      </c>
      <c r="D79" s="39">
        <v>0.95317102639774753</v>
      </c>
      <c r="E79" s="39">
        <v>0.99757769766967264</v>
      </c>
      <c r="F79" s="39">
        <v>1</v>
      </c>
      <c r="G79" s="39">
        <v>0.99932809062538275</v>
      </c>
      <c r="H79" s="39">
        <v>0.96063072123850957</v>
      </c>
      <c r="I79" s="39">
        <v>0.921207040157761</v>
      </c>
      <c r="J79" s="39">
        <v>0.94173889819001488</v>
      </c>
      <c r="K79" s="39">
        <v>0.95426920835874851</v>
      </c>
      <c r="L79" s="39">
        <v>0.94745149248401128</v>
      </c>
      <c r="M79" s="44">
        <v>0.92862172452839553</v>
      </c>
    </row>
    <row r="80" spans="1:13" x14ac:dyDescent="0.3">
      <c r="A80" s="37">
        <v>10</v>
      </c>
      <c r="B80" s="43">
        <v>0.88035142314256254</v>
      </c>
      <c r="C80" s="39">
        <v>0.86339776449206351</v>
      </c>
      <c r="D80" s="39">
        <v>0.95317102639774753</v>
      </c>
      <c r="E80" s="39">
        <v>0.99757769766967264</v>
      </c>
      <c r="F80" s="39">
        <v>1</v>
      </c>
      <c r="G80" s="39">
        <v>0.99932809062538275</v>
      </c>
      <c r="H80" s="39">
        <v>0.96063072123850957</v>
      </c>
      <c r="I80" s="39">
        <v>0.91824849125902297</v>
      </c>
      <c r="J80" s="39">
        <v>0.93310270108571158</v>
      </c>
      <c r="K80" s="39">
        <v>0.9404328253920855</v>
      </c>
      <c r="L80" s="39">
        <v>0.93335463319309797</v>
      </c>
      <c r="M80" s="44">
        <v>0.92609298771268334</v>
      </c>
    </row>
    <row r="81" spans="1:13" x14ac:dyDescent="0.3">
      <c r="A81" s="37">
        <v>9</v>
      </c>
      <c r="B81" s="43">
        <v>0.86796915132279062</v>
      </c>
      <c r="C81" s="39">
        <v>0.85791495145055896</v>
      </c>
      <c r="D81" s="39">
        <v>0.94223771490911346</v>
      </c>
      <c r="E81" s="39">
        <v>0.99757769766967264</v>
      </c>
      <c r="F81" s="39">
        <v>1</v>
      </c>
      <c r="G81" s="39">
        <v>0.99527283318034554</v>
      </c>
      <c r="H81" s="39">
        <v>0.95708847837927591</v>
      </c>
      <c r="I81" s="39">
        <v>0.90753945139835546</v>
      </c>
      <c r="J81" s="39">
        <v>0.91749859757700092</v>
      </c>
      <c r="K81" s="39">
        <v>0.91834187417970048</v>
      </c>
      <c r="L81" s="39">
        <v>0.91173951181583779</v>
      </c>
      <c r="M81" s="44">
        <v>0.91668698974130236</v>
      </c>
    </row>
    <row r="82" spans="1:13" x14ac:dyDescent="0.3">
      <c r="A82" s="37">
        <v>8</v>
      </c>
      <c r="B82" s="43">
        <v>0.85182017132953625</v>
      </c>
      <c r="C82" s="39">
        <v>0.84445281829345586</v>
      </c>
      <c r="D82" s="39">
        <v>0.9200577018388183</v>
      </c>
      <c r="E82" s="39">
        <v>0.9860529924392567</v>
      </c>
      <c r="F82" s="39">
        <v>0.98171889348671437</v>
      </c>
      <c r="G82" s="39">
        <v>0.97895697708922158</v>
      </c>
      <c r="H82" s="39">
        <v>0.94479284305250832</v>
      </c>
      <c r="I82" s="39">
        <v>0.88907992057575846</v>
      </c>
      <c r="J82" s="39">
        <v>0.89492658766388333</v>
      </c>
      <c r="K82" s="39">
        <v>0.88799635472159311</v>
      </c>
      <c r="L82" s="39">
        <v>0.8826061283522304</v>
      </c>
      <c r="M82" s="44">
        <v>0.90040373061425227</v>
      </c>
    </row>
    <row r="83" spans="1:13" x14ac:dyDescent="0.3">
      <c r="A83" s="37">
        <v>7</v>
      </c>
      <c r="B83" s="43">
        <v>0.83190448316279941</v>
      </c>
      <c r="C83" s="39">
        <v>0.82301136502075389</v>
      </c>
      <c r="D83" s="39">
        <v>0.88663098718686228</v>
      </c>
      <c r="E83" s="39">
        <v>0.96139846557456798</v>
      </c>
      <c r="F83" s="39">
        <v>0.94664477222223697</v>
      </c>
      <c r="G83" s="39">
        <v>0.95038052235201076</v>
      </c>
      <c r="H83" s="39">
        <v>0.92374381525820715</v>
      </c>
      <c r="I83" s="39">
        <v>0.86286989879123177</v>
      </c>
      <c r="J83" s="39">
        <v>0.86538667134635849</v>
      </c>
      <c r="K83" s="39">
        <v>0.84939626701776361</v>
      </c>
      <c r="L83" s="39">
        <v>0.84595448280227592</v>
      </c>
      <c r="M83" s="44">
        <v>0.8772432103315333</v>
      </c>
    </row>
    <row r="84" spans="1:13" x14ac:dyDescent="0.3">
      <c r="A84" s="37">
        <v>6</v>
      </c>
      <c r="B84" s="43">
        <v>0.80822208682258012</v>
      </c>
      <c r="C84" s="39">
        <v>0.79359059163245327</v>
      </c>
      <c r="D84" s="39">
        <v>0.84195757095324542</v>
      </c>
      <c r="E84" s="39">
        <v>0.92361411707560626</v>
      </c>
      <c r="F84" s="39">
        <v>0.89604196175879569</v>
      </c>
      <c r="G84" s="39">
        <v>0.90954346896871308</v>
      </c>
      <c r="H84" s="39">
        <v>0.89394139499637237</v>
      </c>
      <c r="I84" s="39">
        <v>0.82890938604477538</v>
      </c>
      <c r="J84" s="39">
        <v>0.82887884862442651</v>
      </c>
      <c r="K84" s="39">
        <v>0.80254161106821187</v>
      </c>
      <c r="L84" s="39">
        <v>0.80178457516597434</v>
      </c>
      <c r="M84" s="44">
        <v>0.84720542889314554</v>
      </c>
    </row>
    <row r="85" spans="1:13" x14ac:dyDescent="0.3">
      <c r="A85" s="37">
        <v>5</v>
      </c>
      <c r="B85" s="43">
        <v>0.78077298230887848</v>
      </c>
      <c r="C85" s="39">
        <v>0.75619049812855388</v>
      </c>
      <c r="D85" s="39">
        <v>0.78603745313796747</v>
      </c>
      <c r="E85" s="39">
        <v>0.87269994694237174</v>
      </c>
      <c r="F85" s="39">
        <v>0.82991046209639041</v>
      </c>
      <c r="G85" s="39">
        <v>0.85644581693932864</v>
      </c>
      <c r="H85" s="39">
        <v>0.85538558226700367</v>
      </c>
      <c r="I85" s="39">
        <v>0.78719838233638928</v>
      </c>
      <c r="J85" s="39">
        <v>0.7854031194980875</v>
      </c>
      <c r="K85" s="39">
        <v>0.747432386872938</v>
      </c>
      <c r="L85" s="39">
        <v>0.75009640544332568</v>
      </c>
      <c r="M85" s="44">
        <v>0.81029038629908878</v>
      </c>
    </row>
    <row r="86" spans="1:13" x14ac:dyDescent="0.3">
      <c r="A86" s="37">
        <v>4</v>
      </c>
      <c r="B86" s="43">
        <v>0.74955716962169427</v>
      </c>
      <c r="C86" s="39">
        <v>0.71081108450905583</v>
      </c>
      <c r="D86" s="39">
        <v>0.71887063374102844</v>
      </c>
      <c r="E86" s="39">
        <v>0.80865595517486433</v>
      </c>
      <c r="F86" s="39">
        <v>0.74825027323502113</v>
      </c>
      <c r="G86" s="39">
        <v>0.79108756626385723</v>
      </c>
      <c r="H86" s="39">
        <v>0.80807637707010138</v>
      </c>
      <c r="I86" s="39">
        <v>0.7377368876660737</v>
      </c>
      <c r="J86" s="39">
        <v>0.73495948396734112</v>
      </c>
      <c r="K86" s="39">
        <v>0.6840685944319419</v>
      </c>
      <c r="L86" s="39">
        <v>0.69088997363432991</v>
      </c>
      <c r="M86" s="44">
        <v>0.76649808254936325</v>
      </c>
    </row>
    <row r="87" spans="1:13" x14ac:dyDescent="0.3">
      <c r="A87" s="37">
        <v>3</v>
      </c>
      <c r="B87" s="43">
        <v>0.71457464876102761</v>
      </c>
      <c r="C87" s="39">
        <v>0.65745235077395914</v>
      </c>
      <c r="D87" s="39">
        <v>0.64045711276242834</v>
      </c>
      <c r="E87" s="39">
        <v>0.73148214177308402</v>
      </c>
      <c r="F87" s="39">
        <v>0.65106139517468775</v>
      </c>
      <c r="G87" s="39">
        <v>0.71346871694229907</v>
      </c>
      <c r="H87" s="39">
        <v>0.75201377940566527</v>
      </c>
      <c r="I87" s="39">
        <v>0.68052490203382865</v>
      </c>
      <c r="J87" s="39">
        <v>0.67754794203218771</v>
      </c>
      <c r="K87" s="39">
        <v>0.61245023374522367</v>
      </c>
      <c r="L87" s="39">
        <v>0.62416527973898717</v>
      </c>
      <c r="M87" s="44">
        <v>0.71582851764396871</v>
      </c>
    </row>
    <row r="88" spans="1:13" x14ac:dyDescent="0.3">
      <c r="A88" s="37">
        <v>2</v>
      </c>
      <c r="B88" s="43">
        <v>0.67582541972687848</v>
      </c>
      <c r="C88" s="39">
        <v>0.59611429692326368</v>
      </c>
      <c r="D88" s="39">
        <v>0.55079689020216738</v>
      </c>
      <c r="E88" s="39">
        <v>0.64117850673703081</v>
      </c>
      <c r="F88" s="39">
        <v>0.53834382791539026</v>
      </c>
      <c r="G88" s="39">
        <v>0.62358926897465405</v>
      </c>
      <c r="H88" s="39">
        <v>0.68719778927369546</v>
      </c>
      <c r="I88" s="39">
        <v>0.61556242543965389</v>
      </c>
      <c r="J88" s="39">
        <v>0.61316849369262716</v>
      </c>
      <c r="K88" s="39">
        <v>0.5325773048127832</v>
      </c>
      <c r="L88" s="39">
        <v>0.54992232375729722</v>
      </c>
      <c r="M88" s="44">
        <v>0.65828169158290539</v>
      </c>
    </row>
    <row r="89" spans="1:13" x14ac:dyDescent="0.3">
      <c r="A89" s="37">
        <v>1</v>
      </c>
      <c r="B89" s="45">
        <v>0.6333094825192469</v>
      </c>
      <c r="C89" s="46">
        <v>0.52679692295696945</v>
      </c>
      <c r="D89" s="46">
        <v>0.44988996606024545</v>
      </c>
      <c r="E89" s="46">
        <v>0.5377450500667047</v>
      </c>
      <c r="F89" s="46">
        <v>0.41009757145712894</v>
      </c>
      <c r="G89" s="46">
        <v>0.52144922236092217</v>
      </c>
      <c r="H89" s="46">
        <v>0.61362840667419194</v>
      </c>
      <c r="I89" s="46">
        <v>0.54284945788354944</v>
      </c>
      <c r="J89" s="46">
        <v>0.54182113894865935</v>
      </c>
      <c r="K89" s="46">
        <v>0.4444498076346205</v>
      </c>
      <c r="L89" s="46">
        <v>0.46816110568926023</v>
      </c>
      <c r="M89" s="47">
        <v>0.59385760436617319</v>
      </c>
    </row>
    <row r="91" spans="1:13" x14ac:dyDescent="0.3">
      <c r="A91" s="137" t="s">
        <v>55</v>
      </c>
      <c r="B91" s="38">
        <v>4</v>
      </c>
      <c r="C91" s="38">
        <v>5</v>
      </c>
      <c r="D91" s="38">
        <v>6</v>
      </c>
      <c r="E91" s="38">
        <v>7</v>
      </c>
      <c r="F91" s="38">
        <v>8</v>
      </c>
      <c r="G91" s="38">
        <v>9</v>
      </c>
      <c r="H91" s="38">
        <v>10</v>
      </c>
      <c r="I91" s="38">
        <v>11</v>
      </c>
      <c r="J91" s="38">
        <v>12</v>
      </c>
      <c r="K91" s="38">
        <v>1</v>
      </c>
      <c r="L91" s="38">
        <v>2</v>
      </c>
      <c r="M91" s="38">
        <v>3</v>
      </c>
    </row>
    <row r="92" spans="1:13" x14ac:dyDescent="0.3">
      <c r="A92" s="37">
        <v>20</v>
      </c>
      <c r="B92" s="40">
        <v>0.91939183878928166</v>
      </c>
      <c r="C92" s="41">
        <v>0.87780231333527758</v>
      </c>
      <c r="D92" s="41">
        <v>0.97168832169182506</v>
      </c>
      <c r="E92" s="41">
        <v>1</v>
      </c>
      <c r="F92" s="41">
        <v>1</v>
      </c>
      <c r="G92" s="41">
        <v>1</v>
      </c>
      <c r="H92" s="41">
        <v>0.97991504391380668</v>
      </c>
      <c r="I92" s="41">
        <v>0.94182067238486011</v>
      </c>
      <c r="J92" s="41">
        <v>0.965646178737813</v>
      </c>
      <c r="K92" s="41">
        <v>0.98249648505463627</v>
      </c>
      <c r="L92" s="41">
        <v>0.98095344333418977</v>
      </c>
      <c r="M92" s="42">
        <v>0.94947636294743532</v>
      </c>
    </row>
    <row r="93" spans="1:13" x14ac:dyDescent="0.3">
      <c r="A93" s="37">
        <v>19</v>
      </c>
      <c r="B93" s="43">
        <v>0.91939183878928166</v>
      </c>
      <c r="C93" s="39">
        <v>0.87780231333527758</v>
      </c>
      <c r="D93" s="39">
        <v>0.97168832169182506</v>
      </c>
      <c r="E93" s="39">
        <v>1</v>
      </c>
      <c r="F93" s="39">
        <v>1</v>
      </c>
      <c r="G93" s="39">
        <v>1</v>
      </c>
      <c r="H93" s="39">
        <v>0.97991504391380668</v>
      </c>
      <c r="I93" s="39">
        <v>0.94182067238486011</v>
      </c>
      <c r="J93" s="39">
        <v>0.965646178737813</v>
      </c>
      <c r="K93" s="39">
        <v>0.98249648505463627</v>
      </c>
      <c r="L93" s="39">
        <v>0.98095344333418977</v>
      </c>
      <c r="M93" s="44">
        <v>0.94947636294743532</v>
      </c>
    </row>
    <row r="94" spans="1:13" x14ac:dyDescent="0.3">
      <c r="A94" s="37">
        <v>18</v>
      </c>
      <c r="B94" s="43">
        <v>0.91939183878928166</v>
      </c>
      <c r="C94" s="39">
        <v>0.87780231333527758</v>
      </c>
      <c r="D94" s="39">
        <v>0.97168832169182506</v>
      </c>
      <c r="E94" s="39">
        <v>1</v>
      </c>
      <c r="F94" s="39">
        <v>1</v>
      </c>
      <c r="G94" s="39">
        <v>1</v>
      </c>
      <c r="H94" s="39">
        <v>0.97991504391380668</v>
      </c>
      <c r="I94" s="39">
        <v>0.94182067238486011</v>
      </c>
      <c r="J94" s="39">
        <v>0.965646178737813</v>
      </c>
      <c r="K94" s="39">
        <v>0.98249648505463627</v>
      </c>
      <c r="L94" s="39">
        <v>0.98095344333418977</v>
      </c>
      <c r="M94" s="44">
        <v>0.94947636294743532</v>
      </c>
    </row>
    <row r="95" spans="1:13" x14ac:dyDescent="0.3">
      <c r="A95" s="37">
        <v>17</v>
      </c>
      <c r="B95" s="43">
        <v>0.91939183878928166</v>
      </c>
      <c r="C95" s="39">
        <v>0.87780231333527758</v>
      </c>
      <c r="D95" s="39">
        <v>0.97168832169182506</v>
      </c>
      <c r="E95" s="39">
        <v>1</v>
      </c>
      <c r="F95" s="39">
        <v>1</v>
      </c>
      <c r="G95" s="39">
        <v>1</v>
      </c>
      <c r="H95" s="39">
        <v>0.97991504391380668</v>
      </c>
      <c r="I95" s="39">
        <v>0.94182067238486011</v>
      </c>
      <c r="J95" s="39">
        <v>0.965646178737813</v>
      </c>
      <c r="K95" s="39">
        <v>0.98249648505463627</v>
      </c>
      <c r="L95" s="39">
        <v>0.98095344333418977</v>
      </c>
      <c r="M95" s="44">
        <v>0.94947636294743532</v>
      </c>
    </row>
    <row r="96" spans="1:13" x14ac:dyDescent="0.3">
      <c r="A96" s="37">
        <v>16</v>
      </c>
      <c r="B96" s="43">
        <v>0.91939183878928166</v>
      </c>
      <c r="C96" s="39">
        <v>0.87780231333527758</v>
      </c>
      <c r="D96" s="39">
        <v>0.97168832169182506</v>
      </c>
      <c r="E96" s="39">
        <v>1</v>
      </c>
      <c r="F96" s="39">
        <v>1</v>
      </c>
      <c r="G96" s="39">
        <v>1</v>
      </c>
      <c r="H96" s="39">
        <v>0.97991504391380668</v>
      </c>
      <c r="I96" s="39">
        <v>0.94182067238486011</v>
      </c>
      <c r="J96" s="39">
        <v>0.965646178737813</v>
      </c>
      <c r="K96" s="39">
        <v>0.98249648505463627</v>
      </c>
      <c r="L96" s="39">
        <v>0.98095344333418977</v>
      </c>
      <c r="M96" s="44">
        <v>0.94947636294743532</v>
      </c>
    </row>
    <row r="97" spans="1:13" x14ac:dyDescent="0.3">
      <c r="A97" s="37">
        <v>15</v>
      </c>
      <c r="B97" s="43">
        <v>0.91939183878928166</v>
      </c>
      <c r="C97" s="39">
        <v>0.87780231333527758</v>
      </c>
      <c r="D97" s="39">
        <v>0.97168832169182506</v>
      </c>
      <c r="E97" s="39">
        <v>1</v>
      </c>
      <c r="F97" s="39">
        <v>1</v>
      </c>
      <c r="G97" s="39">
        <v>1</v>
      </c>
      <c r="H97" s="39">
        <v>0.97991504391380668</v>
      </c>
      <c r="I97" s="39">
        <v>0.94182067238486011</v>
      </c>
      <c r="J97" s="39">
        <v>0.965646178737813</v>
      </c>
      <c r="K97" s="39">
        <v>0.98249648505463627</v>
      </c>
      <c r="L97" s="39">
        <v>0.98095344333418977</v>
      </c>
      <c r="M97" s="44">
        <v>0.94947636294743532</v>
      </c>
    </row>
    <row r="98" spans="1:13" x14ac:dyDescent="0.3">
      <c r="A98" s="37">
        <v>14</v>
      </c>
      <c r="B98" s="43">
        <v>0.91939183878928166</v>
      </c>
      <c r="C98" s="39">
        <v>0.87780231333527758</v>
      </c>
      <c r="D98" s="39">
        <v>0.97168832169182506</v>
      </c>
      <c r="E98" s="39">
        <v>1</v>
      </c>
      <c r="F98" s="39">
        <v>1</v>
      </c>
      <c r="G98" s="39">
        <v>1</v>
      </c>
      <c r="H98" s="39">
        <v>0.97991504391380668</v>
      </c>
      <c r="I98" s="39">
        <v>0.94182067238486011</v>
      </c>
      <c r="J98" s="39">
        <v>0.965646178737813</v>
      </c>
      <c r="K98" s="39">
        <v>0.98249648505463627</v>
      </c>
      <c r="L98" s="39">
        <v>0.98095344333418977</v>
      </c>
      <c r="M98" s="44">
        <v>0.94947636294743532</v>
      </c>
    </row>
    <row r="99" spans="1:13" x14ac:dyDescent="0.3">
      <c r="A99" s="37">
        <v>13</v>
      </c>
      <c r="B99" s="43">
        <v>0.91939183878928166</v>
      </c>
      <c r="C99" s="39">
        <v>0.87780231333527758</v>
      </c>
      <c r="D99" s="39">
        <v>0.97168832169182506</v>
      </c>
      <c r="E99" s="39">
        <v>1</v>
      </c>
      <c r="F99" s="39">
        <v>1</v>
      </c>
      <c r="G99" s="39">
        <v>1</v>
      </c>
      <c r="H99" s="39">
        <v>0.97991504391380668</v>
      </c>
      <c r="I99" s="39">
        <v>0.94182067238486011</v>
      </c>
      <c r="J99" s="39">
        <v>0.965646178737813</v>
      </c>
      <c r="K99" s="39">
        <v>0.98249648505463627</v>
      </c>
      <c r="L99" s="39">
        <v>0.98095344333418977</v>
      </c>
      <c r="M99" s="44">
        <v>0.94947636294743532</v>
      </c>
    </row>
    <row r="100" spans="1:13" x14ac:dyDescent="0.3">
      <c r="A100" s="37">
        <v>12</v>
      </c>
      <c r="B100" s="43">
        <v>0.91698893982602869</v>
      </c>
      <c r="C100" s="39">
        <v>0.87780231333527758</v>
      </c>
      <c r="D100" s="39">
        <v>0.97168832169182506</v>
      </c>
      <c r="E100" s="39">
        <v>1</v>
      </c>
      <c r="F100" s="39">
        <v>1</v>
      </c>
      <c r="G100" s="39">
        <v>1</v>
      </c>
      <c r="H100" s="39">
        <v>0.97991504391380668</v>
      </c>
      <c r="I100" s="39">
        <v>0.94182067238486011</v>
      </c>
      <c r="J100" s="39">
        <v>0.965646178737813</v>
      </c>
      <c r="K100" s="39">
        <v>0.98249648505463627</v>
      </c>
      <c r="L100" s="39">
        <v>0.9797468327503922</v>
      </c>
      <c r="M100" s="44">
        <v>0.94947636294743532</v>
      </c>
    </row>
    <row r="101" spans="1:13" x14ac:dyDescent="0.3">
      <c r="A101" s="37">
        <v>11</v>
      </c>
      <c r="B101" s="43">
        <v>0.9119771584390034</v>
      </c>
      <c r="C101" s="39">
        <v>0.87780231333527758</v>
      </c>
      <c r="D101" s="39">
        <v>0.97168832169182506</v>
      </c>
      <c r="E101" s="39">
        <v>1</v>
      </c>
      <c r="F101" s="39">
        <v>1</v>
      </c>
      <c r="G101" s="39">
        <v>1</v>
      </c>
      <c r="H101" s="39">
        <v>0.97991504391380668</v>
      </c>
      <c r="I101" s="39">
        <v>0.94182067238486011</v>
      </c>
      <c r="J101" s="39">
        <v>0.96520323799608021</v>
      </c>
      <c r="K101" s="39">
        <v>0.98249648505463627</v>
      </c>
      <c r="L101" s="39">
        <v>0.97239446241422212</v>
      </c>
      <c r="M101" s="44">
        <v>0.94947636294743532</v>
      </c>
    </row>
    <row r="102" spans="1:13" x14ac:dyDescent="0.3">
      <c r="A102" s="37">
        <v>10</v>
      </c>
      <c r="B102" s="43">
        <v>0.90435649462820589</v>
      </c>
      <c r="C102" s="39">
        <v>0.87595191197723266</v>
      </c>
      <c r="D102" s="39">
        <v>0.96732255840633508</v>
      </c>
      <c r="E102" s="39">
        <v>1</v>
      </c>
      <c r="F102" s="39">
        <v>1</v>
      </c>
      <c r="G102" s="39">
        <v>1</v>
      </c>
      <c r="H102" s="39">
        <v>0.97991504391380668</v>
      </c>
      <c r="I102" s="39">
        <v>0.93819610848975876</v>
      </c>
      <c r="J102" s="39">
        <v>0.95931853228829667</v>
      </c>
      <c r="K102" s="39">
        <v>0.97878709073572134</v>
      </c>
      <c r="L102" s="39">
        <v>0.95889633232567983</v>
      </c>
      <c r="M102" s="44">
        <v>0.94594656424107082</v>
      </c>
    </row>
    <row r="103" spans="1:13" x14ac:dyDescent="0.3">
      <c r="A103" s="37">
        <v>9</v>
      </c>
      <c r="B103" s="43">
        <v>0.89412694839363593</v>
      </c>
      <c r="C103" s="39">
        <v>0.87086366990804265</v>
      </c>
      <c r="D103" s="39">
        <v>0.95606328270038321</v>
      </c>
      <c r="E103" s="39">
        <v>1</v>
      </c>
      <c r="F103" s="39">
        <v>1</v>
      </c>
      <c r="G103" s="39">
        <v>1</v>
      </c>
      <c r="H103" s="39">
        <v>0.97615481826111239</v>
      </c>
      <c r="I103" s="39">
        <v>0.9282535693254621</v>
      </c>
      <c r="J103" s="39">
        <v>0.94799206161446292</v>
      </c>
      <c r="K103" s="39">
        <v>0.9663679651117083</v>
      </c>
      <c r="L103" s="39">
        <v>0.93925244248476514</v>
      </c>
      <c r="M103" s="44">
        <v>0.93706714734870233</v>
      </c>
    </row>
    <row r="104" spans="1:13" x14ac:dyDescent="0.3">
      <c r="A104" s="37">
        <v>8</v>
      </c>
      <c r="B104" s="43">
        <v>0.88128851973529365</v>
      </c>
      <c r="C104" s="39">
        <v>0.86253758712770767</v>
      </c>
      <c r="D104" s="39">
        <v>0.93791049457396947</v>
      </c>
      <c r="E104" s="39">
        <v>1</v>
      </c>
      <c r="F104" s="39">
        <v>1</v>
      </c>
      <c r="G104" s="39">
        <v>1</v>
      </c>
      <c r="H104" s="39">
        <v>0.96548277664659454</v>
      </c>
      <c r="I104" s="39">
        <v>0.91199305489197002</v>
      </c>
      <c r="J104" s="39">
        <v>0.93122382597457853</v>
      </c>
      <c r="K104" s="39">
        <v>0.94523910818259727</v>
      </c>
      <c r="L104" s="39">
        <v>0.91346279289147814</v>
      </c>
      <c r="M104" s="44">
        <v>0.92283811227032975</v>
      </c>
    </row>
    <row r="105" spans="1:13" x14ac:dyDescent="0.3">
      <c r="A105" s="37">
        <v>7</v>
      </c>
      <c r="B105" s="43">
        <v>0.86584120865317904</v>
      </c>
      <c r="C105" s="39">
        <v>0.85097366363622773</v>
      </c>
      <c r="D105" s="39">
        <v>0.91286419402709373</v>
      </c>
      <c r="E105" s="39">
        <v>1</v>
      </c>
      <c r="F105" s="39">
        <v>0.99011860576821631</v>
      </c>
      <c r="G105" s="39">
        <v>0.97991230594173728</v>
      </c>
      <c r="H105" s="39">
        <v>0.9478989190702527</v>
      </c>
      <c r="I105" s="39">
        <v>0.88941456518928252</v>
      </c>
      <c r="J105" s="39">
        <v>0.90901382536864361</v>
      </c>
      <c r="K105" s="39">
        <v>0.91540051994838811</v>
      </c>
      <c r="L105" s="39">
        <v>0.88152738354581883</v>
      </c>
      <c r="M105" s="44">
        <v>0.90325945900595306</v>
      </c>
    </row>
    <row r="106" spans="1:13" x14ac:dyDescent="0.3">
      <c r="A106" s="37">
        <v>6</v>
      </c>
      <c r="B106" s="43">
        <v>0.8477850151472921</v>
      </c>
      <c r="C106" s="39">
        <v>0.83617189943360271</v>
      </c>
      <c r="D106" s="39">
        <v>0.88092438105975623</v>
      </c>
      <c r="E106" s="39">
        <v>0.96104783931784277</v>
      </c>
      <c r="F106" s="39">
        <v>0.95952455862036934</v>
      </c>
      <c r="G106" s="39">
        <v>0.94012981833157994</v>
      </c>
      <c r="H106" s="39">
        <v>0.92340324553208697</v>
      </c>
      <c r="I106" s="39">
        <v>0.86051810021739961</v>
      </c>
      <c r="J106" s="39">
        <v>0.88136205979665816</v>
      </c>
      <c r="K106" s="39">
        <v>0.87685220040908096</v>
      </c>
      <c r="L106" s="39">
        <v>0.84344621444778711</v>
      </c>
      <c r="M106" s="44">
        <v>0.87833118755557238</v>
      </c>
    </row>
    <row r="107" spans="1:13" x14ac:dyDescent="0.3">
      <c r="A107" s="37">
        <v>5</v>
      </c>
      <c r="B107" s="43">
        <v>0.82711993921763294</v>
      </c>
      <c r="C107" s="39">
        <v>0.81813229451983271</v>
      </c>
      <c r="D107" s="39">
        <v>0.84209105567195675</v>
      </c>
      <c r="E107" s="39">
        <v>0.90521586125218478</v>
      </c>
      <c r="F107" s="39">
        <v>0.91897233268703327</v>
      </c>
      <c r="G107" s="39">
        <v>0.8879200301782042</v>
      </c>
      <c r="H107" s="39">
        <v>0.89199575603209746</v>
      </c>
      <c r="I107" s="39">
        <v>0.82530365997632127</v>
      </c>
      <c r="J107" s="39">
        <v>0.84826852925862206</v>
      </c>
      <c r="K107" s="39">
        <v>0.8295941495646757</v>
      </c>
      <c r="L107" s="39">
        <v>0.79921928559738298</v>
      </c>
      <c r="M107" s="44">
        <v>0.84805329791918749</v>
      </c>
    </row>
    <row r="108" spans="1:13" x14ac:dyDescent="0.3">
      <c r="A108" s="37">
        <v>4</v>
      </c>
      <c r="B108" s="43">
        <v>0.80384598086420134</v>
      </c>
      <c r="C108" s="39">
        <v>0.79685484889491776</v>
      </c>
      <c r="D108" s="39">
        <v>0.79636421786369527</v>
      </c>
      <c r="E108" s="39">
        <v>0.83447250813035279</v>
      </c>
      <c r="F108" s="39">
        <v>0.86846192796820809</v>
      </c>
      <c r="G108" s="39">
        <v>0.82328294148161008</v>
      </c>
      <c r="H108" s="39">
        <v>0.85367645057028407</v>
      </c>
      <c r="I108" s="39">
        <v>0.7837712444660474</v>
      </c>
      <c r="J108" s="39">
        <v>0.80973323375453565</v>
      </c>
      <c r="K108" s="39">
        <v>0.77362636741517232</v>
      </c>
      <c r="L108" s="39">
        <v>0.74884659699460654</v>
      </c>
      <c r="M108" s="44">
        <v>0.81242579009679861</v>
      </c>
    </row>
    <row r="109" spans="1:13" x14ac:dyDescent="0.3">
      <c r="A109" s="37">
        <v>3</v>
      </c>
      <c r="B109" s="43">
        <v>0.77796314008699741</v>
      </c>
      <c r="C109" s="39">
        <v>0.77233956255885772</v>
      </c>
      <c r="D109" s="39">
        <v>0.74374386763497202</v>
      </c>
      <c r="E109" s="39">
        <v>0.74881777995234733</v>
      </c>
      <c r="F109" s="39">
        <v>0.80799334446389359</v>
      </c>
      <c r="G109" s="39">
        <v>0.74621855224179745</v>
      </c>
      <c r="H109" s="39">
        <v>0.8084453291466468</v>
      </c>
      <c r="I109" s="39">
        <v>0.73592085368657822</v>
      </c>
      <c r="J109" s="39">
        <v>0.7657561732843986</v>
      </c>
      <c r="K109" s="39">
        <v>0.70894885396057095</v>
      </c>
      <c r="L109" s="39">
        <v>0.6923281486394578</v>
      </c>
      <c r="M109" s="44">
        <v>0.77144866408840551</v>
      </c>
    </row>
    <row r="110" spans="1:13" x14ac:dyDescent="0.3">
      <c r="A110" s="37">
        <v>2</v>
      </c>
      <c r="B110" s="43">
        <v>0.74947141688602115</v>
      </c>
      <c r="C110" s="39">
        <v>0.74458643551165271</v>
      </c>
      <c r="D110" s="39">
        <v>0.68423000498578679</v>
      </c>
      <c r="E110" s="39">
        <v>0.64825167671816808</v>
      </c>
      <c r="F110" s="39">
        <v>0.7375665821740901</v>
      </c>
      <c r="G110" s="39">
        <v>0.65672686245876655</v>
      </c>
      <c r="H110" s="39">
        <v>0.75630239176118563</v>
      </c>
      <c r="I110" s="39">
        <v>0.68175248763791363</v>
      </c>
      <c r="J110" s="39">
        <v>0.71633734784821101</v>
      </c>
      <c r="K110" s="39">
        <v>0.63556160920087146</v>
      </c>
      <c r="L110" s="39">
        <v>0.62966394053193664</v>
      </c>
      <c r="M110" s="44">
        <v>0.72512191989400854</v>
      </c>
    </row>
    <row r="111" spans="1:13" x14ac:dyDescent="0.3">
      <c r="A111" s="37">
        <v>1</v>
      </c>
      <c r="B111" s="45">
        <v>0.71837081126127256</v>
      </c>
      <c r="C111" s="46">
        <v>0.71359546775330274</v>
      </c>
      <c r="D111" s="46">
        <v>0.61782262991613957</v>
      </c>
      <c r="E111" s="46">
        <v>0.53277419842781504</v>
      </c>
      <c r="F111" s="46">
        <v>0.65718164109879729</v>
      </c>
      <c r="G111" s="46">
        <v>0.55480787213251714</v>
      </c>
      <c r="H111" s="46">
        <v>0.69724763841390069</v>
      </c>
      <c r="I111" s="46">
        <v>0.6212661463200535</v>
      </c>
      <c r="J111" s="46">
        <v>0.66147675744597301</v>
      </c>
      <c r="K111" s="46">
        <v>0.55346463313607386</v>
      </c>
      <c r="L111" s="46">
        <v>0.56085397267204318</v>
      </c>
      <c r="M111" s="47">
        <v>0.67344555751360735</v>
      </c>
    </row>
    <row r="113" spans="1:13" x14ac:dyDescent="0.3">
      <c r="A113" s="137" t="s">
        <v>56</v>
      </c>
      <c r="B113" s="38">
        <v>4</v>
      </c>
      <c r="C113" s="38">
        <v>5</v>
      </c>
      <c r="D113" s="38">
        <v>6</v>
      </c>
      <c r="E113" s="38">
        <v>7</v>
      </c>
      <c r="F113" s="38">
        <v>8</v>
      </c>
      <c r="G113" s="38">
        <v>9</v>
      </c>
      <c r="H113" s="38">
        <v>10</v>
      </c>
      <c r="I113" s="38">
        <v>11</v>
      </c>
      <c r="J113" s="38">
        <v>12</v>
      </c>
      <c r="K113" s="38">
        <v>1</v>
      </c>
      <c r="L113" s="38">
        <v>2</v>
      </c>
      <c r="M113" s="38">
        <v>3</v>
      </c>
    </row>
    <row r="114" spans="1:13" x14ac:dyDescent="0.3">
      <c r="A114" s="37">
        <v>20</v>
      </c>
      <c r="B114" s="40">
        <v>0.89973953279245933</v>
      </c>
      <c r="C114" s="41">
        <v>0.87808834329693308</v>
      </c>
      <c r="D114" s="41">
        <v>0.96544655428502368</v>
      </c>
      <c r="E114" s="41">
        <v>1</v>
      </c>
      <c r="F114" s="41">
        <v>1</v>
      </c>
      <c r="G114" s="41">
        <v>1</v>
      </c>
      <c r="H114" s="41">
        <v>0.97280125968609465</v>
      </c>
      <c r="I114" s="41">
        <v>0.92890084314437926</v>
      </c>
      <c r="J114" s="41">
        <v>0.95219402068084946</v>
      </c>
      <c r="K114" s="41">
        <v>0.96956812974727125</v>
      </c>
      <c r="L114" s="41">
        <v>0.96121974162549528</v>
      </c>
      <c r="M114" s="42">
        <v>0.93681292997775178</v>
      </c>
    </row>
    <row r="115" spans="1:13" x14ac:dyDescent="0.3">
      <c r="A115" s="37">
        <v>19</v>
      </c>
      <c r="B115" s="43">
        <v>0.89973953279245933</v>
      </c>
      <c r="C115" s="39">
        <v>0.87808834329693308</v>
      </c>
      <c r="D115" s="39">
        <v>0.96544655428502368</v>
      </c>
      <c r="E115" s="39">
        <v>1</v>
      </c>
      <c r="F115" s="39">
        <v>1</v>
      </c>
      <c r="G115" s="39">
        <v>1</v>
      </c>
      <c r="H115" s="39">
        <v>0.97280125968609465</v>
      </c>
      <c r="I115" s="39">
        <v>0.92890084314437926</v>
      </c>
      <c r="J115" s="39">
        <v>0.95219402068084946</v>
      </c>
      <c r="K115" s="39">
        <v>0.96956812974727125</v>
      </c>
      <c r="L115" s="39">
        <v>0.96121974162549528</v>
      </c>
      <c r="M115" s="44">
        <v>0.93681292997775178</v>
      </c>
    </row>
    <row r="116" spans="1:13" x14ac:dyDescent="0.3">
      <c r="A116" s="37">
        <v>18</v>
      </c>
      <c r="B116" s="43">
        <v>0.89973953279245933</v>
      </c>
      <c r="C116" s="39">
        <v>0.87808834329693308</v>
      </c>
      <c r="D116" s="39">
        <v>0.96544655428502368</v>
      </c>
      <c r="E116" s="39">
        <v>1</v>
      </c>
      <c r="F116" s="39">
        <v>1</v>
      </c>
      <c r="G116" s="39">
        <v>1</v>
      </c>
      <c r="H116" s="39">
        <v>0.97280125968609465</v>
      </c>
      <c r="I116" s="39">
        <v>0.92890084314437926</v>
      </c>
      <c r="J116" s="39">
        <v>0.95219402068084946</v>
      </c>
      <c r="K116" s="39">
        <v>0.96956812974727125</v>
      </c>
      <c r="L116" s="39">
        <v>0.96121974162549528</v>
      </c>
      <c r="M116" s="44">
        <v>0.93681292997775178</v>
      </c>
    </row>
    <row r="117" spans="1:13" x14ac:dyDescent="0.3">
      <c r="A117" s="37">
        <v>17</v>
      </c>
      <c r="B117" s="43">
        <v>0.89973953279245933</v>
      </c>
      <c r="C117" s="39">
        <v>0.87808834329693308</v>
      </c>
      <c r="D117" s="39">
        <v>0.96544655428502368</v>
      </c>
      <c r="E117" s="39">
        <v>1</v>
      </c>
      <c r="F117" s="39">
        <v>1</v>
      </c>
      <c r="G117" s="39">
        <v>1</v>
      </c>
      <c r="H117" s="39">
        <v>0.97280125968609465</v>
      </c>
      <c r="I117" s="39">
        <v>0.92890084314437926</v>
      </c>
      <c r="J117" s="39">
        <v>0.95219402068084946</v>
      </c>
      <c r="K117" s="39">
        <v>0.96956812974727125</v>
      </c>
      <c r="L117" s="39">
        <v>0.96121974162549528</v>
      </c>
      <c r="M117" s="44">
        <v>0.93681292997775178</v>
      </c>
    </row>
    <row r="118" spans="1:13" x14ac:dyDescent="0.3">
      <c r="A118" s="37">
        <v>16</v>
      </c>
      <c r="B118" s="43">
        <v>0.89973953279245933</v>
      </c>
      <c r="C118" s="39">
        <v>0.87808834329693308</v>
      </c>
      <c r="D118" s="39">
        <v>0.96544655428502368</v>
      </c>
      <c r="E118" s="39">
        <v>1</v>
      </c>
      <c r="F118" s="39">
        <v>1</v>
      </c>
      <c r="G118" s="39">
        <v>1</v>
      </c>
      <c r="H118" s="39">
        <v>0.97280125968609465</v>
      </c>
      <c r="I118" s="39">
        <v>0.92890084314437926</v>
      </c>
      <c r="J118" s="39">
        <v>0.95219402068084946</v>
      </c>
      <c r="K118" s="39">
        <v>0.96956812974727125</v>
      </c>
      <c r="L118" s="39">
        <v>0.96121974162549528</v>
      </c>
      <c r="M118" s="44">
        <v>0.93681292997775178</v>
      </c>
    </row>
    <row r="119" spans="1:13" x14ac:dyDescent="0.3">
      <c r="A119" s="37">
        <v>15</v>
      </c>
      <c r="B119" s="43">
        <v>0.89973953279245933</v>
      </c>
      <c r="C119" s="39">
        <v>0.87808834329693308</v>
      </c>
      <c r="D119" s="39">
        <v>0.96544655428502368</v>
      </c>
      <c r="E119" s="39">
        <v>1</v>
      </c>
      <c r="F119" s="39">
        <v>1</v>
      </c>
      <c r="G119" s="39">
        <v>1</v>
      </c>
      <c r="H119" s="39">
        <v>0.97280125968609465</v>
      </c>
      <c r="I119" s="39">
        <v>0.92890084314437926</v>
      </c>
      <c r="J119" s="39">
        <v>0.95219402068084946</v>
      </c>
      <c r="K119" s="39">
        <v>0.96956812974727125</v>
      </c>
      <c r="L119" s="39">
        <v>0.96121974162549528</v>
      </c>
      <c r="M119" s="44">
        <v>0.93681292997775178</v>
      </c>
    </row>
    <row r="120" spans="1:13" x14ac:dyDescent="0.3">
      <c r="A120" s="37">
        <v>14</v>
      </c>
      <c r="B120" s="43">
        <v>0.89973953279245933</v>
      </c>
      <c r="C120" s="39">
        <v>0.87808834329693308</v>
      </c>
      <c r="D120" s="39">
        <v>0.96544655428502368</v>
      </c>
      <c r="E120" s="39">
        <v>1</v>
      </c>
      <c r="F120" s="39">
        <v>1</v>
      </c>
      <c r="G120" s="39">
        <v>1</v>
      </c>
      <c r="H120" s="39">
        <v>0.97280125968609465</v>
      </c>
      <c r="I120" s="39">
        <v>0.92890084314437926</v>
      </c>
      <c r="J120" s="39">
        <v>0.95219402068084946</v>
      </c>
      <c r="K120" s="39">
        <v>0.96956812974727125</v>
      </c>
      <c r="L120" s="39">
        <v>0.96121974162549528</v>
      </c>
      <c r="M120" s="44">
        <v>0.93681292997775178</v>
      </c>
    </row>
    <row r="121" spans="1:13" x14ac:dyDescent="0.3">
      <c r="A121" s="37">
        <v>13</v>
      </c>
      <c r="B121" s="43">
        <v>0.89973953279245933</v>
      </c>
      <c r="C121" s="39">
        <v>0.87808834329693308</v>
      </c>
      <c r="D121" s="39">
        <v>0.96544655428502368</v>
      </c>
      <c r="E121" s="39">
        <v>1</v>
      </c>
      <c r="F121" s="39">
        <v>1</v>
      </c>
      <c r="G121" s="39">
        <v>1</v>
      </c>
      <c r="H121" s="39">
        <v>0.97280125968609465</v>
      </c>
      <c r="I121" s="39">
        <v>0.92890084314437926</v>
      </c>
      <c r="J121" s="39">
        <v>0.95219402068084946</v>
      </c>
      <c r="K121" s="39">
        <v>0.96956812974727125</v>
      </c>
      <c r="L121" s="39">
        <v>0.96121974162549528</v>
      </c>
      <c r="M121" s="44">
        <v>0.93681292997775178</v>
      </c>
    </row>
    <row r="122" spans="1:13" x14ac:dyDescent="0.3">
      <c r="A122" s="37">
        <v>12</v>
      </c>
      <c r="B122" s="43">
        <v>0.89973953279245933</v>
      </c>
      <c r="C122" s="39">
        <v>0.87808834329693308</v>
      </c>
      <c r="D122" s="39">
        <v>0.96544655428502368</v>
      </c>
      <c r="E122" s="39">
        <v>1</v>
      </c>
      <c r="F122" s="39">
        <v>1</v>
      </c>
      <c r="G122" s="39">
        <v>1</v>
      </c>
      <c r="H122" s="39">
        <v>0.97280125968609465</v>
      </c>
      <c r="I122" s="39">
        <v>0.92890084314437926</v>
      </c>
      <c r="J122" s="39">
        <v>0.95219402068084946</v>
      </c>
      <c r="K122" s="39">
        <v>0.96956812974727125</v>
      </c>
      <c r="L122" s="39">
        <v>0.96121974162549528</v>
      </c>
      <c r="M122" s="44">
        <v>0.93681292997775178</v>
      </c>
    </row>
    <row r="123" spans="1:13" x14ac:dyDescent="0.3">
      <c r="A123" s="37">
        <v>11</v>
      </c>
      <c r="B123" s="43">
        <v>0.89885664092662421</v>
      </c>
      <c r="C123" s="39">
        <v>0.87808834329693308</v>
      </c>
      <c r="D123" s="39">
        <v>0.96544655428502368</v>
      </c>
      <c r="E123" s="39">
        <v>1</v>
      </c>
      <c r="F123" s="39">
        <v>1</v>
      </c>
      <c r="G123" s="39">
        <v>1</v>
      </c>
      <c r="H123" s="39">
        <v>0.97280125968609465</v>
      </c>
      <c r="I123" s="39">
        <v>0.92890084314437926</v>
      </c>
      <c r="J123" s="39">
        <v>0.95219402068084946</v>
      </c>
      <c r="K123" s="39">
        <v>0.96483996790821613</v>
      </c>
      <c r="L123" s="39">
        <v>0.95548623221633533</v>
      </c>
      <c r="M123" s="44">
        <v>0.93681292997775178</v>
      </c>
    </row>
    <row r="124" spans="1:13" x14ac:dyDescent="0.3">
      <c r="A124" s="37">
        <v>10</v>
      </c>
      <c r="B124" s="43">
        <v>0.89353284902962793</v>
      </c>
      <c r="C124" s="39">
        <v>0.87808834329693308</v>
      </c>
      <c r="D124" s="39">
        <v>0.96544655428502368</v>
      </c>
      <c r="E124" s="39">
        <v>1</v>
      </c>
      <c r="F124" s="39">
        <v>1</v>
      </c>
      <c r="G124" s="39">
        <v>1</v>
      </c>
      <c r="H124" s="39">
        <v>0.97280125968609465</v>
      </c>
      <c r="I124" s="39">
        <v>0.92738356748591255</v>
      </c>
      <c r="J124" s="39">
        <v>0.94874927208647097</v>
      </c>
      <c r="K124" s="39">
        <v>0.95018500518306948</v>
      </c>
      <c r="L124" s="39">
        <v>0.94148340317762802</v>
      </c>
      <c r="M124" s="44">
        <v>0.93681292997775178</v>
      </c>
    </row>
    <row r="125" spans="1:13" x14ac:dyDescent="0.3">
      <c r="A125" s="37">
        <v>9</v>
      </c>
      <c r="B125" s="43">
        <v>0.8837681571014705</v>
      </c>
      <c r="C125" s="39">
        <v>0.87462452988189532</v>
      </c>
      <c r="D125" s="39">
        <v>0.95413124107301206</v>
      </c>
      <c r="E125" s="39">
        <v>1</v>
      </c>
      <c r="F125" s="39">
        <v>1</v>
      </c>
      <c r="G125" s="39">
        <v>1</v>
      </c>
      <c r="H125" s="39">
        <v>0.97035943559151017</v>
      </c>
      <c r="I125" s="39">
        <v>0.91745289846297751</v>
      </c>
      <c r="J125" s="39">
        <v>0.93754084837875329</v>
      </c>
      <c r="K125" s="39">
        <v>0.92560324157183116</v>
      </c>
      <c r="L125" s="39">
        <v>0.91921125450937358</v>
      </c>
      <c r="M125" s="44">
        <v>0.92880257478094164</v>
      </c>
    </row>
    <row r="126" spans="1:13" x14ac:dyDescent="0.3">
      <c r="A126" s="37">
        <v>8</v>
      </c>
      <c r="B126" s="43">
        <v>0.86956256514215202</v>
      </c>
      <c r="C126" s="39">
        <v>0.86013684424039238</v>
      </c>
      <c r="D126" s="39">
        <v>0.92890039747963637</v>
      </c>
      <c r="E126" s="39">
        <v>1</v>
      </c>
      <c r="F126" s="39">
        <v>1</v>
      </c>
      <c r="G126" s="39">
        <v>0.99182473940397431</v>
      </c>
      <c r="H126" s="39">
        <v>0.95712945039201736</v>
      </c>
      <c r="I126" s="39">
        <v>0.8991088360755739</v>
      </c>
      <c r="J126" s="39">
        <v>0.9185687495576963</v>
      </c>
      <c r="K126" s="39">
        <v>0.89109467707450141</v>
      </c>
      <c r="L126" s="39">
        <v>0.88866978621157178</v>
      </c>
      <c r="M126" s="44">
        <v>0.91270506226509529</v>
      </c>
    </row>
    <row r="127" spans="1:13" x14ac:dyDescent="0.3">
      <c r="A127" s="37">
        <v>7</v>
      </c>
      <c r="B127" s="43">
        <v>0.85091607315167239</v>
      </c>
      <c r="C127" s="39">
        <v>0.83462528637242439</v>
      </c>
      <c r="D127" s="39">
        <v>0.88975402350489663</v>
      </c>
      <c r="E127" s="39">
        <v>0.98263225765862616</v>
      </c>
      <c r="F127" s="39">
        <v>0.97024154507721794</v>
      </c>
      <c r="G127" s="39">
        <v>0.95916907329863843</v>
      </c>
      <c r="H127" s="39">
        <v>0.933111304087616</v>
      </c>
      <c r="I127" s="39">
        <v>0.87235138032370196</v>
      </c>
      <c r="J127" s="39">
        <v>0.89183297562329999</v>
      </c>
      <c r="K127" s="39">
        <v>0.84665931169108</v>
      </c>
      <c r="L127" s="39">
        <v>0.84985899828422284</v>
      </c>
      <c r="M127" s="44">
        <v>0.88852039243021264</v>
      </c>
    </row>
    <row r="128" spans="1:13" x14ac:dyDescent="0.3">
      <c r="A128" s="37">
        <v>6</v>
      </c>
      <c r="B128" s="43">
        <v>0.82782868113003161</v>
      </c>
      <c r="C128" s="39">
        <v>0.79808985627799134</v>
      </c>
      <c r="D128" s="39">
        <v>0.83669211914879305</v>
      </c>
      <c r="E128" s="39">
        <v>0.93764924897579194</v>
      </c>
      <c r="F128" s="39">
        <v>0.91920302946136934</v>
      </c>
      <c r="G128" s="39">
        <v>0.91166677453561484</v>
      </c>
      <c r="H128" s="39">
        <v>0.8983049966783061</v>
      </c>
      <c r="I128" s="39">
        <v>0.83718053120736124</v>
      </c>
      <c r="J128" s="39">
        <v>0.85733352657556439</v>
      </c>
      <c r="K128" s="39">
        <v>0.79229714542156693</v>
      </c>
      <c r="L128" s="39">
        <v>0.80277889072732667</v>
      </c>
      <c r="M128" s="44">
        <v>0.85624856527629367</v>
      </c>
    </row>
    <row r="129" spans="1:13" x14ac:dyDescent="0.3">
      <c r="A129" s="37">
        <v>5</v>
      </c>
      <c r="B129" s="43">
        <v>0.80030038907722978</v>
      </c>
      <c r="C129" s="39">
        <v>0.75053055395709323</v>
      </c>
      <c r="D129" s="39">
        <v>0.76971468441132518</v>
      </c>
      <c r="E129" s="39">
        <v>0.87663935717274555</v>
      </c>
      <c r="F129" s="39">
        <v>0.85103597132747433</v>
      </c>
      <c r="G129" s="39">
        <v>0.84931784311490333</v>
      </c>
      <c r="H129" s="39">
        <v>0.85271052816408777</v>
      </c>
      <c r="I129" s="39">
        <v>0.79359628872655219</v>
      </c>
      <c r="J129" s="39">
        <v>0.81507040241448969</v>
      </c>
      <c r="K129" s="39">
        <v>0.72800817826596242</v>
      </c>
      <c r="L129" s="39">
        <v>0.74742946354088313</v>
      </c>
      <c r="M129" s="44">
        <v>0.8158895808033384</v>
      </c>
    </row>
    <row r="130" spans="1:13" x14ac:dyDescent="0.3">
      <c r="A130" s="37">
        <v>4</v>
      </c>
      <c r="B130" s="43">
        <v>0.7683311969932668</v>
      </c>
      <c r="C130" s="39">
        <v>0.69194737940973006</v>
      </c>
      <c r="D130" s="39">
        <v>0.68882171929249325</v>
      </c>
      <c r="E130" s="39">
        <v>0.79960258224948655</v>
      </c>
      <c r="F130" s="39">
        <v>0.7657403706755328</v>
      </c>
      <c r="G130" s="39">
        <v>0.77212227903650366</v>
      </c>
      <c r="H130" s="39">
        <v>0.79632789854496089</v>
      </c>
      <c r="I130" s="39">
        <v>0.74159865288127447</v>
      </c>
      <c r="J130" s="39">
        <v>0.76504360314007558</v>
      </c>
      <c r="K130" s="39">
        <v>0.65379241022426626</v>
      </c>
      <c r="L130" s="39">
        <v>0.68381071672489258</v>
      </c>
      <c r="M130" s="44">
        <v>0.76744343901134682</v>
      </c>
    </row>
    <row r="131" spans="1:13" x14ac:dyDescent="0.3">
      <c r="A131" s="37">
        <v>3</v>
      </c>
      <c r="B131" s="43">
        <v>0.73192110487814277</v>
      </c>
      <c r="C131" s="39">
        <v>0.62234033263590183</v>
      </c>
      <c r="D131" s="39">
        <v>0.59401322379229726</v>
      </c>
      <c r="E131" s="39">
        <v>0.70653892420601516</v>
      </c>
      <c r="F131" s="39">
        <v>0.66331622750554464</v>
      </c>
      <c r="G131" s="39">
        <v>0.68008008230041628</v>
      </c>
      <c r="H131" s="39">
        <v>0.72915710782092535</v>
      </c>
      <c r="I131" s="39">
        <v>0.6811876236715283</v>
      </c>
      <c r="J131" s="39">
        <v>0.70725312875232227</v>
      </c>
      <c r="K131" s="39">
        <v>0.56964984129647855</v>
      </c>
      <c r="L131" s="39">
        <v>0.61192265027935455</v>
      </c>
      <c r="M131" s="44">
        <v>0.71091013990031904</v>
      </c>
    </row>
    <row r="132" spans="1:13" x14ac:dyDescent="0.3">
      <c r="A132" s="37">
        <v>2</v>
      </c>
      <c r="B132" s="43">
        <v>0.69107011273185759</v>
      </c>
      <c r="C132" s="39">
        <v>0.54170941363560843</v>
      </c>
      <c r="D132" s="39">
        <v>0.48528919791073727</v>
      </c>
      <c r="E132" s="39">
        <v>0.59744838304233117</v>
      </c>
      <c r="F132" s="39">
        <v>0.54376354181750997</v>
      </c>
      <c r="G132" s="39">
        <v>0.57319125290664097</v>
      </c>
      <c r="H132" s="39">
        <v>0.6511981559919815</v>
      </c>
      <c r="I132" s="39">
        <v>0.61236320109731368</v>
      </c>
      <c r="J132" s="39">
        <v>0.64169897925122965</v>
      </c>
      <c r="K132" s="39">
        <v>0.4755804714825993</v>
      </c>
      <c r="L132" s="39">
        <v>0.53176526420426939</v>
      </c>
      <c r="M132" s="44">
        <v>0.64628968347025484</v>
      </c>
    </row>
    <row r="133" spans="1:13" x14ac:dyDescent="0.3">
      <c r="A133" s="37">
        <v>1</v>
      </c>
      <c r="B133" s="45">
        <v>0.64577822055441125</v>
      </c>
      <c r="C133" s="46">
        <v>0.45005462240885002</v>
      </c>
      <c r="D133" s="46">
        <v>0.36264964164781321</v>
      </c>
      <c r="E133" s="46">
        <v>0.47233095875843473</v>
      </c>
      <c r="F133" s="46">
        <v>0.40708231361142877</v>
      </c>
      <c r="G133" s="46">
        <v>0.45145579085517773</v>
      </c>
      <c r="H133" s="46">
        <v>0.5624510430581291</v>
      </c>
      <c r="I133" s="46">
        <v>0.53512538515863051</v>
      </c>
      <c r="J133" s="46">
        <v>0.56838115463679773</v>
      </c>
      <c r="K133" s="46">
        <v>0.3715843007826285</v>
      </c>
      <c r="L133" s="46">
        <v>0.44333855849963688</v>
      </c>
      <c r="M133" s="47">
        <v>0.57358206972115444</v>
      </c>
    </row>
    <row r="135" spans="1:13" x14ac:dyDescent="0.3">
      <c r="A135" s="137" t="s">
        <v>57</v>
      </c>
      <c r="B135" s="38">
        <v>4</v>
      </c>
      <c r="C135" s="38">
        <v>5</v>
      </c>
      <c r="D135" s="38">
        <v>6</v>
      </c>
      <c r="E135" s="38">
        <v>7</v>
      </c>
      <c r="F135" s="38">
        <v>8</v>
      </c>
      <c r="G135" s="38">
        <v>9</v>
      </c>
      <c r="H135" s="38">
        <v>10</v>
      </c>
      <c r="I135" s="38">
        <v>11</v>
      </c>
      <c r="J135" s="38">
        <v>12</v>
      </c>
      <c r="K135" s="38">
        <v>1</v>
      </c>
      <c r="L135" s="38">
        <v>2</v>
      </c>
      <c r="M135" s="38">
        <v>3</v>
      </c>
    </row>
    <row r="136" spans="1:13" x14ac:dyDescent="0.3">
      <c r="A136" s="37">
        <v>20</v>
      </c>
      <c r="B136" s="40">
        <v>0.92618346243480187</v>
      </c>
      <c r="C136" s="41">
        <v>0.85660880998452105</v>
      </c>
      <c r="D136" s="41">
        <v>0.94934114417511783</v>
      </c>
      <c r="E136" s="41">
        <v>1</v>
      </c>
      <c r="F136" s="41">
        <v>0.99449823858898201</v>
      </c>
      <c r="G136" s="41">
        <v>0.99231013253752165</v>
      </c>
      <c r="H136" s="41">
        <v>0.95383405465987603</v>
      </c>
      <c r="I136" s="41">
        <v>0.91958691266316839</v>
      </c>
      <c r="J136" s="41">
        <v>0.94778118196170436</v>
      </c>
      <c r="K136" s="41">
        <v>0.96036965292240661</v>
      </c>
      <c r="L136" s="41">
        <v>0.96472264731515722</v>
      </c>
      <c r="M136" s="42">
        <v>0.92772972844164769</v>
      </c>
    </row>
    <row r="137" spans="1:13" x14ac:dyDescent="0.3">
      <c r="A137" s="37">
        <v>19</v>
      </c>
      <c r="B137" s="43">
        <v>0.92618346243480187</v>
      </c>
      <c r="C137" s="39">
        <v>0.85660880998452105</v>
      </c>
      <c r="D137" s="39">
        <v>0.94934114417511783</v>
      </c>
      <c r="E137" s="39">
        <v>1</v>
      </c>
      <c r="F137" s="39">
        <v>0.99449823858898201</v>
      </c>
      <c r="G137" s="39">
        <v>0.99231013253752165</v>
      </c>
      <c r="H137" s="39">
        <v>0.95383405465987603</v>
      </c>
      <c r="I137" s="39">
        <v>0.91958691266316839</v>
      </c>
      <c r="J137" s="39">
        <v>0.94778118196170436</v>
      </c>
      <c r="K137" s="39">
        <v>0.96036965292240661</v>
      </c>
      <c r="L137" s="39">
        <v>0.96472264731515722</v>
      </c>
      <c r="M137" s="44">
        <v>0.92772972844164769</v>
      </c>
    </row>
    <row r="138" spans="1:13" x14ac:dyDescent="0.3">
      <c r="A138" s="37">
        <v>18</v>
      </c>
      <c r="B138" s="43">
        <v>0.92521401795008651</v>
      </c>
      <c r="C138" s="39">
        <v>0.85660880998452105</v>
      </c>
      <c r="D138" s="39">
        <v>0.94934114417511783</v>
      </c>
      <c r="E138" s="39">
        <v>1</v>
      </c>
      <c r="F138" s="39">
        <v>0.99449823858898201</v>
      </c>
      <c r="G138" s="39">
        <v>0.99231013253752165</v>
      </c>
      <c r="H138" s="39">
        <v>0.95383405465987603</v>
      </c>
      <c r="I138" s="39">
        <v>0.91958691266316839</v>
      </c>
      <c r="J138" s="39">
        <v>0.94778118196170436</v>
      </c>
      <c r="K138" s="39">
        <v>0.96036965292240661</v>
      </c>
      <c r="L138" s="39">
        <v>0.96472264731515722</v>
      </c>
      <c r="M138" s="44">
        <v>0.92772972844164769</v>
      </c>
    </row>
    <row r="139" spans="1:13" x14ac:dyDescent="0.3">
      <c r="A139" s="37">
        <v>17</v>
      </c>
      <c r="B139" s="43">
        <v>0.92320284521680152</v>
      </c>
      <c r="C139" s="39">
        <v>0.85660880998452105</v>
      </c>
      <c r="D139" s="39">
        <v>0.94934114417511783</v>
      </c>
      <c r="E139" s="39">
        <v>1</v>
      </c>
      <c r="F139" s="39">
        <v>0.99449823858898201</v>
      </c>
      <c r="G139" s="39">
        <v>0.99231013253752165</v>
      </c>
      <c r="H139" s="39">
        <v>0.95383405465987603</v>
      </c>
      <c r="I139" s="39">
        <v>0.91958691266316839</v>
      </c>
      <c r="J139" s="39">
        <v>0.94778118196170436</v>
      </c>
      <c r="K139" s="39">
        <v>0.96036965292240661</v>
      </c>
      <c r="L139" s="39">
        <v>0.96472264731515722</v>
      </c>
      <c r="M139" s="44">
        <v>0.92772972844164769</v>
      </c>
    </row>
    <row r="140" spans="1:13" x14ac:dyDescent="0.3">
      <c r="A140" s="37">
        <v>16</v>
      </c>
      <c r="B140" s="43">
        <v>0.92014994423494667</v>
      </c>
      <c r="C140" s="39">
        <v>0.85660880998452105</v>
      </c>
      <c r="D140" s="39">
        <v>0.94934114417511783</v>
      </c>
      <c r="E140" s="39">
        <v>1</v>
      </c>
      <c r="F140" s="39">
        <v>0.99449823858898201</v>
      </c>
      <c r="G140" s="39">
        <v>0.99231013253752165</v>
      </c>
      <c r="H140" s="39">
        <v>0.95383405465987603</v>
      </c>
      <c r="I140" s="39">
        <v>0.91958691266316839</v>
      </c>
      <c r="J140" s="39">
        <v>0.94778118196170436</v>
      </c>
      <c r="K140" s="39">
        <v>0.96036965292240661</v>
      </c>
      <c r="L140" s="39">
        <v>0.96472264731515722</v>
      </c>
      <c r="M140" s="44">
        <v>0.92772972844164769</v>
      </c>
    </row>
    <row r="141" spans="1:13" x14ac:dyDescent="0.3">
      <c r="A141" s="37">
        <v>15</v>
      </c>
      <c r="B141" s="43">
        <v>0.91605531500452209</v>
      </c>
      <c r="C141" s="39">
        <v>0.85660880998452105</v>
      </c>
      <c r="D141" s="39">
        <v>0.94934114417511783</v>
      </c>
      <c r="E141" s="39">
        <v>1</v>
      </c>
      <c r="F141" s="39">
        <v>0.99449823858898201</v>
      </c>
      <c r="G141" s="39">
        <v>0.99231013253752165</v>
      </c>
      <c r="H141" s="39">
        <v>0.95383405465987603</v>
      </c>
      <c r="I141" s="39">
        <v>0.91958691266316839</v>
      </c>
      <c r="J141" s="39">
        <v>0.94778118196170436</v>
      </c>
      <c r="K141" s="39">
        <v>0.96036965292240661</v>
      </c>
      <c r="L141" s="39">
        <v>0.96472264731515722</v>
      </c>
      <c r="M141" s="44">
        <v>0.92772972844164769</v>
      </c>
    </row>
    <row r="142" spans="1:13" x14ac:dyDescent="0.3">
      <c r="A142" s="37">
        <v>14</v>
      </c>
      <c r="B142" s="43">
        <v>0.91091895752552798</v>
      </c>
      <c r="C142" s="39">
        <v>0.85660880998452105</v>
      </c>
      <c r="D142" s="39">
        <v>0.94934114417511783</v>
      </c>
      <c r="E142" s="39">
        <v>1</v>
      </c>
      <c r="F142" s="39">
        <v>0.99449823858898201</v>
      </c>
      <c r="G142" s="39">
        <v>0.99231013253752165</v>
      </c>
      <c r="H142" s="39">
        <v>0.95383405465987603</v>
      </c>
      <c r="I142" s="39">
        <v>0.91958691266316839</v>
      </c>
      <c r="J142" s="39">
        <v>0.94778118196170436</v>
      </c>
      <c r="K142" s="39">
        <v>0.96036965292240661</v>
      </c>
      <c r="L142" s="39">
        <v>0.96472264731515722</v>
      </c>
      <c r="M142" s="44">
        <v>0.92772972844164769</v>
      </c>
    </row>
    <row r="143" spans="1:13" x14ac:dyDescent="0.3">
      <c r="A143" s="37">
        <v>13</v>
      </c>
      <c r="B143" s="43">
        <v>0.90474087179796403</v>
      </c>
      <c r="C143" s="39">
        <v>0.85660880998452105</v>
      </c>
      <c r="D143" s="39">
        <v>0.94934114417511783</v>
      </c>
      <c r="E143" s="39">
        <v>1</v>
      </c>
      <c r="F143" s="39">
        <v>0.99449823858898201</v>
      </c>
      <c r="G143" s="39">
        <v>0.99231013253752165</v>
      </c>
      <c r="H143" s="39">
        <v>0.95383405465987603</v>
      </c>
      <c r="I143" s="39">
        <v>0.91958691266316839</v>
      </c>
      <c r="J143" s="39">
        <v>0.94778118196170436</v>
      </c>
      <c r="K143" s="39">
        <v>0.96036965292240661</v>
      </c>
      <c r="L143" s="39">
        <v>0.96239041745468246</v>
      </c>
      <c r="M143" s="44">
        <v>0.92772972844164769</v>
      </c>
    </row>
    <row r="144" spans="1:13" x14ac:dyDescent="0.3">
      <c r="A144" s="37">
        <v>12</v>
      </c>
      <c r="B144" s="43">
        <v>0.89752105782183045</v>
      </c>
      <c r="C144" s="39">
        <v>0.85660880998452105</v>
      </c>
      <c r="D144" s="39">
        <v>0.94934114417511783</v>
      </c>
      <c r="E144" s="39">
        <v>1</v>
      </c>
      <c r="F144" s="39">
        <v>0.99449823858898201</v>
      </c>
      <c r="G144" s="39">
        <v>0.99231013253752165</v>
      </c>
      <c r="H144" s="39">
        <v>0.95383405465987603</v>
      </c>
      <c r="I144" s="39">
        <v>0.91958691266316839</v>
      </c>
      <c r="J144" s="39">
        <v>0.94593338452549225</v>
      </c>
      <c r="K144" s="39">
        <v>0.96036965292240661</v>
      </c>
      <c r="L144" s="39">
        <v>0.95570592607822924</v>
      </c>
      <c r="M144" s="44">
        <v>0.92772972844164769</v>
      </c>
    </row>
    <row r="145" spans="1:13" x14ac:dyDescent="0.3">
      <c r="A145" s="37">
        <v>11</v>
      </c>
      <c r="B145" s="43">
        <v>0.88925951559712701</v>
      </c>
      <c r="C145" s="39">
        <v>0.85660880998452105</v>
      </c>
      <c r="D145" s="39">
        <v>0.94934114417511783</v>
      </c>
      <c r="E145" s="39">
        <v>1</v>
      </c>
      <c r="F145" s="39">
        <v>0.99449823858898201</v>
      </c>
      <c r="G145" s="39">
        <v>0.99231013253752165</v>
      </c>
      <c r="H145" s="39">
        <v>0.95383405465987603</v>
      </c>
      <c r="I145" s="39">
        <v>0.91859706127707108</v>
      </c>
      <c r="J145" s="39">
        <v>0.94077772246238978</v>
      </c>
      <c r="K145" s="39">
        <v>0.95646558853001995</v>
      </c>
      <c r="L145" s="39">
        <v>0.94466917318579746</v>
      </c>
      <c r="M145" s="44">
        <v>0.92604828740986844</v>
      </c>
    </row>
    <row r="146" spans="1:13" x14ac:dyDescent="0.3">
      <c r="A146" s="37">
        <v>10</v>
      </c>
      <c r="B146" s="43">
        <v>0.87995624512385395</v>
      </c>
      <c r="C146" s="39">
        <v>0.85460841297856494</v>
      </c>
      <c r="D146" s="39">
        <v>0.94591263538435166</v>
      </c>
      <c r="E146" s="39">
        <v>1</v>
      </c>
      <c r="F146" s="39">
        <v>0.99449823858898201</v>
      </c>
      <c r="G146" s="39">
        <v>0.99231013253752165</v>
      </c>
      <c r="H146" s="39">
        <v>0.95383405465987603</v>
      </c>
      <c r="I146" s="39">
        <v>0.91298634734582507</v>
      </c>
      <c r="J146" s="39">
        <v>0.93231419577239705</v>
      </c>
      <c r="K146" s="39">
        <v>0.94658602433070826</v>
      </c>
      <c r="L146" s="39">
        <v>0.92928015877738712</v>
      </c>
      <c r="M146" s="44">
        <v>0.92066022910494483</v>
      </c>
    </row>
    <row r="147" spans="1:13" x14ac:dyDescent="0.3">
      <c r="A147" s="37">
        <v>9</v>
      </c>
      <c r="B147" s="43">
        <v>0.86961124640201115</v>
      </c>
      <c r="C147" s="39">
        <v>0.8498493464568746</v>
      </c>
      <c r="D147" s="39">
        <v>0.93529071203513603</v>
      </c>
      <c r="E147" s="39">
        <v>1</v>
      </c>
      <c r="F147" s="39">
        <v>0.99328092301864512</v>
      </c>
      <c r="G147" s="39">
        <v>0.98809335075603144</v>
      </c>
      <c r="H147" s="39">
        <v>0.94986629727256822</v>
      </c>
      <c r="I147" s="39">
        <v>0.90275477086943057</v>
      </c>
      <c r="J147" s="39">
        <v>0.92054280445551429</v>
      </c>
      <c r="K147" s="39">
        <v>0.93073096032447156</v>
      </c>
      <c r="L147" s="39">
        <v>0.90953888285299811</v>
      </c>
      <c r="M147" s="44">
        <v>0.91156555352687696</v>
      </c>
    </row>
    <row r="148" spans="1:13" x14ac:dyDescent="0.3">
      <c r="A148" s="37">
        <v>8</v>
      </c>
      <c r="B148" s="43">
        <v>0.85822451943159872</v>
      </c>
      <c r="C148" s="39">
        <v>0.84233161041945048</v>
      </c>
      <c r="D148" s="39">
        <v>0.9174753741274706</v>
      </c>
      <c r="E148" s="39">
        <v>0.99445955810316033</v>
      </c>
      <c r="F148" s="39">
        <v>0.98396968593887391</v>
      </c>
      <c r="G148" s="39">
        <v>0.97493030184984686</v>
      </c>
      <c r="H148" s="39">
        <v>0.9405954766900082</v>
      </c>
      <c r="I148" s="39">
        <v>0.88790233184788736</v>
      </c>
      <c r="J148" s="39">
        <v>0.90546354851174116</v>
      </c>
      <c r="K148" s="39">
        <v>0.90890039651130994</v>
      </c>
      <c r="L148" s="39">
        <v>0.88544534541263054</v>
      </c>
      <c r="M148" s="44">
        <v>0.89876426067566484</v>
      </c>
    </row>
    <row r="149" spans="1:13" x14ac:dyDescent="0.3">
      <c r="A149" s="37">
        <v>7</v>
      </c>
      <c r="B149" s="43">
        <v>0.84579606421261644</v>
      </c>
      <c r="C149" s="39">
        <v>0.83205520486629225</v>
      </c>
      <c r="D149" s="39">
        <v>0.89246662166135549</v>
      </c>
      <c r="E149" s="39">
        <v>0.97513476618619377</v>
      </c>
      <c r="F149" s="39">
        <v>0.96656452734966836</v>
      </c>
      <c r="G149" s="39">
        <v>0.95282098581896801</v>
      </c>
      <c r="H149" s="39">
        <v>0.92602159291219621</v>
      </c>
      <c r="I149" s="39">
        <v>0.86842903028119556</v>
      </c>
      <c r="J149" s="39">
        <v>0.88707642794107788</v>
      </c>
      <c r="K149" s="39">
        <v>0.88109433289122341</v>
      </c>
      <c r="L149" s="39">
        <v>0.85699954645628451</v>
      </c>
      <c r="M149" s="44">
        <v>0.88225635055130835</v>
      </c>
    </row>
    <row r="150" spans="1:13" x14ac:dyDescent="0.3">
      <c r="A150" s="37">
        <v>6</v>
      </c>
      <c r="B150" s="43">
        <v>0.83232588074506453</v>
      </c>
      <c r="C150" s="39">
        <v>0.81902012979740002</v>
      </c>
      <c r="D150" s="39">
        <v>0.8602644546367908</v>
      </c>
      <c r="E150" s="39">
        <v>0.94541385402607225</v>
      </c>
      <c r="F150" s="39">
        <v>0.94106544725102859</v>
      </c>
      <c r="G150" s="39">
        <v>0.92176540266339457</v>
      </c>
      <c r="H150" s="39">
        <v>0.90614464593913191</v>
      </c>
      <c r="I150" s="39">
        <v>0.84433486616935505</v>
      </c>
      <c r="J150" s="39">
        <v>0.86538144274352435</v>
      </c>
      <c r="K150" s="39">
        <v>0.84731276946421197</v>
      </c>
      <c r="L150" s="39">
        <v>0.8242014859839597</v>
      </c>
      <c r="M150" s="44">
        <v>0.86204182315380751</v>
      </c>
    </row>
    <row r="151" spans="1:13" x14ac:dyDescent="0.3">
      <c r="A151" s="37">
        <v>5</v>
      </c>
      <c r="B151" s="43">
        <v>0.81781396902894288</v>
      </c>
      <c r="C151" s="39">
        <v>0.80322638521277379</v>
      </c>
      <c r="D151" s="39">
        <v>0.82086887305377632</v>
      </c>
      <c r="E151" s="39">
        <v>0.9052968216227959</v>
      </c>
      <c r="F151" s="39">
        <v>0.90747244564295448</v>
      </c>
      <c r="G151" s="39">
        <v>0.88176355238312687</v>
      </c>
      <c r="H151" s="39">
        <v>0.88096463577081563</v>
      </c>
      <c r="I151" s="39">
        <v>0.81561983951236594</v>
      </c>
      <c r="J151" s="39">
        <v>0.84037859291908057</v>
      </c>
      <c r="K151" s="39">
        <v>0.80755570623027539</v>
      </c>
      <c r="L151" s="39">
        <v>0.78705116399565644</v>
      </c>
      <c r="M151" s="44">
        <v>0.8381206784831623</v>
      </c>
    </row>
    <row r="152" spans="1:13" x14ac:dyDescent="0.3">
      <c r="A152" s="37">
        <v>4</v>
      </c>
      <c r="B152" s="43">
        <v>0.80226032906425149</v>
      </c>
      <c r="C152" s="39">
        <v>0.78467397111241355</v>
      </c>
      <c r="D152" s="39">
        <v>0.77427987691231215</v>
      </c>
      <c r="E152" s="39">
        <v>0.8547836689763646</v>
      </c>
      <c r="F152" s="39">
        <v>0.86578552252544605</v>
      </c>
      <c r="G152" s="39">
        <v>0.83281543497816468</v>
      </c>
      <c r="H152" s="39">
        <v>0.85048156240724715</v>
      </c>
      <c r="I152" s="39">
        <v>0.78228395031022824</v>
      </c>
      <c r="J152" s="39">
        <v>0.81206787846774664</v>
      </c>
      <c r="K152" s="39">
        <v>0.76182314318941402</v>
      </c>
      <c r="L152" s="39">
        <v>0.74554858049137462</v>
      </c>
      <c r="M152" s="44">
        <v>0.81049291653937294</v>
      </c>
    </row>
    <row r="153" spans="1:13" x14ac:dyDescent="0.3">
      <c r="A153" s="37">
        <v>3</v>
      </c>
      <c r="B153" s="43">
        <v>0.78566496085099036</v>
      </c>
      <c r="C153" s="39">
        <v>0.76336288749631931</v>
      </c>
      <c r="D153" s="39">
        <v>0.72049746621239841</v>
      </c>
      <c r="E153" s="39">
        <v>0.79387439608677846</v>
      </c>
      <c r="F153" s="39">
        <v>0.81600467789850328</v>
      </c>
      <c r="G153" s="39">
        <v>0.77492105044850823</v>
      </c>
      <c r="H153" s="39">
        <v>0.81469542584842647</v>
      </c>
      <c r="I153" s="39">
        <v>0.74432719856294194</v>
      </c>
      <c r="J153" s="39">
        <v>0.78044929938952257</v>
      </c>
      <c r="K153" s="39">
        <v>0.71011508034162762</v>
      </c>
      <c r="L153" s="39">
        <v>0.69969373547111413</v>
      </c>
      <c r="M153" s="44">
        <v>0.77915853732243912</v>
      </c>
    </row>
    <row r="154" spans="1:13" x14ac:dyDescent="0.3">
      <c r="A154" s="37">
        <v>2</v>
      </c>
      <c r="B154" s="43">
        <v>0.7680278643891596</v>
      </c>
      <c r="C154" s="39">
        <v>0.73929313436449107</v>
      </c>
      <c r="D154" s="39">
        <v>0.65952164095403498</v>
      </c>
      <c r="E154" s="39">
        <v>0.72256900295403736</v>
      </c>
      <c r="F154" s="39">
        <v>0.75812991176212619</v>
      </c>
      <c r="G154" s="39">
        <v>0.7080803987941573</v>
      </c>
      <c r="H154" s="39">
        <v>0.77360622609435381</v>
      </c>
      <c r="I154" s="39">
        <v>0.70174958427050693</v>
      </c>
      <c r="J154" s="39">
        <v>0.74552285568440813</v>
      </c>
      <c r="K154" s="39">
        <v>0.65243151768691632</v>
      </c>
      <c r="L154" s="39">
        <v>0.64948662893487508</v>
      </c>
      <c r="M154" s="44">
        <v>0.74411754083236104</v>
      </c>
    </row>
    <row r="155" spans="1:13" x14ac:dyDescent="0.3">
      <c r="A155" s="37">
        <v>1</v>
      </c>
      <c r="B155" s="45">
        <v>0.7493490396787591</v>
      </c>
      <c r="C155" s="46">
        <v>0.71246471171692871</v>
      </c>
      <c r="D155" s="46">
        <v>0.59135240113722176</v>
      </c>
      <c r="E155" s="46">
        <v>0.64086748957814144</v>
      </c>
      <c r="F155" s="46">
        <v>0.69216122411631475</v>
      </c>
      <c r="G155" s="46">
        <v>0.6322934800151121</v>
      </c>
      <c r="H155" s="46">
        <v>0.72721396314502895</v>
      </c>
      <c r="I155" s="46">
        <v>0.65455110743292333</v>
      </c>
      <c r="J155" s="46">
        <v>0.70728854735240354</v>
      </c>
      <c r="K155" s="46">
        <v>0.58877245522527999</v>
      </c>
      <c r="L155" s="46">
        <v>0.59492726088265746</v>
      </c>
      <c r="M155" s="47">
        <v>0.70536992706913859</v>
      </c>
    </row>
    <row r="157" spans="1:13" x14ac:dyDescent="0.3">
      <c r="A157" s="137" t="s">
        <v>58</v>
      </c>
      <c r="B157" s="38">
        <v>4</v>
      </c>
      <c r="C157" s="38">
        <v>5</v>
      </c>
      <c r="D157" s="38">
        <v>6</v>
      </c>
      <c r="E157" s="38">
        <v>7</v>
      </c>
      <c r="F157" s="38">
        <v>8</v>
      </c>
      <c r="G157" s="38">
        <v>9</v>
      </c>
      <c r="H157" s="38">
        <v>10</v>
      </c>
      <c r="I157" s="38">
        <v>11</v>
      </c>
      <c r="J157" s="38">
        <v>12</v>
      </c>
      <c r="K157" s="38">
        <v>1</v>
      </c>
      <c r="L157" s="38">
        <v>2</v>
      </c>
      <c r="M157" s="38">
        <v>3</v>
      </c>
    </row>
    <row r="158" spans="1:13" x14ac:dyDescent="0.3">
      <c r="A158" s="37">
        <v>20</v>
      </c>
      <c r="B158" s="40">
        <v>0.92014049662416475</v>
      </c>
      <c r="C158" s="41">
        <v>0.86466973934057001</v>
      </c>
      <c r="D158" s="41">
        <v>0.95677669177356339</v>
      </c>
      <c r="E158" s="41">
        <v>1</v>
      </c>
      <c r="F158" s="41">
        <v>1</v>
      </c>
      <c r="G158" s="41">
        <v>1</v>
      </c>
      <c r="H158" s="41">
        <v>0.96330949292506007</v>
      </c>
      <c r="I158" s="41">
        <v>0.92760053183466773</v>
      </c>
      <c r="J158" s="41">
        <v>0.95338559898809139</v>
      </c>
      <c r="K158" s="41">
        <v>0.96975641792232437</v>
      </c>
      <c r="L158" s="41">
        <v>0.9754002154905016</v>
      </c>
      <c r="M158" s="42">
        <v>0.9357119433775043</v>
      </c>
    </row>
    <row r="159" spans="1:13" x14ac:dyDescent="0.3">
      <c r="A159" s="37">
        <v>19</v>
      </c>
      <c r="B159" s="43">
        <v>0.92014049662416475</v>
      </c>
      <c r="C159" s="39">
        <v>0.86466973934057001</v>
      </c>
      <c r="D159" s="39">
        <v>0.95677669177356339</v>
      </c>
      <c r="E159" s="39">
        <v>1</v>
      </c>
      <c r="F159" s="39">
        <v>1</v>
      </c>
      <c r="G159" s="39">
        <v>1</v>
      </c>
      <c r="H159" s="39">
        <v>0.96330949292506007</v>
      </c>
      <c r="I159" s="39">
        <v>0.92760053183466773</v>
      </c>
      <c r="J159" s="39">
        <v>0.95338559898809139</v>
      </c>
      <c r="K159" s="39">
        <v>0.96975641792232437</v>
      </c>
      <c r="L159" s="39">
        <v>0.9754002154905016</v>
      </c>
      <c r="M159" s="44">
        <v>0.9357119433775043</v>
      </c>
    </row>
    <row r="160" spans="1:13" x14ac:dyDescent="0.3">
      <c r="A160" s="37">
        <v>18</v>
      </c>
      <c r="B160" s="43">
        <v>0.92014049662416475</v>
      </c>
      <c r="C160" s="39">
        <v>0.86466973934057001</v>
      </c>
      <c r="D160" s="39">
        <v>0.95677669177356339</v>
      </c>
      <c r="E160" s="39">
        <v>1</v>
      </c>
      <c r="F160" s="39">
        <v>1</v>
      </c>
      <c r="G160" s="39">
        <v>1</v>
      </c>
      <c r="H160" s="39">
        <v>0.96330949292506007</v>
      </c>
      <c r="I160" s="39">
        <v>0.92760053183466773</v>
      </c>
      <c r="J160" s="39">
        <v>0.95338559898809139</v>
      </c>
      <c r="K160" s="39">
        <v>0.96975641792232437</v>
      </c>
      <c r="L160" s="39">
        <v>0.9754002154905016</v>
      </c>
      <c r="M160" s="44">
        <v>0.9357119433775043</v>
      </c>
    </row>
    <row r="161" spans="1:13" x14ac:dyDescent="0.3">
      <c r="A161" s="37">
        <v>17</v>
      </c>
      <c r="B161" s="43">
        <v>0.92014049662416475</v>
      </c>
      <c r="C161" s="39">
        <v>0.86466973934057001</v>
      </c>
      <c r="D161" s="39">
        <v>0.95677669177356339</v>
      </c>
      <c r="E161" s="39">
        <v>1</v>
      </c>
      <c r="F161" s="39">
        <v>1</v>
      </c>
      <c r="G161" s="39">
        <v>1</v>
      </c>
      <c r="H161" s="39">
        <v>0.96330949292506007</v>
      </c>
      <c r="I161" s="39">
        <v>0.92760053183466773</v>
      </c>
      <c r="J161" s="39">
        <v>0.95338559898809139</v>
      </c>
      <c r="K161" s="39">
        <v>0.96975641792232437</v>
      </c>
      <c r="L161" s="39">
        <v>0.9754002154905016</v>
      </c>
      <c r="M161" s="44">
        <v>0.9357119433775043</v>
      </c>
    </row>
    <row r="162" spans="1:13" x14ac:dyDescent="0.3">
      <c r="A162" s="37">
        <v>16</v>
      </c>
      <c r="B162" s="43">
        <v>0.91987039946992544</v>
      </c>
      <c r="C162" s="39">
        <v>0.86466973934057001</v>
      </c>
      <c r="D162" s="39">
        <v>0.95677669177356339</v>
      </c>
      <c r="E162" s="39">
        <v>1</v>
      </c>
      <c r="F162" s="39">
        <v>1</v>
      </c>
      <c r="G162" s="39">
        <v>1</v>
      </c>
      <c r="H162" s="39">
        <v>0.96330949292506007</v>
      </c>
      <c r="I162" s="39">
        <v>0.92760053183466773</v>
      </c>
      <c r="J162" s="39">
        <v>0.95338559898809139</v>
      </c>
      <c r="K162" s="39">
        <v>0.96975641792232437</v>
      </c>
      <c r="L162" s="39">
        <v>0.9754002154905016</v>
      </c>
      <c r="M162" s="44">
        <v>0.9357119433775043</v>
      </c>
    </row>
    <row r="163" spans="1:13" x14ac:dyDescent="0.3">
      <c r="A163" s="37">
        <v>15</v>
      </c>
      <c r="B163" s="43">
        <v>0.91820987197433079</v>
      </c>
      <c r="C163" s="39">
        <v>0.86466973934057001</v>
      </c>
      <c r="D163" s="39">
        <v>0.95677669177356339</v>
      </c>
      <c r="E163" s="39">
        <v>1</v>
      </c>
      <c r="F163" s="39">
        <v>1</v>
      </c>
      <c r="G163" s="39">
        <v>1</v>
      </c>
      <c r="H163" s="39">
        <v>0.96330949292506007</v>
      </c>
      <c r="I163" s="39">
        <v>0.92760053183466773</v>
      </c>
      <c r="J163" s="39">
        <v>0.95338559898809139</v>
      </c>
      <c r="K163" s="39">
        <v>0.96975641792232437</v>
      </c>
      <c r="L163" s="39">
        <v>0.9754002154905016</v>
      </c>
      <c r="M163" s="44">
        <v>0.9357119433775043</v>
      </c>
    </row>
    <row r="164" spans="1:13" x14ac:dyDescent="0.3">
      <c r="A164" s="37">
        <v>14</v>
      </c>
      <c r="B164" s="43">
        <v>0.9151589141373806</v>
      </c>
      <c r="C164" s="39">
        <v>0.86466973934057001</v>
      </c>
      <c r="D164" s="39">
        <v>0.95677669177356339</v>
      </c>
      <c r="E164" s="39">
        <v>1</v>
      </c>
      <c r="F164" s="39">
        <v>1</v>
      </c>
      <c r="G164" s="39">
        <v>1</v>
      </c>
      <c r="H164" s="39">
        <v>0.96330949292506007</v>
      </c>
      <c r="I164" s="39">
        <v>0.92760053183466773</v>
      </c>
      <c r="J164" s="39">
        <v>0.95338559898809139</v>
      </c>
      <c r="K164" s="39">
        <v>0.96975641792232437</v>
      </c>
      <c r="L164" s="39">
        <v>0.9754002154905016</v>
      </c>
      <c r="M164" s="44">
        <v>0.9357119433775043</v>
      </c>
    </row>
    <row r="165" spans="1:13" x14ac:dyDescent="0.3">
      <c r="A165" s="37">
        <v>13</v>
      </c>
      <c r="B165" s="43">
        <v>0.91071752595907518</v>
      </c>
      <c r="C165" s="39">
        <v>0.86466973934057001</v>
      </c>
      <c r="D165" s="39">
        <v>0.95677669177356339</v>
      </c>
      <c r="E165" s="39">
        <v>1</v>
      </c>
      <c r="F165" s="39">
        <v>1</v>
      </c>
      <c r="G165" s="39">
        <v>1</v>
      </c>
      <c r="H165" s="39">
        <v>0.96330949292506007</v>
      </c>
      <c r="I165" s="39">
        <v>0.92760053183466773</v>
      </c>
      <c r="J165" s="39">
        <v>0.95338559898809139</v>
      </c>
      <c r="K165" s="39">
        <v>0.96975641792232437</v>
      </c>
      <c r="L165" s="39">
        <v>0.97216541120639999</v>
      </c>
      <c r="M165" s="44">
        <v>0.9357119433775043</v>
      </c>
    </row>
    <row r="166" spans="1:13" x14ac:dyDescent="0.3">
      <c r="A166" s="37">
        <v>12</v>
      </c>
      <c r="B166" s="43">
        <v>0.90488570743941432</v>
      </c>
      <c r="C166" s="39">
        <v>0.86466973934057001</v>
      </c>
      <c r="D166" s="39">
        <v>0.95677669177356339</v>
      </c>
      <c r="E166" s="39">
        <v>1</v>
      </c>
      <c r="F166" s="39">
        <v>1</v>
      </c>
      <c r="G166" s="39">
        <v>1</v>
      </c>
      <c r="H166" s="39">
        <v>0.96330949292506007</v>
      </c>
      <c r="I166" s="39">
        <v>0.92760053183466773</v>
      </c>
      <c r="J166" s="39">
        <v>0.95338559898809139</v>
      </c>
      <c r="K166" s="39">
        <v>0.9693580014036931</v>
      </c>
      <c r="L166" s="39">
        <v>0.96481672277220321</v>
      </c>
      <c r="M166" s="44">
        <v>0.9357119433775043</v>
      </c>
    </row>
    <row r="167" spans="1:13" x14ac:dyDescent="0.3">
      <c r="A167" s="37">
        <v>11</v>
      </c>
      <c r="B167" s="43">
        <v>0.89766345857839802</v>
      </c>
      <c r="C167" s="39">
        <v>0.86396840383222417</v>
      </c>
      <c r="D167" s="39">
        <v>0.95677669177356339</v>
      </c>
      <c r="E167" s="39">
        <v>1</v>
      </c>
      <c r="F167" s="39">
        <v>1</v>
      </c>
      <c r="G167" s="39">
        <v>1</v>
      </c>
      <c r="H167" s="39">
        <v>0.96330949292506007</v>
      </c>
      <c r="I167" s="39">
        <v>0.927101051908231</v>
      </c>
      <c r="J167" s="39">
        <v>0.95026036458231511</v>
      </c>
      <c r="K167" s="39">
        <v>0.96413301629738091</v>
      </c>
      <c r="L167" s="39">
        <v>0.95335415018791114</v>
      </c>
      <c r="M167" s="44">
        <v>0.93455126507382991</v>
      </c>
    </row>
    <row r="168" spans="1:13" x14ac:dyDescent="0.3">
      <c r="A168" s="37">
        <v>10</v>
      </c>
      <c r="B168" s="43">
        <v>0.88905077937602639</v>
      </c>
      <c r="C168" s="39">
        <v>0.86117777768630033</v>
      </c>
      <c r="D168" s="39">
        <v>0.95142794351206283</v>
      </c>
      <c r="E168" s="39">
        <v>1</v>
      </c>
      <c r="F168" s="39">
        <v>1</v>
      </c>
      <c r="G168" s="39">
        <v>1</v>
      </c>
      <c r="H168" s="39">
        <v>0.96330949292506007</v>
      </c>
      <c r="I168" s="39">
        <v>0.92184209054839594</v>
      </c>
      <c r="J168" s="39">
        <v>0.94308227477341511</v>
      </c>
      <c r="K168" s="39">
        <v>0.95408146260338778</v>
      </c>
      <c r="L168" s="39">
        <v>0.93777769345352402</v>
      </c>
      <c r="M168" s="44">
        <v>0.92954546795268722</v>
      </c>
    </row>
    <row r="169" spans="1:13" x14ac:dyDescent="0.3">
      <c r="A169" s="37">
        <v>9</v>
      </c>
      <c r="B169" s="43">
        <v>0.87904766983229932</v>
      </c>
      <c r="C169" s="39">
        <v>0.8562978609027988</v>
      </c>
      <c r="D169" s="39">
        <v>0.94039260324697316</v>
      </c>
      <c r="E169" s="39">
        <v>1</v>
      </c>
      <c r="F169" s="39">
        <v>1</v>
      </c>
      <c r="G169" s="39">
        <v>0.998386194981008</v>
      </c>
      <c r="H169" s="39">
        <v>0.95962343289103036</v>
      </c>
      <c r="I169" s="39">
        <v>0.91182364775516234</v>
      </c>
      <c r="J169" s="39">
        <v>0.93185132956139161</v>
      </c>
      <c r="K169" s="39">
        <v>0.9392033403217136</v>
      </c>
      <c r="L169" s="39">
        <v>0.91808735256904173</v>
      </c>
      <c r="M169" s="44">
        <v>0.92069455201407624</v>
      </c>
    </row>
    <row r="170" spans="1:13" x14ac:dyDescent="0.3">
      <c r="A170" s="37">
        <v>8</v>
      </c>
      <c r="B170" s="43">
        <v>0.86765412994721691</v>
      </c>
      <c r="C170" s="39">
        <v>0.84932865348171949</v>
      </c>
      <c r="D170" s="39">
        <v>0.92367067097829425</v>
      </c>
      <c r="E170" s="39">
        <v>1</v>
      </c>
      <c r="F170" s="39">
        <v>0.99253501339718164</v>
      </c>
      <c r="G170" s="39">
        <v>0.98543615453454825</v>
      </c>
      <c r="H170" s="39">
        <v>0.95049715065983964</v>
      </c>
      <c r="I170" s="39">
        <v>0.89704572352853029</v>
      </c>
      <c r="J170" s="39">
        <v>0.91656752894624471</v>
      </c>
      <c r="K170" s="39">
        <v>0.91949864945235849</v>
      </c>
      <c r="L170" s="39">
        <v>0.89428312753446426</v>
      </c>
      <c r="M170" s="44">
        <v>0.90799851725799707</v>
      </c>
    </row>
    <row r="171" spans="1:13" x14ac:dyDescent="0.3">
      <c r="A171" s="37">
        <v>7</v>
      </c>
      <c r="B171" s="43">
        <v>0.85487015972077907</v>
      </c>
      <c r="C171" s="39">
        <v>0.84027015542306227</v>
      </c>
      <c r="D171" s="39">
        <v>0.901262146706026</v>
      </c>
      <c r="E171" s="39">
        <v>0.98465699445742016</v>
      </c>
      <c r="F171" s="39">
        <v>0.97633344469197469</v>
      </c>
      <c r="G171" s="39">
        <v>0.96358104872183969</v>
      </c>
      <c r="H171" s="39">
        <v>0.93593064623148814</v>
      </c>
      <c r="I171" s="39">
        <v>0.87750831786849981</v>
      </c>
      <c r="J171" s="39">
        <v>0.89723087292797421</v>
      </c>
      <c r="K171" s="39">
        <v>0.89496738999532233</v>
      </c>
      <c r="L171" s="39">
        <v>0.86636501834979163</v>
      </c>
      <c r="M171" s="44">
        <v>0.89145736368444961</v>
      </c>
    </row>
    <row r="172" spans="1:13" x14ac:dyDescent="0.3">
      <c r="A172" s="37">
        <v>6</v>
      </c>
      <c r="B172" s="43">
        <v>0.84069575915298578</v>
      </c>
      <c r="C172" s="39">
        <v>0.82912236672682726</v>
      </c>
      <c r="D172" s="39">
        <v>0.87316703043016852</v>
      </c>
      <c r="E172" s="39">
        <v>0.95587294039525106</v>
      </c>
      <c r="F172" s="39">
        <v>0.95268945797785032</v>
      </c>
      <c r="G172" s="39">
        <v>0.93282087754288268</v>
      </c>
      <c r="H172" s="39">
        <v>0.91592391960597574</v>
      </c>
      <c r="I172" s="39">
        <v>0.85321143077507089</v>
      </c>
      <c r="J172" s="39">
        <v>0.87384136150658021</v>
      </c>
      <c r="K172" s="39">
        <v>0.86560956195060523</v>
      </c>
      <c r="L172" s="39">
        <v>0.83433302501502371</v>
      </c>
      <c r="M172" s="44">
        <v>0.87107109129343374</v>
      </c>
    </row>
    <row r="173" spans="1:13" x14ac:dyDescent="0.3">
      <c r="A173" s="37">
        <v>5</v>
      </c>
      <c r="B173" s="43">
        <v>0.82513092824383716</v>
      </c>
      <c r="C173" s="39">
        <v>0.81588528739301436</v>
      </c>
      <c r="D173" s="39">
        <v>0.83938532215072181</v>
      </c>
      <c r="E173" s="39">
        <v>0.91699799194830978</v>
      </c>
      <c r="F173" s="39">
        <v>0.92160305325480829</v>
      </c>
      <c r="G173" s="39">
        <v>0.89315564099767697</v>
      </c>
      <c r="H173" s="39">
        <v>0.89047697078330246</v>
      </c>
      <c r="I173" s="39">
        <v>0.82415506224824342</v>
      </c>
      <c r="J173" s="39">
        <v>0.84639899468206281</v>
      </c>
      <c r="K173" s="39">
        <v>0.8314251653182072</v>
      </c>
      <c r="L173" s="39">
        <v>0.79818714753016062</v>
      </c>
      <c r="M173" s="44">
        <v>0.84683970008494969</v>
      </c>
    </row>
    <row r="174" spans="1:13" x14ac:dyDescent="0.3">
      <c r="A174" s="37">
        <v>4</v>
      </c>
      <c r="B174" s="43">
        <v>0.80817566699333321</v>
      </c>
      <c r="C174" s="39">
        <v>0.80055891742162366</v>
      </c>
      <c r="D174" s="39">
        <v>0.79991702186768598</v>
      </c>
      <c r="E174" s="39">
        <v>0.86803214911659632</v>
      </c>
      <c r="F174" s="39">
        <v>0.88307423052284872</v>
      </c>
      <c r="G174" s="39">
        <v>0.84458533908622258</v>
      </c>
      <c r="H174" s="39">
        <v>0.85958979976346839</v>
      </c>
      <c r="I174" s="39">
        <v>0.79033921228801751</v>
      </c>
      <c r="J174" s="39">
        <v>0.81490377245442192</v>
      </c>
      <c r="K174" s="39">
        <v>0.79241420009812802</v>
      </c>
      <c r="L174" s="39">
        <v>0.75792738589520248</v>
      </c>
      <c r="M174" s="44">
        <v>0.81876319005899734</v>
      </c>
    </row>
    <row r="175" spans="1:13" x14ac:dyDescent="0.3">
      <c r="A175" s="37">
        <v>3</v>
      </c>
      <c r="B175" s="43">
        <v>0.78982997540147382</v>
      </c>
      <c r="C175" s="39">
        <v>0.78314325681265529</v>
      </c>
      <c r="D175" s="39">
        <v>0.75476212958106081</v>
      </c>
      <c r="E175" s="39">
        <v>0.80897541190011069</v>
      </c>
      <c r="F175" s="39">
        <v>0.83710298978197173</v>
      </c>
      <c r="G175" s="39">
        <v>0.78710997180851949</v>
      </c>
      <c r="H175" s="39">
        <v>0.82326240654647331</v>
      </c>
      <c r="I175" s="39">
        <v>0.75176388089439317</v>
      </c>
      <c r="J175" s="39">
        <v>0.77935569482365741</v>
      </c>
      <c r="K175" s="39">
        <v>0.74857666629036801</v>
      </c>
      <c r="L175" s="39">
        <v>0.71355374011014905</v>
      </c>
      <c r="M175" s="44">
        <v>0.78684156121557669</v>
      </c>
    </row>
    <row r="176" spans="1:13" x14ac:dyDescent="0.3">
      <c r="A176" s="37">
        <v>2</v>
      </c>
      <c r="B176" s="43">
        <v>0.77009385346825898</v>
      </c>
      <c r="C176" s="39">
        <v>0.7636383055661089</v>
      </c>
      <c r="D176" s="39">
        <v>0.70392064529084641</v>
      </c>
      <c r="E176" s="39">
        <v>0.73982778029885277</v>
      </c>
      <c r="F176" s="39">
        <v>0.78368933103217697</v>
      </c>
      <c r="G176" s="39">
        <v>0.72072953916456783</v>
      </c>
      <c r="H176" s="39">
        <v>0.78149479113231746</v>
      </c>
      <c r="I176" s="39">
        <v>0.70842906806737027</v>
      </c>
      <c r="J176" s="39">
        <v>0.73975476178976951</v>
      </c>
      <c r="K176" s="39">
        <v>0.69991256389492706</v>
      </c>
      <c r="L176" s="39">
        <v>0.66506621017500045</v>
      </c>
      <c r="M176" s="44">
        <v>0.75107481355468775</v>
      </c>
    </row>
    <row r="177" spans="1:13" x14ac:dyDescent="0.3">
      <c r="A177" s="37">
        <v>1</v>
      </c>
      <c r="B177" s="45">
        <v>0.74896730119368882</v>
      </c>
      <c r="C177" s="46">
        <v>0.74204406368198483</v>
      </c>
      <c r="D177" s="46">
        <v>0.64739256899704289</v>
      </c>
      <c r="E177" s="46">
        <v>0.66058925431282267</v>
      </c>
      <c r="F177" s="46">
        <v>0.72283325427346479</v>
      </c>
      <c r="G177" s="46">
        <v>0.64544404115436738</v>
      </c>
      <c r="H177" s="46">
        <v>0.73428695352100071</v>
      </c>
      <c r="I177" s="46">
        <v>0.66033477380694894</v>
      </c>
      <c r="J177" s="46">
        <v>0.696100973352758</v>
      </c>
      <c r="K177" s="46">
        <v>0.64642189291180507</v>
      </c>
      <c r="L177" s="46">
        <v>0.61246479608975668</v>
      </c>
      <c r="M177" s="47">
        <v>0.71146294707633062</v>
      </c>
    </row>
    <row r="179" spans="1:13" x14ac:dyDescent="0.3">
      <c r="A179" s="137" t="s">
        <v>59</v>
      </c>
      <c r="B179" s="38">
        <v>4</v>
      </c>
      <c r="C179" s="38">
        <v>5</v>
      </c>
      <c r="D179" s="38">
        <v>6</v>
      </c>
      <c r="E179" s="38">
        <v>7</v>
      </c>
      <c r="F179" s="38">
        <v>8</v>
      </c>
      <c r="G179" s="38">
        <v>9</v>
      </c>
      <c r="H179" s="38">
        <v>10</v>
      </c>
      <c r="I179" s="38">
        <v>11</v>
      </c>
      <c r="J179" s="38">
        <v>12</v>
      </c>
      <c r="K179" s="38">
        <v>1</v>
      </c>
      <c r="L179" s="38">
        <v>2</v>
      </c>
      <c r="M179" s="38">
        <v>3</v>
      </c>
    </row>
    <row r="180" spans="1:13" x14ac:dyDescent="0.3">
      <c r="A180" s="37">
        <v>20</v>
      </c>
      <c r="B180" s="40">
        <v>0.90449096467942935</v>
      </c>
      <c r="C180" s="41">
        <v>0.877369188566406</v>
      </c>
      <c r="D180" s="41">
        <v>0.96528900033837983</v>
      </c>
      <c r="E180" s="41">
        <v>1</v>
      </c>
      <c r="F180" s="41">
        <v>1</v>
      </c>
      <c r="G180" s="41">
        <v>1</v>
      </c>
      <c r="H180" s="41">
        <v>0.98106815070222664</v>
      </c>
      <c r="I180" s="41">
        <v>0.93327367720997634</v>
      </c>
      <c r="J180" s="41">
        <v>0.95780444045020108</v>
      </c>
      <c r="K180" s="41">
        <v>0.97430313956591119</v>
      </c>
      <c r="L180" s="41">
        <v>0.97138695699592326</v>
      </c>
      <c r="M180" s="42">
        <v>0.93976617940171514</v>
      </c>
    </row>
    <row r="181" spans="1:13" x14ac:dyDescent="0.3">
      <c r="A181" s="37">
        <v>19</v>
      </c>
      <c r="B181" s="43">
        <v>0.90449096467942935</v>
      </c>
      <c r="C181" s="39">
        <v>0.877369188566406</v>
      </c>
      <c r="D181" s="39">
        <v>0.96528900033837983</v>
      </c>
      <c r="E181" s="39">
        <v>1</v>
      </c>
      <c r="F181" s="39">
        <v>1</v>
      </c>
      <c r="G181" s="39">
        <v>1</v>
      </c>
      <c r="H181" s="39">
        <v>0.98106815070222664</v>
      </c>
      <c r="I181" s="39">
        <v>0.93327367720997634</v>
      </c>
      <c r="J181" s="39">
        <v>0.95780444045020108</v>
      </c>
      <c r="K181" s="39">
        <v>0.97430313956591119</v>
      </c>
      <c r="L181" s="39">
        <v>0.97138695699592326</v>
      </c>
      <c r="M181" s="44">
        <v>0.93976617940171514</v>
      </c>
    </row>
    <row r="182" spans="1:13" x14ac:dyDescent="0.3">
      <c r="A182" s="37">
        <v>18</v>
      </c>
      <c r="B182" s="43">
        <v>0.90449096467942935</v>
      </c>
      <c r="C182" s="39">
        <v>0.877369188566406</v>
      </c>
      <c r="D182" s="39">
        <v>0.96528900033837983</v>
      </c>
      <c r="E182" s="39">
        <v>1</v>
      </c>
      <c r="F182" s="39">
        <v>1</v>
      </c>
      <c r="G182" s="39">
        <v>1</v>
      </c>
      <c r="H182" s="39">
        <v>0.98106815070222664</v>
      </c>
      <c r="I182" s="39">
        <v>0.93327367720997634</v>
      </c>
      <c r="J182" s="39">
        <v>0.95780444045020108</v>
      </c>
      <c r="K182" s="39">
        <v>0.97430313956591119</v>
      </c>
      <c r="L182" s="39">
        <v>0.97138695699592326</v>
      </c>
      <c r="M182" s="44">
        <v>0.93976617940171514</v>
      </c>
    </row>
    <row r="183" spans="1:13" x14ac:dyDescent="0.3">
      <c r="A183" s="37">
        <v>17</v>
      </c>
      <c r="B183" s="43">
        <v>0.90449096467942935</v>
      </c>
      <c r="C183" s="39">
        <v>0.877369188566406</v>
      </c>
      <c r="D183" s="39">
        <v>0.96528900033837983</v>
      </c>
      <c r="E183" s="39">
        <v>1</v>
      </c>
      <c r="F183" s="39">
        <v>1</v>
      </c>
      <c r="G183" s="39">
        <v>1</v>
      </c>
      <c r="H183" s="39">
        <v>0.98106815070222664</v>
      </c>
      <c r="I183" s="39">
        <v>0.93327367720997634</v>
      </c>
      <c r="J183" s="39">
        <v>0.95780444045020108</v>
      </c>
      <c r="K183" s="39">
        <v>0.97430313956591119</v>
      </c>
      <c r="L183" s="39">
        <v>0.97138695699592326</v>
      </c>
      <c r="M183" s="44">
        <v>0.93976617940171514</v>
      </c>
    </row>
    <row r="184" spans="1:13" x14ac:dyDescent="0.3">
      <c r="A184" s="37">
        <v>16</v>
      </c>
      <c r="B184" s="43">
        <v>0.90449096467942935</v>
      </c>
      <c r="C184" s="39">
        <v>0.877369188566406</v>
      </c>
      <c r="D184" s="39">
        <v>0.96528900033837983</v>
      </c>
      <c r="E184" s="39">
        <v>1</v>
      </c>
      <c r="F184" s="39">
        <v>1</v>
      </c>
      <c r="G184" s="39">
        <v>1</v>
      </c>
      <c r="H184" s="39">
        <v>0.98106815070222664</v>
      </c>
      <c r="I184" s="39">
        <v>0.93327367720997634</v>
      </c>
      <c r="J184" s="39">
        <v>0.95780444045020108</v>
      </c>
      <c r="K184" s="39">
        <v>0.97430313956591119</v>
      </c>
      <c r="L184" s="39">
        <v>0.97138695699592326</v>
      </c>
      <c r="M184" s="44">
        <v>0.93976617940171514</v>
      </c>
    </row>
    <row r="185" spans="1:13" x14ac:dyDescent="0.3">
      <c r="A185" s="37">
        <v>15</v>
      </c>
      <c r="B185" s="43">
        <v>0.90449096467942935</v>
      </c>
      <c r="C185" s="39">
        <v>0.877369188566406</v>
      </c>
      <c r="D185" s="39">
        <v>0.96528900033837983</v>
      </c>
      <c r="E185" s="39">
        <v>1</v>
      </c>
      <c r="F185" s="39">
        <v>1</v>
      </c>
      <c r="G185" s="39">
        <v>1</v>
      </c>
      <c r="H185" s="39">
        <v>0.98106815070222664</v>
      </c>
      <c r="I185" s="39">
        <v>0.93327367720997634</v>
      </c>
      <c r="J185" s="39">
        <v>0.95780444045020108</v>
      </c>
      <c r="K185" s="39">
        <v>0.97430313956591119</v>
      </c>
      <c r="L185" s="39">
        <v>0.97138695699592326</v>
      </c>
      <c r="M185" s="44">
        <v>0.93976617940171514</v>
      </c>
    </row>
    <row r="186" spans="1:13" x14ac:dyDescent="0.3">
      <c r="A186" s="37">
        <v>14</v>
      </c>
      <c r="B186" s="43">
        <v>0.90449096467942935</v>
      </c>
      <c r="C186" s="39">
        <v>0.877369188566406</v>
      </c>
      <c r="D186" s="39">
        <v>0.96528900033837983</v>
      </c>
      <c r="E186" s="39">
        <v>1</v>
      </c>
      <c r="F186" s="39">
        <v>1</v>
      </c>
      <c r="G186" s="39">
        <v>1</v>
      </c>
      <c r="H186" s="39">
        <v>0.98106815070222664</v>
      </c>
      <c r="I186" s="39">
        <v>0.93327367720997634</v>
      </c>
      <c r="J186" s="39">
        <v>0.95780444045020108</v>
      </c>
      <c r="K186" s="39">
        <v>0.97430313956591119</v>
      </c>
      <c r="L186" s="39">
        <v>0.97138695699592326</v>
      </c>
      <c r="M186" s="44">
        <v>0.93976617940171514</v>
      </c>
    </row>
    <row r="187" spans="1:13" x14ac:dyDescent="0.3">
      <c r="A187" s="37">
        <v>13</v>
      </c>
      <c r="B187" s="43">
        <v>0.90449096467942935</v>
      </c>
      <c r="C187" s="39">
        <v>0.877369188566406</v>
      </c>
      <c r="D187" s="39">
        <v>0.96528900033837983</v>
      </c>
      <c r="E187" s="39">
        <v>1</v>
      </c>
      <c r="F187" s="39">
        <v>1</v>
      </c>
      <c r="G187" s="39">
        <v>1</v>
      </c>
      <c r="H187" s="39">
        <v>0.98106815070222664</v>
      </c>
      <c r="I187" s="39">
        <v>0.93327367720997634</v>
      </c>
      <c r="J187" s="39">
        <v>0.95780444045020108</v>
      </c>
      <c r="K187" s="39">
        <v>0.97430313956591119</v>
      </c>
      <c r="L187" s="39">
        <v>0.97138695699592326</v>
      </c>
      <c r="M187" s="44">
        <v>0.93976617940171514</v>
      </c>
    </row>
    <row r="188" spans="1:13" x14ac:dyDescent="0.3">
      <c r="A188" s="37">
        <v>12</v>
      </c>
      <c r="B188" s="43">
        <v>0.90449096467942935</v>
      </c>
      <c r="C188" s="39">
        <v>0.877369188566406</v>
      </c>
      <c r="D188" s="39">
        <v>0.96528900033837983</v>
      </c>
      <c r="E188" s="39">
        <v>1</v>
      </c>
      <c r="F188" s="39">
        <v>1</v>
      </c>
      <c r="G188" s="39">
        <v>1</v>
      </c>
      <c r="H188" s="39">
        <v>0.98106815070222664</v>
      </c>
      <c r="I188" s="39">
        <v>0.93327367720997634</v>
      </c>
      <c r="J188" s="39">
        <v>0.95780444045020108</v>
      </c>
      <c r="K188" s="39">
        <v>0.97430313956591119</v>
      </c>
      <c r="L188" s="39">
        <v>0.96997052886009549</v>
      </c>
      <c r="M188" s="44">
        <v>0.93976617940171514</v>
      </c>
    </row>
    <row r="189" spans="1:13" x14ac:dyDescent="0.3">
      <c r="A189" s="37">
        <v>11</v>
      </c>
      <c r="B189" s="43">
        <v>0.90179593464514041</v>
      </c>
      <c r="C189" s="39">
        <v>0.877369188566406</v>
      </c>
      <c r="D189" s="39">
        <v>0.96528900033837983</v>
      </c>
      <c r="E189" s="39">
        <v>1</v>
      </c>
      <c r="F189" s="39">
        <v>1</v>
      </c>
      <c r="G189" s="39">
        <v>1</v>
      </c>
      <c r="H189" s="39">
        <v>0.98106815070222664</v>
      </c>
      <c r="I189" s="39">
        <v>0.93327367720997634</v>
      </c>
      <c r="J189" s="39">
        <v>0.95780444045020108</v>
      </c>
      <c r="K189" s="39">
        <v>0.97184393589269757</v>
      </c>
      <c r="L189" s="39">
        <v>0.96163970997272896</v>
      </c>
      <c r="M189" s="44">
        <v>0.93976617940171514</v>
      </c>
    </row>
    <row r="190" spans="1:13" x14ac:dyDescent="0.3">
      <c r="A190" s="37">
        <v>10</v>
      </c>
      <c r="B190" s="43">
        <v>0.89278707494838749</v>
      </c>
      <c r="C190" s="39">
        <v>0.877369188566406</v>
      </c>
      <c r="D190" s="39">
        <v>0.96047516817897804</v>
      </c>
      <c r="E190" s="39">
        <v>1</v>
      </c>
      <c r="F190" s="39">
        <v>1</v>
      </c>
      <c r="G190" s="39">
        <v>1</v>
      </c>
      <c r="H190" s="39">
        <v>0.98106815070222664</v>
      </c>
      <c r="I190" s="39">
        <v>0.92914118496069742</v>
      </c>
      <c r="J190" s="39">
        <v>0.95181025217957993</v>
      </c>
      <c r="K190" s="39">
        <v>0.9623836706772263</v>
      </c>
      <c r="L190" s="39">
        <v>0.94639450033382366</v>
      </c>
      <c r="M190" s="44">
        <v>0.93650273599725453</v>
      </c>
    </row>
    <row r="191" spans="1:13" x14ac:dyDescent="0.3">
      <c r="A191" s="37">
        <v>9</v>
      </c>
      <c r="B191" s="43">
        <v>0.87746438558917084</v>
      </c>
      <c r="C191" s="39">
        <v>0.87032260951117091</v>
      </c>
      <c r="D191" s="39">
        <v>0.94475107080214982</v>
      </c>
      <c r="E191" s="39">
        <v>1</v>
      </c>
      <c r="F191" s="39">
        <v>1</v>
      </c>
      <c r="G191" s="39">
        <v>1</v>
      </c>
      <c r="H191" s="39">
        <v>0.97631133745664012</v>
      </c>
      <c r="I191" s="39">
        <v>0.9165008960202119</v>
      </c>
      <c r="J191" s="39">
        <v>0.93937498221113258</v>
      </c>
      <c r="K191" s="39">
        <v>0.94592234391949748</v>
      </c>
      <c r="L191" s="39">
        <v>0.92423489994337926</v>
      </c>
      <c r="M191" s="44">
        <v>0.92537661994331932</v>
      </c>
    </row>
    <row r="192" spans="1:13" x14ac:dyDescent="0.3">
      <c r="A192" s="37">
        <v>8</v>
      </c>
      <c r="B192" s="43">
        <v>0.85582786656749033</v>
      </c>
      <c r="C192" s="39">
        <v>0.8537043612318761</v>
      </c>
      <c r="D192" s="39">
        <v>0.91811670820789448</v>
      </c>
      <c r="E192" s="39">
        <v>1</v>
      </c>
      <c r="F192" s="39">
        <v>1</v>
      </c>
      <c r="G192" s="39">
        <v>0.99839420611982221</v>
      </c>
      <c r="H192" s="39">
        <v>0.95866470276735083</v>
      </c>
      <c r="I192" s="39">
        <v>0.89535281038851977</v>
      </c>
      <c r="J192" s="39">
        <v>0.92049863054485903</v>
      </c>
      <c r="K192" s="39">
        <v>0.92245995561951133</v>
      </c>
      <c r="L192" s="39">
        <v>0.89516090880139632</v>
      </c>
      <c r="M192" s="44">
        <v>0.90638783123990996</v>
      </c>
    </row>
    <row r="193" spans="1:13" x14ac:dyDescent="0.3">
      <c r="A193" s="37">
        <v>7</v>
      </c>
      <c r="B193" s="43">
        <v>0.82787751788334596</v>
      </c>
      <c r="C193" s="39">
        <v>0.82751444372852156</v>
      </c>
      <c r="D193" s="39">
        <v>0.88057208039621271</v>
      </c>
      <c r="E193" s="39">
        <v>0.98998799234649348</v>
      </c>
      <c r="F193" s="39">
        <v>0.98209152076119333</v>
      </c>
      <c r="G193" s="39">
        <v>0.96600711212200296</v>
      </c>
      <c r="H193" s="39">
        <v>0.92812824663435889</v>
      </c>
      <c r="I193" s="39">
        <v>0.86569692806562104</v>
      </c>
      <c r="J193" s="39">
        <v>0.89518119718075917</v>
      </c>
      <c r="K193" s="39">
        <v>0.89199650577726775</v>
      </c>
      <c r="L193" s="39">
        <v>0.85917252690787449</v>
      </c>
      <c r="M193" s="44">
        <v>0.87953636988702621</v>
      </c>
    </row>
    <row r="194" spans="1:13" x14ac:dyDescent="0.3">
      <c r="A194" s="37">
        <v>6</v>
      </c>
      <c r="B194" s="43">
        <v>0.79361333953673774</v>
      </c>
      <c r="C194" s="39">
        <v>0.7917528570011072</v>
      </c>
      <c r="D194" s="39">
        <v>0.83211718736710427</v>
      </c>
      <c r="E194" s="39">
        <v>0.94892609867490385</v>
      </c>
      <c r="F194" s="39">
        <v>0.94210645719456054</v>
      </c>
      <c r="G194" s="39">
        <v>0.9191577044485445</v>
      </c>
      <c r="H194" s="39">
        <v>0.88470196905766429</v>
      </c>
      <c r="I194" s="39">
        <v>0.82753324905151582</v>
      </c>
      <c r="J194" s="39">
        <v>0.86342268211883311</v>
      </c>
      <c r="K194" s="39">
        <v>0.8545319943927665</v>
      </c>
      <c r="L194" s="39">
        <v>0.81626975426281367</v>
      </c>
      <c r="M194" s="44">
        <v>0.84482223588466798</v>
      </c>
    </row>
    <row r="195" spans="1:13" x14ac:dyDescent="0.3">
      <c r="A195" s="37">
        <v>5</v>
      </c>
      <c r="B195" s="43">
        <v>0.75303533152766566</v>
      </c>
      <c r="C195" s="39">
        <v>0.74641960104963312</v>
      </c>
      <c r="D195" s="39">
        <v>0.77275202912056895</v>
      </c>
      <c r="E195" s="39">
        <v>0.89337660053651291</v>
      </c>
      <c r="F195" s="39">
        <v>0.88872797523811409</v>
      </c>
      <c r="G195" s="39">
        <v>0.85784598309944693</v>
      </c>
      <c r="H195" s="39">
        <v>0.82838587003726705</v>
      </c>
      <c r="I195" s="39">
        <v>0.78086177334620399</v>
      </c>
      <c r="J195" s="39">
        <v>0.82522308535908073</v>
      </c>
      <c r="K195" s="39">
        <v>0.81006642146600782</v>
      </c>
      <c r="L195" s="39">
        <v>0.76645259086621409</v>
      </c>
      <c r="M195" s="44">
        <v>0.80224542923283548</v>
      </c>
    </row>
    <row r="196" spans="1:13" x14ac:dyDescent="0.3">
      <c r="A196" s="37">
        <v>4</v>
      </c>
      <c r="B196" s="43">
        <v>0.70614349385612973</v>
      </c>
      <c r="C196" s="39">
        <v>0.69151467587409932</v>
      </c>
      <c r="D196" s="39">
        <v>0.70247660565660697</v>
      </c>
      <c r="E196" s="39">
        <v>0.82333949793132044</v>
      </c>
      <c r="F196" s="39">
        <v>0.82195607489185341</v>
      </c>
      <c r="G196" s="39">
        <v>0.78207194807471025</v>
      </c>
      <c r="H196" s="39">
        <v>0.75917994957316703</v>
      </c>
      <c r="I196" s="39">
        <v>0.72568250094968545</v>
      </c>
      <c r="J196" s="39">
        <v>0.78058240690150216</v>
      </c>
      <c r="K196" s="39">
        <v>0.75859978699699182</v>
      </c>
      <c r="L196" s="39">
        <v>0.70972103671807574</v>
      </c>
      <c r="M196" s="44">
        <v>0.75180594993152861</v>
      </c>
    </row>
    <row r="197" spans="1:13" x14ac:dyDescent="0.3">
      <c r="A197" s="37">
        <v>3</v>
      </c>
      <c r="B197" s="43">
        <v>0.65293782652212995</v>
      </c>
      <c r="C197" s="39">
        <v>0.62703808147450568</v>
      </c>
      <c r="D197" s="39">
        <v>0.62129091697521832</v>
      </c>
      <c r="E197" s="39">
        <v>0.73881479085932655</v>
      </c>
      <c r="F197" s="39">
        <v>0.74179075615577883</v>
      </c>
      <c r="G197" s="39">
        <v>0.69183559937433436</v>
      </c>
      <c r="H197" s="39">
        <v>0.67708420766536426</v>
      </c>
      <c r="I197" s="39">
        <v>0.66199543186196041</v>
      </c>
      <c r="J197" s="39">
        <v>0.72950064674609738</v>
      </c>
      <c r="K197" s="39">
        <v>0.70013209098571816</v>
      </c>
      <c r="L197" s="39">
        <v>0.64607509181839839</v>
      </c>
      <c r="M197" s="44">
        <v>0.69350379798074735</v>
      </c>
    </row>
    <row r="198" spans="1:13" x14ac:dyDescent="0.3">
      <c r="A198" s="37">
        <v>2</v>
      </c>
      <c r="B198" s="43">
        <v>0.59341832952566631</v>
      </c>
      <c r="C198" s="39">
        <v>0.55298981785085233</v>
      </c>
      <c r="D198" s="39">
        <v>0.5291949630764029</v>
      </c>
      <c r="E198" s="39">
        <v>0.63980247932053136</v>
      </c>
      <c r="F198" s="39">
        <v>0.64823201902989047</v>
      </c>
      <c r="G198" s="39">
        <v>0.58713693699831926</v>
      </c>
      <c r="H198" s="39">
        <v>0.58209864431385894</v>
      </c>
      <c r="I198" s="39">
        <v>0.58980056608302878</v>
      </c>
      <c r="J198" s="39">
        <v>0.67197780489286629</v>
      </c>
      <c r="K198" s="39">
        <v>0.63466333343218706</v>
      </c>
      <c r="L198" s="39">
        <v>0.57551475616718228</v>
      </c>
      <c r="M198" s="44">
        <v>0.62733897338049172</v>
      </c>
    </row>
    <row r="199" spans="1:13" x14ac:dyDescent="0.3">
      <c r="A199" s="37">
        <v>1</v>
      </c>
      <c r="B199" s="45">
        <v>0.52758500286673882</v>
      </c>
      <c r="C199" s="46">
        <v>0.46936988500313931</v>
      </c>
      <c r="D199" s="46">
        <v>0.42618874396016077</v>
      </c>
      <c r="E199" s="46">
        <v>0.52630256331493475</v>
      </c>
      <c r="F199" s="46">
        <v>0.54127986351418811</v>
      </c>
      <c r="G199" s="46">
        <v>0.4679759609466651</v>
      </c>
      <c r="H199" s="46">
        <v>0.47422325951865074</v>
      </c>
      <c r="I199" s="46">
        <v>0.50909790361289042</v>
      </c>
      <c r="J199" s="46">
        <v>0.608013881341809</v>
      </c>
      <c r="K199" s="46">
        <v>0.56219351433639853</v>
      </c>
      <c r="L199" s="46">
        <v>0.49804002976442741</v>
      </c>
      <c r="M199" s="47">
        <v>0.55331147613076181</v>
      </c>
    </row>
    <row r="201" spans="1:13" x14ac:dyDescent="0.3">
      <c r="A201" s="48" t="s">
        <v>60</v>
      </c>
      <c r="B201" s="49">
        <v>4</v>
      </c>
      <c r="C201" s="49">
        <v>5</v>
      </c>
      <c r="D201" s="49">
        <v>6</v>
      </c>
      <c r="E201" s="49">
        <v>7</v>
      </c>
      <c r="F201" s="49">
        <v>8</v>
      </c>
      <c r="G201" s="49">
        <v>9</v>
      </c>
      <c r="H201" s="49">
        <v>10</v>
      </c>
      <c r="I201" s="49">
        <v>11</v>
      </c>
      <c r="J201" s="49">
        <v>12</v>
      </c>
      <c r="K201" s="49">
        <v>1</v>
      </c>
      <c r="L201" s="49">
        <v>2</v>
      </c>
      <c r="M201" s="49">
        <v>3</v>
      </c>
    </row>
    <row r="202" spans="1:13" x14ac:dyDescent="0.3">
      <c r="A202" s="50">
        <v>20</v>
      </c>
      <c r="B202" s="51" t="b">
        <f>IF('入力欄(差替情報)'!$D$150="北海道",B4,IF('入力欄(差替情報)'!$D$150="東北",B26,IF('入力欄(差替情報)'!$D$150="東京",B48,IF('入力欄(差替情報)'!$D$150="中部",B70,IF('入力欄(差替情報)'!$D$150="北陸",B92,IF('入力欄(差替情報)'!$D$150="関西",B114,IF('入力欄(差替情報)'!$D$150="中国",B136,IF('入力欄(差替情報)'!$D$150="四国",B158,IF('入力欄(差替情報)'!$D$150="九州",B180)))))))))</f>
        <v>0</v>
      </c>
      <c r="C202" s="51" t="b">
        <f>IF('入力欄(差替情報)'!$D$150="北海道",C4,IF('入力欄(差替情報)'!$D$150="東北",C26,IF('入力欄(差替情報)'!$D$150="東京",C48,IF('入力欄(差替情報)'!$D$150="中部",C70,IF('入力欄(差替情報)'!$D$150="北陸",C92,IF('入力欄(差替情報)'!$D$150="関西",C114,IF('入力欄(差替情報)'!$D$150="中国",C136,IF('入力欄(差替情報)'!$D$150="四国",C158,IF('入力欄(差替情報)'!$D$150="九州",C180)))))))))</f>
        <v>0</v>
      </c>
      <c r="D202" s="51" t="b">
        <f>IF('入力欄(差替情報)'!$D$150="北海道",D4,IF('入力欄(差替情報)'!$D$150="東北",D26,IF('入力欄(差替情報)'!$D$150="東京",D48,IF('入力欄(差替情報)'!$D$150="中部",D70,IF('入力欄(差替情報)'!$D$150="北陸",D92,IF('入力欄(差替情報)'!$D$150="関西",D114,IF('入力欄(差替情報)'!$D$150="中国",D136,IF('入力欄(差替情報)'!$D$150="四国",D158,IF('入力欄(差替情報)'!$D$150="九州",D180)))))))))</f>
        <v>0</v>
      </c>
      <c r="E202" s="51" t="b">
        <f>IF('入力欄(差替情報)'!$D$150="北海道",E4,IF('入力欄(差替情報)'!$D$150="東北",E26,IF('入力欄(差替情報)'!$D$150="東京",E48,IF('入力欄(差替情報)'!$D$150="中部",E70,IF('入力欄(差替情報)'!$D$150="北陸",E92,IF('入力欄(差替情報)'!$D$150="関西",E114,IF('入力欄(差替情報)'!$D$150="中国",E136,IF('入力欄(差替情報)'!$D$150="四国",E158,IF('入力欄(差替情報)'!$D$150="九州",E180)))))))))</f>
        <v>0</v>
      </c>
      <c r="F202" s="51" t="b">
        <f>IF('入力欄(差替情報)'!$D$150="北海道",F4,IF('入力欄(差替情報)'!$D$150="東北",F26,IF('入力欄(差替情報)'!$D$150="東京",F48,IF('入力欄(差替情報)'!$D$150="中部",F70,IF('入力欄(差替情報)'!$D$150="北陸",F92,IF('入力欄(差替情報)'!$D$150="関西",F114,IF('入力欄(差替情報)'!$D$150="中国",F136,IF('入力欄(差替情報)'!$D$150="四国",F158,IF('入力欄(差替情報)'!$D$150="九州",F180)))))))))</f>
        <v>0</v>
      </c>
      <c r="G202" s="51" t="b">
        <f>IF('入力欄(差替情報)'!$D$150="北海道",G4,IF('入力欄(差替情報)'!$D$150="東北",G26,IF('入力欄(差替情報)'!$D$150="東京",G48,IF('入力欄(差替情報)'!$D$150="中部",G70,IF('入力欄(差替情報)'!$D$150="北陸",G92,IF('入力欄(差替情報)'!$D$150="関西",G114,IF('入力欄(差替情報)'!$D$150="中国",G136,IF('入力欄(差替情報)'!$D$150="四国",G158,IF('入力欄(差替情報)'!$D$150="九州",G180)))))))))</f>
        <v>0</v>
      </c>
      <c r="H202" s="51" t="b">
        <f>IF('入力欄(差替情報)'!$D$150="北海道",H4,IF('入力欄(差替情報)'!$D$150="東北",H26,IF('入力欄(差替情報)'!$D$150="東京",H48,IF('入力欄(差替情報)'!$D$150="中部",H70,IF('入力欄(差替情報)'!$D$150="北陸",H92,IF('入力欄(差替情報)'!$D$150="関西",H114,IF('入力欄(差替情報)'!$D$150="中国",H136,IF('入力欄(差替情報)'!$D$150="四国",H158,IF('入力欄(差替情報)'!$D$150="九州",H180)))))))))</f>
        <v>0</v>
      </c>
      <c r="I202" s="51" t="b">
        <f>IF('入力欄(差替情報)'!$D$150="北海道",I4,IF('入力欄(差替情報)'!$D$150="東北",I26,IF('入力欄(差替情報)'!$D$150="東京",I48,IF('入力欄(差替情報)'!$D$150="中部",I70,IF('入力欄(差替情報)'!$D$150="北陸",I92,IF('入力欄(差替情報)'!$D$150="関西",I114,IF('入力欄(差替情報)'!$D$150="中国",I136,IF('入力欄(差替情報)'!$D$150="四国",I158,IF('入力欄(差替情報)'!$D$150="九州",I180)))))))))</f>
        <v>0</v>
      </c>
      <c r="J202" s="51" t="b">
        <f>IF('入力欄(差替情報)'!$D$150="北海道",J4,IF('入力欄(差替情報)'!$D$150="東北",J26,IF('入力欄(差替情報)'!$D$150="東京",J48,IF('入力欄(差替情報)'!$D$150="中部",J70,IF('入力欄(差替情報)'!$D$150="北陸",J92,IF('入力欄(差替情報)'!$D$150="関西",J114,IF('入力欄(差替情報)'!$D$150="中国",J136,IF('入力欄(差替情報)'!$D$150="四国",J158,IF('入力欄(差替情報)'!$D$150="九州",J180)))))))))</f>
        <v>0</v>
      </c>
      <c r="K202" s="51" t="b">
        <f>IF('入力欄(差替情報)'!$D$150="北海道",K4,IF('入力欄(差替情報)'!$D$150="東北",K26,IF('入力欄(差替情報)'!$D$150="東京",K48,IF('入力欄(差替情報)'!$D$150="中部",K70,IF('入力欄(差替情報)'!$D$150="北陸",K92,IF('入力欄(差替情報)'!$D$150="関西",K114,IF('入力欄(差替情報)'!$D$150="中国",K136,IF('入力欄(差替情報)'!$D$150="四国",K158,IF('入力欄(差替情報)'!$D$150="九州",K180)))))))))</f>
        <v>0</v>
      </c>
      <c r="L202" s="51" t="b">
        <f>IF('入力欄(差替情報)'!$D$150="北海道",L4,IF('入力欄(差替情報)'!$D$150="東北",L26,IF('入力欄(差替情報)'!$D$150="東京",L48,IF('入力欄(差替情報)'!$D$150="中部",L70,IF('入力欄(差替情報)'!$D$150="北陸",L92,IF('入力欄(差替情報)'!$D$150="関西",L114,IF('入力欄(差替情報)'!$D$150="中国",L136,IF('入力欄(差替情報)'!$D$150="四国",L158,IF('入力欄(差替情報)'!$D$150="九州",L180)))))))))</f>
        <v>0</v>
      </c>
      <c r="M202" s="51" t="b">
        <f>IF('入力欄(差替情報)'!$D$150="北海道",M4,IF('入力欄(差替情報)'!$D$150="東北",M26,IF('入力欄(差替情報)'!$D$150="東京",M48,IF('入力欄(差替情報)'!$D$150="中部",M70,IF('入力欄(差替情報)'!$D$150="北陸",M92,IF('入力欄(差替情報)'!$D$150="関西",M114,IF('入力欄(差替情報)'!$D$150="中国",M136,IF('入力欄(差替情報)'!$D$150="四国",M158,IF('入力欄(差替情報)'!$D$150="九州",M180)))))))))</f>
        <v>0</v>
      </c>
    </row>
    <row r="203" spans="1:13" x14ac:dyDescent="0.3">
      <c r="A203" s="50">
        <v>19</v>
      </c>
      <c r="B203" s="51" t="b">
        <f>IF('入力欄(差替情報)'!$D$150="北海道",B5,IF('入力欄(差替情報)'!$D$150="東北",B27,IF('入力欄(差替情報)'!$D$150="東京",B49,IF('入力欄(差替情報)'!$D$150="中部",B71,IF('入力欄(差替情報)'!$D$150="北陸",B93,IF('入力欄(差替情報)'!$D$150="関西",B115,IF('入力欄(差替情報)'!$D$150="中国",B137,IF('入力欄(差替情報)'!$D$150="四国",B159,IF('入力欄(差替情報)'!$D$150="九州",B181)))))))))</f>
        <v>0</v>
      </c>
      <c r="C203" s="51" t="b">
        <f>IF('入力欄(差替情報)'!$D$150="北海道",C5,IF('入力欄(差替情報)'!$D$150="東北",C27,IF('入力欄(差替情報)'!$D$150="東京",C49,IF('入力欄(差替情報)'!$D$150="中部",C71,IF('入力欄(差替情報)'!$D$150="北陸",C93,IF('入力欄(差替情報)'!$D$150="関西",C115,IF('入力欄(差替情報)'!$D$150="中国",C137,IF('入力欄(差替情報)'!$D$150="四国",C159,IF('入力欄(差替情報)'!$D$150="九州",C181)))))))))</f>
        <v>0</v>
      </c>
      <c r="D203" s="51" t="b">
        <f>IF('入力欄(差替情報)'!$D$150="北海道",D5,IF('入力欄(差替情報)'!$D$150="東北",D27,IF('入力欄(差替情報)'!$D$150="東京",D49,IF('入力欄(差替情報)'!$D$150="中部",D71,IF('入力欄(差替情報)'!$D$150="北陸",D93,IF('入力欄(差替情報)'!$D$150="関西",D115,IF('入力欄(差替情報)'!$D$150="中国",D137,IF('入力欄(差替情報)'!$D$150="四国",D159,IF('入力欄(差替情報)'!$D$150="九州",D181)))))))))</f>
        <v>0</v>
      </c>
      <c r="E203" s="51" t="b">
        <f>IF('入力欄(差替情報)'!$D$150="北海道",E5,IF('入力欄(差替情報)'!$D$150="東北",E27,IF('入力欄(差替情報)'!$D$150="東京",E49,IF('入力欄(差替情報)'!$D$150="中部",E71,IF('入力欄(差替情報)'!$D$150="北陸",E93,IF('入力欄(差替情報)'!$D$150="関西",E115,IF('入力欄(差替情報)'!$D$150="中国",E137,IF('入力欄(差替情報)'!$D$150="四国",E159,IF('入力欄(差替情報)'!$D$150="九州",E181)))))))))</f>
        <v>0</v>
      </c>
      <c r="F203" s="51" t="b">
        <f>IF('入力欄(差替情報)'!$D$150="北海道",F5,IF('入力欄(差替情報)'!$D$150="東北",F27,IF('入力欄(差替情報)'!$D$150="東京",F49,IF('入力欄(差替情報)'!$D$150="中部",F71,IF('入力欄(差替情報)'!$D$150="北陸",F93,IF('入力欄(差替情報)'!$D$150="関西",F115,IF('入力欄(差替情報)'!$D$150="中国",F137,IF('入力欄(差替情報)'!$D$150="四国",F159,IF('入力欄(差替情報)'!$D$150="九州",F181)))))))))</f>
        <v>0</v>
      </c>
      <c r="G203" s="51" t="b">
        <f>IF('入力欄(差替情報)'!$D$150="北海道",G5,IF('入力欄(差替情報)'!$D$150="東北",G27,IF('入力欄(差替情報)'!$D$150="東京",G49,IF('入力欄(差替情報)'!$D$150="中部",G71,IF('入力欄(差替情報)'!$D$150="北陸",G93,IF('入力欄(差替情報)'!$D$150="関西",G115,IF('入力欄(差替情報)'!$D$150="中国",G137,IF('入力欄(差替情報)'!$D$150="四国",G159,IF('入力欄(差替情報)'!$D$150="九州",G181)))))))))</f>
        <v>0</v>
      </c>
      <c r="H203" s="51" t="b">
        <f>IF('入力欄(差替情報)'!$D$150="北海道",H5,IF('入力欄(差替情報)'!$D$150="東北",H27,IF('入力欄(差替情報)'!$D$150="東京",H49,IF('入力欄(差替情報)'!$D$150="中部",H71,IF('入力欄(差替情報)'!$D$150="北陸",H93,IF('入力欄(差替情報)'!$D$150="関西",H115,IF('入力欄(差替情報)'!$D$150="中国",H137,IF('入力欄(差替情報)'!$D$150="四国",H159,IF('入力欄(差替情報)'!$D$150="九州",H181)))))))))</f>
        <v>0</v>
      </c>
      <c r="I203" s="51" t="b">
        <f>IF('入力欄(差替情報)'!$D$150="北海道",I5,IF('入力欄(差替情報)'!$D$150="東北",I27,IF('入力欄(差替情報)'!$D$150="東京",I49,IF('入力欄(差替情報)'!$D$150="中部",I71,IF('入力欄(差替情報)'!$D$150="北陸",I93,IF('入力欄(差替情報)'!$D$150="関西",I115,IF('入力欄(差替情報)'!$D$150="中国",I137,IF('入力欄(差替情報)'!$D$150="四国",I159,IF('入力欄(差替情報)'!$D$150="九州",I181)))))))))</f>
        <v>0</v>
      </c>
      <c r="J203" s="51" t="b">
        <f>IF('入力欄(差替情報)'!$D$150="北海道",J5,IF('入力欄(差替情報)'!$D$150="東北",J27,IF('入力欄(差替情報)'!$D$150="東京",J49,IF('入力欄(差替情報)'!$D$150="中部",J71,IF('入力欄(差替情報)'!$D$150="北陸",J93,IF('入力欄(差替情報)'!$D$150="関西",J115,IF('入力欄(差替情報)'!$D$150="中国",J137,IF('入力欄(差替情報)'!$D$150="四国",J159,IF('入力欄(差替情報)'!$D$150="九州",J181)))))))))</f>
        <v>0</v>
      </c>
      <c r="K203" s="51" t="b">
        <f>IF('入力欄(差替情報)'!$D$150="北海道",K5,IF('入力欄(差替情報)'!$D$150="東北",K27,IF('入力欄(差替情報)'!$D$150="東京",K49,IF('入力欄(差替情報)'!$D$150="中部",K71,IF('入力欄(差替情報)'!$D$150="北陸",K93,IF('入力欄(差替情報)'!$D$150="関西",K115,IF('入力欄(差替情報)'!$D$150="中国",K137,IF('入力欄(差替情報)'!$D$150="四国",K159,IF('入力欄(差替情報)'!$D$150="九州",K181)))))))))</f>
        <v>0</v>
      </c>
      <c r="L203" s="51" t="b">
        <f>IF('入力欄(差替情報)'!$D$150="北海道",L5,IF('入力欄(差替情報)'!$D$150="東北",L27,IF('入力欄(差替情報)'!$D$150="東京",L49,IF('入力欄(差替情報)'!$D$150="中部",L71,IF('入力欄(差替情報)'!$D$150="北陸",L93,IF('入力欄(差替情報)'!$D$150="関西",L115,IF('入力欄(差替情報)'!$D$150="中国",L137,IF('入力欄(差替情報)'!$D$150="四国",L159,IF('入力欄(差替情報)'!$D$150="九州",L181)))))))))</f>
        <v>0</v>
      </c>
      <c r="M203" s="51" t="b">
        <f>IF('入力欄(差替情報)'!$D$150="北海道",M5,IF('入力欄(差替情報)'!$D$150="東北",M27,IF('入力欄(差替情報)'!$D$150="東京",M49,IF('入力欄(差替情報)'!$D$150="中部",M71,IF('入力欄(差替情報)'!$D$150="北陸",M93,IF('入力欄(差替情報)'!$D$150="関西",M115,IF('入力欄(差替情報)'!$D$150="中国",M137,IF('入力欄(差替情報)'!$D$150="四国",M159,IF('入力欄(差替情報)'!$D$150="九州",M181)))))))))</f>
        <v>0</v>
      </c>
    </row>
    <row r="204" spans="1:13" x14ac:dyDescent="0.3">
      <c r="A204" s="50">
        <v>18</v>
      </c>
      <c r="B204" s="51" t="b">
        <f>IF('入力欄(差替情報)'!$D$150="北海道",B6,IF('入力欄(差替情報)'!$D$150="東北",B28,IF('入力欄(差替情報)'!$D$150="東京",B50,IF('入力欄(差替情報)'!$D$150="中部",B72,IF('入力欄(差替情報)'!$D$150="北陸",B94,IF('入力欄(差替情報)'!$D$150="関西",B116,IF('入力欄(差替情報)'!$D$150="中国",B138,IF('入力欄(差替情報)'!$D$150="四国",B160,IF('入力欄(差替情報)'!$D$150="九州",B182)))))))))</f>
        <v>0</v>
      </c>
      <c r="C204" s="51" t="b">
        <f>IF('入力欄(差替情報)'!$D$150="北海道",C6,IF('入力欄(差替情報)'!$D$150="東北",C28,IF('入力欄(差替情報)'!$D$150="東京",C50,IF('入力欄(差替情報)'!$D$150="中部",C72,IF('入力欄(差替情報)'!$D$150="北陸",C94,IF('入力欄(差替情報)'!$D$150="関西",C116,IF('入力欄(差替情報)'!$D$150="中国",C138,IF('入力欄(差替情報)'!$D$150="四国",C160,IF('入力欄(差替情報)'!$D$150="九州",C182)))))))))</f>
        <v>0</v>
      </c>
      <c r="D204" s="51" t="b">
        <f>IF('入力欄(差替情報)'!$D$150="北海道",D6,IF('入力欄(差替情報)'!$D$150="東北",D28,IF('入力欄(差替情報)'!$D$150="東京",D50,IF('入力欄(差替情報)'!$D$150="中部",D72,IF('入力欄(差替情報)'!$D$150="北陸",D94,IF('入力欄(差替情報)'!$D$150="関西",D116,IF('入力欄(差替情報)'!$D$150="中国",D138,IF('入力欄(差替情報)'!$D$150="四国",D160,IF('入力欄(差替情報)'!$D$150="九州",D182)))))))))</f>
        <v>0</v>
      </c>
      <c r="E204" s="51" t="b">
        <f>IF('入力欄(差替情報)'!$D$150="北海道",E6,IF('入力欄(差替情報)'!$D$150="東北",E28,IF('入力欄(差替情報)'!$D$150="東京",E50,IF('入力欄(差替情報)'!$D$150="中部",E72,IF('入力欄(差替情報)'!$D$150="北陸",E94,IF('入力欄(差替情報)'!$D$150="関西",E116,IF('入力欄(差替情報)'!$D$150="中国",E138,IF('入力欄(差替情報)'!$D$150="四国",E160,IF('入力欄(差替情報)'!$D$150="九州",E182)))))))))</f>
        <v>0</v>
      </c>
      <c r="F204" s="51" t="b">
        <f>IF('入力欄(差替情報)'!$D$150="北海道",F6,IF('入力欄(差替情報)'!$D$150="東北",F28,IF('入力欄(差替情報)'!$D$150="東京",F50,IF('入力欄(差替情報)'!$D$150="中部",F72,IF('入力欄(差替情報)'!$D$150="北陸",F94,IF('入力欄(差替情報)'!$D$150="関西",F116,IF('入力欄(差替情報)'!$D$150="中国",F138,IF('入力欄(差替情報)'!$D$150="四国",F160,IF('入力欄(差替情報)'!$D$150="九州",F182)))))))))</f>
        <v>0</v>
      </c>
      <c r="G204" s="51" t="b">
        <f>IF('入力欄(差替情報)'!$D$150="北海道",G6,IF('入力欄(差替情報)'!$D$150="東北",G28,IF('入力欄(差替情報)'!$D$150="東京",G50,IF('入力欄(差替情報)'!$D$150="中部",G72,IF('入力欄(差替情報)'!$D$150="北陸",G94,IF('入力欄(差替情報)'!$D$150="関西",G116,IF('入力欄(差替情報)'!$D$150="中国",G138,IF('入力欄(差替情報)'!$D$150="四国",G160,IF('入力欄(差替情報)'!$D$150="九州",G182)))))))))</f>
        <v>0</v>
      </c>
      <c r="H204" s="51" t="b">
        <f>IF('入力欄(差替情報)'!$D$150="北海道",H6,IF('入力欄(差替情報)'!$D$150="東北",H28,IF('入力欄(差替情報)'!$D$150="東京",H50,IF('入力欄(差替情報)'!$D$150="中部",H72,IF('入力欄(差替情報)'!$D$150="北陸",H94,IF('入力欄(差替情報)'!$D$150="関西",H116,IF('入力欄(差替情報)'!$D$150="中国",H138,IF('入力欄(差替情報)'!$D$150="四国",H160,IF('入力欄(差替情報)'!$D$150="九州",H182)))))))))</f>
        <v>0</v>
      </c>
      <c r="I204" s="51" t="b">
        <f>IF('入力欄(差替情報)'!$D$150="北海道",I6,IF('入力欄(差替情報)'!$D$150="東北",I28,IF('入力欄(差替情報)'!$D$150="東京",I50,IF('入力欄(差替情報)'!$D$150="中部",I72,IF('入力欄(差替情報)'!$D$150="北陸",I94,IF('入力欄(差替情報)'!$D$150="関西",I116,IF('入力欄(差替情報)'!$D$150="中国",I138,IF('入力欄(差替情報)'!$D$150="四国",I160,IF('入力欄(差替情報)'!$D$150="九州",I182)))))))))</f>
        <v>0</v>
      </c>
      <c r="J204" s="51" t="b">
        <f>IF('入力欄(差替情報)'!$D$150="北海道",J6,IF('入力欄(差替情報)'!$D$150="東北",J28,IF('入力欄(差替情報)'!$D$150="東京",J50,IF('入力欄(差替情報)'!$D$150="中部",J72,IF('入力欄(差替情報)'!$D$150="北陸",J94,IF('入力欄(差替情報)'!$D$150="関西",J116,IF('入力欄(差替情報)'!$D$150="中国",J138,IF('入力欄(差替情報)'!$D$150="四国",J160,IF('入力欄(差替情報)'!$D$150="九州",J182)))))))))</f>
        <v>0</v>
      </c>
      <c r="K204" s="51" t="b">
        <f>IF('入力欄(差替情報)'!$D$150="北海道",K6,IF('入力欄(差替情報)'!$D$150="東北",K28,IF('入力欄(差替情報)'!$D$150="東京",K50,IF('入力欄(差替情報)'!$D$150="中部",K72,IF('入力欄(差替情報)'!$D$150="北陸",K94,IF('入力欄(差替情報)'!$D$150="関西",K116,IF('入力欄(差替情報)'!$D$150="中国",K138,IF('入力欄(差替情報)'!$D$150="四国",K160,IF('入力欄(差替情報)'!$D$150="九州",K182)))))))))</f>
        <v>0</v>
      </c>
      <c r="L204" s="51" t="b">
        <f>IF('入力欄(差替情報)'!$D$150="北海道",L6,IF('入力欄(差替情報)'!$D$150="東北",L28,IF('入力欄(差替情報)'!$D$150="東京",L50,IF('入力欄(差替情報)'!$D$150="中部",L72,IF('入力欄(差替情報)'!$D$150="北陸",L94,IF('入力欄(差替情報)'!$D$150="関西",L116,IF('入力欄(差替情報)'!$D$150="中国",L138,IF('入力欄(差替情報)'!$D$150="四国",L160,IF('入力欄(差替情報)'!$D$150="九州",L182)))))))))</f>
        <v>0</v>
      </c>
      <c r="M204" s="51" t="b">
        <f>IF('入力欄(差替情報)'!$D$150="北海道",M6,IF('入力欄(差替情報)'!$D$150="東北",M28,IF('入力欄(差替情報)'!$D$150="東京",M50,IF('入力欄(差替情報)'!$D$150="中部",M72,IF('入力欄(差替情報)'!$D$150="北陸",M94,IF('入力欄(差替情報)'!$D$150="関西",M116,IF('入力欄(差替情報)'!$D$150="中国",M138,IF('入力欄(差替情報)'!$D$150="四国",M160,IF('入力欄(差替情報)'!$D$150="九州",M182)))))))))</f>
        <v>0</v>
      </c>
    </row>
    <row r="205" spans="1:13" x14ac:dyDescent="0.3">
      <c r="A205" s="50">
        <v>17</v>
      </c>
      <c r="B205" s="51" t="b">
        <f>IF('入力欄(差替情報)'!$D$150="北海道",B7,IF('入力欄(差替情報)'!$D$150="東北",B29,IF('入力欄(差替情報)'!$D$150="東京",B51,IF('入力欄(差替情報)'!$D$150="中部",B73,IF('入力欄(差替情報)'!$D$150="北陸",B95,IF('入力欄(差替情報)'!$D$150="関西",B117,IF('入力欄(差替情報)'!$D$150="中国",B139,IF('入力欄(差替情報)'!$D$150="四国",B161,IF('入力欄(差替情報)'!$D$150="九州",B183)))))))))</f>
        <v>0</v>
      </c>
      <c r="C205" s="51" t="b">
        <f>IF('入力欄(差替情報)'!$D$150="北海道",C7,IF('入力欄(差替情報)'!$D$150="東北",C29,IF('入力欄(差替情報)'!$D$150="東京",C51,IF('入力欄(差替情報)'!$D$150="中部",C73,IF('入力欄(差替情報)'!$D$150="北陸",C95,IF('入力欄(差替情報)'!$D$150="関西",C117,IF('入力欄(差替情報)'!$D$150="中国",C139,IF('入力欄(差替情報)'!$D$150="四国",C161,IF('入力欄(差替情報)'!$D$150="九州",C183)))))))))</f>
        <v>0</v>
      </c>
      <c r="D205" s="51" t="b">
        <f>IF('入力欄(差替情報)'!$D$150="北海道",D7,IF('入力欄(差替情報)'!$D$150="東北",D29,IF('入力欄(差替情報)'!$D$150="東京",D51,IF('入力欄(差替情報)'!$D$150="中部",D73,IF('入力欄(差替情報)'!$D$150="北陸",D95,IF('入力欄(差替情報)'!$D$150="関西",D117,IF('入力欄(差替情報)'!$D$150="中国",D139,IF('入力欄(差替情報)'!$D$150="四国",D161,IF('入力欄(差替情報)'!$D$150="九州",D183)))))))))</f>
        <v>0</v>
      </c>
      <c r="E205" s="51" t="b">
        <f>IF('入力欄(差替情報)'!$D$150="北海道",E7,IF('入力欄(差替情報)'!$D$150="東北",E29,IF('入力欄(差替情報)'!$D$150="東京",E51,IF('入力欄(差替情報)'!$D$150="中部",E73,IF('入力欄(差替情報)'!$D$150="北陸",E95,IF('入力欄(差替情報)'!$D$150="関西",E117,IF('入力欄(差替情報)'!$D$150="中国",E139,IF('入力欄(差替情報)'!$D$150="四国",E161,IF('入力欄(差替情報)'!$D$150="九州",E183)))))))))</f>
        <v>0</v>
      </c>
      <c r="F205" s="51" t="b">
        <f>IF('入力欄(差替情報)'!$D$150="北海道",F7,IF('入力欄(差替情報)'!$D$150="東北",F29,IF('入力欄(差替情報)'!$D$150="東京",F51,IF('入力欄(差替情報)'!$D$150="中部",F73,IF('入力欄(差替情報)'!$D$150="北陸",F95,IF('入力欄(差替情報)'!$D$150="関西",F117,IF('入力欄(差替情報)'!$D$150="中国",F139,IF('入力欄(差替情報)'!$D$150="四国",F161,IF('入力欄(差替情報)'!$D$150="九州",F183)))))))))</f>
        <v>0</v>
      </c>
      <c r="G205" s="51" t="b">
        <f>IF('入力欄(差替情報)'!$D$150="北海道",G7,IF('入力欄(差替情報)'!$D$150="東北",G29,IF('入力欄(差替情報)'!$D$150="東京",G51,IF('入力欄(差替情報)'!$D$150="中部",G73,IF('入力欄(差替情報)'!$D$150="北陸",G95,IF('入力欄(差替情報)'!$D$150="関西",G117,IF('入力欄(差替情報)'!$D$150="中国",G139,IF('入力欄(差替情報)'!$D$150="四国",G161,IF('入力欄(差替情報)'!$D$150="九州",G183)))))))))</f>
        <v>0</v>
      </c>
      <c r="H205" s="51" t="b">
        <f>IF('入力欄(差替情報)'!$D$150="北海道",H7,IF('入力欄(差替情報)'!$D$150="東北",H29,IF('入力欄(差替情報)'!$D$150="東京",H51,IF('入力欄(差替情報)'!$D$150="中部",H73,IF('入力欄(差替情報)'!$D$150="北陸",H95,IF('入力欄(差替情報)'!$D$150="関西",H117,IF('入力欄(差替情報)'!$D$150="中国",H139,IF('入力欄(差替情報)'!$D$150="四国",H161,IF('入力欄(差替情報)'!$D$150="九州",H183)))))))))</f>
        <v>0</v>
      </c>
      <c r="I205" s="51" t="b">
        <f>IF('入力欄(差替情報)'!$D$150="北海道",I7,IF('入力欄(差替情報)'!$D$150="東北",I29,IF('入力欄(差替情報)'!$D$150="東京",I51,IF('入力欄(差替情報)'!$D$150="中部",I73,IF('入力欄(差替情報)'!$D$150="北陸",I95,IF('入力欄(差替情報)'!$D$150="関西",I117,IF('入力欄(差替情報)'!$D$150="中国",I139,IF('入力欄(差替情報)'!$D$150="四国",I161,IF('入力欄(差替情報)'!$D$150="九州",I183)))))))))</f>
        <v>0</v>
      </c>
      <c r="J205" s="51" t="b">
        <f>IF('入力欄(差替情報)'!$D$150="北海道",J7,IF('入力欄(差替情報)'!$D$150="東北",J29,IF('入力欄(差替情報)'!$D$150="東京",J51,IF('入力欄(差替情報)'!$D$150="中部",J73,IF('入力欄(差替情報)'!$D$150="北陸",J95,IF('入力欄(差替情報)'!$D$150="関西",J117,IF('入力欄(差替情報)'!$D$150="中国",J139,IF('入力欄(差替情報)'!$D$150="四国",J161,IF('入力欄(差替情報)'!$D$150="九州",J183)))))))))</f>
        <v>0</v>
      </c>
      <c r="K205" s="51" t="b">
        <f>IF('入力欄(差替情報)'!$D$150="北海道",K7,IF('入力欄(差替情報)'!$D$150="東北",K29,IF('入力欄(差替情報)'!$D$150="東京",K51,IF('入力欄(差替情報)'!$D$150="中部",K73,IF('入力欄(差替情報)'!$D$150="北陸",K95,IF('入力欄(差替情報)'!$D$150="関西",K117,IF('入力欄(差替情報)'!$D$150="中国",K139,IF('入力欄(差替情報)'!$D$150="四国",K161,IF('入力欄(差替情報)'!$D$150="九州",K183)))))))))</f>
        <v>0</v>
      </c>
      <c r="L205" s="51" t="b">
        <f>IF('入力欄(差替情報)'!$D$150="北海道",L7,IF('入力欄(差替情報)'!$D$150="東北",L29,IF('入力欄(差替情報)'!$D$150="東京",L51,IF('入力欄(差替情報)'!$D$150="中部",L73,IF('入力欄(差替情報)'!$D$150="北陸",L95,IF('入力欄(差替情報)'!$D$150="関西",L117,IF('入力欄(差替情報)'!$D$150="中国",L139,IF('入力欄(差替情報)'!$D$150="四国",L161,IF('入力欄(差替情報)'!$D$150="九州",L183)))))))))</f>
        <v>0</v>
      </c>
      <c r="M205" s="51" t="b">
        <f>IF('入力欄(差替情報)'!$D$150="北海道",M7,IF('入力欄(差替情報)'!$D$150="東北",M29,IF('入力欄(差替情報)'!$D$150="東京",M51,IF('入力欄(差替情報)'!$D$150="中部",M73,IF('入力欄(差替情報)'!$D$150="北陸",M95,IF('入力欄(差替情報)'!$D$150="関西",M117,IF('入力欄(差替情報)'!$D$150="中国",M139,IF('入力欄(差替情報)'!$D$150="四国",M161,IF('入力欄(差替情報)'!$D$150="九州",M183)))))))))</f>
        <v>0</v>
      </c>
    </row>
    <row r="206" spans="1:13" x14ac:dyDescent="0.3">
      <c r="A206" s="50">
        <v>16</v>
      </c>
      <c r="B206" s="51" t="b">
        <f>IF('入力欄(差替情報)'!$D$150="北海道",B8,IF('入力欄(差替情報)'!$D$150="東北",B30,IF('入力欄(差替情報)'!$D$150="東京",B52,IF('入力欄(差替情報)'!$D$150="中部",B74,IF('入力欄(差替情報)'!$D$150="北陸",B96,IF('入力欄(差替情報)'!$D$150="関西",B118,IF('入力欄(差替情報)'!$D$150="中国",B140,IF('入力欄(差替情報)'!$D$150="四国",B162,IF('入力欄(差替情報)'!$D$150="九州",B184)))))))))</f>
        <v>0</v>
      </c>
      <c r="C206" s="51" t="b">
        <f>IF('入力欄(差替情報)'!$D$150="北海道",C8,IF('入力欄(差替情報)'!$D$150="東北",C30,IF('入力欄(差替情報)'!$D$150="東京",C52,IF('入力欄(差替情報)'!$D$150="中部",C74,IF('入力欄(差替情報)'!$D$150="北陸",C96,IF('入力欄(差替情報)'!$D$150="関西",C118,IF('入力欄(差替情報)'!$D$150="中国",C140,IF('入力欄(差替情報)'!$D$150="四国",C162,IF('入力欄(差替情報)'!$D$150="九州",C184)))))))))</f>
        <v>0</v>
      </c>
      <c r="D206" s="51" t="b">
        <f>IF('入力欄(差替情報)'!$D$150="北海道",D8,IF('入力欄(差替情報)'!$D$150="東北",D30,IF('入力欄(差替情報)'!$D$150="東京",D52,IF('入力欄(差替情報)'!$D$150="中部",D74,IF('入力欄(差替情報)'!$D$150="北陸",D96,IF('入力欄(差替情報)'!$D$150="関西",D118,IF('入力欄(差替情報)'!$D$150="中国",D140,IF('入力欄(差替情報)'!$D$150="四国",D162,IF('入力欄(差替情報)'!$D$150="九州",D184)))))))))</f>
        <v>0</v>
      </c>
      <c r="E206" s="51" t="b">
        <f>IF('入力欄(差替情報)'!$D$150="北海道",E8,IF('入力欄(差替情報)'!$D$150="東北",E30,IF('入力欄(差替情報)'!$D$150="東京",E52,IF('入力欄(差替情報)'!$D$150="中部",E74,IF('入力欄(差替情報)'!$D$150="北陸",E96,IF('入力欄(差替情報)'!$D$150="関西",E118,IF('入力欄(差替情報)'!$D$150="中国",E140,IF('入力欄(差替情報)'!$D$150="四国",E162,IF('入力欄(差替情報)'!$D$150="九州",E184)))))))))</f>
        <v>0</v>
      </c>
      <c r="F206" s="51" t="b">
        <f>IF('入力欄(差替情報)'!$D$150="北海道",F8,IF('入力欄(差替情報)'!$D$150="東北",F30,IF('入力欄(差替情報)'!$D$150="東京",F52,IF('入力欄(差替情報)'!$D$150="中部",F74,IF('入力欄(差替情報)'!$D$150="北陸",F96,IF('入力欄(差替情報)'!$D$150="関西",F118,IF('入力欄(差替情報)'!$D$150="中国",F140,IF('入力欄(差替情報)'!$D$150="四国",F162,IF('入力欄(差替情報)'!$D$150="九州",F184)))))))))</f>
        <v>0</v>
      </c>
      <c r="G206" s="51" t="b">
        <f>IF('入力欄(差替情報)'!$D$150="北海道",G8,IF('入力欄(差替情報)'!$D$150="東北",G30,IF('入力欄(差替情報)'!$D$150="東京",G52,IF('入力欄(差替情報)'!$D$150="中部",G74,IF('入力欄(差替情報)'!$D$150="北陸",G96,IF('入力欄(差替情報)'!$D$150="関西",G118,IF('入力欄(差替情報)'!$D$150="中国",G140,IF('入力欄(差替情報)'!$D$150="四国",G162,IF('入力欄(差替情報)'!$D$150="九州",G184)))))))))</f>
        <v>0</v>
      </c>
      <c r="H206" s="51" t="b">
        <f>IF('入力欄(差替情報)'!$D$150="北海道",H8,IF('入力欄(差替情報)'!$D$150="東北",H30,IF('入力欄(差替情報)'!$D$150="東京",H52,IF('入力欄(差替情報)'!$D$150="中部",H74,IF('入力欄(差替情報)'!$D$150="北陸",H96,IF('入力欄(差替情報)'!$D$150="関西",H118,IF('入力欄(差替情報)'!$D$150="中国",H140,IF('入力欄(差替情報)'!$D$150="四国",H162,IF('入力欄(差替情報)'!$D$150="九州",H184)))))))))</f>
        <v>0</v>
      </c>
      <c r="I206" s="51" t="b">
        <f>IF('入力欄(差替情報)'!$D$150="北海道",I8,IF('入力欄(差替情報)'!$D$150="東北",I30,IF('入力欄(差替情報)'!$D$150="東京",I52,IF('入力欄(差替情報)'!$D$150="中部",I74,IF('入力欄(差替情報)'!$D$150="北陸",I96,IF('入力欄(差替情報)'!$D$150="関西",I118,IF('入力欄(差替情報)'!$D$150="中国",I140,IF('入力欄(差替情報)'!$D$150="四国",I162,IF('入力欄(差替情報)'!$D$150="九州",I184)))))))))</f>
        <v>0</v>
      </c>
      <c r="J206" s="51" t="b">
        <f>IF('入力欄(差替情報)'!$D$150="北海道",J8,IF('入力欄(差替情報)'!$D$150="東北",J30,IF('入力欄(差替情報)'!$D$150="東京",J52,IF('入力欄(差替情報)'!$D$150="中部",J74,IF('入力欄(差替情報)'!$D$150="北陸",J96,IF('入力欄(差替情報)'!$D$150="関西",J118,IF('入力欄(差替情報)'!$D$150="中国",J140,IF('入力欄(差替情報)'!$D$150="四国",J162,IF('入力欄(差替情報)'!$D$150="九州",J184)))))))))</f>
        <v>0</v>
      </c>
      <c r="K206" s="51" t="b">
        <f>IF('入力欄(差替情報)'!$D$150="北海道",K8,IF('入力欄(差替情報)'!$D$150="東北",K30,IF('入力欄(差替情報)'!$D$150="東京",K52,IF('入力欄(差替情報)'!$D$150="中部",K74,IF('入力欄(差替情報)'!$D$150="北陸",K96,IF('入力欄(差替情報)'!$D$150="関西",K118,IF('入力欄(差替情報)'!$D$150="中国",K140,IF('入力欄(差替情報)'!$D$150="四国",K162,IF('入力欄(差替情報)'!$D$150="九州",K184)))))))))</f>
        <v>0</v>
      </c>
      <c r="L206" s="51" t="b">
        <f>IF('入力欄(差替情報)'!$D$150="北海道",L8,IF('入力欄(差替情報)'!$D$150="東北",L30,IF('入力欄(差替情報)'!$D$150="東京",L52,IF('入力欄(差替情報)'!$D$150="中部",L74,IF('入力欄(差替情報)'!$D$150="北陸",L96,IF('入力欄(差替情報)'!$D$150="関西",L118,IF('入力欄(差替情報)'!$D$150="中国",L140,IF('入力欄(差替情報)'!$D$150="四国",L162,IF('入力欄(差替情報)'!$D$150="九州",L184)))))))))</f>
        <v>0</v>
      </c>
      <c r="M206" s="51" t="b">
        <f>IF('入力欄(差替情報)'!$D$150="北海道",M8,IF('入力欄(差替情報)'!$D$150="東北",M30,IF('入力欄(差替情報)'!$D$150="東京",M52,IF('入力欄(差替情報)'!$D$150="中部",M74,IF('入力欄(差替情報)'!$D$150="北陸",M96,IF('入力欄(差替情報)'!$D$150="関西",M118,IF('入力欄(差替情報)'!$D$150="中国",M140,IF('入力欄(差替情報)'!$D$150="四国",M162,IF('入力欄(差替情報)'!$D$150="九州",M184)))))))))</f>
        <v>0</v>
      </c>
    </row>
    <row r="207" spans="1:13" x14ac:dyDescent="0.3">
      <c r="A207" s="50">
        <v>15</v>
      </c>
      <c r="B207" s="51" t="b">
        <f>IF('入力欄(差替情報)'!$D$150="北海道",B9,IF('入力欄(差替情報)'!$D$150="東北",B31,IF('入力欄(差替情報)'!$D$150="東京",B53,IF('入力欄(差替情報)'!$D$150="中部",B75,IF('入力欄(差替情報)'!$D$150="北陸",B97,IF('入力欄(差替情報)'!$D$150="関西",B119,IF('入力欄(差替情報)'!$D$150="中国",B141,IF('入力欄(差替情報)'!$D$150="四国",B163,IF('入力欄(差替情報)'!$D$150="九州",B185)))))))))</f>
        <v>0</v>
      </c>
      <c r="C207" s="51" t="b">
        <f>IF('入力欄(差替情報)'!$D$150="北海道",C9,IF('入力欄(差替情報)'!$D$150="東北",C31,IF('入力欄(差替情報)'!$D$150="東京",C53,IF('入力欄(差替情報)'!$D$150="中部",C75,IF('入力欄(差替情報)'!$D$150="北陸",C97,IF('入力欄(差替情報)'!$D$150="関西",C119,IF('入力欄(差替情報)'!$D$150="中国",C141,IF('入力欄(差替情報)'!$D$150="四国",C163,IF('入力欄(差替情報)'!$D$150="九州",C185)))))))))</f>
        <v>0</v>
      </c>
      <c r="D207" s="51" t="b">
        <f>IF('入力欄(差替情報)'!$D$150="北海道",D9,IF('入力欄(差替情報)'!$D$150="東北",D31,IF('入力欄(差替情報)'!$D$150="東京",D53,IF('入力欄(差替情報)'!$D$150="中部",D75,IF('入力欄(差替情報)'!$D$150="北陸",D97,IF('入力欄(差替情報)'!$D$150="関西",D119,IF('入力欄(差替情報)'!$D$150="中国",D141,IF('入力欄(差替情報)'!$D$150="四国",D163,IF('入力欄(差替情報)'!$D$150="九州",D185)))))))))</f>
        <v>0</v>
      </c>
      <c r="E207" s="51" t="b">
        <f>IF('入力欄(差替情報)'!$D$150="北海道",E9,IF('入力欄(差替情報)'!$D$150="東北",E31,IF('入力欄(差替情報)'!$D$150="東京",E53,IF('入力欄(差替情報)'!$D$150="中部",E75,IF('入力欄(差替情報)'!$D$150="北陸",E97,IF('入力欄(差替情報)'!$D$150="関西",E119,IF('入力欄(差替情報)'!$D$150="中国",E141,IF('入力欄(差替情報)'!$D$150="四国",E163,IF('入力欄(差替情報)'!$D$150="九州",E185)))))))))</f>
        <v>0</v>
      </c>
      <c r="F207" s="51" t="b">
        <f>IF('入力欄(差替情報)'!$D$150="北海道",F9,IF('入力欄(差替情報)'!$D$150="東北",F31,IF('入力欄(差替情報)'!$D$150="東京",F53,IF('入力欄(差替情報)'!$D$150="中部",F75,IF('入力欄(差替情報)'!$D$150="北陸",F97,IF('入力欄(差替情報)'!$D$150="関西",F119,IF('入力欄(差替情報)'!$D$150="中国",F141,IF('入力欄(差替情報)'!$D$150="四国",F163,IF('入力欄(差替情報)'!$D$150="九州",F185)))))))))</f>
        <v>0</v>
      </c>
      <c r="G207" s="51" t="b">
        <f>IF('入力欄(差替情報)'!$D$150="北海道",G9,IF('入力欄(差替情報)'!$D$150="東北",G31,IF('入力欄(差替情報)'!$D$150="東京",G53,IF('入力欄(差替情報)'!$D$150="中部",G75,IF('入力欄(差替情報)'!$D$150="北陸",G97,IF('入力欄(差替情報)'!$D$150="関西",G119,IF('入力欄(差替情報)'!$D$150="中国",G141,IF('入力欄(差替情報)'!$D$150="四国",G163,IF('入力欄(差替情報)'!$D$150="九州",G185)))))))))</f>
        <v>0</v>
      </c>
      <c r="H207" s="51" t="b">
        <f>IF('入力欄(差替情報)'!$D$150="北海道",H9,IF('入力欄(差替情報)'!$D$150="東北",H31,IF('入力欄(差替情報)'!$D$150="東京",H53,IF('入力欄(差替情報)'!$D$150="中部",H75,IF('入力欄(差替情報)'!$D$150="北陸",H97,IF('入力欄(差替情報)'!$D$150="関西",H119,IF('入力欄(差替情報)'!$D$150="中国",H141,IF('入力欄(差替情報)'!$D$150="四国",H163,IF('入力欄(差替情報)'!$D$150="九州",H185)))))))))</f>
        <v>0</v>
      </c>
      <c r="I207" s="51" t="b">
        <f>IF('入力欄(差替情報)'!$D$150="北海道",I9,IF('入力欄(差替情報)'!$D$150="東北",I31,IF('入力欄(差替情報)'!$D$150="東京",I53,IF('入力欄(差替情報)'!$D$150="中部",I75,IF('入力欄(差替情報)'!$D$150="北陸",I97,IF('入力欄(差替情報)'!$D$150="関西",I119,IF('入力欄(差替情報)'!$D$150="中国",I141,IF('入力欄(差替情報)'!$D$150="四国",I163,IF('入力欄(差替情報)'!$D$150="九州",I185)))))))))</f>
        <v>0</v>
      </c>
      <c r="J207" s="51" t="b">
        <f>IF('入力欄(差替情報)'!$D$150="北海道",J9,IF('入力欄(差替情報)'!$D$150="東北",J31,IF('入力欄(差替情報)'!$D$150="東京",J53,IF('入力欄(差替情報)'!$D$150="中部",J75,IF('入力欄(差替情報)'!$D$150="北陸",J97,IF('入力欄(差替情報)'!$D$150="関西",J119,IF('入力欄(差替情報)'!$D$150="中国",J141,IF('入力欄(差替情報)'!$D$150="四国",J163,IF('入力欄(差替情報)'!$D$150="九州",J185)))))))))</f>
        <v>0</v>
      </c>
      <c r="K207" s="51" t="b">
        <f>IF('入力欄(差替情報)'!$D$150="北海道",K9,IF('入力欄(差替情報)'!$D$150="東北",K31,IF('入力欄(差替情報)'!$D$150="東京",K53,IF('入力欄(差替情報)'!$D$150="中部",K75,IF('入力欄(差替情報)'!$D$150="北陸",K97,IF('入力欄(差替情報)'!$D$150="関西",K119,IF('入力欄(差替情報)'!$D$150="中国",K141,IF('入力欄(差替情報)'!$D$150="四国",K163,IF('入力欄(差替情報)'!$D$150="九州",K185)))))))))</f>
        <v>0</v>
      </c>
      <c r="L207" s="51" t="b">
        <f>IF('入力欄(差替情報)'!$D$150="北海道",L9,IF('入力欄(差替情報)'!$D$150="東北",L31,IF('入力欄(差替情報)'!$D$150="東京",L53,IF('入力欄(差替情報)'!$D$150="中部",L75,IF('入力欄(差替情報)'!$D$150="北陸",L97,IF('入力欄(差替情報)'!$D$150="関西",L119,IF('入力欄(差替情報)'!$D$150="中国",L141,IF('入力欄(差替情報)'!$D$150="四国",L163,IF('入力欄(差替情報)'!$D$150="九州",L185)))))))))</f>
        <v>0</v>
      </c>
      <c r="M207" s="51" t="b">
        <f>IF('入力欄(差替情報)'!$D$150="北海道",M9,IF('入力欄(差替情報)'!$D$150="東北",M31,IF('入力欄(差替情報)'!$D$150="東京",M53,IF('入力欄(差替情報)'!$D$150="中部",M75,IF('入力欄(差替情報)'!$D$150="北陸",M97,IF('入力欄(差替情報)'!$D$150="関西",M119,IF('入力欄(差替情報)'!$D$150="中国",M141,IF('入力欄(差替情報)'!$D$150="四国",M163,IF('入力欄(差替情報)'!$D$150="九州",M185)))))))))</f>
        <v>0</v>
      </c>
    </row>
    <row r="208" spans="1:13" x14ac:dyDescent="0.3">
      <c r="A208" s="50">
        <v>14</v>
      </c>
      <c r="B208" s="51" t="b">
        <f>IF('入力欄(差替情報)'!$D$150="北海道",B10,IF('入力欄(差替情報)'!$D$150="東北",B32,IF('入力欄(差替情報)'!$D$150="東京",B54,IF('入力欄(差替情報)'!$D$150="中部",B76,IF('入力欄(差替情報)'!$D$150="北陸",B98,IF('入力欄(差替情報)'!$D$150="関西",B120,IF('入力欄(差替情報)'!$D$150="中国",B142,IF('入力欄(差替情報)'!$D$150="四国",B164,IF('入力欄(差替情報)'!$D$150="九州",B186)))))))))</f>
        <v>0</v>
      </c>
      <c r="C208" s="51" t="b">
        <f>IF('入力欄(差替情報)'!$D$150="北海道",C10,IF('入力欄(差替情報)'!$D$150="東北",C32,IF('入力欄(差替情報)'!$D$150="東京",C54,IF('入力欄(差替情報)'!$D$150="中部",C76,IF('入力欄(差替情報)'!$D$150="北陸",C98,IF('入力欄(差替情報)'!$D$150="関西",C120,IF('入力欄(差替情報)'!$D$150="中国",C142,IF('入力欄(差替情報)'!$D$150="四国",C164,IF('入力欄(差替情報)'!$D$150="九州",C186)))))))))</f>
        <v>0</v>
      </c>
      <c r="D208" s="51" t="b">
        <f>IF('入力欄(差替情報)'!$D$150="北海道",D10,IF('入力欄(差替情報)'!$D$150="東北",D32,IF('入力欄(差替情報)'!$D$150="東京",D54,IF('入力欄(差替情報)'!$D$150="中部",D76,IF('入力欄(差替情報)'!$D$150="北陸",D98,IF('入力欄(差替情報)'!$D$150="関西",D120,IF('入力欄(差替情報)'!$D$150="中国",D142,IF('入力欄(差替情報)'!$D$150="四国",D164,IF('入力欄(差替情報)'!$D$150="九州",D186)))))))))</f>
        <v>0</v>
      </c>
      <c r="E208" s="51" t="b">
        <f>IF('入力欄(差替情報)'!$D$150="北海道",E10,IF('入力欄(差替情報)'!$D$150="東北",E32,IF('入力欄(差替情報)'!$D$150="東京",E54,IF('入力欄(差替情報)'!$D$150="中部",E76,IF('入力欄(差替情報)'!$D$150="北陸",E98,IF('入力欄(差替情報)'!$D$150="関西",E120,IF('入力欄(差替情報)'!$D$150="中国",E142,IF('入力欄(差替情報)'!$D$150="四国",E164,IF('入力欄(差替情報)'!$D$150="九州",E186)))))))))</f>
        <v>0</v>
      </c>
      <c r="F208" s="51" t="b">
        <f>IF('入力欄(差替情報)'!$D$150="北海道",F10,IF('入力欄(差替情報)'!$D$150="東北",F32,IF('入力欄(差替情報)'!$D$150="東京",F54,IF('入力欄(差替情報)'!$D$150="中部",F76,IF('入力欄(差替情報)'!$D$150="北陸",F98,IF('入力欄(差替情報)'!$D$150="関西",F120,IF('入力欄(差替情報)'!$D$150="中国",F142,IF('入力欄(差替情報)'!$D$150="四国",F164,IF('入力欄(差替情報)'!$D$150="九州",F186)))))))))</f>
        <v>0</v>
      </c>
      <c r="G208" s="51" t="b">
        <f>IF('入力欄(差替情報)'!$D$150="北海道",G10,IF('入力欄(差替情報)'!$D$150="東北",G32,IF('入力欄(差替情報)'!$D$150="東京",G54,IF('入力欄(差替情報)'!$D$150="中部",G76,IF('入力欄(差替情報)'!$D$150="北陸",G98,IF('入力欄(差替情報)'!$D$150="関西",G120,IF('入力欄(差替情報)'!$D$150="中国",G142,IF('入力欄(差替情報)'!$D$150="四国",G164,IF('入力欄(差替情報)'!$D$150="九州",G186)))))))))</f>
        <v>0</v>
      </c>
      <c r="H208" s="51" t="b">
        <f>IF('入力欄(差替情報)'!$D$150="北海道",H10,IF('入力欄(差替情報)'!$D$150="東北",H32,IF('入力欄(差替情報)'!$D$150="東京",H54,IF('入力欄(差替情報)'!$D$150="中部",H76,IF('入力欄(差替情報)'!$D$150="北陸",H98,IF('入力欄(差替情報)'!$D$150="関西",H120,IF('入力欄(差替情報)'!$D$150="中国",H142,IF('入力欄(差替情報)'!$D$150="四国",H164,IF('入力欄(差替情報)'!$D$150="九州",H186)))))))))</f>
        <v>0</v>
      </c>
      <c r="I208" s="51" t="b">
        <f>IF('入力欄(差替情報)'!$D$150="北海道",I10,IF('入力欄(差替情報)'!$D$150="東北",I32,IF('入力欄(差替情報)'!$D$150="東京",I54,IF('入力欄(差替情報)'!$D$150="中部",I76,IF('入力欄(差替情報)'!$D$150="北陸",I98,IF('入力欄(差替情報)'!$D$150="関西",I120,IF('入力欄(差替情報)'!$D$150="中国",I142,IF('入力欄(差替情報)'!$D$150="四国",I164,IF('入力欄(差替情報)'!$D$150="九州",I186)))))))))</f>
        <v>0</v>
      </c>
      <c r="J208" s="51" t="b">
        <f>IF('入力欄(差替情報)'!$D$150="北海道",J10,IF('入力欄(差替情報)'!$D$150="東北",J32,IF('入力欄(差替情報)'!$D$150="東京",J54,IF('入力欄(差替情報)'!$D$150="中部",J76,IF('入力欄(差替情報)'!$D$150="北陸",J98,IF('入力欄(差替情報)'!$D$150="関西",J120,IF('入力欄(差替情報)'!$D$150="中国",J142,IF('入力欄(差替情報)'!$D$150="四国",J164,IF('入力欄(差替情報)'!$D$150="九州",J186)))))))))</f>
        <v>0</v>
      </c>
      <c r="K208" s="51" t="b">
        <f>IF('入力欄(差替情報)'!$D$150="北海道",K10,IF('入力欄(差替情報)'!$D$150="東北",K32,IF('入力欄(差替情報)'!$D$150="東京",K54,IF('入力欄(差替情報)'!$D$150="中部",K76,IF('入力欄(差替情報)'!$D$150="北陸",K98,IF('入力欄(差替情報)'!$D$150="関西",K120,IF('入力欄(差替情報)'!$D$150="中国",K142,IF('入力欄(差替情報)'!$D$150="四国",K164,IF('入力欄(差替情報)'!$D$150="九州",K186)))))))))</f>
        <v>0</v>
      </c>
      <c r="L208" s="51" t="b">
        <f>IF('入力欄(差替情報)'!$D$150="北海道",L10,IF('入力欄(差替情報)'!$D$150="東北",L32,IF('入力欄(差替情報)'!$D$150="東京",L54,IF('入力欄(差替情報)'!$D$150="中部",L76,IF('入力欄(差替情報)'!$D$150="北陸",L98,IF('入力欄(差替情報)'!$D$150="関西",L120,IF('入力欄(差替情報)'!$D$150="中国",L142,IF('入力欄(差替情報)'!$D$150="四国",L164,IF('入力欄(差替情報)'!$D$150="九州",L186)))))))))</f>
        <v>0</v>
      </c>
      <c r="M208" s="51" t="b">
        <f>IF('入力欄(差替情報)'!$D$150="北海道",M10,IF('入力欄(差替情報)'!$D$150="東北",M32,IF('入力欄(差替情報)'!$D$150="東京",M54,IF('入力欄(差替情報)'!$D$150="中部",M76,IF('入力欄(差替情報)'!$D$150="北陸",M98,IF('入力欄(差替情報)'!$D$150="関西",M120,IF('入力欄(差替情報)'!$D$150="中国",M142,IF('入力欄(差替情報)'!$D$150="四国",M164,IF('入力欄(差替情報)'!$D$150="九州",M186)))))))))</f>
        <v>0</v>
      </c>
    </row>
    <row r="209" spans="1:13" x14ac:dyDescent="0.3">
      <c r="A209" s="50">
        <v>13</v>
      </c>
      <c r="B209" s="51" t="b">
        <f>IF('入力欄(差替情報)'!$D$150="北海道",B11,IF('入力欄(差替情報)'!$D$150="東北",B33,IF('入力欄(差替情報)'!$D$150="東京",B55,IF('入力欄(差替情報)'!$D$150="中部",B77,IF('入力欄(差替情報)'!$D$150="北陸",B99,IF('入力欄(差替情報)'!$D$150="関西",B121,IF('入力欄(差替情報)'!$D$150="中国",B143,IF('入力欄(差替情報)'!$D$150="四国",B165,IF('入力欄(差替情報)'!$D$150="九州",B187)))))))))</f>
        <v>0</v>
      </c>
      <c r="C209" s="51" t="b">
        <f>IF('入力欄(差替情報)'!$D$150="北海道",C11,IF('入力欄(差替情報)'!$D$150="東北",C33,IF('入力欄(差替情報)'!$D$150="東京",C55,IF('入力欄(差替情報)'!$D$150="中部",C77,IF('入力欄(差替情報)'!$D$150="北陸",C99,IF('入力欄(差替情報)'!$D$150="関西",C121,IF('入力欄(差替情報)'!$D$150="中国",C143,IF('入力欄(差替情報)'!$D$150="四国",C165,IF('入力欄(差替情報)'!$D$150="九州",C187)))))))))</f>
        <v>0</v>
      </c>
      <c r="D209" s="51" t="b">
        <f>IF('入力欄(差替情報)'!$D$150="北海道",D11,IF('入力欄(差替情報)'!$D$150="東北",D33,IF('入力欄(差替情報)'!$D$150="東京",D55,IF('入力欄(差替情報)'!$D$150="中部",D77,IF('入力欄(差替情報)'!$D$150="北陸",D99,IF('入力欄(差替情報)'!$D$150="関西",D121,IF('入力欄(差替情報)'!$D$150="中国",D143,IF('入力欄(差替情報)'!$D$150="四国",D165,IF('入力欄(差替情報)'!$D$150="九州",D187)))))))))</f>
        <v>0</v>
      </c>
      <c r="E209" s="51" t="b">
        <f>IF('入力欄(差替情報)'!$D$150="北海道",E11,IF('入力欄(差替情報)'!$D$150="東北",E33,IF('入力欄(差替情報)'!$D$150="東京",E55,IF('入力欄(差替情報)'!$D$150="中部",E77,IF('入力欄(差替情報)'!$D$150="北陸",E99,IF('入力欄(差替情報)'!$D$150="関西",E121,IF('入力欄(差替情報)'!$D$150="中国",E143,IF('入力欄(差替情報)'!$D$150="四国",E165,IF('入力欄(差替情報)'!$D$150="九州",E187)))))))))</f>
        <v>0</v>
      </c>
      <c r="F209" s="51" t="b">
        <f>IF('入力欄(差替情報)'!$D$150="北海道",F11,IF('入力欄(差替情報)'!$D$150="東北",F33,IF('入力欄(差替情報)'!$D$150="東京",F55,IF('入力欄(差替情報)'!$D$150="中部",F77,IF('入力欄(差替情報)'!$D$150="北陸",F99,IF('入力欄(差替情報)'!$D$150="関西",F121,IF('入力欄(差替情報)'!$D$150="中国",F143,IF('入力欄(差替情報)'!$D$150="四国",F165,IF('入力欄(差替情報)'!$D$150="九州",F187)))))))))</f>
        <v>0</v>
      </c>
      <c r="G209" s="51" t="b">
        <f>IF('入力欄(差替情報)'!$D$150="北海道",G11,IF('入力欄(差替情報)'!$D$150="東北",G33,IF('入力欄(差替情報)'!$D$150="東京",G55,IF('入力欄(差替情報)'!$D$150="中部",G77,IF('入力欄(差替情報)'!$D$150="北陸",G99,IF('入力欄(差替情報)'!$D$150="関西",G121,IF('入力欄(差替情報)'!$D$150="中国",G143,IF('入力欄(差替情報)'!$D$150="四国",G165,IF('入力欄(差替情報)'!$D$150="九州",G187)))))))))</f>
        <v>0</v>
      </c>
      <c r="H209" s="51" t="b">
        <f>IF('入力欄(差替情報)'!$D$150="北海道",H11,IF('入力欄(差替情報)'!$D$150="東北",H33,IF('入力欄(差替情報)'!$D$150="東京",H55,IF('入力欄(差替情報)'!$D$150="中部",H77,IF('入力欄(差替情報)'!$D$150="北陸",H99,IF('入力欄(差替情報)'!$D$150="関西",H121,IF('入力欄(差替情報)'!$D$150="中国",H143,IF('入力欄(差替情報)'!$D$150="四国",H165,IF('入力欄(差替情報)'!$D$150="九州",H187)))))))))</f>
        <v>0</v>
      </c>
      <c r="I209" s="51" t="b">
        <f>IF('入力欄(差替情報)'!$D$150="北海道",I11,IF('入力欄(差替情報)'!$D$150="東北",I33,IF('入力欄(差替情報)'!$D$150="東京",I55,IF('入力欄(差替情報)'!$D$150="中部",I77,IF('入力欄(差替情報)'!$D$150="北陸",I99,IF('入力欄(差替情報)'!$D$150="関西",I121,IF('入力欄(差替情報)'!$D$150="中国",I143,IF('入力欄(差替情報)'!$D$150="四国",I165,IF('入力欄(差替情報)'!$D$150="九州",I187)))))))))</f>
        <v>0</v>
      </c>
      <c r="J209" s="51" t="b">
        <f>IF('入力欄(差替情報)'!$D$150="北海道",J11,IF('入力欄(差替情報)'!$D$150="東北",J33,IF('入力欄(差替情報)'!$D$150="東京",J55,IF('入力欄(差替情報)'!$D$150="中部",J77,IF('入力欄(差替情報)'!$D$150="北陸",J99,IF('入力欄(差替情報)'!$D$150="関西",J121,IF('入力欄(差替情報)'!$D$150="中国",J143,IF('入力欄(差替情報)'!$D$150="四国",J165,IF('入力欄(差替情報)'!$D$150="九州",J187)))))))))</f>
        <v>0</v>
      </c>
      <c r="K209" s="51" t="b">
        <f>IF('入力欄(差替情報)'!$D$150="北海道",K11,IF('入力欄(差替情報)'!$D$150="東北",K33,IF('入力欄(差替情報)'!$D$150="東京",K55,IF('入力欄(差替情報)'!$D$150="中部",K77,IF('入力欄(差替情報)'!$D$150="北陸",K99,IF('入力欄(差替情報)'!$D$150="関西",K121,IF('入力欄(差替情報)'!$D$150="中国",K143,IF('入力欄(差替情報)'!$D$150="四国",K165,IF('入力欄(差替情報)'!$D$150="九州",K187)))))))))</f>
        <v>0</v>
      </c>
      <c r="L209" s="51" t="b">
        <f>IF('入力欄(差替情報)'!$D$150="北海道",L11,IF('入力欄(差替情報)'!$D$150="東北",L33,IF('入力欄(差替情報)'!$D$150="東京",L55,IF('入力欄(差替情報)'!$D$150="中部",L77,IF('入力欄(差替情報)'!$D$150="北陸",L99,IF('入力欄(差替情報)'!$D$150="関西",L121,IF('入力欄(差替情報)'!$D$150="中国",L143,IF('入力欄(差替情報)'!$D$150="四国",L165,IF('入力欄(差替情報)'!$D$150="九州",L187)))))))))</f>
        <v>0</v>
      </c>
      <c r="M209" s="51" t="b">
        <f>IF('入力欄(差替情報)'!$D$150="北海道",M11,IF('入力欄(差替情報)'!$D$150="東北",M33,IF('入力欄(差替情報)'!$D$150="東京",M55,IF('入力欄(差替情報)'!$D$150="中部",M77,IF('入力欄(差替情報)'!$D$150="北陸",M99,IF('入力欄(差替情報)'!$D$150="関西",M121,IF('入力欄(差替情報)'!$D$150="中国",M143,IF('入力欄(差替情報)'!$D$150="四国",M165,IF('入力欄(差替情報)'!$D$150="九州",M187)))))))))</f>
        <v>0</v>
      </c>
    </row>
    <row r="210" spans="1:13" x14ac:dyDescent="0.3">
      <c r="A210" s="50">
        <v>12</v>
      </c>
      <c r="B210" s="51" t="b">
        <f>IF('入力欄(差替情報)'!$D$150="北海道",B12,IF('入力欄(差替情報)'!$D$150="東北",B34,IF('入力欄(差替情報)'!$D$150="東京",B56,IF('入力欄(差替情報)'!$D$150="中部",B78,IF('入力欄(差替情報)'!$D$150="北陸",B100,IF('入力欄(差替情報)'!$D$150="関西",B122,IF('入力欄(差替情報)'!$D$150="中国",B144,IF('入力欄(差替情報)'!$D$150="四国",B166,IF('入力欄(差替情報)'!$D$150="九州",B188)))))))))</f>
        <v>0</v>
      </c>
      <c r="C210" s="51" t="b">
        <f>IF('入力欄(差替情報)'!$D$150="北海道",C12,IF('入力欄(差替情報)'!$D$150="東北",C34,IF('入力欄(差替情報)'!$D$150="東京",C56,IF('入力欄(差替情報)'!$D$150="中部",C78,IF('入力欄(差替情報)'!$D$150="北陸",C100,IF('入力欄(差替情報)'!$D$150="関西",C122,IF('入力欄(差替情報)'!$D$150="中国",C144,IF('入力欄(差替情報)'!$D$150="四国",C166,IF('入力欄(差替情報)'!$D$150="九州",C188)))))))))</f>
        <v>0</v>
      </c>
      <c r="D210" s="51" t="b">
        <f>IF('入力欄(差替情報)'!$D$150="北海道",D12,IF('入力欄(差替情報)'!$D$150="東北",D34,IF('入力欄(差替情報)'!$D$150="東京",D56,IF('入力欄(差替情報)'!$D$150="中部",D78,IF('入力欄(差替情報)'!$D$150="北陸",D100,IF('入力欄(差替情報)'!$D$150="関西",D122,IF('入力欄(差替情報)'!$D$150="中国",D144,IF('入力欄(差替情報)'!$D$150="四国",D166,IF('入力欄(差替情報)'!$D$150="九州",D188)))))))))</f>
        <v>0</v>
      </c>
      <c r="E210" s="51" t="b">
        <f>IF('入力欄(差替情報)'!$D$150="北海道",E12,IF('入力欄(差替情報)'!$D$150="東北",E34,IF('入力欄(差替情報)'!$D$150="東京",E56,IF('入力欄(差替情報)'!$D$150="中部",E78,IF('入力欄(差替情報)'!$D$150="北陸",E100,IF('入力欄(差替情報)'!$D$150="関西",E122,IF('入力欄(差替情報)'!$D$150="中国",E144,IF('入力欄(差替情報)'!$D$150="四国",E166,IF('入力欄(差替情報)'!$D$150="九州",E188)))))))))</f>
        <v>0</v>
      </c>
      <c r="F210" s="51" t="b">
        <f>IF('入力欄(差替情報)'!$D$150="北海道",F12,IF('入力欄(差替情報)'!$D$150="東北",F34,IF('入力欄(差替情報)'!$D$150="東京",F56,IF('入力欄(差替情報)'!$D$150="中部",F78,IF('入力欄(差替情報)'!$D$150="北陸",F100,IF('入力欄(差替情報)'!$D$150="関西",F122,IF('入力欄(差替情報)'!$D$150="中国",F144,IF('入力欄(差替情報)'!$D$150="四国",F166,IF('入力欄(差替情報)'!$D$150="九州",F188)))))))))</f>
        <v>0</v>
      </c>
      <c r="G210" s="51" t="b">
        <f>IF('入力欄(差替情報)'!$D$150="北海道",G12,IF('入力欄(差替情報)'!$D$150="東北",G34,IF('入力欄(差替情報)'!$D$150="東京",G56,IF('入力欄(差替情報)'!$D$150="中部",G78,IF('入力欄(差替情報)'!$D$150="北陸",G100,IF('入力欄(差替情報)'!$D$150="関西",G122,IF('入力欄(差替情報)'!$D$150="中国",G144,IF('入力欄(差替情報)'!$D$150="四国",G166,IF('入力欄(差替情報)'!$D$150="九州",G188)))))))))</f>
        <v>0</v>
      </c>
      <c r="H210" s="51" t="b">
        <f>IF('入力欄(差替情報)'!$D$150="北海道",H12,IF('入力欄(差替情報)'!$D$150="東北",H34,IF('入力欄(差替情報)'!$D$150="東京",H56,IF('入力欄(差替情報)'!$D$150="中部",H78,IF('入力欄(差替情報)'!$D$150="北陸",H100,IF('入力欄(差替情報)'!$D$150="関西",H122,IF('入力欄(差替情報)'!$D$150="中国",H144,IF('入力欄(差替情報)'!$D$150="四国",H166,IF('入力欄(差替情報)'!$D$150="九州",H188)))))))))</f>
        <v>0</v>
      </c>
      <c r="I210" s="51" t="b">
        <f>IF('入力欄(差替情報)'!$D$150="北海道",I12,IF('入力欄(差替情報)'!$D$150="東北",I34,IF('入力欄(差替情報)'!$D$150="東京",I56,IF('入力欄(差替情報)'!$D$150="中部",I78,IF('入力欄(差替情報)'!$D$150="北陸",I100,IF('入力欄(差替情報)'!$D$150="関西",I122,IF('入力欄(差替情報)'!$D$150="中国",I144,IF('入力欄(差替情報)'!$D$150="四国",I166,IF('入力欄(差替情報)'!$D$150="九州",I188)))))))))</f>
        <v>0</v>
      </c>
      <c r="J210" s="51" t="b">
        <f>IF('入力欄(差替情報)'!$D$150="北海道",J12,IF('入力欄(差替情報)'!$D$150="東北",J34,IF('入力欄(差替情報)'!$D$150="東京",J56,IF('入力欄(差替情報)'!$D$150="中部",J78,IF('入力欄(差替情報)'!$D$150="北陸",J100,IF('入力欄(差替情報)'!$D$150="関西",J122,IF('入力欄(差替情報)'!$D$150="中国",J144,IF('入力欄(差替情報)'!$D$150="四国",J166,IF('入力欄(差替情報)'!$D$150="九州",J188)))))))))</f>
        <v>0</v>
      </c>
      <c r="K210" s="51" t="b">
        <f>IF('入力欄(差替情報)'!$D$150="北海道",K12,IF('入力欄(差替情報)'!$D$150="東北",K34,IF('入力欄(差替情報)'!$D$150="東京",K56,IF('入力欄(差替情報)'!$D$150="中部",K78,IF('入力欄(差替情報)'!$D$150="北陸",K100,IF('入力欄(差替情報)'!$D$150="関西",K122,IF('入力欄(差替情報)'!$D$150="中国",K144,IF('入力欄(差替情報)'!$D$150="四国",K166,IF('入力欄(差替情報)'!$D$150="九州",K188)))))))))</f>
        <v>0</v>
      </c>
      <c r="L210" s="51" t="b">
        <f>IF('入力欄(差替情報)'!$D$150="北海道",L12,IF('入力欄(差替情報)'!$D$150="東北",L34,IF('入力欄(差替情報)'!$D$150="東京",L56,IF('入力欄(差替情報)'!$D$150="中部",L78,IF('入力欄(差替情報)'!$D$150="北陸",L100,IF('入力欄(差替情報)'!$D$150="関西",L122,IF('入力欄(差替情報)'!$D$150="中国",L144,IF('入力欄(差替情報)'!$D$150="四国",L166,IF('入力欄(差替情報)'!$D$150="九州",L188)))))))))</f>
        <v>0</v>
      </c>
      <c r="M210" s="51" t="b">
        <f>IF('入力欄(差替情報)'!$D$150="北海道",M12,IF('入力欄(差替情報)'!$D$150="東北",M34,IF('入力欄(差替情報)'!$D$150="東京",M56,IF('入力欄(差替情報)'!$D$150="中部",M78,IF('入力欄(差替情報)'!$D$150="北陸",M100,IF('入力欄(差替情報)'!$D$150="関西",M122,IF('入力欄(差替情報)'!$D$150="中国",M144,IF('入力欄(差替情報)'!$D$150="四国",M166,IF('入力欄(差替情報)'!$D$150="九州",M188)))))))))</f>
        <v>0</v>
      </c>
    </row>
    <row r="211" spans="1:13" x14ac:dyDescent="0.3">
      <c r="A211" s="50">
        <v>11</v>
      </c>
      <c r="B211" s="51" t="b">
        <f>IF('入力欄(差替情報)'!$D$150="北海道",B13,IF('入力欄(差替情報)'!$D$150="東北",B35,IF('入力欄(差替情報)'!$D$150="東京",B57,IF('入力欄(差替情報)'!$D$150="中部",B79,IF('入力欄(差替情報)'!$D$150="北陸",B101,IF('入力欄(差替情報)'!$D$150="関西",B123,IF('入力欄(差替情報)'!$D$150="中国",B145,IF('入力欄(差替情報)'!$D$150="四国",B167,IF('入力欄(差替情報)'!$D$150="九州",B189)))))))))</f>
        <v>0</v>
      </c>
      <c r="C211" s="51" t="b">
        <f>IF('入力欄(差替情報)'!$D$150="北海道",C13,IF('入力欄(差替情報)'!$D$150="東北",C35,IF('入力欄(差替情報)'!$D$150="東京",C57,IF('入力欄(差替情報)'!$D$150="中部",C79,IF('入力欄(差替情報)'!$D$150="北陸",C101,IF('入力欄(差替情報)'!$D$150="関西",C123,IF('入力欄(差替情報)'!$D$150="中国",C145,IF('入力欄(差替情報)'!$D$150="四国",C167,IF('入力欄(差替情報)'!$D$150="九州",C189)))))))))</f>
        <v>0</v>
      </c>
      <c r="D211" s="51" t="b">
        <f>IF('入力欄(差替情報)'!$D$150="北海道",D13,IF('入力欄(差替情報)'!$D$150="東北",D35,IF('入力欄(差替情報)'!$D$150="東京",D57,IF('入力欄(差替情報)'!$D$150="中部",D79,IF('入力欄(差替情報)'!$D$150="北陸",D101,IF('入力欄(差替情報)'!$D$150="関西",D123,IF('入力欄(差替情報)'!$D$150="中国",D145,IF('入力欄(差替情報)'!$D$150="四国",D167,IF('入力欄(差替情報)'!$D$150="九州",D189)))))))))</f>
        <v>0</v>
      </c>
      <c r="E211" s="51" t="b">
        <f>IF('入力欄(差替情報)'!$D$150="北海道",E13,IF('入力欄(差替情報)'!$D$150="東北",E35,IF('入力欄(差替情報)'!$D$150="東京",E57,IF('入力欄(差替情報)'!$D$150="中部",E79,IF('入力欄(差替情報)'!$D$150="北陸",E101,IF('入力欄(差替情報)'!$D$150="関西",E123,IF('入力欄(差替情報)'!$D$150="中国",E145,IF('入力欄(差替情報)'!$D$150="四国",E167,IF('入力欄(差替情報)'!$D$150="九州",E189)))))))))</f>
        <v>0</v>
      </c>
      <c r="F211" s="51" t="b">
        <f>IF('入力欄(差替情報)'!$D$150="北海道",F13,IF('入力欄(差替情報)'!$D$150="東北",F35,IF('入力欄(差替情報)'!$D$150="東京",F57,IF('入力欄(差替情報)'!$D$150="中部",F79,IF('入力欄(差替情報)'!$D$150="北陸",F101,IF('入力欄(差替情報)'!$D$150="関西",F123,IF('入力欄(差替情報)'!$D$150="中国",F145,IF('入力欄(差替情報)'!$D$150="四国",F167,IF('入力欄(差替情報)'!$D$150="九州",F189)))))))))</f>
        <v>0</v>
      </c>
      <c r="G211" s="51" t="b">
        <f>IF('入力欄(差替情報)'!$D$150="北海道",G13,IF('入力欄(差替情報)'!$D$150="東北",G35,IF('入力欄(差替情報)'!$D$150="東京",G57,IF('入力欄(差替情報)'!$D$150="中部",G79,IF('入力欄(差替情報)'!$D$150="北陸",G101,IF('入力欄(差替情報)'!$D$150="関西",G123,IF('入力欄(差替情報)'!$D$150="中国",G145,IF('入力欄(差替情報)'!$D$150="四国",G167,IF('入力欄(差替情報)'!$D$150="九州",G189)))))))))</f>
        <v>0</v>
      </c>
      <c r="H211" s="51" t="b">
        <f>IF('入力欄(差替情報)'!$D$150="北海道",H13,IF('入力欄(差替情報)'!$D$150="東北",H35,IF('入力欄(差替情報)'!$D$150="東京",H57,IF('入力欄(差替情報)'!$D$150="中部",H79,IF('入力欄(差替情報)'!$D$150="北陸",H101,IF('入力欄(差替情報)'!$D$150="関西",H123,IF('入力欄(差替情報)'!$D$150="中国",H145,IF('入力欄(差替情報)'!$D$150="四国",H167,IF('入力欄(差替情報)'!$D$150="九州",H189)))))))))</f>
        <v>0</v>
      </c>
      <c r="I211" s="51" t="b">
        <f>IF('入力欄(差替情報)'!$D$150="北海道",I13,IF('入力欄(差替情報)'!$D$150="東北",I35,IF('入力欄(差替情報)'!$D$150="東京",I57,IF('入力欄(差替情報)'!$D$150="中部",I79,IF('入力欄(差替情報)'!$D$150="北陸",I101,IF('入力欄(差替情報)'!$D$150="関西",I123,IF('入力欄(差替情報)'!$D$150="中国",I145,IF('入力欄(差替情報)'!$D$150="四国",I167,IF('入力欄(差替情報)'!$D$150="九州",I189)))))))))</f>
        <v>0</v>
      </c>
      <c r="J211" s="51" t="b">
        <f>IF('入力欄(差替情報)'!$D$150="北海道",J13,IF('入力欄(差替情報)'!$D$150="東北",J35,IF('入力欄(差替情報)'!$D$150="東京",J57,IF('入力欄(差替情報)'!$D$150="中部",J79,IF('入力欄(差替情報)'!$D$150="北陸",J101,IF('入力欄(差替情報)'!$D$150="関西",J123,IF('入力欄(差替情報)'!$D$150="中国",J145,IF('入力欄(差替情報)'!$D$150="四国",J167,IF('入力欄(差替情報)'!$D$150="九州",J189)))))))))</f>
        <v>0</v>
      </c>
      <c r="K211" s="51" t="b">
        <f>IF('入力欄(差替情報)'!$D$150="北海道",K13,IF('入力欄(差替情報)'!$D$150="東北",K35,IF('入力欄(差替情報)'!$D$150="東京",K57,IF('入力欄(差替情報)'!$D$150="中部",K79,IF('入力欄(差替情報)'!$D$150="北陸",K101,IF('入力欄(差替情報)'!$D$150="関西",K123,IF('入力欄(差替情報)'!$D$150="中国",K145,IF('入力欄(差替情報)'!$D$150="四国",K167,IF('入力欄(差替情報)'!$D$150="九州",K189)))))))))</f>
        <v>0</v>
      </c>
      <c r="L211" s="51" t="b">
        <f>IF('入力欄(差替情報)'!$D$150="北海道",L13,IF('入力欄(差替情報)'!$D$150="東北",L35,IF('入力欄(差替情報)'!$D$150="東京",L57,IF('入力欄(差替情報)'!$D$150="中部",L79,IF('入力欄(差替情報)'!$D$150="北陸",L101,IF('入力欄(差替情報)'!$D$150="関西",L123,IF('入力欄(差替情報)'!$D$150="中国",L145,IF('入力欄(差替情報)'!$D$150="四国",L167,IF('入力欄(差替情報)'!$D$150="九州",L189)))))))))</f>
        <v>0</v>
      </c>
      <c r="M211" s="51" t="b">
        <f>IF('入力欄(差替情報)'!$D$150="北海道",M13,IF('入力欄(差替情報)'!$D$150="東北",M35,IF('入力欄(差替情報)'!$D$150="東京",M57,IF('入力欄(差替情報)'!$D$150="中部",M79,IF('入力欄(差替情報)'!$D$150="北陸",M101,IF('入力欄(差替情報)'!$D$150="関西",M123,IF('入力欄(差替情報)'!$D$150="中国",M145,IF('入力欄(差替情報)'!$D$150="四国",M167,IF('入力欄(差替情報)'!$D$150="九州",M189)))))))))</f>
        <v>0</v>
      </c>
    </row>
    <row r="212" spans="1:13" x14ac:dyDescent="0.3">
      <c r="A212" s="50">
        <v>10</v>
      </c>
      <c r="B212" s="51" t="b">
        <f>IF('入力欄(差替情報)'!$D$150="北海道",B14,IF('入力欄(差替情報)'!$D$150="東北",B36,IF('入力欄(差替情報)'!$D$150="東京",B58,IF('入力欄(差替情報)'!$D$150="中部",B80,IF('入力欄(差替情報)'!$D$150="北陸",B102,IF('入力欄(差替情報)'!$D$150="関西",B124,IF('入力欄(差替情報)'!$D$150="中国",B146,IF('入力欄(差替情報)'!$D$150="四国",B168,IF('入力欄(差替情報)'!$D$150="九州",B190)))))))))</f>
        <v>0</v>
      </c>
      <c r="C212" s="51" t="b">
        <f>IF('入力欄(差替情報)'!$D$150="北海道",C14,IF('入力欄(差替情報)'!$D$150="東北",C36,IF('入力欄(差替情報)'!$D$150="東京",C58,IF('入力欄(差替情報)'!$D$150="中部",C80,IF('入力欄(差替情報)'!$D$150="北陸",C102,IF('入力欄(差替情報)'!$D$150="関西",C124,IF('入力欄(差替情報)'!$D$150="中国",C146,IF('入力欄(差替情報)'!$D$150="四国",C168,IF('入力欄(差替情報)'!$D$150="九州",C190)))))))))</f>
        <v>0</v>
      </c>
      <c r="D212" s="51" t="b">
        <f>IF('入力欄(差替情報)'!$D$150="北海道",D14,IF('入力欄(差替情報)'!$D$150="東北",D36,IF('入力欄(差替情報)'!$D$150="東京",D58,IF('入力欄(差替情報)'!$D$150="中部",D80,IF('入力欄(差替情報)'!$D$150="北陸",D102,IF('入力欄(差替情報)'!$D$150="関西",D124,IF('入力欄(差替情報)'!$D$150="中国",D146,IF('入力欄(差替情報)'!$D$150="四国",D168,IF('入力欄(差替情報)'!$D$150="九州",D190)))))))))</f>
        <v>0</v>
      </c>
      <c r="E212" s="51" t="b">
        <f>IF('入力欄(差替情報)'!$D$150="北海道",E14,IF('入力欄(差替情報)'!$D$150="東北",E36,IF('入力欄(差替情報)'!$D$150="東京",E58,IF('入力欄(差替情報)'!$D$150="中部",E80,IF('入力欄(差替情報)'!$D$150="北陸",E102,IF('入力欄(差替情報)'!$D$150="関西",E124,IF('入力欄(差替情報)'!$D$150="中国",E146,IF('入力欄(差替情報)'!$D$150="四国",E168,IF('入力欄(差替情報)'!$D$150="九州",E190)))))))))</f>
        <v>0</v>
      </c>
      <c r="F212" s="51" t="b">
        <f>IF('入力欄(差替情報)'!$D$150="北海道",F14,IF('入力欄(差替情報)'!$D$150="東北",F36,IF('入力欄(差替情報)'!$D$150="東京",F58,IF('入力欄(差替情報)'!$D$150="中部",F80,IF('入力欄(差替情報)'!$D$150="北陸",F102,IF('入力欄(差替情報)'!$D$150="関西",F124,IF('入力欄(差替情報)'!$D$150="中国",F146,IF('入力欄(差替情報)'!$D$150="四国",F168,IF('入力欄(差替情報)'!$D$150="九州",F190)))))))))</f>
        <v>0</v>
      </c>
      <c r="G212" s="51" t="b">
        <f>IF('入力欄(差替情報)'!$D$150="北海道",G14,IF('入力欄(差替情報)'!$D$150="東北",G36,IF('入力欄(差替情報)'!$D$150="東京",G58,IF('入力欄(差替情報)'!$D$150="中部",G80,IF('入力欄(差替情報)'!$D$150="北陸",G102,IF('入力欄(差替情報)'!$D$150="関西",G124,IF('入力欄(差替情報)'!$D$150="中国",G146,IF('入力欄(差替情報)'!$D$150="四国",G168,IF('入力欄(差替情報)'!$D$150="九州",G190)))))))))</f>
        <v>0</v>
      </c>
      <c r="H212" s="51" t="b">
        <f>IF('入力欄(差替情報)'!$D$150="北海道",H14,IF('入力欄(差替情報)'!$D$150="東北",H36,IF('入力欄(差替情報)'!$D$150="東京",H58,IF('入力欄(差替情報)'!$D$150="中部",H80,IF('入力欄(差替情報)'!$D$150="北陸",H102,IF('入力欄(差替情報)'!$D$150="関西",H124,IF('入力欄(差替情報)'!$D$150="中国",H146,IF('入力欄(差替情報)'!$D$150="四国",H168,IF('入力欄(差替情報)'!$D$150="九州",H190)))))))))</f>
        <v>0</v>
      </c>
      <c r="I212" s="51" t="b">
        <f>IF('入力欄(差替情報)'!$D$150="北海道",I14,IF('入力欄(差替情報)'!$D$150="東北",I36,IF('入力欄(差替情報)'!$D$150="東京",I58,IF('入力欄(差替情報)'!$D$150="中部",I80,IF('入力欄(差替情報)'!$D$150="北陸",I102,IF('入力欄(差替情報)'!$D$150="関西",I124,IF('入力欄(差替情報)'!$D$150="中国",I146,IF('入力欄(差替情報)'!$D$150="四国",I168,IF('入力欄(差替情報)'!$D$150="九州",I190)))))))))</f>
        <v>0</v>
      </c>
      <c r="J212" s="51" t="b">
        <f>IF('入力欄(差替情報)'!$D$150="北海道",J14,IF('入力欄(差替情報)'!$D$150="東北",J36,IF('入力欄(差替情報)'!$D$150="東京",J58,IF('入力欄(差替情報)'!$D$150="中部",J80,IF('入力欄(差替情報)'!$D$150="北陸",J102,IF('入力欄(差替情報)'!$D$150="関西",J124,IF('入力欄(差替情報)'!$D$150="中国",J146,IF('入力欄(差替情報)'!$D$150="四国",J168,IF('入力欄(差替情報)'!$D$150="九州",J190)))))))))</f>
        <v>0</v>
      </c>
      <c r="K212" s="51" t="b">
        <f>IF('入力欄(差替情報)'!$D$150="北海道",K14,IF('入力欄(差替情報)'!$D$150="東北",K36,IF('入力欄(差替情報)'!$D$150="東京",K58,IF('入力欄(差替情報)'!$D$150="中部",K80,IF('入力欄(差替情報)'!$D$150="北陸",K102,IF('入力欄(差替情報)'!$D$150="関西",K124,IF('入力欄(差替情報)'!$D$150="中国",K146,IF('入力欄(差替情報)'!$D$150="四国",K168,IF('入力欄(差替情報)'!$D$150="九州",K190)))))))))</f>
        <v>0</v>
      </c>
      <c r="L212" s="51" t="b">
        <f>IF('入力欄(差替情報)'!$D$150="北海道",L14,IF('入力欄(差替情報)'!$D$150="東北",L36,IF('入力欄(差替情報)'!$D$150="東京",L58,IF('入力欄(差替情報)'!$D$150="中部",L80,IF('入力欄(差替情報)'!$D$150="北陸",L102,IF('入力欄(差替情報)'!$D$150="関西",L124,IF('入力欄(差替情報)'!$D$150="中国",L146,IF('入力欄(差替情報)'!$D$150="四国",L168,IF('入力欄(差替情報)'!$D$150="九州",L190)))))))))</f>
        <v>0</v>
      </c>
      <c r="M212" s="51" t="b">
        <f>IF('入力欄(差替情報)'!$D$150="北海道",M14,IF('入力欄(差替情報)'!$D$150="東北",M36,IF('入力欄(差替情報)'!$D$150="東京",M58,IF('入力欄(差替情報)'!$D$150="中部",M80,IF('入力欄(差替情報)'!$D$150="北陸",M102,IF('入力欄(差替情報)'!$D$150="関西",M124,IF('入力欄(差替情報)'!$D$150="中国",M146,IF('入力欄(差替情報)'!$D$150="四国",M168,IF('入力欄(差替情報)'!$D$150="九州",M190)))))))))</f>
        <v>0</v>
      </c>
    </row>
    <row r="213" spans="1:13" x14ac:dyDescent="0.3">
      <c r="A213" s="50">
        <v>9</v>
      </c>
      <c r="B213" s="51" t="b">
        <f>IF('入力欄(差替情報)'!$D$150="北海道",B15,IF('入力欄(差替情報)'!$D$150="東北",B37,IF('入力欄(差替情報)'!$D$150="東京",B59,IF('入力欄(差替情報)'!$D$150="中部",B81,IF('入力欄(差替情報)'!$D$150="北陸",B103,IF('入力欄(差替情報)'!$D$150="関西",B125,IF('入力欄(差替情報)'!$D$150="中国",B147,IF('入力欄(差替情報)'!$D$150="四国",B169,IF('入力欄(差替情報)'!$D$150="九州",B191)))))))))</f>
        <v>0</v>
      </c>
      <c r="C213" s="51" t="b">
        <f>IF('入力欄(差替情報)'!$D$150="北海道",C15,IF('入力欄(差替情報)'!$D$150="東北",C37,IF('入力欄(差替情報)'!$D$150="東京",C59,IF('入力欄(差替情報)'!$D$150="中部",C81,IF('入力欄(差替情報)'!$D$150="北陸",C103,IF('入力欄(差替情報)'!$D$150="関西",C125,IF('入力欄(差替情報)'!$D$150="中国",C147,IF('入力欄(差替情報)'!$D$150="四国",C169,IF('入力欄(差替情報)'!$D$150="九州",C191)))))))))</f>
        <v>0</v>
      </c>
      <c r="D213" s="51" t="b">
        <f>IF('入力欄(差替情報)'!$D$150="北海道",D15,IF('入力欄(差替情報)'!$D$150="東北",D37,IF('入力欄(差替情報)'!$D$150="東京",D59,IF('入力欄(差替情報)'!$D$150="中部",D81,IF('入力欄(差替情報)'!$D$150="北陸",D103,IF('入力欄(差替情報)'!$D$150="関西",D125,IF('入力欄(差替情報)'!$D$150="中国",D147,IF('入力欄(差替情報)'!$D$150="四国",D169,IF('入力欄(差替情報)'!$D$150="九州",D191)))))))))</f>
        <v>0</v>
      </c>
      <c r="E213" s="51" t="b">
        <f>IF('入力欄(差替情報)'!$D$150="北海道",E15,IF('入力欄(差替情報)'!$D$150="東北",E37,IF('入力欄(差替情報)'!$D$150="東京",E59,IF('入力欄(差替情報)'!$D$150="中部",E81,IF('入力欄(差替情報)'!$D$150="北陸",E103,IF('入力欄(差替情報)'!$D$150="関西",E125,IF('入力欄(差替情報)'!$D$150="中国",E147,IF('入力欄(差替情報)'!$D$150="四国",E169,IF('入力欄(差替情報)'!$D$150="九州",E191)))))))))</f>
        <v>0</v>
      </c>
      <c r="F213" s="51" t="b">
        <f>IF('入力欄(差替情報)'!$D$150="北海道",F15,IF('入力欄(差替情報)'!$D$150="東北",F37,IF('入力欄(差替情報)'!$D$150="東京",F59,IF('入力欄(差替情報)'!$D$150="中部",F81,IF('入力欄(差替情報)'!$D$150="北陸",F103,IF('入力欄(差替情報)'!$D$150="関西",F125,IF('入力欄(差替情報)'!$D$150="中国",F147,IF('入力欄(差替情報)'!$D$150="四国",F169,IF('入力欄(差替情報)'!$D$150="九州",F191)))))))))</f>
        <v>0</v>
      </c>
      <c r="G213" s="51" t="b">
        <f>IF('入力欄(差替情報)'!$D$150="北海道",G15,IF('入力欄(差替情報)'!$D$150="東北",G37,IF('入力欄(差替情報)'!$D$150="東京",G59,IF('入力欄(差替情報)'!$D$150="中部",G81,IF('入力欄(差替情報)'!$D$150="北陸",G103,IF('入力欄(差替情報)'!$D$150="関西",G125,IF('入力欄(差替情報)'!$D$150="中国",G147,IF('入力欄(差替情報)'!$D$150="四国",G169,IF('入力欄(差替情報)'!$D$150="九州",G191)))))))))</f>
        <v>0</v>
      </c>
      <c r="H213" s="51" t="b">
        <f>IF('入力欄(差替情報)'!$D$150="北海道",H15,IF('入力欄(差替情報)'!$D$150="東北",H37,IF('入力欄(差替情報)'!$D$150="東京",H59,IF('入力欄(差替情報)'!$D$150="中部",H81,IF('入力欄(差替情報)'!$D$150="北陸",H103,IF('入力欄(差替情報)'!$D$150="関西",H125,IF('入力欄(差替情報)'!$D$150="中国",H147,IF('入力欄(差替情報)'!$D$150="四国",H169,IF('入力欄(差替情報)'!$D$150="九州",H191)))))))))</f>
        <v>0</v>
      </c>
      <c r="I213" s="51" t="b">
        <f>IF('入力欄(差替情報)'!$D$150="北海道",I15,IF('入力欄(差替情報)'!$D$150="東北",I37,IF('入力欄(差替情報)'!$D$150="東京",I59,IF('入力欄(差替情報)'!$D$150="中部",I81,IF('入力欄(差替情報)'!$D$150="北陸",I103,IF('入力欄(差替情報)'!$D$150="関西",I125,IF('入力欄(差替情報)'!$D$150="中国",I147,IF('入力欄(差替情報)'!$D$150="四国",I169,IF('入力欄(差替情報)'!$D$150="九州",I191)))))))))</f>
        <v>0</v>
      </c>
      <c r="J213" s="51" t="b">
        <f>IF('入力欄(差替情報)'!$D$150="北海道",J15,IF('入力欄(差替情報)'!$D$150="東北",J37,IF('入力欄(差替情報)'!$D$150="東京",J59,IF('入力欄(差替情報)'!$D$150="中部",J81,IF('入力欄(差替情報)'!$D$150="北陸",J103,IF('入力欄(差替情報)'!$D$150="関西",J125,IF('入力欄(差替情報)'!$D$150="中国",J147,IF('入力欄(差替情報)'!$D$150="四国",J169,IF('入力欄(差替情報)'!$D$150="九州",J191)))))))))</f>
        <v>0</v>
      </c>
      <c r="K213" s="51" t="b">
        <f>IF('入力欄(差替情報)'!$D$150="北海道",K15,IF('入力欄(差替情報)'!$D$150="東北",K37,IF('入力欄(差替情報)'!$D$150="東京",K59,IF('入力欄(差替情報)'!$D$150="中部",K81,IF('入力欄(差替情報)'!$D$150="北陸",K103,IF('入力欄(差替情報)'!$D$150="関西",K125,IF('入力欄(差替情報)'!$D$150="中国",K147,IF('入力欄(差替情報)'!$D$150="四国",K169,IF('入力欄(差替情報)'!$D$150="九州",K191)))))))))</f>
        <v>0</v>
      </c>
      <c r="L213" s="51" t="b">
        <f>IF('入力欄(差替情報)'!$D$150="北海道",L15,IF('入力欄(差替情報)'!$D$150="東北",L37,IF('入力欄(差替情報)'!$D$150="東京",L59,IF('入力欄(差替情報)'!$D$150="中部",L81,IF('入力欄(差替情報)'!$D$150="北陸",L103,IF('入力欄(差替情報)'!$D$150="関西",L125,IF('入力欄(差替情報)'!$D$150="中国",L147,IF('入力欄(差替情報)'!$D$150="四国",L169,IF('入力欄(差替情報)'!$D$150="九州",L191)))))))))</f>
        <v>0</v>
      </c>
      <c r="M213" s="51" t="b">
        <f>IF('入力欄(差替情報)'!$D$150="北海道",M15,IF('入力欄(差替情報)'!$D$150="東北",M37,IF('入力欄(差替情報)'!$D$150="東京",M59,IF('入力欄(差替情報)'!$D$150="中部",M81,IF('入力欄(差替情報)'!$D$150="北陸",M103,IF('入力欄(差替情報)'!$D$150="関西",M125,IF('入力欄(差替情報)'!$D$150="中国",M147,IF('入力欄(差替情報)'!$D$150="四国",M169,IF('入力欄(差替情報)'!$D$150="九州",M191)))))))))</f>
        <v>0</v>
      </c>
    </row>
    <row r="214" spans="1:13" x14ac:dyDescent="0.3">
      <c r="A214" s="50">
        <v>8</v>
      </c>
      <c r="B214" s="51" t="b">
        <f>IF('入力欄(差替情報)'!$D$150="北海道",B16,IF('入力欄(差替情報)'!$D$150="東北",B38,IF('入力欄(差替情報)'!$D$150="東京",B60,IF('入力欄(差替情報)'!$D$150="中部",B82,IF('入力欄(差替情報)'!$D$150="北陸",B104,IF('入力欄(差替情報)'!$D$150="関西",B126,IF('入力欄(差替情報)'!$D$150="中国",B148,IF('入力欄(差替情報)'!$D$150="四国",B170,IF('入力欄(差替情報)'!$D$150="九州",B192)))))))))</f>
        <v>0</v>
      </c>
      <c r="C214" s="51" t="b">
        <f>IF('入力欄(差替情報)'!$D$150="北海道",C16,IF('入力欄(差替情報)'!$D$150="東北",C38,IF('入力欄(差替情報)'!$D$150="東京",C60,IF('入力欄(差替情報)'!$D$150="中部",C82,IF('入力欄(差替情報)'!$D$150="北陸",C104,IF('入力欄(差替情報)'!$D$150="関西",C126,IF('入力欄(差替情報)'!$D$150="中国",C148,IF('入力欄(差替情報)'!$D$150="四国",C170,IF('入力欄(差替情報)'!$D$150="九州",C192)))))))))</f>
        <v>0</v>
      </c>
      <c r="D214" s="51" t="b">
        <f>IF('入力欄(差替情報)'!$D$150="北海道",D16,IF('入力欄(差替情報)'!$D$150="東北",D38,IF('入力欄(差替情報)'!$D$150="東京",D60,IF('入力欄(差替情報)'!$D$150="中部",D82,IF('入力欄(差替情報)'!$D$150="北陸",D104,IF('入力欄(差替情報)'!$D$150="関西",D126,IF('入力欄(差替情報)'!$D$150="中国",D148,IF('入力欄(差替情報)'!$D$150="四国",D170,IF('入力欄(差替情報)'!$D$150="九州",D192)))))))))</f>
        <v>0</v>
      </c>
      <c r="E214" s="51" t="b">
        <f>IF('入力欄(差替情報)'!$D$150="北海道",E16,IF('入力欄(差替情報)'!$D$150="東北",E38,IF('入力欄(差替情報)'!$D$150="東京",E60,IF('入力欄(差替情報)'!$D$150="中部",E82,IF('入力欄(差替情報)'!$D$150="北陸",E104,IF('入力欄(差替情報)'!$D$150="関西",E126,IF('入力欄(差替情報)'!$D$150="中国",E148,IF('入力欄(差替情報)'!$D$150="四国",E170,IF('入力欄(差替情報)'!$D$150="九州",E192)))))))))</f>
        <v>0</v>
      </c>
      <c r="F214" s="51" t="b">
        <f>IF('入力欄(差替情報)'!$D$150="北海道",F16,IF('入力欄(差替情報)'!$D$150="東北",F38,IF('入力欄(差替情報)'!$D$150="東京",F60,IF('入力欄(差替情報)'!$D$150="中部",F82,IF('入力欄(差替情報)'!$D$150="北陸",F104,IF('入力欄(差替情報)'!$D$150="関西",F126,IF('入力欄(差替情報)'!$D$150="中国",F148,IF('入力欄(差替情報)'!$D$150="四国",F170,IF('入力欄(差替情報)'!$D$150="九州",F192)))))))))</f>
        <v>0</v>
      </c>
      <c r="G214" s="51" t="b">
        <f>IF('入力欄(差替情報)'!$D$150="北海道",G16,IF('入力欄(差替情報)'!$D$150="東北",G38,IF('入力欄(差替情報)'!$D$150="東京",G60,IF('入力欄(差替情報)'!$D$150="中部",G82,IF('入力欄(差替情報)'!$D$150="北陸",G104,IF('入力欄(差替情報)'!$D$150="関西",G126,IF('入力欄(差替情報)'!$D$150="中国",G148,IF('入力欄(差替情報)'!$D$150="四国",G170,IF('入力欄(差替情報)'!$D$150="九州",G192)))))))))</f>
        <v>0</v>
      </c>
      <c r="H214" s="51" t="b">
        <f>IF('入力欄(差替情報)'!$D$150="北海道",H16,IF('入力欄(差替情報)'!$D$150="東北",H38,IF('入力欄(差替情報)'!$D$150="東京",H60,IF('入力欄(差替情報)'!$D$150="中部",H82,IF('入力欄(差替情報)'!$D$150="北陸",H104,IF('入力欄(差替情報)'!$D$150="関西",H126,IF('入力欄(差替情報)'!$D$150="中国",H148,IF('入力欄(差替情報)'!$D$150="四国",H170,IF('入力欄(差替情報)'!$D$150="九州",H192)))))))))</f>
        <v>0</v>
      </c>
      <c r="I214" s="51" t="b">
        <f>IF('入力欄(差替情報)'!$D$150="北海道",I16,IF('入力欄(差替情報)'!$D$150="東北",I38,IF('入力欄(差替情報)'!$D$150="東京",I60,IF('入力欄(差替情報)'!$D$150="中部",I82,IF('入力欄(差替情報)'!$D$150="北陸",I104,IF('入力欄(差替情報)'!$D$150="関西",I126,IF('入力欄(差替情報)'!$D$150="中国",I148,IF('入力欄(差替情報)'!$D$150="四国",I170,IF('入力欄(差替情報)'!$D$150="九州",I192)))))))))</f>
        <v>0</v>
      </c>
      <c r="J214" s="51" t="b">
        <f>IF('入力欄(差替情報)'!$D$150="北海道",J16,IF('入力欄(差替情報)'!$D$150="東北",J38,IF('入力欄(差替情報)'!$D$150="東京",J60,IF('入力欄(差替情報)'!$D$150="中部",J82,IF('入力欄(差替情報)'!$D$150="北陸",J104,IF('入力欄(差替情報)'!$D$150="関西",J126,IF('入力欄(差替情報)'!$D$150="中国",J148,IF('入力欄(差替情報)'!$D$150="四国",J170,IF('入力欄(差替情報)'!$D$150="九州",J192)))))))))</f>
        <v>0</v>
      </c>
      <c r="K214" s="51" t="b">
        <f>IF('入力欄(差替情報)'!$D$150="北海道",K16,IF('入力欄(差替情報)'!$D$150="東北",K38,IF('入力欄(差替情報)'!$D$150="東京",K60,IF('入力欄(差替情報)'!$D$150="中部",K82,IF('入力欄(差替情報)'!$D$150="北陸",K104,IF('入力欄(差替情報)'!$D$150="関西",K126,IF('入力欄(差替情報)'!$D$150="中国",K148,IF('入力欄(差替情報)'!$D$150="四国",K170,IF('入力欄(差替情報)'!$D$150="九州",K192)))))))))</f>
        <v>0</v>
      </c>
      <c r="L214" s="51" t="b">
        <f>IF('入力欄(差替情報)'!$D$150="北海道",L16,IF('入力欄(差替情報)'!$D$150="東北",L38,IF('入力欄(差替情報)'!$D$150="東京",L60,IF('入力欄(差替情報)'!$D$150="中部",L82,IF('入力欄(差替情報)'!$D$150="北陸",L104,IF('入力欄(差替情報)'!$D$150="関西",L126,IF('入力欄(差替情報)'!$D$150="中国",L148,IF('入力欄(差替情報)'!$D$150="四国",L170,IF('入力欄(差替情報)'!$D$150="九州",L192)))))))))</f>
        <v>0</v>
      </c>
      <c r="M214" s="51" t="b">
        <f>IF('入力欄(差替情報)'!$D$150="北海道",M16,IF('入力欄(差替情報)'!$D$150="東北",M38,IF('入力欄(差替情報)'!$D$150="東京",M60,IF('入力欄(差替情報)'!$D$150="中部",M82,IF('入力欄(差替情報)'!$D$150="北陸",M104,IF('入力欄(差替情報)'!$D$150="関西",M126,IF('入力欄(差替情報)'!$D$150="中国",M148,IF('入力欄(差替情報)'!$D$150="四国",M170,IF('入力欄(差替情報)'!$D$150="九州",M192)))))))))</f>
        <v>0</v>
      </c>
    </row>
    <row r="215" spans="1:13" x14ac:dyDescent="0.3">
      <c r="A215" s="50">
        <v>7</v>
      </c>
      <c r="B215" s="51" t="b">
        <f>IF('入力欄(差替情報)'!$D$150="北海道",B17,IF('入力欄(差替情報)'!$D$150="東北",B39,IF('入力欄(差替情報)'!$D$150="東京",B61,IF('入力欄(差替情報)'!$D$150="中部",B83,IF('入力欄(差替情報)'!$D$150="北陸",B105,IF('入力欄(差替情報)'!$D$150="関西",B127,IF('入力欄(差替情報)'!$D$150="中国",B149,IF('入力欄(差替情報)'!$D$150="四国",B171,IF('入力欄(差替情報)'!$D$150="九州",B193)))))))))</f>
        <v>0</v>
      </c>
      <c r="C215" s="51" t="b">
        <f>IF('入力欄(差替情報)'!$D$150="北海道",C17,IF('入力欄(差替情報)'!$D$150="東北",C39,IF('入力欄(差替情報)'!$D$150="東京",C61,IF('入力欄(差替情報)'!$D$150="中部",C83,IF('入力欄(差替情報)'!$D$150="北陸",C105,IF('入力欄(差替情報)'!$D$150="関西",C127,IF('入力欄(差替情報)'!$D$150="中国",C149,IF('入力欄(差替情報)'!$D$150="四国",C171,IF('入力欄(差替情報)'!$D$150="九州",C193)))))))))</f>
        <v>0</v>
      </c>
      <c r="D215" s="51" t="b">
        <f>IF('入力欄(差替情報)'!$D$150="北海道",D17,IF('入力欄(差替情報)'!$D$150="東北",D39,IF('入力欄(差替情報)'!$D$150="東京",D61,IF('入力欄(差替情報)'!$D$150="中部",D83,IF('入力欄(差替情報)'!$D$150="北陸",D105,IF('入力欄(差替情報)'!$D$150="関西",D127,IF('入力欄(差替情報)'!$D$150="中国",D149,IF('入力欄(差替情報)'!$D$150="四国",D171,IF('入力欄(差替情報)'!$D$150="九州",D193)))))))))</f>
        <v>0</v>
      </c>
      <c r="E215" s="51" t="b">
        <f>IF('入力欄(差替情報)'!$D$150="北海道",E17,IF('入力欄(差替情報)'!$D$150="東北",E39,IF('入力欄(差替情報)'!$D$150="東京",E61,IF('入力欄(差替情報)'!$D$150="中部",E83,IF('入力欄(差替情報)'!$D$150="北陸",E105,IF('入力欄(差替情報)'!$D$150="関西",E127,IF('入力欄(差替情報)'!$D$150="中国",E149,IF('入力欄(差替情報)'!$D$150="四国",E171,IF('入力欄(差替情報)'!$D$150="九州",E193)))))))))</f>
        <v>0</v>
      </c>
      <c r="F215" s="51" t="b">
        <f>IF('入力欄(差替情報)'!$D$150="北海道",F17,IF('入力欄(差替情報)'!$D$150="東北",F39,IF('入力欄(差替情報)'!$D$150="東京",F61,IF('入力欄(差替情報)'!$D$150="中部",F83,IF('入力欄(差替情報)'!$D$150="北陸",F105,IF('入力欄(差替情報)'!$D$150="関西",F127,IF('入力欄(差替情報)'!$D$150="中国",F149,IF('入力欄(差替情報)'!$D$150="四国",F171,IF('入力欄(差替情報)'!$D$150="九州",F193)))))))))</f>
        <v>0</v>
      </c>
      <c r="G215" s="51" t="b">
        <f>IF('入力欄(差替情報)'!$D$150="北海道",G17,IF('入力欄(差替情報)'!$D$150="東北",G39,IF('入力欄(差替情報)'!$D$150="東京",G61,IF('入力欄(差替情報)'!$D$150="中部",G83,IF('入力欄(差替情報)'!$D$150="北陸",G105,IF('入力欄(差替情報)'!$D$150="関西",G127,IF('入力欄(差替情報)'!$D$150="中国",G149,IF('入力欄(差替情報)'!$D$150="四国",G171,IF('入力欄(差替情報)'!$D$150="九州",G193)))))))))</f>
        <v>0</v>
      </c>
      <c r="H215" s="51" t="b">
        <f>IF('入力欄(差替情報)'!$D$150="北海道",H17,IF('入力欄(差替情報)'!$D$150="東北",H39,IF('入力欄(差替情報)'!$D$150="東京",H61,IF('入力欄(差替情報)'!$D$150="中部",H83,IF('入力欄(差替情報)'!$D$150="北陸",H105,IF('入力欄(差替情報)'!$D$150="関西",H127,IF('入力欄(差替情報)'!$D$150="中国",H149,IF('入力欄(差替情報)'!$D$150="四国",H171,IF('入力欄(差替情報)'!$D$150="九州",H193)))))))))</f>
        <v>0</v>
      </c>
      <c r="I215" s="51" t="b">
        <f>IF('入力欄(差替情報)'!$D$150="北海道",I17,IF('入力欄(差替情報)'!$D$150="東北",I39,IF('入力欄(差替情報)'!$D$150="東京",I61,IF('入力欄(差替情報)'!$D$150="中部",I83,IF('入力欄(差替情報)'!$D$150="北陸",I105,IF('入力欄(差替情報)'!$D$150="関西",I127,IF('入力欄(差替情報)'!$D$150="中国",I149,IF('入力欄(差替情報)'!$D$150="四国",I171,IF('入力欄(差替情報)'!$D$150="九州",I193)))))))))</f>
        <v>0</v>
      </c>
      <c r="J215" s="51" t="b">
        <f>IF('入力欄(差替情報)'!$D$150="北海道",J17,IF('入力欄(差替情報)'!$D$150="東北",J39,IF('入力欄(差替情報)'!$D$150="東京",J61,IF('入力欄(差替情報)'!$D$150="中部",J83,IF('入力欄(差替情報)'!$D$150="北陸",J105,IF('入力欄(差替情報)'!$D$150="関西",J127,IF('入力欄(差替情報)'!$D$150="中国",J149,IF('入力欄(差替情報)'!$D$150="四国",J171,IF('入力欄(差替情報)'!$D$150="九州",J193)))))))))</f>
        <v>0</v>
      </c>
      <c r="K215" s="51" t="b">
        <f>IF('入力欄(差替情報)'!$D$150="北海道",K17,IF('入力欄(差替情報)'!$D$150="東北",K39,IF('入力欄(差替情報)'!$D$150="東京",K61,IF('入力欄(差替情報)'!$D$150="中部",K83,IF('入力欄(差替情報)'!$D$150="北陸",K105,IF('入力欄(差替情報)'!$D$150="関西",K127,IF('入力欄(差替情報)'!$D$150="中国",K149,IF('入力欄(差替情報)'!$D$150="四国",K171,IF('入力欄(差替情報)'!$D$150="九州",K193)))))))))</f>
        <v>0</v>
      </c>
      <c r="L215" s="51" t="b">
        <f>IF('入力欄(差替情報)'!$D$150="北海道",L17,IF('入力欄(差替情報)'!$D$150="東北",L39,IF('入力欄(差替情報)'!$D$150="東京",L61,IF('入力欄(差替情報)'!$D$150="中部",L83,IF('入力欄(差替情報)'!$D$150="北陸",L105,IF('入力欄(差替情報)'!$D$150="関西",L127,IF('入力欄(差替情報)'!$D$150="中国",L149,IF('入力欄(差替情報)'!$D$150="四国",L171,IF('入力欄(差替情報)'!$D$150="九州",L193)))))))))</f>
        <v>0</v>
      </c>
      <c r="M215" s="51" t="b">
        <f>IF('入力欄(差替情報)'!$D$150="北海道",M17,IF('入力欄(差替情報)'!$D$150="東北",M39,IF('入力欄(差替情報)'!$D$150="東京",M61,IF('入力欄(差替情報)'!$D$150="中部",M83,IF('入力欄(差替情報)'!$D$150="北陸",M105,IF('入力欄(差替情報)'!$D$150="関西",M127,IF('入力欄(差替情報)'!$D$150="中国",M149,IF('入力欄(差替情報)'!$D$150="四国",M171,IF('入力欄(差替情報)'!$D$150="九州",M193)))))))))</f>
        <v>0</v>
      </c>
    </row>
    <row r="216" spans="1:13" x14ac:dyDescent="0.3">
      <c r="A216" s="50">
        <v>6</v>
      </c>
      <c r="B216" s="51" t="b">
        <f>IF('入力欄(差替情報)'!$D$150="北海道",B18,IF('入力欄(差替情報)'!$D$150="東北",B40,IF('入力欄(差替情報)'!$D$150="東京",B62,IF('入力欄(差替情報)'!$D$150="中部",B84,IF('入力欄(差替情報)'!$D$150="北陸",B106,IF('入力欄(差替情報)'!$D$150="関西",B128,IF('入力欄(差替情報)'!$D$150="中国",B150,IF('入力欄(差替情報)'!$D$150="四国",B172,IF('入力欄(差替情報)'!$D$150="九州",B194)))))))))</f>
        <v>0</v>
      </c>
      <c r="C216" s="51" t="b">
        <f>IF('入力欄(差替情報)'!$D$150="北海道",C18,IF('入力欄(差替情報)'!$D$150="東北",C40,IF('入力欄(差替情報)'!$D$150="東京",C62,IF('入力欄(差替情報)'!$D$150="中部",C84,IF('入力欄(差替情報)'!$D$150="北陸",C106,IF('入力欄(差替情報)'!$D$150="関西",C128,IF('入力欄(差替情報)'!$D$150="中国",C150,IF('入力欄(差替情報)'!$D$150="四国",C172,IF('入力欄(差替情報)'!$D$150="九州",C194)))))))))</f>
        <v>0</v>
      </c>
      <c r="D216" s="51" t="b">
        <f>IF('入力欄(差替情報)'!$D$150="北海道",D18,IF('入力欄(差替情報)'!$D$150="東北",D40,IF('入力欄(差替情報)'!$D$150="東京",D62,IF('入力欄(差替情報)'!$D$150="中部",D84,IF('入力欄(差替情報)'!$D$150="北陸",D106,IF('入力欄(差替情報)'!$D$150="関西",D128,IF('入力欄(差替情報)'!$D$150="中国",D150,IF('入力欄(差替情報)'!$D$150="四国",D172,IF('入力欄(差替情報)'!$D$150="九州",D194)))))))))</f>
        <v>0</v>
      </c>
      <c r="E216" s="51" t="b">
        <f>IF('入力欄(差替情報)'!$D$150="北海道",E18,IF('入力欄(差替情報)'!$D$150="東北",E40,IF('入力欄(差替情報)'!$D$150="東京",E62,IF('入力欄(差替情報)'!$D$150="中部",E84,IF('入力欄(差替情報)'!$D$150="北陸",E106,IF('入力欄(差替情報)'!$D$150="関西",E128,IF('入力欄(差替情報)'!$D$150="中国",E150,IF('入力欄(差替情報)'!$D$150="四国",E172,IF('入力欄(差替情報)'!$D$150="九州",E194)))))))))</f>
        <v>0</v>
      </c>
      <c r="F216" s="51" t="b">
        <f>IF('入力欄(差替情報)'!$D$150="北海道",F18,IF('入力欄(差替情報)'!$D$150="東北",F40,IF('入力欄(差替情報)'!$D$150="東京",F62,IF('入力欄(差替情報)'!$D$150="中部",F84,IF('入力欄(差替情報)'!$D$150="北陸",F106,IF('入力欄(差替情報)'!$D$150="関西",F128,IF('入力欄(差替情報)'!$D$150="中国",F150,IF('入力欄(差替情報)'!$D$150="四国",F172,IF('入力欄(差替情報)'!$D$150="九州",F194)))))))))</f>
        <v>0</v>
      </c>
      <c r="G216" s="51" t="b">
        <f>IF('入力欄(差替情報)'!$D$150="北海道",G18,IF('入力欄(差替情報)'!$D$150="東北",G40,IF('入力欄(差替情報)'!$D$150="東京",G62,IF('入力欄(差替情報)'!$D$150="中部",G84,IF('入力欄(差替情報)'!$D$150="北陸",G106,IF('入力欄(差替情報)'!$D$150="関西",G128,IF('入力欄(差替情報)'!$D$150="中国",G150,IF('入力欄(差替情報)'!$D$150="四国",G172,IF('入力欄(差替情報)'!$D$150="九州",G194)))))))))</f>
        <v>0</v>
      </c>
      <c r="H216" s="51" t="b">
        <f>IF('入力欄(差替情報)'!$D$150="北海道",H18,IF('入力欄(差替情報)'!$D$150="東北",H40,IF('入力欄(差替情報)'!$D$150="東京",H62,IF('入力欄(差替情報)'!$D$150="中部",H84,IF('入力欄(差替情報)'!$D$150="北陸",H106,IF('入力欄(差替情報)'!$D$150="関西",H128,IF('入力欄(差替情報)'!$D$150="中国",H150,IF('入力欄(差替情報)'!$D$150="四国",H172,IF('入力欄(差替情報)'!$D$150="九州",H194)))))))))</f>
        <v>0</v>
      </c>
      <c r="I216" s="51" t="b">
        <f>IF('入力欄(差替情報)'!$D$150="北海道",I18,IF('入力欄(差替情報)'!$D$150="東北",I40,IF('入力欄(差替情報)'!$D$150="東京",I62,IF('入力欄(差替情報)'!$D$150="中部",I84,IF('入力欄(差替情報)'!$D$150="北陸",I106,IF('入力欄(差替情報)'!$D$150="関西",I128,IF('入力欄(差替情報)'!$D$150="中国",I150,IF('入力欄(差替情報)'!$D$150="四国",I172,IF('入力欄(差替情報)'!$D$150="九州",I194)))))))))</f>
        <v>0</v>
      </c>
      <c r="J216" s="51" t="b">
        <f>IF('入力欄(差替情報)'!$D$150="北海道",J18,IF('入力欄(差替情報)'!$D$150="東北",J40,IF('入力欄(差替情報)'!$D$150="東京",J62,IF('入力欄(差替情報)'!$D$150="中部",J84,IF('入力欄(差替情報)'!$D$150="北陸",J106,IF('入力欄(差替情報)'!$D$150="関西",J128,IF('入力欄(差替情報)'!$D$150="中国",J150,IF('入力欄(差替情報)'!$D$150="四国",J172,IF('入力欄(差替情報)'!$D$150="九州",J194)))))))))</f>
        <v>0</v>
      </c>
      <c r="K216" s="51" t="b">
        <f>IF('入力欄(差替情報)'!$D$150="北海道",K18,IF('入力欄(差替情報)'!$D$150="東北",K40,IF('入力欄(差替情報)'!$D$150="東京",K62,IF('入力欄(差替情報)'!$D$150="中部",K84,IF('入力欄(差替情報)'!$D$150="北陸",K106,IF('入力欄(差替情報)'!$D$150="関西",K128,IF('入力欄(差替情報)'!$D$150="中国",K150,IF('入力欄(差替情報)'!$D$150="四国",K172,IF('入力欄(差替情報)'!$D$150="九州",K194)))))))))</f>
        <v>0</v>
      </c>
      <c r="L216" s="51" t="b">
        <f>IF('入力欄(差替情報)'!$D$150="北海道",L18,IF('入力欄(差替情報)'!$D$150="東北",L40,IF('入力欄(差替情報)'!$D$150="東京",L62,IF('入力欄(差替情報)'!$D$150="中部",L84,IF('入力欄(差替情報)'!$D$150="北陸",L106,IF('入力欄(差替情報)'!$D$150="関西",L128,IF('入力欄(差替情報)'!$D$150="中国",L150,IF('入力欄(差替情報)'!$D$150="四国",L172,IF('入力欄(差替情報)'!$D$150="九州",L194)))))))))</f>
        <v>0</v>
      </c>
      <c r="M216" s="51" t="b">
        <f>IF('入力欄(差替情報)'!$D$150="北海道",M18,IF('入力欄(差替情報)'!$D$150="東北",M40,IF('入力欄(差替情報)'!$D$150="東京",M62,IF('入力欄(差替情報)'!$D$150="中部",M84,IF('入力欄(差替情報)'!$D$150="北陸",M106,IF('入力欄(差替情報)'!$D$150="関西",M128,IF('入力欄(差替情報)'!$D$150="中国",M150,IF('入力欄(差替情報)'!$D$150="四国",M172,IF('入力欄(差替情報)'!$D$150="九州",M194)))))))))</f>
        <v>0</v>
      </c>
    </row>
    <row r="217" spans="1:13" x14ac:dyDescent="0.3">
      <c r="A217" s="50">
        <v>5</v>
      </c>
      <c r="B217" s="51" t="b">
        <f>IF('入力欄(差替情報)'!$D$150="北海道",B19,IF('入力欄(差替情報)'!$D$150="東北",B41,IF('入力欄(差替情報)'!$D$150="東京",B63,IF('入力欄(差替情報)'!$D$150="中部",B85,IF('入力欄(差替情報)'!$D$150="北陸",B107,IF('入力欄(差替情報)'!$D$150="関西",B129,IF('入力欄(差替情報)'!$D$150="中国",B151,IF('入力欄(差替情報)'!$D$150="四国",B173,IF('入力欄(差替情報)'!$D$150="九州",B195)))))))))</f>
        <v>0</v>
      </c>
      <c r="C217" s="51" t="b">
        <f>IF('入力欄(差替情報)'!$D$150="北海道",C19,IF('入力欄(差替情報)'!$D$150="東北",C41,IF('入力欄(差替情報)'!$D$150="東京",C63,IF('入力欄(差替情報)'!$D$150="中部",C85,IF('入力欄(差替情報)'!$D$150="北陸",C107,IF('入力欄(差替情報)'!$D$150="関西",C129,IF('入力欄(差替情報)'!$D$150="中国",C151,IF('入力欄(差替情報)'!$D$150="四国",C173,IF('入力欄(差替情報)'!$D$150="九州",C195)))))))))</f>
        <v>0</v>
      </c>
      <c r="D217" s="51" t="b">
        <f>IF('入力欄(差替情報)'!$D$150="北海道",D19,IF('入力欄(差替情報)'!$D$150="東北",D41,IF('入力欄(差替情報)'!$D$150="東京",D63,IF('入力欄(差替情報)'!$D$150="中部",D85,IF('入力欄(差替情報)'!$D$150="北陸",D107,IF('入力欄(差替情報)'!$D$150="関西",D129,IF('入力欄(差替情報)'!$D$150="中国",D151,IF('入力欄(差替情報)'!$D$150="四国",D173,IF('入力欄(差替情報)'!$D$150="九州",D195)))))))))</f>
        <v>0</v>
      </c>
      <c r="E217" s="51" t="b">
        <f>IF('入力欄(差替情報)'!$D$150="北海道",E19,IF('入力欄(差替情報)'!$D$150="東北",E41,IF('入力欄(差替情報)'!$D$150="東京",E63,IF('入力欄(差替情報)'!$D$150="中部",E85,IF('入力欄(差替情報)'!$D$150="北陸",E107,IF('入力欄(差替情報)'!$D$150="関西",E129,IF('入力欄(差替情報)'!$D$150="中国",E151,IF('入力欄(差替情報)'!$D$150="四国",E173,IF('入力欄(差替情報)'!$D$150="九州",E195)))))))))</f>
        <v>0</v>
      </c>
      <c r="F217" s="51" t="b">
        <f>IF('入力欄(差替情報)'!$D$150="北海道",F19,IF('入力欄(差替情報)'!$D$150="東北",F41,IF('入力欄(差替情報)'!$D$150="東京",F63,IF('入力欄(差替情報)'!$D$150="中部",F85,IF('入力欄(差替情報)'!$D$150="北陸",F107,IF('入力欄(差替情報)'!$D$150="関西",F129,IF('入力欄(差替情報)'!$D$150="中国",F151,IF('入力欄(差替情報)'!$D$150="四国",F173,IF('入力欄(差替情報)'!$D$150="九州",F195)))))))))</f>
        <v>0</v>
      </c>
      <c r="G217" s="51" t="b">
        <f>IF('入力欄(差替情報)'!$D$150="北海道",G19,IF('入力欄(差替情報)'!$D$150="東北",G41,IF('入力欄(差替情報)'!$D$150="東京",G63,IF('入力欄(差替情報)'!$D$150="中部",G85,IF('入力欄(差替情報)'!$D$150="北陸",G107,IF('入力欄(差替情報)'!$D$150="関西",G129,IF('入力欄(差替情報)'!$D$150="中国",G151,IF('入力欄(差替情報)'!$D$150="四国",G173,IF('入力欄(差替情報)'!$D$150="九州",G195)))))))))</f>
        <v>0</v>
      </c>
      <c r="H217" s="51" t="b">
        <f>IF('入力欄(差替情報)'!$D$150="北海道",H19,IF('入力欄(差替情報)'!$D$150="東北",H41,IF('入力欄(差替情報)'!$D$150="東京",H63,IF('入力欄(差替情報)'!$D$150="中部",H85,IF('入力欄(差替情報)'!$D$150="北陸",H107,IF('入力欄(差替情報)'!$D$150="関西",H129,IF('入力欄(差替情報)'!$D$150="中国",H151,IF('入力欄(差替情報)'!$D$150="四国",H173,IF('入力欄(差替情報)'!$D$150="九州",H195)))))))))</f>
        <v>0</v>
      </c>
      <c r="I217" s="51" t="b">
        <f>IF('入力欄(差替情報)'!$D$150="北海道",I19,IF('入力欄(差替情報)'!$D$150="東北",I41,IF('入力欄(差替情報)'!$D$150="東京",I63,IF('入力欄(差替情報)'!$D$150="中部",I85,IF('入力欄(差替情報)'!$D$150="北陸",I107,IF('入力欄(差替情報)'!$D$150="関西",I129,IF('入力欄(差替情報)'!$D$150="中国",I151,IF('入力欄(差替情報)'!$D$150="四国",I173,IF('入力欄(差替情報)'!$D$150="九州",I195)))))))))</f>
        <v>0</v>
      </c>
      <c r="J217" s="51" t="b">
        <f>IF('入力欄(差替情報)'!$D$150="北海道",J19,IF('入力欄(差替情報)'!$D$150="東北",J41,IF('入力欄(差替情報)'!$D$150="東京",J63,IF('入力欄(差替情報)'!$D$150="中部",J85,IF('入力欄(差替情報)'!$D$150="北陸",J107,IF('入力欄(差替情報)'!$D$150="関西",J129,IF('入力欄(差替情報)'!$D$150="中国",J151,IF('入力欄(差替情報)'!$D$150="四国",J173,IF('入力欄(差替情報)'!$D$150="九州",J195)))))))))</f>
        <v>0</v>
      </c>
      <c r="K217" s="51" t="b">
        <f>IF('入力欄(差替情報)'!$D$150="北海道",K19,IF('入力欄(差替情報)'!$D$150="東北",K41,IF('入力欄(差替情報)'!$D$150="東京",K63,IF('入力欄(差替情報)'!$D$150="中部",K85,IF('入力欄(差替情報)'!$D$150="北陸",K107,IF('入力欄(差替情報)'!$D$150="関西",K129,IF('入力欄(差替情報)'!$D$150="中国",K151,IF('入力欄(差替情報)'!$D$150="四国",K173,IF('入力欄(差替情報)'!$D$150="九州",K195)))))))))</f>
        <v>0</v>
      </c>
      <c r="L217" s="51" t="b">
        <f>IF('入力欄(差替情報)'!$D$150="北海道",L19,IF('入力欄(差替情報)'!$D$150="東北",L41,IF('入力欄(差替情報)'!$D$150="東京",L63,IF('入力欄(差替情報)'!$D$150="中部",L85,IF('入力欄(差替情報)'!$D$150="北陸",L107,IF('入力欄(差替情報)'!$D$150="関西",L129,IF('入力欄(差替情報)'!$D$150="中国",L151,IF('入力欄(差替情報)'!$D$150="四国",L173,IF('入力欄(差替情報)'!$D$150="九州",L195)))))))))</f>
        <v>0</v>
      </c>
      <c r="M217" s="51" t="b">
        <f>IF('入力欄(差替情報)'!$D$150="北海道",M19,IF('入力欄(差替情報)'!$D$150="東北",M41,IF('入力欄(差替情報)'!$D$150="東京",M63,IF('入力欄(差替情報)'!$D$150="中部",M85,IF('入力欄(差替情報)'!$D$150="北陸",M107,IF('入力欄(差替情報)'!$D$150="関西",M129,IF('入力欄(差替情報)'!$D$150="中国",M151,IF('入力欄(差替情報)'!$D$150="四国",M173,IF('入力欄(差替情報)'!$D$150="九州",M195)))))))))</f>
        <v>0</v>
      </c>
    </row>
    <row r="218" spans="1:13" x14ac:dyDescent="0.3">
      <c r="A218" s="50">
        <v>4</v>
      </c>
      <c r="B218" s="51" t="b">
        <f>IF('入力欄(差替情報)'!$D$150="北海道",B20,IF('入力欄(差替情報)'!$D$150="東北",B42,IF('入力欄(差替情報)'!$D$150="東京",B64,IF('入力欄(差替情報)'!$D$150="中部",B86,IF('入力欄(差替情報)'!$D$150="北陸",B108,IF('入力欄(差替情報)'!$D$150="関西",B130,IF('入力欄(差替情報)'!$D$150="中国",B152,IF('入力欄(差替情報)'!$D$150="四国",B174,IF('入力欄(差替情報)'!$D$150="九州",B196)))))))))</f>
        <v>0</v>
      </c>
      <c r="C218" s="51" t="b">
        <f>IF('入力欄(差替情報)'!$D$150="北海道",C20,IF('入力欄(差替情報)'!$D$150="東北",C42,IF('入力欄(差替情報)'!$D$150="東京",C64,IF('入力欄(差替情報)'!$D$150="中部",C86,IF('入力欄(差替情報)'!$D$150="北陸",C108,IF('入力欄(差替情報)'!$D$150="関西",C130,IF('入力欄(差替情報)'!$D$150="中国",C152,IF('入力欄(差替情報)'!$D$150="四国",C174,IF('入力欄(差替情報)'!$D$150="九州",C196)))))))))</f>
        <v>0</v>
      </c>
      <c r="D218" s="51" t="b">
        <f>IF('入力欄(差替情報)'!$D$150="北海道",D20,IF('入力欄(差替情報)'!$D$150="東北",D42,IF('入力欄(差替情報)'!$D$150="東京",D64,IF('入力欄(差替情報)'!$D$150="中部",D86,IF('入力欄(差替情報)'!$D$150="北陸",D108,IF('入力欄(差替情報)'!$D$150="関西",D130,IF('入力欄(差替情報)'!$D$150="中国",D152,IF('入力欄(差替情報)'!$D$150="四国",D174,IF('入力欄(差替情報)'!$D$150="九州",D196)))))))))</f>
        <v>0</v>
      </c>
      <c r="E218" s="51" t="b">
        <f>IF('入力欄(差替情報)'!$D$150="北海道",E20,IF('入力欄(差替情報)'!$D$150="東北",E42,IF('入力欄(差替情報)'!$D$150="東京",E64,IF('入力欄(差替情報)'!$D$150="中部",E86,IF('入力欄(差替情報)'!$D$150="北陸",E108,IF('入力欄(差替情報)'!$D$150="関西",E130,IF('入力欄(差替情報)'!$D$150="中国",E152,IF('入力欄(差替情報)'!$D$150="四国",E174,IF('入力欄(差替情報)'!$D$150="九州",E196)))))))))</f>
        <v>0</v>
      </c>
      <c r="F218" s="51" t="b">
        <f>IF('入力欄(差替情報)'!$D$150="北海道",F20,IF('入力欄(差替情報)'!$D$150="東北",F42,IF('入力欄(差替情報)'!$D$150="東京",F64,IF('入力欄(差替情報)'!$D$150="中部",F86,IF('入力欄(差替情報)'!$D$150="北陸",F108,IF('入力欄(差替情報)'!$D$150="関西",F130,IF('入力欄(差替情報)'!$D$150="中国",F152,IF('入力欄(差替情報)'!$D$150="四国",F174,IF('入力欄(差替情報)'!$D$150="九州",F196)))))))))</f>
        <v>0</v>
      </c>
      <c r="G218" s="51" t="b">
        <f>IF('入力欄(差替情報)'!$D$150="北海道",G20,IF('入力欄(差替情報)'!$D$150="東北",G42,IF('入力欄(差替情報)'!$D$150="東京",G64,IF('入力欄(差替情報)'!$D$150="中部",G86,IF('入力欄(差替情報)'!$D$150="北陸",G108,IF('入力欄(差替情報)'!$D$150="関西",G130,IF('入力欄(差替情報)'!$D$150="中国",G152,IF('入力欄(差替情報)'!$D$150="四国",G174,IF('入力欄(差替情報)'!$D$150="九州",G196)))))))))</f>
        <v>0</v>
      </c>
      <c r="H218" s="51" t="b">
        <f>IF('入力欄(差替情報)'!$D$150="北海道",H20,IF('入力欄(差替情報)'!$D$150="東北",H42,IF('入力欄(差替情報)'!$D$150="東京",H64,IF('入力欄(差替情報)'!$D$150="中部",H86,IF('入力欄(差替情報)'!$D$150="北陸",H108,IF('入力欄(差替情報)'!$D$150="関西",H130,IF('入力欄(差替情報)'!$D$150="中国",H152,IF('入力欄(差替情報)'!$D$150="四国",H174,IF('入力欄(差替情報)'!$D$150="九州",H196)))))))))</f>
        <v>0</v>
      </c>
      <c r="I218" s="51" t="b">
        <f>IF('入力欄(差替情報)'!$D$150="北海道",I20,IF('入力欄(差替情報)'!$D$150="東北",I42,IF('入力欄(差替情報)'!$D$150="東京",I64,IF('入力欄(差替情報)'!$D$150="中部",I86,IF('入力欄(差替情報)'!$D$150="北陸",I108,IF('入力欄(差替情報)'!$D$150="関西",I130,IF('入力欄(差替情報)'!$D$150="中国",I152,IF('入力欄(差替情報)'!$D$150="四国",I174,IF('入力欄(差替情報)'!$D$150="九州",I196)))))))))</f>
        <v>0</v>
      </c>
      <c r="J218" s="51" t="b">
        <f>IF('入力欄(差替情報)'!$D$150="北海道",J20,IF('入力欄(差替情報)'!$D$150="東北",J42,IF('入力欄(差替情報)'!$D$150="東京",J64,IF('入力欄(差替情報)'!$D$150="中部",J86,IF('入力欄(差替情報)'!$D$150="北陸",J108,IF('入力欄(差替情報)'!$D$150="関西",J130,IF('入力欄(差替情報)'!$D$150="中国",J152,IF('入力欄(差替情報)'!$D$150="四国",J174,IF('入力欄(差替情報)'!$D$150="九州",J196)))))))))</f>
        <v>0</v>
      </c>
      <c r="K218" s="51" t="b">
        <f>IF('入力欄(差替情報)'!$D$150="北海道",K20,IF('入力欄(差替情報)'!$D$150="東北",K42,IF('入力欄(差替情報)'!$D$150="東京",K64,IF('入力欄(差替情報)'!$D$150="中部",K86,IF('入力欄(差替情報)'!$D$150="北陸",K108,IF('入力欄(差替情報)'!$D$150="関西",K130,IF('入力欄(差替情報)'!$D$150="中国",K152,IF('入力欄(差替情報)'!$D$150="四国",K174,IF('入力欄(差替情報)'!$D$150="九州",K196)))))))))</f>
        <v>0</v>
      </c>
      <c r="L218" s="51" t="b">
        <f>IF('入力欄(差替情報)'!$D$150="北海道",L20,IF('入力欄(差替情報)'!$D$150="東北",L42,IF('入力欄(差替情報)'!$D$150="東京",L64,IF('入力欄(差替情報)'!$D$150="中部",L86,IF('入力欄(差替情報)'!$D$150="北陸",L108,IF('入力欄(差替情報)'!$D$150="関西",L130,IF('入力欄(差替情報)'!$D$150="中国",L152,IF('入力欄(差替情報)'!$D$150="四国",L174,IF('入力欄(差替情報)'!$D$150="九州",L196)))))))))</f>
        <v>0</v>
      </c>
      <c r="M218" s="51" t="b">
        <f>IF('入力欄(差替情報)'!$D$150="北海道",M20,IF('入力欄(差替情報)'!$D$150="東北",M42,IF('入力欄(差替情報)'!$D$150="東京",M64,IF('入力欄(差替情報)'!$D$150="中部",M86,IF('入力欄(差替情報)'!$D$150="北陸",M108,IF('入力欄(差替情報)'!$D$150="関西",M130,IF('入力欄(差替情報)'!$D$150="中国",M152,IF('入力欄(差替情報)'!$D$150="四国",M174,IF('入力欄(差替情報)'!$D$150="九州",M196)))))))))</f>
        <v>0</v>
      </c>
    </row>
    <row r="219" spans="1:13" x14ac:dyDescent="0.3">
      <c r="A219" s="50">
        <v>3</v>
      </c>
      <c r="B219" s="51" t="b">
        <f>IF('入力欄(差替情報)'!$D$150="北海道",B21,IF('入力欄(差替情報)'!$D$150="東北",B43,IF('入力欄(差替情報)'!$D$150="東京",B65,IF('入力欄(差替情報)'!$D$150="中部",B87,IF('入力欄(差替情報)'!$D$150="北陸",B109,IF('入力欄(差替情報)'!$D$150="関西",B131,IF('入力欄(差替情報)'!$D$150="中国",B153,IF('入力欄(差替情報)'!$D$150="四国",B175,IF('入力欄(差替情報)'!$D$150="九州",B197)))))))))</f>
        <v>0</v>
      </c>
      <c r="C219" s="51" t="b">
        <f>IF('入力欄(差替情報)'!$D$150="北海道",C21,IF('入力欄(差替情報)'!$D$150="東北",C43,IF('入力欄(差替情報)'!$D$150="東京",C65,IF('入力欄(差替情報)'!$D$150="中部",C87,IF('入力欄(差替情報)'!$D$150="北陸",C109,IF('入力欄(差替情報)'!$D$150="関西",C131,IF('入力欄(差替情報)'!$D$150="中国",C153,IF('入力欄(差替情報)'!$D$150="四国",C175,IF('入力欄(差替情報)'!$D$150="九州",C197)))))))))</f>
        <v>0</v>
      </c>
      <c r="D219" s="51" t="b">
        <f>IF('入力欄(差替情報)'!$D$150="北海道",D21,IF('入力欄(差替情報)'!$D$150="東北",D43,IF('入力欄(差替情報)'!$D$150="東京",D65,IF('入力欄(差替情報)'!$D$150="中部",D87,IF('入力欄(差替情報)'!$D$150="北陸",D109,IF('入力欄(差替情報)'!$D$150="関西",D131,IF('入力欄(差替情報)'!$D$150="中国",D153,IF('入力欄(差替情報)'!$D$150="四国",D175,IF('入力欄(差替情報)'!$D$150="九州",D197)))))))))</f>
        <v>0</v>
      </c>
      <c r="E219" s="51" t="b">
        <f>IF('入力欄(差替情報)'!$D$150="北海道",E21,IF('入力欄(差替情報)'!$D$150="東北",E43,IF('入力欄(差替情報)'!$D$150="東京",E65,IF('入力欄(差替情報)'!$D$150="中部",E87,IF('入力欄(差替情報)'!$D$150="北陸",E109,IF('入力欄(差替情報)'!$D$150="関西",E131,IF('入力欄(差替情報)'!$D$150="中国",E153,IF('入力欄(差替情報)'!$D$150="四国",E175,IF('入力欄(差替情報)'!$D$150="九州",E197)))))))))</f>
        <v>0</v>
      </c>
      <c r="F219" s="51" t="b">
        <f>IF('入力欄(差替情報)'!$D$150="北海道",F21,IF('入力欄(差替情報)'!$D$150="東北",F43,IF('入力欄(差替情報)'!$D$150="東京",F65,IF('入力欄(差替情報)'!$D$150="中部",F87,IF('入力欄(差替情報)'!$D$150="北陸",F109,IF('入力欄(差替情報)'!$D$150="関西",F131,IF('入力欄(差替情報)'!$D$150="中国",F153,IF('入力欄(差替情報)'!$D$150="四国",F175,IF('入力欄(差替情報)'!$D$150="九州",F197)))))))))</f>
        <v>0</v>
      </c>
      <c r="G219" s="51" t="b">
        <f>IF('入力欄(差替情報)'!$D$150="北海道",G21,IF('入力欄(差替情報)'!$D$150="東北",G43,IF('入力欄(差替情報)'!$D$150="東京",G65,IF('入力欄(差替情報)'!$D$150="中部",G87,IF('入力欄(差替情報)'!$D$150="北陸",G109,IF('入力欄(差替情報)'!$D$150="関西",G131,IF('入力欄(差替情報)'!$D$150="中国",G153,IF('入力欄(差替情報)'!$D$150="四国",G175,IF('入力欄(差替情報)'!$D$150="九州",G197)))))))))</f>
        <v>0</v>
      </c>
      <c r="H219" s="51" t="b">
        <f>IF('入力欄(差替情報)'!$D$150="北海道",H21,IF('入力欄(差替情報)'!$D$150="東北",H43,IF('入力欄(差替情報)'!$D$150="東京",H65,IF('入力欄(差替情報)'!$D$150="中部",H87,IF('入力欄(差替情報)'!$D$150="北陸",H109,IF('入力欄(差替情報)'!$D$150="関西",H131,IF('入力欄(差替情報)'!$D$150="中国",H153,IF('入力欄(差替情報)'!$D$150="四国",H175,IF('入力欄(差替情報)'!$D$150="九州",H197)))))))))</f>
        <v>0</v>
      </c>
      <c r="I219" s="51" t="b">
        <f>IF('入力欄(差替情報)'!$D$150="北海道",I21,IF('入力欄(差替情報)'!$D$150="東北",I43,IF('入力欄(差替情報)'!$D$150="東京",I65,IF('入力欄(差替情報)'!$D$150="中部",I87,IF('入力欄(差替情報)'!$D$150="北陸",I109,IF('入力欄(差替情報)'!$D$150="関西",I131,IF('入力欄(差替情報)'!$D$150="中国",I153,IF('入力欄(差替情報)'!$D$150="四国",I175,IF('入力欄(差替情報)'!$D$150="九州",I197)))))))))</f>
        <v>0</v>
      </c>
      <c r="J219" s="51" t="b">
        <f>IF('入力欄(差替情報)'!$D$150="北海道",J21,IF('入力欄(差替情報)'!$D$150="東北",J43,IF('入力欄(差替情報)'!$D$150="東京",J65,IF('入力欄(差替情報)'!$D$150="中部",J87,IF('入力欄(差替情報)'!$D$150="北陸",J109,IF('入力欄(差替情報)'!$D$150="関西",J131,IF('入力欄(差替情報)'!$D$150="中国",J153,IF('入力欄(差替情報)'!$D$150="四国",J175,IF('入力欄(差替情報)'!$D$150="九州",J197)))))))))</f>
        <v>0</v>
      </c>
      <c r="K219" s="51" t="b">
        <f>IF('入力欄(差替情報)'!$D$150="北海道",K21,IF('入力欄(差替情報)'!$D$150="東北",K43,IF('入力欄(差替情報)'!$D$150="東京",K65,IF('入力欄(差替情報)'!$D$150="中部",K87,IF('入力欄(差替情報)'!$D$150="北陸",K109,IF('入力欄(差替情報)'!$D$150="関西",K131,IF('入力欄(差替情報)'!$D$150="中国",K153,IF('入力欄(差替情報)'!$D$150="四国",K175,IF('入力欄(差替情報)'!$D$150="九州",K197)))))))))</f>
        <v>0</v>
      </c>
      <c r="L219" s="51" t="b">
        <f>IF('入力欄(差替情報)'!$D$150="北海道",L21,IF('入力欄(差替情報)'!$D$150="東北",L43,IF('入力欄(差替情報)'!$D$150="東京",L65,IF('入力欄(差替情報)'!$D$150="中部",L87,IF('入力欄(差替情報)'!$D$150="北陸",L109,IF('入力欄(差替情報)'!$D$150="関西",L131,IF('入力欄(差替情報)'!$D$150="中国",L153,IF('入力欄(差替情報)'!$D$150="四国",L175,IF('入力欄(差替情報)'!$D$150="九州",L197)))))))))</f>
        <v>0</v>
      </c>
      <c r="M219" s="51" t="b">
        <f>IF('入力欄(差替情報)'!$D$150="北海道",M21,IF('入力欄(差替情報)'!$D$150="東北",M43,IF('入力欄(差替情報)'!$D$150="東京",M65,IF('入力欄(差替情報)'!$D$150="中部",M87,IF('入力欄(差替情報)'!$D$150="北陸",M109,IF('入力欄(差替情報)'!$D$150="関西",M131,IF('入力欄(差替情報)'!$D$150="中国",M153,IF('入力欄(差替情報)'!$D$150="四国",M175,IF('入力欄(差替情報)'!$D$150="九州",M197)))))))))</f>
        <v>0</v>
      </c>
    </row>
    <row r="220" spans="1:13" x14ac:dyDescent="0.3">
      <c r="A220" s="50">
        <v>2</v>
      </c>
      <c r="B220" s="51" t="b">
        <f>IF('入力欄(差替情報)'!$D$150="北海道",B22,IF('入力欄(差替情報)'!$D$150="東北",B44,IF('入力欄(差替情報)'!$D$150="東京",B66,IF('入力欄(差替情報)'!$D$150="中部",B88,IF('入力欄(差替情報)'!$D$150="北陸",B110,IF('入力欄(差替情報)'!$D$150="関西",B132,IF('入力欄(差替情報)'!$D$150="中国",B154,IF('入力欄(差替情報)'!$D$150="四国",B176,IF('入力欄(差替情報)'!$D$150="九州",B198)))))))))</f>
        <v>0</v>
      </c>
      <c r="C220" s="51" t="b">
        <f>IF('入力欄(差替情報)'!$D$150="北海道",C22,IF('入力欄(差替情報)'!$D$150="東北",C44,IF('入力欄(差替情報)'!$D$150="東京",C66,IF('入力欄(差替情報)'!$D$150="中部",C88,IF('入力欄(差替情報)'!$D$150="北陸",C110,IF('入力欄(差替情報)'!$D$150="関西",C132,IF('入力欄(差替情報)'!$D$150="中国",C154,IF('入力欄(差替情報)'!$D$150="四国",C176,IF('入力欄(差替情報)'!$D$150="九州",C198)))))))))</f>
        <v>0</v>
      </c>
      <c r="D220" s="51" t="b">
        <f>IF('入力欄(差替情報)'!$D$150="北海道",D22,IF('入力欄(差替情報)'!$D$150="東北",D44,IF('入力欄(差替情報)'!$D$150="東京",D66,IF('入力欄(差替情報)'!$D$150="中部",D88,IF('入力欄(差替情報)'!$D$150="北陸",D110,IF('入力欄(差替情報)'!$D$150="関西",D132,IF('入力欄(差替情報)'!$D$150="中国",D154,IF('入力欄(差替情報)'!$D$150="四国",D176,IF('入力欄(差替情報)'!$D$150="九州",D198)))))))))</f>
        <v>0</v>
      </c>
      <c r="E220" s="51" t="b">
        <f>IF('入力欄(差替情報)'!$D$150="北海道",E22,IF('入力欄(差替情報)'!$D$150="東北",E44,IF('入力欄(差替情報)'!$D$150="東京",E66,IF('入力欄(差替情報)'!$D$150="中部",E88,IF('入力欄(差替情報)'!$D$150="北陸",E110,IF('入力欄(差替情報)'!$D$150="関西",E132,IF('入力欄(差替情報)'!$D$150="中国",E154,IF('入力欄(差替情報)'!$D$150="四国",E176,IF('入力欄(差替情報)'!$D$150="九州",E198)))))))))</f>
        <v>0</v>
      </c>
      <c r="F220" s="51" t="b">
        <f>IF('入力欄(差替情報)'!$D$150="北海道",F22,IF('入力欄(差替情報)'!$D$150="東北",F44,IF('入力欄(差替情報)'!$D$150="東京",F66,IF('入力欄(差替情報)'!$D$150="中部",F88,IF('入力欄(差替情報)'!$D$150="北陸",F110,IF('入力欄(差替情報)'!$D$150="関西",F132,IF('入力欄(差替情報)'!$D$150="中国",F154,IF('入力欄(差替情報)'!$D$150="四国",F176,IF('入力欄(差替情報)'!$D$150="九州",F198)))))))))</f>
        <v>0</v>
      </c>
      <c r="G220" s="51" t="b">
        <f>IF('入力欄(差替情報)'!$D$150="北海道",G22,IF('入力欄(差替情報)'!$D$150="東北",G44,IF('入力欄(差替情報)'!$D$150="東京",G66,IF('入力欄(差替情報)'!$D$150="中部",G88,IF('入力欄(差替情報)'!$D$150="北陸",G110,IF('入力欄(差替情報)'!$D$150="関西",G132,IF('入力欄(差替情報)'!$D$150="中国",G154,IF('入力欄(差替情報)'!$D$150="四国",G176,IF('入力欄(差替情報)'!$D$150="九州",G198)))))))))</f>
        <v>0</v>
      </c>
      <c r="H220" s="51" t="b">
        <f>IF('入力欄(差替情報)'!$D$150="北海道",H22,IF('入力欄(差替情報)'!$D$150="東北",H44,IF('入力欄(差替情報)'!$D$150="東京",H66,IF('入力欄(差替情報)'!$D$150="中部",H88,IF('入力欄(差替情報)'!$D$150="北陸",H110,IF('入力欄(差替情報)'!$D$150="関西",H132,IF('入力欄(差替情報)'!$D$150="中国",H154,IF('入力欄(差替情報)'!$D$150="四国",H176,IF('入力欄(差替情報)'!$D$150="九州",H198)))))))))</f>
        <v>0</v>
      </c>
      <c r="I220" s="51" t="b">
        <f>IF('入力欄(差替情報)'!$D$150="北海道",I22,IF('入力欄(差替情報)'!$D$150="東北",I44,IF('入力欄(差替情報)'!$D$150="東京",I66,IF('入力欄(差替情報)'!$D$150="中部",I88,IF('入力欄(差替情報)'!$D$150="北陸",I110,IF('入力欄(差替情報)'!$D$150="関西",I132,IF('入力欄(差替情報)'!$D$150="中国",I154,IF('入力欄(差替情報)'!$D$150="四国",I176,IF('入力欄(差替情報)'!$D$150="九州",I198)))))))))</f>
        <v>0</v>
      </c>
      <c r="J220" s="51" t="b">
        <f>IF('入力欄(差替情報)'!$D$150="北海道",J22,IF('入力欄(差替情報)'!$D$150="東北",J44,IF('入力欄(差替情報)'!$D$150="東京",J66,IF('入力欄(差替情報)'!$D$150="中部",J88,IF('入力欄(差替情報)'!$D$150="北陸",J110,IF('入力欄(差替情報)'!$D$150="関西",J132,IF('入力欄(差替情報)'!$D$150="中国",J154,IF('入力欄(差替情報)'!$D$150="四国",J176,IF('入力欄(差替情報)'!$D$150="九州",J198)))))))))</f>
        <v>0</v>
      </c>
      <c r="K220" s="51" t="b">
        <f>IF('入力欄(差替情報)'!$D$150="北海道",K22,IF('入力欄(差替情報)'!$D$150="東北",K44,IF('入力欄(差替情報)'!$D$150="東京",K66,IF('入力欄(差替情報)'!$D$150="中部",K88,IF('入力欄(差替情報)'!$D$150="北陸",K110,IF('入力欄(差替情報)'!$D$150="関西",K132,IF('入力欄(差替情報)'!$D$150="中国",K154,IF('入力欄(差替情報)'!$D$150="四国",K176,IF('入力欄(差替情報)'!$D$150="九州",K198)))))))))</f>
        <v>0</v>
      </c>
      <c r="L220" s="51" t="b">
        <f>IF('入力欄(差替情報)'!$D$150="北海道",L22,IF('入力欄(差替情報)'!$D$150="東北",L44,IF('入力欄(差替情報)'!$D$150="東京",L66,IF('入力欄(差替情報)'!$D$150="中部",L88,IF('入力欄(差替情報)'!$D$150="北陸",L110,IF('入力欄(差替情報)'!$D$150="関西",L132,IF('入力欄(差替情報)'!$D$150="中国",L154,IF('入力欄(差替情報)'!$D$150="四国",L176,IF('入力欄(差替情報)'!$D$150="九州",L198)))))))))</f>
        <v>0</v>
      </c>
      <c r="M220" s="51" t="b">
        <f>IF('入力欄(差替情報)'!$D$150="北海道",M22,IF('入力欄(差替情報)'!$D$150="東北",M44,IF('入力欄(差替情報)'!$D$150="東京",M66,IF('入力欄(差替情報)'!$D$150="中部",M88,IF('入力欄(差替情報)'!$D$150="北陸",M110,IF('入力欄(差替情報)'!$D$150="関西",M132,IF('入力欄(差替情報)'!$D$150="中国",M154,IF('入力欄(差替情報)'!$D$150="四国",M176,IF('入力欄(差替情報)'!$D$150="九州",M198)))))))))</f>
        <v>0</v>
      </c>
    </row>
    <row r="221" spans="1:13" x14ac:dyDescent="0.3">
      <c r="A221" s="50">
        <v>1</v>
      </c>
      <c r="B221" s="51" t="b">
        <f>IF('入力欄(差替情報)'!$D$150="北海道",B23,IF('入力欄(差替情報)'!$D$150="東北",B45,IF('入力欄(差替情報)'!$D$150="東京",B67,IF('入力欄(差替情報)'!$D$150="中部",B89,IF('入力欄(差替情報)'!$D$150="北陸",B111,IF('入力欄(差替情報)'!$D$150="関西",B133,IF('入力欄(差替情報)'!$D$150="中国",B155,IF('入力欄(差替情報)'!$D$150="四国",B177,IF('入力欄(差替情報)'!$D$150="九州",B199)))))))))</f>
        <v>0</v>
      </c>
      <c r="C221" s="51" t="b">
        <f>IF('入力欄(差替情報)'!$D$150="北海道",C23,IF('入力欄(差替情報)'!$D$150="東北",C45,IF('入力欄(差替情報)'!$D$150="東京",C67,IF('入力欄(差替情報)'!$D$150="中部",C89,IF('入力欄(差替情報)'!$D$150="北陸",C111,IF('入力欄(差替情報)'!$D$150="関西",C133,IF('入力欄(差替情報)'!$D$150="中国",C155,IF('入力欄(差替情報)'!$D$150="四国",C177,IF('入力欄(差替情報)'!$D$150="九州",C199)))))))))</f>
        <v>0</v>
      </c>
      <c r="D221" s="51" t="b">
        <f>IF('入力欄(差替情報)'!$D$150="北海道",D23,IF('入力欄(差替情報)'!$D$150="東北",D45,IF('入力欄(差替情報)'!$D$150="東京",D67,IF('入力欄(差替情報)'!$D$150="中部",D89,IF('入力欄(差替情報)'!$D$150="北陸",D111,IF('入力欄(差替情報)'!$D$150="関西",D133,IF('入力欄(差替情報)'!$D$150="中国",D155,IF('入力欄(差替情報)'!$D$150="四国",D177,IF('入力欄(差替情報)'!$D$150="九州",D199)))))))))</f>
        <v>0</v>
      </c>
      <c r="E221" s="51" t="b">
        <f>IF('入力欄(差替情報)'!$D$150="北海道",E23,IF('入力欄(差替情報)'!$D$150="東北",E45,IF('入力欄(差替情報)'!$D$150="東京",E67,IF('入力欄(差替情報)'!$D$150="中部",E89,IF('入力欄(差替情報)'!$D$150="北陸",E111,IF('入力欄(差替情報)'!$D$150="関西",E133,IF('入力欄(差替情報)'!$D$150="中国",E155,IF('入力欄(差替情報)'!$D$150="四国",E177,IF('入力欄(差替情報)'!$D$150="九州",E199)))))))))</f>
        <v>0</v>
      </c>
      <c r="F221" s="51" t="b">
        <f>IF('入力欄(差替情報)'!$D$150="北海道",F23,IF('入力欄(差替情報)'!$D$150="東北",F45,IF('入力欄(差替情報)'!$D$150="東京",F67,IF('入力欄(差替情報)'!$D$150="中部",F89,IF('入力欄(差替情報)'!$D$150="北陸",F111,IF('入力欄(差替情報)'!$D$150="関西",F133,IF('入力欄(差替情報)'!$D$150="中国",F155,IF('入力欄(差替情報)'!$D$150="四国",F177,IF('入力欄(差替情報)'!$D$150="九州",F199)))))))))</f>
        <v>0</v>
      </c>
      <c r="G221" s="51" t="b">
        <f>IF('入力欄(差替情報)'!$D$150="北海道",G23,IF('入力欄(差替情報)'!$D$150="東北",G45,IF('入力欄(差替情報)'!$D$150="東京",G67,IF('入力欄(差替情報)'!$D$150="中部",G89,IF('入力欄(差替情報)'!$D$150="北陸",G111,IF('入力欄(差替情報)'!$D$150="関西",G133,IF('入力欄(差替情報)'!$D$150="中国",G155,IF('入力欄(差替情報)'!$D$150="四国",G177,IF('入力欄(差替情報)'!$D$150="九州",G199)))))))))</f>
        <v>0</v>
      </c>
      <c r="H221" s="51" t="b">
        <f>IF('入力欄(差替情報)'!$D$150="北海道",H23,IF('入力欄(差替情報)'!$D$150="東北",H45,IF('入力欄(差替情報)'!$D$150="東京",H67,IF('入力欄(差替情報)'!$D$150="中部",H89,IF('入力欄(差替情報)'!$D$150="北陸",H111,IF('入力欄(差替情報)'!$D$150="関西",H133,IF('入力欄(差替情報)'!$D$150="中国",H155,IF('入力欄(差替情報)'!$D$150="四国",H177,IF('入力欄(差替情報)'!$D$150="九州",H199)))))))))</f>
        <v>0</v>
      </c>
      <c r="I221" s="51" t="b">
        <f>IF('入力欄(差替情報)'!$D$150="北海道",I23,IF('入力欄(差替情報)'!$D$150="東北",I45,IF('入力欄(差替情報)'!$D$150="東京",I67,IF('入力欄(差替情報)'!$D$150="中部",I89,IF('入力欄(差替情報)'!$D$150="北陸",I111,IF('入力欄(差替情報)'!$D$150="関西",I133,IF('入力欄(差替情報)'!$D$150="中国",I155,IF('入力欄(差替情報)'!$D$150="四国",I177,IF('入力欄(差替情報)'!$D$150="九州",I199)))))))))</f>
        <v>0</v>
      </c>
      <c r="J221" s="51" t="b">
        <f>IF('入力欄(差替情報)'!$D$150="北海道",J23,IF('入力欄(差替情報)'!$D$150="東北",J45,IF('入力欄(差替情報)'!$D$150="東京",J67,IF('入力欄(差替情報)'!$D$150="中部",J89,IF('入力欄(差替情報)'!$D$150="北陸",J111,IF('入力欄(差替情報)'!$D$150="関西",J133,IF('入力欄(差替情報)'!$D$150="中国",J155,IF('入力欄(差替情報)'!$D$150="四国",J177,IF('入力欄(差替情報)'!$D$150="九州",J199)))))))))</f>
        <v>0</v>
      </c>
      <c r="K221" s="51" t="b">
        <f>IF('入力欄(差替情報)'!$D$150="北海道",K23,IF('入力欄(差替情報)'!$D$150="東北",K45,IF('入力欄(差替情報)'!$D$150="東京",K67,IF('入力欄(差替情報)'!$D$150="中部",K89,IF('入力欄(差替情報)'!$D$150="北陸",K111,IF('入力欄(差替情報)'!$D$150="関西",K133,IF('入力欄(差替情報)'!$D$150="中国",K155,IF('入力欄(差替情報)'!$D$150="四国",K177,IF('入力欄(差替情報)'!$D$150="九州",K199)))))))))</f>
        <v>0</v>
      </c>
      <c r="L221" s="51" t="b">
        <f>IF('入力欄(差替情報)'!$D$150="北海道",L23,IF('入力欄(差替情報)'!$D$150="東北",L45,IF('入力欄(差替情報)'!$D$150="東京",L67,IF('入力欄(差替情報)'!$D$150="中部",L89,IF('入力欄(差替情報)'!$D$150="北陸",L111,IF('入力欄(差替情報)'!$D$150="関西",L133,IF('入力欄(差替情報)'!$D$150="中国",L155,IF('入力欄(差替情報)'!$D$150="四国",L177,IF('入力欄(差替情報)'!$D$150="九州",L199)))))))))</f>
        <v>0</v>
      </c>
      <c r="M221" s="51" t="b">
        <f>IF('入力欄(差替情報)'!$D$150="北海道",M23,IF('入力欄(差替情報)'!$D$150="東北",M45,IF('入力欄(差替情報)'!$D$150="東京",M67,IF('入力欄(差替情報)'!$D$150="中部",M89,IF('入力欄(差替情報)'!$D$150="北陸",M111,IF('入力欄(差替情報)'!$D$150="関西",M133,IF('入力欄(差替情報)'!$D$150="中国",M155,IF('入力欄(差替情報)'!$D$150="四国",M177,IF('入力欄(差替情報)'!$D$150="九州",M199)))))))))</f>
        <v>0</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99"/>
  <sheetViews>
    <sheetView zoomScale="85" zoomScaleNormal="85" workbookViewId="0">
      <selection activeCell="G19" sqref="G19"/>
    </sheetView>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 t="shared" si="1"/>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 t="shared" si="1"/>
        <v>14570.320729494</v>
      </c>
      <c r="L49" s="13"/>
    </row>
    <row r="50" spans="1:13" x14ac:dyDescent="0.3">
      <c r="L50" s="13"/>
    </row>
    <row r="51" spans="1:13" x14ac:dyDescent="0.3">
      <c r="A51" s="1" t="s">
        <v>81</v>
      </c>
      <c r="K51" s="2" t="s">
        <v>41</v>
      </c>
    </row>
    <row r="52" spans="1:13" x14ac:dyDescent="0.3">
      <c r="A52" s="7" t="s">
        <v>10</v>
      </c>
      <c r="B52" s="10" t="e">
        <f>IF(入力!$E$16=B$2,入力!$E$34*入力!$E$28/1000,0)</f>
        <v>#N/A</v>
      </c>
      <c r="C52" s="10">
        <f>IF(入力!$E$16=C$2,入力!$E$34*入力!$E$28/1000,0)</f>
        <v>0</v>
      </c>
      <c r="D52" s="10">
        <f>IF(入力!$E$16=D$2,入力!$E$34*入力!$E$28/1000,0)</f>
        <v>0</v>
      </c>
      <c r="E52" s="10">
        <f>IF(入力!$E$16=E$2,入力!$E$34*入力!$E$28/1000,0)</f>
        <v>0</v>
      </c>
      <c r="F52" s="10">
        <f>IF(入力!$E$16=F$2,入力!$E$34*入力!$E$28/1000,0)</f>
        <v>0</v>
      </c>
      <c r="G52" s="10">
        <f>IF(入力!$E$16=G$2,入力!$E$34*入力!$E$28/1000,0)</f>
        <v>0</v>
      </c>
      <c r="H52" s="10">
        <f>IF(入力!$E$16=H$2,入力!$E$34*入力!$E$28/1000,0)</f>
        <v>0</v>
      </c>
      <c r="I52" s="10">
        <f>IF(入力!$E$16=I$2,入力!$E$34*入力!$E$28/1000,0)</f>
        <v>0</v>
      </c>
      <c r="J52" s="10">
        <f>IF(入力!$E$16=J$2,入力!$E$34*入力!$E$28/1000,0)</f>
        <v>0</v>
      </c>
      <c r="K52" s="13" t="e">
        <f>SUM(B52:J52)</f>
        <v>#N/A</v>
      </c>
      <c r="L52" s="13"/>
      <c r="M52" s="23"/>
    </row>
    <row r="53" spans="1:13" x14ac:dyDescent="0.3">
      <c r="A53" s="7" t="s">
        <v>11</v>
      </c>
      <c r="B53" s="10" t="e">
        <f>IF(入力!$E$16=B$2,入力!$F$34*入力!$F$28/1000,0)</f>
        <v>#N/A</v>
      </c>
      <c r="C53" s="10">
        <f>IF(入力!$E$16=C$2,入力!$F$34*入力!$F$28/1000,0)</f>
        <v>0</v>
      </c>
      <c r="D53" s="10">
        <f>IF(入力!$E$16=D$2,入力!$F$34*入力!$F$28/1000,0)</f>
        <v>0</v>
      </c>
      <c r="E53" s="10">
        <f>IF(入力!$E$16=E$2,入力!$F$34*入力!$F$28/1000,0)</f>
        <v>0</v>
      </c>
      <c r="F53" s="10">
        <f>IF(入力!$E$16=F$2,入力!$F$34*入力!$F$28/1000,0)</f>
        <v>0</v>
      </c>
      <c r="G53" s="10">
        <f>IF(入力!$E$16=G$2,入力!$F$34*入力!$F$28/1000,0)</f>
        <v>0</v>
      </c>
      <c r="H53" s="10">
        <f>IF(入力!$E$16=H$2,入力!$F$34*入力!$F$28/1000,0)</f>
        <v>0</v>
      </c>
      <c r="I53" s="10">
        <f>IF(入力!$E$16=I$2,入力!$F$34*入力!$F$28/1000,0)</f>
        <v>0</v>
      </c>
      <c r="J53" s="10">
        <f>IF(入力!$E$16=J$2,入力!$F$34*入力!$F$28/1000,0)</f>
        <v>0</v>
      </c>
      <c r="K53" s="13" t="e">
        <f t="shared" ref="K53:K63" si="2">SUM(B53:J53)</f>
        <v>#N/A</v>
      </c>
      <c r="L53" s="13"/>
      <c r="M53" s="23"/>
    </row>
    <row r="54" spans="1:13" x14ac:dyDescent="0.3">
      <c r="A54" s="7" t="s">
        <v>12</v>
      </c>
      <c r="B54" s="10" t="e">
        <f>IF(入力!$E$16=B$2,入力!$G$34*入力!$G$28/1000,0)</f>
        <v>#N/A</v>
      </c>
      <c r="C54" s="10">
        <f>IF(入力!$E$16=C$2,入力!$G$34*入力!$G$28/1000,0)</f>
        <v>0</v>
      </c>
      <c r="D54" s="10">
        <f>IF(入力!$E$16=D$2,入力!$G$34*入力!$G$28/1000,0)</f>
        <v>0</v>
      </c>
      <c r="E54" s="10">
        <f>IF(入力!$E$16=E$2,入力!$G$34*入力!$G$28/1000,0)</f>
        <v>0</v>
      </c>
      <c r="F54" s="10">
        <f>IF(入力!$E$16=F$2,入力!$G$34*入力!$G$28/1000,0)</f>
        <v>0</v>
      </c>
      <c r="G54" s="10">
        <f>IF(入力!$E$16=G$2,入力!$G$34*入力!$G$28/1000,0)</f>
        <v>0</v>
      </c>
      <c r="H54" s="10">
        <f>IF(入力!$E$16=H$2,入力!$G$34*入力!$G$28/1000,0)</f>
        <v>0</v>
      </c>
      <c r="I54" s="10">
        <f>IF(入力!$E$16=I$2,入力!$G$34*入力!$G$28/1000,0)</f>
        <v>0</v>
      </c>
      <c r="J54" s="10">
        <f>IF(入力!$E$16=J$2,入力!$G$34*入力!$G$28/1000,0)</f>
        <v>0</v>
      </c>
      <c r="K54" s="13" t="e">
        <f t="shared" si="2"/>
        <v>#N/A</v>
      </c>
      <c r="L54" s="13"/>
      <c r="M54" s="23"/>
    </row>
    <row r="55" spans="1:13" x14ac:dyDescent="0.3">
      <c r="A55" s="7" t="s">
        <v>13</v>
      </c>
      <c r="B55" s="10" t="e">
        <f>IF(入力!$E$16=B$2,入力!$H$34*入力!$H$28/1000,0)</f>
        <v>#N/A</v>
      </c>
      <c r="C55" s="10">
        <f>IF(入力!$E$16=C$2,入力!$H$34*入力!$H$28/1000,0)</f>
        <v>0</v>
      </c>
      <c r="D55" s="10">
        <f>IF(入力!$E$16=D$2,入力!$H$34*入力!$H$28/1000,0)</f>
        <v>0</v>
      </c>
      <c r="E55" s="10">
        <f>IF(入力!$E$16=E$2,入力!$H$34*入力!$H$28/1000,0)</f>
        <v>0</v>
      </c>
      <c r="F55" s="10">
        <f>IF(入力!$E$16=F$2,入力!$H$34*入力!$H$28/1000,0)</f>
        <v>0</v>
      </c>
      <c r="G55" s="10">
        <f>IF(入力!$E$16=G$2,入力!$H$34*入力!$H$28/1000,0)</f>
        <v>0</v>
      </c>
      <c r="H55" s="10">
        <f>IF(入力!$E$16=H$2,入力!$H$34*入力!$H$28/1000,0)</f>
        <v>0</v>
      </c>
      <c r="I55" s="10">
        <f>IF(入力!$E$16=I$2,入力!$H$34*入力!$H$28/1000,0)</f>
        <v>0</v>
      </c>
      <c r="J55" s="10">
        <f>IF(入力!$E$16=J$2,入力!$H$34*入力!$H$28/1000,0)</f>
        <v>0</v>
      </c>
      <c r="K55" s="13" t="e">
        <f t="shared" si="2"/>
        <v>#N/A</v>
      </c>
      <c r="L55" s="13"/>
      <c r="M55" s="23"/>
    </row>
    <row r="56" spans="1:13" x14ac:dyDescent="0.3">
      <c r="A56" s="7" t="s">
        <v>14</v>
      </c>
      <c r="B56" s="10" t="e">
        <f>IF(入力!$E$16=B$2,入力!$I$34*入力!$I$28/1000,0)</f>
        <v>#N/A</v>
      </c>
      <c r="C56" s="10">
        <f>IF(入力!$E$16=C$2,入力!$I$34*入力!$I$28/1000,0)</f>
        <v>0</v>
      </c>
      <c r="D56" s="10">
        <f>IF(入力!$E$16=D$2,入力!$I$34*入力!$I$28/1000,0)</f>
        <v>0</v>
      </c>
      <c r="E56" s="10">
        <f>IF(入力!$E$16=E$2,入力!$I$34*入力!$I$28/1000,0)</f>
        <v>0</v>
      </c>
      <c r="F56" s="10">
        <f>IF(入力!$E$16=F$2,入力!$I$34*入力!$I$28/1000,0)</f>
        <v>0</v>
      </c>
      <c r="G56" s="10">
        <f>IF(入力!$E$16=G$2,入力!$I$34*入力!$I$28/1000,0)</f>
        <v>0</v>
      </c>
      <c r="H56" s="10">
        <f>IF(入力!$E$16=H$2,入力!$I$34*入力!$I$28/1000,0)</f>
        <v>0</v>
      </c>
      <c r="I56" s="10">
        <f>IF(入力!$E$16=I$2,入力!$I$34*入力!$I$28/1000,0)</f>
        <v>0</v>
      </c>
      <c r="J56" s="10">
        <f>IF(入力!$E$16=J$2,入力!$I$34*入力!$I$28/1000,0)</f>
        <v>0</v>
      </c>
      <c r="K56" s="13" t="e">
        <f t="shared" si="2"/>
        <v>#N/A</v>
      </c>
      <c r="L56" s="13"/>
      <c r="M56" s="23"/>
    </row>
    <row r="57" spans="1:13" x14ac:dyDescent="0.3">
      <c r="A57" s="7" t="s">
        <v>15</v>
      </c>
      <c r="B57" s="10" t="e">
        <f>IF(入力!$E$16=B$2,入力!$J$34*入力!$J$28/1000,0)</f>
        <v>#N/A</v>
      </c>
      <c r="C57" s="10">
        <f>IF(入力!$E$16=C$2,入力!$J$34*入力!$J$28/1000,0)</f>
        <v>0</v>
      </c>
      <c r="D57" s="10">
        <f>IF(入力!$E$16=D$2,入力!$J$34*入力!$J$28/1000,0)</f>
        <v>0</v>
      </c>
      <c r="E57" s="10">
        <f>IF(入力!$E$16=E$2,入力!$J$34*入力!$J$28/1000,0)</f>
        <v>0</v>
      </c>
      <c r="F57" s="10">
        <f>IF(入力!$E$16=F$2,入力!$J$34*入力!$J$28/1000,0)</f>
        <v>0</v>
      </c>
      <c r="G57" s="10">
        <f>IF(入力!$E$16=G$2,入力!$J$34*入力!$J$28/1000,0)</f>
        <v>0</v>
      </c>
      <c r="H57" s="10">
        <f>IF(入力!$E$16=H$2,入力!$J$34*入力!$J$28/1000,0)</f>
        <v>0</v>
      </c>
      <c r="I57" s="10">
        <f>IF(入力!$E$16=I$2,入力!$J$34*入力!$J$28/1000,0)</f>
        <v>0</v>
      </c>
      <c r="J57" s="10">
        <f>IF(入力!$E$16=J$2,入力!$J$34*入力!$J$28/1000,0)</f>
        <v>0</v>
      </c>
      <c r="K57" s="13" t="e">
        <f t="shared" si="2"/>
        <v>#N/A</v>
      </c>
      <c r="L57" s="13"/>
      <c r="M57" s="23"/>
    </row>
    <row r="58" spans="1:13" x14ac:dyDescent="0.3">
      <c r="A58" s="7" t="s">
        <v>16</v>
      </c>
      <c r="B58" s="10" t="e">
        <f>IF(入力!$E$16=B$2,入力!$K$34*入力!$K$28/1000,0)</f>
        <v>#N/A</v>
      </c>
      <c r="C58" s="10">
        <f>IF(入力!$E$16=C$2,入力!$K$34*入力!$K$28/1000,0)</f>
        <v>0</v>
      </c>
      <c r="D58" s="10">
        <f>IF(入力!$E$16=D$2,入力!$K$34*入力!$K$28/1000,0)</f>
        <v>0</v>
      </c>
      <c r="E58" s="10">
        <f>IF(入力!$E$16=E$2,入力!$K$34*入力!$K$28/1000,0)</f>
        <v>0</v>
      </c>
      <c r="F58" s="10">
        <f>IF(入力!$E$16=F$2,入力!$K$34*入力!$K$28/1000,0)</f>
        <v>0</v>
      </c>
      <c r="G58" s="10">
        <f>IF(入力!$E$16=G$2,入力!$K$34*入力!$K$28/1000,0)</f>
        <v>0</v>
      </c>
      <c r="H58" s="10">
        <f>IF(入力!$E$16=H$2,入力!$K$34*入力!$K$28/1000,0)</f>
        <v>0</v>
      </c>
      <c r="I58" s="10">
        <f>IF(入力!$E$16=I$2,入力!$K$34*入力!$K$28/1000,0)</f>
        <v>0</v>
      </c>
      <c r="J58" s="10">
        <f>IF(入力!$E$16=J$2,入力!$K$34*入力!$K$28/1000,0)</f>
        <v>0</v>
      </c>
      <c r="K58" s="13" t="e">
        <f t="shared" si="2"/>
        <v>#N/A</v>
      </c>
      <c r="L58" s="13"/>
      <c r="M58" s="23"/>
    </row>
    <row r="59" spans="1:13" x14ac:dyDescent="0.3">
      <c r="A59" s="7" t="s">
        <v>17</v>
      </c>
      <c r="B59" s="10" t="e">
        <f>IF(入力!$E$16=B$2,入力!$L$34*入力!$L$28/1000,0)</f>
        <v>#N/A</v>
      </c>
      <c r="C59" s="10">
        <f>IF(入力!$E$16=C$2,入力!$L$34*入力!$L$28/1000,0)</f>
        <v>0</v>
      </c>
      <c r="D59" s="10">
        <f>IF(入力!$E$16=D$2,入力!$L$34*入力!$L$28/1000,0)</f>
        <v>0</v>
      </c>
      <c r="E59" s="10">
        <f>IF(入力!$E$16=E$2,入力!$L$34*入力!$L$28/1000,0)</f>
        <v>0</v>
      </c>
      <c r="F59" s="10">
        <f>IF(入力!$E$16=F$2,入力!$L$34*入力!$L$28/1000,0)</f>
        <v>0</v>
      </c>
      <c r="G59" s="10">
        <f>IF(入力!$E$16=G$2,入力!$L$34*入力!$L$28/1000,0)</f>
        <v>0</v>
      </c>
      <c r="H59" s="10">
        <f>IF(入力!$E$16=H$2,入力!$L$34*入力!$L$28/1000,0)</f>
        <v>0</v>
      </c>
      <c r="I59" s="10">
        <f>IF(入力!$E$16=I$2,入力!$L$34*入力!$L$28/1000,0)</f>
        <v>0</v>
      </c>
      <c r="J59" s="10">
        <f>IF(入力!$E$16=J$2,入力!$L$34*入力!$L$28/1000,0)</f>
        <v>0</v>
      </c>
      <c r="K59" s="13" t="e">
        <f t="shared" si="2"/>
        <v>#N/A</v>
      </c>
      <c r="L59" s="13"/>
      <c r="M59" s="23"/>
    </row>
    <row r="60" spans="1:13" x14ac:dyDescent="0.3">
      <c r="A60" s="7" t="s">
        <v>18</v>
      </c>
      <c r="B60" s="10" t="e">
        <f>IF(入力!$E$16=B$2,入力!$M$34*入力!$M$28/1000,0)</f>
        <v>#N/A</v>
      </c>
      <c r="C60" s="10">
        <f>IF(入力!$E$16=C$2,入力!$M$34*入力!$M$28/1000,0)</f>
        <v>0</v>
      </c>
      <c r="D60" s="10">
        <f>IF(入力!$E$16=D$2,入力!$M$34*入力!$M$28/1000,0)</f>
        <v>0</v>
      </c>
      <c r="E60" s="10">
        <f>IF(入力!$E$16=E$2,入力!$M$34*入力!$M$28/1000,0)</f>
        <v>0</v>
      </c>
      <c r="F60" s="10">
        <f>IF(入力!$E$16=F$2,入力!$M$34*入力!$M$28/1000,0)</f>
        <v>0</v>
      </c>
      <c r="G60" s="10">
        <f>IF(入力!$E$16=G$2,入力!$M$34*入力!$M$28/1000,0)</f>
        <v>0</v>
      </c>
      <c r="H60" s="10">
        <f>IF(入力!$E$16=H$2,入力!$M$34*入力!$M$28/1000,0)</f>
        <v>0</v>
      </c>
      <c r="I60" s="10">
        <f>IF(入力!$E$16=I$2,入力!$M$34*入力!$M$28/1000,0)</f>
        <v>0</v>
      </c>
      <c r="J60" s="10">
        <f>IF(入力!$E$16=J$2,入力!$M$34*入力!$M$28/1000,0)</f>
        <v>0</v>
      </c>
      <c r="K60" s="13" t="e">
        <f t="shared" si="2"/>
        <v>#N/A</v>
      </c>
      <c r="L60" s="13"/>
      <c r="M60" s="23"/>
    </row>
    <row r="61" spans="1:13" x14ac:dyDescent="0.3">
      <c r="A61" s="7" t="s">
        <v>19</v>
      </c>
      <c r="B61" s="10" t="e">
        <f>IF(入力!$E$16=B$2,入力!$N$34*入力!$N$28/1000,0)</f>
        <v>#N/A</v>
      </c>
      <c r="C61" s="10">
        <f>IF(入力!$E$16=C$2,入力!$N$34*入力!$N$28/1000,0)</f>
        <v>0</v>
      </c>
      <c r="D61" s="10">
        <f>IF(入力!$E$16=D$2,入力!$N$34*入力!$N$28/1000,0)</f>
        <v>0</v>
      </c>
      <c r="E61" s="10">
        <f>IF(入力!$E$16=E$2,入力!$N$34*入力!$N$28/1000,0)</f>
        <v>0</v>
      </c>
      <c r="F61" s="10">
        <f>IF(入力!$E$16=F$2,入力!$N$34*入力!$N$28/1000,0)</f>
        <v>0</v>
      </c>
      <c r="G61" s="10">
        <f>IF(入力!$E$16=G$2,入力!$N$34*入力!$N$28/1000,0)</f>
        <v>0</v>
      </c>
      <c r="H61" s="10">
        <f>IF(入力!$E$16=H$2,入力!$N$34*入力!$N$28/1000,0)</f>
        <v>0</v>
      </c>
      <c r="I61" s="10">
        <f>IF(入力!$E$16=I$2,入力!$N$34*入力!$N$28/1000,0)</f>
        <v>0</v>
      </c>
      <c r="J61" s="10">
        <f>IF(入力!$E$16=J$2,入力!$N$34*入力!$N$28/1000,0)</f>
        <v>0</v>
      </c>
      <c r="K61" s="13" t="e">
        <f t="shared" si="2"/>
        <v>#N/A</v>
      </c>
      <c r="L61" s="13"/>
      <c r="M61" s="23"/>
    </row>
    <row r="62" spans="1:13" x14ac:dyDescent="0.3">
      <c r="A62" s="7" t="s">
        <v>20</v>
      </c>
      <c r="B62" s="10" t="e">
        <f>IF(入力!$E$16=B$2,入力!$O$34*入力!$O$28/1000,0)</f>
        <v>#N/A</v>
      </c>
      <c r="C62" s="10">
        <f>IF(入力!$E$16=C$2,入力!$O$34*入力!$O$28/1000,0)</f>
        <v>0</v>
      </c>
      <c r="D62" s="10">
        <f>IF(入力!$E$16=D$2,入力!$O$34*入力!$O$28/1000,0)</f>
        <v>0</v>
      </c>
      <c r="E62" s="10">
        <f>IF(入力!$E$16=E$2,入力!$O$34*入力!$O$28/1000,0)</f>
        <v>0</v>
      </c>
      <c r="F62" s="10">
        <f>IF(入力!$E$16=F$2,入力!$O$34*入力!$O$28/1000,0)</f>
        <v>0</v>
      </c>
      <c r="G62" s="10">
        <f>IF(入力!$E$16=G$2,入力!$O$34*入力!$O$28/1000,0)</f>
        <v>0</v>
      </c>
      <c r="H62" s="10">
        <f>IF(入力!$E$16=H$2,入力!$O$34*入力!$O$28/1000,0)</f>
        <v>0</v>
      </c>
      <c r="I62" s="10">
        <f>IF(入力!$E$16=I$2,入力!$O$34*入力!$O$28/1000,0)</f>
        <v>0</v>
      </c>
      <c r="J62" s="10">
        <f>IF(入力!$E$16=J$2,入力!$O$34*入力!$O$28/1000,0)</f>
        <v>0</v>
      </c>
      <c r="K62" s="13" t="e">
        <f t="shared" si="2"/>
        <v>#N/A</v>
      </c>
      <c r="L62" s="13"/>
      <c r="M62" s="23"/>
    </row>
    <row r="63" spans="1:13" x14ac:dyDescent="0.3">
      <c r="A63" s="7" t="s">
        <v>21</v>
      </c>
      <c r="B63" s="10" t="e">
        <f>IF(入力!$E$16=B$2,入力!$P$34*入力!$P$28/1000,0)</f>
        <v>#N/A</v>
      </c>
      <c r="C63" s="10">
        <f>IF(入力!$E$16=C$2,入力!$P$34*入力!$P$28/1000,0)</f>
        <v>0</v>
      </c>
      <c r="D63" s="10">
        <f>IF(入力!$E$16=D$2,入力!$P$34*入力!$P$28/1000,0)</f>
        <v>0</v>
      </c>
      <c r="E63" s="10">
        <f>IF(入力!$E$16=E$2,入力!$P$34*入力!$P$28/1000,0)</f>
        <v>0</v>
      </c>
      <c r="F63" s="10">
        <f>IF(入力!$E$16=F$2,入力!$P$34*入力!$P$28/1000,0)</f>
        <v>0</v>
      </c>
      <c r="G63" s="10">
        <f>IF(入力!$E$16=G$2,入力!$P$34*入力!$P$28/1000,0)</f>
        <v>0</v>
      </c>
      <c r="H63" s="10">
        <f>IF(入力!$E$16=H$2,入力!$P$34*入力!$P$28/1000,0)</f>
        <v>0</v>
      </c>
      <c r="I63" s="10">
        <f>IF(入力!$E$16=I$2,入力!$P$34*入力!$P$28/1000,0)</f>
        <v>0</v>
      </c>
      <c r="J63" s="10">
        <f>IF(入力!$E$16=J$2,入力!$P$34*入力!$P$28/1000,0)</f>
        <v>0</v>
      </c>
      <c r="K63" s="13" t="e">
        <f t="shared" si="2"/>
        <v>#N/A</v>
      </c>
      <c r="L63" s="13"/>
      <c r="M63" s="23"/>
    </row>
    <row r="65" spans="1:15" x14ac:dyDescent="0.3">
      <c r="A65" s="1" t="s">
        <v>82</v>
      </c>
    </row>
    <row r="66" spans="1:15" x14ac:dyDescent="0.3">
      <c r="A66" s="7" t="s">
        <v>10</v>
      </c>
      <c r="B66" s="10" t="e">
        <f>B38-(B52-MIN(B$52:B$63))</f>
        <v>#N/A</v>
      </c>
      <c r="C66" s="10">
        <f>C38-(C52-MIN(C$52:C$63))</f>
        <v>9411.2641962702437</v>
      </c>
      <c r="D66" s="10">
        <f>D38-(D52-MIN(D$52:D$63))</f>
        <v>38443.706763876588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t="e">
        <f>B39-(B53-MIN(B$52:B$63))</f>
        <v>#N/A</v>
      </c>
      <c r="C67" s="10">
        <f>C39-(C53-MIN(C$52:C$63))</f>
        <v>7911.8704247299893</v>
      </c>
      <c r="D67" s="10">
        <f t="shared" ref="B67:J77" si="4">D39-(D53-MIN(D$52:D$63))</f>
        <v>35229.831417443907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t="e">
        <f>B40-(B54-MIN(B$52:B$63))</f>
        <v>#N/A</v>
      </c>
      <c r="C68" s="10">
        <f t="shared" si="4"/>
        <v>9159.6534629233702</v>
      </c>
      <c r="D68" s="10">
        <f>D40-(D54-MIN(D$52:D$63))</f>
        <v>39060.916194839629</v>
      </c>
      <c r="E68" s="10">
        <f>E40-(E54-MIN(E$52:E$63))</f>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t="e">
        <f>B41-(B55-MIN(B$52:B$63))</f>
        <v>#N/A</v>
      </c>
      <c r="C69" s="10">
        <f t="shared" si="4"/>
        <v>11529.751889923264</v>
      </c>
      <c r="D69" s="10">
        <f t="shared" si="4"/>
        <v>50349.366893052429</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t="e">
        <f t="shared" si="4"/>
        <v>#N/A</v>
      </c>
      <c r="C70" s="10">
        <f>C42-(C56-MIN(C$52:C$63))</f>
        <v>11637.812339450875</v>
      </c>
      <c r="D70" s="10">
        <f>D42-(D56-MIN(D$52:D$63))</f>
        <v>50098.100737850182</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t="e">
        <f t="shared" si="4"/>
        <v>#N/A</v>
      </c>
      <c r="C71" s="10">
        <f t="shared" si="4"/>
        <v>10714.712019604931</v>
      </c>
      <c r="D71" s="10">
        <f t="shared" si="4"/>
        <v>43684.414618360737</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t="e">
        <f t="shared" si="4"/>
        <v>#N/A</v>
      </c>
      <c r="C72" s="10">
        <f t="shared" si="4"/>
        <v>9950.6857558392039</v>
      </c>
      <c r="D72" s="10">
        <f t="shared" si="4"/>
        <v>37047.640614924792</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t="e">
        <f t="shared" si="4"/>
        <v>#N/A</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t="e">
        <f t="shared" si="4"/>
        <v>#N/A</v>
      </c>
      <c r="C74" s="10">
        <f>C46-(C60-MIN(C$52:C$63))</f>
        <v>12630.475842007363</v>
      </c>
      <c r="D74" s="10">
        <f t="shared" si="4"/>
        <v>45255.903139639675</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t="e">
        <f t="shared" si="4"/>
        <v>#N/A</v>
      </c>
      <c r="C75" s="10">
        <f t="shared" si="4"/>
        <v>13133.399615293438</v>
      </c>
      <c r="D75" s="10">
        <f t="shared" si="4"/>
        <v>48454.546675226586</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t="e">
        <f t="shared" si="4"/>
        <v>#N/A</v>
      </c>
      <c r="C76" s="10">
        <f t="shared" si="4"/>
        <v>13043.60355615407</v>
      </c>
      <c r="D76" s="10">
        <f t="shared" si="4"/>
        <v>48736.460261865483</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t="e">
        <f t="shared" si="4"/>
        <v>#N/A</v>
      </c>
      <c r="C77" s="10">
        <f t="shared" si="4"/>
        <v>11967.749208003883</v>
      </c>
      <c r="D77" s="10">
        <f t="shared" si="4"/>
        <v>43953.672493452883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t="e">
        <f>$B$17-SUM($B66:$J66)</f>
        <v>#N/A</v>
      </c>
      <c r="D80" s="23"/>
    </row>
    <row r="81" spans="1:4" x14ac:dyDescent="0.3">
      <c r="A81" s="7" t="s">
        <v>11</v>
      </c>
      <c r="B81" s="10" t="e">
        <f>$B$17-SUM($B67:$J67)</f>
        <v>#N/A</v>
      </c>
      <c r="D81" s="23"/>
    </row>
    <row r="82" spans="1:4" x14ac:dyDescent="0.3">
      <c r="A82" s="7" t="s">
        <v>12</v>
      </c>
      <c r="B82" s="10" t="e">
        <f>$B$17-SUM($B68:$J68)</f>
        <v>#N/A</v>
      </c>
      <c r="D82" s="23"/>
    </row>
    <row r="83" spans="1:4" x14ac:dyDescent="0.3">
      <c r="A83" s="7" t="s">
        <v>13</v>
      </c>
      <c r="B83" s="10" t="e">
        <f>$B$17-SUM($B69:$J69)</f>
        <v>#N/A</v>
      </c>
      <c r="D83" s="23"/>
    </row>
    <row r="84" spans="1:4" x14ac:dyDescent="0.3">
      <c r="A84" s="7" t="s">
        <v>14</v>
      </c>
      <c r="B84" s="10" t="e">
        <f>$B$17-SUM($B70:$J70)</f>
        <v>#N/A</v>
      </c>
      <c r="D84" s="23"/>
    </row>
    <row r="85" spans="1:4" x14ac:dyDescent="0.3">
      <c r="A85" s="7" t="s">
        <v>15</v>
      </c>
      <c r="B85" s="10" t="e">
        <f t="shared" ref="B85:B91" si="5">$B$17-SUM($B71:$J71)</f>
        <v>#N/A</v>
      </c>
      <c r="D85" s="23"/>
    </row>
    <row r="86" spans="1:4" x14ac:dyDescent="0.3">
      <c r="A86" s="7" t="s">
        <v>16</v>
      </c>
      <c r="B86" s="10" t="e">
        <f t="shared" si="5"/>
        <v>#N/A</v>
      </c>
      <c r="D86" s="23"/>
    </row>
    <row r="87" spans="1:4" x14ac:dyDescent="0.3">
      <c r="A87" s="7" t="s">
        <v>17</v>
      </c>
      <c r="B87" s="10" t="e">
        <f t="shared" si="5"/>
        <v>#N/A</v>
      </c>
      <c r="D87" s="23"/>
    </row>
    <row r="88" spans="1:4" x14ac:dyDescent="0.3">
      <c r="A88" s="7" t="s">
        <v>18</v>
      </c>
      <c r="B88" s="10" t="e">
        <f t="shared" si="5"/>
        <v>#N/A</v>
      </c>
      <c r="D88" s="23"/>
    </row>
    <row r="89" spans="1:4" x14ac:dyDescent="0.3">
      <c r="A89" s="7" t="s">
        <v>19</v>
      </c>
      <c r="B89" s="10" t="e">
        <f t="shared" si="5"/>
        <v>#N/A</v>
      </c>
      <c r="D89" s="23"/>
    </row>
    <row r="90" spans="1:4" x14ac:dyDescent="0.3">
      <c r="A90" s="7" t="s">
        <v>20</v>
      </c>
      <c r="B90" s="10" t="e">
        <f t="shared" si="5"/>
        <v>#N/A</v>
      </c>
      <c r="D90" s="23"/>
    </row>
    <row r="91" spans="1:4" x14ac:dyDescent="0.3">
      <c r="A91" s="7" t="s">
        <v>21</v>
      </c>
      <c r="B91" s="10" t="e">
        <f t="shared" si="5"/>
        <v>#N/A</v>
      </c>
      <c r="D91" s="23"/>
    </row>
    <row r="92" spans="1:4" x14ac:dyDescent="0.3">
      <c r="A92" s="12" t="s">
        <v>38</v>
      </c>
      <c r="B92" s="15" t="e">
        <f>SUM($B$80:$B$91)/$B$17</f>
        <v>#N/A</v>
      </c>
    </row>
    <row r="94" spans="1:4" x14ac:dyDescent="0.3">
      <c r="A94" s="1" t="s">
        <v>84</v>
      </c>
      <c r="B94" s="64" t="e">
        <f>(SUM($B$80:$B$91)-$D$95*$B$17)/12</f>
        <v>#N/A</v>
      </c>
      <c r="D94" s="1" t="s">
        <v>40</v>
      </c>
    </row>
    <row r="95" spans="1:4" x14ac:dyDescent="0.3">
      <c r="A95" s="1" t="s">
        <v>39</v>
      </c>
      <c r="D95" s="27">
        <f>'計算用(期待容量)'!D95</f>
        <v>1.9</v>
      </c>
    </row>
    <row r="96" spans="1:4" ht="15.6" thickBot="1" x14ac:dyDescent="0.35"/>
    <row r="97" spans="1:2" ht="15.6" thickBot="1" x14ac:dyDescent="0.35">
      <c r="A97" s="1" t="s">
        <v>85</v>
      </c>
      <c r="B97" s="17" t="e">
        <f>(MIN($K$52:$K$63)+$B$94)*1000</f>
        <v>#N/A</v>
      </c>
    </row>
    <row r="98" spans="1:2" ht="15.6" thickBot="1" x14ac:dyDescent="0.35"/>
    <row r="99" spans="1:2" ht="15.6" thickBot="1" x14ac:dyDescent="0.35">
      <c r="A99" s="1" t="s">
        <v>61</v>
      </c>
      <c r="B99" s="24" t="e">
        <f>B97/入力!$E$17</f>
        <v>#N/A</v>
      </c>
    </row>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P221"/>
  <sheetViews>
    <sheetView topLeftCell="A144" zoomScale="85" zoomScaleNormal="85" workbookViewId="0">
      <selection activeCell="G19" sqref="G19"/>
    </sheetView>
  </sheetViews>
  <sheetFormatPr defaultColWidth="9" defaultRowHeight="15" x14ac:dyDescent="0.3"/>
  <cols>
    <col min="1" max="13" width="9" style="73"/>
    <col min="14" max="16384" width="9" style="1"/>
  </cols>
  <sheetData>
    <row r="1" spans="1:16" x14ac:dyDescent="0.3">
      <c r="O1" s="5"/>
      <c r="P1" s="6" t="s">
        <v>76</v>
      </c>
    </row>
    <row r="3" spans="1:16" x14ac:dyDescent="0.3">
      <c r="A3" s="48" t="s">
        <v>51</v>
      </c>
      <c r="B3" s="49">
        <v>4</v>
      </c>
      <c r="C3" s="49">
        <v>5</v>
      </c>
      <c r="D3" s="49">
        <v>6</v>
      </c>
      <c r="E3" s="49">
        <v>7</v>
      </c>
      <c r="F3" s="49">
        <v>8</v>
      </c>
      <c r="G3" s="49">
        <v>9</v>
      </c>
      <c r="H3" s="49">
        <v>10</v>
      </c>
      <c r="I3" s="49">
        <v>11</v>
      </c>
      <c r="J3" s="49">
        <v>12</v>
      </c>
      <c r="K3" s="49">
        <v>1</v>
      </c>
      <c r="L3" s="49">
        <v>2</v>
      </c>
      <c r="M3" s="49">
        <v>3</v>
      </c>
    </row>
    <row r="4" spans="1:16" x14ac:dyDescent="0.3">
      <c r="A4" s="50">
        <v>20</v>
      </c>
      <c r="B4" s="51">
        <f>調整係数一覧!B4</f>
        <v>0.89904754949345467</v>
      </c>
      <c r="C4" s="51">
        <f>調整係数一覧!C4</f>
        <v>0.85526345759795075</v>
      </c>
      <c r="D4" s="51">
        <f>調整係数一覧!D4</f>
        <v>0.94957353666752109</v>
      </c>
      <c r="E4" s="51">
        <f>調整係数一覧!E4</f>
        <v>1</v>
      </c>
      <c r="F4" s="51">
        <f>調整係数一覧!F4</f>
        <v>1</v>
      </c>
      <c r="G4" s="51">
        <f>調整係数一覧!G4</f>
        <v>1</v>
      </c>
      <c r="H4" s="51">
        <f>調整係数一覧!H4</f>
        <v>0.96685164324856587</v>
      </c>
      <c r="I4" s="51">
        <f>調整係数一覧!I4</f>
        <v>0.92154124686895567</v>
      </c>
      <c r="J4" s="51">
        <f>調整係数一覧!J4</f>
        <v>0.93360236512576833</v>
      </c>
      <c r="K4" s="51">
        <f>調整係数一覧!K4</f>
        <v>0.96655720494696473</v>
      </c>
      <c r="L4" s="51">
        <f>調整係数一覧!L4</f>
        <v>0.96623841126268029</v>
      </c>
      <c r="M4" s="51">
        <f>調整係数一覧!M4</f>
        <v>0.91519324030959492</v>
      </c>
    </row>
    <row r="5" spans="1:16" x14ac:dyDescent="0.3">
      <c r="A5" s="50">
        <v>19</v>
      </c>
      <c r="B5" s="51">
        <f>調整係数一覧!B5</f>
        <v>0.89904754949345467</v>
      </c>
      <c r="C5" s="51">
        <f>調整係数一覧!C5</f>
        <v>0.85526345759795075</v>
      </c>
      <c r="D5" s="51">
        <f>調整係数一覧!D5</f>
        <v>0.94957353666752109</v>
      </c>
      <c r="E5" s="51">
        <f>調整係数一覧!E5</f>
        <v>1</v>
      </c>
      <c r="F5" s="51">
        <f>調整係数一覧!F5</f>
        <v>1</v>
      </c>
      <c r="G5" s="51">
        <f>調整係数一覧!G5</f>
        <v>1</v>
      </c>
      <c r="H5" s="51">
        <f>調整係数一覧!H5</f>
        <v>0.96685164324856587</v>
      </c>
      <c r="I5" s="51">
        <f>調整係数一覧!I5</f>
        <v>0.92154124686895567</v>
      </c>
      <c r="J5" s="51">
        <f>調整係数一覧!J5</f>
        <v>0.93360236512576833</v>
      </c>
      <c r="K5" s="51">
        <f>調整係数一覧!K5</f>
        <v>0.96655720494696473</v>
      </c>
      <c r="L5" s="51">
        <f>調整係数一覧!L5</f>
        <v>0.96623841126268029</v>
      </c>
      <c r="M5" s="51">
        <f>調整係数一覧!M5</f>
        <v>0.91519324030959492</v>
      </c>
    </row>
    <row r="6" spans="1:16" x14ac:dyDescent="0.3">
      <c r="A6" s="50">
        <v>18</v>
      </c>
      <c r="B6" s="51">
        <f>調整係数一覧!B6</f>
        <v>0.89904754949345467</v>
      </c>
      <c r="C6" s="51">
        <f>調整係数一覧!C6</f>
        <v>0.85526345759795075</v>
      </c>
      <c r="D6" s="51">
        <f>調整係数一覧!D6</f>
        <v>0.94957353666752109</v>
      </c>
      <c r="E6" s="51">
        <f>調整係数一覧!E6</f>
        <v>1</v>
      </c>
      <c r="F6" s="51">
        <f>調整係数一覧!F6</f>
        <v>1</v>
      </c>
      <c r="G6" s="51">
        <f>調整係数一覧!G6</f>
        <v>1</v>
      </c>
      <c r="H6" s="51">
        <f>調整係数一覧!H6</f>
        <v>0.96685164324856587</v>
      </c>
      <c r="I6" s="51">
        <f>調整係数一覧!I6</f>
        <v>0.92154124686895567</v>
      </c>
      <c r="J6" s="51">
        <f>調整係数一覧!J6</f>
        <v>0.93360236512576833</v>
      </c>
      <c r="K6" s="51">
        <f>調整係数一覧!K6</f>
        <v>0.96655720494696473</v>
      </c>
      <c r="L6" s="51">
        <f>調整係数一覧!L6</f>
        <v>0.96623841126268029</v>
      </c>
      <c r="M6" s="51">
        <f>調整係数一覧!M6</f>
        <v>0.91519324030959492</v>
      </c>
    </row>
    <row r="7" spans="1:16" x14ac:dyDescent="0.3">
      <c r="A7" s="50">
        <v>17</v>
      </c>
      <c r="B7" s="51">
        <f>調整係数一覧!B7</f>
        <v>0.89904754949345467</v>
      </c>
      <c r="C7" s="51">
        <f>調整係数一覧!C7</f>
        <v>0.85526345759795075</v>
      </c>
      <c r="D7" s="51">
        <f>調整係数一覧!D7</f>
        <v>0.94957353666752109</v>
      </c>
      <c r="E7" s="51">
        <f>調整係数一覧!E7</f>
        <v>1</v>
      </c>
      <c r="F7" s="51">
        <f>調整係数一覧!F7</f>
        <v>1</v>
      </c>
      <c r="G7" s="51">
        <f>調整係数一覧!G7</f>
        <v>1</v>
      </c>
      <c r="H7" s="51">
        <f>調整係数一覧!H7</f>
        <v>0.96685164324856587</v>
      </c>
      <c r="I7" s="51">
        <f>調整係数一覧!I7</f>
        <v>0.92154124686895567</v>
      </c>
      <c r="J7" s="51">
        <f>調整係数一覧!J7</f>
        <v>0.93360236512576833</v>
      </c>
      <c r="K7" s="51">
        <f>調整係数一覧!K7</f>
        <v>0.96655720494696473</v>
      </c>
      <c r="L7" s="51">
        <f>調整係数一覧!L7</f>
        <v>0.96623841126268029</v>
      </c>
      <c r="M7" s="51">
        <f>調整係数一覧!M7</f>
        <v>0.91519324030959492</v>
      </c>
    </row>
    <row r="8" spans="1:16" x14ac:dyDescent="0.3">
      <c r="A8" s="50">
        <v>16</v>
      </c>
      <c r="B8" s="51">
        <f>調整係数一覧!B8</f>
        <v>0.89904754949345467</v>
      </c>
      <c r="C8" s="51">
        <f>調整係数一覧!C8</f>
        <v>0.85526345759795075</v>
      </c>
      <c r="D8" s="51">
        <f>調整係数一覧!D8</f>
        <v>0.94957353666752109</v>
      </c>
      <c r="E8" s="51">
        <f>調整係数一覧!E8</f>
        <v>1</v>
      </c>
      <c r="F8" s="51">
        <f>調整係数一覧!F8</f>
        <v>1</v>
      </c>
      <c r="G8" s="51">
        <f>調整係数一覧!G8</f>
        <v>1</v>
      </c>
      <c r="H8" s="51">
        <f>調整係数一覧!H8</f>
        <v>0.96685164324856587</v>
      </c>
      <c r="I8" s="51">
        <f>調整係数一覧!I8</f>
        <v>0.92154124686895567</v>
      </c>
      <c r="J8" s="51">
        <f>調整係数一覧!J8</f>
        <v>0.93360236512576833</v>
      </c>
      <c r="K8" s="51">
        <f>調整係数一覧!K8</f>
        <v>0.96655720494696473</v>
      </c>
      <c r="L8" s="51">
        <f>調整係数一覧!L8</f>
        <v>0.96623841126268029</v>
      </c>
      <c r="M8" s="51">
        <f>調整係数一覧!M8</f>
        <v>0.91519324030959492</v>
      </c>
    </row>
    <row r="9" spans="1:16" x14ac:dyDescent="0.3">
      <c r="A9" s="50">
        <v>15</v>
      </c>
      <c r="B9" s="51">
        <f>調整係数一覧!B9</f>
        <v>0.89904754949345467</v>
      </c>
      <c r="C9" s="51">
        <f>調整係数一覧!C9</f>
        <v>0.85526345759795075</v>
      </c>
      <c r="D9" s="51">
        <f>調整係数一覧!D9</f>
        <v>0.94957353666752109</v>
      </c>
      <c r="E9" s="51">
        <f>調整係数一覧!E9</f>
        <v>1</v>
      </c>
      <c r="F9" s="51">
        <f>調整係数一覧!F9</f>
        <v>1</v>
      </c>
      <c r="G9" s="51">
        <f>調整係数一覧!G9</f>
        <v>1</v>
      </c>
      <c r="H9" s="51">
        <f>調整係数一覧!H9</f>
        <v>0.96685164324856587</v>
      </c>
      <c r="I9" s="51">
        <f>調整係数一覧!I9</f>
        <v>0.92154124686895567</v>
      </c>
      <c r="J9" s="51">
        <f>調整係数一覧!J9</f>
        <v>0.93360236512576833</v>
      </c>
      <c r="K9" s="51">
        <f>調整係数一覧!K9</f>
        <v>0.96655720494696473</v>
      </c>
      <c r="L9" s="51">
        <f>調整係数一覧!L9</f>
        <v>0.96623841126268029</v>
      </c>
      <c r="M9" s="51">
        <f>調整係数一覧!M9</f>
        <v>0.91519324030959492</v>
      </c>
    </row>
    <row r="10" spans="1:16" x14ac:dyDescent="0.3">
      <c r="A10" s="50">
        <v>14</v>
      </c>
      <c r="B10" s="51">
        <f>調整係数一覧!B10</f>
        <v>0.89904754949345467</v>
      </c>
      <c r="C10" s="51">
        <f>調整係数一覧!C10</f>
        <v>0.85526345759795075</v>
      </c>
      <c r="D10" s="51">
        <f>調整係数一覧!D10</f>
        <v>0.94957353666752109</v>
      </c>
      <c r="E10" s="51">
        <f>調整係数一覧!E10</f>
        <v>1</v>
      </c>
      <c r="F10" s="51">
        <f>調整係数一覧!F10</f>
        <v>1</v>
      </c>
      <c r="G10" s="51">
        <f>調整係数一覧!G10</f>
        <v>1</v>
      </c>
      <c r="H10" s="51">
        <f>調整係数一覧!H10</f>
        <v>0.96685164324856587</v>
      </c>
      <c r="I10" s="51">
        <f>調整係数一覧!I10</f>
        <v>0.92154124686895567</v>
      </c>
      <c r="J10" s="51">
        <f>調整係数一覧!J10</f>
        <v>0.93360236512576833</v>
      </c>
      <c r="K10" s="51">
        <f>調整係数一覧!K10</f>
        <v>0.96655720494696473</v>
      </c>
      <c r="L10" s="51">
        <f>調整係数一覧!L10</f>
        <v>0.96623841126268029</v>
      </c>
      <c r="M10" s="51">
        <f>調整係数一覧!M10</f>
        <v>0.91519324030959492</v>
      </c>
    </row>
    <row r="11" spans="1:16" x14ac:dyDescent="0.3">
      <c r="A11" s="50">
        <v>13</v>
      </c>
      <c r="B11" s="51">
        <f>調整係数一覧!B11</f>
        <v>0.89619244412835009</v>
      </c>
      <c r="C11" s="51">
        <f>調整係数一覧!C11</f>
        <v>0.85526345759795075</v>
      </c>
      <c r="D11" s="51">
        <f>調整係数一覧!D11</f>
        <v>0.94957353666752109</v>
      </c>
      <c r="E11" s="51">
        <f>調整係数一覧!E11</f>
        <v>1</v>
      </c>
      <c r="F11" s="51">
        <f>調整係数一覧!F11</f>
        <v>1</v>
      </c>
      <c r="G11" s="51">
        <f>調整係数一覧!G11</f>
        <v>1</v>
      </c>
      <c r="H11" s="51">
        <f>調整係数一覧!H11</f>
        <v>0.96685164324856587</v>
      </c>
      <c r="I11" s="51">
        <f>調整係数一覧!I11</f>
        <v>0.92154124686895567</v>
      </c>
      <c r="J11" s="51">
        <f>調整係数一覧!J11</f>
        <v>0.93360236512576833</v>
      </c>
      <c r="K11" s="51">
        <f>調整係数一覧!K11</f>
        <v>0.96655720494696473</v>
      </c>
      <c r="L11" s="51">
        <f>調整係数一覧!L11</f>
        <v>0.96390633386004998</v>
      </c>
      <c r="M11" s="51">
        <f>調整係数一覧!M11</f>
        <v>0.91519324030959492</v>
      </c>
    </row>
    <row r="12" spans="1:16" x14ac:dyDescent="0.3">
      <c r="A12" s="50">
        <v>12</v>
      </c>
      <c r="B12" s="51">
        <f>調整係数一覧!B12</f>
        <v>0.88993801462441202</v>
      </c>
      <c r="C12" s="51">
        <f>調整係数一覧!C12</f>
        <v>0.85526345759795075</v>
      </c>
      <c r="D12" s="51">
        <f>調整係数一覧!D12</f>
        <v>0.94957353666752109</v>
      </c>
      <c r="E12" s="51">
        <f>調整係数一覧!E12</f>
        <v>1</v>
      </c>
      <c r="F12" s="51">
        <f>調整係数一覧!F12</f>
        <v>1</v>
      </c>
      <c r="G12" s="51">
        <f>調整係数一覧!G12</f>
        <v>1</v>
      </c>
      <c r="H12" s="51">
        <f>調整係数一覧!H12</f>
        <v>0.96685164324856587</v>
      </c>
      <c r="I12" s="51">
        <f>調整係数一覧!I12</f>
        <v>0.92154124686895567</v>
      </c>
      <c r="J12" s="51">
        <f>調整係数一覧!J12</f>
        <v>0.93360236512576833</v>
      </c>
      <c r="K12" s="51">
        <f>調整係数一覧!K12</f>
        <v>0.96655720494696473</v>
      </c>
      <c r="L12" s="51">
        <f>調整係数一覧!L12</f>
        <v>0.95535631256451237</v>
      </c>
      <c r="M12" s="51">
        <f>調整係数一覧!M12</f>
        <v>0.91519324030959492</v>
      </c>
    </row>
    <row r="13" spans="1:16" x14ac:dyDescent="0.3">
      <c r="A13" s="50">
        <v>11</v>
      </c>
      <c r="B13" s="51">
        <f>調整係数一覧!B13</f>
        <v>0.8802842609816407</v>
      </c>
      <c r="C13" s="51">
        <f>調整係数一覧!C13</f>
        <v>0.85526345759795075</v>
      </c>
      <c r="D13" s="51">
        <f>調整係数一覧!D13</f>
        <v>0.94899471362624577</v>
      </c>
      <c r="E13" s="51">
        <f>調整係数一覧!E13</f>
        <v>1</v>
      </c>
      <c r="F13" s="51">
        <f>調整係数一覧!F13</f>
        <v>1</v>
      </c>
      <c r="G13" s="51">
        <f>調整係数一覧!G13</f>
        <v>1</v>
      </c>
      <c r="H13" s="51">
        <f>調整係数一覧!H13</f>
        <v>0.96685164324856587</v>
      </c>
      <c r="I13" s="51">
        <f>調整係数一覧!I13</f>
        <v>0.9175838083234148</v>
      </c>
      <c r="J13" s="51">
        <f>調整係数一覧!J13</f>
        <v>0.92741391310950716</v>
      </c>
      <c r="K13" s="51">
        <f>調整係数一覧!K13</f>
        <v>0.96194894727265456</v>
      </c>
      <c r="L13" s="51">
        <f>調整係数一覧!L13</f>
        <v>0.94058834737606656</v>
      </c>
      <c r="M13" s="51">
        <f>調整係数一覧!M13</f>
        <v>0.91288093396000469</v>
      </c>
    </row>
    <row r="14" spans="1:16" x14ac:dyDescent="0.3">
      <c r="A14" s="50">
        <v>10</v>
      </c>
      <c r="B14" s="51">
        <f>調整係数一覧!B14</f>
        <v>0.867231183200036</v>
      </c>
      <c r="C14" s="51">
        <f>調整係数一覧!C14</f>
        <v>0.84917950993096292</v>
      </c>
      <c r="D14" s="51">
        <f>調整係数一覧!D14</f>
        <v>0.93882217954463743</v>
      </c>
      <c r="E14" s="51">
        <f>調整係数一覧!E14</f>
        <v>1</v>
      </c>
      <c r="F14" s="51">
        <f>調整係数一覧!F14</f>
        <v>1</v>
      </c>
      <c r="G14" s="51">
        <f>調整係数一覧!G14</f>
        <v>1</v>
      </c>
      <c r="H14" s="51">
        <f>調整係数一覧!H14</f>
        <v>0.96685164324856587</v>
      </c>
      <c r="I14" s="51">
        <f>調整係数一覧!I14</f>
        <v>0.90773449169289522</v>
      </c>
      <c r="J14" s="51">
        <f>調整係数一覧!J14</f>
        <v>0.91497263987983501</v>
      </c>
      <c r="K14" s="51">
        <f>調整係数一覧!K14</f>
        <v>0.9500600070043641</v>
      </c>
      <c r="L14" s="51">
        <f>調整係数一覧!L14</f>
        <v>0.919602438294713</v>
      </c>
      <c r="M14" s="51">
        <f>調整係数一覧!M14</f>
        <v>0.90356172759921405</v>
      </c>
    </row>
    <row r="15" spans="1:16" x14ac:dyDescent="0.3">
      <c r="A15" s="50">
        <v>9</v>
      </c>
      <c r="B15" s="51">
        <f>調整係数一覧!B15</f>
        <v>0.85077878127959794</v>
      </c>
      <c r="C15" s="51">
        <f>調整係数一覧!C15</f>
        <v>0.8367915109206554</v>
      </c>
      <c r="D15" s="51">
        <f>調整係数一覧!D15</f>
        <v>0.91905593442269584</v>
      </c>
      <c r="E15" s="51">
        <f>調整係数一覧!E15</f>
        <v>1</v>
      </c>
      <c r="F15" s="51">
        <f>調整係数一覧!F15</f>
        <v>1</v>
      </c>
      <c r="G15" s="51">
        <f>調整係数一覧!G15</f>
        <v>1</v>
      </c>
      <c r="H15" s="51">
        <f>調整係数一覧!H15</f>
        <v>0.96066801070050989</v>
      </c>
      <c r="I15" s="51">
        <f>調整係数一覧!I15</f>
        <v>0.89199329697739715</v>
      </c>
      <c r="J15" s="51">
        <f>調整係数一覧!J15</f>
        <v>0.89627854543675234</v>
      </c>
      <c r="K15" s="51">
        <f>調整係数一覧!K15</f>
        <v>0.93089038414209302</v>
      </c>
      <c r="L15" s="51">
        <f>調整係数一覧!L15</f>
        <v>0.89239858532045147</v>
      </c>
      <c r="M15" s="51">
        <f>調整係数一覧!M15</f>
        <v>0.88723562122722277</v>
      </c>
    </row>
    <row r="16" spans="1:16" x14ac:dyDescent="0.3">
      <c r="A16" s="50">
        <v>8</v>
      </c>
      <c r="B16" s="51">
        <f>調整係数一覧!B16</f>
        <v>0.8309270552203265</v>
      </c>
      <c r="C16" s="51">
        <f>調整係数一覧!C16</f>
        <v>0.81809946056702865</v>
      </c>
      <c r="D16" s="51">
        <f>調整係数一覧!D16</f>
        <v>0.88969597826042124</v>
      </c>
      <c r="E16" s="51">
        <f>調整係数一覧!E16</f>
        <v>0.99778532615517235</v>
      </c>
      <c r="F16" s="51">
        <f>調整係数一覧!F16</f>
        <v>0.9907493513543173</v>
      </c>
      <c r="G16" s="51">
        <f>調整係数一覧!G16</f>
        <v>0.98498708077580988</v>
      </c>
      <c r="H16" s="51">
        <f>調整係数一覧!H16</f>
        <v>0.94627764893476063</v>
      </c>
      <c r="I16" s="51">
        <f>調整係数一覧!I16</f>
        <v>0.87036022417692049</v>
      </c>
      <c r="J16" s="51">
        <f>調整係数一覧!J16</f>
        <v>0.87133162978025869</v>
      </c>
      <c r="K16" s="51">
        <f>調整係数一覧!K16</f>
        <v>0.90444007868584175</v>
      </c>
      <c r="L16" s="51">
        <f>調整係数一覧!L16</f>
        <v>0.85897678845328218</v>
      </c>
      <c r="M16" s="51">
        <f>調整係数一覧!M16</f>
        <v>0.86390261484403086</v>
      </c>
    </row>
    <row r="17" spans="1:13" x14ac:dyDescent="0.3">
      <c r="A17" s="50">
        <v>7</v>
      </c>
      <c r="B17" s="51">
        <f>調整係数一覧!B17</f>
        <v>0.8076760050222217</v>
      </c>
      <c r="C17" s="51">
        <f>調整係数一覧!C17</f>
        <v>0.79310335887008232</v>
      </c>
      <c r="D17" s="51">
        <f>調整係数一覧!D17</f>
        <v>0.85074231105781317</v>
      </c>
      <c r="E17" s="51">
        <f>調整係数一覧!E17</f>
        <v>0.96672156432637757</v>
      </c>
      <c r="F17" s="51">
        <f>調整係数一覧!F17</f>
        <v>0.96209731202341131</v>
      </c>
      <c r="G17" s="51">
        <f>調整係数一覧!G17</f>
        <v>0.95278203719886845</v>
      </c>
      <c r="H17" s="51">
        <f>調整係数一覧!H17</f>
        <v>0.92368055795131798</v>
      </c>
      <c r="I17" s="51">
        <f>調整係数一覧!I17</f>
        <v>0.84283527329146513</v>
      </c>
      <c r="J17" s="51">
        <f>調整係数一覧!J17</f>
        <v>0.84013189291035428</v>
      </c>
      <c r="K17" s="51">
        <f>調整係数一覧!K17</f>
        <v>0.87070909063560986</v>
      </c>
      <c r="L17" s="51">
        <f>調整係数一覧!L17</f>
        <v>0.81933704769320492</v>
      </c>
      <c r="M17" s="51">
        <f>調整係数一覧!M17</f>
        <v>0.83356270844963842</v>
      </c>
    </row>
    <row r="18" spans="1:13" x14ac:dyDescent="0.3">
      <c r="A18" s="50">
        <v>6</v>
      </c>
      <c r="B18" s="51">
        <f>調整係数一覧!B18</f>
        <v>0.78102563068528363</v>
      </c>
      <c r="C18" s="51">
        <f>調整係数一覧!C18</f>
        <v>0.76180320582981653</v>
      </c>
      <c r="D18" s="51">
        <f>調整係数一覧!D18</f>
        <v>0.80219493281487231</v>
      </c>
      <c r="E18" s="51">
        <f>調整係数一覧!E18</f>
        <v>0.92141294928491546</v>
      </c>
      <c r="F18" s="51">
        <f>調整係数一覧!F18</f>
        <v>0.92128772271238957</v>
      </c>
      <c r="G18" s="51">
        <f>調整係数一覧!G18</f>
        <v>0.90799175254151976</v>
      </c>
      <c r="H18" s="51">
        <f>調整係数一覧!H18</f>
        <v>0.89287673775018206</v>
      </c>
      <c r="I18" s="51">
        <f>調整係数一覧!I18</f>
        <v>0.80941844432103116</v>
      </c>
      <c r="J18" s="51">
        <f>調整係数一覧!J18</f>
        <v>0.8026793348270389</v>
      </c>
      <c r="K18" s="51">
        <f>調整係数一覧!K18</f>
        <v>0.82969741999139768</v>
      </c>
      <c r="L18" s="51">
        <f>調整係数一覧!L18</f>
        <v>0.77347936304021969</v>
      </c>
      <c r="M18" s="51">
        <f>調整係数一覧!M18</f>
        <v>0.79621590204404535</v>
      </c>
    </row>
    <row r="19" spans="1:13" x14ac:dyDescent="0.3">
      <c r="A19" s="50">
        <v>5</v>
      </c>
      <c r="B19" s="51">
        <f>調整係数一覧!B19</f>
        <v>0.75097593220951209</v>
      </c>
      <c r="C19" s="51">
        <f>調整係数一覧!C19</f>
        <v>0.72419900144623117</v>
      </c>
      <c r="D19" s="51">
        <f>調整係数一覧!D19</f>
        <v>0.74405384353159798</v>
      </c>
      <c r="E19" s="51">
        <f>調整係数一覧!E19</f>
        <v>0.8618594810307858</v>
      </c>
      <c r="F19" s="51">
        <f>調整係数一覧!F19</f>
        <v>0.86832058342125196</v>
      </c>
      <c r="G19" s="51">
        <f>調整係数一覧!G19</f>
        <v>0.85061622680376403</v>
      </c>
      <c r="H19" s="51">
        <f>調整係数一覧!H19</f>
        <v>0.85386618833135297</v>
      </c>
      <c r="I19" s="51">
        <f>調整係数一覧!I19</f>
        <v>0.77010973726561849</v>
      </c>
      <c r="J19" s="51">
        <f>調整係数一覧!J19</f>
        <v>0.75897395553031277</v>
      </c>
      <c r="K19" s="51">
        <f>調整係数一覧!K19</f>
        <v>0.78140506675320487</v>
      </c>
      <c r="L19" s="51">
        <f>調整係数一覧!L19</f>
        <v>0.72140373449432671</v>
      </c>
      <c r="M19" s="51">
        <f>調整係数一覧!M19</f>
        <v>0.75186219562725154</v>
      </c>
    </row>
    <row r="20" spans="1:13" x14ac:dyDescent="0.3">
      <c r="A20" s="50">
        <v>4</v>
      </c>
      <c r="B20" s="51">
        <f>調整係数一覧!B20</f>
        <v>0.71752690959490728</v>
      </c>
      <c r="C20" s="51">
        <f>調整係数一覧!C20</f>
        <v>0.68029074571932646</v>
      </c>
      <c r="D20" s="51">
        <f>調整係数一覧!D20</f>
        <v>0.67631904320799063</v>
      </c>
      <c r="E20" s="51">
        <f>調整係数一覧!E20</f>
        <v>0.78806115956398903</v>
      </c>
      <c r="F20" s="51">
        <f>調整係数一覧!F20</f>
        <v>0.80319589414999859</v>
      </c>
      <c r="G20" s="51">
        <f>調整係数一覧!G20</f>
        <v>0.78065545998560104</v>
      </c>
      <c r="H20" s="51">
        <f>調整係数一覧!H20</f>
        <v>0.80664890969483038</v>
      </c>
      <c r="I20" s="51">
        <f>調整係数一覧!I20</f>
        <v>0.72490915212522733</v>
      </c>
      <c r="J20" s="51">
        <f>調整係数一覧!J20</f>
        <v>0.70901575502017589</v>
      </c>
      <c r="K20" s="51">
        <f>調整係数一覧!K20</f>
        <v>0.72583203092103177</v>
      </c>
      <c r="L20" s="51">
        <f>調整係数一覧!L20</f>
        <v>0.66311016205552598</v>
      </c>
      <c r="M20" s="51">
        <f>調整係数一覧!M20</f>
        <v>0.7005015891992572</v>
      </c>
    </row>
    <row r="21" spans="1:13" x14ac:dyDescent="0.3">
      <c r="A21" s="50">
        <v>3</v>
      </c>
      <c r="B21" s="51">
        <f>調整係数一覧!B21</f>
        <v>0.68067856284146899</v>
      </c>
      <c r="C21" s="51">
        <f>調整係数一覧!C21</f>
        <v>0.63007843864910229</v>
      </c>
      <c r="D21" s="51">
        <f>調整係数一覧!D21</f>
        <v>0.59899053184405004</v>
      </c>
      <c r="E21" s="51">
        <f>調整係数一覧!E21</f>
        <v>0.70001798488452471</v>
      </c>
      <c r="F21" s="51">
        <f>調整係数一覧!F21</f>
        <v>0.72591365489862947</v>
      </c>
      <c r="G21" s="51">
        <f>調整係数一覧!G21</f>
        <v>0.69810945208703101</v>
      </c>
      <c r="H21" s="51">
        <f>調整係数一覧!H21</f>
        <v>0.75122490184061452</v>
      </c>
      <c r="I21" s="51">
        <f>調整係数一覧!I21</f>
        <v>0.67381668889985757</v>
      </c>
      <c r="J21" s="51">
        <f>調整係数一覧!J21</f>
        <v>0.65280473329662803</v>
      </c>
      <c r="K21" s="51">
        <f>調整係数一覧!K21</f>
        <v>0.66297831249487826</v>
      </c>
      <c r="L21" s="51">
        <f>調整係数一覧!L21</f>
        <v>0.59859864572381716</v>
      </c>
      <c r="M21" s="51">
        <f>調整係数一覧!M21</f>
        <v>0.64213408276006234</v>
      </c>
    </row>
    <row r="22" spans="1:13" x14ac:dyDescent="0.3">
      <c r="A22" s="50">
        <v>2</v>
      </c>
      <c r="B22" s="51">
        <f>調整係数一覧!B22</f>
        <v>0.64043089194919745</v>
      </c>
      <c r="C22" s="51">
        <f>調整係数一覧!C22</f>
        <v>0.57356208023555855</v>
      </c>
      <c r="D22" s="51">
        <f>調整係数一覧!D22</f>
        <v>0.51206830943977644</v>
      </c>
      <c r="E22" s="51">
        <f>調整係数一覧!E22</f>
        <v>0.59772995699239306</v>
      </c>
      <c r="F22" s="51">
        <f>調整係数一覧!F22</f>
        <v>0.63647386566714448</v>
      </c>
      <c r="G22" s="51">
        <f>調整係数一覧!G22</f>
        <v>0.60297820310805383</v>
      </c>
      <c r="H22" s="51">
        <f>調整係数一覧!H22</f>
        <v>0.6875941647687055</v>
      </c>
      <c r="I22" s="51">
        <f>調整係数一覧!I22</f>
        <v>0.61683234758950911</v>
      </c>
      <c r="J22" s="51">
        <f>調整係数一覧!J22</f>
        <v>0.59034089035966952</v>
      </c>
      <c r="K22" s="51">
        <f>調整係数一覧!K22</f>
        <v>0.59284391147474436</v>
      </c>
      <c r="L22" s="51">
        <f>調整係数一覧!L22</f>
        <v>0.52786918549920048</v>
      </c>
      <c r="M22" s="51">
        <f>調整係数一覧!M22</f>
        <v>0.57675967630966685</v>
      </c>
    </row>
    <row r="23" spans="1:13" x14ac:dyDescent="0.3">
      <c r="A23" s="50">
        <v>1</v>
      </c>
      <c r="B23" s="51">
        <f>調整係数一覧!B23</f>
        <v>0.59678389691809253</v>
      </c>
      <c r="C23" s="51">
        <f>調整係数一覧!C23</f>
        <v>0.51074167047869534</v>
      </c>
      <c r="D23" s="51">
        <f>調整係数一覧!D23</f>
        <v>0.41555237599516959</v>
      </c>
      <c r="E23" s="51">
        <f>調整係数一覧!E23</f>
        <v>0.48119707588759414</v>
      </c>
      <c r="F23" s="51">
        <f>調整係数一覧!F23</f>
        <v>0.53487652645554373</v>
      </c>
      <c r="G23" s="51">
        <f>調整係数一覧!G23</f>
        <v>0.49526171304866951</v>
      </c>
      <c r="H23" s="51">
        <f>調整係数一覧!H23</f>
        <v>0.61575669847910308</v>
      </c>
      <c r="I23" s="51">
        <f>調整係数一覧!I23</f>
        <v>0.55395612819418205</v>
      </c>
      <c r="J23" s="51">
        <f>調整係数一覧!J23</f>
        <v>0.52162422620930005</v>
      </c>
      <c r="K23" s="51">
        <f>調整係数一覧!K23</f>
        <v>0.51542882786062993</v>
      </c>
      <c r="L23" s="51">
        <f>調整係数一覧!L23</f>
        <v>0.45092178138167599</v>
      </c>
      <c r="M23" s="51">
        <f>調整係数一覧!M23</f>
        <v>0.50437836984807072</v>
      </c>
    </row>
    <row r="25" spans="1:13" x14ac:dyDescent="0.3">
      <c r="A25" s="48" t="s">
        <v>52</v>
      </c>
      <c r="B25" s="49">
        <v>4</v>
      </c>
      <c r="C25" s="49">
        <v>5</v>
      </c>
      <c r="D25" s="49">
        <v>6</v>
      </c>
      <c r="E25" s="49">
        <v>7</v>
      </c>
      <c r="F25" s="49">
        <v>8</v>
      </c>
      <c r="G25" s="49">
        <v>9</v>
      </c>
      <c r="H25" s="49">
        <v>10</v>
      </c>
      <c r="I25" s="49">
        <v>11</v>
      </c>
      <c r="J25" s="49">
        <v>12</v>
      </c>
      <c r="K25" s="49">
        <v>1</v>
      </c>
      <c r="L25" s="49">
        <v>2</v>
      </c>
      <c r="M25" s="49">
        <v>3</v>
      </c>
    </row>
    <row r="26" spans="1:13" x14ac:dyDescent="0.3">
      <c r="A26" s="50">
        <v>20</v>
      </c>
      <c r="B26" s="51">
        <f>調整係数一覧!B26</f>
        <v>0.94963722218842861</v>
      </c>
      <c r="C26" s="51">
        <f>調整係数一覧!C26</f>
        <v>0.90230156091075187</v>
      </c>
      <c r="D26" s="51">
        <f>調整係数一覧!D26</f>
        <v>0.99209053357138877</v>
      </c>
      <c r="E26" s="51">
        <f>調整係数一覧!E26</f>
        <v>1</v>
      </c>
      <c r="F26" s="51">
        <f>調整係数一覧!F26</f>
        <v>1</v>
      </c>
      <c r="G26" s="51">
        <f>調整係数一覧!G26</f>
        <v>1</v>
      </c>
      <c r="H26" s="51">
        <f>調整係数一覧!H26</f>
        <v>0.99940463461156348</v>
      </c>
      <c r="I26" s="51">
        <f>調整係数一覧!I26</f>
        <v>0.967919703638771</v>
      </c>
      <c r="J26" s="51">
        <f>調整係数一覧!J26</f>
        <v>0.9928833839513691</v>
      </c>
      <c r="K26" s="51">
        <f>調整係数一覧!K26</f>
        <v>0.99870329286973702</v>
      </c>
      <c r="L26" s="51">
        <f>調整係数一覧!L26</f>
        <v>0.98779451605368762</v>
      </c>
      <c r="M26" s="51">
        <f>調整係数一覧!M26</f>
        <v>0.94000869963385192</v>
      </c>
    </row>
    <row r="27" spans="1:13" x14ac:dyDescent="0.3">
      <c r="A27" s="50">
        <v>19</v>
      </c>
      <c r="B27" s="51">
        <f>調整係数一覧!B27</f>
        <v>0.94963722218842861</v>
      </c>
      <c r="C27" s="51">
        <f>調整係数一覧!C27</f>
        <v>0.90230156091075187</v>
      </c>
      <c r="D27" s="51">
        <f>調整係数一覧!D27</f>
        <v>0.99209053357138877</v>
      </c>
      <c r="E27" s="51">
        <f>調整係数一覧!E27</f>
        <v>1</v>
      </c>
      <c r="F27" s="51">
        <f>調整係数一覧!F27</f>
        <v>1</v>
      </c>
      <c r="G27" s="51">
        <f>調整係数一覧!G27</f>
        <v>1</v>
      </c>
      <c r="H27" s="51">
        <f>調整係数一覧!H27</f>
        <v>0.99940463461156348</v>
      </c>
      <c r="I27" s="51">
        <f>調整係数一覧!I27</f>
        <v>0.967919703638771</v>
      </c>
      <c r="J27" s="51">
        <f>調整係数一覧!J27</f>
        <v>0.9928833839513691</v>
      </c>
      <c r="K27" s="51">
        <f>調整係数一覧!K27</f>
        <v>0.99870329286973702</v>
      </c>
      <c r="L27" s="51">
        <f>調整係数一覧!L27</f>
        <v>0.98779451605368762</v>
      </c>
      <c r="M27" s="51">
        <f>調整係数一覧!M27</f>
        <v>0.94000869963385192</v>
      </c>
    </row>
    <row r="28" spans="1:13" x14ac:dyDescent="0.3">
      <c r="A28" s="50">
        <v>18</v>
      </c>
      <c r="B28" s="51">
        <f>調整係数一覧!B28</f>
        <v>0.94906935553682659</v>
      </c>
      <c r="C28" s="51">
        <f>調整係数一覧!C28</f>
        <v>0.90230156091075187</v>
      </c>
      <c r="D28" s="51">
        <f>調整係数一覧!D28</f>
        <v>0.99209053357138877</v>
      </c>
      <c r="E28" s="51">
        <f>調整係数一覧!E28</f>
        <v>1</v>
      </c>
      <c r="F28" s="51">
        <f>調整係数一覧!F28</f>
        <v>1</v>
      </c>
      <c r="G28" s="51">
        <f>調整係数一覧!G28</f>
        <v>1</v>
      </c>
      <c r="H28" s="51">
        <f>調整係数一覧!H28</f>
        <v>0.99940463461156348</v>
      </c>
      <c r="I28" s="51">
        <f>調整係数一覧!I28</f>
        <v>0.967919703638771</v>
      </c>
      <c r="J28" s="51">
        <f>調整係数一覧!J28</f>
        <v>0.9928833839513691</v>
      </c>
      <c r="K28" s="51">
        <f>調整係数一覧!K28</f>
        <v>0.99870329286973702</v>
      </c>
      <c r="L28" s="51">
        <f>調整係数一覧!L28</f>
        <v>0.98779451605368762</v>
      </c>
      <c r="M28" s="51">
        <f>調整係数一覧!M28</f>
        <v>0.94000869963385192</v>
      </c>
    </row>
    <row r="29" spans="1:13" x14ac:dyDescent="0.3">
      <c r="A29" s="50">
        <v>17</v>
      </c>
      <c r="B29" s="51">
        <f>調整係数一覧!B29</f>
        <v>0.94739094562106885</v>
      </c>
      <c r="C29" s="51">
        <f>調整係数一覧!C29</f>
        <v>0.90230156091075187</v>
      </c>
      <c r="D29" s="51">
        <f>調整係数一覧!D29</f>
        <v>0.99209053357138877</v>
      </c>
      <c r="E29" s="51">
        <f>調整係数一覧!E29</f>
        <v>1</v>
      </c>
      <c r="F29" s="51">
        <f>調整係数一覧!F29</f>
        <v>1</v>
      </c>
      <c r="G29" s="51">
        <f>調整係数一覧!G29</f>
        <v>1</v>
      </c>
      <c r="H29" s="51">
        <f>調整係数一覧!H29</f>
        <v>0.99940463461156348</v>
      </c>
      <c r="I29" s="51">
        <f>調整係数一覧!I29</f>
        <v>0.967919703638771</v>
      </c>
      <c r="J29" s="51">
        <f>調整係数一覧!J29</f>
        <v>0.9928833839513691</v>
      </c>
      <c r="K29" s="51">
        <f>調整係数一覧!K29</f>
        <v>0.99870329286973702</v>
      </c>
      <c r="L29" s="51">
        <f>調整係数一覧!L29</f>
        <v>0.98779451605368762</v>
      </c>
      <c r="M29" s="51">
        <f>調整係数一覧!M29</f>
        <v>0.94000869963385192</v>
      </c>
    </row>
    <row r="30" spans="1:13" x14ac:dyDescent="0.3">
      <c r="A30" s="50">
        <v>16</v>
      </c>
      <c r="B30" s="51">
        <f>調整係数一覧!B30</f>
        <v>0.94460199244115506</v>
      </c>
      <c r="C30" s="51">
        <f>調整係数一覧!C30</f>
        <v>0.90230156091075187</v>
      </c>
      <c r="D30" s="51">
        <f>調整係数一覧!D30</f>
        <v>0.99209053357138877</v>
      </c>
      <c r="E30" s="51">
        <f>調整係数一覧!E30</f>
        <v>1</v>
      </c>
      <c r="F30" s="51">
        <f>調整係数一覧!F30</f>
        <v>1</v>
      </c>
      <c r="G30" s="51">
        <f>調整係数一覧!G30</f>
        <v>1</v>
      </c>
      <c r="H30" s="51">
        <f>調整係数一覧!H30</f>
        <v>0.99940463461156348</v>
      </c>
      <c r="I30" s="51">
        <f>調整係数一覧!I30</f>
        <v>0.967919703638771</v>
      </c>
      <c r="J30" s="51">
        <f>調整係数一覧!J30</f>
        <v>0.9928833839513691</v>
      </c>
      <c r="K30" s="51">
        <f>調整係数一覧!K30</f>
        <v>0.99870329286973702</v>
      </c>
      <c r="L30" s="51">
        <f>調整係数一覧!L30</f>
        <v>0.98779451605368762</v>
      </c>
      <c r="M30" s="51">
        <f>調整係数一覧!M30</f>
        <v>0.94000869963385192</v>
      </c>
    </row>
    <row r="31" spans="1:13" x14ac:dyDescent="0.3">
      <c r="A31" s="50">
        <v>15</v>
      </c>
      <c r="B31" s="51">
        <f>調整係数一覧!B31</f>
        <v>0.94070249599708544</v>
      </c>
      <c r="C31" s="51">
        <f>調整係数一覧!C31</f>
        <v>0.90230156091075187</v>
      </c>
      <c r="D31" s="51">
        <f>調整係数一覧!D31</f>
        <v>0.99209053357138877</v>
      </c>
      <c r="E31" s="51">
        <f>調整係数一覧!E31</f>
        <v>1</v>
      </c>
      <c r="F31" s="51">
        <f>調整係数一覧!F31</f>
        <v>1</v>
      </c>
      <c r="G31" s="51">
        <f>調整係数一覧!G31</f>
        <v>1</v>
      </c>
      <c r="H31" s="51">
        <f>調整係数一覧!H31</f>
        <v>0.99940463461156348</v>
      </c>
      <c r="I31" s="51">
        <f>調整係数一覧!I31</f>
        <v>0.967919703638771</v>
      </c>
      <c r="J31" s="51">
        <f>調整係数一覧!J31</f>
        <v>0.9928833839513691</v>
      </c>
      <c r="K31" s="51">
        <f>調整係数一覧!K31</f>
        <v>0.99870329286973702</v>
      </c>
      <c r="L31" s="51">
        <f>調整係数一覧!L31</f>
        <v>0.98779451605368762</v>
      </c>
      <c r="M31" s="51">
        <f>調整係数一覧!M31</f>
        <v>0.94000869963385192</v>
      </c>
    </row>
    <row r="32" spans="1:13" x14ac:dyDescent="0.3">
      <c r="A32" s="50">
        <v>14</v>
      </c>
      <c r="B32" s="51">
        <f>調整係数一覧!B32</f>
        <v>0.93569245628885989</v>
      </c>
      <c r="C32" s="51">
        <f>調整係数一覧!C32</f>
        <v>0.90230156091075187</v>
      </c>
      <c r="D32" s="51">
        <f>調整係数一覧!D32</f>
        <v>0.99209053357138877</v>
      </c>
      <c r="E32" s="51">
        <f>調整係数一覧!E32</f>
        <v>1</v>
      </c>
      <c r="F32" s="51">
        <f>調整係数一覧!F32</f>
        <v>1</v>
      </c>
      <c r="G32" s="51">
        <f>調整係数一覧!G32</f>
        <v>1</v>
      </c>
      <c r="H32" s="51">
        <f>調整係数一覧!H32</f>
        <v>0.99940463461156348</v>
      </c>
      <c r="I32" s="51">
        <f>調整係数一覧!I32</f>
        <v>0.967919703638771</v>
      </c>
      <c r="J32" s="51">
        <f>調整係数一覧!J32</f>
        <v>0.9928833839513691</v>
      </c>
      <c r="K32" s="51">
        <f>調整係数一覧!K32</f>
        <v>0.99870329286973702</v>
      </c>
      <c r="L32" s="51">
        <f>調整係数一覧!L32</f>
        <v>0.98779451605368762</v>
      </c>
      <c r="M32" s="51">
        <f>調整係数一覧!M32</f>
        <v>0.94000869963385192</v>
      </c>
    </row>
    <row r="33" spans="1:13" x14ac:dyDescent="0.3">
      <c r="A33" s="50">
        <v>13</v>
      </c>
      <c r="B33" s="51">
        <f>調整係数一覧!B33</f>
        <v>0.9295718733164785</v>
      </c>
      <c r="C33" s="51">
        <f>調整係数一覧!C33</f>
        <v>0.90230156091075187</v>
      </c>
      <c r="D33" s="51">
        <f>調整係数一覧!D33</f>
        <v>0.99209053357138877</v>
      </c>
      <c r="E33" s="51">
        <f>調整係数一覧!E33</f>
        <v>1</v>
      </c>
      <c r="F33" s="51">
        <f>調整係数一覧!F33</f>
        <v>1</v>
      </c>
      <c r="G33" s="51">
        <f>調整係数一覧!G33</f>
        <v>1</v>
      </c>
      <c r="H33" s="51">
        <f>調整係数一覧!H33</f>
        <v>0.99940463461156348</v>
      </c>
      <c r="I33" s="51">
        <f>調整係数一覧!I33</f>
        <v>0.967919703638771</v>
      </c>
      <c r="J33" s="51">
        <f>調整係数一覧!J33</f>
        <v>0.9928833839513691</v>
      </c>
      <c r="K33" s="51">
        <f>調整係数一覧!K33</f>
        <v>0.99790921819320533</v>
      </c>
      <c r="L33" s="51">
        <f>調整係数一覧!L33</f>
        <v>0.98606442177395937</v>
      </c>
      <c r="M33" s="51">
        <f>調整係数一覧!M33</f>
        <v>0.94000869963385192</v>
      </c>
    </row>
    <row r="34" spans="1:13" x14ac:dyDescent="0.3">
      <c r="A34" s="50">
        <v>12</v>
      </c>
      <c r="B34" s="51">
        <f>調整係数一覧!B34</f>
        <v>0.92234074707994118</v>
      </c>
      <c r="C34" s="51">
        <f>調整係数一覧!C34</f>
        <v>0.90230156091075187</v>
      </c>
      <c r="D34" s="51">
        <f>調整係数一覧!D34</f>
        <v>0.99209053357138877</v>
      </c>
      <c r="E34" s="51">
        <f>調整係数一覧!E34</f>
        <v>1</v>
      </c>
      <c r="F34" s="51">
        <f>調整係数一覧!F34</f>
        <v>1</v>
      </c>
      <c r="G34" s="51">
        <f>調整係数一覧!G34</f>
        <v>1</v>
      </c>
      <c r="H34" s="51">
        <f>調整係数一覧!H34</f>
        <v>0.99940463461156348</v>
      </c>
      <c r="I34" s="51">
        <f>調整係数一覧!I34</f>
        <v>0.967919703638771</v>
      </c>
      <c r="J34" s="51">
        <f>調整係数一覧!J34</f>
        <v>0.99177088716213702</v>
      </c>
      <c r="K34" s="51">
        <f>調整係数一覧!K34</f>
        <v>0.99355869091057603</v>
      </c>
      <c r="L34" s="51">
        <f>調整係数一覧!L34</f>
        <v>0.97976936331822539</v>
      </c>
      <c r="M34" s="51">
        <f>調整係数一覧!M34</f>
        <v>0.93960036696806104</v>
      </c>
    </row>
    <row r="35" spans="1:13" x14ac:dyDescent="0.3">
      <c r="A35" s="50">
        <v>11</v>
      </c>
      <c r="B35" s="51">
        <f>調整係数一覧!B35</f>
        <v>0.91399907757924792</v>
      </c>
      <c r="C35" s="51">
        <f>調整係数一覧!C35</f>
        <v>0.90230156091075187</v>
      </c>
      <c r="D35" s="51">
        <f>調整係数一覧!D35</f>
        <v>0.99209053357138877</v>
      </c>
      <c r="E35" s="51">
        <f>調整係数一覧!E35</f>
        <v>1</v>
      </c>
      <c r="F35" s="51">
        <f>調整係数一覧!F35</f>
        <v>1</v>
      </c>
      <c r="G35" s="51">
        <f>調整係数一覧!G35</f>
        <v>1</v>
      </c>
      <c r="H35" s="51">
        <f>調整係数一覧!H35</f>
        <v>0.99940463461156348</v>
      </c>
      <c r="I35" s="51">
        <f>調整係数一覧!I35</f>
        <v>0.967919703638771</v>
      </c>
      <c r="J35" s="51">
        <f>調整係数一覧!J35</f>
        <v>0.98723332233325867</v>
      </c>
      <c r="K35" s="51">
        <f>調整係数一覧!K35</f>
        <v>0.98565171102184901</v>
      </c>
      <c r="L35" s="51">
        <f>調整係数一覧!L35</f>
        <v>0.96890934068648549</v>
      </c>
      <c r="M35" s="51">
        <f>調整係数一覧!M35</f>
        <v>0.93616819783985927</v>
      </c>
    </row>
    <row r="36" spans="1:13" x14ac:dyDescent="0.3">
      <c r="A36" s="50">
        <v>10</v>
      </c>
      <c r="B36" s="51">
        <f>調整係数一覧!B36</f>
        <v>0.90454686481439861</v>
      </c>
      <c r="C36" s="51">
        <f>調整係数一覧!C36</f>
        <v>0.89968536727284953</v>
      </c>
      <c r="D36" s="51">
        <f>調整係数一覧!D36</f>
        <v>0.98870500061957178</v>
      </c>
      <c r="E36" s="51">
        <f>調整係数一覧!E36</f>
        <v>1</v>
      </c>
      <c r="F36" s="51">
        <f>調整係数一覧!F36</f>
        <v>1</v>
      </c>
      <c r="G36" s="51">
        <f>調整係数一覧!G36</f>
        <v>1</v>
      </c>
      <c r="H36" s="51">
        <f>調整係数一覧!H36</f>
        <v>0.99940463461156348</v>
      </c>
      <c r="I36" s="51">
        <f>調整係数一覧!I36</f>
        <v>0.96279363825030129</v>
      </c>
      <c r="J36" s="51">
        <f>調整係数一覧!J36</f>
        <v>0.97927068946473417</v>
      </c>
      <c r="K36" s="51">
        <f>調整係数一覧!K36</f>
        <v>0.97418827852702417</v>
      </c>
      <c r="L36" s="51">
        <f>調整係数一覧!L36</f>
        <v>0.95348435387873975</v>
      </c>
      <c r="M36" s="51">
        <f>調整係数一覧!M36</f>
        <v>0.92971219224924684</v>
      </c>
    </row>
    <row r="37" spans="1:13" x14ac:dyDescent="0.3">
      <c r="A37" s="50">
        <v>9</v>
      </c>
      <c r="B37" s="51">
        <f>調整係数一覧!B37</f>
        <v>0.89398410878539358</v>
      </c>
      <c r="C37" s="51">
        <f>調整係数一覧!C37</f>
        <v>0.89444227860718206</v>
      </c>
      <c r="D37" s="51">
        <f>調整係数一覧!D37</f>
        <v>0.97890835642059537</v>
      </c>
      <c r="E37" s="51">
        <f>調整係数一覧!E37</f>
        <v>1</v>
      </c>
      <c r="F37" s="51">
        <f>調整係数一覧!F37</f>
        <v>1</v>
      </c>
      <c r="G37" s="51">
        <f>調整係数一覧!G37</f>
        <v>1</v>
      </c>
      <c r="H37" s="51">
        <f>調整係数一覧!H37</f>
        <v>0.99711031984513898</v>
      </c>
      <c r="I37" s="51">
        <f>調整係数一覧!I37</f>
        <v>0.95157358257685487</v>
      </c>
      <c r="J37" s="51">
        <f>調整係数一覧!J37</f>
        <v>0.96788298855656341</v>
      </c>
      <c r="K37" s="51">
        <f>調整係数一覧!K37</f>
        <v>0.9591683934261015</v>
      </c>
      <c r="L37" s="51">
        <f>調整係数一覧!L37</f>
        <v>0.93349440289498842</v>
      </c>
      <c r="M37" s="51">
        <f>調整係数一覧!M37</f>
        <v>0.92023235019622363</v>
      </c>
    </row>
    <row r="38" spans="1:13" x14ac:dyDescent="0.3">
      <c r="A38" s="50">
        <v>8</v>
      </c>
      <c r="B38" s="51">
        <f>調整係数一覧!B38</f>
        <v>0.88231080949223262</v>
      </c>
      <c r="C38" s="51">
        <f>調整係数一覧!C38</f>
        <v>0.88657229491374945</v>
      </c>
      <c r="D38" s="51">
        <f>調整係数一覧!D38</f>
        <v>0.96270060097445964</v>
      </c>
      <c r="E38" s="51">
        <f>調整係数一覧!E38</f>
        <v>1</v>
      </c>
      <c r="F38" s="51">
        <f>調整係数一覧!F38</f>
        <v>1</v>
      </c>
      <c r="G38" s="51">
        <f>調整係数一覧!G38</f>
        <v>1</v>
      </c>
      <c r="H38" s="51">
        <f>調整係数一覧!H38</f>
        <v>0.98933397661021427</v>
      </c>
      <c r="I38" s="51">
        <f>調整係数一覧!I38</f>
        <v>0.93425953661843164</v>
      </c>
      <c r="J38" s="51">
        <f>調整係数一覧!J38</f>
        <v>0.95307021960874649</v>
      </c>
      <c r="K38" s="51">
        <f>調整係数一覧!K38</f>
        <v>0.94059205571908133</v>
      </c>
      <c r="L38" s="51">
        <f>調整係数一覧!L38</f>
        <v>0.90893948773523114</v>
      </c>
      <c r="M38" s="51">
        <f>調整係数一覧!M38</f>
        <v>0.90772867168078963</v>
      </c>
    </row>
    <row r="39" spans="1:13" x14ac:dyDescent="0.3">
      <c r="A39" s="50">
        <v>7</v>
      </c>
      <c r="B39" s="51">
        <f>調整係数一覧!B39</f>
        <v>0.86952696693491571</v>
      </c>
      <c r="C39" s="51">
        <f>調整係数一覧!C39</f>
        <v>0.87607541619255158</v>
      </c>
      <c r="D39" s="51">
        <f>調整係数一覧!D39</f>
        <v>0.9400817342811647</v>
      </c>
      <c r="E39" s="51">
        <f>調整係数一覧!E39</f>
        <v>0.99667174572507</v>
      </c>
      <c r="F39" s="51">
        <f>調整係数一覧!F39</f>
        <v>0.99729785156642703</v>
      </c>
      <c r="G39" s="51">
        <f>調整係数一覧!G39</f>
        <v>0.98491026684155758</v>
      </c>
      <c r="H39" s="51">
        <f>調整係数一覧!H39</f>
        <v>0.97607560490678935</v>
      </c>
      <c r="I39" s="51">
        <f>調整係数一覧!I39</f>
        <v>0.9108515003750316</v>
      </c>
      <c r="J39" s="51">
        <f>調整係数一覧!J39</f>
        <v>0.93483238262128332</v>
      </c>
      <c r="K39" s="51">
        <f>調整係数一覧!K39</f>
        <v>0.91845926540596334</v>
      </c>
      <c r="L39" s="51">
        <f>調整係数一覧!L39</f>
        <v>0.87981960839946827</v>
      </c>
      <c r="M39" s="51">
        <f>調整係数一覧!M39</f>
        <v>0.89220115670294486</v>
      </c>
    </row>
    <row r="40" spans="1:13" x14ac:dyDescent="0.3">
      <c r="A40" s="50">
        <v>6</v>
      </c>
      <c r="B40" s="51">
        <f>調整係数一覧!B40</f>
        <v>0.85563258111344298</v>
      </c>
      <c r="C40" s="51">
        <f>調整係数一覧!C40</f>
        <v>0.86295164244358857</v>
      </c>
      <c r="D40" s="51">
        <f>調整係数一覧!D40</f>
        <v>0.91105175634071034</v>
      </c>
      <c r="E40" s="51">
        <f>調整係数一覧!E40</f>
        <v>0.97114642981758337</v>
      </c>
      <c r="F40" s="51">
        <f>調整係数一覧!F40</f>
        <v>0.9765704523200186</v>
      </c>
      <c r="G40" s="51">
        <f>調整係数一覧!G40</f>
        <v>0.95869947055083682</v>
      </c>
      <c r="H40" s="51">
        <f>調整係数一覧!H40</f>
        <v>0.95733520473486422</v>
      </c>
      <c r="I40" s="51">
        <f>調整係数一覧!I40</f>
        <v>0.88134947384665474</v>
      </c>
      <c r="J40" s="51">
        <f>調整係数一覧!J40</f>
        <v>0.91316947759417388</v>
      </c>
      <c r="K40" s="51">
        <f>調整係数一覧!K40</f>
        <v>0.89277002248674753</v>
      </c>
      <c r="L40" s="51">
        <f>調整係数一覧!L40</f>
        <v>0.84613476488769945</v>
      </c>
      <c r="M40" s="51">
        <f>調整係数一覧!M40</f>
        <v>0.87364980526268932</v>
      </c>
    </row>
    <row r="41" spans="1:13" x14ac:dyDescent="0.3">
      <c r="A41" s="50">
        <v>5</v>
      </c>
      <c r="B41" s="51">
        <f>調整係数一覧!B41</f>
        <v>0.8406276520278142</v>
      </c>
      <c r="C41" s="51">
        <f>調整係数一覧!C41</f>
        <v>0.84720097366686042</v>
      </c>
      <c r="D41" s="51">
        <f>調整係数一覧!D41</f>
        <v>0.87561066715309666</v>
      </c>
      <c r="E41" s="51">
        <f>調整係数一覧!E41</f>
        <v>0.93583409602391887</v>
      </c>
      <c r="F41" s="51">
        <f>調整係数一覧!F41</f>
        <v>0.94776557920573778</v>
      </c>
      <c r="G41" s="51">
        <f>調整係数一覧!G41</f>
        <v>0.92356628798749629</v>
      </c>
      <c r="H41" s="51">
        <f>調整係数一覧!H41</f>
        <v>0.93311277609443888</v>
      </c>
      <c r="I41" s="51">
        <f>調整係数一覧!I41</f>
        <v>0.84575345703330118</v>
      </c>
      <c r="J41" s="51">
        <f>調整係数一覧!J41</f>
        <v>0.8880815045274183</v>
      </c>
      <c r="K41" s="51">
        <f>調整係数一覧!K41</f>
        <v>0.863524326961434</v>
      </c>
      <c r="L41" s="51">
        <f>調整係数一覧!L41</f>
        <v>0.80788495719992492</v>
      </c>
      <c r="M41" s="51">
        <f>調整係数一覧!M41</f>
        <v>0.8520746173600231</v>
      </c>
    </row>
    <row r="42" spans="1:13" x14ac:dyDescent="0.3">
      <c r="A42" s="50">
        <v>4</v>
      </c>
      <c r="B42" s="51">
        <f>調整係数一覧!B42</f>
        <v>0.8245121796780297</v>
      </c>
      <c r="C42" s="51">
        <f>調整係数一覧!C42</f>
        <v>0.82882340986236702</v>
      </c>
      <c r="D42" s="51">
        <f>調整係数一覧!D42</f>
        <v>0.83375846671832377</v>
      </c>
      <c r="E42" s="51">
        <f>調整係数一覧!E42</f>
        <v>0.89073474434407607</v>
      </c>
      <c r="F42" s="51">
        <f>調整係数一覧!F42</f>
        <v>0.91088323222358436</v>
      </c>
      <c r="G42" s="51">
        <f>調整係数一覧!G42</f>
        <v>0.87951071915153611</v>
      </c>
      <c r="H42" s="51">
        <f>調整係数一覧!H42</f>
        <v>0.90340831898551321</v>
      </c>
      <c r="I42" s="51">
        <f>調整係数一覧!I42</f>
        <v>0.80406344993497092</v>
      </c>
      <c r="J42" s="51">
        <f>調整係数一覧!J42</f>
        <v>0.85956846342101645</v>
      </c>
      <c r="K42" s="51">
        <f>調整係数一覧!K42</f>
        <v>0.83072217883002275</v>
      </c>
      <c r="L42" s="51">
        <f>調整係数一覧!L42</f>
        <v>0.76507018533614457</v>
      </c>
      <c r="M42" s="51">
        <f>調整係数一覧!M42</f>
        <v>0.827475592994946</v>
      </c>
    </row>
    <row r="43" spans="1:13" x14ac:dyDescent="0.3">
      <c r="A43" s="50">
        <v>3</v>
      </c>
      <c r="B43" s="51">
        <f>調整係数一覧!B43</f>
        <v>0.80728616406408915</v>
      </c>
      <c r="C43" s="51">
        <f>調整係数一覧!C43</f>
        <v>0.80781895103010837</v>
      </c>
      <c r="D43" s="51">
        <f>調整係数一覧!D43</f>
        <v>0.78549515503639133</v>
      </c>
      <c r="E43" s="51">
        <f>調整係数一覧!E43</f>
        <v>0.83584837477805529</v>
      </c>
      <c r="F43" s="51">
        <f>調整係数一覧!F43</f>
        <v>0.86592341137355844</v>
      </c>
      <c r="G43" s="51">
        <f>調整係数一覧!G43</f>
        <v>0.82653276404295628</v>
      </c>
      <c r="H43" s="51">
        <f>調整係数一覧!H43</f>
        <v>0.86822183340808745</v>
      </c>
      <c r="I43" s="51">
        <f>調整係数一覧!I43</f>
        <v>0.75627945255166384</v>
      </c>
      <c r="J43" s="51">
        <f>調整係数一覧!J43</f>
        <v>0.82763035427496845</v>
      </c>
      <c r="K43" s="51">
        <f>調整係数一覧!K43</f>
        <v>0.79436357809251379</v>
      </c>
      <c r="L43" s="51">
        <f>調整係数一覧!L43</f>
        <v>0.71769044929635839</v>
      </c>
      <c r="M43" s="51">
        <f>調整係数一覧!M43</f>
        <v>0.79985273216745822</v>
      </c>
    </row>
    <row r="44" spans="1:13" x14ac:dyDescent="0.3">
      <c r="A44" s="50">
        <v>2</v>
      </c>
      <c r="B44" s="51">
        <f>調整係数一覧!B44</f>
        <v>0.78894960518599277</v>
      </c>
      <c r="C44" s="51">
        <f>調整係数一覧!C44</f>
        <v>0.78418759717008468</v>
      </c>
      <c r="D44" s="51">
        <f>調整係数一覧!D44</f>
        <v>0.73082073210729981</v>
      </c>
      <c r="E44" s="51">
        <f>調整係数一覧!E44</f>
        <v>0.77117498732585643</v>
      </c>
      <c r="F44" s="51">
        <f>調整係数一覧!F44</f>
        <v>0.81288611665565991</v>
      </c>
      <c r="G44" s="51">
        <f>調整係数一覧!G44</f>
        <v>0.76463242266175657</v>
      </c>
      <c r="H44" s="51">
        <f>調整係数一覧!H44</f>
        <v>0.82755331936216148</v>
      </c>
      <c r="I44" s="51">
        <f>調整係数一覧!I44</f>
        <v>0.70240146488337996</v>
      </c>
      <c r="J44" s="51">
        <f>調整係数一覧!J44</f>
        <v>0.79226717708927419</v>
      </c>
      <c r="K44" s="51">
        <f>調整係数一覧!K44</f>
        <v>0.75444852474890711</v>
      </c>
      <c r="L44" s="51">
        <f>調整係数一覧!L44</f>
        <v>0.6657457490805665</v>
      </c>
      <c r="M44" s="51">
        <f>調整係数一覧!M44</f>
        <v>0.76920603487755967</v>
      </c>
    </row>
    <row r="45" spans="1:13" x14ac:dyDescent="0.3">
      <c r="A45" s="50">
        <v>1</v>
      </c>
      <c r="B45" s="51">
        <f>調整係数一覧!B45</f>
        <v>0.76950250304374046</v>
      </c>
      <c r="C45" s="51">
        <f>調整係数一覧!C45</f>
        <v>0.75792934828229575</v>
      </c>
      <c r="D45" s="51">
        <f>調整係数一覧!D45</f>
        <v>0.66973519793104885</v>
      </c>
      <c r="E45" s="51">
        <f>調整係数一覧!E45</f>
        <v>0.69671458198747938</v>
      </c>
      <c r="F45" s="51">
        <f>調整係数一覧!F45</f>
        <v>0.75177134806988888</v>
      </c>
      <c r="G45" s="51">
        <f>調整係数一覧!G45</f>
        <v>0.69380969500793732</v>
      </c>
      <c r="H45" s="51">
        <f>調整係数一覧!H45</f>
        <v>0.78140277684773529</v>
      </c>
      <c r="I45" s="51">
        <f>調整係数一覧!I45</f>
        <v>0.64242948693011925</v>
      </c>
      <c r="J45" s="51">
        <f>調整係数一覧!J45</f>
        <v>0.75347893186393367</v>
      </c>
      <c r="K45" s="51">
        <f>調整係数一覧!K45</f>
        <v>0.71097701879920272</v>
      </c>
      <c r="L45" s="51">
        <f>調整係数一覧!L45</f>
        <v>0.60923608468876878</v>
      </c>
      <c r="M45" s="51">
        <f>調整係数一覧!M45</f>
        <v>0.73553550112525035</v>
      </c>
    </row>
    <row r="47" spans="1:13" x14ac:dyDescent="0.3">
      <c r="A47" s="48" t="s">
        <v>53</v>
      </c>
      <c r="B47" s="49">
        <v>4</v>
      </c>
      <c r="C47" s="49">
        <v>5</v>
      </c>
      <c r="D47" s="49">
        <v>6</v>
      </c>
      <c r="E47" s="49">
        <v>7</v>
      </c>
      <c r="F47" s="49">
        <v>8</v>
      </c>
      <c r="G47" s="49">
        <v>9</v>
      </c>
      <c r="H47" s="49">
        <v>10</v>
      </c>
      <c r="I47" s="49">
        <v>11</v>
      </c>
      <c r="J47" s="49">
        <v>12</v>
      </c>
      <c r="K47" s="49">
        <v>1</v>
      </c>
      <c r="L47" s="49">
        <v>2</v>
      </c>
      <c r="M47" s="49">
        <v>3</v>
      </c>
    </row>
    <row r="48" spans="1:13" x14ac:dyDescent="0.3">
      <c r="A48" s="50">
        <v>20</v>
      </c>
      <c r="B48" s="51">
        <f>調整係数一覧!B48</f>
        <v>0.88338826254649416</v>
      </c>
      <c r="C48" s="51">
        <f>調整係数一覧!C48</f>
        <v>0.83533903778711671</v>
      </c>
      <c r="D48" s="51">
        <f>調整係数一覧!D48</f>
        <v>0.94788578751655828</v>
      </c>
      <c r="E48" s="51">
        <f>調整係数一覧!E48</f>
        <v>1</v>
      </c>
      <c r="F48" s="51">
        <f>調整係数一覧!F48</f>
        <v>1</v>
      </c>
      <c r="G48" s="51">
        <f>調整係数一覧!G48</f>
        <v>1</v>
      </c>
      <c r="H48" s="51">
        <f>調整係数一覧!H48</f>
        <v>0.93140486134814071</v>
      </c>
      <c r="I48" s="51">
        <f>調整係数一覧!I48</f>
        <v>0.95016803162975716</v>
      </c>
      <c r="J48" s="51">
        <f>調整係数一覧!J48</f>
        <v>0.94163200803266367</v>
      </c>
      <c r="K48" s="51">
        <f>調整係数一覧!K48</f>
        <v>0.96999062565675875</v>
      </c>
      <c r="L48" s="51">
        <f>調整係数一覧!L48</f>
        <v>0.96328007775162539</v>
      </c>
      <c r="M48" s="51">
        <f>調整係数一覧!M48</f>
        <v>0.92327357724584735</v>
      </c>
    </row>
    <row r="49" spans="1:13" x14ac:dyDescent="0.3">
      <c r="A49" s="50">
        <v>19</v>
      </c>
      <c r="B49" s="51">
        <f>調整係数一覧!B49</f>
        <v>0.88338826254649416</v>
      </c>
      <c r="C49" s="51">
        <f>調整係数一覧!C49</f>
        <v>0.83533903778711671</v>
      </c>
      <c r="D49" s="51">
        <f>調整係数一覧!D49</f>
        <v>0.94788578751655828</v>
      </c>
      <c r="E49" s="51">
        <f>調整係数一覧!E49</f>
        <v>1</v>
      </c>
      <c r="F49" s="51">
        <f>調整係数一覧!F49</f>
        <v>1</v>
      </c>
      <c r="G49" s="51">
        <f>調整係数一覧!G49</f>
        <v>1</v>
      </c>
      <c r="H49" s="51">
        <f>調整係数一覧!H49</f>
        <v>0.93140486134814071</v>
      </c>
      <c r="I49" s="51">
        <f>調整係数一覧!I49</f>
        <v>0.95016803162975716</v>
      </c>
      <c r="J49" s="51">
        <f>調整係数一覧!J49</f>
        <v>0.94163200803266367</v>
      </c>
      <c r="K49" s="51">
        <f>調整係数一覧!K49</f>
        <v>0.96999062565675875</v>
      </c>
      <c r="L49" s="51">
        <f>調整係数一覧!L49</f>
        <v>0.96328007775162539</v>
      </c>
      <c r="M49" s="51">
        <f>調整係数一覧!M49</f>
        <v>0.92327357724584735</v>
      </c>
    </row>
    <row r="50" spans="1:13" x14ac:dyDescent="0.3">
      <c r="A50" s="50">
        <v>18</v>
      </c>
      <c r="B50" s="51">
        <f>調整係数一覧!B50</f>
        <v>0.88338826254649416</v>
      </c>
      <c r="C50" s="51">
        <f>調整係数一覧!C50</f>
        <v>0.83533903778711671</v>
      </c>
      <c r="D50" s="51">
        <f>調整係数一覧!D50</f>
        <v>0.94788578751655828</v>
      </c>
      <c r="E50" s="51">
        <f>調整係数一覧!E50</f>
        <v>1</v>
      </c>
      <c r="F50" s="51">
        <f>調整係数一覧!F50</f>
        <v>1</v>
      </c>
      <c r="G50" s="51">
        <f>調整係数一覧!G50</f>
        <v>1</v>
      </c>
      <c r="H50" s="51">
        <f>調整係数一覧!H50</f>
        <v>0.93140486134814071</v>
      </c>
      <c r="I50" s="51">
        <f>調整係数一覧!I50</f>
        <v>0.95016803162975716</v>
      </c>
      <c r="J50" s="51">
        <f>調整係数一覧!J50</f>
        <v>0.94163200803266367</v>
      </c>
      <c r="K50" s="51">
        <f>調整係数一覧!K50</f>
        <v>0.96999062565675875</v>
      </c>
      <c r="L50" s="51">
        <f>調整係数一覧!L50</f>
        <v>0.96328007775162539</v>
      </c>
      <c r="M50" s="51">
        <f>調整係数一覧!M50</f>
        <v>0.92327357724584735</v>
      </c>
    </row>
    <row r="51" spans="1:13" x14ac:dyDescent="0.3">
      <c r="A51" s="50">
        <v>17</v>
      </c>
      <c r="B51" s="51">
        <f>調整係数一覧!B51</f>
        <v>0.88338826254649416</v>
      </c>
      <c r="C51" s="51">
        <f>調整係数一覧!C51</f>
        <v>0.83533903778711671</v>
      </c>
      <c r="D51" s="51">
        <f>調整係数一覧!D51</f>
        <v>0.94788578751655828</v>
      </c>
      <c r="E51" s="51">
        <f>調整係数一覧!E51</f>
        <v>1</v>
      </c>
      <c r="F51" s="51">
        <f>調整係数一覧!F51</f>
        <v>1</v>
      </c>
      <c r="G51" s="51">
        <f>調整係数一覧!G51</f>
        <v>1</v>
      </c>
      <c r="H51" s="51">
        <f>調整係数一覧!H51</f>
        <v>0.93140486134814071</v>
      </c>
      <c r="I51" s="51">
        <f>調整係数一覧!I51</f>
        <v>0.95016803162975716</v>
      </c>
      <c r="J51" s="51">
        <f>調整係数一覧!J51</f>
        <v>0.94163200803266367</v>
      </c>
      <c r="K51" s="51">
        <f>調整係数一覧!K51</f>
        <v>0.96999062565675875</v>
      </c>
      <c r="L51" s="51">
        <f>調整係数一覧!L51</f>
        <v>0.96328007775162539</v>
      </c>
      <c r="M51" s="51">
        <f>調整係数一覧!M51</f>
        <v>0.92327357724584735</v>
      </c>
    </row>
    <row r="52" spans="1:13" x14ac:dyDescent="0.3">
      <c r="A52" s="50">
        <v>16</v>
      </c>
      <c r="B52" s="51">
        <f>調整係数一覧!B52</f>
        <v>0.88338826254649416</v>
      </c>
      <c r="C52" s="51">
        <f>調整係数一覧!C52</f>
        <v>0.83533903778711671</v>
      </c>
      <c r="D52" s="51">
        <f>調整係数一覧!D52</f>
        <v>0.94788578751655828</v>
      </c>
      <c r="E52" s="51">
        <f>調整係数一覧!E52</f>
        <v>1</v>
      </c>
      <c r="F52" s="51">
        <f>調整係数一覧!F52</f>
        <v>1</v>
      </c>
      <c r="G52" s="51">
        <f>調整係数一覧!G52</f>
        <v>1</v>
      </c>
      <c r="H52" s="51">
        <f>調整係数一覧!H52</f>
        <v>0.93140486134814071</v>
      </c>
      <c r="I52" s="51">
        <f>調整係数一覧!I52</f>
        <v>0.95016803162975716</v>
      </c>
      <c r="J52" s="51">
        <f>調整係数一覧!J52</f>
        <v>0.94163200803266367</v>
      </c>
      <c r="K52" s="51">
        <f>調整係数一覧!K52</f>
        <v>0.96999062565675875</v>
      </c>
      <c r="L52" s="51">
        <f>調整係数一覧!L52</f>
        <v>0.96328007775162539</v>
      </c>
      <c r="M52" s="51">
        <f>調整係数一覧!M52</f>
        <v>0.92327357724584735</v>
      </c>
    </row>
    <row r="53" spans="1:13" x14ac:dyDescent="0.3">
      <c r="A53" s="50">
        <v>15</v>
      </c>
      <c r="B53" s="51">
        <f>調整係数一覧!B53</f>
        <v>0.88338826254649416</v>
      </c>
      <c r="C53" s="51">
        <f>調整係数一覧!C53</f>
        <v>0.83533903778711671</v>
      </c>
      <c r="D53" s="51">
        <f>調整係数一覧!D53</f>
        <v>0.94788578751655828</v>
      </c>
      <c r="E53" s="51">
        <f>調整係数一覧!E53</f>
        <v>1</v>
      </c>
      <c r="F53" s="51">
        <f>調整係数一覧!F53</f>
        <v>1</v>
      </c>
      <c r="G53" s="51">
        <f>調整係数一覧!G53</f>
        <v>1</v>
      </c>
      <c r="H53" s="51">
        <f>調整係数一覧!H53</f>
        <v>0.93140486134814071</v>
      </c>
      <c r="I53" s="51">
        <f>調整係数一覧!I53</f>
        <v>0.95016803162975716</v>
      </c>
      <c r="J53" s="51">
        <f>調整係数一覧!J53</f>
        <v>0.94163200803266367</v>
      </c>
      <c r="K53" s="51">
        <f>調整係数一覧!K53</f>
        <v>0.96999062565675875</v>
      </c>
      <c r="L53" s="51">
        <f>調整係数一覧!L53</f>
        <v>0.96328007775162539</v>
      </c>
      <c r="M53" s="51">
        <f>調整係数一覧!M53</f>
        <v>0.92327357724584735</v>
      </c>
    </row>
    <row r="54" spans="1:13" x14ac:dyDescent="0.3">
      <c r="A54" s="50">
        <v>14</v>
      </c>
      <c r="B54" s="51">
        <f>調整係数一覧!B54</f>
        <v>0.88338826254649416</v>
      </c>
      <c r="C54" s="51">
        <f>調整係数一覧!C54</f>
        <v>0.83533903778711671</v>
      </c>
      <c r="D54" s="51">
        <f>調整係数一覧!D54</f>
        <v>0.94788578751655828</v>
      </c>
      <c r="E54" s="51">
        <f>調整係数一覧!E54</f>
        <v>1</v>
      </c>
      <c r="F54" s="51">
        <f>調整係数一覧!F54</f>
        <v>1</v>
      </c>
      <c r="G54" s="51">
        <f>調整係数一覧!G54</f>
        <v>1</v>
      </c>
      <c r="H54" s="51">
        <f>調整係数一覧!H54</f>
        <v>0.93140486134814071</v>
      </c>
      <c r="I54" s="51">
        <f>調整係数一覧!I54</f>
        <v>0.9427563294114838</v>
      </c>
      <c r="J54" s="51">
        <f>調整係数一覧!J54</f>
        <v>0.94163200803266367</v>
      </c>
      <c r="K54" s="51">
        <f>調整係数一覧!K54</f>
        <v>0.96999062565675875</v>
      </c>
      <c r="L54" s="51">
        <f>調整係数一覧!L54</f>
        <v>0.96328007775162539</v>
      </c>
      <c r="M54" s="51">
        <f>調整係数一覧!M54</f>
        <v>0.92327357724584735</v>
      </c>
    </row>
    <row r="55" spans="1:13" x14ac:dyDescent="0.3">
      <c r="A55" s="50">
        <v>13</v>
      </c>
      <c r="B55" s="51">
        <f>調整係数一覧!B55</f>
        <v>0.88338826254649416</v>
      </c>
      <c r="C55" s="51">
        <f>調整係数一覧!C55</f>
        <v>0.83533903778711671</v>
      </c>
      <c r="D55" s="51">
        <f>調整係数一覧!D55</f>
        <v>0.94788578751655828</v>
      </c>
      <c r="E55" s="51">
        <f>調整係数一覧!E55</f>
        <v>1</v>
      </c>
      <c r="F55" s="51">
        <f>調整係数一覧!F55</f>
        <v>1</v>
      </c>
      <c r="G55" s="51">
        <f>調整係数一覧!G55</f>
        <v>1</v>
      </c>
      <c r="H55" s="51">
        <f>調整係数一覧!H55</f>
        <v>0.93140486134814071</v>
      </c>
      <c r="I55" s="51">
        <f>調整係数一覧!I55</f>
        <v>0.92789262600149303</v>
      </c>
      <c r="J55" s="51">
        <f>調整係数一覧!J55</f>
        <v>0.94163200803266367</v>
      </c>
      <c r="K55" s="51">
        <f>調整係数一覧!K55</f>
        <v>0.96999062565675875</v>
      </c>
      <c r="L55" s="51">
        <f>調整係数一覧!L55</f>
        <v>0.96328007775162539</v>
      </c>
      <c r="M55" s="51">
        <f>調整係数一覧!M55</f>
        <v>0.92327357724584735</v>
      </c>
    </row>
    <row r="56" spans="1:13" x14ac:dyDescent="0.3">
      <c r="A56" s="50">
        <v>12</v>
      </c>
      <c r="B56" s="51">
        <f>調整係数一覧!B56</f>
        <v>0.88338826254649416</v>
      </c>
      <c r="C56" s="51">
        <f>調整係数一覧!C56</f>
        <v>0.83533903778711671</v>
      </c>
      <c r="D56" s="51">
        <f>調整係数一覧!D56</f>
        <v>0.94788578751655828</v>
      </c>
      <c r="E56" s="51">
        <f>調整係数一覧!E56</f>
        <v>1</v>
      </c>
      <c r="F56" s="51">
        <f>調整係数一覧!F56</f>
        <v>1</v>
      </c>
      <c r="G56" s="51">
        <f>調整係数一覧!G56</f>
        <v>1</v>
      </c>
      <c r="H56" s="51">
        <f>調整係数一覧!H56</f>
        <v>0.93140486134814071</v>
      </c>
      <c r="I56" s="51">
        <f>調整係数一覧!I56</f>
        <v>0.90557692139978507</v>
      </c>
      <c r="J56" s="51">
        <f>調整係数一覧!J56</f>
        <v>0.94163200803266367</v>
      </c>
      <c r="K56" s="51">
        <f>調整係数一覧!K56</f>
        <v>0.96380452288701735</v>
      </c>
      <c r="L56" s="51">
        <f>調整係数一覧!L56</f>
        <v>0.95726216665078179</v>
      </c>
      <c r="M56" s="51">
        <f>調整係数一覧!M56</f>
        <v>0.91770846565893682</v>
      </c>
    </row>
    <row r="57" spans="1:13" x14ac:dyDescent="0.3">
      <c r="A57" s="50">
        <v>11</v>
      </c>
      <c r="B57" s="51">
        <f>調整係数一覧!B57</f>
        <v>0.87601335448640327</v>
      </c>
      <c r="C57" s="51">
        <f>調整係数一覧!C57</f>
        <v>0.83533903778711671</v>
      </c>
      <c r="D57" s="51">
        <f>調整係数一覧!D57</f>
        <v>0.94788578751655828</v>
      </c>
      <c r="E57" s="51">
        <f>調整係数一覧!E57</f>
        <v>1</v>
      </c>
      <c r="F57" s="51">
        <f>調整係数一覧!F57</f>
        <v>1</v>
      </c>
      <c r="G57" s="51">
        <f>調整係数一覧!G57</f>
        <v>1</v>
      </c>
      <c r="H57" s="51">
        <f>調整係数一覧!H57</f>
        <v>0.93140486134814071</v>
      </c>
      <c r="I57" s="51">
        <f>調整係数一覧!I57</f>
        <v>0.87580921560635994</v>
      </c>
      <c r="J57" s="51">
        <f>調整係数一覧!J57</f>
        <v>0.93985440489633754</v>
      </c>
      <c r="K57" s="51">
        <f>調整係数一覧!K57</f>
        <v>0.9479767010210578</v>
      </c>
      <c r="L57" s="51">
        <f>調整係数一覧!L57</f>
        <v>0.94097211536808112</v>
      </c>
      <c r="M57" s="51">
        <f>調整係数一覧!M57</f>
        <v>0.90283454127548612</v>
      </c>
    </row>
    <row r="58" spans="1:13" x14ac:dyDescent="0.3">
      <c r="A58" s="50">
        <v>10</v>
      </c>
      <c r="B58" s="51">
        <f>調整係数一覧!B58</f>
        <v>0.86010066712563216</v>
      </c>
      <c r="C58" s="51">
        <f>調整係数一覧!C58</f>
        <v>0.82801330840098941</v>
      </c>
      <c r="D58" s="51">
        <f>調整係数一覧!D58</f>
        <v>0.93533775336962321</v>
      </c>
      <c r="E58" s="51">
        <f>調整係数一覧!E58</f>
        <v>1</v>
      </c>
      <c r="F58" s="51">
        <f>調整係数一覧!F58</f>
        <v>1</v>
      </c>
      <c r="G58" s="51">
        <f>調整係数一覧!G58</f>
        <v>1</v>
      </c>
      <c r="H58" s="51">
        <f>調整係数一覧!H58</f>
        <v>0.92544920557301991</v>
      </c>
      <c r="I58" s="51">
        <f>調整係数一覧!I58</f>
        <v>0.83858950862121784</v>
      </c>
      <c r="J58" s="51">
        <f>調整係数一覧!J58</f>
        <v>0.92807791118532634</v>
      </c>
      <c r="K58" s="51">
        <f>調整係数一覧!K58</f>
        <v>0.92250716005887989</v>
      </c>
      <c r="L58" s="51">
        <f>調整係数一覧!L58</f>
        <v>0.91440992390352338</v>
      </c>
      <c r="M58" s="51">
        <f>調整係数一覧!M58</f>
        <v>0.87865180409549493</v>
      </c>
    </row>
    <row r="59" spans="1:13" x14ac:dyDescent="0.3">
      <c r="A59" s="50">
        <v>9</v>
      </c>
      <c r="B59" s="51">
        <f>調整係数一覧!B59</f>
        <v>0.83565020046418059</v>
      </c>
      <c r="C59" s="51">
        <f>調整係数一覧!C59</f>
        <v>0.80952818976199559</v>
      </c>
      <c r="D59" s="51">
        <f>調整係数一覧!D59</f>
        <v>0.90896120765392974</v>
      </c>
      <c r="E59" s="51">
        <f>調整係数一覧!E59</f>
        <v>1</v>
      </c>
      <c r="F59" s="51">
        <f>調整係数一覧!F59</f>
        <v>1</v>
      </c>
      <c r="G59" s="51">
        <f>調整係数一覧!G59</f>
        <v>0.99003311994717358</v>
      </c>
      <c r="H59" s="51">
        <f>調整係数一覧!H59</f>
        <v>0.90607827620599291</v>
      </c>
      <c r="I59" s="51">
        <f>調整係数一覧!I59</f>
        <v>0.79391780044435878</v>
      </c>
      <c r="J59" s="51">
        <f>調整係数一覧!J59</f>
        <v>0.90630252689963031</v>
      </c>
      <c r="K59" s="51">
        <f>調整係数一覧!K59</f>
        <v>0.88739590000048385</v>
      </c>
      <c r="L59" s="51">
        <f>調整係数一覧!L59</f>
        <v>0.87757559225710857</v>
      </c>
      <c r="M59" s="51">
        <f>調整係数一覧!M59</f>
        <v>0.84516025411896312</v>
      </c>
    </row>
    <row r="60" spans="1:13" x14ac:dyDescent="0.3">
      <c r="A60" s="50">
        <v>8</v>
      </c>
      <c r="B60" s="51">
        <f>調整係数一覧!B60</f>
        <v>0.80266195450204925</v>
      </c>
      <c r="C60" s="51">
        <f>調整係数一覧!C60</f>
        <v>0.77988368187013546</v>
      </c>
      <c r="D60" s="51">
        <f>調整係数一覧!D60</f>
        <v>0.86875615036947806</v>
      </c>
      <c r="E60" s="51">
        <f>調整係数一覧!E60</f>
        <v>0.990966500469738</v>
      </c>
      <c r="F60" s="51">
        <f>調整係数一覧!F60</f>
        <v>0.98007510217400329</v>
      </c>
      <c r="G60" s="51">
        <f>調整係数一覧!G60</f>
        <v>0.95913891005161855</v>
      </c>
      <c r="H60" s="51">
        <f>調整係数一覧!H60</f>
        <v>0.87329207324705949</v>
      </c>
      <c r="I60" s="51">
        <f>調整係数一覧!I60</f>
        <v>0.74179409107578209</v>
      </c>
      <c r="J60" s="51">
        <f>調整係数一覧!J60</f>
        <v>0.87452825203924878</v>
      </c>
      <c r="K60" s="51">
        <f>調整係数一覧!K60</f>
        <v>0.84264292084586967</v>
      </c>
      <c r="L60" s="51">
        <f>調整係数一覧!L60</f>
        <v>0.83046912042883669</v>
      </c>
      <c r="M60" s="51">
        <f>調整係数一覧!M60</f>
        <v>0.80235989134589103</v>
      </c>
    </row>
    <row r="61" spans="1:13" x14ac:dyDescent="0.3">
      <c r="A61" s="50">
        <v>7</v>
      </c>
      <c r="B61" s="51">
        <f>調整係数一覧!B61</f>
        <v>0.76113592923923767</v>
      </c>
      <c r="C61" s="51">
        <f>調整係数一覧!C61</f>
        <v>0.73907978472540903</v>
      </c>
      <c r="D61" s="51">
        <f>調整係数一覧!D61</f>
        <v>0.81472258151626797</v>
      </c>
      <c r="E61" s="51">
        <f>調整係数一覧!E61</f>
        <v>0.94519988764182117</v>
      </c>
      <c r="F61" s="51">
        <f>調整係数一覧!F61</f>
        <v>0.9342752215263701</v>
      </c>
      <c r="G61" s="51">
        <f>調整係数一覧!G61</f>
        <v>0.90937392980975362</v>
      </c>
      <c r="H61" s="51">
        <f>調整係数一覧!H61</f>
        <v>0.82709059669621965</v>
      </c>
      <c r="I61" s="51">
        <f>調整係数一覧!I61</f>
        <v>0.68221838051548844</v>
      </c>
      <c r="J61" s="51">
        <f>調整係数一覧!J61</f>
        <v>0.8327550866041824</v>
      </c>
      <c r="K61" s="51">
        <f>調整係数一覧!K61</f>
        <v>0.78824822259503735</v>
      </c>
      <c r="L61" s="51">
        <f>調整係数一覧!L61</f>
        <v>0.77309050841870786</v>
      </c>
      <c r="M61" s="51">
        <f>調整係数一覧!M61</f>
        <v>0.75025071577627844</v>
      </c>
    </row>
    <row r="62" spans="1:13" x14ac:dyDescent="0.3">
      <c r="A62" s="50">
        <v>6</v>
      </c>
      <c r="B62" s="51">
        <f>調整係数一覧!B62</f>
        <v>0.71107212467574588</v>
      </c>
      <c r="C62" s="51">
        <f>調整係数一覧!C62</f>
        <v>0.68711649832781618</v>
      </c>
      <c r="D62" s="51">
        <f>調整係数一覧!D62</f>
        <v>0.74686050109429991</v>
      </c>
      <c r="E62" s="51">
        <f>調整係数一覧!E62</f>
        <v>0.87789689404667048</v>
      </c>
      <c r="F62" s="51">
        <f>調整係数一覧!F62</f>
        <v>0.86846764926703846</v>
      </c>
      <c r="G62" s="51">
        <f>調整係数一覧!G62</f>
        <v>0.84073817922157867</v>
      </c>
      <c r="H62" s="51">
        <f>調整係数一覧!H62</f>
        <v>0.76747384655347384</v>
      </c>
      <c r="I62" s="51">
        <f>調整係数一覧!I62</f>
        <v>0.61519066876347739</v>
      </c>
      <c r="J62" s="51">
        <f>調整係数一覧!J62</f>
        <v>0.78098303059443075</v>
      </c>
      <c r="K62" s="51">
        <f>調整係数一覧!K62</f>
        <v>0.72421180524798667</v>
      </c>
      <c r="L62" s="51">
        <f>調整係数一覧!L62</f>
        <v>0.70543975622672195</v>
      </c>
      <c r="M62" s="51">
        <f>調整係数一覧!M62</f>
        <v>0.68883272741012536</v>
      </c>
    </row>
    <row r="63" spans="1:13" x14ac:dyDescent="0.3">
      <c r="A63" s="50">
        <v>5</v>
      </c>
      <c r="B63" s="51">
        <f>調整係数一覧!B63</f>
        <v>0.65247054081157407</v>
      </c>
      <c r="C63" s="51">
        <f>調整係数一覧!C63</f>
        <v>0.62399382267735692</v>
      </c>
      <c r="D63" s="51">
        <f>調整係数一覧!D63</f>
        <v>0.66516990910357365</v>
      </c>
      <c r="E63" s="51">
        <f>調整係数一覧!E63</f>
        <v>0.7890575196842855</v>
      </c>
      <c r="F63" s="51">
        <f>調整係数一覧!F63</f>
        <v>0.78265238539600879</v>
      </c>
      <c r="G63" s="51">
        <f>調整係数一覧!G63</f>
        <v>0.75323165828709382</v>
      </c>
      <c r="H63" s="51">
        <f>調整係数一覧!H63</f>
        <v>0.69444182281882139</v>
      </c>
      <c r="I63" s="51">
        <f>調整係数一覧!I63</f>
        <v>0.54071095581974937</v>
      </c>
      <c r="J63" s="51">
        <f>調整係数一覧!J63</f>
        <v>0.71921208400999392</v>
      </c>
      <c r="K63" s="51">
        <f>調整係数一覧!K63</f>
        <v>0.65053366880471786</v>
      </c>
      <c r="L63" s="51">
        <f>調整係数一覧!L63</f>
        <v>0.62751686385287886</v>
      </c>
      <c r="M63" s="51">
        <f>調整係数一覧!M63</f>
        <v>0.61810592624743199</v>
      </c>
    </row>
    <row r="64" spans="1:13" x14ac:dyDescent="0.3">
      <c r="A64" s="50">
        <v>4</v>
      </c>
      <c r="B64" s="51">
        <f>調整係数一覧!B64</f>
        <v>0.58533117764672205</v>
      </c>
      <c r="C64" s="51">
        <f>調整係数一覧!C64</f>
        <v>0.54971175777403136</v>
      </c>
      <c r="D64" s="51">
        <f>調整係数一覧!D64</f>
        <v>0.56965080554408898</v>
      </c>
      <c r="E64" s="51">
        <f>調整係数一覧!E64</f>
        <v>0.678681764554667</v>
      </c>
      <c r="F64" s="51">
        <f>調整係数一覧!F64</f>
        <v>0.67682942991328066</v>
      </c>
      <c r="G64" s="51">
        <f>調整係数一覧!G64</f>
        <v>0.64685436700629917</v>
      </c>
      <c r="H64" s="51">
        <f>調整係数一覧!H64</f>
        <v>0.60799452549226274</v>
      </c>
      <c r="I64" s="51">
        <f>調整係数一覧!I64</f>
        <v>0.45877924168430428</v>
      </c>
      <c r="J64" s="51">
        <f>調整係数一覧!J64</f>
        <v>0.64744224685087204</v>
      </c>
      <c r="K64" s="51">
        <f>調整係数一覧!K64</f>
        <v>0.56721381326523068</v>
      </c>
      <c r="L64" s="51">
        <f>調整係数一覧!L64</f>
        <v>0.53932183129717881</v>
      </c>
      <c r="M64" s="51">
        <f>調整係数一覧!M64</f>
        <v>0.53807031228819802</v>
      </c>
    </row>
    <row r="65" spans="1:13" x14ac:dyDescent="0.3">
      <c r="A65" s="50">
        <v>3</v>
      </c>
      <c r="B65" s="51">
        <f>調整係数一覧!B65</f>
        <v>0.50965403518119001</v>
      </c>
      <c r="C65" s="51">
        <f>調整係数一覧!C65</f>
        <v>0.46427030361783939</v>
      </c>
      <c r="D65" s="51">
        <f>調整係数一覧!D65</f>
        <v>0.46030319041584628</v>
      </c>
      <c r="E65" s="51">
        <f>調整係数一覧!E65</f>
        <v>0.54676962865781453</v>
      </c>
      <c r="F65" s="51">
        <f>調整係数一覧!F65</f>
        <v>0.55099878281885406</v>
      </c>
      <c r="G65" s="51">
        <f>調整係数一覧!G65</f>
        <v>0.52160630537919439</v>
      </c>
      <c r="H65" s="51">
        <f>調整係数一覧!H65</f>
        <v>0.50813195457379789</v>
      </c>
      <c r="I65" s="51">
        <f>調整係数一覧!I65</f>
        <v>0.36939552635714196</v>
      </c>
      <c r="J65" s="51">
        <f>調整係数一覧!J65</f>
        <v>0.56567351911706498</v>
      </c>
      <c r="K65" s="51">
        <f>調整係数一覧!K65</f>
        <v>0.47425223862952542</v>
      </c>
      <c r="L65" s="51">
        <f>調整係数一覧!L65</f>
        <v>0.44085465855962164</v>
      </c>
      <c r="M65" s="51">
        <f>調整係数一覧!M65</f>
        <v>0.44872588553242365</v>
      </c>
    </row>
    <row r="66" spans="1:13" x14ac:dyDescent="0.3">
      <c r="A66" s="50">
        <v>2</v>
      </c>
      <c r="B66" s="51">
        <f>調整係数一覧!B66</f>
        <v>0.42543911341497775</v>
      </c>
      <c r="C66" s="51">
        <f>調整係数一覧!C66</f>
        <v>0.36766946020878111</v>
      </c>
      <c r="D66" s="51">
        <f>調整係数一覧!D66</f>
        <v>0.33712706371884527</v>
      </c>
      <c r="E66" s="51">
        <f>調整係数一覧!E66</f>
        <v>0.3933211119937281</v>
      </c>
      <c r="F66" s="51">
        <f>調整係数一覧!F66</f>
        <v>0.40516044411272939</v>
      </c>
      <c r="G66" s="51">
        <f>調整係数一覧!G66</f>
        <v>0.37748747340577982</v>
      </c>
      <c r="H66" s="51">
        <f>調整係数一覧!H66</f>
        <v>0.39485411006342647</v>
      </c>
      <c r="I66" s="51">
        <f>調整係数一覧!I66</f>
        <v>0.27255980983826245</v>
      </c>
      <c r="J66" s="51">
        <f>調整係数一覧!J66</f>
        <v>0.47390590080857287</v>
      </c>
      <c r="K66" s="51">
        <f>調整係数一覧!K66</f>
        <v>0.37164894489760192</v>
      </c>
      <c r="L66" s="51">
        <f>調整係数一覧!L66</f>
        <v>0.33211534564020739</v>
      </c>
      <c r="M66" s="51">
        <f>調整係数一覧!M66</f>
        <v>0.35007264598010884</v>
      </c>
    </row>
    <row r="67" spans="1:13" x14ac:dyDescent="0.3">
      <c r="A67" s="50">
        <v>1</v>
      </c>
      <c r="B67" s="51">
        <f>調整係数一覧!B67</f>
        <v>0.33268641234808544</v>
      </c>
      <c r="C67" s="51">
        <f>調整係数一覧!C67</f>
        <v>0.25990922754685641</v>
      </c>
      <c r="D67" s="51">
        <f>調整係数一覧!D67</f>
        <v>0.20012242545308612</v>
      </c>
      <c r="E67" s="51">
        <f>調整係数一覧!E67</f>
        <v>0.21833621456240779</v>
      </c>
      <c r="F67" s="51">
        <f>調整係数一覧!F67</f>
        <v>0.23931441379490626</v>
      </c>
      <c r="G67" s="51">
        <f>調整係数一覧!G67</f>
        <v>0.21449787108605531</v>
      </c>
      <c r="H67" s="51">
        <f>調整係数一覧!H67</f>
        <v>0.26816099196114884</v>
      </c>
      <c r="I67" s="51">
        <f>調整係数一覧!I67</f>
        <v>0.16827209212766575</v>
      </c>
      <c r="J67" s="51">
        <f>調整係数一覧!J67</f>
        <v>0.37213939192539552</v>
      </c>
      <c r="K67" s="51">
        <f>調整係数一覧!K67</f>
        <v>0.25940393206946022</v>
      </c>
      <c r="L67" s="51">
        <f>調整係数一覧!L67</f>
        <v>0.21310389253893613</v>
      </c>
      <c r="M67" s="51">
        <f>調整係数一覧!M67</f>
        <v>0.24211059363125359</v>
      </c>
    </row>
    <row r="69" spans="1:13" x14ac:dyDescent="0.3">
      <c r="A69" s="48" t="s">
        <v>54</v>
      </c>
      <c r="B69" s="49">
        <v>4</v>
      </c>
      <c r="C69" s="49">
        <v>5</v>
      </c>
      <c r="D69" s="49">
        <v>6</v>
      </c>
      <c r="E69" s="49">
        <v>7</v>
      </c>
      <c r="F69" s="49">
        <v>8</v>
      </c>
      <c r="G69" s="49">
        <v>9</v>
      </c>
      <c r="H69" s="49">
        <v>10</v>
      </c>
      <c r="I69" s="49">
        <v>11</v>
      </c>
      <c r="J69" s="49">
        <v>12</v>
      </c>
      <c r="K69" s="49">
        <v>1</v>
      </c>
      <c r="L69" s="49">
        <v>2</v>
      </c>
      <c r="M69" s="49">
        <v>3</v>
      </c>
    </row>
    <row r="70" spans="1:13" x14ac:dyDescent="0.3">
      <c r="A70" s="50">
        <v>20</v>
      </c>
      <c r="B70" s="51">
        <f>調整係数一覧!B70</f>
        <v>0.89489798956098343</v>
      </c>
      <c r="C70" s="51">
        <f>調整係数一覧!C70</f>
        <v>0.86339776449206351</v>
      </c>
      <c r="D70" s="51">
        <f>調整係数一覧!D70</f>
        <v>0.95317102639774753</v>
      </c>
      <c r="E70" s="51">
        <f>調整係数一覧!E70</f>
        <v>0.99757769766967264</v>
      </c>
      <c r="F70" s="51">
        <f>調整係数一覧!F70</f>
        <v>1</v>
      </c>
      <c r="G70" s="51">
        <f>調整係数一覧!G70</f>
        <v>0.99932809062538275</v>
      </c>
      <c r="H70" s="51">
        <f>調整係数一覧!H70</f>
        <v>0.96063072123850957</v>
      </c>
      <c r="I70" s="51">
        <f>調整係数一覧!I70</f>
        <v>0.921207040157761</v>
      </c>
      <c r="J70" s="51">
        <f>調整係数一覧!J70</f>
        <v>0.94340718888991104</v>
      </c>
      <c r="K70" s="51">
        <f>調整係数一覧!K70</f>
        <v>0.95985102307968917</v>
      </c>
      <c r="L70" s="51">
        <f>調整係数一覧!L70</f>
        <v>0.95403008968857739</v>
      </c>
      <c r="M70" s="51">
        <f>調整係数一覧!M70</f>
        <v>0.92862172452839553</v>
      </c>
    </row>
    <row r="71" spans="1:13" x14ac:dyDescent="0.3">
      <c r="A71" s="50">
        <v>19</v>
      </c>
      <c r="B71" s="51">
        <f>調整係数一覧!B71</f>
        <v>0.89489798956098343</v>
      </c>
      <c r="C71" s="51">
        <f>調整係数一覧!C71</f>
        <v>0.86339776449206351</v>
      </c>
      <c r="D71" s="51">
        <f>調整係数一覧!D71</f>
        <v>0.95317102639774753</v>
      </c>
      <c r="E71" s="51">
        <f>調整係数一覧!E71</f>
        <v>0.99757769766967264</v>
      </c>
      <c r="F71" s="51">
        <f>調整係数一覧!F71</f>
        <v>1</v>
      </c>
      <c r="G71" s="51">
        <f>調整係数一覧!G71</f>
        <v>0.99932809062538275</v>
      </c>
      <c r="H71" s="51">
        <f>調整係数一覧!H71</f>
        <v>0.96063072123850957</v>
      </c>
      <c r="I71" s="51">
        <f>調整係数一覧!I71</f>
        <v>0.921207040157761</v>
      </c>
      <c r="J71" s="51">
        <f>調整係数一覧!J71</f>
        <v>0.94340718888991104</v>
      </c>
      <c r="K71" s="51">
        <f>調整係数一覧!K71</f>
        <v>0.95985102307968917</v>
      </c>
      <c r="L71" s="51">
        <f>調整係数一覧!L71</f>
        <v>0.95403008968857739</v>
      </c>
      <c r="M71" s="51">
        <f>調整係数一覧!M71</f>
        <v>0.92862172452839553</v>
      </c>
    </row>
    <row r="72" spans="1:13" x14ac:dyDescent="0.3">
      <c r="A72" s="50">
        <v>18</v>
      </c>
      <c r="B72" s="51">
        <f>調整係数一覧!B72</f>
        <v>0.89489798956098343</v>
      </c>
      <c r="C72" s="51">
        <f>調整係数一覧!C72</f>
        <v>0.86339776449206351</v>
      </c>
      <c r="D72" s="51">
        <f>調整係数一覧!D72</f>
        <v>0.95317102639774753</v>
      </c>
      <c r="E72" s="51">
        <f>調整係数一覧!E72</f>
        <v>0.99757769766967264</v>
      </c>
      <c r="F72" s="51">
        <f>調整係数一覧!F72</f>
        <v>1</v>
      </c>
      <c r="G72" s="51">
        <f>調整係数一覧!G72</f>
        <v>0.99932809062538275</v>
      </c>
      <c r="H72" s="51">
        <f>調整係数一覧!H72</f>
        <v>0.96063072123850957</v>
      </c>
      <c r="I72" s="51">
        <f>調整係数一覧!I72</f>
        <v>0.921207040157761</v>
      </c>
      <c r="J72" s="51">
        <f>調整係数一覧!J72</f>
        <v>0.94340718888991104</v>
      </c>
      <c r="K72" s="51">
        <f>調整係数一覧!K72</f>
        <v>0.95985102307968917</v>
      </c>
      <c r="L72" s="51">
        <f>調整係数一覧!L72</f>
        <v>0.95403008968857739</v>
      </c>
      <c r="M72" s="51">
        <f>調整係数一覧!M72</f>
        <v>0.92862172452839553</v>
      </c>
    </row>
    <row r="73" spans="1:13" x14ac:dyDescent="0.3">
      <c r="A73" s="50">
        <v>17</v>
      </c>
      <c r="B73" s="51">
        <f>調整係数一覧!B73</f>
        <v>0.89489798956098343</v>
      </c>
      <c r="C73" s="51">
        <f>調整係数一覧!C73</f>
        <v>0.86339776449206351</v>
      </c>
      <c r="D73" s="51">
        <f>調整係数一覧!D73</f>
        <v>0.95317102639774753</v>
      </c>
      <c r="E73" s="51">
        <f>調整係数一覧!E73</f>
        <v>0.99757769766967264</v>
      </c>
      <c r="F73" s="51">
        <f>調整係数一覧!F73</f>
        <v>1</v>
      </c>
      <c r="G73" s="51">
        <f>調整係数一覧!G73</f>
        <v>0.99932809062538275</v>
      </c>
      <c r="H73" s="51">
        <f>調整係数一覧!H73</f>
        <v>0.96063072123850957</v>
      </c>
      <c r="I73" s="51">
        <f>調整係数一覧!I73</f>
        <v>0.921207040157761</v>
      </c>
      <c r="J73" s="51">
        <f>調整係数一覧!J73</f>
        <v>0.94340718888991104</v>
      </c>
      <c r="K73" s="51">
        <f>調整係数一覧!K73</f>
        <v>0.95985102307968917</v>
      </c>
      <c r="L73" s="51">
        <f>調整係数一覧!L73</f>
        <v>0.95403008968857739</v>
      </c>
      <c r="M73" s="51">
        <f>調整係数一覧!M73</f>
        <v>0.92862172452839553</v>
      </c>
    </row>
    <row r="74" spans="1:13" x14ac:dyDescent="0.3">
      <c r="A74" s="50">
        <v>16</v>
      </c>
      <c r="B74" s="51">
        <f>調整係数一覧!B74</f>
        <v>0.89489798956098343</v>
      </c>
      <c r="C74" s="51">
        <f>調整係数一覧!C74</f>
        <v>0.86339776449206351</v>
      </c>
      <c r="D74" s="51">
        <f>調整係数一覧!D74</f>
        <v>0.95317102639774753</v>
      </c>
      <c r="E74" s="51">
        <f>調整係数一覧!E74</f>
        <v>0.99757769766967264</v>
      </c>
      <c r="F74" s="51">
        <f>調整係数一覧!F74</f>
        <v>1</v>
      </c>
      <c r="G74" s="51">
        <f>調整係数一覧!G74</f>
        <v>0.99932809062538275</v>
      </c>
      <c r="H74" s="51">
        <f>調整係数一覧!H74</f>
        <v>0.96063072123850957</v>
      </c>
      <c r="I74" s="51">
        <f>調整係数一覧!I74</f>
        <v>0.921207040157761</v>
      </c>
      <c r="J74" s="51">
        <f>調整係数一覧!J74</f>
        <v>0.94340718888991104</v>
      </c>
      <c r="K74" s="51">
        <f>調整係数一覧!K74</f>
        <v>0.95985102307968917</v>
      </c>
      <c r="L74" s="51">
        <f>調整係数一覧!L74</f>
        <v>0.95403008968857739</v>
      </c>
      <c r="M74" s="51">
        <f>調整係数一覧!M74</f>
        <v>0.92862172452839553</v>
      </c>
    </row>
    <row r="75" spans="1:13" x14ac:dyDescent="0.3">
      <c r="A75" s="50">
        <v>15</v>
      </c>
      <c r="B75" s="51">
        <f>調整係数一覧!B75</f>
        <v>0.89489798956098343</v>
      </c>
      <c r="C75" s="51">
        <f>調整係数一覧!C75</f>
        <v>0.86339776449206351</v>
      </c>
      <c r="D75" s="51">
        <f>調整係数一覧!D75</f>
        <v>0.95317102639774753</v>
      </c>
      <c r="E75" s="51">
        <f>調整係数一覧!E75</f>
        <v>0.99757769766967264</v>
      </c>
      <c r="F75" s="51">
        <f>調整係数一覧!F75</f>
        <v>1</v>
      </c>
      <c r="G75" s="51">
        <f>調整係数一覧!G75</f>
        <v>0.99932809062538275</v>
      </c>
      <c r="H75" s="51">
        <f>調整係数一覧!H75</f>
        <v>0.96063072123850957</v>
      </c>
      <c r="I75" s="51">
        <f>調整係数一覧!I75</f>
        <v>0.921207040157761</v>
      </c>
      <c r="J75" s="51">
        <f>調整係数一覧!J75</f>
        <v>0.94340718888991104</v>
      </c>
      <c r="K75" s="51">
        <f>調整係数一覧!K75</f>
        <v>0.95985102307968917</v>
      </c>
      <c r="L75" s="51">
        <f>調整係数一覧!L75</f>
        <v>0.95403008968857739</v>
      </c>
      <c r="M75" s="51">
        <f>調整係数一覧!M75</f>
        <v>0.92862172452839553</v>
      </c>
    </row>
    <row r="76" spans="1:13" x14ac:dyDescent="0.3">
      <c r="A76" s="50">
        <v>14</v>
      </c>
      <c r="B76" s="51">
        <f>調整係数一覧!B76</f>
        <v>0.89489798956098343</v>
      </c>
      <c r="C76" s="51">
        <f>調整係数一覧!C76</f>
        <v>0.86339776449206351</v>
      </c>
      <c r="D76" s="51">
        <f>調整係数一覧!D76</f>
        <v>0.95317102639774753</v>
      </c>
      <c r="E76" s="51">
        <f>調整係数一覧!E76</f>
        <v>0.99757769766967264</v>
      </c>
      <c r="F76" s="51">
        <f>調整係数一覧!F76</f>
        <v>1</v>
      </c>
      <c r="G76" s="51">
        <f>調整係数一覧!G76</f>
        <v>0.99932809062538275</v>
      </c>
      <c r="H76" s="51">
        <f>調整係数一覧!H76</f>
        <v>0.96063072123850957</v>
      </c>
      <c r="I76" s="51">
        <f>調整係数一覧!I76</f>
        <v>0.921207040157761</v>
      </c>
      <c r="J76" s="51">
        <f>調整係数一覧!J76</f>
        <v>0.94340718888991104</v>
      </c>
      <c r="K76" s="51">
        <f>調整係数一覧!K76</f>
        <v>0.95985102307968917</v>
      </c>
      <c r="L76" s="51">
        <f>調整係数一覧!L76</f>
        <v>0.95403008968857739</v>
      </c>
      <c r="M76" s="51">
        <f>調整係数一覧!M76</f>
        <v>0.92862172452839553</v>
      </c>
    </row>
    <row r="77" spans="1:13" x14ac:dyDescent="0.3">
      <c r="A77" s="50">
        <v>13</v>
      </c>
      <c r="B77" s="51">
        <f>調整係数一覧!B77</f>
        <v>0.89489798956098343</v>
      </c>
      <c r="C77" s="51">
        <f>調整係数一覧!C77</f>
        <v>0.86339776449206351</v>
      </c>
      <c r="D77" s="51">
        <f>調整係数一覧!D77</f>
        <v>0.95317102639774753</v>
      </c>
      <c r="E77" s="51">
        <f>調整係数一覧!E77</f>
        <v>0.99757769766967264</v>
      </c>
      <c r="F77" s="51">
        <f>調整係数一覧!F77</f>
        <v>1</v>
      </c>
      <c r="G77" s="51">
        <f>調整係数一覧!G77</f>
        <v>0.99932809062538275</v>
      </c>
      <c r="H77" s="51">
        <f>調整係数一覧!H77</f>
        <v>0.96063072123850957</v>
      </c>
      <c r="I77" s="51">
        <f>調整係数一覧!I77</f>
        <v>0.921207040157761</v>
      </c>
      <c r="J77" s="51">
        <f>調整係数一覧!J77</f>
        <v>0.94340718888991104</v>
      </c>
      <c r="K77" s="51">
        <f>調整係数一覧!K77</f>
        <v>0.95985102307968917</v>
      </c>
      <c r="L77" s="51">
        <f>調整係数一覧!L77</f>
        <v>0.95403008968857739</v>
      </c>
      <c r="M77" s="51">
        <f>調整係数一覧!M77</f>
        <v>0.92862172452839553</v>
      </c>
    </row>
    <row r="78" spans="1:13" x14ac:dyDescent="0.3">
      <c r="A78" s="50">
        <v>12</v>
      </c>
      <c r="B78" s="51">
        <f>調整係数一覧!B78</f>
        <v>0.89381584226165889</v>
      </c>
      <c r="C78" s="51">
        <f>調整係数一覧!C78</f>
        <v>0.86339776449206351</v>
      </c>
      <c r="D78" s="51">
        <f>調整係数一覧!D78</f>
        <v>0.95317102639774753</v>
      </c>
      <c r="E78" s="51">
        <f>調整係数一覧!E78</f>
        <v>0.99757769766967264</v>
      </c>
      <c r="F78" s="51">
        <f>調整係数一覧!F78</f>
        <v>1</v>
      </c>
      <c r="G78" s="51">
        <f>調整係数一覧!G78</f>
        <v>0.99932809062538275</v>
      </c>
      <c r="H78" s="51">
        <f>調整係数一覧!H78</f>
        <v>0.96063072123850957</v>
      </c>
      <c r="I78" s="51">
        <f>調整係数一覧!I78</f>
        <v>0.921207040157761</v>
      </c>
      <c r="J78" s="51">
        <f>調整係数一覧!J78</f>
        <v>0.94340718888991104</v>
      </c>
      <c r="K78" s="51">
        <f>調整係数一覧!K78</f>
        <v>0.95985102307968917</v>
      </c>
      <c r="L78" s="51">
        <f>調整係数一覧!L78</f>
        <v>0.95403008968857739</v>
      </c>
      <c r="M78" s="51">
        <f>調整係数一覧!M78</f>
        <v>0.92862172452839553</v>
      </c>
    </row>
    <row r="79" spans="1:13" x14ac:dyDescent="0.3">
      <c r="A79" s="50">
        <v>11</v>
      </c>
      <c r="B79" s="51">
        <f>調整係数一覧!B79</f>
        <v>0.888966986788852</v>
      </c>
      <c r="C79" s="51">
        <f>調整係数一覧!C79</f>
        <v>0.86339776449206351</v>
      </c>
      <c r="D79" s="51">
        <f>調整係数一覧!D79</f>
        <v>0.95317102639774753</v>
      </c>
      <c r="E79" s="51">
        <f>調整係数一覧!E79</f>
        <v>0.99757769766967264</v>
      </c>
      <c r="F79" s="51">
        <f>調整係数一覧!F79</f>
        <v>1</v>
      </c>
      <c r="G79" s="51">
        <f>調整係数一覧!G79</f>
        <v>0.99932809062538275</v>
      </c>
      <c r="H79" s="51">
        <f>調整係数一覧!H79</f>
        <v>0.96063072123850957</v>
      </c>
      <c r="I79" s="51">
        <f>調整係数一覧!I79</f>
        <v>0.921207040157761</v>
      </c>
      <c r="J79" s="51">
        <f>調整係数一覧!J79</f>
        <v>0.94173889819001488</v>
      </c>
      <c r="K79" s="51">
        <f>調整係数一覧!K79</f>
        <v>0.95426920835874851</v>
      </c>
      <c r="L79" s="51">
        <f>調整係数一覧!L79</f>
        <v>0.94745149248401128</v>
      </c>
      <c r="M79" s="51">
        <f>調整係数一覧!M79</f>
        <v>0.92862172452839553</v>
      </c>
    </row>
    <row r="80" spans="1:13" x14ac:dyDescent="0.3">
      <c r="A80" s="50">
        <v>10</v>
      </c>
      <c r="B80" s="51">
        <f>調整係数一覧!B80</f>
        <v>0.88035142314256254</v>
      </c>
      <c r="C80" s="51">
        <f>調整係数一覧!C80</f>
        <v>0.86339776449206351</v>
      </c>
      <c r="D80" s="51">
        <f>調整係数一覧!D80</f>
        <v>0.95317102639774753</v>
      </c>
      <c r="E80" s="51">
        <f>調整係数一覧!E80</f>
        <v>0.99757769766967264</v>
      </c>
      <c r="F80" s="51">
        <f>調整係数一覧!F80</f>
        <v>1</v>
      </c>
      <c r="G80" s="51">
        <f>調整係数一覧!G80</f>
        <v>0.99932809062538275</v>
      </c>
      <c r="H80" s="51">
        <f>調整係数一覧!H80</f>
        <v>0.96063072123850957</v>
      </c>
      <c r="I80" s="51">
        <f>調整係数一覧!I80</f>
        <v>0.91824849125902297</v>
      </c>
      <c r="J80" s="51">
        <f>調整係数一覧!J80</f>
        <v>0.93310270108571158</v>
      </c>
      <c r="K80" s="51">
        <f>調整係数一覧!K80</f>
        <v>0.9404328253920855</v>
      </c>
      <c r="L80" s="51">
        <f>調整係数一覧!L80</f>
        <v>0.93335463319309797</v>
      </c>
      <c r="M80" s="51">
        <f>調整係数一覧!M80</f>
        <v>0.92609298771268334</v>
      </c>
    </row>
    <row r="81" spans="1:13" x14ac:dyDescent="0.3">
      <c r="A81" s="50">
        <v>9</v>
      </c>
      <c r="B81" s="51">
        <f>調整係数一覧!B81</f>
        <v>0.86796915132279062</v>
      </c>
      <c r="C81" s="51">
        <f>調整係数一覧!C81</f>
        <v>0.85791495145055896</v>
      </c>
      <c r="D81" s="51">
        <f>調整係数一覧!D81</f>
        <v>0.94223771490911346</v>
      </c>
      <c r="E81" s="51">
        <f>調整係数一覧!E81</f>
        <v>0.99757769766967264</v>
      </c>
      <c r="F81" s="51">
        <f>調整係数一覧!F81</f>
        <v>1</v>
      </c>
      <c r="G81" s="51">
        <f>調整係数一覧!G81</f>
        <v>0.99527283318034554</v>
      </c>
      <c r="H81" s="51">
        <f>調整係数一覧!H81</f>
        <v>0.95708847837927591</v>
      </c>
      <c r="I81" s="51">
        <f>調整係数一覧!I81</f>
        <v>0.90753945139835546</v>
      </c>
      <c r="J81" s="51">
        <f>調整係数一覧!J81</f>
        <v>0.91749859757700092</v>
      </c>
      <c r="K81" s="51">
        <f>調整係数一覧!K81</f>
        <v>0.91834187417970048</v>
      </c>
      <c r="L81" s="51">
        <f>調整係数一覧!L81</f>
        <v>0.91173951181583779</v>
      </c>
      <c r="M81" s="51">
        <f>調整係数一覧!M81</f>
        <v>0.91668698974130236</v>
      </c>
    </row>
    <row r="82" spans="1:13" x14ac:dyDescent="0.3">
      <c r="A82" s="50">
        <v>8</v>
      </c>
      <c r="B82" s="51">
        <f>調整係数一覧!B82</f>
        <v>0.85182017132953625</v>
      </c>
      <c r="C82" s="51">
        <f>調整係数一覧!C82</f>
        <v>0.84445281829345586</v>
      </c>
      <c r="D82" s="51">
        <f>調整係数一覧!D82</f>
        <v>0.9200577018388183</v>
      </c>
      <c r="E82" s="51">
        <f>調整係数一覧!E82</f>
        <v>0.9860529924392567</v>
      </c>
      <c r="F82" s="51">
        <f>調整係数一覧!F82</f>
        <v>0.98171889348671437</v>
      </c>
      <c r="G82" s="51">
        <f>調整係数一覧!G82</f>
        <v>0.97895697708922158</v>
      </c>
      <c r="H82" s="51">
        <f>調整係数一覧!H82</f>
        <v>0.94479284305250832</v>
      </c>
      <c r="I82" s="51">
        <f>調整係数一覧!I82</f>
        <v>0.88907992057575846</v>
      </c>
      <c r="J82" s="51">
        <f>調整係数一覧!J82</f>
        <v>0.89492658766388333</v>
      </c>
      <c r="K82" s="51">
        <f>調整係数一覧!K82</f>
        <v>0.88799635472159311</v>
      </c>
      <c r="L82" s="51">
        <f>調整係数一覧!L82</f>
        <v>0.8826061283522304</v>
      </c>
      <c r="M82" s="51">
        <f>調整係数一覧!M82</f>
        <v>0.90040373061425227</v>
      </c>
    </row>
    <row r="83" spans="1:13" x14ac:dyDescent="0.3">
      <c r="A83" s="50">
        <v>7</v>
      </c>
      <c r="B83" s="51">
        <f>調整係数一覧!B83</f>
        <v>0.83190448316279941</v>
      </c>
      <c r="C83" s="51">
        <f>調整係数一覧!C83</f>
        <v>0.82301136502075389</v>
      </c>
      <c r="D83" s="51">
        <f>調整係数一覧!D83</f>
        <v>0.88663098718686228</v>
      </c>
      <c r="E83" s="51">
        <f>調整係数一覧!E83</f>
        <v>0.96139846557456798</v>
      </c>
      <c r="F83" s="51">
        <f>調整係数一覧!F83</f>
        <v>0.94664477222223697</v>
      </c>
      <c r="G83" s="51">
        <f>調整係数一覧!G83</f>
        <v>0.95038052235201076</v>
      </c>
      <c r="H83" s="51">
        <f>調整係数一覧!H83</f>
        <v>0.92374381525820715</v>
      </c>
      <c r="I83" s="51">
        <f>調整係数一覧!I83</f>
        <v>0.86286989879123177</v>
      </c>
      <c r="J83" s="51">
        <f>調整係数一覧!J83</f>
        <v>0.86538667134635849</v>
      </c>
      <c r="K83" s="51">
        <f>調整係数一覧!K83</f>
        <v>0.84939626701776361</v>
      </c>
      <c r="L83" s="51">
        <f>調整係数一覧!L83</f>
        <v>0.84595448280227592</v>
      </c>
      <c r="M83" s="51">
        <f>調整係数一覧!M83</f>
        <v>0.8772432103315333</v>
      </c>
    </row>
    <row r="84" spans="1:13" x14ac:dyDescent="0.3">
      <c r="A84" s="50">
        <v>6</v>
      </c>
      <c r="B84" s="51">
        <f>調整係数一覧!B84</f>
        <v>0.80822208682258012</v>
      </c>
      <c r="C84" s="51">
        <f>調整係数一覧!C84</f>
        <v>0.79359059163245327</v>
      </c>
      <c r="D84" s="51">
        <f>調整係数一覧!D84</f>
        <v>0.84195757095324542</v>
      </c>
      <c r="E84" s="51">
        <f>調整係数一覧!E84</f>
        <v>0.92361411707560626</v>
      </c>
      <c r="F84" s="51">
        <f>調整係数一覧!F84</f>
        <v>0.89604196175879569</v>
      </c>
      <c r="G84" s="51">
        <f>調整係数一覧!G84</f>
        <v>0.90954346896871308</v>
      </c>
      <c r="H84" s="51">
        <f>調整係数一覧!H84</f>
        <v>0.89394139499637237</v>
      </c>
      <c r="I84" s="51">
        <f>調整係数一覧!I84</f>
        <v>0.82890938604477538</v>
      </c>
      <c r="J84" s="51">
        <f>調整係数一覧!J84</f>
        <v>0.82887884862442651</v>
      </c>
      <c r="K84" s="51">
        <f>調整係数一覧!K84</f>
        <v>0.80254161106821187</v>
      </c>
      <c r="L84" s="51">
        <f>調整係数一覧!L84</f>
        <v>0.80178457516597434</v>
      </c>
      <c r="M84" s="51">
        <f>調整係数一覧!M84</f>
        <v>0.84720542889314554</v>
      </c>
    </row>
    <row r="85" spans="1:13" x14ac:dyDescent="0.3">
      <c r="A85" s="50">
        <v>5</v>
      </c>
      <c r="B85" s="51">
        <f>調整係数一覧!B85</f>
        <v>0.78077298230887848</v>
      </c>
      <c r="C85" s="51">
        <f>調整係数一覧!C85</f>
        <v>0.75619049812855388</v>
      </c>
      <c r="D85" s="51">
        <f>調整係数一覧!D85</f>
        <v>0.78603745313796747</v>
      </c>
      <c r="E85" s="51">
        <f>調整係数一覧!E85</f>
        <v>0.87269994694237174</v>
      </c>
      <c r="F85" s="51">
        <f>調整係数一覧!F85</f>
        <v>0.82991046209639041</v>
      </c>
      <c r="G85" s="51">
        <f>調整係数一覧!G85</f>
        <v>0.85644581693932864</v>
      </c>
      <c r="H85" s="51">
        <f>調整係数一覧!H85</f>
        <v>0.85538558226700367</v>
      </c>
      <c r="I85" s="51">
        <f>調整係数一覧!I85</f>
        <v>0.78719838233638928</v>
      </c>
      <c r="J85" s="51">
        <f>調整係数一覧!J85</f>
        <v>0.7854031194980875</v>
      </c>
      <c r="K85" s="51">
        <f>調整係数一覧!K85</f>
        <v>0.747432386872938</v>
      </c>
      <c r="L85" s="51">
        <f>調整係数一覧!L85</f>
        <v>0.75009640544332568</v>
      </c>
      <c r="M85" s="51">
        <f>調整係数一覧!M85</f>
        <v>0.81029038629908878</v>
      </c>
    </row>
    <row r="86" spans="1:13" x14ac:dyDescent="0.3">
      <c r="A86" s="50">
        <v>4</v>
      </c>
      <c r="B86" s="51">
        <f>調整係数一覧!B86</f>
        <v>0.74955716962169427</v>
      </c>
      <c r="C86" s="51">
        <f>調整係数一覧!C86</f>
        <v>0.71081108450905583</v>
      </c>
      <c r="D86" s="51">
        <f>調整係数一覧!D86</f>
        <v>0.71887063374102844</v>
      </c>
      <c r="E86" s="51">
        <f>調整係数一覧!E86</f>
        <v>0.80865595517486433</v>
      </c>
      <c r="F86" s="51">
        <f>調整係数一覧!F86</f>
        <v>0.74825027323502113</v>
      </c>
      <c r="G86" s="51">
        <f>調整係数一覧!G86</f>
        <v>0.79108756626385723</v>
      </c>
      <c r="H86" s="51">
        <f>調整係数一覧!H86</f>
        <v>0.80807637707010138</v>
      </c>
      <c r="I86" s="51">
        <f>調整係数一覧!I86</f>
        <v>0.7377368876660737</v>
      </c>
      <c r="J86" s="51">
        <f>調整係数一覧!J86</f>
        <v>0.73495948396734112</v>
      </c>
      <c r="K86" s="51">
        <f>調整係数一覧!K86</f>
        <v>0.6840685944319419</v>
      </c>
      <c r="L86" s="51">
        <f>調整係数一覧!L86</f>
        <v>0.69088997363432991</v>
      </c>
      <c r="M86" s="51">
        <f>調整係数一覧!M86</f>
        <v>0.76649808254936325</v>
      </c>
    </row>
    <row r="87" spans="1:13" x14ac:dyDescent="0.3">
      <c r="A87" s="50">
        <v>3</v>
      </c>
      <c r="B87" s="51">
        <f>調整係数一覧!B87</f>
        <v>0.71457464876102761</v>
      </c>
      <c r="C87" s="51">
        <f>調整係数一覧!C87</f>
        <v>0.65745235077395914</v>
      </c>
      <c r="D87" s="51">
        <f>調整係数一覧!D87</f>
        <v>0.64045711276242834</v>
      </c>
      <c r="E87" s="51">
        <f>調整係数一覧!E87</f>
        <v>0.73148214177308402</v>
      </c>
      <c r="F87" s="51">
        <f>調整係数一覧!F87</f>
        <v>0.65106139517468775</v>
      </c>
      <c r="G87" s="51">
        <f>調整係数一覧!G87</f>
        <v>0.71346871694229907</v>
      </c>
      <c r="H87" s="51">
        <f>調整係数一覧!H87</f>
        <v>0.75201377940566527</v>
      </c>
      <c r="I87" s="51">
        <f>調整係数一覧!I87</f>
        <v>0.68052490203382865</v>
      </c>
      <c r="J87" s="51">
        <f>調整係数一覧!J87</f>
        <v>0.67754794203218771</v>
      </c>
      <c r="K87" s="51">
        <f>調整係数一覧!K87</f>
        <v>0.61245023374522367</v>
      </c>
      <c r="L87" s="51">
        <f>調整係数一覧!L87</f>
        <v>0.62416527973898717</v>
      </c>
      <c r="M87" s="51">
        <f>調整係数一覧!M87</f>
        <v>0.71582851764396871</v>
      </c>
    </row>
    <row r="88" spans="1:13" x14ac:dyDescent="0.3">
      <c r="A88" s="50">
        <v>2</v>
      </c>
      <c r="B88" s="51">
        <f>調整係数一覧!B88</f>
        <v>0.67582541972687848</v>
      </c>
      <c r="C88" s="51">
        <f>調整係数一覧!C88</f>
        <v>0.59611429692326368</v>
      </c>
      <c r="D88" s="51">
        <f>調整係数一覧!D88</f>
        <v>0.55079689020216738</v>
      </c>
      <c r="E88" s="51">
        <f>調整係数一覧!E88</f>
        <v>0.64117850673703081</v>
      </c>
      <c r="F88" s="51">
        <f>調整係数一覧!F88</f>
        <v>0.53834382791539026</v>
      </c>
      <c r="G88" s="51">
        <f>調整係数一覧!G88</f>
        <v>0.62358926897465405</v>
      </c>
      <c r="H88" s="51">
        <f>調整係数一覧!H88</f>
        <v>0.68719778927369546</v>
      </c>
      <c r="I88" s="51">
        <f>調整係数一覧!I88</f>
        <v>0.61556242543965389</v>
      </c>
      <c r="J88" s="51">
        <f>調整係数一覧!J88</f>
        <v>0.61316849369262716</v>
      </c>
      <c r="K88" s="51">
        <f>調整係数一覧!K88</f>
        <v>0.5325773048127832</v>
      </c>
      <c r="L88" s="51">
        <f>調整係数一覧!L88</f>
        <v>0.54992232375729722</v>
      </c>
      <c r="M88" s="51">
        <f>調整係数一覧!M88</f>
        <v>0.65828169158290539</v>
      </c>
    </row>
    <row r="89" spans="1:13" x14ac:dyDescent="0.3">
      <c r="A89" s="50">
        <v>1</v>
      </c>
      <c r="B89" s="51">
        <f>調整係数一覧!B89</f>
        <v>0.6333094825192469</v>
      </c>
      <c r="C89" s="51">
        <f>調整係数一覧!C89</f>
        <v>0.52679692295696945</v>
      </c>
      <c r="D89" s="51">
        <f>調整係数一覧!D89</f>
        <v>0.44988996606024545</v>
      </c>
      <c r="E89" s="51">
        <f>調整係数一覧!E89</f>
        <v>0.5377450500667047</v>
      </c>
      <c r="F89" s="51">
        <f>調整係数一覧!F89</f>
        <v>0.41009757145712894</v>
      </c>
      <c r="G89" s="51">
        <f>調整係数一覧!G89</f>
        <v>0.52144922236092217</v>
      </c>
      <c r="H89" s="51">
        <f>調整係数一覧!H89</f>
        <v>0.61362840667419194</v>
      </c>
      <c r="I89" s="51">
        <f>調整係数一覧!I89</f>
        <v>0.54284945788354944</v>
      </c>
      <c r="J89" s="51">
        <f>調整係数一覧!J89</f>
        <v>0.54182113894865935</v>
      </c>
      <c r="K89" s="51">
        <f>調整係数一覧!K89</f>
        <v>0.4444498076346205</v>
      </c>
      <c r="L89" s="51">
        <f>調整係数一覧!L89</f>
        <v>0.46816110568926023</v>
      </c>
      <c r="M89" s="51">
        <f>調整係数一覧!M89</f>
        <v>0.59385760436617319</v>
      </c>
    </row>
    <row r="91" spans="1:13" x14ac:dyDescent="0.3">
      <c r="A91" s="48" t="s">
        <v>55</v>
      </c>
      <c r="B91" s="49">
        <v>4</v>
      </c>
      <c r="C91" s="49">
        <v>5</v>
      </c>
      <c r="D91" s="49">
        <v>6</v>
      </c>
      <c r="E91" s="49">
        <v>7</v>
      </c>
      <c r="F91" s="49">
        <v>8</v>
      </c>
      <c r="G91" s="49">
        <v>9</v>
      </c>
      <c r="H91" s="49">
        <v>10</v>
      </c>
      <c r="I91" s="49">
        <v>11</v>
      </c>
      <c r="J91" s="49">
        <v>12</v>
      </c>
      <c r="K91" s="49">
        <v>1</v>
      </c>
      <c r="L91" s="49">
        <v>2</v>
      </c>
      <c r="M91" s="49">
        <v>3</v>
      </c>
    </row>
    <row r="92" spans="1:13" x14ac:dyDescent="0.3">
      <c r="A92" s="50">
        <v>20</v>
      </c>
      <c r="B92" s="51">
        <f>調整係数一覧!B92</f>
        <v>0.91939183878928166</v>
      </c>
      <c r="C92" s="51">
        <f>調整係数一覧!C92</f>
        <v>0.87780231333527758</v>
      </c>
      <c r="D92" s="51">
        <f>調整係数一覧!D92</f>
        <v>0.97168832169182506</v>
      </c>
      <c r="E92" s="51">
        <f>調整係数一覧!E92</f>
        <v>1</v>
      </c>
      <c r="F92" s="51">
        <f>調整係数一覧!F92</f>
        <v>1</v>
      </c>
      <c r="G92" s="51">
        <f>調整係数一覧!G92</f>
        <v>1</v>
      </c>
      <c r="H92" s="51">
        <f>調整係数一覧!H92</f>
        <v>0.97991504391380668</v>
      </c>
      <c r="I92" s="51">
        <f>調整係数一覧!I92</f>
        <v>0.94182067238486011</v>
      </c>
      <c r="J92" s="51">
        <f>調整係数一覧!J92</f>
        <v>0.965646178737813</v>
      </c>
      <c r="K92" s="51">
        <f>調整係数一覧!K92</f>
        <v>0.98249648505463627</v>
      </c>
      <c r="L92" s="51">
        <f>調整係数一覧!L92</f>
        <v>0.98095344333418977</v>
      </c>
      <c r="M92" s="51">
        <f>調整係数一覧!M92</f>
        <v>0.94947636294743532</v>
      </c>
    </row>
    <row r="93" spans="1:13" x14ac:dyDescent="0.3">
      <c r="A93" s="50">
        <v>19</v>
      </c>
      <c r="B93" s="51">
        <f>調整係数一覧!B93</f>
        <v>0.91939183878928166</v>
      </c>
      <c r="C93" s="51">
        <f>調整係数一覧!C93</f>
        <v>0.87780231333527758</v>
      </c>
      <c r="D93" s="51">
        <f>調整係数一覧!D93</f>
        <v>0.97168832169182506</v>
      </c>
      <c r="E93" s="51">
        <f>調整係数一覧!E93</f>
        <v>1</v>
      </c>
      <c r="F93" s="51">
        <f>調整係数一覧!F93</f>
        <v>1</v>
      </c>
      <c r="G93" s="51">
        <f>調整係数一覧!G93</f>
        <v>1</v>
      </c>
      <c r="H93" s="51">
        <f>調整係数一覧!H93</f>
        <v>0.97991504391380668</v>
      </c>
      <c r="I93" s="51">
        <f>調整係数一覧!I93</f>
        <v>0.94182067238486011</v>
      </c>
      <c r="J93" s="51">
        <f>調整係数一覧!J93</f>
        <v>0.965646178737813</v>
      </c>
      <c r="K93" s="51">
        <f>調整係数一覧!K93</f>
        <v>0.98249648505463627</v>
      </c>
      <c r="L93" s="51">
        <f>調整係数一覧!L93</f>
        <v>0.98095344333418977</v>
      </c>
      <c r="M93" s="51">
        <f>調整係数一覧!M93</f>
        <v>0.94947636294743532</v>
      </c>
    </row>
    <row r="94" spans="1:13" x14ac:dyDescent="0.3">
      <c r="A94" s="50">
        <v>18</v>
      </c>
      <c r="B94" s="51">
        <f>調整係数一覧!B94</f>
        <v>0.91939183878928166</v>
      </c>
      <c r="C94" s="51">
        <f>調整係数一覧!C94</f>
        <v>0.87780231333527758</v>
      </c>
      <c r="D94" s="51">
        <f>調整係数一覧!D94</f>
        <v>0.97168832169182506</v>
      </c>
      <c r="E94" s="51">
        <f>調整係数一覧!E94</f>
        <v>1</v>
      </c>
      <c r="F94" s="51">
        <f>調整係数一覧!F94</f>
        <v>1</v>
      </c>
      <c r="G94" s="51">
        <f>調整係数一覧!G94</f>
        <v>1</v>
      </c>
      <c r="H94" s="51">
        <f>調整係数一覧!H94</f>
        <v>0.97991504391380668</v>
      </c>
      <c r="I94" s="51">
        <f>調整係数一覧!I94</f>
        <v>0.94182067238486011</v>
      </c>
      <c r="J94" s="51">
        <f>調整係数一覧!J94</f>
        <v>0.965646178737813</v>
      </c>
      <c r="K94" s="51">
        <f>調整係数一覧!K94</f>
        <v>0.98249648505463627</v>
      </c>
      <c r="L94" s="51">
        <f>調整係数一覧!L94</f>
        <v>0.98095344333418977</v>
      </c>
      <c r="M94" s="51">
        <f>調整係数一覧!M94</f>
        <v>0.94947636294743532</v>
      </c>
    </row>
    <row r="95" spans="1:13" x14ac:dyDescent="0.3">
      <c r="A95" s="50">
        <v>17</v>
      </c>
      <c r="B95" s="51">
        <f>調整係数一覧!B95</f>
        <v>0.91939183878928166</v>
      </c>
      <c r="C95" s="51">
        <f>調整係数一覧!C95</f>
        <v>0.87780231333527758</v>
      </c>
      <c r="D95" s="51">
        <f>調整係数一覧!D95</f>
        <v>0.97168832169182506</v>
      </c>
      <c r="E95" s="51">
        <f>調整係数一覧!E95</f>
        <v>1</v>
      </c>
      <c r="F95" s="51">
        <f>調整係数一覧!F95</f>
        <v>1</v>
      </c>
      <c r="G95" s="51">
        <f>調整係数一覧!G95</f>
        <v>1</v>
      </c>
      <c r="H95" s="51">
        <f>調整係数一覧!H95</f>
        <v>0.97991504391380668</v>
      </c>
      <c r="I95" s="51">
        <f>調整係数一覧!I95</f>
        <v>0.94182067238486011</v>
      </c>
      <c r="J95" s="51">
        <f>調整係数一覧!J95</f>
        <v>0.965646178737813</v>
      </c>
      <c r="K95" s="51">
        <f>調整係数一覧!K95</f>
        <v>0.98249648505463627</v>
      </c>
      <c r="L95" s="51">
        <f>調整係数一覧!L95</f>
        <v>0.98095344333418977</v>
      </c>
      <c r="M95" s="51">
        <f>調整係数一覧!M95</f>
        <v>0.94947636294743532</v>
      </c>
    </row>
    <row r="96" spans="1:13" x14ac:dyDescent="0.3">
      <c r="A96" s="50">
        <v>16</v>
      </c>
      <c r="B96" s="51">
        <f>調整係数一覧!B96</f>
        <v>0.91939183878928166</v>
      </c>
      <c r="C96" s="51">
        <f>調整係数一覧!C96</f>
        <v>0.87780231333527758</v>
      </c>
      <c r="D96" s="51">
        <f>調整係数一覧!D96</f>
        <v>0.97168832169182506</v>
      </c>
      <c r="E96" s="51">
        <f>調整係数一覧!E96</f>
        <v>1</v>
      </c>
      <c r="F96" s="51">
        <f>調整係数一覧!F96</f>
        <v>1</v>
      </c>
      <c r="G96" s="51">
        <f>調整係数一覧!G96</f>
        <v>1</v>
      </c>
      <c r="H96" s="51">
        <f>調整係数一覧!H96</f>
        <v>0.97991504391380668</v>
      </c>
      <c r="I96" s="51">
        <f>調整係数一覧!I96</f>
        <v>0.94182067238486011</v>
      </c>
      <c r="J96" s="51">
        <f>調整係数一覧!J96</f>
        <v>0.965646178737813</v>
      </c>
      <c r="K96" s="51">
        <f>調整係数一覧!K96</f>
        <v>0.98249648505463627</v>
      </c>
      <c r="L96" s="51">
        <f>調整係数一覧!L96</f>
        <v>0.98095344333418977</v>
      </c>
      <c r="M96" s="51">
        <f>調整係数一覧!M96</f>
        <v>0.94947636294743532</v>
      </c>
    </row>
    <row r="97" spans="1:13" x14ac:dyDescent="0.3">
      <c r="A97" s="50">
        <v>15</v>
      </c>
      <c r="B97" s="51">
        <f>調整係数一覧!B97</f>
        <v>0.91939183878928166</v>
      </c>
      <c r="C97" s="51">
        <f>調整係数一覧!C97</f>
        <v>0.87780231333527758</v>
      </c>
      <c r="D97" s="51">
        <f>調整係数一覧!D97</f>
        <v>0.97168832169182506</v>
      </c>
      <c r="E97" s="51">
        <f>調整係数一覧!E97</f>
        <v>1</v>
      </c>
      <c r="F97" s="51">
        <f>調整係数一覧!F97</f>
        <v>1</v>
      </c>
      <c r="G97" s="51">
        <f>調整係数一覧!G97</f>
        <v>1</v>
      </c>
      <c r="H97" s="51">
        <f>調整係数一覧!H97</f>
        <v>0.97991504391380668</v>
      </c>
      <c r="I97" s="51">
        <f>調整係数一覧!I97</f>
        <v>0.94182067238486011</v>
      </c>
      <c r="J97" s="51">
        <f>調整係数一覧!J97</f>
        <v>0.965646178737813</v>
      </c>
      <c r="K97" s="51">
        <f>調整係数一覧!K97</f>
        <v>0.98249648505463627</v>
      </c>
      <c r="L97" s="51">
        <f>調整係数一覧!L97</f>
        <v>0.98095344333418977</v>
      </c>
      <c r="M97" s="51">
        <f>調整係数一覧!M97</f>
        <v>0.94947636294743532</v>
      </c>
    </row>
    <row r="98" spans="1:13" x14ac:dyDescent="0.3">
      <c r="A98" s="50">
        <v>14</v>
      </c>
      <c r="B98" s="51">
        <f>調整係数一覧!B98</f>
        <v>0.91939183878928166</v>
      </c>
      <c r="C98" s="51">
        <f>調整係数一覧!C98</f>
        <v>0.87780231333527758</v>
      </c>
      <c r="D98" s="51">
        <f>調整係数一覧!D98</f>
        <v>0.97168832169182506</v>
      </c>
      <c r="E98" s="51">
        <f>調整係数一覧!E98</f>
        <v>1</v>
      </c>
      <c r="F98" s="51">
        <f>調整係数一覧!F98</f>
        <v>1</v>
      </c>
      <c r="G98" s="51">
        <f>調整係数一覧!G98</f>
        <v>1</v>
      </c>
      <c r="H98" s="51">
        <f>調整係数一覧!H98</f>
        <v>0.97991504391380668</v>
      </c>
      <c r="I98" s="51">
        <f>調整係数一覧!I98</f>
        <v>0.94182067238486011</v>
      </c>
      <c r="J98" s="51">
        <f>調整係数一覧!J98</f>
        <v>0.965646178737813</v>
      </c>
      <c r="K98" s="51">
        <f>調整係数一覧!K98</f>
        <v>0.98249648505463627</v>
      </c>
      <c r="L98" s="51">
        <f>調整係数一覧!L98</f>
        <v>0.98095344333418977</v>
      </c>
      <c r="M98" s="51">
        <f>調整係数一覧!M98</f>
        <v>0.94947636294743532</v>
      </c>
    </row>
    <row r="99" spans="1:13" x14ac:dyDescent="0.3">
      <c r="A99" s="50">
        <v>13</v>
      </c>
      <c r="B99" s="51">
        <f>調整係数一覧!B99</f>
        <v>0.91939183878928166</v>
      </c>
      <c r="C99" s="51">
        <f>調整係数一覧!C99</f>
        <v>0.87780231333527758</v>
      </c>
      <c r="D99" s="51">
        <f>調整係数一覧!D99</f>
        <v>0.97168832169182506</v>
      </c>
      <c r="E99" s="51">
        <f>調整係数一覧!E99</f>
        <v>1</v>
      </c>
      <c r="F99" s="51">
        <f>調整係数一覧!F99</f>
        <v>1</v>
      </c>
      <c r="G99" s="51">
        <f>調整係数一覧!G99</f>
        <v>1</v>
      </c>
      <c r="H99" s="51">
        <f>調整係数一覧!H99</f>
        <v>0.97991504391380668</v>
      </c>
      <c r="I99" s="51">
        <f>調整係数一覧!I99</f>
        <v>0.94182067238486011</v>
      </c>
      <c r="J99" s="51">
        <f>調整係数一覧!J99</f>
        <v>0.965646178737813</v>
      </c>
      <c r="K99" s="51">
        <f>調整係数一覧!K99</f>
        <v>0.98249648505463627</v>
      </c>
      <c r="L99" s="51">
        <f>調整係数一覧!L99</f>
        <v>0.98095344333418977</v>
      </c>
      <c r="M99" s="51">
        <f>調整係数一覧!M99</f>
        <v>0.94947636294743532</v>
      </c>
    </row>
    <row r="100" spans="1:13" x14ac:dyDescent="0.3">
      <c r="A100" s="50">
        <v>12</v>
      </c>
      <c r="B100" s="51">
        <f>調整係数一覧!B100</f>
        <v>0.91698893982602869</v>
      </c>
      <c r="C100" s="51">
        <f>調整係数一覧!C100</f>
        <v>0.87780231333527758</v>
      </c>
      <c r="D100" s="51">
        <f>調整係数一覧!D100</f>
        <v>0.97168832169182506</v>
      </c>
      <c r="E100" s="51">
        <f>調整係数一覧!E100</f>
        <v>1</v>
      </c>
      <c r="F100" s="51">
        <f>調整係数一覧!F100</f>
        <v>1</v>
      </c>
      <c r="G100" s="51">
        <f>調整係数一覧!G100</f>
        <v>1</v>
      </c>
      <c r="H100" s="51">
        <f>調整係数一覧!H100</f>
        <v>0.97991504391380668</v>
      </c>
      <c r="I100" s="51">
        <f>調整係数一覧!I100</f>
        <v>0.94182067238486011</v>
      </c>
      <c r="J100" s="51">
        <f>調整係数一覧!J100</f>
        <v>0.965646178737813</v>
      </c>
      <c r="K100" s="51">
        <f>調整係数一覧!K100</f>
        <v>0.98249648505463627</v>
      </c>
      <c r="L100" s="51">
        <f>調整係数一覧!L100</f>
        <v>0.9797468327503922</v>
      </c>
      <c r="M100" s="51">
        <f>調整係数一覧!M100</f>
        <v>0.94947636294743532</v>
      </c>
    </row>
    <row r="101" spans="1:13" x14ac:dyDescent="0.3">
      <c r="A101" s="50">
        <v>11</v>
      </c>
      <c r="B101" s="51">
        <f>調整係数一覧!B101</f>
        <v>0.9119771584390034</v>
      </c>
      <c r="C101" s="51">
        <f>調整係数一覧!C101</f>
        <v>0.87780231333527758</v>
      </c>
      <c r="D101" s="51">
        <f>調整係数一覧!D101</f>
        <v>0.97168832169182506</v>
      </c>
      <c r="E101" s="51">
        <f>調整係数一覧!E101</f>
        <v>1</v>
      </c>
      <c r="F101" s="51">
        <f>調整係数一覧!F101</f>
        <v>1</v>
      </c>
      <c r="G101" s="51">
        <f>調整係数一覧!G101</f>
        <v>1</v>
      </c>
      <c r="H101" s="51">
        <f>調整係数一覧!H101</f>
        <v>0.97991504391380668</v>
      </c>
      <c r="I101" s="51">
        <f>調整係数一覧!I101</f>
        <v>0.94182067238486011</v>
      </c>
      <c r="J101" s="51">
        <f>調整係数一覧!J101</f>
        <v>0.96520323799608021</v>
      </c>
      <c r="K101" s="51">
        <f>調整係数一覧!K101</f>
        <v>0.98249648505463627</v>
      </c>
      <c r="L101" s="51">
        <f>調整係数一覧!L101</f>
        <v>0.97239446241422212</v>
      </c>
      <c r="M101" s="51">
        <f>調整係数一覧!M101</f>
        <v>0.94947636294743532</v>
      </c>
    </row>
    <row r="102" spans="1:13" x14ac:dyDescent="0.3">
      <c r="A102" s="50">
        <v>10</v>
      </c>
      <c r="B102" s="51">
        <f>調整係数一覧!B102</f>
        <v>0.90435649462820589</v>
      </c>
      <c r="C102" s="51">
        <f>調整係数一覧!C102</f>
        <v>0.87595191197723266</v>
      </c>
      <c r="D102" s="51">
        <f>調整係数一覧!D102</f>
        <v>0.96732255840633508</v>
      </c>
      <c r="E102" s="51">
        <f>調整係数一覧!E102</f>
        <v>1</v>
      </c>
      <c r="F102" s="51">
        <f>調整係数一覧!F102</f>
        <v>1</v>
      </c>
      <c r="G102" s="51">
        <f>調整係数一覧!G102</f>
        <v>1</v>
      </c>
      <c r="H102" s="51">
        <f>調整係数一覧!H102</f>
        <v>0.97991504391380668</v>
      </c>
      <c r="I102" s="51">
        <f>調整係数一覧!I102</f>
        <v>0.93819610848975876</v>
      </c>
      <c r="J102" s="51">
        <f>調整係数一覧!J102</f>
        <v>0.95931853228829667</v>
      </c>
      <c r="K102" s="51">
        <f>調整係数一覧!K102</f>
        <v>0.97878709073572134</v>
      </c>
      <c r="L102" s="51">
        <f>調整係数一覧!L102</f>
        <v>0.95889633232567983</v>
      </c>
      <c r="M102" s="51">
        <f>調整係数一覧!M102</f>
        <v>0.94594656424107082</v>
      </c>
    </row>
    <row r="103" spans="1:13" x14ac:dyDescent="0.3">
      <c r="A103" s="50">
        <v>9</v>
      </c>
      <c r="B103" s="51">
        <f>調整係数一覧!B103</f>
        <v>0.89412694839363593</v>
      </c>
      <c r="C103" s="51">
        <f>調整係数一覧!C103</f>
        <v>0.87086366990804265</v>
      </c>
      <c r="D103" s="51">
        <f>調整係数一覧!D103</f>
        <v>0.95606328270038321</v>
      </c>
      <c r="E103" s="51">
        <f>調整係数一覧!E103</f>
        <v>1</v>
      </c>
      <c r="F103" s="51">
        <f>調整係数一覧!F103</f>
        <v>1</v>
      </c>
      <c r="G103" s="51">
        <f>調整係数一覧!G103</f>
        <v>1</v>
      </c>
      <c r="H103" s="51">
        <f>調整係数一覧!H103</f>
        <v>0.97615481826111239</v>
      </c>
      <c r="I103" s="51">
        <f>調整係数一覧!I103</f>
        <v>0.9282535693254621</v>
      </c>
      <c r="J103" s="51">
        <f>調整係数一覧!J103</f>
        <v>0.94799206161446292</v>
      </c>
      <c r="K103" s="51">
        <f>調整係数一覧!K103</f>
        <v>0.9663679651117083</v>
      </c>
      <c r="L103" s="51">
        <f>調整係数一覧!L103</f>
        <v>0.93925244248476514</v>
      </c>
      <c r="M103" s="51">
        <f>調整係数一覧!M103</f>
        <v>0.93706714734870233</v>
      </c>
    </row>
    <row r="104" spans="1:13" x14ac:dyDescent="0.3">
      <c r="A104" s="50">
        <v>8</v>
      </c>
      <c r="B104" s="51">
        <f>調整係数一覧!B104</f>
        <v>0.88128851973529365</v>
      </c>
      <c r="C104" s="51">
        <f>調整係数一覧!C104</f>
        <v>0.86253758712770767</v>
      </c>
      <c r="D104" s="51">
        <f>調整係数一覧!D104</f>
        <v>0.93791049457396947</v>
      </c>
      <c r="E104" s="51">
        <f>調整係数一覧!E104</f>
        <v>1</v>
      </c>
      <c r="F104" s="51">
        <f>調整係数一覧!F104</f>
        <v>1</v>
      </c>
      <c r="G104" s="51">
        <f>調整係数一覧!G104</f>
        <v>1</v>
      </c>
      <c r="H104" s="51">
        <f>調整係数一覧!H104</f>
        <v>0.96548277664659454</v>
      </c>
      <c r="I104" s="51">
        <f>調整係数一覧!I104</f>
        <v>0.91199305489197002</v>
      </c>
      <c r="J104" s="51">
        <f>調整係数一覧!J104</f>
        <v>0.93122382597457853</v>
      </c>
      <c r="K104" s="51">
        <f>調整係数一覧!K104</f>
        <v>0.94523910818259727</v>
      </c>
      <c r="L104" s="51">
        <f>調整係数一覧!L104</f>
        <v>0.91346279289147814</v>
      </c>
      <c r="M104" s="51">
        <f>調整係数一覧!M104</f>
        <v>0.92283811227032975</v>
      </c>
    </row>
    <row r="105" spans="1:13" x14ac:dyDescent="0.3">
      <c r="A105" s="50">
        <v>7</v>
      </c>
      <c r="B105" s="51">
        <f>調整係数一覧!B105</f>
        <v>0.86584120865317904</v>
      </c>
      <c r="C105" s="51">
        <f>調整係数一覧!C105</f>
        <v>0.85097366363622773</v>
      </c>
      <c r="D105" s="51">
        <f>調整係数一覧!D105</f>
        <v>0.91286419402709373</v>
      </c>
      <c r="E105" s="51">
        <f>調整係数一覧!E105</f>
        <v>1</v>
      </c>
      <c r="F105" s="51">
        <f>調整係数一覧!F105</f>
        <v>0.99011860576821631</v>
      </c>
      <c r="G105" s="51">
        <f>調整係数一覧!G105</f>
        <v>0.97991230594173728</v>
      </c>
      <c r="H105" s="51">
        <f>調整係数一覧!H105</f>
        <v>0.9478989190702527</v>
      </c>
      <c r="I105" s="51">
        <f>調整係数一覧!I105</f>
        <v>0.88941456518928252</v>
      </c>
      <c r="J105" s="51">
        <f>調整係数一覧!J105</f>
        <v>0.90901382536864361</v>
      </c>
      <c r="K105" s="51">
        <f>調整係数一覧!K105</f>
        <v>0.91540051994838811</v>
      </c>
      <c r="L105" s="51">
        <f>調整係数一覧!L105</f>
        <v>0.88152738354581883</v>
      </c>
      <c r="M105" s="51">
        <f>調整係数一覧!M105</f>
        <v>0.90325945900595306</v>
      </c>
    </row>
    <row r="106" spans="1:13" x14ac:dyDescent="0.3">
      <c r="A106" s="50">
        <v>6</v>
      </c>
      <c r="B106" s="51">
        <f>調整係数一覧!B106</f>
        <v>0.8477850151472921</v>
      </c>
      <c r="C106" s="51">
        <f>調整係数一覧!C106</f>
        <v>0.83617189943360271</v>
      </c>
      <c r="D106" s="51">
        <f>調整係数一覧!D106</f>
        <v>0.88092438105975623</v>
      </c>
      <c r="E106" s="51">
        <f>調整係数一覧!E106</f>
        <v>0.96104783931784277</v>
      </c>
      <c r="F106" s="51">
        <f>調整係数一覧!F106</f>
        <v>0.95952455862036934</v>
      </c>
      <c r="G106" s="51">
        <f>調整係数一覧!G106</f>
        <v>0.94012981833157994</v>
      </c>
      <c r="H106" s="51">
        <f>調整係数一覧!H106</f>
        <v>0.92340324553208697</v>
      </c>
      <c r="I106" s="51">
        <f>調整係数一覧!I106</f>
        <v>0.86051810021739961</v>
      </c>
      <c r="J106" s="51">
        <f>調整係数一覧!J106</f>
        <v>0.88136205979665816</v>
      </c>
      <c r="K106" s="51">
        <f>調整係数一覧!K106</f>
        <v>0.87685220040908096</v>
      </c>
      <c r="L106" s="51">
        <f>調整係数一覧!L106</f>
        <v>0.84344621444778711</v>
      </c>
      <c r="M106" s="51">
        <f>調整係数一覧!M106</f>
        <v>0.87833118755557238</v>
      </c>
    </row>
    <row r="107" spans="1:13" x14ac:dyDescent="0.3">
      <c r="A107" s="50">
        <v>5</v>
      </c>
      <c r="B107" s="51">
        <f>調整係数一覧!B107</f>
        <v>0.82711993921763294</v>
      </c>
      <c r="C107" s="51">
        <f>調整係数一覧!C107</f>
        <v>0.81813229451983271</v>
      </c>
      <c r="D107" s="51">
        <f>調整係数一覧!D107</f>
        <v>0.84209105567195675</v>
      </c>
      <c r="E107" s="51">
        <f>調整係数一覧!E107</f>
        <v>0.90521586125218478</v>
      </c>
      <c r="F107" s="51">
        <f>調整係数一覧!F107</f>
        <v>0.91897233268703327</v>
      </c>
      <c r="G107" s="51">
        <f>調整係数一覧!G107</f>
        <v>0.8879200301782042</v>
      </c>
      <c r="H107" s="51">
        <f>調整係数一覧!H107</f>
        <v>0.89199575603209746</v>
      </c>
      <c r="I107" s="51">
        <f>調整係数一覧!I107</f>
        <v>0.82530365997632127</v>
      </c>
      <c r="J107" s="51">
        <f>調整係数一覧!J107</f>
        <v>0.84826852925862206</v>
      </c>
      <c r="K107" s="51">
        <f>調整係数一覧!K107</f>
        <v>0.8295941495646757</v>
      </c>
      <c r="L107" s="51">
        <f>調整係数一覧!L107</f>
        <v>0.79921928559738298</v>
      </c>
      <c r="M107" s="51">
        <f>調整係数一覧!M107</f>
        <v>0.84805329791918749</v>
      </c>
    </row>
    <row r="108" spans="1:13" x14ac:dyDescent="0.3">
      <c r="A108" s="50">
        <v>4</v>
      </c>
      <c r="B108" s="51">
        <f>調整係数一覧!B108</f>
        <v>0.80384598086420134</v>
      </c>
      <c r="C108" s="51">
        <f>調整係数一覧!C108</f>
        <v>0.79685484889491776</v>
      </c>
      <c r="D108" s="51">
        <f>調整係数一覧!D108</f>
        <v>0.79636421786369527</v>
      </c>
      <c r="E108" s="51">
        <f>調整係数一覧!E108</f>
        <v>0.83447250813035279</v>
      </c>
      <c r="F108" s="51">
        <f>調整係数一覧!F108</f>
        <v>0.86846192796820809</v>
      </c>
      <c r="G108" s="51">
        <f>調整係数一覧!G108</f>
        <v>0.82328294148161008</v>
      </c>
      <c r="H108" s="51">
        <f>調整係数一覧!H108</f>
        <v>0.85367645057028407</v>
      </c>
      <c r="I108" s="51">
        <f>調整係数一覧!I108</f>
        <v>0.7837712444660474</v>
      </c>
      <c r="J108" s="51">
        <f>調整係数一覧!J108</f>
        <v>0.80973323375453565</v>
      </c>
      <c r="K108" s="51">
        <f>調整係数一覧!K108</f>
        <v>0.77362636741517232</v>
      </c>
      <c r="L108" s="51">
        <f>調整係数一覧!L108</f>
        <v>0.74884659699460654</v>
      </c>
      <c r="M108" s="51">
        <f>調整係数一覧!M108</f>
        <v>0.81242579009679861</v>
      </c>
    </row>
    <row r="109" spans="1:13" x14ac:dyDescent="0.3">
      <c r="A109" s="50">
        <v>3</v>
      </c>
      <c r="B109" s="51">
        <f>調整係数一覧!B109</f>
        <v>0.77796314008699741</v>
      </c>
      <c r="C109" s="51">
        <f>調整係数一覧!C109</f>
        <v>0.77233956255885772</v>
      </c>
      <c r="D109" s="51">
        <f>調整係数一覧!D109</f>
        <v>0.74374386763497202</v>
      </c>
      <c r="E109" s="51">
        <f>調整係数一覧!E109</f>
        <v>0.74881777995234733</v>
      </c>
      <c r="F109" s="51">
        <f>調整係数一覧!F109</f>
        <v>0.80799334446389359</v>
      </c>
      <c r="G109" s="51">
        <f>調整係数一覧!G109</f>
        <v>0.74621855224179745</v>
      </c>
      <c r="H109" s="51">
        <f>調整係数一覧!H109</f>
        <v>0.8084453291466468</v>
      </c>
      <c r="I109" s="51">
        <f>調整係数一覧!I109</f>
        <v>0.73592085368657822</v>
      </c>
      <c r="J109" s="51">
        <f>調整係数一覧!J109</f>
        <v>0.7657561732843986</v>
      </c>
      <c r="K109" s="51">
        <f>調整係数一覧!K109</f>
        <v>0.70894885396057095</v>
      </c>
      <c r="L109" s="51">
        <f>調整係数一覧!L109</f>
        <v>0.6923281486394578</v>
      </c>
      <c r="M109" s="51">
        <f>調整係数一覧!M109</f>
        <v>0.77144866408840551</v>
      </c>
    </row>
    <row r="110" spans="1:13" x14ac:dyDescent="0.3">
      <c r="A110" s="50">
        <v>2</v>
      </c>
      <c r="B110" s="51">
        <f>調整係数一覧!B110</f>
        <v>0.74947141688602115</v>
      </c>
      <c r="C110" s="51">
        <f>調整係数一覧!C110</f>
        <v>0.74458643551165271</v>
      </c>
      <c r="D110" s="51">
        <f>調整係数一覧!D110</f>
        <v>0.68423000498578679</v>
      </c>
      <c r="E110" s="51">
        <f>調整係数一覧!E110</f>
        <v>0.64825167671816808</v>
      </c>
      <c r="F110" s="51">
        <f>調整係数一覧!F110</f>
        <v>0.7375665821740901</v>
      </c>
      <c r="G110" s="51">
        <f>調整係数一覧!G110</f>
        <v>0.65672686245876655</v>
      </c>
      <c r="H110" s="51">
        <f>調整係数一覧!H110</f>
        <v>0.75630239176118563</v>
      </c>
      <c r="I110" s="51">
        <f>調整係数一覧!I110</f>
        <v>0.68175248763791363</v>
      </c>
      <c r="J110" s="51">
        <f>調整係数一覧!J110</f>
        <v>0.71633734784821101</v>
      </c>
      <c r="K110" s="51">
        <f>調整係数一覧!K110</f>
        <v>0.63556160920087146</v>
      </c>
      <c r="L110" s="51">
        <f>調整係数一覧!L110</f>
        <v>0.62966394053193664</v>
      </c>
      <c r="M110" s="51">
        <f>調整係数一覧!M110</f>
        <v>0.72512191989400854</v>
      </c>
    </row>
    <row r="111" spans="1:13" x14ac:dyDescent="0.3">
      <c r="A111" s="50">
        <v>1</v>
      </c>
      <c r="B111" s="51">
        <f>調整係数一覧!B111</f>
        <v>0.71837081126127256</v>
      </c>
      <c r="C111" s="51">
        <f>調整係数一覧!C111</f>
        <v>0.71359546775330274</v>
      </c>
      <c r="D111" s="51">
        <f>調整係数一覧!D111</f>
        <v>0.61782262991613957</v>
      </c>
      <c r="E111" s="51">
        <f>調整係数一覧!E111</f>
        <v>0.53277419842781504</v>
      </c>
      <c r="F111" s="51">
        <f>調整係数一覧!F111</f>
        <v>0.65718164109879729</v>
      </c>
      <c r="G111" s="51">
        <f>調整係数一覧!G111</f>
        <v>0.55480787213251714</v>
      </c>
      <c r="H111" s="51">
        <f>調整係数一覧!H111</f>
        <v>0.69724763841390069</v>
      </c>
      <c r="I111" s="51">
        <f>調整係数一覧!I111</f>
        <v>0.6212661463200535</v>
      </c>
      <c r="J111" s="51">
        <f>調整係数一覧!J111</f>
        <v>0.66147675744597301</v>
      </c>
      <c r="K111" s="51">
        <f>調整係数一覧!K111</f>
        <v>0.55346463313607386</v>
      </c>
      <c r="L111" s="51">
        <f>調整係数一覧!L111</f>
        <v>0.56085397267204318</v>
      </c>
      <c r="M111" s="51">
        <f>調整係数一覧!M111</f>
        <v>0.67344555751360735</v>
      </c>
    </row>
    <row r="113" spans="1:13" x14ac:dyDescent="0.3">
      <c r="A113" s="48" t="s">
        <v>56</v>
      </c>
      <c r="B113" s="49">
        <v>4</v>
      </c>
      <c r="C113" s="49">
        <v>5</v>
      </c>
      <c r="D113" s="49">
        <v>6</v>
      </c>
      <c r="E113" s="49">
        <v>7</v>
      </c>
      <c r="F113" s="49">
        <v>8</v>
      </c>
      <c r="G113" s="49">
        <v>9</v>
      </c>
      <c r="H113" s="49">
        <v>10</v>
      </c>
      <c r="I113" s="49">
        <v>11</v>
      </c>
      <c r="J113" s="49">
        <v>12</v>
      </c>
      <c r="K113" s="49">
        <v>1</v>
      </c>
      <c r="L113" s="49">
        <v>2</v>
      </c>
      <c r="M113" s="49">
        <v>3</v>
      </c>
    </row>
    <row r="114" spans="1:13" x14ac:dyDescent="0.3">
      <c r="A114" s="50">
        <v>20</v>
      </c>
      <c r="B114" s="51">
        <f>調整係数一覧!B114</f>
        <v>0.89973953279245933</v>
      </c>
      <c r="C114" s="51">
        <f>調整係数一覧!C114</f>
        <v>0.87808834329693308</v>
      </c>
      <c r="D114" s="51">
        <f>調整係数一覧!D114</f>
        <v>0.96544655428502368</v>
      </c>
      <c r="E114" s="51">
        <f>調整係数一覧!E114</f>
        <v>1</v>
      </c>
      <c r="F114" s="51">
        <f>調整係数一覧!F114</f>
        <v>1</v>
      </c>
      <c r="G114" s="51">
        <f>調整係数一覧!G114</f>
        <v>1</v>
      </c>
      <c r="H114" s="51">
        <f>調整係数一覧!H114</f>
        <v>0.97280125968609465</v>
      </c>
      <c r="I114" s="51">
        <f>調整係数一覧!I114</f>
        <v>0.92890084314437926</v>
      </c>
      <c r="J114" s="51">
        <f>調整係数一覧!J114</f>
        <v>0.95219402068084946</v>
      </c>
      <c r="K114" s="51">
        <f>調整係数一覧!K114</f>
        <v>0.96956812974727125</v>
      </c>
      <c r="L114" s="51">
        <f>調整係数一覧!L114</f>
        <v>0.96121974162549528</v>
      </c>
      <c r="M114" s="51">
        <f>調整係数一覧!M114</f>
        <v>0.93681292997775178</v>
      </c>
    </row>
    <row r="115" spans="1:13" x14ac:dyDescent="0.3">
      <c r="A115" s="50">
        <v>19</v>
      </c>
      <c r="B115" s="51">
        <f>調整係数一覧!B115</f>
        <v>0.89973953279245933</v>
      </c>
      <c r="C115" s="51">
        <f>調整係数一覧!C115</f>
        <v>0.87808834329693308</v>
      </c>
      <c r="D115" s="51">
        <f>調整係数一覧!D115</f>
        <v>0.96544655428502368</v>
      </c>
      <c r="E115" s="51">
        <f>調整係数一覧!E115</f>
        <v>1</v>
      </c>
      <c r="F115" s="51">
        <f>調整係数一覧!F115</f>
        <v>1</v>
      </c>
      <c r="G115" s="51">
        <f>調整係数一覧!G115</f>
        <v>1</v>
      </c>
      <c r="H115" s="51">
        <f>調整係数一覧!H115</f>
        <v>0.97280125968609465</v>
      </c>
      <c r="I115" s="51">
        <f>調整係数一覧!I115</f>
        <v>0.92890084314437926</v>
      </c>
      <c r="J115" s="51">
        <f>調整係数一覧!J115</f>
        <v>0.95219402068084946</v>
      </c>
      <c r="K115" s="51">
        <f>調整係数一覧!K115</f>
        <v>0.96956812974727125</v>
      </c>
      <c r="L115" s="51">
        <f>調整係数一覧!L115</f>
        <v>0.96121974162549528</v>
      </c>
      <c r="M115" s="51">
        <f>調整係数一覧!M115</f>
        <v>0.93681292997775178</v>
      </c>
    </row>
    <row r="116" spans="1:13" x14ac:dyDescent="0.3">
      <c r="A116" s="50">
        <v>18</v>
      </c>
      <c r="B116" s="51">
        <f>調整係数一覧!B116</f>
        <v>0.89973953279245933</v>
      </c>
      <c r="C116" s="51">
        <f>調整係数一覧!C116</f>
        <v>0.87808834329693308</v>
      </c>
      <c r="D116" s="51">
        <f>調整係数一覧!D116</f>
        <v>0.96544655428502368</v>
      </c>
      <c r="E116" s="51">
        <f>調整係数一覧!E116</f>
        <v>1</v>
      </c>
      <c r="F116" s="51">
        <f>調整係数一覧!F116</f>
        <v>1</v>
      </c>
      <c r="G116" s="51">
        <f>調整係数一覧!G116</f>
        <v>1</v>
      </c>
      <c r="H116" s="51">
        <f>調整係数一覧!H116</f>
        <v>0.97280125968609465</v>
      </c>
      <c r="I116" s="51">
        <f>調整係数一覧!I116</f>
        <v>0.92890084314437926</v>
      </c>
      <c r="J116" s="51">
        <f>調整係数一覧!J116</f>
        <v>0.95219402068084946</v>
      </c>
      <c r="K116" s="51">
        <f>調整係数一覧!K116</f>
        <v>0.96956812974727125</v>
      </c>
      <c r="L116" s="51">
        <f>調整係数一覧!L116</f>
        <v>0.96121974162549528</v>
      </c>
      <c r="M116" s="51">
        <f>調整係数一覧!M116</f>
        <v>0.93681292997775178</v>
      </c>
    </row>
    <row r="117" spans="1:13" x14ac:dyDescent="0.3">
      <c r="A117" s="50">
        <v>17</v>
      </c>
      <c r="B117" s="51">
        <f>調整係数一覧!B117</f>
        <v>0.89973953279245933</v>
      </c>
      <c r="C117" s="51">
        <f>調整係数一覧!C117</f>
        <v>0.87808834329693308</v>
      </c>
      <c r="D117" s="51">
        <f>調整係数一覧!D117</f>
        <v>0.96544655428502368</v>
      </c>
      <c r="E117" s="51">
        <f>調整係数一覧!E117</f>
        <v>1</v>
      </c>
      <c r="F117" s="51">
        <f>調整係数一覧!F117</f>
        <v>1</v>
      </c>
      <c r="G117" s="51">
        <f>調整係数一覧!G117</f>
        <v>1</v>
      </c>
      <c r="H117" s="51">
        <f>調整係数一覧!H117</f>
        <v>0.97280125968609465</v>
      </c>
      <c r="I117" s="51">
        <f>調整係数一覧!I117</f>
        <v>0.92890084314437926</v>
      </c>
      <c r="J117" s="51">
        <f>調整係数一覧!J117</f>
        <v>0.95219402068084946</v>
      </c>
      <c r="K117" s="51">
        <f>調整係数一覧!K117</f>
        <v>0.96956812974727125</v>
      </c>
      <c r="L117" s="51">
        <f>調整係数一覧!L117</f>
        <v>0.96121974162549528</v>
      </c>
      <c r="M117" s="51">
        <f>調整係数一覧!M117</f>
        <v>0.93681292997775178</v>
      </c>
    </row>
    <row r="118" spans="1:13" x14ac:dyDescent="0.3">
      <c r="A118" s="50">
        <v>16</v>
      </c>
      <c r="B118" s="51">
        <f>調整係数一覧!B118</f>
        <v>0.89973953279245933</v>
      </c>
      <c r="C118" s="51">
        <f>調整係数一覧!C118</f>
        <v>0.87808834329693308</v>
      </c>
      <c r="D118" s="51">
        <f>調整係数一覧!D118</f>
        <v>0.96544655428502368</v>
      </c>
      <c r="E118" s="51">
        <f>調整係数一覧!E118</f>
        <v>1</v>
      </c>
      <c r="F118" s="51">
        <f>調整係数一覧!F118</f>
        <v>1</v>
      </c>
      <c r="G118" s="51">
        <f>調整係数一覧!G118</f>
        <v>1</v>
      </c>
      <c r="H118" s="51">
        <f>調整係数一覧!H118</f>
        <v>0.97280125968609465</v>
      </c>
      <c r="I118" s="51">
        <f>調整係数一覧!I118</f>
        <v>0.92890084314437926</v>
      </c>
      <c r="J118" s="51">
        <f>調整係数一覧!J118</f>
        <v>0.95219402068084946</v>
      </c>
      <c r="K118" s="51">
        <f>調整係数一覧!K118</f>
        <v>0.96956812974727125</v>
      </c>
      <c r="L118" s="51">
        <f>調整係数一覧!L118</f>
        <v>0.96121974162549528</v>
      </c>
      <c r="M118" s="51">
        <f>調整係数一覧!M118</f>
        <v>0.93681292997775178</v>
      </c>
    </row>
    <row r="119" spans="1:13" x14ac:dyDescent="0.3">
      <c r="A119" s="50">
        <v>15</v>
      </c>
      <c r="B119" s="51">
        <f>調整係数一覧!B119</f>
        <v>0.89973953279245933</v>
      </c>
      <c r="C119" s="51">
        <f>調整係数一覧!C119</f>
        <v>0.87808834329693308</v>
      </c>
      <c r="D119" s="51">
        <f>調整係数一覧!D119</f>
        <v>0.96544655428502368</v>
      </c>
      <c r="E119" s="51">
        <f>調整係数一覧!E119</f>
        <v>1</v>
      </c>
      <c r="F119" s="51">
        <f>調整係数一覧!F119</f>
        <v>1</v>
      </c>
      <c r="G119" s="51">
        <f>調整係数一覧!G119</f>
        <v>1</v>
      </c>
      <c r="H119" s="51">
        <f>調整係数一覧!H119</f>
        <v>0.97280125968609465</v>
      </c>
      <c r="I119" s="51">
        <f>調整係数一覧!I119</f>
        <v>0.92890084314437926</v>
      </c>
      <c r="J119" s="51">
        <f>調整係数一覧!J119</f>
        <v>0.95219402068084946</v>
      </c>
      <c r="K119" s="51">
        <f>調整係数一覧!K119</f>
        <v>0.96956812974727125</v>
      </c>
      <c r="L119" s="51">
        <f>調整係数一覧!L119</f>
        <v>0.96121974162549528</v>
      </c>
      <c r="M119" s="51">
        <f>調整係数一覧!M119</f>
        <v>0.93681292997775178</v>
      </c>
    </row>
    <row r="120" spans="1:13" x14ac:dyDescent="0.3">
      <c r="A120" s="50">
        <v>14</v>
      </c>
      <c r="B120" s="51">
        <f>調整係数一覧!B120</f>
        <v>0.89973953279245933</v>
      </c>
      <c r="C120" s="51">
        <f>調整係数一覧!C120</f>
        <v>0.87808834329693308</v>
      </c>
      <c r="D120" s="51">
        <f>調整係数一覧!D120</f>
        <v>0.96544655428502368</v>
      </c>
      <c r="E120" s="51">
        <f>調整係数一覧!E120</f>
        <v>1</v>
      </c>
      <c r="F120" s="51">
        <f>調整係数一覧!F120</f>
        <v>1</v>
      </c>
      <c r="G120" s="51">
        <f>調整係数一覧!G120</f>
        <v>1</v>
      </c>
      <c r="H120" s="51">
        <f>調整係数一覧!H120</f>
        <v>0.97280125968609465</v>
      </c>
      <c r="I120" s="51">
        <f>調整係数一覧!I120</f>
        <v>0.92890084314437926</v>
      </c>
      <c r="J120" s="51">
        <f>調整係数一覧!J120</f>
        <v>0.95219402068084946</v>
      </c>
      <c r="K120" s="51">
        <f>調整係数一覧!K120</f>
        <v>0.96956812974727125</v>
      </c>
      <c r="L120" s="51">
        <f>調整係数一覧!L120</f>
        <v>0.96121974162549528</v>
      </c>
      <c r="M120" s="51">
        <f>調整係数一覧!M120</f>
        <v>0.93681292997775178</v>
      </c>
    </row>
    <row r="121" spans="1:13" x14ac:dyDescent="0.3">
      <c r="A121" s="50">
        <v>13</v>
      </c>
      <c r="B121" s="51">
        <f>調整係数一覧!B121</f>
        <v>0.89973953279245933</v>
      </c>
      <c r="C121" s="51">
        <f>調整係数一覧!C121</f>
        <v>0.87808834329693308</v>
      </c>
      <c r="D121" s="51">
        <f>調整係数一覧!D121</f>
        <v>0.96544655428502368</v>
      </c>
      <c r="E121" s="51">
        <f>調整係数一覧!E121</f>
        <v>1</v>
      </c>
      <c r="F121" s="51">
        <f>調整係数一覧!F121</f>
        <v>1</v>
      </c>
      <c r="G121" s="51">
        <f>調整係数一覧!G121</f>
        <v>1</v>
      </c>
      <c r="H121" s="51">
        <f>調整係数一覧!H121</f>
        <v>0.97280125968609465</v>
      </c>
      <c r="I121" s="51">
        <f>調整係数一覧!I121</f>
        <v>0.92890084314437926</v>
      </c>
      <c r="J121" s="51">
        <f>調整係数一覧!J121</f>
        <v>0.95219402068084946</v>
      </c>
      <c r="K121" s="51">
        <f>調整係数一覧!K121</f>
        <v>0.96956812974727125</v>
      </c>
      <c r="L121" s="51">
        <f>調整係数一覧!L121</f>
        <v>0.96121974162549528</v>
      </c>
      <c r="M121" s="51">
        <f>調整係数一覧!M121</f>
        <v>0.93681292997775178</v>
      </c>
    </row>
    <row r="122" spans="1:13" x14ac:dyDescent="0.3">
      <c r="A122" s="50">
        <v>12</v>
      </c>
      <c r="B122" s="51">
        <f>調整係数一覧!B122</f>
        <v>0.89973953279245933</v>
      </c>
      <c r="C122" s="51">
        <f>調整係数一覧!C122</f>
        <v>0.87808834329693308</v>
      </c>
      <c r="D122" s="51">
        <f>調整係数一覧!D122</f>
        <v>0.96544655428502368</v>
      </c>
      <c r="E122" s="51">
        <f>調整係数一覧!E122</f>
        <v>1</v>
      </c>
      <c r="F122" s="51">
        <f>調整係数一覧!F122</f>
        <v>1</v>
      </c>
      <c r="G122" s="51">
        <f>調整係数一覧!G122</f>
        <v>1</v>
      </c>
      <c r="H122" s="51">
        <f>調整係数一覧!H122</f>
        <v>0.97280125968609465</v>
      </c>
      <c r="I122" s="51">
        <f>調整係数一覧!I122</f>
        <v>0.92890084314437926</v>
      </c>
      <c r="J122" s="51">
        <f>調整係数一覧!J122</f>
        <v>0.95219402068084946</v>
      </c>
      <c r="K122" s="51">
        <f>調整係数一覧!K122</f>
        <v>0.96956812974727125</v>
      </c>
      <c r="L122" s="51">
        <f>調整係数一覧!L122</f>
        <v>0.96121974162549528</v>
      </c>
      <c r="M122" s="51">
        <f>調整係数一覧!M122</f>
        <v>0.93681292997775178</v>
      </c>
    </row>
    <row r="123" spans="1:13" x14ac:dyDescent="0.3">
      <c r="A123" s="50">
        <v>11</v>
      </c>
      <c r="B123" s="51">
        <f>調整係数一覧!B123</f>
        <v>0.89885664092662421</v>
      </c>
      <c r="C123" s="51">
        <f>調整係数一覧!C123</f>
        <v>0.87808834329693308</v>
      </c>
      <c r="D123" s="51">
        <f>調整係数一覧!D123</f>
        <v>0.96544655428502368</v>
      </c>
      <c r="E123" s="51">
        <f>調整係数一覧!E123</f>
        <v>1</v>
      </c>
      <c r="F123" s="51">
        <f>調整係数一覧!F123</f>
        <v>1</v>
      </c>
      <c r="G123" s="51">
        <f>調整係数一覧!G123</f>
        <v>1</v>
      </c>
      <c r="H123" s="51">
        <f>調整係数一覧!H123</f>
        <v>0.97280125968609465</v>
      </c>
      <c r="I123" s="51">
        <f>調整係数一覧!I123</f>
        <v>0.92890084314437926</v>
      </c>
      <c r="J123" s="51">
        <f>調整係数一覧!J123</f>
        <v>0.95219402068084946</v>
      </c>
      <c r="K123" s="51">
        <f>調整係数一覧!K123</f>
        <v>0.96483996790821613</v>
      </c>
      <c r="L123" s="51">
        <f>調整係数一覧!L123</f>
        <v>0.95548623221633533</v>
      </c>
      <c r="M123" s="51">
        <f>調整係数一覧!M123</f>
        <v>0.93681292997775178</v>
      </c>
    </row>
    <row r="124" spans="1:13" x14ac:dyDescent="0.3">
      <c r="A124" s="50">
        <v>10</v>
      </c>
      <c r="B124" s="51">
        <f>調整係数一覧!B124</f>
        <v>0.89353284902962793</v>
      </c>
      <c r="C124" s="51">
        <f>調整係数一覧!C124</f>
        <v>0.87808834329693308</v>
      </c>
      <c r="D124" s="51">
        <f>調整係数一覧!D124</f>
        <v>0.96544655428502368</v>
      </c>
      <c r="E124" s="51">
        <f>調整係数一覧!E124</f>
        <v>1</v>
      </c>
      <c r="F124" s="51">
        <f>調整係数一覧!F124</f>
        <v>1</v>
      </c>
      <c r="G124" s="51">
        <f>調整係数一覧!G124</f>
        <v>1</v>
      </c>
      <c r="H124" s="51">
        <f>調整係数一覧!H124</f>
        <v>0.97280125968609465</v>
      </c>
      <c r="I124" s="51">
        <f>調整係数一覧!I124</f>
        <v>0.92738356748591255</v>
      </c>
      <c r="J124" s="51">
        <f>調整係数一覧!J124</f>
        <v>0.94874927208647097</v>
      </c>
      <c r="K124" s="51">
        <f>調整係数一覧!K124</f>
        <v>0.95018500518306948</v>
      </c>
      <c r="L124" s="51">
        <f>調整係数一覧!L124</f>
        <v>0.94148340317762802</v>
      </c>
      <c r="M124" s="51">
        <f>調整係数一覧!M124</f>
        <v>0.93681292997775178</v>
      </c>
    </row>
    <row r="125" spans="1:13" x14ac:dyDescent="0.3">
      <c r="A125" s="50">
        <v>9</v>
      </c>
      <c r="B125" s="51">
        <f>調整係数一覧!B125</f>
        <v>0.8837681571014705</v>
      </c>
      <c r="C125" s="51">
        <f>調整係数一覧!C125</f>
        <v>0.87462452988189532</v>
      </c>
      <c r="D125" s="51">
        <f>調整係数一覧!D125</f>
        <v>0.95413124107301206</v>
      </c>
      <c r="E125" s="51">
        <f>調整係数一覧!E125</f>
        <v>1</v>
      </c>
      <c r="F125" s="51">
        <f>調整係数一覧!F125</f>
        <v>1</v>
      </c>
      <c r="G125" s="51">
        <f>調整係数一覧!G125</f>
        <v>1</v>
      </c>
      <c r="H125" s="51">
        <f>調整係数一覧!H125</f>
        <v>0.97035943559151017</v>
      </c>
      <c r="I125" s="51">
        <f>調整係数一覧!I125</f>
        <v>0.91745289846297751</v>
      </c>
      <c r="J125" s="51">
        <f>調整係数一覧!J125</f>
        <v>0.93754084837875329</v>
      </c>
      <c r="K125" s="51">
        <f>調整係数一覧!K125</f>
        <v>0.92560324157183116</v>
      </c>
      <c r="L125" s="51">
        <f>調整係数一覧!L125</f>
        <v>0.91921125450937358</v>
      </c>
      <c r="M125" s="51">
        <f>調整係数一覧!M125</f>
        <v>0.92880257478094164</v>
      </c>
    </row>
    <row r="126" spans="1:13" x14ac:dyDescent="0.3">
      <c r="A126" s="50">
        <v>8</v>
      </c>
      <c r="B126" s="51">
        <f>調整係数一覧!B126</f>
        <v>0.86956256514215202</v>
      </c>
      <c r="C126" s="51">
        <f>調整係数一覧!C126</f>
        <v>0.86013684424039238</v>
      </c>
      <c r="D126" s="51">
        <f>調整係数一覧!D126</f>
        <v>0.92890039747963637</v>
      </c>
      <c r="E126" s="51">
        <f>調整係数一覧!E126</f>
        <v>1</v>
      </c>
      <c r="F126" s="51">
        <f>調整係数一覧!F126</f>
        <v>1</v>
      </c>
      <c r="G126" s="51">
        <f>調整係数一覧!G126</f>
        <v>0.99182473940397431</v>
      </c>
      <c r="H126" s="51">
        <f>調整係数一覧!H126</f>
        <v>0.95712945039201736</v>
      </c>
      <c r="I126" s="51">
        <f>調整係数一覧!I126</f>
        <v>0.8991088360755739</v>
      </c>
      <c r="J126" s="51">
        <f>調整係数一覧!J126</f>
        <v>0.9185687495576963</v>
      </c>
      <c r="K126" s="51">
        <f>調整係数一覧!K126</f>
        <v>0.89109467707450141</v>
      </c>
      <c r="L126" s="51">
        <f>調整係数一覧!L126</f>
        <v>0.88866978621157178</v>
      </c>
      <c r="M126" s="51">
        <f>調整係数一覧!M126</f>
        <v>0.91270506226509529</v>
      </c>
    </row>
    <row r="127" spans="1:13" x14ac:dyDescent="0.3">
      <c r="A127" s="50">
        <v>7</v>
      </c>
      <c r="B127" s="51">
        <f>調整係数一覧!B127</f>
        <v>0.85091607315167239</v>
      </c>
      <c r="C127" s="51">
        <f>調整係数一覧!C127</f>
        <v>0.83462528637242439</v>
      </c>
      <c r="D127" s="51">
        <f>調整係数一覧!D127</f>
        <v>0.88975402350489663</v>
      </c>
      <c r="E127" s="51">
        <f>調整係数一覧!E127</f>
        <v>0.98263225765862616</v>
      </c>
      <c r="F127" s="51">
        <f>調整係数一覧!F127</f>
        <v>0.97024154507721794</v>
      </c>
      <c r="G127" s="51">
        <f>調整係数一覧!G127</f>
        <v>0.95916907329863843</v>
      </c>
      <c r="H127" s="51">
        <f>調整係数一覧!H127</f>
        <v>0.933111304087616</v>
      </c>
      <c r="I127" s="51">
        <f>調整係数一覧!I127</f>
        <v>0.87235138032370196</v>
      </c>
      <c r="J127" s="51">
        <f>調整係数一覧!J127</f>
        <v>0.89183297562329999</v>
      </c>
      <c r="K127" s="51">
        <f>調整係数一覧!K127</f>
        <v>0.84665931169108</v>
      </c>
      <c r="L127" s="51">
        <f>調整係数一覧!L127</f>
        <v>0.84985899828422284</v>
      </c>
      <c r="M127" s="51">
        <f>調整係数一覧!M127</f>
        <v>0.88852039243021264</v>
      </c>
    </row>
    <row r="128" spans="1:13" x14ac:dyDescent="0.3">
      <c r="A128" s="50">
        <v>6</v>
      </c>
      <c r="B128" s="51">
        <f>調整係数一覧!B128</f>
        <v>0.82782868113003161</v>
      </c>
      <c r="C128" s="51">
        <f>調整係数一覧!C128</f>
        <v>0.79808985627799134</v>
      </c>
      <c r="D128" s="51">
        <f>調整係数一覧!D128</f>
        <v>0.83669211914879305</v>
      </c>
      <c r="E128" s="51">
        <f>調整係数一覧!E128</f>
        <v>0.93764924897579194</v>
      </c>
      <c r="F128" s="51">
        <f>調整係数一覧!F128</f>
        <v>0.91920302946136934</v>
      </c>
      <c r="G128" s="51">
        <f>調整係数一覧!G128</f>
        <v>0.91166677453561484</v>
      </c>
      <c r="H128" s="51">
        <f>調整係数一覧!H128</f>
        <v>0.8983049966783061</v>
      </c>
      <c r="I128" s="51">
        <f>調整係数一覧!I128</f>
        <v>0.83718053120736124</v>
      </c>
      <c r="J128" s="51">
        <f>調整係数一覧!J128</f>
        <v>0.85733352657556439</v>
      </c>
      <c r="K128" s="51">
        <f>調整係数一覧!K128</f>
        <v>0.79229714542156693</v>
      </c>
      <c r="L128" s="51">
        <f>調整係数一覧!L128</f>
        <v>0.80277889072732667</v>
      </c>
      <c r="M128" s="51">
        <f>調整係数一覧!M128</f>
        <v>0.85624856527629367</v>
      </c>
    </row>
    <row r="129" spans="1:13" x14ac:dyDescent="0.3">
      <c r="A129" s="50">
        <v>5</v>
      </c>
      <c r="B129" s="51">
        <f>調整係数一覧!B129</f>
        <v>0.80030038907722978</v>
      </c>
      <c r="C129" s="51">
        <f>調整係数一覧!C129</f>
        <v>0.75053055395709323</v>
      </c>
      <c r="D129" s="51">
        <f>調整係数一覧!D129</f>
        <v>0.76971468441132518</v>
      </c>
      <c r="E129" s="51">
        <f>調整係数一覧!E129</f>
        <v>0.87663935717274555</v>
      </c>
      <c r="F129" s="51">
        <f>調整係数一覧!F129</f>
        <v>0.85103597132747433</v>
      </c>
      <c r="G129" s="51">
        <f>調整係数一覧!G129</f>
        <v>0.84931784311490333</v>
      </c>
      <c r="H129" s="51">
        <f>調整係数一覧!H129</f>
        <v>0.85271052816408777</v>
      </c>
      <c r="I129" s="51">
        <f>調整係数一覧!I129</f>
        <v>0.79359628872655219</v>
      </c>
      <c r="J129" s="51">
        <f>調整係数一覧!J129</f>
        <v>0.81507040241448969</v>
      </c>
      <c r="K129" s="51">
        <f>調整係数一覧!K129</f>
        <v>0.72800817826596242</v>
      </c>
      <c r="L129" s="51">
        <f>調整係数一覧!L129</f>
        <v>0.74742946354088313</v>
      </c>
      <c r="M129" s="51">
        <f>調整係数一覧!M129</f>
        <v>0.8158895808033384</v>
      </c>
    </row>
    <row r="130" spans="1:13" x14ac:dyDescent="0.3">
      <c r="A130" s="50">
        <v>4</v>
      </c>
      <c r="B130" s="51">
        <f>調整係数一覧!B130</f>
        <v>0.7683311969932668</v>
      </c>
      <c r="C130" s="51">
        <f>調整係数一覧!C130</f>
        <v>0.69194737940973006</v>
      </c>
      <c r="D130" s="51">
        <f>調整係数一覧!D130</f>
        <v>0.68882171929249325</v>
      </c>
      <c r="E130" s="51">
        <f>調整係数一覧!E130</f>
        <v>0.79960258224948655</v>
      </c>
      <c r="F130" s="51">
        <f>調整係数一覧!F130</f>
        <v>0.7657403706755328</v>
      </c>
      <c r="G130" s="51">
        <f>調整係数一覧!G130</f>
        <v>0.77212227903650366</v>
      </c>
      <c r="H130" s="51">
        <f>調整係数一覧!H130</f>
        <v>0.79632789854496089</v>
      </c>
      <c r="I130" s="51">
        <f>調整係数一覧!I130</f>
        <v>0.74159865288127447</v>
      </c>
      <c r="J130" s="51">
        <f>調整係数一覧!J130</f>
        <v>0.76504360314007558</v>
      </c>
      <c r="K130" s="51">
        <f>調整係数一覧!K130</f>
        <v>0.65379241022426626</v>
      </c>
      <c r="L130" s="51">
        <f>調整係数一覧!L130</f>
        <v>0.68381071672489258</v>
      </c>
      <c r="M130" s="51">
        <f>調整係数一覧!M130</f>
        <v>0.76744343901134682</v>
      </c>
    </row>
    <row r="131" spans="1:13" x14ac:dyDescent="0.3">
      <c r="A131" s="50">
        <v>3</v>
      </c>
      <c r="B131" s="51">
        <f>調整係数一覧!B131</f>
        <v>0.73192110487814277</v>
      </c>
      <c r="C131" s="51">
        <f>調整係数一覧!C131</f>
        <v>0.62234033263590183</v>
      </c>
      <c r="D131" s="51">
        <f>調整係数一覧!D131</f>
        <v>0.59401322379229726</v>
      </c>
      <c r="E131" s="51">
        <f>調整係数一覧!E131</f>
        <v>0.70653892420601516</v>
      </c>
      <c r="F131" s="51">
        <f>調整係数一覧!F131</f>
        <v>0.66331622750554464</v>
      </c>
      <c r="G131" s="51">
        <f>調整係数一覧!G131</f>
        <v>0.68008008230041628</v>
      </c>
      <c r="H131" s="51">
        <f>調整係数一覧!H131</f>
        <v>0.72915710782092535</v>
      </c>
      <c r="I131" s="51">
        <f>調整係数一覧!I131</f>
        <v>0.6811876236715283</v>
      </c>
      <c r="J131" s="51">
        <f>調整係数一覧!J131</f>
        <v>0.70725312875232227</v>
      </c>
      <c r="K131" s="51">
        <f>調整係数一覧!K131</f>
        <v>0.56964984129647855</v>
      </c>
      <c r="L131" s="51">
        <f>調整係数一覧!L131</f>
        <v>0.61192265027935455</v>
      </c>
      <c r="M131" s="51">
        <f>調整係数一覧!M131</f>
        <v>0.71091013990031904</v>
      </c>
    </row>
    <row r="132" spans="1:13" x14ac:dyDescent="0.3">
      <c r="A132" s="50">
        <v>2</v>
      </c>
      <c r="B132" s="51">
        <f>調整係数一覧!B132</f>
        <v>0.69107011273185759</v>
      </c>
      <c r="C132" s="51">
        <f>調整係数一覧!C132</f>
        <v>0.54170941363560843</v>
      </c>
      <c r="D132" s="51">
        <f>調整係数一覧!D132</f>
        <v>0.48528919791073727</v>
      </c>
      <c r="E132" s="51">
        <f>調整係数一覧!E132</f>
        <v>0.59744838304233117</v>
      </c>
      <c r="F132" s="51">
        <f>調整係数一覧!F132</f>
        <v>0.54376354181750997</v>
      </c>
      <c r="G132" s="51">
        <f>調整係数一覧!G132</f>
        <v>0.57319125290664097</v>
      </c>
      <c r="H132" s="51">
        <f>調整係数一覧!H132</f>
        <v>0.6511981559919815</v>
      </c>
      <c r="I132" s="51">
        <f>調整係数一覧!I132</f>
        <v>0.61236320109731368</v>
      </c>
      <c r="J132" s="51">
        <f>調整係数一覧!J132</f>
        <v>0.64169897925122965</v>
      </c>
      <c r="K132" s="51">
        <f>調整係数一覧!K132</f>
        <v>0.4755804714825993</v>
      </c>
      <c r="L132" s="51">
        <f>調整係数一覧!L132</f>
        <v>0.53176526420426939</v>
      </c>
      <c r="M132" s="51">
        <f>調整係数一覧!M132</f>
        <v>0.64628968347025484</v>
      </c>
    </row>
    <row r="133" spans="1:13" x14ac:dyDescent="0.3">
      <c r="A133" s="50">
        <v>1</v>
      </c>
      <c r="B133" s="51">
        <f>調整係数一覧!B133</f>
        <v>0.64577822055441125</v>
      </c>
      <c r="C133" s="51">
        <f>調整係数一覧!C133</f>
        <v>0.45005462240885002</v>
      </c>
      <c r="D133" s="51">
        <f>調整係数一覧!D133</f>
        <v>0.36264964164781321</v>
      </c>
      <c r="E133" s="51">
        <f>調整係数一覧!E133</f>
        <v>0.47233095875843473</v>
      </c>
      <c r="F133" s="51">
        <f>調整係数一覧!F133</f>
        <v>0.40708231361142877</v>
      </c>
      <c r="G133" s="51">
        <f>調整係数一覧!G133</f>
        <v>0.45145579085517773</v>
      </c>
      <c r="H133" s="51">
        <f>調整係数一覧!H133</f>
        <v>0.5624510430581291</v>
      </c>
      <c r="I133" s="51">
        <f>調整係数一覧!I133</f>
        <v>0.53512538515863051</v>
      </c>
      <c r="J133" s="51">
        <f>調整係数一覧!J133</f>
        <v>0.56838115463679773</v>
      </c>
      <c r="K133" s="51">
        <f>調整係数一覧!K133</f>
        <v>0.3715843007826285</v>
      </c>
      <c r="L133" s="51">
        <f>調整係数一覧!L133</f>
        <v>0.44333855849963688</v>
      </c>
      <c r="M133" s="51">
        <f>調整係数一覧!M133</f>
        <v>0.57358206972115444</v>
      </c>
    </row>
    <row r="135" spans="1:13" x14ac:dyDescent="0.3">
      <c r="A135" s="48" t="s">
        <v>57</v>
      </c>
      <c r="B135" s="49">
        <v>4</v>
      </c>
      <c r="C135" s="49">
        <v>5</v>
      </c>
      <c r="D135" s="49">
        <v>6</v>
      </c>
      <c r="E135" s="49">
        <v>7</v>
      </c>
      <c r="F135" s="49">
        <v>8</v>
      </c>
      <c r="G135" s="49">
        <v>9</v>
      </c>
      <c r="H135" s="49">
        <v>10</v>
      </c>
      <c r="I135" s="49">
        <v>11</v>
      </c>
      <c r="J135" s="49">
        <v>12</v>
      </c>
      <c r="K135" s="49">
        <v>1</v>
      </c>
      <c r="L135" s="49">
        <v>2</v>
      </c>
      <c r="M135" s="49">
        <v>3</v>
      </c>
    </row>
    <row r="136" spans="1:13" x14ac:dyDescent="0.3">
      <c r="A136" s="50">
        <v>20</v>
      </c>
      <c r="B136" s="51">
        <f>調整係数一覧!B136</f>
        <v>0.92618346243480187</v>
      </c>
      <c r="C136" s="51">
        <f>調整係数一覧!C136</f>
        <v>0.85660880998452105</v>
      </c>
      <c r="D136" s="51">
        <f>調整係数一覧!D136</f>
        <v>0.94934114417511783</v>
      </c>
      <c r="E136" s="51">
        <f>調整係数一覧!E136</f>
        <v>1</v>
      </c>
      <c r="F136" s="51">
        <f>調整係数一覧!F136</f>
        <v>0.99449823858898201</v>
      </c>
      <c r="G136" s="51">
        <f>調整係数一覧!G136</f>
        <v>0.99231013253752165</v>
      </c>
      <c r="H136" s="51">
        <f>調整係数一覧!H136</f>
        <v>0.95383405465987603</v>
      </c>
      <c r="I136" s="51">
        <f>調整係数一覧!I136</f>
        <v>0.91958691266316839</v>
      </c>
      <c r="J136" s="51">
        <f>調整係数一覧!J136</f>
        <v>0.94778118196170436</v>
      </c>
      <c r="K136" s="51">
        <f>調整係数一覧!K136</f>
        <v>0.96036965292240661</v>
      </c>
      <c r="L136" s="51">
        <f>調整係数一覧!L136</f>
        <v>0.96472264731515722</v>
      </c>
      <c r="M136" s="51">
        <f>調整係数一覧!M136</f>
        <v>0.92772972844164769</v>
      </c>
    </row>
    <row r="137" spans="1:13" x14ac:dyDescent="0.3">
      <c r="A137" s="50">
        <v>19</v>
      </c>
      <c r="B137" s="51">
        <f>調整係数一覧!B137</f>
        <v>0.92618346243480187</v>
      </c>
      <c r="C137" s="51">
        <f>調整係数一覧!C137</f>
        <v>0.85660880998452105</v>
      </c>
      <c r="D137" s="51">
        <f>調整係数一覧!D137</f>
        <v>0.94934114417511783</v>
      </c>
      <c r="E137" s="51">
        <f>調整係数一覧!E137</f>
        <v>1</v>
      </c>
      <c r="F137" s="51">
        <f>調整係数一覧!F137</f>
        <v>0.99449823858898201</v>
      </c>
      <c r="G137" s="51">
        <f>調整係数一覧!G137</f>
        <v>0.99231013253752165</v>
      </c>
      <c r="H137" s="51">
        <f>調整係数一覧!H137</f>
        <v>0.95383405465987603</v>
      </c>
      <c r="I137" s="51">
        <f>調整係数一覧!I137</f>
        <v>0.91958691266316839</v>
      </c>
      <c r="J137" s="51">
        <f>調整係数一覧!J137</f>
        <v>0.94778118196170436</v>
      </c>
      <c r="K137" s="51">
        <f>調整係数一覧!K137</f>
        <v>0.96036965292240661</v>
      </c>
      <c r="L137" s="51">
        <f>調整係数一覧!L137</f>
        <v>0.96472264731515722</v>
      </c>
      <c r="M137" s="51">
        <f>調整係数一覧!M137</f>
        <v>0.92772972844164769</v>
      </c>
    </row>
    <row r="138" spans="1:13" x14ac:dyDescent="0.3">
      <c r="A138" s="50">
        <v>18</v>
      </c>
      <c r="B138" s="51">
        <f>調整係数一覧!B138</f>
        <v>0.92521401795008651</v>
      </c>
      <c r="C138" s="51">
        <f>調整係数一覧!C138</f>
        <v>0.85660880998452105</v>
      </c>
      <c r="D138" s="51">
        <f>調整係数一覧!D138</f>
        <v>0.94934114417511783</v>
      </c>
      <c r="E138" s="51">
        <f>調整係数一覧!E138</f>
        <v>1</v>
      </c>
      <c r="F138" s="51">
        <f>調整係数一覧!F138</f>
        <v>0.99449823858898201</v>
      </c>
      <c r="G138" s="51">
        <f>調整係数一覧!G138</f>
        <v>0.99231013253752165</v>
      </c>
      <c r="H138" s="51">
        <f>調整係数一覧!H138</f>
        <v>0.95383405465987603</v>
      </c>
      <c r="I138" s="51">
        <f>調整係数一覧!I138</f>
        <v>0.91958691266316839</v>
      </c>
      <c r="J138" s="51">
        <f>調整係数一覧!J138</f>
        <v>0.94778118196170436</v>
      </c>
      <c r="K138" s="51">
        <f>調整係数一覧!K138</f>
        <v>0.96036965292240661</v>
      </c>
      <c r="L138" s="51">
        <f>調整係数一覧!L138</f>
        <v>0.96472264731515722</v>
      </c>
      <c r="M138" s="51">
        <f>調整係数一覧!M138</f>
        <v>0.92772972844164769</v>
      </c>
    </row>
    <row r="139" spans="1:13" x14ac:dyDescent="0.3">
      <c r="A139" s="50">
        <v>17</v>
      </c>
      <c r="B139" s="51">
        <f>調整係数一覧!B139</f>
        <v>0.92320284521680152</v>
      </c>
      <c r="C139" s="51">
        <f>調整係数一覧!C139</f>
        <v>0.85660880998452105</v>
      </c>
      <c r="D139" s="51">
        <f>調整係数一覧!D139</f>
        <v>0.94934114417511783</v>
      </c>
      <c r="E139" s="51">
        <f>調整係数一覧!E139</f>
        <v>1</v>
      </c>
      <c r="F139" s="51">
        <f>調整係数一覧!F139</f>
        <v>0.99449823858898201</v>
      </c>
      <c r="G139" s="51">
        <f>調整係数一覧!G139</f>
        <v>0.99231013253752165</v>
      </c>
      <c r="H139" s="51">
        <f>調整係数一覧!H139</f>
        <v>0.95383405465987603</v>
      </c>
      <c r="I139" s="51">
        <f>調整係数一覧!I139</f>
        <v>0.91958691266316839</v>
      </c>
      <c r="J139" s="51">
        <f>調整係数一覧!J139</f>
        <v>0.94778118196170436</v>
      </c>
      <c r="K139" s="51">
        <f>調整係数一覧!K139</f>
        <v>0.96036965292240661</v>
      </c>
      <c r="L139" s="51">
        <f>調整係数一覧!L139</f>
        <v>0.96472264731515722</v>
      </c>
      <c r="M139" s="51">
        <f>調整係数一覧!M139</f>
        <v>0.92772972844164769</v>
      </c>
    </row>
    <row r="140" spans="1:13" x14ac:dyDescent="0.3">
      <c r="A140" s="50">
        <v>16</v>
      </c>
      <c r="B140" s="51">
        <f>調整係数一覧!B140</f>
        <v>0.92014994423494667</v>
      </c>
      <c r="C140" s="51">
        <f>調整係数一覧!C140</f>
        <v>0.85660880998452105</v>
      </c>
      <c r="D140" s="51">
        <f>調整係数一覧!D140</f>
        <v>0.94934114417511783</v>
      </c>
      <c r="E140" s="51">
        <f>調整係数一覧!E140</f>
        <v>1</v>
      </c>
      <c r="F140" s="51">
        <f>調整係数一覧!F140</f>
        <v>0.99449823858898201</v>
      </c>
      <c r="G140" s="51">
        <f>調整係数一覧!G140</f>
        <v>0.99231013253752165</v>
      </c>
      <c r="H140" s="51">
        <f>調整係数一覧!H140</f>
        <v>0.95383405465987603</v>
      </c>
      <c r="I140" s="51">
        <f>調整係数一覧!I140</f>
        <v>0.91958691266316839</v>
      </c>
      <c r="J140" s="51">
        <f>調整係数一覧!J140</f>
        <v>0.94778118196170436</v>
      </c>
      <c r="K140" s="51">
        <f>調整係数一覧!K140</f>
        <v>0.96036965292240661</v>
      </c>
      <c r="L140" s="51">
        <f>調整係数一覧!L140</f>
        <v>0.96472264731515722</v>
      </c>
      <c r="M140" s="51">
        <f>調整係数一覧!M140</f>
        <v>0.92772972844164769</v>
      </c>
    </row>
    <row r="141" spans="1:13" x14ac:dyDescent="0.3">
      <c r="A141" s="50">
        <v>15</v>
      </c>
      <c r="B141" s="51">
        <f>調整係数一覧!B141</f>
        <v>0.91605531500452209</v>
      </c>
      <c r="C141" s="51">
        <f>調整係数一覧!C141</f>
        <v>0.85660880998452105</v>
      </c>
      <c r="D141" s="51">
        <f>調整係数一覧!D141</f>
        <v>0.94934114417511783</v>
      </c>
      <c r="E141" s="51">
        <f>調整係数一覧!E141</f>
        <v>1</v>
      </c>
      <c r="F141" s="51">
        <f>調整係数一覧!F141</f>
        <v>0.99449823858898201</v>
      </c>
      <c r="G141" s="51">
        <f>調整係数一覧!G141</f>
        <v>0.99231013253752165</v>
      </c>
      <c r="H141" s="51">
        <f>調整係数一覧!H141</f>
        <v>0.95383405465987603</v>
      </c>
      <c r="I141" s="51">
        <f>調整係数一覧!I141</f>
        <v>0.91958691266316839</v>
      </c>
      <c r="J141" s="51">
        <f>調整係数一覧!J141</f>
        <v>0.94778118196170436</v>
      </c>
      <c r="K141" s="51">
        <f>調整係数一覧!K141</f>
        <v>0.96036965292240661</v>
      </c>
      <c r="L141" s="51">
        <f>調整係数一覧!L141</f>
        <v>0.96472264731515722</v>
      </c>
      <c r="M141" s="51">
        <f>調整係数一覧!M141</f>
        <v>0.92772972844164769</v>
      </c>
    </row>
    <row r="142" spans="1:13" x14ac:dyDescent="0.3">
      <c r="A142" s="50">
        <v>14</v>
      </c>
      <c r="B142" s="51">
        <f>調整係数一覧!B142</f>
        <v>0.91091895752552798</v>
      </c>
      <c r="C142" s="51">
        <f>調整係数一覧!C142</f>
        <v>0.85660880998452105</v>
      </c>
      <c r="D142" s="51">
        <f>調整係数一覧!D142</f>
        <v>0.94934114417511783</v>
      </c>
      <c r="E142" s="51">
        <f>調整係数一覧!E142</f>
        <v>1</v>
      </c>
      <c r="F142" s="51">
        <f>調整係数一覧!F142</f>
        <v>0.99449823858898201</v>
      </c>
      <c r="G142" s="51">
        <f>調整係数一覧!G142</f>
        <v>0.99231013253752165</v>
      </c>
      <c r="H142" s="51">
        <f>調整係数一覧!H142</f>
        <v>0.95383405465987603</v>
      </c>
      <c r="I142" s="51">
        <f>調整係数一覧!I142</f>
        <v>0.91958691266316839</v>
      </c>
      <c r="J142" s="51">
        <f>調整係数一覧!J142</f>
        <v>0.94778118196170436</v>
      </c>
      <c r="K142" s="51">
        <f>調整係数一覧!K142</f>
        <v>0.96036965292240661</v>
      </c>
      <c r="L142" s="51">
        <f>調整係数一覧!L142</f>
        <v>0.96472264731515722</v>
      </c>
      <c r="M142" s="51">
        <f>調整係数一覧!M142</f>
        <v>0.92772972844164769</v>
      </c>
    </row>
    <row r="143" spans="1:13" x14ac:dyDescent="0.3">
      <c r="A143" s="50">
        <v>13</v>
      </c>
      <c r="B143" s="51">
        <f>調整係数一覧!B143</f>
        <v>0.90474087179796403</v>
      </c>
      <c r="C143" s="51">
        <f>調整係数一覧!C143</f>
        <v>0.85660880998452105</v>
      </c>
      <c r="D143" s="51">
        <f>調整係数一覧!D143</f>
        <v>0.94934114417511783</v>
      </c>
      <c r="E143" s="51">
        <f>調整係数一覧!E143</f>
        <v>1</v>
      </c>
      <c r="F143" s="51">
        <f>調整係数一覧!F143</f>
        <v>0.99449823858898201</v>
      </c>
      <c r="G143" s="51">
        <f>調整係数一覧!G143</f>
        <v>0.99231013253752165</v>
      </c>
      <c r="H143" s="51">
        <f>調整係数一覧!H143</f>
        <v>0.95383405465987603</v>
      </c>
      <c r="I143" s="51">
        <f>調整係数一覧!I143</f>
        <v>0.91958691266316839</v>
      </c>
      <c r="J143" s="51">
        <f>調整係数一覧!J143</f>
        <v>0.94778118196170436</v>
      </c>
      <c r="K143" s="51">
        <f>調整係数一覧!K143</f>
        <v>0.96036965292240661</v>
      </c>
      <c r="L143" s="51">
        <f>調整係数一覧!L143</f>
        <v>0.96239041745468246</v>
      </c>
      <c r="M143" s="51">
        <f>調整係数一覧!M143</f>
        <v>0.92772972844164769</v>
      </c>
    </row>
    <row r="144" spans="1:13" x14ac:dyDescent="0.3">
      <c r="A144" s="50">
        <v>12</v>
      </c>
      <c r="B144" s="51">
        <f>調整係数一覧!B144</f>
        <v>0.89752105782183045</v>
      </c>
      <c r="C144" s="51">
        <f>調整係数一覧!C144</f>
        <v>0.85660880998452105</v>
      </c>
      <c r="D144" s="51">
        <f>調整係数一覧!D144</f>
        <v>0.94934114417511783</v>
      </c>
      <c r="E144" s="51">
        <f>調整係数一覧!E144</f>
        <v>1</v>
      </c>
      <c r="F144" s="51">
        <f>調整係数一覧!F144</f>
        <v>0.99449823858898201</v>
      </c>
      <c r="G144" s="51">
        <f>調整係数一覧!G144</f>
        <v>0.99231013253752165</v>
      </c>
      <c r="H144" s="51">
        <f>調整係数一覧!H144</f>
        <v>0.95383405465987603</v>
      </c>
      <c r="I144" s="51">
        <f>調整係数一覧!I144</f>
        <v>0.91958691266316839</v>
      </c>
      <c r="J144" s="51">
        <f>調整係数一覧!J144</f>
        <v>0.94593338452549225</v>
      </c>
      <c r="K144" s="51">
        <f>調整係数一覧!K144</f>
        <v>0.96036965292240661</v>
      </c>
      <c r="L144" s="51">
        <f>調整係数一覧!L144</f>
        <v>0.95570592607822924</v>
      </c>
      <c r="M144" s="51">
        <f>調整係数一覧!M144</f>
        <v>0.92772972844164769</v>
      </c>
    </row>
    <row r="145" spans="1:13" x14ac:dyDescent="0.3">
      <c r="A145" s="50">
        <v>11</v>
      </c>
      <c r="B145" s="51">
        <f>調整係数一覧!B145</f>
        <v>0.88925951559712701</v>
      </c>
      <c r="C145" s="51">
        <f>調整係数一覧!C145</f>
        <v>0.85660880998452105</v>
      </c>
      <c r="D145" s="51">
        <f>調整係数一覧!D145</f>
        <v>0.94934114417511783</v>
      </c>
      <c r="E145" s="51">
        <f>調整係数一覧!E145</f>
        <v>1</v>
      </c>
      <c r="F145" s="51">
        <f>調整係数一覧!F145</f>
        <v>0.99449823858898201</v>
      </c>
      <c r="G145" s="51">
        <f>調整係数一覧!G145</f>
        <v>0.99231013253752165</v>
      </c>
      <c r="H145" s="51">
        <f>調整係数一覧!H145</f>
        <v>0.95383405465987603</v>
      </c>
      <c r="I145" s="51">
        <f>調整係数一覧!I145</f>
        <v>0.91859706127707108</v>
      </c>
      <c r="J145" s="51">
        <f>調整係数一覧!J145</f>
        <v>0.94077772246238978</v>
      </c>
      <c r="K145" s="51">
        <f>調整係数一覧!K145</f>
        <v>0.95646558853001995</v>
      </c>
      <c r="L145" s="51">
        <f>調整係数一覧!L145</f>
        <v>0.94466917318579746</v>
      </c>
      <c r="M145" s="51">
        <f>調整係数一覧!M145</f>
        <v>0.92604828740986844</v>
      </c>
    </row>
    <row r="146" spans="1:13" x14ac:dyDescent="0.3">
      <c r="A146" s="50">
        <v>10</v>
      </c>
      <c r="B146" s="51">
        <f>調整係数一覧!B146</f>
        <v>0.87995624512385395</v>
      </c>
      <c r="C146" s="51">
        <f>調整係数一覧!C146</f>
        <v>0.85460841297856494</v>
      </c>
      <c r="D146" s="51">
        <f>調整係数一覧!D146</f>
        <v>0.94591263538435166</v>
      </c>
      <c r="E146" s="51">
        <f>調整係数一覧!E146</f>
        <v>1</v>
      </c>
      <c r="F146" s="51">
        <f>調整係数一覧!F146</f>
        <v>0.99449823858898201</v>
      </c>
      <c r="G146" s="51">
        <f>調整係数一覧!G146</f>
        <v>0.99231013253752165</v>
      </c>
      <c r="H146" s="51">
        <f>調整係数一覧!H146</f>
        <v>0.95383405465987603</v>
      </c>
      <c r="I146" s="51">
        <f>調整係数一覧!I146</f>
        <v>0.91298634734582507</v>
      </c>
      <c r="J146" s="51">
        <f>調整係数一覧!J146</f>
        <v>0.93231419577239705</v>
      </c>
      <c r="K146" s="51">
        <f>調整係数一覧!K146</f>
        <v>0.94658602433070826</v>
      </c>
      <c r="L146" s="51">
        <f>調整係数一覧!L146</f>
        <v>0.92928015877738712</v>
      </c>
      <c r="M146" s="51">
        <f>調整係数一覧!M146</f>
        <v>0.92066022910494483</v>
      </c>
    </row>
    <row r="147" spans="1:13" x14ac:dyDescent="0.3">
      <c r="A147" s="50">
        <v>9</v>
      </c>
      <c r="B147" s="51">
        <f>調整係数一覧!B147</f>
        <v>0.86961124640201115</v>
      </c>
      <c r="C147" s="51">
        <f>調整係数一覧!C147</f>
        <v>0.8498493464568746</v>
      </c>
      <c r="D147" s="51">
        <f>調整係数一覧!D147</f>
        <v>0.93529071203513603</v>
      </c>
      <c r="E147" s="51">
        <f>調整係数一覧!E147</f>
        <v>1</v>
      </c>
      <c r="F147" s="51">
        <f>調整係数一覧!F147</f>
        <v>0.99328092301864512</v>
      </c>
      <c r="G147" s="51">
        <f>調整係数一覧!G147</f>
        <v>0.98809335075603144</v>
      </c>
      <c r="H147" s="51">
        <f>調整係数一覧!H147</f>
        <v>0.94986629727256822</v>
      </c>
      <c r="I147" s="51">
        <f>調整係数一覧!I147</f>
        <v>0.90275477086943057</v>
      </c>
      <c r="J147" s="51">
        <f>調整係数一覧!J147</f>
        <v>0.92054280445551429</v>
      </c>
      <c r="K147" s="51">
        <f>調整係数一覧!K147</f>
        <v>0.93073096032447156</v>
      </c>
      <c r="L147" s="51">
        <f>調整係数一覧!L147</f>
        <v>0.90953888285299811</v>
      </c>
      <c r="M147" s="51">
        <f>調整係数一覧!M147</f>
        <v>0.91156555352687696</v>
      </c>
    </row>
    <row r="148" spans="1:13" x14ac:dyDescent="0.3">
      <c r="A148" s="50">
        <v>8</v>
      </c>
      <c r="B148" s="51">
        <f>調整係数一覧!B148</f>
        <v>0.85822451943159872</v>
      </c>
      <c r="C148" s="51">
        <f>調整係数一覧!C148</f>
        <v>0.84233161041945048</v>
      </c>
      <c r="D148" s="51">
        <f>調整係数一覧!D148</f>
        <v>0.9174753741274706</v>
      </c>
      <c r="E148" s="51">
        <f>調整係数一覧!E148</f>
        <v>0.99445955810316033</v>
      </c>
      <c r="F148" s="51">
        <f>調整係数一覧!F148</f>
        <v>0.98396968593887391</v>
      </c>
      <c r="G148" s="51">
        <f>調整係数一覧!G148</f>
        <v>0.97493030184984686</v>
      </c>
      <c r="H148" s="51">
        <f>調整係数一覧!H148</f>
        <v>0.9405954766900082</v>
      </c>
      <c r="I148" s="51">
        <f>調整係数一覧!I148</f>
        <v>0.88790233184788736</v>
      </c>
      <c r="J148" s="51">
        <f>調整係数一覧!J148</f>
        <v>0.90546354851174116</v>
      </c>
      <c r="K148" s="51">
        <f>調整係数一覧!K148</f>
        <v>0.90890039651130994</v>
      </c>
      <c r="L148" s="51">
        <f>調整係数一覧!L148</f>
        <v>0.88544534541263054</v>
      </c>
      <c r="M148" s="51">
        <f>調整係数一覧!M148</f>
        <v>0.89876426067566484</v>
      </c>
    </row>
    <row r="149" spans="1:13" x14ac:dyDescent="0.3">
      <c r="A149" s="50">
        <v>7</v>
      </c>
      <c r="B149" s="51">
        <f>調整係数一覧!B149</f>
        <v>0.84579606421261644</v>
      </c>
      <c r="C149" s="51">
        <f>調整係数一覧!C149</f>
        <v>0.83205520486629225</v>
      </c>
      <c r="D149" s="51">
        <f>調整係数一覧!D149</f>
        <v>0.89246662166135549</v>
      </c>
      <c r="E149" s="51">
        <f>調整係数一覧!E149</f>
        <v>0.97513476618619377</v>
      </c>
      <c r="F149" s="51">
        <f>調整係数一覧!F149</f>
        <v>0.96656452734966836</v>
      </c>
      <c r="G149" s="51">
        <f>調整係数一覧!G149</f>
        <v>0.95282098581896801</v>
      </c>
      <c r="H149" s="51">
        <f>調整係数一覧!H149</f>
        <v>0.92602159291219621</v>
      </c>
      <c r="I149" s="51">
        <f>調整係数一覧!I149</f>
        <v>0.86842903028119556</v>
      </c>
      <c r="J149" s="51">
        <f>調整係数一覧!J149</f>
        <v>0.88707642794107788</v>
      </c>
      <c r="K149" s="51">
        <f>調整係数一覧!K149</f>
        <v>0.88109433289122341</v>
      </c>
      <c r="L149" s="51">
        <f>調整係数一覧!L149</f>
        <v>0.85699954645628451</v>
      </c>
      <c r="M149" s="51">
        <f>調整係数一覧!M149</f>
        <v>0.88225635055130835</v>
      </c>
    </row>
    <row r="150" spans="1:13" x14ac:dyDescent="0.3">
      <c r="A150" s="50">
        <v>6</v>
      </c>
      <c r="B150" s="51">
        <f>調整係数一覧!B150</f>
        <v>0.83232588074506453</v>
      </c>
      <c r="C150" s="51">
        <f>調整係数一覧!C150</f>
        <v>0.81902012979740002</v>
      </c>
      <c r="D150" s="51">
        <f>調整係数一覧!D150</f>
        <v>0.8602644546367908</v>
      </c>
      <c r="E150" s="51">
        <f>調整係数一覧!E150</f>
        <v>0.94541385402607225</v>
      </c>
      <c r="F150" s="51">
        <f>調整係数一覧!F150</f>
        <v>0.94106544725102859</v>
      </c>
      <c r="G150" s="51">
        <f>調整係数一覧!G150</f>
        <v>0.92176540266339457</v>
      </c>
      <c r="H150" s="51">
        <f>調整係数一覧!H150</f>
        <v>0.90614464593913191</v>
      </c>
      <c r="I150" s="51">
        <f>調整係数一覧!I150</f>
        <v>0.84433486616935505</v>
      </c>
      <c r="J150" s="51">
        <f>調整係数一覧!J150</f>
        <v>0.86538144274352435</v>
      </c>
      <c r="K150" s="51">
        <f>調整係数一覧!K150</f>
        <v>0.84731276946421197</v>
      </c>
      <c r="L150" s="51">
        <f>調整係数一覧!L150</f>
        <v>0.8242014859839597</v>
      </c>
      <c r="M150" s="51">
        <f>調整係数一覧!M150</f>
        <v>0.86204182315380751</v>
      </c>
    </row>
    <row r="151" spans="1:13" x14ac:dyDescent="0.3">
      <c r="A151" s="50">
        <v>5</v>
      </c>
      <c r="B151" s="51">
        <f>調整係数一覧!B151</f>
        <v>0.81781396902894288</v>
      </c>
      <c r="C151" s="51">
        <f>調整係数一覧!C151</f>
        <v>0.80322638521277379</v>
      </c>
      <c r="D151" s="51">
        <f>調整係数一覧!D151</f>
        <v>0.82086887305377632</v>
      </c>
      <c r="E151" s="51">
        <f>調整係数一覧!E151</f>
        <v>0.9052968216227959</v>
      </c>
      <c r="F151" s="51">
        <f>調整係数一覧!F151</f>
        <v>0.90747244564295448</v>
      </c>
      <c r="G151" s="51">
        <f>調整係数一覧!G151</f>
        <v>0.88176355238312687</v>
      </c>
      <c r="H151" s="51">
        <f>調整係数一覧!H151</f>
        <v>0.88096463577081563</v>
      </c>
      <c r="I151" s="51">
        <f>調整係数一覧!I151</f>
        <v>0.81561983951236594</v>
      </c>
      <c r="J151" s="51">
        <f>調整係数一覧!J151</f>
        <v>0.84037859291908057</v>
      </c>
      <c r="K151" s="51">
        <f>調整係数一覧!K151</f>
        <v>0.80755570623027539</v>
      </c>
      <c r="L151" s="51">
        <f>調整係数一覧!L151</f>
        <v>0.78705116399565644</v>
      </c>
      <c r="M151" s="51">
        <f>調整係数一覧!M151</f>
        <v>0.8381206784831623</v>
      </c>
    </row>
    <row r="152" spans="1:13" x14ac:dyDescent="0.3">
      <c r="A152" s="50">
        <v>4</v>
      </c>
      <c r="B152" s="51">
        <f>調整係数一覧!B152</f>
        <v>0.80226032906425149</v>
      </c>
      <c r="C152" s="51">
        <f>調整係数一覧!C152</f>
        <v>0.78467397111241355</v>
      </c>
      <c r="D152" s="51">
        <f>調整係数一覧!D152</f>
        <v>0.77427987691231215</v>
      </c>
      <c r="E152" s="51">
        <f>調整係数一覧!E152</f>
        <v>0.8547836689763646</v>
      </c>
      <c r="F152" s="51">
        <f>調整係数一覧!F152</f>
        <v>0.86578552252544605</v>
      </c>
      <c r="G152" s="51">
        <f>調整係数一覧!G152</f>
        <v>0.83281543497816468</v>
      </c>
      <c r="H152" s="51">
        <f>調整係数一覧!H152</f>
        <v>0.85048156240724715</v>
      </c>
      <c r="I152" s="51">
        <f>調整係数一覧!I152</f>
        <v>0.78228395031022824</v>
      </c>
      <c r="J152" s="51">
        <f>調整係数一覧!J152</f>
        <v>0.81206787846774664</v>
      </c>
      <c r="K152" s="51">
        <f>調整係数一覧!K152</f>
        <v>0.76182314318941402</v>
      </c>
      <c r="L152" s="51">
        <f>調整係数一覧!L152</f>
        <v>0.74554858049137462</v>
      </c>
      <c r="M152" s="51">
        <f>調整係数一覧!M152</f>
        <v>0.81049291653937294</v>
      </c>
    </row>
    <row r="153" spans="1:13" x14ac:dyDescent="0.3">
      <c r="A153" s="50">
        <v>3</v>
      </c>
      <c r="B153" s="51">
        <f>調整係数一覧!B153</f>
        <v>0.78566496085099036</v>
      </c>
      <c r="C153" s="51">
        <f>調整係数一覧!C153</f>
        <v>0.76336288749631931</v>
      </c>
      <c r="D153" s="51">
        <f>調整係数一覧!D153</f>
        <v>0.72049746621239841</v>
      </c>
      <c r="E153" s="51">
        <f>調整係数一覧!E153</f>
        <v>0.79387439608677846</v>
      </c>
      <c r="F153" s="51">
        <f>調整係数一覧!F153</f>
        <v>0.81600467789850328</v>
      </c>
      <c r="G153" s="51">
        <f>調整係数一覧!G153</f>
        <v>0.77492105044850823</v>
      </c>
      <c r="H153" s="51">
        <f>調整係数一覧!H153</f>
        <v>0.81469542584842647</v>
      </c>
      <c r="I153" s="51">
        <f>調整係数一覧!I153</f>
        <v>0.74432719856294194</v>
      </c>
      <c r="J153" s="51">
        <f>調整係数一覧!J153</f>
        <v>0.78044929938952257</v>
      </c>
      <c r="K153" s="51">
        <f>調整係数一覧!K153</f>
        <v>0.71011508034162762</v>
      </c>
      <c r="L153" s="51">
        <f>調整係数一覧!L153</f>
        <v>0.69969373547111413</v>
      </c>
      <c r="M153" s="51">
        <f>調整係数一覧!M153</f>
        <v>0.77915853732243912</v>
      </c>
    </row>
    <row r="154" spans="1:13" x14ac:dyDescent="0.3">
      <c r="A154" s="50">
        <v>2</v>
      </c>
      <c r="B154" s="51">
        <f>調整係数一覧!B154</f>
        <v>0.7680278643891596</v>
      </c>
      <c r="C154" s="51">
        <f>調整係数一覧!C154</f>
        <v>0.73929313436449107</v>
      </c>
      <c r="D154" s="51">
        <f>調整係数一覧!D154</f>
        <v>0.65952164095403498</v>
      </c>
      <c r="E154" s="51">
        <f>調整係数一覧!E154</f>
        <v>0.72256900295403736</v>
      </c>
      <c r="F154" s="51">
        <f>調整係数一覧!F154</f>
        <v>0.75812991176212619</v>
      </c>
      <c r="G154" s="51">
        <f>調整係数一覧!G154</f>
        <v>0.7080803987941573</v>
      </c>
      <c r="H154" s="51">
        <f>調整係数一覧!H154</f>
        <v>0.77360622609435381</v>
      </c>
      <c r="I154" s="51">
        <f>調整係数一覧!I154</f>
        <v>0.70174958427050693</v>
      </c>
      <c r="J154" s="51">
        <f>調整係数一覧!J154</f>
        <v>0.74552285568440813</v>
      </c>
      <c r="K154" s="51">
        <f>調整係数一覧!K154</f>
        <v>0.65243151768691632</v>
      </c>
      <c r="L154" s="51">
        <f>調整係数一覧!L154</f>
        <v>0.64948662893487508</v>
      </c>
      <c r="M154" s="51">
        <f>調整係数一覧!M154</f>
        <v>0.74411754083236104</v>
      </c>
    </row>
    <row r="155" spans="1:13" x14ac:dyDescent="0.3">
      <c r="A155" s="50">
        <v>1</v>
      </c>
      <c r="B155" s="51">
        <f>調整係数一覧!B155</f>
        <v>0.7493490396787591</v>
      </c>
      <c r="C155" s="51">
        <f>調整係数一覧!C155</f>
        <v>0.71246471171692871</v>
      </c>
      <c r="D155" s="51">
        <f>調整係数一覧!D155</f>
        <v>0.59135240113722176</v>
      </c>
      <c r="E155" s="51">
        <f>調整係数一覧!E155</f>
        <v>0.64086748957814144</v>
      </c>
      <c r="F155" s="51">
        <f>調整係数一覧!F155</f>
        <v>0.69216122411631475</v>
      </c>
      <c r="G155" s="51">
        <f>調整係数一覧!G155</f>
        <v>0.6322934800151121</v>
      </c>
      <c r="H155" s="51">
        <f>調整係数一覧!H155</f>
        <v>0.72721396314502895</v>
      </c>
      <c r="I155" s="51">
        <f>調整係数一覧!I155</f>
        <v>0.65455110743292333</v>
      </c>
      <c r="J155" s="51">
        <f>調整係数一覧!J155</f>
        <v>0.70728854735240354</v>
      </c>
      <c r="K155" s="51">
        <f>調整係数一覧!K155</f>
        <v>0.58877245522527999</v>
      </c>
      <c r="L155" s="51">
        <f>調整係数一覧!L155</f>
        <v>0.59492726088265746</v>
      </c>
      <c r="M155" s="51">
        <f>調整係数一覧!M155</f>
        <v>0.70536992706913859</v>
      </c>
    </row>
    <row r="157" spans="1:13" x14ac:dyDescent="0.3">
      <c r="A157" s="48" t="s">
        <v>58</v>
      </c>
      <c r="B157" s="49">
        <v>4</v>
      </c>
      <c r="C157" s="49">
        <v>5</v>
      </c>
      <c r="D157" s="49">
        <v>6</v>
      </c>
      <c r="E157" s="49">
        <v>7</v>
      </c>
      <c r="F157" s="49">
        <v>8</v>
      </c>
      <c r="G157" s="49">
        <v>9</v>
      </c>
      <c r="H157" s="49">
        <v>10</v>
      </c>
      <c r="I157" s="49">
        <v>11</v>
      </c>
      <c r="J157" s="49">
        <v>12</v>
      </c>
      <c r="K157" s="49">
        <v>1</v>
      </c>
      <c r="L157" s="49">
        <v>2</v>
      </c>
      <c r="M157" s="49">
        <v>3</v>
      </c>
    </row>
    <row r="158" spans="1:13" x14ac:dyDescent="0.3">
      <c r="A158" s="50">
        <v>20</v>
      </c>
      <c r="B158" s="51">
        <f>調整係数一覧!B158</f>
        <v>0.92014049662416475</v>
      </c>
      <c r="C158" s="51">
        <f>調整係数一覧!C158</f>
        <v>0.86466973934057001</v>
      </c>
      <c r="D158" s="51">
        <f>調整係数一覧!D158</f>
        <v>0.95677669177356339</v>
      </c>
      <c r="E158" s="51">
        <f>調整係数一覧!E158</f>
        <v>1</v>
      </c>
      <c r="F158" s="51">
        <f>調整係数一覧!F158</f>
        <v>1</v>
      </c>
      <c r="G158" s="51">
        <f>調整係数一覧!G158</f>
        <v>1</v>
      </c>
      <c r="H158" s="51">
        <f>調整係数一覧!H158</f>
        <v>0.96330949292506007</v>
      </c>
      <c r="I158" s="51">
        <f>調整係数一覧!I158</f>
        <v>0.92760053183466773</v>
      </c>
      <c r="J158" s="51">
        <f>調整係数一覧!J158</f>
        <v>0.95338559898809139</v>
      </c>
      <c r="K158" s="51">
        <f>調整係数一覧!K158</f>
        <v>0.96975641792232437</v>
      </c>
      <c r="L158" s="51">
        <f>調整係数一覧!L158</f>
        <v>0.9754002154905016</v>
      </c>
      <c r="M158" s="51">
        <f>調整係数一覧!M158</f>
        <v>0.9357119433775043</v>
      </c>
    </row>
    <row r="159" spans="1:13" x14ac:dyDescent="0.3">
      <c r="A159" s="50">
        <v>19</v>
      </c>
      <c r="B159" s="51">
        <f>調整係数一覧!B159</f>
        <v>0.92014049662416475</v>
      </c>
      <c r="C159" s="51">
        <f>調整係数一覧!C159</f>
        <v>0.86466973934057001</v>
      </c>
      <c r="D159" s="51">
        <f>調整係数一覧!D159</f>
        <v>0.95677669177356339</v>
      </c>
      <c r="E159" s="51">
        <f>調整係数一覧!E159</f>
        <v>1</v>
      </c>
      <c r="F159" s="51">
        <f>調整係数一覧!F159</f>
        <v>1</v>
      </c>
      <c r="G159" s="51">
        <f>調整係数一覧!G159</f>
        <v>1</v>
      </c>
      <c r="H159" s="51">
        <f>調整係数一覧!H159</f>
        <v>0.96330949292506007</v>
      </c>
      <c r="I159" s="51">
        <f>調整係数一覧!I159</f>
        <v>0.92760053183466773</v>
      </c>
      <c r="J159" s="51">
        <f>調整係数一覧!J159</f>
        <v>0.95338559898809139</v>
      </c>
      <c r="K159" s="51">
        <f>調整係数一覧!K159</f>
        <v>0.96975641792232437</v>
      </c>
      <c r="L159" s="51">
        <f>調整係数一覧!L159</f>
        <v>0.9754002154905016</v>
      </c>
      <c r="M159" s="51">
        <f>調整係数一覧!M159</f>
        <v>0.9357119433775043</v>
      </c>
    </row>
    <row r="160" spans="1:13" x14ac:dyDescent="0.3">
      <c r="A160" s="50">
        <v>18</v>
      </c>
      <c r="B160" s="51">
        <f>調整係数一覧!B160</f>
        <v>0.92014049662416475</v>
      </c>
      <c r="C160" s="51">
        <f>調整係数一覧!C160</f>
        <v>0.86466973934057001</v>
      </c>
      <c r="D160" s="51">
        <f>調整係数一覧!D160</f>
        <v>0.95677669177356339</v>
      </c>
      <c r="E160" s="51">
        <f>調整係数一覧!E160</f>
        <v>1</v>
      </c>
      <c r="F160" s="51">
        <f>調整係数一覧!F160</f>
        <v>1</v>
      </c>
      <c r="G160" s="51">
        <f>調整係数一覧!G160</f>
        <v>1</v>
      </c>
      <c r="H160" s="51">
        <f>調整係数一覧!H160</f>
        <v>0.96330949292506007</v>
      </c>
      <c r="I160" s="51">
        <f>調整係数一覧!I160</f>
        <v>0.92760053183466773</v>
      </c>
      <c r="J160" s="51">
        <f>調整係数一覧!J160</f>
        <v>0.95338559898809139</v>
      </c>
      <c r="K160" s="51">
        <f>調整係数一覧!K160</f>
        <v>0.96975641792232437</v>
      </c>
      <c r="L160" s="51">
        <f>調整係数一覧!L160</f>
        <v>0.9754002154905016</v>
      </c>
      <c r="M160" s="51">
        <f>調整係数一覧!M160</f>
        <v>0.9357119433775043</v>
      </c>
    </row>
    <row r="161" spans="1:13" x14ac:dyDescent="0.3">
      <c r="A161" s="50">
        <v>17</v>
      </c>
      <c r="B161" s="51">
        <f>調整係数一覧!B161</f>
        <v>0.92014049662416475</v>
      </c>
      <c r="C161" s="51">
        <f>調整係数一覧!C161</f>
        <v>0.86466973934057001</v>
      </c>
      <c r="D161" s="51">
        <f>調整係数一覧!D161</f>
        <v>0.95677669177356339</v>
      </c>
      <c r="E161" s="51">
        <f>調整係数一覧!E161</f>
        <v>1</v>
      </c>
      <c r="F161" s="51">
        <f>調整係数一覧!F161</f>
        <v>1</v>
      </c>
      <c r="G161" s="51">
        <f>調整係数一覧!G161</f>
        <v>1</v>
      </c>
      <c r="H161" s="51">
        <f>調整係数一覧!H161</f>
        <v>0.96330949292506007</v>
      </c>
      <c r="I161" s="51">
        <f>調整係数一覧!I161</f>
        <v>0.92760053183466773</v>
      </c>
      <c r="J161" s="51">
        <f>調整係数一覧!J161</f>
        <v>0.95338559898809139</v>
      </c>
      <c r="K161" s="51">
        <f>調整係数一覧!K161</f>
        <v>0.96975641792232437</v>
      </c>
      <c r="L161" s="51">
        <f>調整係数一覧!L161</f>
        <v>0.9754002154905016</v>
      </c>
      <c r="M161" s="51">
        <f>調整係数一覧!M161</f>
        <v>0.9357119433775043</v>
      </c>
    </row>
    <row r="162" spans="1:13" x14ac:dyDescent="0.3">
      <c r="A162" s="50">
        <v>16</v>
      </c>
      <c r="B162" s="51">
        <f>調整係数一覧!B162</f>
        <v>0.91987039946992544</v>
      </c>
      <c r="C162" s="51">
        <f>調整係数一覧!C162</f>
        <v>0.86466973934057001</v>
      </c>
      <c r="D162" s="51">
        <f>調整係数一覧!D162</f>
        <v>0.95677669177356339</v>
      </c>
      <c r="E162" s="51">
        <f>調整係数一覧!E162</f>
        <v>1</v>
      </c>
      <c r="F162" s="51">
        <f>調整係数一覧!F162</f>
        <v>1</v>
      </c>
      <c r="G162" s="51">
        <f>調整係数一覧!G162</f>
        <v>1</v>
      </c>
      <c r="H162" s="51">
        <f>調整係数一覧!H162</f>
        <v>0.96330949292506007</v>
      </c>
      <c r="I162" s="51">
        <f>調整係数一覧!I162</f>
        <v>0.92760053183466773</v>
      </c>
      <c r="J162" s="51">
        <f>調整係数一覧!J162</f>
        <v>0.95338559898809139</v>
      </c>
      <c r="K162" s="51">
        <f>調整係数一覧!K162</f>
        <v>0.96975641792232437</v>
      </c>
      <c r="L162" s="51">
        <f>調整係数一覧!L162</f>
        <v>0.9754002154905016</v>
      </c>
      <c r="M162" s="51">
        <f>調整係数一覧!M162</f>
        <v>0.9357119433775043</v>
      </c>
    </row>
    <row r="163" spans="1:13" x14ac:dyDescent="0.3">
      <c r="A163" s="50">
        <v>15</v>
      </c>
      <c r="B163" s="51">
        <f>調整係数一覧!B163</f>
        <v>0.91820987197433079</v>
      </c>
      <c r="C163" s="51">
        <f>調整係数一覧!C163</f>
        <v>0.86466973934057001</v>
      </c>
      <c r="D163" s="51">
        <f>調整係数一覧!D163</f>
        <v>0.95677669177356339</v>
      </c>
      <c r="E163" s="51">
        <f>調整係数一覧!E163</f>
        <v>1</v>
      </c>
      <c r="F163" s="51">
        <f>調整係数一覧!F163</f>
        <v>1</v>
      </c>
      <c r="G163" s="51">
        <f>調整係数一覧!G163</f>
        <v>1</v>
      </c>
      <c r="H163" s="51">
        <f>調整係数一覧!H163</f>
        <v>0.96330949292506007</v>
      </c>
      <c r="I163" s="51">
        <f>調整係数一覧!I163</f>
        <v>0.92760053183466773</v>
      </c>
      <c r="J163" s="51">
        <f>調整係数一覧!J163</f>
        <v>0.95338559898809139</v>
      </c>
      <c r="K163" s="51">
        <f>調整係数一覧!K163</f>
        <v>0.96975641792232437</v>
      </c>
      <c r="L163" s="51">
        <f>調整係数一覧!L163</f>
        <v>0.9754002154905016</v>
      </c>
      <c r="M163" s="51">
        <f>調整係数一覧!M163</f>
        <v>0.9357119433775043</v>
      </c>
    </row>
    <row r="164" spans="1:13" x14ac:dyDescent="0.3">
      <c r="A164" s="50">
        <v>14</v>
      </c>
      <c r="B164" s="51">
        <f>調整係数一覧!B164</f>
        <v>0.9151589141373806</v>
      </c>
      <c r="C164" s="51">
        <f>調整係数一覧!C164</f>
        <v>0.86466973934057001</v>
      </c>
      <c r="D164" s="51">
        <f>調整係数一覧!D164</f>
        <v>0.95677669177356339</v>
      </c>
      <c r="E164" s="51">
        <f>調整係数一覧!E164</f>
        <v>1</v>
      </c>
      <c r="F164" s="51">
        <f>調整係数一覧!F164</f>
        <v>1</v>
      </c>
      <c r="G164" s="51">
        <f>調整係数一覧!G164</f>
        <v>1</v>
      </c>
      <c r="H164" s="51">
        <f>調整係数一覧!H164</f>
        <v>0.96330949292506007</v>
      </c>
      <c r="I164" s="51">
        <f>調整係数一覧!I164</f>
        <v>0.92760053183466773</v>
      </c>
      <c r="J164" s="51">
        <f>調整係数一覧!J164</f>
        <v>0.95338559898809139</v>
      </c>
      <c r="K164" s="51">
        <f>調整係数一覧!K164</f>
        <v>0.96975641792232437</v>
      </c>
      <c r="L164" s="51">
        <f>調整係数一覧!L164</f>
        <v>0.9754002154905016</v>
      </c>
      <c r="M164" s="51">
        <f>調整係数一覧!M164</f>
        <v>0.9357119433775043</v>
      </c>
    </row>
    <row r="165" spans="1:13" x14ac:dyDescent="0.3">
      <c r="A165" s="50">
        <v>13</v>
      </c>
      <c r="B165" s="51">
        <f>調整係数一覧!B165</f>
        <v>0.91071752595907518</v>
      </c>
      <c r="C165" s="51">
        <f>調整係数一覧!C165</f>
        <v>0.86466973934057001</v>
      </c>
      <c r="D165" s="51">
        <f>調整係数一覧!D165</f>
        <v>0.95677669177356339</v>
      </c>
      <c r="E165" s="51">
        <f>調整係数一覧!E165</f>
        <v>1</v>
      </c>
      <c r="F165" s="51">
        <f>調整係数一覧!F165</f>
        <v>1</v>
      </c>
      <c r="G165" s="51">
        <f>調整係数一覧!G165</f>
        <v>1</v>
      </c>
      <c r="H165" s="51">
        <f>調整係数一覧!H165</f>
        <v>0.96330949292506007</v>
      </c>
      <c r="I165" s="51">
        <f>調整係数一覧!I165</f>
        <v>0.92760053183466773</v>
      </c>
      <c r="J165" s="51">
        <f>調整係数一覧!J165</f>
        <v>0.95338559898809139</v>
      </c>
      <c r="K165" s="51">
        <f>調整係数一覧!K165</f>
        <v>0.96975641792232437</v>
      </c>
      <c r="L165" s="51">
        <f>調整係数一覧!L165</f>
        <v>0.97216541120639999</v>
      </c>
      <c r="M165" s="51">
        <f>調整係数一覧!M165</f>
        <v>0.9357119433775043</v>
      </c>
    </row>
    <row r="166" spans="1:13" x14ac:dyDescent="0.3">
      <c r="A166" s="50">
        <v>12</v>
      </c>
      <c r="B166" s="51">
        <f>調整係数一覧!B166</f>
        <v>0.90488570743941432</v>
      </c>
      <c r="C166" s="51">
        <f>調整係数一覧!C166</f>
        <v>0.86466973934057001</v>
      </c>
      <c r="D166" s="51">
        <f>調整係数一覧!D166</f>
        <v>0.95677669177356339</v>
      </c>
      <c r="E166" s="51">
        <f>調整係数一覧!E166</f>
        <v>1</v>
      </c>
      <c r="F166" s="51">
        <f>調整係数一覧!F166</f>
        <v>1</v>
      </c>
      <c r="G166" s="51">
        <f>調整係数一覧!G166</f>
        <v>1</v>
      </c>
      <c r="H166" s="51">
        <f>調整係数一覧!H166</f>
        <v>0.96330949292506007</v>
      </c>
      <c r="I166" s="51">
        <f>調整係数一覧!I166</f>
        <v>0.92760053183466773</v>
      </c>
      <c r="J166" s="51">
        <f>調整係数一覧!J166</f>
        <v>0.95338559898809139</v>
      </c>
      <c r="K166" s="51">
        <f>調整係数一覧!K166</f>
        <v>0.9693580014036931</v>
      </c>
      <c r="L166" s="51">
        <f>調整係数一覧!L166</f>
        <v>0.96481672277220321</v>
      </c>
      <c r="M166" s="51">
        <f>調整係数一覧!M166</f>
        <v>0.9357119433775043</v>
      </c>
    </row>
    <row r="167" spans="1:13" x14ac:dyDescent="0.3">
      <c r="A167" s="50">
        <v>11</v>
      </c>
      <c r="B167" s="51">
        <f>調整係数一覧!B167</f>
        <v>0.89766345857839802</v>
      </c>
      <c r="C167" s="51">
        <f>調整係数一覧!C167</f>
        <v>0.86396840383222417</v>
      </c>
      <c r="D167" s="51">
        <f>調整係数一覧!D167</f>
        <v>0.95677669177356339</v>
      </c>
      <c r="E167" s="51">
        <f>調整係数一覧!E167</f>
        <v>1</v>
      </c>
      <c r="F167" s="51">
        <f>調整係数一覧!F167</f>
        <v>1</v>
      </c>
      <c r="G167" s="51">
        <f>調整係数一覧!G167</f>
        <v>1</v>
      </c>
      <c r="H167" s="51">
        <f>調整係数一覧!H167</f>
        <v>0.96330949292506007</v>
      </c>
      <c r="I167" s="51">
        <f>調整係数一覧!I167</f>
        <v>0.927101051908231</v>
      </c>
      <c r="J167" s="51">
        <f>調整係数一覧!J167</f>
        <v>0.95026036458231511</v>
      </c>
      <c r="K167" s="51">
        <f>調整係数一覧!K167</f>
        <v>0.96413301629738091</v>
      </c>
      <c r="L167" s="51">
        <f>調整係数一覧!L167</f>
        <v>0.95335415018791114</v>
      </c>
      <c r="M167" s="51">
        <f>調整係数一覧!M167</f>
        <v>0.93455126507382991</v>
      </c>
    </row>
    <row r="168" spans="1:13" x14ac:dyDescent="0.3">
      <c r="A168" s="50">
        <v>10</v>
      </c>
      <c r="B168" s="51">
        <f>調整係数一覧!B168</f>
        <v>0.88905077937602639</v>
      </c>
      <c r="C168" s="51">
        <f>調整係数一覧!C168</f>
        <v>0.86117777768630033</v>
      </c>
      <c r="D168" s="51">
        <f>調整係数一覧!D168</f>
        <v>0.95142794351206283</v>
      </c>
      <c r="E168" s="51">
        <f>調整係数一覧!E168</f>
        <v>1</v>
      </c>
      <c r="F168" s="51">
        <f>調整係数一覧!F168</f>
        <v>1</v>
      </c>
      <c r="G168" s="51">
        <f>調整係数一覧!G168</f>
        <v>1</v>
      </c>
      <c r="H168" s="51">
        <f>調整係数一覧!H168</f>
        <v>0.96330949292506007</v>
      </c>
      <c r="I168" s="51">
        <f>調整係数一覧!I168</f>
        <v>0.92184209054839594</v>
      </c>
      <c r="J168" s="51">
        <f>調整係数一覧!J168</f>
        <v>0.94308227477341511</v>
      </c>
      <c r="K168" s="51">
        <f>調整係数一覧!K168</f>
        <v>0.95408146260338778</v>
      </c>
      <c r="L168" s="51">
        <f>調整係数一覧!L168</f>
        <v>0.93777769345352402</v>
      </c>
      <c r="M168" s="51">
        <f>調整係数一覧!M168</f>
        <v>0.92954546795268722</v>
      </c>
    </row>
    <row r="169" spans="1:13" x14ac:dyDescent="0.3">
      <c r="A169" s="50">
        <v>9</v>
      </c>
      <c r="B169" s="51">
        <f>調整係数一覧!B169</f>
        <v>0.87904766983229932</v>
      </c>
      <c r="C169" s="51">
        <f>調整係数一覧!C169</f>
        <v>0.8562978609027988</v>
      </c>
      <c r="D169" s="51">
        <f>調整係数一覧!D169</f>
        <v>0.94039260324697316</v>
      </c>
      <c r="E169" s="51">
        <f>調整係数一覧!E169</f>
        <v>1</v>
      </c>
      <c r="F169" s="51">
        <f>調整係数一覧!F169</f>
        <v>1</v>
      </c>
      <c r="G169" s="51">
        <f>調整係数一覧!G169</f>
        <v>0.998386194981008</v>
      </c>
      <c r="H169" s="51">
        <f>調整係数一覧!H169</f>
        <v>0.95962343289103036</v>
      </c>
      <c r="I169" s="51">
        <f>調整係数一覧!I169</f>
        <v>0.91182364775516234</v>
      </c>
      <c r="J169" s="51">
        <f>調整係数一覧!J169</f>
        <v>0.93185132956139161</v>
      </c>
      <c r="K169" s="51">
        <f>調整係数一覧!K169</f>
        <v>0.9392033403217136</v>
      </c>
      <c r="L169" s="51">
        <f>調整係数一覧!L169</f>
        <v>0.91808735256904173</v>
      </c>
      <c r="M169" s="51">
        <f>調整係数一覧!M169</f>
        <v>0.92069455201407624</v>
      </c>
    </row>
    <row r="170" spans="1:13" x14ac:dyDescent="0.3">
      <c r="A170" s="50">
        <v>8</v>
      </c>
      <c r="B170" s="51">
        <f>調整係数一覧!B170</f>
        <v>0.86765412994721691</v>
      </c>
      <c r="C170" s="51">
        <f>調整係数一覧!C170</f>
        <v>0.84932865348171949</v>
      </c>
      <c r="D170" s="51">
        <f>調整係数一覧!D170</f>
        <v>0.92367067097829425</v>
      </c>
      <c r="E170" s="51">
        <f>調整係数一覧!E170</f>
        <v>1</v>
      </c>
      <c r="F170" s="51">
        <f>調整係数一覧!F170</f>
        <v>0.99253501339718164</v>
      </c>
      <c r="G170" s="51">
        <f>調整係数一覧!G170</f>
        <v>0.98543615453454825</v>
      </c>
      <c r="H170" s="51">
        <f>調整係数一覧!H170</f>
        <v>0.95049715065983964</v>
      </c>
      <c r="I170" s="51">
        <f>調整係数一覧!I170</f>
        <v>0.89704572352853029</v>
      </c>
      <c r="J170" s="51">
        <f>調整係数一覧!J170</f>
        <v>0.91656752894624471</v>
      </c>
      <c r="K170" s="51">
        <f>調整係数一覧!K170</f>
        <v>0.91949864945235849</v>
      </c>
      <c r="L170" s="51">
        <f>調整係数一覧!L170</f>
        <v>0.89428312753446426</v>
      </c>
      <c r="M170" s="51">
        <f>調整係数一覧!M170</f>
        <v>0.90799851725799707</v>
      </c>
    </row>
    <row r="171" spans="1:13" x14ac:dyDescent="0.3">
      <c r="A171" s="50">
        <v>7</v>
      </c>
      <c r="B171" s="51">
        <f>調整係数一覧!B171</f>
        <v>0.85487015972077907</v>
      </c>
      <c r="C171" s="51">
        <f>調整係数一覧!C171</f>
        <v>0.84027015542306227</v>
      </c>
      <c r="D171" s="51">
        <f>調整係数一覧!D171</f>
        <v>0.901262146706026</v>
      </c>
      <c r="E171" s="51">
        <f>調整係数一覧!E171</f>
        <v>0.98465699445742016</v>
      </c>
      <c r="F171" s="51">
        <f>調整係数一覧!F171</f>
        <v>0.97633344469197469</v>
      </c>
      <c r="G171" s="51">
        <f>調整係数一覧!G171</f>
        <v>0.96358104872183969</v>
      </c>
      <c r="H171" s="51">
        <f>調整係数一覧!H171</f>
        <v>0.93593064623148814</v>
      </c>
      <c r="I171" s="51">
        <f>調整係数一覧!I171</f>
        <v>0.87750831786849981</v>
      </c>
      <c r="J171" s="51">
        <f>調整係数一覧!J171</f>
        <v>0.89723087292797421</v>
      </c>
      <c r="K171" s="51">
        <f>調整係数一覧!K171</f>
        <v>0.89496738999532233</v>
      </c>
      <c r="L171" s="51">
        <f>調整係数一覧!L171</f>
        <v>0.86636501834979163</v>
      </c>
      <c r="M171" s="51">
        <f>調整係数一覧!M171</f>
        <v>0.89145736368444961</v>
      </c>
    </row>
    <row r="172" spans="1:13" x14ac:dyDescent="0.3">
      <c r="A172" s="50">
        <v>6</v>
      </c>
      <c r="B172" s="51">
        <f>調整係数一覧!B172</f>
        <v>0.84069575915298578</v>
      </c>
      <c r="C172" s="51">
        <f>調整係数一覧!C172</f>
        <v>0.82912236672682726</v>
      </c>
      <c r="D172" s="51">
        <f>調整係数一覧!D172</f>
        <v>0.87316703043016852</v>
      </c>
      <c r="E172" s="51">
        <f>調整係数一覧!E172</f>
        <v>0.95587294039525106</v>
      </c>
      <c r="F172" s="51">
        <f>調整係数一覧!F172</f>
        <v>0.95268945797785032</v>
      </c>
      <c r="G172" s="51">
        <f>調整係数一覧!G172</f>
        <v>0.93282087754288268</v>
      </c>
      <c r="H172" s="51">
        <f>調整係数一覧!H172</f>
        <v>0.91592391960597574</v>
      </c>
      <c r="I172" s="51">
        <f>調整係数一覧!I172</f>
        <v>0.85321143077507089</v>
      </c>
      <c r="J172" s="51">
        <f>調整係数一覧!J172</f>
        <v>0.87384136150658021</v>
      </c>
      <c r="K172" s="51">
        <f>調整係数一覧!K172</f>
        <v>0.86560956195060523</v>
      </c>
      <c r="L172" s="51">
        <f>調整係数一覧!L172</f>
        <v>0.83433302501502371</v>
      </c>
      <c r="M172" s="51">
        <f>調整係数一覧!M172</f>
        <v>0.87107109129343374</v>
      </c>
    </row>
    <row r="173" spans="1:13" x14ac:dyDescent="0.3">
      <c r="A173" s="50">
        <v>5</v>
      </c>
      <c r="B173" s="51">
        <f>調整係数一覧!B173</f>
        <v>0.82513092824383716</v>
      </c>
      <c r="C173" s="51">
        <f>調整係数一覧!C173</f>
        <v>0.81588528739301436</v>
      </c>
      <c r="D173" s="51">
        <f>調整係数一覧!D173</f>
        <v>0.83938532215072181</v>
      </c>
      <c r="E173" s="51">
        <f>調整係数一覧!E173</f>
        <v>0.91699799194830978</v>
      </c>
      <c r="F173" s="51">
        <f>調整係数一覧!F173</f>
        <v>0.92160305325480829</v>
      </c>
      <c r="G173" s="51">
        <f>調整係数一覧!G173</f>
        <v>0.89315564099767697</v>
      </c>
      <c r="H173" s="51">
        <f>調整係数一覧!H173</f>
        <v>0.89047697078330246</v>
      </c>
      <c r="I173" s="51">
        <f>調整係数一覧!I173</f>
        <v>0.82415506224824342</v>
      </c>
      <c r="J173" s="51">
        <f>調整係数一覧!J173</f>
        <v>0.84639899468206281</v>
      </c>
      <c r="K173" s="51">
        <f>調整係数一覧!K173</f>
        <v>0.8314251653182072</v>
      </c>
      <c r="L173" s="51">
        <f>調整係数一覧!L173</f>
        <v>0.79818714753016062</v>
      </c>
      <c r="M173" s="51">
        <f>調整係数一覧!M173</f>
        <v>0.84683970008494969</v>
      </c>
    </row>
    <row r="174" spans="1:13" x14ac:dyDescent="0.3">
      <c r="A174" s="50">
        <v>4</v>
      </c>
      <c r="B174" s="51">
        <f>調整係数一覧!B174</f>
        <v>0.80817566699333321</v>
      </c>
      <c r="C174" s="51">
        <f>調整係数一覧!C174</f>
        <v>0.80055891742162366</v>
      </c>
      <c r="D174" s="51">
        <f>調整係数一覧!D174</f>
        <v>0.79991702186768598</v>
      </c>
      <c r="E174" s="51">
        <f>調整係数一覧!E174</f>
        <v>0.86803214911659632</v>
      </c>
      <c r="F174" s="51">
        <f>調整係数一覧!F174</f>
        <v>0.88307423052284872</v>
      </c>
      <c r="G174" s="51">
        <f>調整係数一覧!G174</f>
        <v>0.84458533908622258</v>
      </c>
      <c r="H174" s="51">
        <f>調整係数一覧!H174</f>
        <v>0.85958979976346839</v>
      </c>
      <c r="I174" s="51">
        <f>調整係数一覧!I174</f>
        <v>0.79033921228801751</v>
      </c>
      <c r="J174" s="51">
        <f>調整係数一覧!J174</f>
        <v>0.81490377245442192</v>
      </c>
      <c r="K174" s="51">
        <f>調整係数一覧!K174</f>
        <v>0.79241420009812802</v>
      </c>
      <c r="L174" s="51">
        <f>調整係数一覧!L174</f>
        <v>0.75792738589520248</v>
      </c>
      <c r="M174" s="51">
        <f>調整係数一覧!M174</f>
        <v>0.81876319005899734</v>
      </c>
    </row>
    <row r="175" spans="1:13" x14ac:dyDescent="0.3">
      <c r="A175" s="50">
        <v>3</v>
      </c>
      <c r="B175" s="51">
        <f>調整係数一覧!B175</f>
        <v>0.78982997540147382</v>
      </c>
      <c r="C175" s="51">
        <f>調整係数一覧!C175</f>
        <v>0.78314325681265529</v>
      </c>
      <c r="D175" s="51">
        <f>調整係数一覧!D175</f>
        <v>0.75476212958106081</v>
      </c>
      <c r="E175" s="51">
        <f>調整係数一覧!E175</f>
        <v>0.80897541190011069</v>
      </c>
      <c r="F175" s="51">
        <f>調整係数一覧!F175</f>
        <v>0.83710298978197173</v>
      </c>
      <c r="G175" s="51">
        <f>調整係数一覧!G175</f>
        <v>0.78710997180851949</v>
      </c>
      <c r="H175" s="51">
        <f>調整係数一覧!H175</f>
        <v>0.82326240654647331</v>
      </c>
      <c r="I175" s="51">
        <f>調整係数一覧!I175</f>
        <v>0.75176388089439317</v>
      </c>
      <c r="J175" s="51">
        <f>調整係数一覧!J175</f>
        <v>0.77935569482365741</v>
      </c>
      <c r="K175" s="51">
        <f>調整係数一覧!K175</f>
        <v>0.74857666629036801</v>
      </c>
      <c r="L175" s="51">
        <f>調整係数一覧!L175</f>
        <v>0.71355374011014905</v>
      </c>
      <c r="M175" s="51">
        <f>調整係数一覧!M175</f>
        <v>0.78684156121557669</v>
      </c>
    </row>
    <row r="176" spans="1:13" x14ac:dyDescent="0.3">
      <c r="A176" s="50">
        <v>2</v>
      </c>
      <c r="B176" s="51">
        <f>調整係数一覧!B176</f>
        <v>0.77009385346825898</v>
      </c>
      <c r="C176" s="51">
        <f>調整係数一覧!C176</f>
        <v>0.7636383055661089</v>
      </c>
      <c r="D176" s="51">
        <f>調整係数一覧!D176</f>
        <v>0.70392064529084641</v>
      </c>
      <c r="E176" s="51">
        <f>調整係数一覧!E176</f>
        <v>0.73982778029885277</v>
      </c>
      <c r="F176" s="51">
        <f>調整係数一覧!F176</f>
        <v>0.78368933103217697</v>
      </c>
      <c r="G176" s="51">
        <f>調整係数一覧!G176</f>
        <v>0.72072953916456783</v>
      </c>
      <c r="H176" s="51">
        <f>調整係数一覧!H176</f>
        <v>0.78149479113231746</v>
      </c>
      <c r="I176" s="51">
        <f>調整係数一覧!I176</f>
        <v>0.70842906806737027</v>
      </c>
      <c r="J176" s="51">
        <f>調整係数一覧!J176</f>
        <v>0.73975476178976951</v>
      </c>
      <c r="K176" s="51">
        <f>調整係数一覧!K176</f>
        <v>0.69991256389492706</v>
      </c>
      <c r="L176" s="51">
        <f>調整係数一覧!L176</f>
        <v>0.66506621017500045</v>
      </c>
      <c r="M176" s="51">
        <f>調整係数一覧!M176</f>
        <v>0.75107481355468775</v>
      </c>
    </row>
    <row r="177" spans="1:13" x14ac:dyDescent="0.3">
      <c r="A177" s="50">
        <v>1</v>
      </c>
      <c r="B177" s="51">
        <f>調整係数一覧!B177</f>
        <v>0.74896730119368882</v>
      </c>
      <c r="C177" s="51">
        <f>調整係数一覧!C177</f>
        <v>0.74204406368198483</v>
      </c>
      <c r="D177" s="51">
        <f>調整係数一覧!D177</f>
        <v>0.64739256899704289</v>
      </c>
      <c r="E177" s="51">
        <f>調整係数一覧!E177</f>
        <v>0.66058925431282267</v>
      </c>
      <c r="F177" s="51">
        <f>調整係数一覧!F177</f>
        <v>0.72283325427346479</v>
      </c>
      <c r="G177" s="51">
        <f>調整係数一覧!G177</f>
        <v>0.64544404115436738</v>
      </c>
      <c r="H177" s="51">
        <f>調整係数一覧!H177</f>
        <v>0.73428695352100071</v>
      </c>
      <c r="I177" s="51">
        <f>調整係数一覧!I177</f>
        <v>0.66033477380694894</v>
      </c>
      <c r="J177" s="51">
        <f>調整係数一覧!J177</f>
        <v>0.696100973352758</v>
      </c>
      <c r="K177" s="51">
        <f>調整係数一覧!K177</f>
        <v>0.64642189291180507</v>
      </c>
      <c r="L177" s="51">
        <f>調整係数一覧!L177</f>
        <v>0.61246479608975668</v>
      </c>
      <c r="M177" s="51">
        <f>調整係数一覧!M177</f>
        <v>0.71146294707633062</v>
      </c>
    </row>
    <row r="179" spans="1:13" x14ac:dyDescent="0.3">
      <c r="A179" s="48" t="s">
        <v>59</v>
      </c>
      <c r="B179" s="49">
        <v>4</v>
      </c>
      <c r="C179" s="49">
        <v>5</v>
      </c>
      <c r="D179" s="49">
        <v>6</v>
      </c>
      <c r="E179" s="49">
        <v>7</v>
      </c>
      <c r="F179" s="49">
        <v>8</v>
      </c>
      <c r="G179" s="49">
        <v>9</v>
      </c>
      <c r="H179" s="49">
        <v>10</v>
      </c>
      <c r="I179" s="49">
        <v>11</v>
      </c>
      <c r="J179" s="49">
        <v>12</v>
      </c>
      <c r="K179" s="49">
        <v>1</v>
      </c>
      <c r="L179" s="49">
        <v>2</v>
      </c>
      <c r="M179" s="49">
        <v>3</v>
      </c>
    </row>
    <row r="180" spans="1:13" x14ac:dyDescent="0.3">
      <c r="A180" s="50">
        <v>20</v>
      </c>
      <c r="B180" s="51">
        <f>調整係数一覧!B180</f>
        <v>0.90449096467942935</v>
      </c>
      <c r="C180" s="51">
        <f>調整係数一覧!C180</f>
        <v>0.877369188566406</v>
      </c>
      <c r="D180" s="51">
        <f>調整係数一覧!D180</f>
        <v>0.96528900033837983</v>
      </c>
      <c r="E180" s="51">
        <f>調整係数一覧!E180</f>
        <v>1</v>
      </c>
      <c r="F180" s="51">
        <f>調整係数一覧!F180</f>
        <v>1</v>
      </c>
      <c r="G180" s="51">
        <f>調整係数一覧!G180</f>
        <v>1</v>
      </c>
      <c r="H180" s="51">
        <f>調整係数一覧!H180</f>
        <v>0.98106815070222664</v>
      </c>
      <c r="I180" s="51">
        <f>調整係数一覧!I180</f>
        <v>0.93327367720997634</v>
      </c>
      <c r="J180" s="51">
        <f>調整係数一覧!J180</f>
        <v>0.95780444045020108</v>
      </c>
      <c r="K180" s="51">
        <f>調整係数一覧!K180</f>
        <v>0.97430313956591119</v>
      </c>
      <c r="L180" s="51">
        <f>調整係数一覧!L180</f>
        <v>0.97138695699592326</v>
      </c>
      <c r="M180" s="51">
        <f>調整係数一覧!M180</f>
        <v>0.93976617940171514</v>
      </c>
    </row>
    <row r="181" spans="1:13" x14ac:dyDescent="0.3">
      <c r="A181" s="50">
        <v>19</v>
      </c>
      <c r="B181" s="51">
        <f>調整係数一覧!B181</f>
        <v>0.90449096467942935</v>
      </c>
      <c r="C181" s="51">
        <f>調整係数一覧!C181</f>
        <v>0.877369188566406</v>
      </c>
      <c r="D181" s="51">
        <f>調整係数一覧!D181</f>
        <v>0.96528900033837983</v>
      </c>
      <c r="E181" s="51">
        <f>調整係数一覧!E181</f>
        <v>1</v>
      </c>
      <c r="F181" s="51">
        <f>調整係数一覧!F181</f>
        <v>1</v>
      </c>
      <c r="G181" s="51">
        <f>調整係数一覧!G181</f>
        <v>1</v>
      </c>
      <c r="H181" s="51">
        <f>調整係数一覧!H181</f>
        <v>0.98106815070222664</v>
      </c>
      <c r="I181" s="51">
        <f>調整係数一覧!I181</f>
        <v>0.93327367720997634</v>
      </c>
      <c r="J181" s="51">
        <f>調整係数一覧!J181</f>
        <v>0.95780444045020108</v>
      </c>
      <c r="K181" s="51">
        <f>調整係数一覧!K181</f>
        <v>0.97430313956591119</v>
      </c>
      <c r="L181" s="51">
        <f>調整係数一覧!L181</f>
        <v>0.97138695699592326</v>
      </c>
      <c r="M181" s="51">
        <f>調整係数一覧!M181</f>
        <v>0.93976617940171514</v>
      </c>
    </row>
    <row r="182" spans="1:13" x14ac:dyDescent="0.3">
      <c r="A182" s="50">
        <v>18</v>
      </c>
      <c r="B182" s="51">
        <f>調整係数一覧!B182</f>
        <v>0.90449096467942935</v>
      </c>
      <c r="C182" s="51">
        <f>調整係数一覧!C182</f>
        <v>0.877369188566406</v>
      </c>
      <c r="D182" s="51">
        <f>調整係数一覧!D182</f>
        <v>0.96528900033837983</v>
      </c>
      <c r="E182" s="51">
        <f>調整係数一覧!E182</f>
        <v>1</v>
      </c>
      <c r="F182" s="51">
        <f>調整係数一覧!F182</f>
        <v>1</v>
      </c>
      <c r="G182" s="51">
        <f>調整係数一覧!G182</f>
        <v>1</v>
      </c>
      <c r="H182" s="51">
        <f>調整係数一覧!H182</f>
        <v>0.98106815070222664</v>
      </c>
      <c r="I182" s="51">
        <f>調整係数一覧!I182</f>
        <v>0.93327367720997634</v>
      </c>
      <c r="J182" s="51">
        <f>調整係数一覧!J182</f>
        <v>0.95780444045020108</v>
      </c>
      <c r="K182" s="51">
        <f>調整係数一覧!K182</f>
        <v>0.97430313956591119</v>
      </c>
      <c r="L182" s="51">
        <f>調整係数一覧!L182</f>
        <v>0.97138695699592326</v>
      </c>
      <c r="M182" s="51">
        <f>調整係数一覧!M182</f>
        <v>0.93976617940171514</v>
      </c>
    </row>
    <row r="183" spans="1:13" x14ac:dyDescent="0.3">
      <c r="A183" s="50">
        <v>17</v>
      </c>
      <c r="B183" s="51">
        <f>調整係数一覧!B183</f>
        <v>0.90449096467942935</v>
      </c>
      <c r="C183" s="51">
        <f>調整係数一覧!C183</f>
        <v>0.877369188566406</v>
      </c>
      <c r="D183" s="51">
        <f>調整係数一覧!D183</f>
        <v>0.96528900033837983</v>
      </c>
      <c r="E183" s="51">
        <f>調整係数一覧!E183</f>
        <v>1</v>
      </c>
      <c r="F183" s="51">
        <f>調整係数一覧!F183</f>
        <v>1</v>
      </c>
      <c r="G183" s="51">
        <f>調整係数一覧!G183</f>
        <v>1</v>
      </c>
      <c r="H183" s="51">
        <f>調整係数一覧!H183</f>
        <v>0.98106815070222664</v>
      </c>
      <c r="I183" s="51">
        <f>調整係数一覧!I183</f>
        <v>0.93327367720997634</v>
      </c>
      <c r="J183" s="51">
        <f>調整係数一覧!J183</f>
        <v>0.95780444045020108</v>
      </c>
      <c r="K183" s="51">
        <f>調整係数一覧!K183</f>
        <v>0.97430313956591119</v>
      </c>
      <c r="L183" s="51">
        <f>調整係数一覧!L183</f>
        <v>0.97138695699592326</v>
      </c>
      <c r="M183" s="51">
        <f>調整係数一覧!M183</f>
        <v>0.93976617940171514</v>
      </c>
    </row>
    <row r="184" spans="1:13" x14ac:dyDescent="0.3">
      <c r="A184" s="50">
        <v>16</v>
      </c>
      <c r="B184" s="51">
        <f>調整係数一覧!B184</f>
        <v>0.90449096467942935</v>
      </c>
      <c r="C184" s="51">
        <f>調整係数一覧!C184</f>
        <v>0.877369188566406</v>
      </c>
      <c r="D184" s="51">
        <f>調整係数一覧!D184</f>
        <v>0.96528900033837983</v>
      </c>
      <c r="E184" s="51">
        <f>調整係数一覧!E184</f>
        <v>1</v>
      </c>
      <c r="F184" s="51">
        <f>調整係数一覧!F184</f>
        <v>1</v>
      </c>
      <c r="G184" s="51">
        <f>調整係数一覧!G184</f>
        <v>1</v>
      </c>
      <c r="H184" s="51">
        <f>調整係数一覧!H184</f>
        <v>0.98106815070222664</v>
      </c>
      <c r="I184" s="51">
        <f>調整係数一覧!I184</f>
        <v>0.93327367720997634</v>
      </c>
      <c r="J184" s="51">
        <f>調整係数一覧!J184</f>
        <v>0.95780444045020108</v>
      </c>
      <c r="K184" s="51">
        <f>調整係数一覧!K184</f>
        <v>0.97430313956591119</v>
      </c>
      <c r="L184" s="51">
        <f>調整係数一覧!L184</f>
        <v>0.97138695699592326</v>
      </c>
      <c r="M184" s="51">
        <f>調整係数一覧!M184</f>
        <v>0.93976617940171514</v>
      </c>
    </row>
    <row r="185" spans="1:13" x14ac:dyDescent="0.3">
      <c r="A185" s="50">
        <v>15</v>
      </c>
      <c r="B185" s="51">
        <f>調整係数一覧!B185</f>
        <v>0.90449096467942935</v>
      </c>
      <c r="C185" s="51">
        <f>調整係数一覧!C185</f>
        <v>0.877369188566406</v>
      </c>
      <c r="D185" s="51">
        <f>調整係数一覧!D185</f>
        <v>0.96528900033837983</v>
      </c>
      <c r="E185" s="51">
        <f>調整係数一覧!E185</f>
        <v>1</v>
      </c>
      <c r="F185" s="51">
        <f>調整係数一覧!F185</f>
        <v>1</v>
      </c>
      <c r="G185" s="51">
        <f>調整係数一覧!G185</f>
        <v>1</v>
      </c>
      <c r="H185" s="51">
        <f>調整係数一覧!H185</f>
        <v>0.98106815070222664</v>
      </c>
      <c r="I185" s="51">
        <f>調整係数一覧!I185</f>
        <v>0.93327367720997634</v>
      </c>
      <c r="J185" s="51">
        <f>調整係数一覧!J185</f>
        <v>0.95780444045020108</v>
      </c>
      <c r="K185" s="51">
        <f>調整係数一覧!K185</f>
        <v>0.97430313956591119</v>
      </c>
      <c r="L185" s="51">
        <f>調整係数一覧!L185</f>
        <v>0.97138695699592326</v>
      </c>
      <c r="M185" s="51">
        <f>調整係数一覧!M185</f>
        <v>0.93976617940171514</v>
      </c>
    </row>
    <row r="186" spans="1:13" x14ac:dyDescent="0.3">
      <c r="A186" s="50">
        <v>14</v>
      </c>
      <c r="B186" s="51">
        <f>調整係数一覧!B186</f>
        <v>0.90449096467942935</v>
      </c>
      <c r="C186" s="51">
        <f>調整係数一覧!C186</f>
        <v>0.877369188566406</v>
      </c>
      <c r="D186" s="51">
        <f>調整係数一覧!D186</f>
        <v>0.96528900033837983</v>
      </c>
      <c r="E186" s="51">
        <f>調整係数一覧!E186</f>
        <v>1</v>
      </c>
      <c r="F186" s="51">
        <f>調整係数一覧!F186</f>
        <v>1</v>
      </c>
      <c r="G186" s="51">
        <f>調整係数一覧!G186</f>
        <v>1</v>
      </c>
      <c r="H186" s="51">
        <f>調整係数一覧!H186</f>
        <v>0.98106815070222664</v>
      </c>
      <c r="I186" s="51">
        <f>調整係数一覧!I186</f>
        <v>0.93327367720997634</v>
      </c>
      <c r="J186" s="51">
        <f>調整係数一覧!J186</f>
        <v>0.95780444045020108</v>
      </c>
      <c r="K186" s="51">
        <f>調整係数一覧!K186</f>
        <v>0.97430313956591119</v>
      </c>
      <c r="L186" s="51">
        <f>調整係数一覧!L186</f>
        <v>0.97138695699592326</v>
      </c>
      <c r="M186" s="51">
        <f>調整係数一覧!M186</f>
        <v>0.93976617940171514</v>
      </c>
    </row>
    <row r="187" spans="1:13" x14ac:dyDescent="0.3">
      <c r="A187" s="50">
        <v>13</v>
      </c>
      <c r="B187" s="51">
        <f>調整係数一覧!B187</f>
        <v>0.90449096467942935</v>
      </c>
      <c r="C187" s="51">
        <f>調整係数一覧!C187</f>
        <v>0.877369188566406</v>
      </c>
      <c r="D187" s="51">
        <f>調整係数一覧!D187</f>
        <v>0.96528900033837983</v>
      </c>
      <c r="E187" s="51">
        <f>調整係数一覧!E187</f>
        <v>1</v>
      </c>
      <c r="F187" s="51">
        <f>調整係数一覧!F187</f>
        <v>1</v>
      </c>
      <c r="G187" s="51">
        <f>調整係数一覧!G187</f>
        <v>1</v>
      </c>
      <c r="H187" s="51">
        <f>調整係数一覧!H187</f>
        <v>0.98106815070222664</v>
      </c>
      <c r="I187" s="51">
        <f>調整係数一覧!I187</f>
        <v>0.93327367720997634</v>
      </c>
      <c r="J187" s="51">
        <f>調整係数一覧!J187</f>
        <v>0.95780444045020108</v>
      </c>
      <c r="K187" s="51">
        <f>調整係数一覧!K187</f>
        <v>0.97430313956591119</v>
      </c>
      <c r="L187" s="51">
        <f>調整係数一覧!L187</f>
        <v>0.97138695699592326</v>
      </c>
      <c r="M187" s="51">
        <f>調整係数一覧!M187</f>
        <v>0.93976617940171514</v>
      </c>
    </row>
    <row r="188" spans="1:13" x14ac:dyDescent="0.3">
      <c r="A188" s="50">
        <v>12</v>
      </c>
      <c r="B188" s="51">
        <f>調整係数一覧!B188</f>
        <v>0.90449096467942935</v>
      </c>
      <c r="C188" s="51">
        <f>調整係数一覧!C188</f>
        <v>0.877369188566406</v>
      </c>
      <c r="D188" s="51">
        <f>調整係数一覧!D188</f>
        <v>0.96528900033837983</v>
      </c>
      <c r="E188" s="51">
        <f>調整係数一覧!E188</f>
        <v>1</v>
      </c>
      <c r="F188" s="51">
        <f>調整係数一覧!F188</f>
        <v>1</v>
      </c>
      <c r="G188" s="51">
        <f>調整係数一覧!G188</f>
        <v>1</v>
      </c>
      <c r="H188" s="51">
        <f>調整係数一覧!H188</f>
        <v>0.98106815070222664</v>
      </c>
      <c r="I188" s="51">
        <f>調整係数一覧!I188</f>
        <v>0.93327367720997634</v>
      </c>
      <c r="J188" s="51">
        <f>調整係数一覧!J188</f>
        <v>0.95780444045020108</v>
      </c>
      <c r="K188" s="51">
        <f>調整係数一覧!K188</f>
        <v>0.97430313956591119</v>
      </c>
      <c r="L188" s="51">
        <f>調整係数一覧!L188</f>
        <v>0.96997052886009549</v>
      </c>
      <c r="M188" s="51">
        <f>調整係数一覧!M188</f>
        <v>0.93976617940171514</v>
      </c>
    </row>
    <row r="189" spans="1:13" x14ac:dyDescent="0.3">
      <c r="A189" s="50">
        <v>11</v>
      </c>
      <c r="B189" s="51">
        <f>調整係数一覧!B189</f>
        <v>0.90179593464514041</v>
      </c>
      <c r="C189" s="51">
        <f>調整係数一覧!C189</f>
        <v>0.877369188566406</v>
      </c>
      <c r="D189" s="51">
        <f>調整係数一覧!D189</f>
        <v>0.96528900033837983</v>
      </c>
      <c r="E189" s="51">
        <f>調整係数一覧!E189</f>
        <v>1</v>
      </c>
      <c r="F189" s="51">
        <f>調整係数一覧!F189</f>
        <v>1</v>
      </c>
      <c r="G189" s="51">
        <f>調整係数一覧!G189</f>
        <v>1</v>
      </c>
      <c r="H189" s="51">
        <f>調整係数一覧!H189</f>
        <v>0.98106815070222664</v>
      </c>
      <c r="I189" s="51">
        <f>調整係数一覧!I189</f>
        <v>0.93327367720997634</v>
      </c>
      <c r="J189" s="51">
        <f>調整係数一覧!J189</f>
        <v>0.95780444045020108</v>
      </c>
      <c r="K189" s="51">
        <f>調整係数一覧!K189</f>
        <v>0.97184393589269757</v>
      </c>
      <c r="L189" s="51">
        <f>調整係数一覧!L189</f>
        <v>0.96163970997272896</v>
      </c>
      <c r="M189" s="51">
        <f>調整係数一覧!M189</f>
        <v>0.93976617940171514</v>
      </c>
    </row>
    <row r="190" spans="1:13" x14ac:dyDescent="0.3">
      <c r="A190" s="50">
        <v>10</v>
      </c>
      <c r="B190" s="51">
        <f>調整係数一覧!B190</f>
        <v>0.89278707494838749</v>
      </c>
      <c r="C190" s="51">
        <f>調整係数一覧!C190</f>
        <v>0.877369188566406</v>
      </c>
      <c r="D190" s="51">
        <f>調整係数一覧!D190</f>
        <v>0.96047516817897804</v>
      </c>
      <c r="E190" s="51">
        <f>調整係数一覧!E190</f>
        <v>1</v>
      </c>
      <c r="F190" s="51">
        <f>調整係数一覧!F190</f>
        <v>1</v>
      </c>
      <c r="G190" s="51">
        <f>調整係数一覧!G190</f>
        <v>1</v>
      </c>
      <c r="H190" s="51">
        <f>調整係数一覧!H190</f>
        <v>0.98106815070222664</v>
      </c>
      <c r="I190" s="51">
        <f>調整係数一覧!I190</f>
        <v>0.92914118496069742</v>
      </c>
      <c r="J190" s="51">
        <f>調整係数一覧!J190</f>
        <v>0.95181025217957993</v>
      </c>
      <c r="K190" s="51">
        <f>調整係数一覧!K190</f>
        <v>0.9623836706772263</v>
      </c>
      <c r="L190" s="51">
        <f>調整係数一覧!L190</f>
        <v>0.94639450033382366</v>
      </c>
      <c r="M190" s="51">
        <f>調整係数一覧!M190</f>
        <v>0.93650273599725453</v>
      </c>
    </row>
    <row r="191" spans="1:13" x14ac:dyDescent="0.3">
      <c r="A191" s="50">
        <v>9</v>
      </c>
      <c r="B191" s="51">
        <f>調整係数一覧!B191</f>
        <v>0.87746438558917084</v>
      </c>
      <c r="C191" s="51">
        <f>調整係数一覧!C191</f>
        <v>0.87032260951117091</v>
      </c>
      <c r="D191" s="51">
        <f>調整係数一覧!D191</f>
        <v>0.94475107080214982</v>
      </c>
      <c r="E191" s="51">
        <f>調整係数一覧!E191</f>
        <v>1</v>
      </c>
      <c r="F191" s="51">
        <f>調整係数一覧!F191</f>
        <v>1</v>
      </c>
      <c r="G191" s="51">
        <f>調整係数一覧!G191</f>
        <v>1</v>
      </c>
      <c r="H191" s="51">
        <f>調整係数一覧!H191</f>
        <v>0.97631133745664012</v>
      </c>
      <c r="I191" s="51">
        <f>調整係数一覧!I191</f>
        <v>0.9165008960202119</v>
      </c>
      <c r="J191" s="51">
        <f>調整係数一覧!J191</f>
        <v>0.93937498221113258</v>
      </c>
      <c r="K191" s="51">
        <f>調整係数一覧!K191</f>
        <v>0.94592234391949748</v>
      </c>
      <c r="L191" s="51">
        <f>調整係数一覧!L191</f>
        <v>0.92423489994337926</v>
      </c>
      <c r="M191" s="51">
        <f>調整係数一覧!M191</f>
        <v>0.92537661994331932</v>
      </c>
    </row>
    <row r="192" spans="1:13" x14ac:dyDescent="0.3">
      <c r="A192" s="50">
        <v>8</v>
      </c>
      <c r="B192" s="51">
        <f>調整係数一覧!B192</f>
        <v>0.85582786656749033</v>
      </c>
      <c r="C192" s="51">
        <f>調整係数一覧!C192</f>
        <v>0.8537043612318761</v>
      </c>
      <c r="D192" s="51">
        <f>調整係数一覧!D192</f>
        <v>0.91811670820789448</v>
      </c>
      <c r="E192" s="51">
        <f>調整係数一覧!E192</f>
        <v>1</v>
      </c>
      <c r="F192" s="51">
        <f>調整係数一覧!F192</f>
        <v>1</v>
      </c>
      <c r="G192" s="51">
        <f>調整係数一覧!G192</f>
        <v>0.99839420611982221</v>
      </c>
      <c r="H192" s="51">
        <f>調整係数一覧!H192</f>
        <v>0.95866470276735083</v>
      </c>
      <c r="I192" s="51">
        <f>調整係数一覧!I192</f>
        <v>0.89535281038851977</v>
      </c>
      <c r="J192" s="51">
        <f>調整係数一覧!J192</f>
        <v>0.92049863054485903</v>
      </c>
      <c r="K192" s="51">
        <f>調整係数一覧!K192</f>
        <v>0.92245995561951133</v>
      </c>
      <c r="L192" s="51">
        <f>調整係数一覧!L192</f>
        <v>0.89516090880139632</v>
      </c>
      <c r="M192" s="51">
        <f>調整係数一覧!M192</f>
        <v>0.90638783123990996</v>
      </c>
    </row>
    <row r="193" spans="1:13" x14ac:dyDescent="0.3">
      <c r="A193" s="50">
        <v>7</v>
      </c>
      <c r="B193" s="51">
        <f>調整係数一覧!B193</f>
        <v>0.82787751788334596</v>
      </c>
      <c r="C193" s="51">
        <f>調整係数一覧!C193</f>
        <v>0.82751444372852156</v>
      </c>
      <c r="D193" s="51">
        <f>調整係数一覧!D193</f>
        <v>0.88057208039621271</v>
      </c>
      <c r="E193" s="51">
        <f>調整係数一覧!E193</f>
        <v>0.98998799234649348</v>
      </c>
      <c r="F193" s="51">
        <f>調整係数一覧!F193</f>
        <v>0.98209152076119333</v>
      </c>
      <c r="G193" s="51">
        <f>調整係数一覧!G193</f>
        <v>0.96600711212200296</v>
      </c>
      <c r="H193" s="51">
        <f>調整係数一覧!H193</f>
        <v>0.92812824663435889</v>
      </c>
      <c r="I193" s="51">
        <f>調整係数一覧!I193</f>
        <v>0.86569692806562104</v>
      </c>
      <c r="J193" s="51">
        <f>調整係数一覧!J193</f>
        <v>0.89518119718075917</v>
      </c>
      <c r="K193" s="51">
        <f>調整係数一覧!K193</f>
        <v>0.89199650577726775</v>
      </c>
      <c r="L193" s="51">
        <f>調整係数一覧!L193</f>
        <v>0.85917252690787449</v>
      </c>
      <c r="M193" s="51">
        <f>調整係数一覧!M193</f>
        <v>0.87953636988702621</v>
      </c>
    </row>
    <row r="194" spans="1:13" x14ac:dyDescent="0.3">
      <c r="A194" s="50">
        <v>6</v>
      </c>
      <c r="B194" s="51">
        <f>調整係数一覧!B194</f>
        <v>0.79361333953673774</v>
      </c>
      <c r="C194" s="51">
        <f>調整係数一覧!C194</f>
        <v>0.7917528570011072</v>
      </c>
      <c r="D194" s="51">
        <f>調整係数一覧!D194</f>
        <v>0.83211718736710427</v>
      </c>
      <c r="E194" s="51">
        <f>調整係数一覧!E194</f>
        <v>0.94892609867490385</v>
      </c>
      <c r="F194" s="51">
        <f>調整係数一覧!F194</f>
        <v>0.94210645719456054</v>
      </c>
      <c r="G194" s="51">
        <f>調整係数一覧!G194</f>
        <v>0.9191577044485445</v>
      </c>
      <c r="H194" s="51">
        <f>調整係数一覧!H194</f>
        <v>0.88470196905766429</v>
      </c>
      <c r="I194" s="51">
        <f>調整係数一覧!I194</f>
        <v>0.82753324905151582</v>
      </c>
      <c r="J194" s="51">
        <f>調整係数一覧!J194</f>
        <v>0.86342268211883311</v>
      </c>
      <c r="K194" s="51">
        <f>調整係数一覧!K194</f>
        <v>0.8545319943927665</v>
      </c>
      <c r="L194" s="51">
        <f>調整係数一覧!L194</f>
        <v>0.81626975426281367</v>
      </c>
      <c r="M194" s="51">
        <f>調整係数一覧!M194</f>
        <v>0.84482223588466798</v>
      </c>
    </row>
    <row r="195" spans="1:13" x14ac:dyDescent="0.3">
      <c r="A195" s="50">
        <v>5</v>
      </c>
      <c r="B195" s="51">
        <f>調整係数一覧!B195</f>
        <v>0.75303533152766566</v>
      </c>
      <c r="C195" s="51">
        <f>調整係数一覧!C195</f>
        <v>0.74641960104963312</v>
      </c>
      <c r="D195" s="51">
        <f>調整係数一覧!D195</f>
        <v>0.77275202912056895</v>
      </c>
      <c r="E195" s="51">
        <f>調整係数一覧!E195</f>
        <v>0.89337660053651291</v>
      </c>
      <c r="F195" s="51">
        <f>調整係数一覧!F195</f>
        <v>0.88872797523811409</v>
      </c>
      <c r="G195" s="51">
        <f>調整係数一覧!G195</f>
        <v>0.85784598309944693</v>
      </c>
      <c r="H195" s="51">
        <f>調整係数一覧!H195</f>
        <v>0.82838587003726705</v>
      </c>
      <c r="I195" s="51">
        <f>調整係数一覧!I195</f>
        <v>0.78086177334620399</v>
      </c>
      <c r="J195" s="51">
        <f>調整係数一覧!J195</f>
        <v>0.82522308535908073</v>
      </c>
      <c r="K195" s="51">
        <f>調整係数一覧!K195</f>
        <v>0.81006642146600782</v>
      </c>
      <c r="L195" s="51">
        <f>調整係数一覧!L195</f>
        <v>0.76645259086621409</v>
      </c>
      <c r="M195" s="51">
        <f>調整係数一覧!M195</f>
        <v>0.80224542923283548</v>
      </c>
    </row>
    <row r="196" spans="1:13" x14ac:dyDescent="0.3">
      <c r="A196" s="50">
        <v>4</v>
      </c>
      <c r="B196" s="51">
        <f>調整係数一覧!B196</f>
        <v>0.70614349385612973</v>
      </c>
      <c r="C196" s="51">
        <f>調整係数一覧!C196</f>
        <v>0.69151467587409932</v>
      </c>
      <c r="D196" s="51">
        <f>調整係数一覧!D196</f>
        <v>0.70247660565660697</v>
      </c>
      <c r="E196" s="51">
        <f>調整係数一覧!E196</f>
        <v>0.82333949793132044</v>
      </c>
      <c r="F196" s="51">
        <f>調整係数一覧!F196</f>
        <v>0.82195607489185341</v>
      </c>
      <c r="G196" s="51">
        <f>調整係数一覧!G196</f>
        <v>0.78207194807471025</v>
      </c>
      <c r="H196" s="51">
        <f>調整係数一覧!H196</f>
        <v>0.75917994957316703</v>
      </c>
      <c r="I196" s="51">
        <f>調整係数一覧!I196</f>
        <v>0.72568250094968545</v>
      </c>
      <c r="J196" s="51">
        <f>調整係数一覧!J196</f>
        <v>0.78058240690150216</v>
      </c>
      <c r="K196" s="51">
        <f>調整係数一覧!K196</f>
        <v>0.75859978699699182</v>
      </c>
      <c r="L196" s="51">
        <f>調整係数一覧!L196</f>
        <v>0.70972103671807574</v>
      </c>
      <c r="M196" s="51">
        <f>調整係数一覧!M196</f>
        <v>0.75180594993152861</v>
      </c>
    </row>
    <row r="197" spans="1:13" x14ac:dyDescent="0.3">
      <c r="A197" s="50">
        <v>3</v>
      </c>
      <c r="B197" s="51">
        <f>調整係数一覧!B197</f>
        <v>0.65293782652212995</v>
      </c>
      <c r="C197" s="51">
        <f>調整係数一覧!C197</f>
        <v>0.62703808147450568</v>
      </c>
      <c r="D197" s="51">
        <f>調整係数一覧!D197</f>
        <v>0.62129091697521832</v>
      </c>
      <c r="E197" s="51">
        <f>調整係数一覧!E197</f>
        <v>0.73881479085932655</v>
      </c>
      <c r="F197" s="51">
        <f>調整係数一覧!F197</f>
        <v>0.74179075615577883</v>
      </c>
      <c r="G197" s="51">
        <f>調整係数一覧!G197</f>
        <v>0.69183559937433436</v>
      </c>
      <c r="H197" s="51">
        <f>調整係数一覧!H197</f>
        <v>0.67708420766536426</v>
      </c>
      <c r="I197" s="51">
        <f>調整係数一覧!I197</f>
        <v>0.66199543186196041</v>
      </c>
      <c r="J197" s="51">
        <f>調整係数一覧!J197</f>
        <v>0.72950064674609738</v>
      </c>
      <c r="K197" s="51">
        <f>調整係数一覧!K197</f>
        <v>0.70013209098571816</v>
      </c>
      <c r="L197" s="51">
        <f>調整係数一覧!L197</f>
        <v>0.64607509181839839</v>
      </c>
      <c r="M197" s="51">
        <f>調整係数一覧!M197</f>
        <v>0.69350379798074735</v>
      </c>
    </row>
    <row r="198" spans="1:13" x14ac:dyDescent="0.3">
      <c r="A198" s="50">
        <v>2</v>
      </c>
      <c r="B198" s="51">
        <f>調整係数一覧!B198</f>
        <v>0.59341832952566631</v>
      </c>
      <c r="C198" s="51">
        <f>調整係数一覧!C198</f>
        <v>0.55298981785085233</v>
      </c>
      <c r="D198" s="51">
        <f>調整係数一覧!D198</f>
        <v>0.5291949630764029</v>
      </c>
      <c r="E198" s="51">
        <f>調整係数一覧!E198</f>
        <v>0.63980247932053136</v>
      </c>
      <c r="F198" s="51">
        <f>調整係数一覧!F198</f>
        <v>0.64823201902989047</v>
      </c>
      <c r="G198" s="51">
        <f>調整係数一覧!G198</f>
        <v>0.58713693699831926</v>
      </c>
      <c r="H198" s="51">
        <f>調整係数一覧!H198</f>
        <v>0.58209864431385894</v>
      </c>
      <c r="I198" s="51">
        <f>調整係数一覧!I198</f>
        <v>0.58980056608302878</v>
      </c>
      <c r="J198" s="51">
        <f>調整係数一覧!J198</f>
        <v>0.67197780489286629</v>
      </c>
      <c r="K198" s="51">
        <f>調整係数一覧!K198</f>
        <v>0.63466333343218706</v>
      </c>
      <c r="L198" s="51">
        <f>調整係数一覧!L198</f>
        <v>0.57551475616718228</v>
      </c>
      <c r="M198" s="51">
        <f>調整係数一覧!M198</f>
        <v>0.62733897338049172</v>
      </c>
    </row>
    <row r="199" spans="1:13" x14ac:dyDescent="0.3">
      <c r="A199" s="50">
        <v>1</v>
      </c>
      <c r="B199" s="51">
        <f>調整係数一覧!B199</f>
        <v>0.52758500286673882</v>
      </c>
      <c r="C199" s="51">
        <f>調整係数一覧!C199</f>
        <v>0.46936988500313931</v>
      </c>
      <c r="D199" s="51">
        <f>調整係数一覧!D199</f>
        <v>0.42618874396016077</v>
      </c>
      <c r="E199" s="51">
        <f>調整係数一覧!E199</f>
        <v>0.52630256331493475</v>
      </c>
      <c r="F199" s="51">
        <f>調整係数一覧!F199</f>
        <v>0.54127986351418811</v>
      </c>
      <c r="G199" s="51">
        <f>調整係数一覧!G199</f>
        <v>0.4679759609466651</v>
      </c>
      <c r="H199" s="51">
        <f>調整係数一覧!H199</f>
        <v>0.47422325951865074</v>
      </c>
      <c r="I199" s="51">
        <f>調整係数一覧!I199</f>
        <v>0.50909790361289042</v>
      </c>
      <c r="J199" s="51">
        <f>調整係数一覧!J199</f>
        <v>0.608013881341809</v>
      </c>
      <c r="K199" s="51">
        <f>調整係数一覧!K199</f>
        <v>0.56219351433639853</v>
      </c>
      <c r="L199" s="51">
        <f>調整係数一覧!L199</f>
        <v>0.49804002976442741</v>
      </c>
      <c r="M199" s="51">
        <f>調整係数一覧!M199</f>
        <v>0.55331147613076181</v>
      </c>
    </row>
    <row r="201" spans="1:13" x14ac:dyDescent="0.3">
      <c r="A201" s="48" t="s">
        <v>60</v>
      </c>
      <c r="B201" s="49">
        <v>4</v>
      </c>
      <c r="C201" s="49">
        <v>5</v>
      </c>
      <c r="D201" s="49">
        <v>6</v>
      </c>
      <c r="E201" s="49">
        <v>7</v>
      </c>
      <c r="F201" s="49">
        <v>8</v>
      </c>
      <c r="G201" s="49">
        <v>9</v>
      </c>
      <c r="H201" s="49">
        <v>10</v>
      </c>
      <c r="I201" s="49">
        <v>11</v>
      </c>
      <c r="J201" s="49">
        <v>12</v>
      </c>
      <c r="K201" s="49">
        <v>1</v>
      </c>
      <c r="L201" s="49">
        <v>2</v>
      </c>
      <c r="M201" s="49">
        <v>3</v>
      </c>
    </row>
    <row r="202" spans="1:13" x14ac:dyDescent="0.3">
      <c r="A202" s="50">
        <v>20</v>
      </c>
      <c r="B202" s="51">
        <f>IF(記載例!$E$16="北海道",B4,IF(記載例!$E$16="東北",B26,IF(記載例!$E$16="東京",B48,IF(記載例!$E$16="中部",B70,IF(記載例!$E$16="北陸",B92,IF(記載例!$E$16="関西",B114,IF(記載例!$E$16="中国",B136,IF(記載例!$E$16="四国",B158,IF(記載例!$E$16="九州",B180)))))))))</f>
        <v>0.88338826254649416</v>
      </c>
      <c r="C202" s="52">
        <f>IF(記載例!$E$16="北海道",C4,IF(記載例!$E$16="東北",C26,IF(記載例!$E$16="東京",C48,IF(記載例!$E$16="中部",C70,IF(記載例!$E$16="北陸",C92,IF(記載例!$E$16="関西",C114,IF(記載例!$E$16="中国",C136,IF(記載例!$E$16="四国",C158,IF(記載例!$E$16="九州",C180)))))))))</f>
        <v>0.83533903778711671</v>
      </c>
      <c r="D202" s="52">
        <f>IF(記載例!$E$16="北海道",D4,IF(記載例!$E$16="東北",D26,IF(記載例!$E$16="東京",D48,IF(記載例!$E$16="中部",D70,IF(記載例!$E$16="北陸",D92,IF(記載例!$E$16="関西",D114,IF(記載例!$E$16="中国",D136,IF(記載例!$E$16="四国",D158,IF(記載例!$E$16="九州",D180)))))))))</f>
        <v>0.94788578751655828</v>
      </c>
      <c r="E202" s="52">
        <f>IF(記載例!$E$16="北海道",E4,IF(記載例!$E$16="東北",E26,IF(記載例!$E$16="東京",E48,IF(記載例!$E$16="中部",E70,IF(記載例!$E$16="北陸",E92,IF(記載例!$E$16="関西",E114,IF(記載例!$E$16="中国",E136,IF(記載例!$E$16="四国",E158,IF(記載例!$E$16="九州",E180)))))))))</f>
        <v>1</v>
      </c>
      <c r="F202" s="52">
        <f>IF(記載例!$E$16="北海道",F4,IF(記載例!$E$16="東北",F26,IF(記載例!$E$16="東京",F48,IF(記載例!$E$16="中部",F70,IF(記載例!$E$16="北陸",F92,IF(記載例!$E$16="関西",F114,IF(記載例!$E$16="中国",F136,IF(記載例!$E$16="四国",F158,IF(記載例!$E$16="九州",F180)))))))))</f>
        <v>1</v>
      </c>
      <c r="G202" s="52">
        <f>IF(記載例!$E$16="北海道",G4,IF(記載例!$E$16="東北",G26,IF(記載例!$E$16="東京",G48,IF(記載例!$E$16="中部",G70,IF(記載例!$E$16="北陸",G92,IF(記載例!$E$16="関西",G114,IF(記載例!$E$16="中国",G136,IF(記載例!$E$16="四国",G158,IF(記載例!$E$16="九州",G180)))))))))</f>
        <v>1</v>
      </c>
      <c r="H202" s="52">
        <f>IF(記載例!$E$16="北海道",H4,IF(記載例!$E$16="東北",H26,IF(記載例!$E$16="東京",H48,IF(記載例!$E$16="中部",H70,IF(記載例!$E$16="北陸",H92,IF(記載例!$E$16="関西",H114,IF(記載例!$E$16="中国",H136,IF(記載例!$E$16="四国",H158,IF(記載例!$E$16="九州",H180)))))))))</f>
        <v>0.93140486134814071</v>
      </c>
      <c r="I202" s="52">
        <f>IF(記載例!$E$16="北海道",I4,IF(記載例!$E$16="東北",I26,IF(記載例!$E$16="東京",I48,IF(記載例!$E$16="中部",I70,IF(記載例!$E$16="北陸",I92,IF(記載例!$E$16="関西",I114,IF(記載例!$E$16="中国",I136,IF(記載例!$E$16="四国",I158,IF(記載例!$E$16="九州",I180)))))))))</f>
        <v>0.95016803162975716</v>
      </c>
      <c r="J202" s="52">
        <f>IF(記載例!$E$16="北海道",J4,IF(記載例!$E$16="東北",J26,IF(記載例!$E$16="東京",J48,IF(記載例!$E$16="中部",J70,IF(記載例!$E$16="北陸",J92,IF(記載例!$E$16="関西",J114,IF(記載例!$E$16="中国",J136,IF(記載例!$E$16="四国",J158,IF(記載例!$E$16="九州",J180)))))))))</f>
        <v>0.94163200803266367</v>
      </c>
      <c r="K202" s="52">
        <f>IF(記載例!$E$16="北海道",K4,IF(記載例!$E$16="東北",K26,IF(記載例!$E$16="東京",K48,IF(記載例!$E$16="中部",K70,IF(記載例!$E$16="北陸",K92,IF(記載例!$E$16="関西",K114,IF(記載例!$E$16="中国",K136,IF(記載例!$E$16="四国",K158,IF(記載例!$E$16="九州",K180)))))))))</f>
        <v>0.96999062565675875</v>
      </c>
      <c r="L202" s="52">
        <f>IF(記載例!$E$16="北海道",L4,IF(記載例!$E$16="東北",L26,IF(記載例!$E$16="東京",L48,IF(記載例!$E$16="中部",L70,IF(記載例!$E$16="北陸",L92,IF(記載例!$E$16="関西",L114,IF(記載例!$E$16="中国",L136,IF(記載例!$E$16="四国",L158,IF(記載例!$E$16="九州",L180)))))))))</f>
        <v>0.96328007775162539</v>
      </c>
      <c r="M202" s="53">
        <f>IF(記載例!$E$16="北海道",M4,IF(記載例!$E$16="東北",M26,IF(記載例!$E$16="東京",M48,IF(記載例!$E$16="中部",M70,IF(記載例!$E$16="北陸",M92,IF(記載例!$E$16="関西",M114,IF(記載例!$E$16="中国",M136,IF(記載例!$E$16="四国",M158,IF(記載例!$E$16="九州",M180)))))))))</f>
        <v>0.92327357724584735</v>
      </c>
    </row>
    <row r="203" spans="1:13" x14ac:dyDescent="0.3">
      <c r="A203" s="50">
        <v>19</v>
      </c>
      <c r="B203" s="54">
        <f>IF(記載例!$E$16="北海道",B5,IF(記載例!$E$16="東北",B27,IF(記載例!$E$16="東京",B49,IF(記載例!$E$16="中部",B71,IF(記載例!$E$16="北陸",B93,IF(記載例!$E$16="関西",B115,IF(記載例!$E$16="中国",B137,IF(記載例!$E$16="四国",B159,IF(記載例!$E$16="九州",B181)))))))))</f>
        <v>0.88338826254649416</v>
      </c>
      <c r="C203" s="55">
        <f>IF(記載例!$E$16="北海道",C5,IF(記載例!$E$16="東北",C27,IF(記載例!$E$16="東京",C49,IF(記載例!$E$16="中部",C71,IF(記載例!$E$16="北陸",C93,IF(記載例!$E$16="関西",C115,IF(記載例!$E$16="中国",C137,IF(記載例!$E$16="四国",C159,IF(記載例!$E$16="九州",C181)))))))))</f>
        <v>0.83533903778711671</v>
      </c>
      <c r="D203" s="55">
        <f>IF(記載例!$E$16="北海道",D5,IF(記載例!$E$16="東北",D27,IF(記載例!$E$16="東京",D49,IF(記載例!$E$16="中部",D71,IF(記載例!$E$16="北陸",D93,IF(記載例!$E$16="関西",D115,IF(記載例!$E$16="中国",D137,IF(記載例!$E$16="四国",D159,IF(記載例!$E$16="九州",D181)))))))))</f>
        <v>0.94788578751655828</v>
      </c>
      <c r="E203" s="55">
        <f>IF(記載例!$E$16="北海道",E5,IF(記載例!$E$16="東北",E27,IF(記載例!$E$16="東京",E49,IF(記載例!$E$16="中部",E71,IF(記載例!$E$16="北陸",E93,IF(記載例!$E$16="関西",E115,IF(記載例!$E$16="中国",E137,IF(記載例!$E$16="四国",E159,IF(記載例!$E$16="九州",E181)))))))))</f>
        <v>1</v>
      </c>
      <c r="F203" s="55">
        <f>IF(記載例!$E$16="北海道",F5,IF(記載例!$E$16="東北",F27,IF(記載例!$E$16="東京",F49,IF(記載例!$E$16="中部",F71,IF(記載例!$E$16="北陸",F93,IF(記載例!$E$16="関西",F115,IF(記載例!$E$16="中国",F137,IF(記載例!$E$16="四国",F159,IF(記載例!$E$16="九州",F181)))))))))</f>
        <v>1</v>
      </c>
      <c r="G203" s="55">
        <f>IF(記載例!$E$16="北海道",G5,IF(記載例!$E$16="東北",G27,IF(記載例!$E$16="東京",G49,IF(記載例!$E$16="中部",G71,IF(記載例!$E$16="北陸",G93,IF(記載例!$E$16="関西",G115,IF(記載例!$E$16="中国",G137,IF(記載例!$E$16="四国",G159,IF(記載例!$E$16="九州",G181)))))))))</f>
        <v>1</v>
      </c>
      <c r="H203" s="55">
        <f>IF(記載例!$E$16="北海道",H5,IF(記載例!$E$16="東北",H27,IF(記載例!$E$16="東京",H49,IF(記載例!$E$16="中部",H71,IF(記載例!$E$16="北陸",H93,IF(記載例!$E$16="関西",H115,IF(記載例!$E$16="中国",H137,IF(記載例!$E$16="四国",H159,IF(記載例!$E$16="九州",H181)))))))))</f>
        <v>0.93140486134814071</v>
      </c>
      <c r="I203" s="55">
        <f>IF(記載例!$E$16="北海道",I5,IF(記載例!$E$16="東北",I27,IF(記載例!$E$16="東京",I49,IF(記載例!$E$16="中部",I71,IF(記載例!$E$16="北陸",I93,IF(記載例!$E$16="関西",I115,IF(記載例!$E$16="中国",I137,IF(記載例!$E$16="四国",I159,IF(記載例!$E$16="九州",I181)))))))))</f>
        <v>0.95016803162975716</v>
      </c>
      <c r="J203" s="55">
        <f>IF(記載例!$E$16="北海道",J5,IF(記載例!$E$16="東北",J27,IF(記載例!$E$16="東京",J49,IF(記載例!$E$16="中部",J71,IF(記載例!$E$16="北陸",J93,IF(記載例!$E$16="関西",J115,IF(記載例!$E$16="中国",J137,IF(記載例!$E$16="四国",J159,IF(記載例!$E$16="九州",J181)))))))))</f>
        <v>0.94163200803266367</v>
      </c>
      <c r="K203" s="55">
        <f>IF(記載例!$E$16="北海道",K5,IF(記載例!$E$16="東北",K27,IF(記載例!$E$16="東京",K49,IF(記載例!$E$16="中部",K71,IF(記載例!$E$16="北陸",K93,IF(記載例!$E$16="関西",K115,IF(記載例!$E$16="中国",K137,IF(記載例!$E$16="四国",K159,IF(記載例!$E$16="九州",K181)))))))))</f>
        <v>0.96999062565675875</v>
      </c>
      <c r="L203" s="55">
        <f>IF(記載例!$E$16="北海道",L5,IF(記載例!$E$16="東北",L27,IF(記載例!$E$16="東京",L49,IF(記載例!$E$16="中部",L71,IF(記載例!$E$16="北陸",L93,IF(記載例!$E$16="関西",L115,IF(記載例!$E$16="中国",L137,IF(記載例!$E$16="四国",L159,IF(記載例!$E$16="九州",L181)))))))))</f>
        <v>0.96328007775162539</v>
      </c>
      <c r="M203" s="56">
        <f>IF(記載例!$E$16="北海道",M5,IF(記載例!$E$16="東北",M27,IF(記載例!$E$16="東京",M49,IF(記載例!$E$16="中部",M71,IF(記載例!$E$16="北陸",M93,IF(記載例!$E$16="関西",M115,IF(記載例!$E$16="中国",M137,IF(記載例!$E$16="四国",M159,IF(記載例!$E$16="九州",M181)))))))))</f>
        <v>0.92327357724584735</v>
      </c>
    </row>
    <row r="204" spans="1:13" x14ac:dyDescent="0.3">
      <c r="A204" s="50">
        <v>18</v>
      </c>
      <c r="B204" s="54">
        <f>IF(記載例!$E$16="北海道",B6,IF(記載例!$E$16="東北",B28,IF(記載例!$E$16="東京",B50,IF(記載例!$E$16="中部",B72,IF(記載例!$E$16="北陸",B94,IF(記載例!$E$16="関西",B116,IF(記載例!$E$16="中国",B138,IF(記載例!$E$16="四国",B160,IF(記載例!$E$16="九州",B182)))))))))</f>
        <v>0.88338826254649416</v>
      </c>
      <c r="C204" s="55">
        <f>IF(記載例!$E$16="北海道",C6,IF(記載例!$E$16="東北",C28,IF(記載例!$E$16="東京",C50,IF(記載例!$E$16="中部",C72,IF(記載例!$E$16="北陸",C94,IF(記載例!$E$16="関西",C116,IF(記載例!$E$16="中国",C138,IF(記載例!$E$16="四国",C160,IF(記載例!$E$16="九州",C182)))))))))</f>
        <v>0.83533903778711671</v>
      </c>
      <c r="D204" s="55">
        <f>IF(記載例!$E$16="北海道",D6,IF(記載例!$E$16="東北",D28,IF(記載例!$E$16="東京",D50,IF(記載例!$E$16="中部",D72,IF(記載例!$E$16="北陸",D94,IF(記載例!$E$16="関西",D116,IF(記載例!$E$16="中国",D138,IF(記載例!$E$16="四国",D160,IF(記載例!$E$16="九州",D182)))))))))</f>
        <v>0.94788578751655828</v>
      </c>
      <c r="E204" s="55">
        <f>IF(記載例!$E$16="北海道",E6,IF(記載例!$E$16="東北",E28,IF(記載例!$E$16="東京",E50,IF(記載例!$E$16="中部",E72,IF(記載例!$E$16="北陸",E94,IF(記載例!$E$16="関西",E116,IF(記載例!$E$16="中国",E138,IF(記載例!$E$16="四国",E160,IF(記載例!$E$16="九州",E182)))))))))</f>
        <v>1</v>
      </c>
      <c r="F204" s="55">
        <f>IF(記載例!$E$16="北海道",F6,IF(記載例!$E$16="東北",F28,IF(記載例!$E$16="東京",F50,IF(記載例!$E$16="中部",F72,IF(記載例!$E$16="北陸",F94,IF(記載例!$E$16="関西",F116,IF(記載例!$E$16="中国",F138,IF(記載例!$E$16="四国",F160,IF(記載例!$E$16="九州",F182)))))))))</f>
        <v>1</v>
      </c>
      <c r="G204" s="55">
        <f>IF(記載例!$E$16="北海道",G6,IF(記載例!$E$16="東北",G28,IF(記載例!$E$16="東京",G50,IF(記載例!$E$16="中部",G72,IF(記載例!$E$16="北陸",G94,IF(記載例!$E$16="関西",G116,IF(記載例!$E$16="中国",G138,IF(記載例!$E$16="四国",G160,IF(記載例!$E$16="九州",G182)))))))))</f>
        <v>1</v>
      </c>
      <c r="H204" s="55">
        <f>IF(記載例!$E$16="北海道",H6,IF(記載例!$E$16="東北",H28,IF(記載例!$E$16="東京",H50,IF(記載例!$E$16="中部",H72,IF(記載例!$E$16="北陸",H94,IF(記載例!$E$16="関西",H116,IF(記載例!$E$16="中国",H138,IF(記載例!$E$16="四国",H160,IF(記載例!$E$16="九州",H182)))))))))</f>
        <v>0.93140486134814071</v>
      </c>
      <c r="I204" s="55">
        <f>IF(記載例!$E$16="北海道",I6,IF(記載例!$E$16="東北",I28,IF(記載例!$E$16="東京",I50,IF(記載例!$E$16="中部",I72,IF(記載例!$E$16="北陸",I94,IF(記載例!$E$16="関西",I116,IF(記載例!$E$16="中国",I138,IF(記載例!$E$16="四国",I160,IF(記載例!$E$16="九州",I182)))))))))</f>
        <v>0.95016803162975716</v>
      </c>
      <c r="J204" s="55">
        <f>IF(記載例!$E$16="北海道",J6,IF(記載例!$E$16="東北",J28,IF(記載例!$E$16="東京",J50,IF(記載例!$E$16="中部",J72,IF(記載例!$E$16="北陸",J94,IF(記載例!$E$16="関西",J116,IF(記載例!$E$16="中国",J138,IF(記載例!$E$16="四国",J160,IF(記載例!$E$16="九州",J182)))))))))</f>
        <v>0.94163200803266367</v>
      </c>
      <c r="K204" s="55">
        <f>IF(記載例!$E$16="北海道",K6,IF(記載例!$E$16="東北",K28,IF(記載例!$E$16="東京",K50,IF(記載例!$E$16="中部",K72,IF(記載例!$E$16="北陸",K94,IF(記載例!$E$16="関西",K116,IF(記載例!$E$16="中国",K138,IF(記載例!$E$16="四国",K160,IF(記載例!$E$16="九州",K182)))))))))</f>
        <v>0.96999062565675875</v>
      </c>
      <c r="L204" s="55">
        <f>IF(記載例!$E$16="北海道",L6,IF(記載例!$E$16="東北",L28,IF(記載例!$E$16="東京",L50,IF(記載例!$E$16="中部",L72,IF(記載例!$E$16="北陸",L94,IF(記載例!$E$16="関西",L116,IF(記載例!$E$16="中国",L138,IF(記載例!$E$16="四国",L160,IF(記載例!$E$16="九州",L182)))))))))</f>
        <v>0.96328007775162539</v>
      </c>
      <c r="M204" s="56">
        <f>IF(記載例!$E$16="北海道",M6,IF(記載例!$E$16="東北",M28,IF(記載例!$E$16="東京",M50,IF(記載例!$E$16="中部",M72,IF(記載例!$E$16="北陸",M94,IF(記載例!$E$16="関西",M116,IF(記載例!$E$16="中国",M138,IF(記載例!$E$16="四国",M160,IF(記載例!$E$16="九州",M182)))))))))</f>
        <v>0.92327357724584735</v>
      </c>
    </row>
    <row r="205" spans="1:13" x14ac:dyDescent="0.3">
      <c r="A205" s="50">
        <v>17</v>
      </c>
      <c r="B205" s="54">
        <f>IF(記載例!$E$16="北海道",B7,IF(記載例!$E$16="東北",B29,IF(記載例!$E$16="東京",B51,IF(記載例!$E$16="中部",B73,IF(記載例!$E$16="北陸",B95,IF(記載例!$E$16="関西",B117,IF(記載例!$E$16="中国",B139,IF(記載例!$E$16="四国",B161,IF(記載例!$E$16="九州",B183)))))))))</f>
        <v>0.88338826254649416</v>
      </c>
      <c r="C205" s="55">
        <f>IF(記載例!$E$16="北海道",C7,IF(記載例!$E$16="東北",C29,IF(記載例!$E$16="東京",C51,IF(記載例!$E$16="中部",C73,IF(記載例!$E$16="北陸",C95,IF(記載例!$E$16="関西",C117,IF(記載例!$E$16="中国",C139,IF(記載例!$E$16="四国",C161,IF(記載例!$E$16="九州",C183)))))))))</f>
        <v>0.83533903778711671</v>
      </c>
      <c r="D205" s="55">
        <f>IF(記載例!$E$16="北海道",D7,IF(記載例!$E$16="東北",D29,IF(記載例!$E$16="東京",D51,IF(記載例!$E$16="中部",D73,IF(記載例!$E$16="北陸",D95,IF(記載例!$E$16="関西",D117,IF(記載例!$E$16="中国",D139,IF(記載例!$E$16="四国",D161,IF(記載例!$E$16="九州",D183)))))))))</f>
        <v>0.94788578751655828</v>
      </c>
      <c r="E205" s="55">
        <f>IF(記載例!$E$16="北海道",E7,IF(記載例!$E$16="東北",E29,IF(記載例!$E$16="東京",E51,IF(記載例!$E$16="中部",E73,IF(記載例!$E$16="北陸",E95,IF(記載例!$E$16="関西",E117,IF(記載例!$E$16="中国",E139,IF(記載例!$E$16="四国",E161,IF(記載例!$E$16="九州",E183)))))))))</f>
        <v>1</v>
      </c>
      <c r="F205" s="55">
        <f>IF(記載例!$E$16="北海道",F7,IF(記載例!$E$16="東北",F29,IF(記載例!$E$16="東京",F51,IF(記載例!$E$16="中部",F73,IF(記載例!$E$16="北陸",F95,IF(記載例!$E$16="関西",F117,IF(記載例!$E$16="中国",F139,IF(記載例!$E$16="四国",F161,IF(記載例!$E$16="九州",F183)))))))))</f>
        <v>1</v>
      </c>
      <c r="G205" s="55">
        <f>IF(記載例!$E$16="北海道",G7,IF(記載例!$E$16="東北",G29,IF(記載例!$E$16="東京",G51,IF(記載例!$E$16="中部",G73,IF(記載例!$E$16="北陸",G95,IF(記載例!$E$16="関西",G117,IF(記載例!$E$16="中国",G139,IF(記載例!$E$16="四国",G161,IF(記載例!$E$16="九州",G183)))))))))</f>
        <v>1</v>
      </c>
      <c r="H205" s="55">
        <f>IF(記載例!$E$16="北海道",H7,IF(記載例!$E$16="東北",H29,IF(記載例!$E$16="東京",H51,IF(記載例!$E$16="中部",H73,IF(記載例!$E$16="北陸",H95,IF(記載例!$E$16="関西",H117,IF(記載例!$E$16="中国",H139,IF(記載例!$E$16="四国",H161,IF(記載例!$E$16="九州",H183)))))))))</f>
        <v>0.93140486134814071</v>
      </c>
      <c r="I205" s="55">
        <f>IF(記載例!$E$16="北海道",I7,IF(記載例!$E$16="東北",I29,IF(記載例!$E$16="東京",I51,IF(記載例!$E$16="中部",I73,IF(記載例!$E$16="北陸",I95,IF(記載例!$E$16="関西",I117,IF(記載例!$E$16="中国",I139,IF(記載例!$E$16="四国",I161,IF(記載例!$E$16="九州",I183)))))))))</f>
        <v>0.95016803162975716</v>
      </c>
      <c r="J205" s="55">
        <f>IF(記載例!$E$16="北海道",J7,IF(記載例!$E$16="東北",J29,IF(記載例!$E$16="東京",J51,IF(記載例!$E$16="中部",J73,IF(記載例!$E$16="北陸",J95,IF(記載例!$E$16="関西",J117,IF(記載例!$E$16="中国",J139,IF(記載例!$E$16="四国",J161,IF(記載例!$E$16="九州",J183)))))))))</f>
        <v>0.94163200803266367</v>
      </c>
      <c r="K205" s="55">
        <f>IF(記載例!$E$16="北海道",K7,IF(記載例!$E$16="東北",K29,IF(記載例!$E$16="東京",K51,IF(記載例!$E$16="中部",K73,IF(記載例!$E$16="北陸",K95,IF(記載例!$E$16="関西",K117,IF(記載例!$E$16="中国",K139,IF(記載例!$E$16="四国",K161,IF(記載例!$E$16="九州",K183)))))))))</f>
        <v>0.96999062565675875</v>
      </c>
      <c r="L205" s="55">
        <f>IF(記載例!$E$16="北海道",L7,IF(記載例!$E$16="東北",L29,IF(記載例!$E$16="東京",L51,IF(記載例!$E$16="中部",L73,IF(記載例!$E$16="北陸",L95,IF(記載例!$E$16="関西",L117,IF(記載例!$E$16="中国",L139,IF(記載例!$E$16="四国",L161,IF(記載例!$E$16="九州",L183)))))))))</f>
        <v>0.96328007775162539</v>
      </c>
      <c r="M205" s="56">
        <f>IF(記載例!$E$16="北海道",M7,IF(記載例!$E$16="東北",M29,IF(記載例!$E$16="東京",M51,IF(記載例!$E$16="中部",M73,IF(記載例!$E$16="北陸",M95,IF(記載例!$E$16="関西",M117,IF(記載例!$E$16="中国",M139,IF(記載例!$E$16="四国",M161,IF(記載例!$E$16="九州",M183)))))))))</f>
        <v>0.92327357724584735</v>
      </c>
    </row>
    <row r="206" spans="1:13" x14ac:dyDescent="0.3">
      <c r="A206" s="50">
        <v>16</v>
      </c>
      <c r="B206" s="54">
        <f>IF(記載例!$E$16="北海道",B8,IF(記載例!$E$16="東北",B30,IF(記載例!$E$16="東京",B52,IF(記載例!$E$16="中部",B74,IF(記載例!$E$16="北陸",B96,IF(記載例!$E$16="関西",B118,IF(記載例!$E$16="中国",B140,IF(記載例!$E$16="四国",B162,IF(記載例!$E$16="九州",B184)))))))))</f>
        <v>0.88338826254649416</v>
      </c>
      <c r="C206" s="55">
        <f>IF(記載例!$E$16="北海道",C8,IF(記載例!$E$16="東北",C30,IF(記載例!$E$16="東京",C52,IF(記載例!$E$16="中部",C74,IF(記載例!$E$16="北陸",C96,IF(記載例!$E$16="関西",C118,IF(記載例!$E$16="中国",C140,IF(記載例!$E$16="四国",C162,IF(記載例!$E$16="九州",C184)))))))))</f>
        <v>0.83533903778711671</v>
      </c>
      <c r="D206" s="55">
        <f>IF(記載例!$E$16="北海道",D8,IF(記載例!$E$16="東北",D30,IF(記載例!$E$16="東京",D52,IF(記載例!$E$16="中部",D74,IF(記載例!$E$16="北陸",D96,IF(記載例!$E$16="関西",D118,IF(記載例!$E$16="中国",D140,IF(記載例!$E$16="四国",D162,IF(記載例!$E$16="九州",D184)))))))))</f>
        <v>0.94788578751655828</v>
      </c>
      <c r="E206" s="55">
        <f>IF(記載例!$E$16="北海道",E8,IF(記載例!$E$16="東北",E30,IF(記載例!$E$16="東京",E52,IF(記載例!$E$16="中部",E74,IF(記載例!$E$16="北陸",E96,IF(記載例!$E$16="関西",E118,IF(記載例!$E$16="中国",E140,IF(記載例!$E$16="四国",E162,IF(記載例!$E$16="九州",E184)))))))))</f>
        <v>1</v>
      </c>
      <c r="F206" s="55">
        <f>IF(記載例!$E$16="北海道",F8,IF(記載例!$E$16="東北",F30,IF(記載例!$E$16="東京",F52,IF(記載例!$E$16="中部",F74,IF(記載例!$E$16="北陸",F96,IF(記載例!$E$16="関西",F118,IF(記載例!$E$16="中国",F140,IF(記載例!$E$16="四国",F162,IF(記載例!$E$16="九州",F184)))))))))</f>
        <v>1</v>
      </c>
      <c r="G206" s="55">
        <f>IF(記載例!$E$16="北海道",G8,IF(記載例!$E$16="東北",G30,IF(記載例!$E$16="東京",G52,IF(記載例!$E$16="中部",G74,IF(記載例!$E$16="北陸",G96,IF(記載例!$E$16="関西",G118,IF(記載例!$E$16="中国",G140,IF(記載例!$E$16="四国",G162,IF(記載例!$E$16="九州",G184)))))))))</f>
        <v>1</v>
      </c>
      <c r="H206" s="55">
        <f>IF(記載例!$E$16="北海道",H8,IF(記載例!$E$16="東北",H30,IF(記載例!$E$16="東京",H52,IF(記載例!$E$16="中部",H74,IF(記載例!$E$16="北陸",H96,IF(記載例!$E$16="関西",H118,IF(記載例!$E$16="中国",H140,IF(記載例!$E$16="四国",H162,IF(記載例!$E$16="九州",H184)))))))))</f>
        <v>0.93140486134814071</v>
      </c>
      <c r="I206" s="55">
        <f>IF(記載例!$E$16="北海道",I8,IF(記載例!$E$16="東北",I30,IF(記載例!$E$16="東京",I52,IF(記載例!$E$16="中部",I74,IF(記載例!$E$16="北陸",I96,IF(記載例!$E$16="関西",I118,IF(記載例!$E$16="中国",I140,IF(記載例!$E$16="四国",I162,IF(記載例!$E$16="九州",I184)))))))))</f>
        <v>0.95016803162975716</v>
      </c>
      <c r="J206" s="55">
        <f>IF(記載例!$E$16="北海道",J8,IF(記載例!$E$16="東北",J30,IF(記載例!$E$16="東京",J52,IF(記載例!$E$16="中部",J74,IF(記載例!$E$16="北陸",J96,IF(記載例!$E$16="関西",J118,IF(記載例!$E$16="中国",J140,IF(記載例!$E$16="四国",J162,IF(記載例!$E$16="九州",J184)))))))))</f>
        <v>0.94163200803266367</v>
      </c>
      <c r="K206" s="55">
        <f>IF(記載例!$E$16="北海道",K8,IF(記載例!$E$16="東北",K30,IF(記載例!$E$16="東京",K52,IF(記載例!$E$16="中部",K74,IF(記載例!$E$16="北陸",K96,IF(記載例!$E$16="関西",K118,IF(記載例!$E$16="中国",K140,IF(記載例!$E$16="四国",K162,IF(記載例!$E$16="九州",K184)))))))))</f>
        <v>0.96999062565675875</v>
      </c>
      <c r="L206" s="55">
        <f>IF(記載例!$E$16="北海道",L8,IF(記載例!$E$16="東北",L30,IF(記載例!$E$16="東京",L52,IF(記載例!$E$16="中部",L74,IF(記載例!$E$16="北陸",L96,IF(記載例!$E$16="関西",L118,IF(記載例!$E$16="中国",L140,IF(記載例!$E$16="四国",L162,IF(記載例!$E$16="九州",L184)))))))))</f>
        <v>0.96328007775162539</v>
      </c>
      <c r="M206" s="56">
        <f>IF(記載例!$E$16="北海道",M8,IF(記載例!$E$16="東北",M30,IF(記載例!$E$16="東京",M52,IF(記載例!$E$16="中部",M74,IF(記載例!$E$16="北陸",M96,IF(記載例!$E$16="関西",M118,IF(記載例!$E$16="中国",M140,IF(記載例!$E$16="四国",M162,IF(記載例!$E$16="九州",M184)))))))))</f>
        <v>0.92327357724584735</v>
      </c>
    </row>
    <row r="207" spans="1:13" x14ac:dyDescent="0.3">
      <c r="A207" s="50">
        <v>15</v>
      </c>
      <c r="B207" s="54">
        <f>IF(記載例!$E$16="北海道",B9,IF(記載例!$E$16="東北",B31,IF(記載例!$E$16="東京",B53,IF(記載例!$E$16="中部",B75,IF(記載例!$E$16="北陸",B97,IF(記載例!$E$16="関西",B119,IF(記載例!$E$16="中国",B141,IF(記載例!$E$16="四国",B163,IF(記載例!$E$16="九州",B185)))))))))</f>
        <v>0.88338826254649416</v>
      </c>
      <c r="C207" s="55">
        <f>IF(記載例!$E$16="北海道",C9,IF(記載例!$E$16="東北",C31,IF(記載例!$E$16="東京",C53,IF(記載例!$E$16="中部",C75,IF(記載例!$E$16="北陸",C97,IF(記載例!$E$16="関西",C119,IF(記載例!$E$16="中国",C141,IF(記載例!$E$16="四国",C163,IF(記載例!$E$16="九州",C185)))))))))</f>
        <v>0.83533903778711671</v>
      </c>
      <c r="D207" s="55">
        <f>IF(記載例!$E$16="北海道",D9,IF(記載例!$E$16="東北",D31,IF(記載例!$E$16="東京",D53,IF(記載例!$E$16="中部",D75,IF(記載例!$E$16="北陸",D97,IF(記載例!$E$16="関西",D119,IF(記載例!$E$16="中国",D141,IF(記載例!$E$16="四国",D163,IF(記載例!$E$16="九州",D185)))))))))</f>
        <v>0.94788578751655828</v>
      </c>
      <c r="E207" s="55">
        <f>IF(記載例!$E$16="北海道",E9,IF(記載例!$E$16="東北",E31,IF(記載例!$E$16="東京",E53,IF(記載例!$E$16="中部",E75,IF(記載例!$E$16="北陸",E97,IF(記載例!$E$16="関西",E119,IF(記載例!$E$16="中国",E141,IF(記載例!$E$16="四国",E163,IF(記載例!$E$16="九州",E185)))))))))</f>
        <v>1</v>
      </c>
      <c r="F207" s="55">
        <f>IF(記載例!$E$16="北海道",F9,IF(記載例!$E$16="東北",F31,IF(記載例!$E$16="東京",F53,IF(記載例!$E$16="中部",F75,IF(記載例!$E$16="北陸",F97,IF(記載例!$E$16="関西",F119,IF(記載例!$E$16="中国",F141,IF(記載例!$E$16="四国",F163,IF(記載例!$E$16="九州",F185)))))))))</f>
        <v>1</v>
      </c>
      <c r="G207" s="55">
        <f>IF(記載例!$E$16="北海道",G9,IF(記載例!$E$16="東北",G31,IF(記載例!$E$16="東京",G53,IF(記載例!$E$16="中部",G75,IF(記載例!$E$16="北陸",G97,IF(記載例!$E$16="関西",G119,IF(記載例!$E$16="中国",G141,IF(記載例!$E$16="四国",G163,IF(記載例!$E$16="九州",G185)))))))))</f>
        <v>1</v>
      </c>
      <c r="H207" s="55">
        <f>IF(記載例!$E$16="北海道",H9,IF(記載例!$E$16="東北",H31,IF(記載例!$E$16="東京",H53,IF(記載例!$E$16="中部",H75,IF(記載例!$E$16="北陸",H97,IF(記載例!$E$16="関西",H119,IF(記載例!$E$16="中国",H141,IF(記載例!$E$16="四国",H163,IF(記載例!$E$16="九州",H185)))))))))</f>
        <v>0.93140486134814071</v>
      </c>
      <c r="I207" s="55">
        <f>IF(記載例!$E$16="北海道",I9,IF(記載例!$E$16="東北",I31,IF(記載例!$E$16="東京",I53,IF(記載例!$E$16="中部",I75,IF(記載例!$E$16="北陸",I97,IF(記載例!$E$16="関西",I119,IF(記載例!$E$16="中国",I141,IF(記載例!$E$16="四国",I163,IF(記載例!$E$16="九州",I185)))))))))</f>
        <v>0.95016803162975716</v>
      </c>
      <c r="J207" s="55">
        <f>IF(記載例!$E$16="北海道",J9,IF(記載例!$E$16="東北",J31,IF(記載例!$E$16="東京",J53,IF(記載例!$E$16="中部",J75,IF(記載例!$E$16="北陸",J97,IF(記載例!$E$16="関西",J119,IF(記載例!$E$16="中国",J141,IF(記載例!$E$16="四国",J163,IF(記載例!$E$16="九州",J185)))))))))</f>
        <v>0.94163200803266367</v>
      </c>
      <c r="K207" s="55">
        <f>IF(記載例!$E$16="北海道",K9,IF(記載例!$E$16="東北",K31,IF(記載例!$E$16="東京",K53,IF(記載例!$E$16="中部",K75,IF(記載例!$E$16="北陸",K97,IF(記載例!$E$16="関西",K119,IF(記載例!$E$16="中国",K141,IF(記載例!$E$16="四国",K163,IF(記載例!$E$16="九州",K185)))))))))</f>
        <v>0.96999062565675875</v>
      </c>
      <c r="L207" s="55">
        <f>IF(記載例!$E$16="北海道",L9,IF(記載例!$E$16="東北",L31,IF(記載例!$E$16="東京",L53,IF(記載例!$E$16="中部",L75,IF(記載例!$E$16="北陸",L97,IF(記載例!$E$16="関西",L119,IF(記載例!$E$16="中国",L141,IF(記載例!$E$16="四国",L163,IF(記載例!$E$16="九州",L185)))))))))</f>
        <v>0.96328007775162539</v>
      </c>
      <c r="M207" s="56">
        <f>IF(記載例!$E$16="北海道",M9,IF(記載例!$E$16="東北",M31,IF(記載例!$E$16="東京",M53,IF(記載例!$E$16="中部",M75,IF(記載例!$E$16="北陸",M97,IF(記載例!$E$16="関西",M119,IF(記載例!$E$16="中国",M141,IF(記載例!$E$16="四国",M163,IF(記載例!$E$16="九州",M185)))))))))</f>
        <v>0.92327357724584735</v>
      </c>
    </row>
    <row r="208" spans="1:13" x14ac:dyDescent="0.3">
      <c r="A208" s="50">
        <v>14</v>
      </c>
      <c r="B208" s="54">
        <f>IF(記載例!$E$16="北海道",B10,IF(記載例!$E$16="東北",B32,IF(記載例!$E$16="東京",B54,IF(記載例!$E$16="中部",B76,IF(記載例!$E$16="北陸",B98,IF(記載例!$E$16="関西",B120,IF(記載例!$E$16="中国",B142,IF(記載例!$E$16="四国",B164,IF(記載例!$E$16="九州",B186)))))))))</f>
        <v>0.88338826254649416</v>
      </c>
      <c r="C208" s="55">
        <f>IF(記載例!$E$16="北海道",C10,IF(記載例!$E$16="東北",C32,IF(記載例!$E$16="東京",C54,IF(記載例!$E$16="中部",C76,IF(記載例!$E$16="北陸",C98,IF(記載例!$E$16="関西",C120,IF(記載例!$E$16="中国",C142,IF(記載例!$E$16="四国",C164,IF(記載例!$E$16="九州",C186)))))))))</f>
        <v>0.83533903778711671</v>
      </c>
      <c r="D208" s="55">
        <f>IF(記載例!$E$16="北海道",D10,IF(記載例!$E$16="東北",D32,IF(記載例!$E$16="東京",D54,IF(記載例!$E$16="中部",D76,IF(記載例!$E$16="北陸",D98,IF(記載例!$E$16="関西",D120,IF(記載例!$E$16="中国",D142,IF(記載例!$E$16="四国",D164,IF(記載例!$E$16="九州",D186)))))))))</f>
        <v>0.94788578751655828</v>
      </c>
      <c r="E208" s="55">
        <f>IF(記載例!$E$16="北海道",E10,IF(記載例!$E$16="東北",E32,IF(記載例!$E$16="東京",E54,IF(記載例!$E$16="中部",E76,IF(記載例!$E$16="北陸",E98,IF(記載例!$E$16="関西",E120,IF(記載例!$E$16="中国",E142,IF(記載例!$E$16="四国",E164,IF(記載例!$E$16="九州",E186)))))))))</f>
        <v>1</v>
      </c>
      <c r="F208" s="55">
        <f>IF(記載例!$E$16="北海道",F10,IF(記載例!$E$16="東北",F32,IF(記載例!$E$16="東京",F54,IF(記載例!$E$16="中部",F76,IF(記載例!$E$16="北陸",F98,IF(記載例!$E$16="関西",F120,IF(記載例!$E$16="中国",F142,IF(記載例!$E$16="四国",F164,IF(記載例!$E$16="九州",F186)))))))))</f>
        <v>1</v>
      </c>
      <c r="G208" s="55">
        <f>IF(記載例!$E$16="北海道",G10,IF(記載例!$E$16="東北",G32,IF(記載例!$E$16="東京",G54,IF(記載例!$E$16="中部",G76,IF(記載例!$E$16="北陸",G98,IF(記載例!$E$16="関西",G120,IF(記載例!$E$16="中国",G142,IF(記載例!$E$16="四国",G164,IF(記載例!$E$16="九州",G186)))))))))</f>
        <v>1</v>
      </c>
      <c r="H208" s="55">
        <f>IF(記載例!$E$16="北海道",H10,IF(記載例!$E$16="東北",H32,IF(記載例!$E$16="東京",H54,IF(記載例!$E$16="中部",H76,IF(記載例!$E$16="北陸",H98,IF(記載例!$E$16="関西",H120,IF(記載例!$E$16="中国",H142,IF(記載例!$E$16="四国",H164,IF(記載例!$E$16="九州",H186)))))))))</f>
        <v>0.93140486134814071</v>
      </c>
      <c r="I208" s="55">
        <f>IF(記載例!$E$16="北海道",I10,IF(記載例!$E$16="東北",I32,IF(記載例!$E$16="東京",I54,IF(記載例!$E$16="中部",I76,IF(記載例!$E$16="北陸",I98,IF(記載例!$E$16="関西",I120,IF(記載例!$E$16="中国",I142,IF(記載例!$E$16="四国",I164,IF(記載例!$E$16="九州",I186)))))))))</f>
        <v>0.9427563294114838</v>
      </c>
      <c r="J208" s="55">
        <f>IF(記載例!$E$16="北海道",J10,IF(記載例!$E$16="東北",J32,IF(記載例!$E$16="東京",J54,IF(記載例!$E$16="中部",J76,IF(記載例!$E$16="北陸",J98,IF(記載例!$E$16="関西",J120,IF(記載例!$E$16="中国",J142,IF(記載例!$E$16="四国",J164,IF(記載例!$E$16="九州",J186)))))))))</f>
        <v>0.94163200803266367</v>
      </c>
      <c r="K208" s="55">
        <f>IF(記載例!$E$16="北海道",K10,IF(記載例!$E$16="東北",K32,IF(記載例!$E$16="東京",K54,IF(記載例!$E$16="中部",K76,IF(記載例!$E$16="北陸",K98,IF(記載例!$E$16="関西",K120,IF(記載例!$E$16="中国",K142,IF(記載例!$E$16="四国",K164,IF(記載例!$E$16="九州",K186)))))))))</f>
        <v>0.96999062565675875</v>
      </c>
      <c r="L208" s="55">
        <f>IF(記載例!$E$16="北海道",L10,IF(記載例!$E$16="東北",L32,IF(記載例!$E$16="東京",L54,IF(記載例!$E$16="中部",L76,IF(記載例!$E$16="北陸",L98,IF(記載例!$E$16="関西",L120,IF(記載例!$E$16="中国",L142,IF(記載例!$E$16="四国",L164,IF(記載例!$E$16="九州",L186)))))))))</f>
        <v>0.96328007775162539</v>
      </c>
      <c r="M208" s="56">
        <f>IF(記載例!$E$16="北海道",M10,IF(記載例!$E$16="東北",M32,IF(記載例!$E$16="東京",M54,IF(記載例!$E$16="中部",M76,IF(記載例!$E$16="北陸",M98,IF(記載例!$E$16="関西",M120,IF(記載例!$E$16="中国",M142,IF(記載例!$E$16="四国",M164,IF(記載例!$E$16="九州",M186)))))))))</f>
        <v>0.92327357724584735</v>
      </c>
    </row>
    <row r="209" spans="1:13" x14ac:dyDescent="0.3">
      <c r="A209" s="50">
        <v>13</v>
      </c>
      <c r="B209" s="54">
        <f>IF(記載例!$E$16="北海道",B11,IF(記載例!$E$16="東北",B33,IF(記載例!$E$16="東京",B55,IF(記載例!$E$16="中部",B77,IF(記載例!$E$16="北陸",B99,IF(記載例!$E$16="関西",B121,IF(記載例!$E$16="中国",B143,IF(記載例!$E$16="四国",B165,IF(記載例!$E$16="九州",B187)))))))))</f>
        <v>0.88338826254649416</v>
      </c>
      <c r="C209" s="55">
        <f>IF(記載例!$E$16="北海道",C11,IF(記載例!$E$16="東北",C33,IF(記載例!$E$16="東京",C55,IF(記載例!$E$16="中部",C77,IF(記載例!$E$16="北陸",C99,IF(記載例!$E$16="関西",C121,IF(記載例!$E$16="中国",C143,IF(記載例!$E$16="四国",C165,IF(記載例!$E$16="九州",C187)))))))))</f>
        <v>0.83533903778711671</v>
      </c>
      <c r="D209" s="55">
        <f>IF(記載例!$E$16="北海道",D11,IF(記載例!$E$16="東北",D33,IF(記載例!$E$16="東京",D55,IF(記載例!$E$16="中部",D77,IF(記載例!$E$16="北陸",D99,IF(記載例!$E$16="関西",D121,IF(記載例!$E$16="中国",D143,IF(記載例!$E$16="四国",D165,IF(記載例!$E$16="九州",D187)))))))))</f>
        <v>0.94788578751655828</v>
      </c>
      <c r="E209" s="55">
        <f>IF(記載例!$E$16="北海道",E11,IF(記載例!$E$16="東北",E33,IF(記載例!$E$16="東京",E55,IF(記載例!$E$16="中部",E77,IF(記載例!$E$16="北陸",E99,IF(記載例!$E$16="関西",E121,IF(記載例!$E$16="中国",E143,IF(記載例!$E$16="四国",E165,IF(記載例!$E$16="九州",E187)))))))))</f>
        <v>1</v>
      </c>
      <c r="F209" s="55">
        <f>IF(記載例!$E$16="北海道",F11,IF(記載例!$E$16="東北",F33,IF(記載例!$E$16="東京",F55,IF(記載例!$E$16="中部",F77,IF(記載例!$E$16="北陸",F99,IF(記載例!$E$16="関西",F121,IF(記載例!$E$16="中国",F143,IF(記載例!$E$16="四国",F165,IF(記載例!$E$16="九州",F187)))))))))</f>
        <v>1</v>
      </c>
      <c r="G209" s="55">
        <f>IF(記載例!$E$16="北海道",G11,IF(記載例!$E$16="東北",G33,IF(記載例!$E$16="東京",G55,IF(記載例!$E$16="中部",G77,IF(記載例!$E$16="北陸",G99,IF(記載例!$E$16="関西",G121,IF(記載例!$E$16="中国",G143,IF(記載例!$E$16="四国",G165,IF(記載例!$E$16="九州",G187)))))))))</f>
        <v>1</v>
      </c>
      <c r="H209" s="55">
        <f>IF(記載例!$E$16="北海道",H11,IF(記載例!$E$16="東北",H33,IF(記載例!$E$16="東京",H55,IF(記載例!$E$16="中部",H77,IF(記載例!$E$16="北陸",H99,IF(記載例!$E$16="関西",H121,IF(記載例!$E$16="中国",H143,IF(記載例!$E$16="四国",H165,IF(記載例!$E$16="九州",H187)))))))))</f>
        <v>0.93140486134814071</v>
      </c>
      <c r="I209" s="55">
        <f>IF(記載例!$E$16="北海道",I11,IF(記載例!$E$16="東北",I33,IF(記載例!$E$16="東京",I55,IF(記載例!$E$16="中部",I77,IF(記載例!$E$16="北陸",I99,IF(記載例!$E$16="関西",I121,IF(記載例!$E$16="中国",I143,IF(記載例!$E$16="四国",I165,IF(記載例!$E$16="九州",I187)))))))))</f>
        <v>0.92789262600149303</v>
      </c>
      <c r="J209" s="55">
        <f>IF(記載例!$E$16="北海道",J11,IF(記載例!$E$16="東北",J33,IF(記載例!$E$16="東京",J55,IF(記載例!$E$16="中部",J77,IF(記載例!$E$16="北陸",J99,IF(記載例!$E$16="関西",J121,IF(記載例!$E$16="中国",J143,IF(記載例!$E$16="四国",J165,IF(記載例!$E$16="九州",J187)))))))))</f>
        <v>0.94163200803266367</v>
      </c>
      <c r="K209" s="55">
        <f>IF(記載例!$E$16="北海道",K11,IF(記載例!$E$16="東北",K33,IF(記載例!$E$16="東京",K55,IF(記載例!$E$16="中部",K77,IF(記載例!$E$16="北陸",K99,IF(記載例!$E$16="関西",K121,IF(記載例!$E$16="中国",K143,IF(記載例!$E$16="四国",K165,IF(記載例!$E$16="九州",K187)))))))))</f>
        <v>0.96999062565675875</v>
      </c>
      <c r="L209" s="55">
        <f>IF(記載例!$E$16="北海道",L11,IF(記載例!$E$16="東北",L33,IF(記載例!$E$16="東京",L55,IF(記載例!$E$16="中部",L77,IF(記載例!$E$16="北陸",L99,IF(記載例!$E$16="関西",L121,IF(記載例!$E$16="中国",L143,IF(記載例!$E$16="四国",L165,IF(記載例!$E$16="九州",L187)))))))))</f>
        <v>0.96328007775162539</v>
      </c>
      <c r="M209" s="56">
        <f>IF(記載例!$E$16="北海道",M11,IF(記載例!$E$16="東北",M33,IF(記載例!$E$16="東京",M55,IF(記載例!$E$16="中部",M77,IF(記載例!$E$16="北陸",M99,IF(記載例!$E$16="関西",M121,IF(記載例!$E$16="中国",M143,IF(記載例!$E$16="四国",M165,IF(記載例!$E$16="九州",M187)))))))))</f>
        <v>0.92327357724584735</v>
      </c>
    </row>
    <row r="210" spans="1:13" x14ac:dyDescent="0.3">
      <c r="A210" s="50">
        <v>12</v>
      </c>
      <c r="B210" s="54">
        <f>IF(記載例!$E$16="北海道",B12,IF(記載例!$E$16="東北",B34,IF(記載例!$E$16="東京",B56,IF(記載例!$E$16="中部",B78,IF(記載例!$E$16="北陸",B100,IF(記載例!$E$16="関西",B122,IF(記載例!$E$16="中国",B144,IF(記載例!$E$16="四国",B166,IF(記載例!$E$16="九州",B188)))))))))</f>
        <v>0.88338826254649416</v>
      </c>
      <c r="C210" s="55">
        <f>IF(記載例!$E$16="北海道",C12,IF(記載例!$E$16="東北",C34,IF(記載例!$E$16="東京",C56,IF(記載例!$E$16="中部",C78,IF(記載例!$E$16="北陸",C100,IF(記載例!$E$16="関西",C122,IF(記載例!$E$16="中国",C144,IF(記載例!$E$16="四国",C166,IF(記載例!$E$16="九州",C188)))))))))</f>
        <v>0.83533903778711671</v>
      </c>
      <c r="D210" s="55">
        <f>IF(記載例!$E$16="北海道",D12,IF(記載例!$E$16="東北",D34,IF(記載例!$E$16="東京",D56,IF(記載例!$E$16="中部",D78,IF(記載例!$E$16="北陸",D100,IF(記載例!$E$16="関西",D122,IF(記載例!$E$16="中国",D144,IF(記載例!$E$16="四国",D166,IF(記載例!$E$16="九州",D188)))))))))</f>
        <v>0.94788578751655828</v>
      </c>
      <c r="E210" s="55">
        <f>IF(記載例!$E$16="北海道",E12,IF(記載例!$E$16="東北",E34,IF(記載例!$E$16="東京",E56,IF(記載例!$E$16="中部",E78,IF(記載例!$E$16="北陸",E100,IF(記載例!$E$16="関西",E122,IF(記載例!$E$16="中国",E144,IF(記載例!$E$16="四国",E166,IF(記載例!$E$16="九州",E188)))))))))</f>
        <v>1</v>
      </c>
      <c r="F210" s="55">
        <f>IF(記載例!$E$16="北海道",F12,IF(記載例!$E$16="東北",F34,IF(記載例!$E$16="東京",F56,IF(記載例!$E$16="中部",F78,IF(記載例!$E$16="北陸",F100,IF(記載例!$E$16="関西",F122,IF(記載例!$E$16="中国",F144,IF(記載例!$E$16="四国",F166,IF(記載例!$E$16="九州",F188)))))))))</f>
        <v>1</v>
      </c>
      <c r="G210" s="55">
        <f>IF(記載例!$E$16="北海道",G12,IF(記載例!$E$16="東北",G34,IF(記載例!$E$16="東京",G56,IF(記載例!$E$16="中部",G78,IF(記載例!$E$16="北陸",G100,IF(記載例!$E$16="関西",G122,IF(記載例!$E$16="中国",G144,IF(記載例!$E$16="四国",G166,IF(記載例!$E$16="九州",G188)))))))))</f>
        <v>1</v>
      </c>
      <c r="H210" s="55">
        <f>IF(記載例!$E$16="北海道",H12,IF(記載例!$E$16="東北",H34,IF(記載例!$E$16="東京",H56,IF(記載例!$E$16="中部",H78,IF(記載例!$E$16="北陸",H100,IF(記載例!$E$16="関西",H122,IF(記載例!$E$16="中国",H144,IF(記載例!$E$16="四国",H166,IF(記載例!$E$16="九州",H188)))))))))</f>
        <v>0.93140486134814071</v>
      </c>
      <c r="I210" s="55">
        <f>IF(記載例!$E$16="北海道",I12,IF(記載例!$E$16="東北",I34,IF(記載例!$E$16="東京",I56,IF(記載例!$E$16="中部",I78,IF(記載例!$E$16="北陸",I100,IF(記載例!$E$16="関西",I122,IF(記載例!$E$16="中国",I144,IF(記載例!$E$16="四国",I166,IF(記載例!$E$16="九州",I188)))))))))</f>
        <v>0.90557692139978507</v>
      </c>
      <c r="J210" s="55">
        <f>IF(記載例!$E$16="北海道",J12,IF(記載例!$E$16="東北",J34,IF(記載例!$E$16="東京",J56,IF(記載例!$E$16="中部",J78,IF(記載例!$E$16="北陸",J100,IF(記載例!$E$16="関西",J122,IF(記載例!$E$16="中国",J144,IF(記載例!$E$16="四国",J166,IF(記載例!$E$16="九州",J188)))))))))</f>
        <v>0.94163200803266367</v>
      </c>
      <c r="K210" s="55">
        <f>IF(記載例!$E$16="北海道",K12,IF(記載例!$E$16="東北",K34,IF(記載例!$E$16="東京",K56,IF(記載例!$E$16="中部",K78,IF(記載例!$E$16="北陸",K100,IF(記載例!$E$16="関西",K122,IF(記載例!$E$16="中国",K144,IF(記載例!$E$16="四国",K166,IF(記載例!$E$16="九州",K188)))))))))</f>
        <v>0.96380452288701735</v>
      </c>
      <c r="L210" s="55">
        <f>IF(記載例!$E$16="北海道",L12,IF(記載例!$E$16="東北",L34,IF(記載例!$E$16="東京",L56,IF(記載例!$E$16="中部",L78,IF(記載例!$E$16="北陸",L100,IF(記載例!$E$16="関西",L122,IF(記載例!$E$16="中国",L144,IF(記載例!$E$16="四国",L166,IF(記載例!$E$16="九州",L188)))))))))</f>
        <v>0.95726216665078179</v>
      </c>
      <c r="M210" s="56">
        <f>IF(記載例!$E$16="北海道",M12,IF(記載例!$E$16="東北",M34,IF(記載例!$E$16="東京",M56,IF(記載例!$E$16="中部",M78,IF(記載例!$E$16="北陸",M100,IF(記載例!$E$16="関西",M122,IF(記載例!$E$16="中国",M144,IF(記載例!$E$16="四国",M166,IF(記載例!$E$16="九州",M188)))))))))</f>
        <v>0.91770846565893682</v>
      </c>
    </row>
    <row r="211" spans="1:13" x14ac:dyDescent="0.3">
      <c r="A211" s="50">
        <v>11</v>
      </c>
      <c r="B211" s="54">
        <f>IF(記載例!$E$16="北海道",B13,IF(記載例!$E$16="東北",B35,IF(記載例!$E$16="東京",B57,IF(記載例!$E$16="中部",B79,IF(記載例!$E$16="北陸",B101,IF(記載例!$E$16="関西",B123,IF(記載例!$E$16="中国",B145,IF(記載例!$E$16="四国",B167,IF(記載例!$E$16="九州",B189)))))))))</f>
        <v>0.87601335448640327</v>
      </c>
      <c r="C211" s="55">
        <f>IF(記載例!$E$16="北海道",C13,IF(記載例!$E$16="東北",C35,IF(記載例!$E$16="東京",C57,IF(記載例!$E$16="中部",C79,IF(記載例!$E$16="北陸",C101,IF(記載例!$E$16="関西",C123,IF(記載例!$E$16="中国",C145,IF(記載例!$E$16="四国",C167,IF(記載例!$E$16="九州",C189)))))))))</f>
        <v>0.83533903778711671</v>
      </c>
      <c r="D211" s="55">
        <f>IF(記載例!$E$16="北海道",D13,IF(記載例!$E$16="東北",D35,IF(記載例!$E$16="東京",D57,IF(記載例!$E$16="中部",D79,IF(記載例!$E$16="北陸",D101,IF(記載例!$E$16="関西",D123,IF(記載例!$E$16="中国",D145,IF(記載例!$E$16="四国",D167,IF(記載例!$E$16="九州",D189)))))))))</f>
        <v>0.94788578751655828</v>
      </c>
      <c r="E211" s="55">
        <f>IF(記載例!$E$16="北海道",E13,IF(記載例!$E$16="東北",E35,IF(記載例!$E$16="東京",E57,IF(記載例!$E$16="中部",E79,IF(記載例!$E$16="北陸",E101,IF(記載例!$E$16="関西",E123,IF(記載例!$E$16="中国",E145,IF(記載例!$E$16="四国",E167,IF(記載例!$E$16="九州",E189)))))))))</f>
        <v>1</v>
      </c>
      <c r="F211" s="55">
        <f>IF(記載例!$E$16="北海道",F13,IF(記載例!$E$16="東北",F35,IF(記載例!$E$16="東京",F57,IF(記載例!$E$16="中部",F79,IF(記載例!$E$16="北陸",F101,IF(記載例!$E$16="関西",F123,IF(記載例!$E$16="中国",F145,IF(記載例!$E$16="四国",F167,IF(記載例!$E$16="九州",F189)))))))))</f>
        <v>1</v>
      </c>
      <c r="G211" s="55">
        <f>IF(記載例!$E$16="北海道",G13,IF(記載例!$E$16="東北",G35,IF(記載例!$E$16="東京",G57,IF(記載例!$E$16="中部",G79,IF(記載例!$E$16="北陸",G101,IF(記載例!$E$16="関西",G123,IF(記載例!$E$16="中国",G145,IF(記載例!$E$16="四国",G167,IF(記載例!$E$16="九州",G189)))))))))</f>
        <v>1</v>
      </c>
      <c r="H211" s="55">
        <f>IF(記載例!$E$16="北海道",H13,IF(記載例!$E$16="東北",H35,IF(記載例!$E$16="東京",H57,IF(記載例!$E$16="中部",H79,IF(記載例!$E$16="北陸",H101,IF(記載例!$E$16="関西",H123,IF(記載例!$E$16="中国",H145,IF(記載例!$E$16="四国",H167,IF(記載例!$E$16="九州",H189)))))))))</f>
        <v>0.93140486134814071</v>
      </c>
      <c r="I211" s="55">
        <f>IF(記載例!$E$16="北海道",I13,IF(記載例!$E$16="東北",I35,IF(記載例!$E$16="東京",I57,IF(記載例!$E$16="中部",I79,IF(記載例!$E$16="北陸",I101,IF(記載例!$E$16="関西",I123,IF(記載例!$E$16="中国",I145,IF(記載例!$E$16="四国",I167,IF(記載例!$E$16="九州",I189)))))))))</f>
        <v>0.87580921560635994</v>
      </c>
      <c r="J211" s="55">
        <f>IF(記載例!$E$16="北海道",J13,IF(記載例!$E$16="東北",J35,IF(記載例!$E$16="東京",J57,IF(記載例!$E$16="中部",J79,IF(記載例!$E$16="北陸",J101,IF(記載例!$E$16="関西",J123,IF(記載例!$E$16="中国",J145,IF(記載例!$E$16="四国",J167,IF(記載例!$E$16="九州",J189)))))))))</f>
        <v>0.93985440489633754</v>
      </c>
      <c r="K211" s="55">
        <f>IF(記載例!$E$16="北海道",K13,IF(記載例!$E$16="東北",K35,IF(記載例!$E$16="東京",K57,IF(記載例!$E$16="中部",K79,IF(記載例!$E$16="北陸",K101,IF(記載例!$E$16="関西",K123,IF(記載例!$E$16="中国",K145,IF(記載例!$E$16="四国",K167,IF(記載例!$E$16="九州",K189)))))))))</f>
        <v>0.9479767010210578</v>
      </c>
      <c r="L211" s="55">
        <f>IF(記載例!$E$16="北海道",L13,IF(記載例!$E$16="東北",L35,IF(記載例!$E$16="東京",L57,IF(記載例!$E$16="中部",L79,IF(記載例!$E$16="北陸",L101,IF(記載例!$E$16="関西",L123,IF(記載例!$E$16="中国",L145,IF(記載例!$E$16="四国",L167,IF(記載例!$E$16="九州",L189)))))))))</f>
        <v>0.94097211536808112</v>
      </c>
      <c r="M211" s="56">
        <f>IF(記載例!$E$16="北海道",M13,IF(記載例!$E$16="東北",M35,IF(記載例!$E$16="東京",M57,IF(記載例!$E$16="中部",M79,IF(記載例!$E$16="北陸",M101,IF(記載例!$E$16="関西",M123,IF(記載例!$E$16="中国",M145,IF(記載例!$E$16="四国",M167,IF(記載例!$E$16="九州",M189)))))))))</f>
        <v>0.90283454127548612</v>
      </c>
    </row>
    <row r="212" spans="1:13" x14ac:dyDescent="0.3">
      <c r="A212" s="50">
        <v>10</v>
      </c>
      <c r="B212" s="54">
        <f>IF(記載例!$E$16="北海道",B14,IF(記載例!$E$16="東北",B36,IF(記載例!$E$16="東京",B58,IF(記載例!$E$16="中部",B80,IF(記載例!$E$16="北陸",B102,IF(記載例!$E$16="関西",B124,IF(記載例!$E$16="中国",B146,IF(記載例!$E$16="四国",B168,IF(記載例!$E$16="九州",B190)))))))))</f>
        <v>0.86010066712563216</v>
      </c>
      <c r="C212" s="55">
        <f>IF(記載例!$E$16="北海道",C14,IF(記載例!$E$16="東北",C36,IF(記載例!$E$16="東京",C58,IF(記載例!$E$16="中部",C80,IF(記載例!$E$16="北陸",C102,IF(記載例!$E$16="関西",C124,IF(記載例!$E$16="中国",C146,IF(記載例!$E$16="四国",C168,IF(記載例!$E$16="九州",C190)))))))))</f>
        <v>0.82801330840098941</v>
      </c>
      <c r="D212" s="55">
        <f>IF(記載例!$E$16="北海道",D14,IF(記載例!$E$16="東北",D36,IF(記載例!$E$16="東京",D58,IF(記載例!$E$16="中部",D80,IF(記載例!$E$16="北陸",D102,IF(記載例!$E$16="関西",D124,IF(記載例!$E$16="中国",D146,IF(記載例!$E$16="四国",D168,IF(記載例!$E$16="九州",D190)))))))))</f>
        <v>0.93533775336962321</v>
      </c>
      <c r="E212" s="55">
        <f>IF(記載例!$E$16="北海道",E14,IF(記載例!$E$16="東北",E36,IF(記載例!$E$16="東京",E58,IF(記載例!$E$16="中部",E80,IF(記載例!$E$16="北陸",E102,IF(記載例!$E$16="関西",E124,IF(記載例!$E$16="中国",E146,IF(記載例!$E$16="四国",E168,IF(記載例!$E$16="九州",E190)))))))))</f>
        <v>1</v>
      </c>
      <c r="F212" s="55">
        <f>IF(記載例!$E$16="北海道",F14,IF(記載例!$E$16="東北",F36,IF(記載例!$E$16="東京",F58,IF(記載例!$E$16="中部",F80,IF(記載例!$E$16="北陸",F102,IF(記載例!$E$16="関西",F124,IF(記載例!$E$16="中国",F146,IF(記載例!$E$16="四国",F168,IF(記載例!$E$16="九州",F190)))))))))</f>
        <v>1</v>
      </c>
      <c r="G212" s="55">
        <f>IF(記載例!$E$16="北海道",G14,IF(記載例!$E$16="東北",G36,IF(記載例!$E$16="東京",G58,IF(記載例!$E$16="中部",G80,IF(記載例!$E$16="北陸",G102,IF(記載例!$E$16="関西",G124,IF(記載例!$E$16="中国",G146,IF(記載例!$E$16="四国",G168,IF(記載例!$E$16="九州",G190)))))))))</f>
        <v>1</v>
      </c>
      <c r="H212" s="55">
        <f>IF(記載例!$E$16="北海道",H14,IF(記載例!$E$16="東北",H36,IF(記載例!$E$16="東京",H58,IF(記載例!$E$16="中部",H80,IF(記載例!$E$16="北陸",H102,IF(記載例!$E$16="関西",H124,IF(記載例!$E$16="中国",H146,IF(記載例!$E$16="四国",H168,IF(記載例!$E$16="九州",H190)))))))))</f>
        <v>0.92544920557301991</v>
      </c>
      <c r="I212" s="55">
        <f>IF(記載例!$E$16="北海道",I14,IF(記載例!$E$16="東北",I36,IF(記載例!$E$16="東京",I58,IF(記載例!$E$16="中部",I80,IF(記載例!$E$16="北陸",I102,IF(記載例!$E$16="関西",I124,IF(記載例!$E$16="中国",I146,IF(記載例!$E$16="四国",I168,IF(記載例!$E$16="九州",I190)))))))))</f>
        <v>0.83858950862121784</v>
      </c>
      <c r="J212" s="55">
        <f>IF(記載例!$E$16="北海道",J14,IF(記載例!$E$16="東北",J36,IF(記載例!$E$16="東京",J58,IF(記載例!$E$16="中部",J80,IF(記載例!$E$16="北陸",J102,IF(記載例!$E$16="関西",J124,IF(記載例!$E$16="中国",J146,IF(記載例!$E$16="四国",J168,IF(記載例!$E$16="九州",J190)))))))))</f>
        <v>0.92807791118532634</v>
      </c>
      <c r="K212" s="55">
        <f>IF(記載例!$E$16="北海道",K14,IF(記載例!$E$16="東北",K36,IF(記載例!$E$16="東京",K58,IF(記載例!$E$16="中部",K80,IF(記載例!$E$16="北陸",K102,IF(記載例!$E$16="関西",K124,IF(記載例!$E$16="中国",K146,IF(記載例!$E$16="四国",K168,IF(記載例!$E$16="九州",K190)))))))))</f>
        <v>0.92250716005887989</v>
      </c>
      <c r="L212" s="55">
        <f>IF(記載例!$E$16="北海道",L14,IF(記載例!$E$16="東北",L36,IF(記載例!$E$16="東京",L58,IF(記載例!$E$16="中部",L80,IF(記載例!$E$16="北陸",L102,IF(記載例!$E$16="関西",L124,IF(記載例!$E$16="中国",L146,IF(記載例!$E$16="四国",L168,IF(記載例!$E$16="九州",L190)))))))))</f>
        <v>0.91440992390352338</v>
      </c>
      <c r="M212" s="56">
        <f>IF(記載例!$E$16="北海道",M14,IF(記載例!$E$16="東北",M36,IF(記載例!$E$16="東京",M58,IF(記載例!$E$16="中部",M80,IF(記載例!$E$16="北陸",M102,IF(記載例!$E$16="関西",M124,IF(記載例!$E$16="中国",M146,IF(記載例!$E$16="四国",M168,IF(記載例!$E$16="九州",M190)))))))))</f>
        <v>0.87865180409549493</v>
      </c>
    </row>
    <row r="213" spans="1:13" x14ac:dyDescent="0.3">
      <c r="A213" s="50">
        <v>9</v>
      </c>
      <c r="B213" s="54">
        <f>IF(記載例!$E$16="北海道",B15,IF(記載例!$E$16="東北",B37,IF(記載例!$E$16="東京",B59,IF(記載例!$E$16="中部",B81,IF(記載例!$E$16="北陸",B103,IF(記載例!$E$16="関西",B125,IF(記載例!$E$16="中国",B147,IF(記載例!$E$16="四国",B169,IF(記載例!$E$16="九州",B191)))))))))</f>
        <v>0.83565020046418059</v>
      </c>
      <c r="C213" s="55">
        <f>IF(記載例!$E$16="北海道",C15,IF(記載例!$E$16="東北",C37,IF(記載例!$E$16="東京",C59,IF(記載例!$E$16="中部",C81,IF(記載例!$E$16="北陸",C103,IF(記載例!$E$16="関西",C125,IF(記載例!$E$16="中国",C147,IF(記載例!$E$16="四国",C169,IF(記載例!$E$16="九州",C191)))))))))</f>
        <v>0.80952818976199559</v>
      </c>
      <c r="D213" s="55">
        <f>IF(記載例!$E$16="北海道",D15,IF(記載例!$E$16="東北",D37,IF(記載例!$E$16="東京",D59,IF(記載例!$E$16="中部",D81,IF(記載例!$E$16="北陸",D103,IF(記載例!$E$16="関西",D125,IF(記載例!$E$16="中国",D147,IF(記載例!$E$16="四国",D169,IF(記載例!$E$16="九州",D191)))))))))</f>
        <v>0.90896120765392974</v>
      </c>
      <c r="E213" s="55">
        <f>IF(記載例!$E$16="北海道",E15,IF(記載例!$E$16="東北",E37,IF(記載例!$E$16="東京",E59,IF(記載例!$E$16="中部",E81,IF(記載例!$E$16="北陸",E103,IF(記載例!$E$16="関西",E125,IF(記載例!$E$16="中国",E147,IF(記載例!$E$16="四国",E169,IF(記載例!$E$16="九州",E191)))))))))</f>
        <v>1</v>
      </c>
      <c r="F213" s="55">
        <f>IF(記載例!$E$16="北海道",F15,IF(記載例!$E$16="東北",F37,IF(記載例!$E$16="東京",F59,IF(記載例!$E$16="中部",F81,IF(記載例!$E$16="北陸",F103,IF(記載例!$E$16="関西",F125,IF(記載例!$E$16="中国",F147,IF(記載例!$E$16="四国",F169,IF(記載例!$E$16="九州",F191)))))))))</f>
        <v>1</v>
      </c>
      <c r="G213" s="55">
        <f>IF(記載例!$E$16="北海道",G15,IF(記載例!$E$16="東北",G37,IF(記載例!$E$16="東京",G59,IF(記載例!$E$16="中部",G81,IF(記載例!$E$16="北陸",G103,IF(記載例!$E$16="関西",G125,IF(記載例!$E$16="中国",G147,IF(記載例!$E$16="四国",G169,IF(記載例!$E$16="九州",G191)))))))))</f>
        <v>0.99003311994717358</v>
      </c>
      <c r="H213" s="55">
        <f>IF(記載例!$E$16="北海道",H15,IF(記載例!$E$16="東北",H37,IF(記載例!$E$16="東京",H59,IF(記載例!$E$16="中部",H81,IF(記載例!$E$16="北陸",H103,IF(記載例!$E$16="関西",H125,IF(記載例!$E$16="中国",H147,IF(記載例!$E$16="四国",H169,IF(記載例!$E$16="九州",H191)))))))))</f>
        <v>0.90607827620599291</v>
      </c>
      <c r="I213" s="55">
        <f>IF(記載例!$E$16="北海道",I15,IF(記載例!$E$16="東北",I37,IF(記載例!$E$16="東京",I59,IF(記載例!$E$16="中部",I81,IF(記載例!$E$16="北陸",I103,IF(記載例!$E$16="関西",I125,IF(記載例!$E$16="中国",I147,IF(記載例!$E$16="四国",I169,IF(記載例!$E$16="九州",I191)))))))))</f>
        <v>0.79391780044435878</v>
      </c>
      <c r="J213" s="55">
        <f>IF(記載例!$E$16="北海道",J15,IF(記載例!$E$16="東北",J37,IF(記載例!$E$16="東京",J59,IF(記載例!$E$16="中部",J81,IF(記載例!$E$16="北陸",J103,IF(記載例!$E$16="関西",J125,IF(記載例!$E$16="中国",J147,IF(記載例!$E$16="四国",J169,IF(記載例!$E$16="九州",J191)))))))))</f>
        <v>0.90630252689963031</v>
      </c>
      <c r="K213" s="55">
        <f>IF(記載例!$E$16="北海道",K15,IF(記載例!$E$16="東北",K37,IF(記載例!$E$16="東京",K59,IF(記載例!$E$16="中部",K81,IF(記載例!$E$16="北陸",K103,IF(記載例!$E$16="関西",K125,IF(記載例!$E$16="中国",K147,IF(記載例!$E$16="四国",K169,IF(記載例!$E$16="九州",K191)))))))))</f>
        <v>0.88739590000048385</v>
      </c>
      <c r="L213" s="55">
        <f>IF(記載例!$E$16="北海道",L15,IF(記載例!$E$16="東北",L37,IF(記載例!$E$16="東京",L59,IF(記載例!$E$16="中部",L81,IF(記載例!$E$16="北陸",L103,IF(記載例!$E$16="関西",L125,IF(記載例!$E$16="中国",L147,IF(記載例!$E$16="四国",L169,IF(記載例!$E$16="九州",L191)))))))))</f>
        <v>0.87757559225710857</v>
      </c>
      <c r="M213" s="56">
        <f>IF(記載例!$E$16="北海道",M15,IF(記載例!$E$16="東北",M37,IF(記載例!$E$16="東京",M59,IF(記載例!$E$16="中部",M81,IF(記載例!$E$16="北陸",M103,IF(記載例!$E$16="関西",M125,IF(記載例!$E$16="中国",M147,IF(記載例!$E$16="四国",M169,IF(記載例!$E$16="九州",M191)))))))))</f>
        <v>0.84516025411896312</v>
      </c>
    </row>
    <row r="214" spans="1:13" x14ac:dyDescent="0.3">
      <c r="A214" s="50">
        <v>8</v>
      </c>
      <c r="B214" s="54">
        <f>IF(記載例!$E$16="北海道",B16,IF(記載例!$E$16="東北",B38,IF(記載例!$E$16="東京",B60,IF(記載例!$E$16="中部",B82,IF(記載例!$E$16="北陸",B104,IF(記載例!$E$16="関西",B126,IF(記載例!$E$16="中国",B148,IF(記載例!$E$16="四国",B170,IF(記載例!$E$16="九州",B192)))))))))</f>
        <v>0.80266195450204925</v>
      </c>
      <c r="C214" s="55">
        <f>IF(記載例!$E$16="北海道",C16,IF(記載例!$E$16="東北",C38,IF(記載例!$E$16="東京",C60,IF(記載例!$E$16="中部",C82,IF(記載例!$E$16="北陸",C104,IF(記載例!$E$16="関西",C126,IF(記載例!$E$16="中国",C148,IF(記載例!$E$16="四国",C170,IF(記載例!$E$16="九州",C192)))))))))</f>
        <v>0.77988368187013546</v>
      </c>
      <c r="D214" s="55">
        <f>IF(記載例!$E$16="北海道",D16,IF(記載例!$E$16="東北",D38,IF(記載例!$E$16="東京",D60,IF(記載例!$E$16="中部",D82,IF(記載例!$E$16="北陸",D104,IF(記載例!$E$16="関西",D126,IF(記載例!$E$16="中国",D148,IF(記載例!$E$16="四国",D170,IF(記載例!$E$16="九州",D192)))))))))</f>
        <v>0.86875615036947806</v>
      </c>
      <c r="E214" s="55">
        <f>IF(記載例!$E$16="北海道",E16,IF(記載例!$E$16="東北",E38,IF(記載例!$E$16="東京",E60,IF(記載例!$E$16="中部",E82,IF(記載例!$E$16="北陸",E104,IF(記載例!$E$16="関西",E126,IF(記載例!$E$16="中国",E148,IF(記載例!$E$16="四国",E170,IF(記載例!$E$16="九州",E192)))))))))</f>
        <v>0.990966500469738</v>
      </c>
      <c r="F214" s="55">
        <f>IF(記載例!$E$16="北海道",F16,IF(記載例!$E$16="東北",F38,IF(記載例!$E$16="東京",F60,IF(記載例!$E$16="中部",F82,IF(記載例!$E$16="北陸",F104,IF(記載例!$E$16="関西",F126,IF(記載例!$E$16="中国",F148,IF(記載例!$E$16="四国",F170,IF(記載例!$E$16="九州",F192)))))))))</f>
        <v>0.98007510217400329</v>
      </c>
      <c r="G214" s="55">
        <f>IF(記載例!$E$16="北海道",G16,IF(記載例!$E$16="東北",G38,IF(記載例!$E$16="東京",G60,IF(記載例!$E$16="中部",G82,IF(記載例!$E$16="北陸",G104,IF(記載例!$E$16="関西",G126,IF(記載例!$E$16="中国",G148,IF(記載例!$E$16="四国",G170,IF(記載例!$E$16="九州",G192)))))))))</f>
        <v>0.95913891005161855</v>
      </c>
      <c r="H214" s="55">
        <f>IF(記載例!$E$16="北海道",H16,IF(記載例!$E$16="東北",H38,IF(記載例!$E$16="東京",H60,IF(記載例!$E$16="中部",H82,IF(記載例!$E$16="北陸",H104,IF(記載例!$E$16="関西",H126,IF(記載例!$E$16="中国",H148,IF(記載例!$E$16="四国",H170,IF(記載例!$E$16="九州",H192)))))))))</f>
        <v>0.87329207324705949</v>
      </c>
      <c r="I214" s="55">
        <f>IF(記載例!$E$16="北海道",I16,IF(記載例!$E$16="東北",I38,IF(記載例!$E$16="東京",I60,IF(記載例!$E$16="中部",I82,IF(記載例!$E$16="北陸",I104,IF(記載例!$E$16="関西",I126,IF(記載例!$E$16="中国",I148,IF(記載例!$E$16="四国",I170,IF(記載例!$E$16="九州",I192)))))))))</f>
        <v>0.74179409107578209</v>
      </c>
      <c r="J214" s="55">
        <f>IF(記載例!$E$16="北海道",J16,IF(記載例!$E$16="東北",J38,IF(記載例!$E$16="東京",J60,IF(記載例!$E$16="中部",J82,IF(記載例!$E$16="北陸",J104,IF(記載例!$E$16="関西",J126,IF(記載例!$E$16="中国",J148,IF(記載例!$E$16="四国",J170,IF(記載例!$E$16="九州",J192)))))))))</f>
        <v>0.87452825203924878</v>
      </c>
      <c r="K214" s="55">
        <f>IF(記載例!$E$16="北海道",K16,IF(記載例!$E$16="東北",K38,IF(記載例!$E$16="東京",K60,IF(記載例!$E$16="中部",K82,IF(記載例!$E$16="北陸",K104,IF(記載例!$E$16="関西",K126,IF(記載例!$E$16="中国",K148,IF(記載例!$E$16="四国",K170,IF(記載例!$E$16="九州",K192)))))))))</f>
        <v>0.84264292084586967</v>
      </c>
      <c r="L214" s="55">
        <f>IF(記載例!$E$16="北海道",L16,IF(記載例!$E$16="東北",L38,IF(記載例!$E$16="東京",L60,IF(記載例!$E$16="中部",L82,IF(記載例!$E$16="北陸",L104,IF(記載例!$E$16="関西",L126,IF(記載例!$E$16="中国",L148,IF(記載例!$E$16="四国",L170,IF(記載例!$E$16="九州",L192)))))))))</f>
        <v>0.83046912042883669</v>
      </c>
      <c r="M214" s="56">
        <f>IF(記載例!$E$16="北海道",M16,IF(記載例!$E$16="東北",M38,IF(記載例!$E$16="東京",M60,IF(記載例!$E$16="中部",M82,IF(記載例!$E$16="北陸",M104,IF(記載例!$E$16="関西",M126,IF(記載例!$E$16="中国",M148,IF(記載例!$E$16="四国",M170,IF(記載例!$E$16="九州",M192)))))))))</f>
        <v>0.80235989134589103</v>
      </c>
    </row>
    <row r="215" spans="1:13" x14ac:dyDescent="0.3">
      <c r="A215" s="50">
        <v>7</v>
      </c>
      <c r="B215" s="54">
        <f>IF(記載例!$E$16="北海道",B17,IF(記載例!$E$16="東北",B39,IF(記載例!$E$16="東京",B61,IF(記載例!$E$16="中部",B83,IF(記載例!$E$16="北陸",B105,IF(記載例!$E$16="関西",B127,IF(記載例!$E$16="中国",B149,IF(記載例!$E$16="四国",B171,IF(記載例!$E$16="九州",B193)))))))))</f>
        <v>0.76113592923923767</v>
      </c>
      <c r="C215" s="55">
        <f>IF(記載例!$E$16="北海道",C17,IF(記載例!$E$16="東北",C39,IF(記載例!$E$16="東京",C61,IF(記載例!$E$16="中部",C83,IF(記載例!$E$16="北陸",C105,IF(記載例!$E$16="関西",C127,IF(記載例!$E$16="中国",C149,IF(記載例!$E$16="四国",C171,IF(記載例!$E$16="九州",C193)))))))))</f>
        <v>0.73907978472540903</v>
      </c>
      <c r="D215" s="55">
        <f>IF(記載例!$E$16="北海道",D17,IF(記載例!$E$16="東北",D39,IF(記載例!$E$16="東京",D61,IF(記載例!$E$16="中部",D83,IF(記載例!$E$16="北陸",D105,IF(記載例!$E$16="関西",D127,IF(記載例!$E$16="中国",D149,IF(記載例!$E$16="四国",D171,IF(記載例!$E$16="九州",D193)))))))))</f>
        <v>0.81472258151626797</v>
      </c>
      <c r="E215" s="55">
        <f>IF(記載例!$E$16="北海道",E17,IF(記載例!$E$16="東北",E39,IF(記載例!$E$16="東京",E61,IF(記載例!$E$16="中部",E83,IF(記載例!$E$16="北陸",E105,IF(記載例!$E$16="関西",E127,IF(記載例!$E$16="中国",E149,IF(記載例!$E$16="四国",E171,IF(記載例!$E$16="九州",E193)))))))))</f>
        <v>0.94519988764182117</v>
      </c>
      <c r="F215" s="55">
        <f>IF(記載例!$E$16="北海道",F17,IF(記載例!$E$16="東北",F39,IF(記載例!$E$16="東京",F61,IF(記載例!$E$16="中部",F83,IF(記載例!$E$16="北陸",F105,IF(記載例!$E$16="関西",F127,IF(記載例!$E$16="中国",F149,IF(記載例!$E$16="四国",F171,IF(記載例!$E$16="九州",F193)))))))))</f>
        <v>0.9342752215263701</v>
      </c>
      <c r="G215" s="55">
        <f>IF(記載例!$E$16="北海道",G17,IF(記載例!$E$16="東北",G39,IF(記載例!$E$16="東京",G61,IF(記載例!$E$16="中部",G83,IF(記載例!$E$16="北陸",G105,IF(記載例!$E$16="関西",G127,IF(記載例!$E$16="中国",G149,IF(記載例!$E$16="四国",G171,IF(記載例!$E$16="九州",G193)))))))))</f>
        <v>0.90937392980975362</v>
      </c>
      <c r="H215" s="55">
        <f>IF(記載例!$E$16="北海道",H17,IF(記載例!$E$16="東北",H39,IF(記載例!$E$16="東京",H61,IF(記載例!$E$16="中部",H83,IF(記載例!$E$16="北陸",H105,IF(記載例!$E$16="関西",H127,IF(記載例!$E$16="中国",H149,IF(記載例!$E$16="四国",H171,IF(記載例!$E$16="九州",H193)))))))))</f>
        <v>0.82709059669621965</v>
      </c>
      <c r="I215" s="55">
        <f>IF(記載例!$E$16="北海道",I17,IF(記載例!$E$16="東北",I39,IF(記載例!$E$16="東京",I61,IF(記載例!$E$16="中部",I83,IF(記載例!$E$16="北陸",I105,IF(記載例!$E$16="関西",I127,IF(記載例!$E$16="中国",I149,IF(記載例!$E$16="四国",I171,IF(記載例!$E$16="九州",I193)))))))))</f>
        <v>0.68221838051548844</v>
      </c>
      <c r="J215" s="55">
        <f>IF(記載例!$E$16="北海道",J17,IF(記載例!$E$16="東北",J39,IF(記載例!$E$16="東京",J61,IF(記載例!$E$16="中部",J83,IF(記載例!$E$16="北陸",J105,IF(記載例!$E$16="関西",J127,IF(記載例!$E$16="中国",J149,IF(記載例!$E$16="四国",J171,IF(記載例!$E$16="九州",J193)))))))))</f>
        <v>0.8327550866041824</v>
      </c>
      <c r="K215" s="55">
        <f>IF(記載例!$E$16="北海道",K17,IF(記載例!$E$16="東北",K39,IF(記載例!$E$16="東京",K61,IF(記載例!$E$16="中部",K83,IF(記載例!$E$16="北陸",K105,IF(記載例!$E$16="関西",K127,IF(記載例!$E$16="中国",K149,IF(記載例!$E$16="四国",K171,IF(記載例!$E$16="九州",K193)))))))))</f>
        <v>0.78824822259503735</v>
      </c>
      <c r="L215" s="55">
        <f>IF(記載例!$E$16="北海道",L17,IF(記載例!$E$16="東北",L39,IF(記載例!$E$16="東京",L61,IF(記載例!$E$16="中部",L83,IF(記載例!$E$16="北陸",L105,IF(記載例!$E$16="関西",L127,IF(記載例!$E$16="中国",L149,IF(記載例!$E$16="四国",L171,IF(記載例!$E$16="九州",L193)))))))))</f>
        <v>0.77309050841870786</v>
      </c>
      <c r="M215" s="56">
        <f>IF(記載例!$E$16="北海道",M17,IF(記載例!$E$16="東北",M39,IF(記載例!$E$16="東京",M61,IF(記載例!$E$16="中部",M83,IF(記載例!$E$16="北陸",M105,IF(記載例!$E$16="関西",M127,IF(記載例!$E$16="中国",M149,IF(記載例!$E$16="四国",M171,IF(記載例!$E$16="九州",M193)))))))))</f>
        <v>0.75025071577627844</v>
      </c>
    </row>
    <row r="216" spans="1:13" x14ac:dyDescent="0.3">
      <c r="A216" s="50">
        <v>6</v>
      </c>
      <c r="B216" s="54">
        <f>IF(記載例!$E$16="北海道",B18,IF(記載例!$E$16="東北",B40,IF(記載例!$E$16="東京",B62,IF(記載例!$E$16="中部",B84,IF(記載例!$E$16="北陸",B106,IF(記載例!$E$16="関西",B128,IF(記載例!$E$16="中国",B150,IF(記載例!$E$16="四国",B172,IF(記載例!$E$16="九州",B194)))))))))</f>
        <v>0.71107212467574588</v>
      </c>
      <c r="C216" s="55">
        <f>IF(記載例!$E$16="北海道",C18,IF(記載例!$E$16="東北",C40,IF(記載例!$E$16="東京",C62,IF(記載例!$E$16="中部",C84,IF(記載例!$E$16="北陸",C106,IF(記載例!$E$16="関西",C128,IF(記載例!$E$16="中国",C150,IF(記載例!$E$16="四国",C172,IF(記載例!$E$16="九州",C194)))))))))</f>
        <v>0.68711649832781618</v>
      </c>
      <c r="D216" s="55">
        <f>IF(記載例!$E$16="北海道",D18,IF(記載例!$E$16="東北",D40,IF(記載例!$E$16="東京",D62,IF(記載例!$E$16="中部",D84,IF(記載例!$E$16="北陸",D106,IF(記載例!$E$16="関西",D128,IF(記載例!$E$16="中国",D150,IF(記載例!$E$16="四国",D172,IF(記載例!$E$16="九州",D194)))))))))</f>
        <v>0.74686050109429991</v>
      </c>
      <c r="E216" s="55">
        <f>IF(記載例!$E$16="北海道",E18,IF(記載例!$E$16="東北",E40,IF(記載例!$E$16="東京",E62,IF(記載例!$E$16="中部",E84,IF(記載例!$E$16="北陸",E106,IF(記載例!$E$16="関西",E128,IF(記載例!$E$16="中国",E150,IF(記載例!$E$16="四国",E172,IF(記載例!$E$16="九州",E194)))))))))</f>
        <v>0.87789689404667048</v>
      </c>
      <c r="F216" s="55">
        <f>IF(記載例!$E$16="北海道",F18,IF(記載例!$E$16="東北",F40,IF(記載例!$E$16="東京",F62,IF(記載例!$E$16="中部",F84,IF(記載例!$E$16="北陸",F106,IF(記載例!$E$16="関西",F128,IF(記載例!$E$16="中国",F150,IF(記載例!$E$16="四国",F172,IF(記載例!$E$16="九州",F194)))))))))</f>
        <v>0.86846764926703846</v>
      </c>
      <c r="G216" s="55">
        <f>IF(記載例!$E$16="北海道",G18,IF(記載例!$E$16="東北",G40,IF(記載例!$E$16="東京",G62,IF(記載例!$E$16="中部",G84,IF(記載例!$E$16="北陸",G106,IF(記載例!$E$16="関西",G128,IF(記載例!$E$16="中国",G150,IF(記載例!$E$16="四国",G172,IF(記載例!$E$16="九州",G194)))))))))</f>
        <v>0.84073817922157867</v>
      </c>
      <c r="H216" s="55">
        <f>IF(記載例!$E$16="北海道",H18,IF(記載例!$E$16="東北",H40,IF(記載例!$E$16="東京",H62,IF(記載例!$E$16="中部",H84,IF(記載例!$E$16="北陸",H106,IF(記載例!$E$16="関西",H128,IF(記載例!$E$16="中国",H150,IF(記載例!$E$16="四国",H172,IF(記載例!$E$16="九州",H194)))))))))</f>
        <v>0.76747384655347384</v>
      </c>
      <c r="I216" s="55">
        <f>IF(記載例!$E$16="北海道",I18,IF(記載例!$E$16="東北",I40,IF(記載例!$E$16="東京",I62,IF(記載例!$E$16="中部",I84,IF(記載例!$E$16="北陸",I106,IF(記載例!$E$16="関西",I128,IF(記載例!$E$16="中国",I150,IF(記載例!$E$16="四国",I172,IF(記載例!$E$16="九州",I194)))))))))</f>
        <v>0.61519066876347739</v>
      </c>
      <c r="J216" s="55">
        <f>IF(記載例!$E$16="北海道",J18,IF(記載例!$E$16="東北",J40,IF(記載例!$E$16="東京",J62,IF(記載例!$E$16="中部",J84,IF(記載例!$E$16="北陸",J106,IF(記載例!$E$16="関西",J128,IF(記載例!$E$16="中国",J150,IF(記載例!$E$16="四国",J172,IF(記載例!$E$16="九州",J194)))))))))</f>
        <v>0.78098303059443075</v>
      </c>
      <c r="K216" s="55">
        <f>IF(記載例!$E$16="北海道",K18,IF(記載例!$E$16="東北",K40,IF(記載例!$E$16="東京",K62,IF(記載例!$E$16="中部",K84,IF(記載例!$E$16="北陸",K106,IF(記載例!$E$16="関西",K128,IF(記載例!$E$16="中国",K150,IF(記載例!$E$16="四国",K172,IF(記載例!$E$16="九州",K194)))))))))</f>
        <v>0.72421180524798667</v>
      </c>
      <c r="L216" s="55">
        <f>IF(記載例!$E$16="北海道",L18,IF(記載例!$E$16="東北",L40,IF(記載例!$E$16="東京",L62,IF(記載例!$E$16="中部",L84,IF(記載例!$E$16="北陸",L106,IF(記載例!$E$16="関西",L128,IF(記載例!$E$16="中国",L150,IF(記載例!$E$16="四国",L172,IF(記載例!$E$16="九州",L194)))))))))</f>
        <v>0.70543975622672195</v>
      </c>
      <c r="M216" s="56">
        <f>IF(記載例!$E$16="北海道",M18,IF(記載例!$E$16="東北",M40,IF(記載例!$E$16="東京",M62,IF(記載例!$E$16="中部",M84,IF(記載例!$E$16="北陸",M106,IF(記載例!$E$16="関西",M128,IF(記載例!$E$16="中国",M150,IF(記載例!$E$16="四国",M172,IF(記載例!$E$16="九州",M194)))))))))</f>
        <v>0.68883272741012536</v>
      </c>
    </row>
    <row r="217" spans="1:13" x14ac:dyDescent="0.3">
      <c r="A217" s="50">
        <v>5</v>
      </c>
      <c r="B217" s="54">
        <f>IF(記載例!$E$16="北海道",B19,IF(記載例!$E$16="東北",B41,IF(記載例!$E$16="東京",B63,IF(記載例!$E$16="中部",B85,IF(記載例!$E$16="北陸",B107,IF(記載例!$E$16="関西",B129,IF(記載例!$E$16="中国",B151,IF(記載例!$E$16="四国",B173,IF(記載例!$E$16="九州",B195)))))))))</f>
        <v>0.65247054081157407</v>
      </c>
      <c r="C217" s="55">
        <f>IF(記載例!$E$16="北海道",C19,IF(記載例!$E$16="東北",C41,IF(記載例!$E$16="東京",C63,IF(記載例!$E$16="中部",C85,IF(記載例!$E$16="北陸",C107,IF(記載例!$E$16="関西",C129,IF(記載例!$E$16="中国",C151,IF(記載例!$E$16="四国",C173,IF(記載例!$E$16="九州",C195)))))))))</f>
        <v>0.62399382267735692</v>
      </c>
      <c r="D217" s="55">
        <f>IF(記載例!$E$16="北海道",D19,IF(記載例!$E$16="東北",D41,IF(記載例!$E$16="東京",D63,IF(記載例!$E$16="中部",D85,IF(記載例!$E$16="北陸",D107,IF(記載例!$E$16="関西",D129,IF(記載例!$E$16="中国",D151,IF(記載例!$E$16="四国",D173,IF(記載例!$E$16="九州",D195)))))))))</f>
        <v>0.66516990910357365</v>
      </c>
      <c r="E217" s="55">
        <f>IF(記載例!$E$16="北海道",E19,IF(記載例!$E$16="東北",E41,IF(記載例!$E$16="東京",E63,IF(記載例!$E$16="中部",E85,IF(記載例!$E$16="北陸",E107,IF(記載例!$E$16="関西",E129,IF(記載例!$E$16="中国",E151,IF(記載例!$E$16="四国",E173,IF(記載例!$E$16="九州",E195)))))))))</f>
        <v>0.7890575196842855</v>
      </c>
      <c r="F217" s="55">
        <f>IF(記載例!$E$16="北海道",F19,IF(記載例!$E$16="東北",F41,IF(記載例!$E$16="東京",F63,IF(記載例!$E$16="中部",F85,IF(記載例!$E$16="北陸",F107,IF(記載例!$E$16="関西",F129,IF(記載例!$E$16="中国",F151,IF(記載例!$E$16="四国",F173,IF(記載例!$E$16="九州",F195)))))))))</f>
        <v>0.78265238539600879</v>
      </c>
      <c r="G217" s="55">
        <f>IF(記載例!$E$16="北海道",G19,IF(記載例!$E$16="東北",G41,IF(記載例!$E$16="東京",G63,IF(記載例!$E$16="中部",G85,IF(記載例!$E$16="北陸",G107,IF(記載例!$E$16="関西",G129,IF(記載例!$E$16="中国",G151,IF(記載例!$E$16="四国",G173,IF(記載例!$E$16="九州",G195)))))))))</f>
        <v>0.75323165828709382</v>
      </c>
      <c r="H217" s="55">
        <f>IF(記載例!$E$16="北海道",H19,IF(記載例!$E$16="東北",H41,IF(記載例!$E$16="東京",H63,IF(記載例!$E$16="中部",H85,IF(記載例!$E$16="北陸",H107,IF(記載例!$E$16="関西",H129,IF(記載例!$E$16="中国",H151,IF(記載例!$E$16="四国",H173,IF(記載例!$E$16="九州",H195)))))))))</f>
        <v>0.69444182281882139</v>
      </c>
      <c r="I217" s="55">
        <f>IF(記載例!$E$16="北海道",I19,IF(記載例!$E$16="東北",I41,IF(記載例!$E$16="東京",I63,IF(記載例!$E$16="中部",I85,IF(記載例!$E$16="北陸",I107,IF(記載例!$E$16="関西",I129,IF(記載例!$E$16="中国",I151,IF(記載例!$E$16="四国",I173,IF(記載例!$E$16="九州",I195)))))))))</f>
        <v>0.54071095581974937</v>
      </c>
      <c r="J217" s="55">
        <f>IF(記載例!$E$16="北海道",J19,IF(記載例!$E$16="東北",J41,IF(記載例!$E$16="東京",J63,IF(記載例!$E$16="中部",J85,IF(記載例!$E$16="北陸",J107,IF(記載例!$E$16="関西",J129,IF(記載例!$E$16="中国",J151,IF(記載例!$E$16="四国",J173,IF(記載例!$E$16="九州",J195)))))))))</f>
        <v>0.71921208400999392</v>
      </c>
      <c r="K217" s="55">
        <f>IF(記載例!$E$16="北海道",K19,IF(記載例!$E$16="東北",K41,IF(記載例!$E$16="東京",K63,IF(記載例!$E$16="中部",K85,IF(記載例!$E$16="北陸",K107,IF(記載例!$E$16="関西",K129,IF(記載例!$E$16="中国",K151,IF(記載例!$E$16="四国",K173,IF(記載例!$E$16="九州",K195)))))))))</f>
        <v>0.65053366880471786</v>
      </c>
      <c r="L217" s="55">
        <f>IF(記載例!$E$16="北海道",L19,IF(記載例!$E$16="東北",L41,IF(記載例!$E$16="東京",L63,IF(記載例!$E$16="中部",L85,IF(記載例!$E$16="北陸",L107,IF(記載例!$E$16="関西",L129,IF(記載例!$E$16="中国",L151,IF(記載例!$E$16="四国",L173,IF(記載例!$E$16="九州",L195)))))))))</f>
        <v>0.62751686385287886</v>
      </c>
      <c r="M217" s="56">
        <f>IF(記載例!$E$16="北海道",M19,IF(記載例!$E$16="東北",M41,IF(記載例!$E$16="東京",M63,IF(記載例!$E$16="中部",M85,IF(記載例!$E$16="北陸",M107,IF(記載例!$E$16="関西",M129,IF(記載例!$E$16="中国",M151,IF(記載例!$E$16="四国",M173,IF(記載例!$E$16="九州",M195)))))))))</f>
        <v>0.61810592624743199</v>
      </c>
    </row>
    <row r="218" spans="1:13" x14ac:dyDescent="0.3">
      <c r="A218" s="50">
        <v>4</v>
      </c>
      <c r="B218" s="54">
        <f>IF(記載例!$E$16="北海道",B20,IF(記載例!$E$16="東北",B42,IF(記載例!$E$16="東京",B64,IF(記載例!$E$16="中部",B86,IF(記載例!$E$16="北陸",B108,IF(記載例!$E$16="関西",B130,IF(記載例!$E$16="中国",B152,IF(記載例!$E$16="四国",B174,IF(記載例!$E$16="九州",B196)))))))))</f>
        <v>0.58533117764672205</v>
      </c>
      <c r="C218" s="55">
        <f>IF(記載例!$E$16="北海道",C20,IF(記載例!$E$16="東北",C42,IF(記載例!$E$16="東京",C64,IF(記載例!$E$16="中部",C86,IF(記載例!$E$16="北陸",C108,IF(記載例!$E$16="関西",C130,IF(記載例!$E$16="中国",C152,IF(記載例!$E$16="四国",C174,IF(記載例!$E$16="九州",C196)))))))))</f>
        <v>0.54971175777403136</v>
      </c>
      <c r="D218" s="55">
        <f>IF(記載例!$E$16="北海道",D20,IF(記載例!$E$16="東北",D42,IF(記載例!$E$16="東京",D64,IF(記載例!$E$16="中部",D86,IF(記載例!$E$16="北陸",D108,IF(記載例!$E$16="関西",D130,IF(記載例!$E$16="中国",D152,IF(記載例!$E$16="四国",D174,IF(記載例!$E$16="九州",D196)))))))))</f>
        <v>0.56965080554408898</v>
      </c>
      <c r="E218" s="55">
        <f>IF(記載例!$E$16="北海道",E20,IF(記載例!$E$16="東北",E42,IF(記載例!$E$16="東京",E64,IF(記載例!$E$16="中部",E86,IF(記載例!$E$16="北陸",E108,IF(記載例!$E$16="関西",E130,IF(記載例!$E$16="中国",E152,IF(記載例!$E$16="四国",E174,IF(記載例!$E$16="九州",E196)))))))))</f>
        <v>0.678681764554667</v>
      </c>
      <c r="F218" s="55">
        <f>IF(記載例!$E$16="北海道",F20,IF(記載例!$E$16="東北",F42,IF(記載例!$E$16="東京",F64,IF(記載例!$E$16="中部",F86,IF(記載例!$E$16="北陸",F108,IF(記載例!$E$16="関西",F130,IF(記載例!$E$16="中国",F152,IF(記載例!$E$16="四国",F174,IF(記載例!$E$16="九州",F196)))))))))</f>
        <v>0.67682942991328066</v>
      </c>
      <c r="G218" s="55">
        <f>IF(記載例!$E$16="北海道",G20,IF(記載例!$E$16="東北",G42,IF(記載例!$E$16="東京",G64,IF(記載例!$E$16="中部",G86,IF(記載例!$E$16="北陸",G108,IF(記載例!$E$16="関西",G130,IF(記載例!$E$16="中国",G152,IF(記載例!$E$16="四国",G174,IF(記載例!$E$16="九州",G196)))))))))</f>
        <v>0.64685436700629917</v>
      </c>
      <c r="H218" s="55">
        <f>IF(記載例!$E$16="北海道",H20,IF(記載例!$E$16="東北",H42,IF(記載例!$E$16="東京",H64,IF(記載例!$E$16="中部",H86,IF(記載例!$E$16="北陸",H108,IF(記載例!$E$16="関西",H130,IF(記載例!$E$16="中国",H152,IF(記載例!$E$16="四国",H174,IF(記載例!$E$16="九州",H196)))))))))</f>
        <v>0.60799452549226274</v>
      </c>
      <c r="I218" s="55">
        <f>IF(記載例!$E$16="北海道",I20,IF(記載例!$E$16="東北",I42,IF(記載例!$E$16="東京",I64,IF(記載例!$E$16="中部",I86,IF(記載例!$E$16="北陸",I108,IF(記載例!$E$16="関西",I130,IF(記載例!$E$16="中国",I152,IF(記載例!$E$16="四国",I174,IF(記載例!$E$16="九州",I196)))))))))</f>
        <v>0.45877924168430428</v>
      </c>
      <c r="J218" s="55">
        <f>IF(記載例!$E$16="北海道",J20,IF(記載例!$E$16="東北",J42,IF(記載例!$E$16="東京",J64,IF(記載例!$E$16="中部",J86,IF(記載例!$E$16="北陸",J108,IF(記載例!$E$16="関西",J130,IF(記載例!$E$16="中国",J152,IF(記載例!$E$16="四国",J174,IF(記載例!$E$16="九州",J196)))))))))</f>
        <v>0.64744224685087204</v>
      </c>
      <c r="K218" s="55">
        <f>IF(記載例!$E$16="北海道",K20,IF(記載例!$E$16="東北",K42,IF(記載例!$E$16="東京",K64,IF(記載例!$E$16="中部",K86,IF(記載例!$E$16="北陸",K108,IF(記載例!$E$16="関西",K130,IF(記載例!$E$16="中国",K152,IF(記載例!$E$16="四国",K174,IF(記載例!$E$16="九州",K196)))))))))</f>
        <v>0.56721381326523068</v>
      </c>
      <c r="L218" s="55">
        <f>IF(記載例!$E$16="北海道",L20,IF(記載例!$E$16="東北",L42,IF(記載例!$E$16="東京",L64,IF(記載例!$E$16="中部",L86,IF(記載例!$E$16="北陸",L108,IF(記載例!$E$16="関西",L130,IF(記載例!$E$16="中国",L152,IF(記載例!$E$16="四国",L174,IF(記載例!$E$16="九州",L196)))))))))</f>
        <v>0.53932183129717881</v>
      </c>
      <c r="M218" s="56">
        <f>IF(記載例!$E$16="北海道",M20,IF(記載例!$E$16="東北",M42,IF(記載例!$E$16="東京",M64,IF(記載例!$E$16="中部",M86,IF(記載例!$E$16="北陸",M108,IF(記載例!$E$16="関西",M130,IF(記載例!$E$16="中国",M152,IF(記載例!$E$16="四国",M174,IF(記載例!$E$16="九州",M196)))))))))</f>
        <v>0.53807031228819802</v>
      </c>
    </row>
    <row r="219" spans="1:13" x14ac:dyDescent="0.3">
      <c r="A219" s="50">
        <v>3</v>
      </c>
      <c r="B219" s="54">
        <f>IF(記載例!$E$16="北海道",B21,IF(記載例!$E$16="東北",B43,IF(記載例!$E$16="東京",B65,IF(記載例!$E$16="中部",B87,IF(記載例!$E$16="北陸",B109,IF(記載例!$E$16="関西",B131,IF(記載例!$E$16="中国",B153,IF(記載例!$E$16="四国",B175,IF(記載例!$E$16="九州",B197)))))))))</f>
        <v>0.50965403518119001</v>
      </c>
      <c r="C219" s="55">
        <f>IF(記載例!$E$16="北海道",C21,IF(記載例!$E$16="東北",C43,IF(記載例!$E$16="東京",C65,IF(記載例!$E$16="中部",C87,IF(記載例!$E$16="北陸",C109,IF(記載例!$E$16="関西",C131,IF(記載例!$E$16="中国",C153,IF(記載例!$E$16="四国",C175,IF(記載例!$E$16="九州",C197)))))))))</f>
        <v>0.46427030361783939</v>
      </c>
      <c r="D219" s="55">
        <f>IF(記載例!$E$16="北海道",D21,IF(記載例!$E$16="東北",D43,IF(記載例!$E$16="東京",D65,IF(記載例!$E$16="中部",D87,IF(記載例!$E$16="北陸",D109,IF(記載例!$E$16="関西",D131,IF(記載例!$E$16="中国",D153,IF(記載例!$E$16="四国",D175,IF(記載例!$E$16="九州",D197)))))))))</f>
        <v>0.46030319041584628</v>
      </c>
      <c r="E219" s="55">
        <f>IF(記載例!$E$16="北海道",E21,IF(記載例!$E$16="東北",E43,IF(記載例!$E$16="東京",E65,IF(記載例!$E$16="中部",E87,IF(記載例!$E$16="北陸",E109,IF(記載例!$E$16="関西",E131,IF(記載例!$E$16="中国",E153,IF(記載例!$E$16="四国",E175,IF(記載例!$E$16="九州",E197)))))))))</f>
        <v>0.54676962865781453</v>
      </c>
      <c r="F219" s="55">
        <f>IF(記載例!$E$16="北海道",F21,IF(記載例!$E$16="東北",F43,IF(記載例!$E$16="東京",F65,IF(記載例!$E$16="中部",F87,IF(記載例!$E$16="北陸",F109,IF(記載例!$E$16="関西",F131,IF(記載例!$E$16="中国",F153,IF(記載例!$E$16="四国",F175,IF(記載例!$E$16="九州",F197)))))))))</f>
        <v>0.55099878281885406</v>
      </c>
      <c r="G219" s="55">
        <f>IF(記載例!$E$16="北海道",G21,IF(記載例!$E$16="東北",G43,IF(記載例!$E$16="東京",G65,IF(記載例!$E$16="中部",G87,IF(記載例!$E$16="北陸",G109,IF(記載例!$E$16="関西",G131,IF(記載例!$E$16="中国",G153,IF(記載例!$E$16="四国",G175,IF(記載例!$E$16="九州",G197)))))))))</f>
        <v>0.52160630537919439</v>
      </c>
      <c r="H219" s="55">
        <f>IF(記載例!$E$16="北海道",H21,IF(記載例!$E$16="東北",H43,IF(記載例!$E$16="東京",H65,IF(記載例!$E$16="中部",H87,IF(記載例!$E$16="北陸",H109,IF(記載例!$E$16="関西",H131,IF(記載例!$E$16="中国",H153,IF(記載例!$E$16="四国",H175,IF(記載例!$E$16="九州",H197)))))))))</f>
        <v>0.50813195457379789</v>
      </c>
      <c r="I219" s="55">
        <f>IF(記載例!$E$16="北海道",I21,IF(記載例!$E$16="東北",I43,IF(記載例!$E$16="東京",I65,IF(記載例!$E$16="中部",I87,IF(記載例!$E$16="北陸",I109,IF(記載例!$E$16="関西",I131,IF(記載例!$E$16="中国",I153,IF(記載例!$E$16="四国",I175,IF(記載例!$E$16="九州",I197)))))))))</f>
        <v>0.36939552635714196</v>
      </c>
      <c r="J219" s="55">
        <f>IF(記載例!$E$16="北海道",J21,IF(記載例!$E$16="東北",J43,IF(記載例!$E$16="東京",J65,IF(記載例!$E$16="中部",J87,IF(記載例!$E$16="北陸",J109,IF(記載例!$E$16="関西",J131,IF(記載例!$E$16="中国",J153,IF(記載例!$E$16="四国",J175,IF(記載例!$E$16="九州",J197)))))))))</f>
        <v>0.56567351911706498</v>
      </c>
      <c r="K219" s="55">
        <f>IF(記載例!$E$16="北海道",K21,IF(記載例!$E$16="東北",K43,IF(記載例!$E$16="東京",K65,IF(記載例!$E$16="中部",K87,IF(記載例!$E$16="北陸",K109,IF(記載例!$E$16="関西",K131,IF(記載例!$E$16="中国",K153,IF(記載例!$E$16="四国",K175,IF(記載例!$E$16="九州",K197)))))))))</f>
        <v>0.47425223862952542</v>
      </c>
      <c r="L219" s="55">
        <f>IF(記載例!$E$16="北海道",L21,IF(記載例!$E$16="東北",L43,IF(記載例!$E$16="東京",L65,IF(記載例!$E$16="中部",L87,IF(記載例!$E$16="北陸",L109,IF(記載例!$E$16="関西",L131,IF(記載例!$E$16="中国",L153,IF(記載例!$E$16="四国",L175,IF(記載例!$E$16="九州",L197)))))))))</f>
        <v>0.44085465855962164</v>
      </c>
      <c r="M219" s="56">
        <f>IF(記載例!$E$16="北海道",M21,IF(記載例!$E$16="東北",M43,IF(記載例!$E$16="東京",M65,IF(記載例!$E$16="中部",M87,IF(記載例!$E$16="北陸",M109,IF(記載例!$E$16="関西",M131,IF(記載例!$E$16="中国",M153,IF(記載例!$E$16="四国",M175,IF(記載例!$E$16="九州",M197)))))))))</f>
        <v>0.44872588553242365</v>
      </c>
    </row>
    <row r="220" spans="1:13" x14ac:dyDescent="0.3">
      <c r="A220" s="50">
        <v>2</v>
      </c>
      <c r="B220" s="54">
        <f>IF(記載例!$E$16="北海道",B22,IF(記載例!$E$16="東北",B44,IF(記載例!$E$16="東京",B66,IF(記載例!$E$16="中部",B88,IF(記載例!$E$16="北陸",B110,IF(記載例!$E$16="関西",B132,IF(記載例!$E$16="中国",B154,IF(記載例!$E$16="四国",B176,IF(記載例!$E$16="九州",B198)))))))))</f>
        <v>0.42543911341497775</v>
      </c>
      <c r="C220" s="55">
        <f>IF(記載例!$E$16="北海道",C22,IF(記載例!$E$16="東北",C44,IF(記載例!$E$16="東京",C66,IF(記載例!$E$16="中部",C88,IF(記載例!$E$16="北陸",C110,IF(記載例!$E$16="関西",C132,IF(記載例!$E$16="中国",C154,IF(記載例!$E$16="四国",C176,IF(記載例!$E$16="九州",C198)))))))))</f>
        <v>0.36766946020878111</v>
      </c>
      <c r="D220" s="55">
        <f>IF(記載例!$E$16="北海道",D22,IF(記載例!$E$16="東北",D44,IF(記載例!$E$16="東京",D66,IF(記載例!$E$16="中部",D88,IF(記載例!$E$16="北陸",D110,IF(記載例!$E$16="関西",D132,IF(記載例!$E$16="中国",D154,IF(記載例!$E$16="四国",D176,IF(記載例!$E$16="九州",D198)))))))))</f>
        <v>0.33712706371884527</v>
      </c>
      <c r="E220" s="55">
        <f>IF(記載例!$E$16="北海道",E22,IF(記載例!$E$16="東北",E44,IF(記載例!$E$16="東京",E66,IF(記載例!$E$16="中部",E88,IF(記載例!$E$16="北陸",E110,IF(記載例!$E$16="関西",E132,IF(記載例!$E$16="中国",E154,IF(記載例!$E$16="四国",E176,IF(記載例!$E$16="九州",E198)))))))))</f>
        <v>0.3933211119937281</v>
      </c>
      <c r="F220" s="55">
        <f>IF(記載例!$E$16="北海道",F22,IF(記載例!$E$16="東北",F44,IF(記載例!$E$16="東京",F66,IF(記載例!$E$16="中部",F88,IF(記載例!$E$16="北陸",F110,IF(記載例!$E$16="関西",F132,IF(記載例!$E$16="中国",F154,IF(記載例!$E$16="四国",F176,IF(記載例!$E$16="九州",F198)))))))))</f>
        <v>0.40516044411272939</v>
      </c>
      <c r="G220" s="55">
        <f>IF(記載例!$E$16="北海道",G22,IF(記載例!$E$16="東北",G44,IF(記載例!$E$16="東京",G66,IF(記載例!$E$16="中部",G88,IF(記載例!$E$16="北陸",G110,IF(記載例!$E$16="関西",G132,IF(記載例!$E$16="中国",G154,IF(記載例!$E$16="四国",G176,IF(記載例!$E$16="九州",G198)))))))))</f>
        <v>0.37748747340577982</v>
      </c>
      <c r="H220" s="55">
        <f>IF(記載例!$E$16="北海道",H22,IF(記載例!$E$16="東北",H44,IF(記載例!$E$16="東京",H66,IF(記載例!$E$16="中部",H88,IF(記載例!$E$16="北陸",H110,IF(記載例!$E$16="関西",H132,IF(記載例!$E$16="中国",H154,IF(記載例!$E$16="四国",H176,IF(記載例!$E$16="九州",H198)))))))))</f>
        <v>0.39485411006342647</v>
      </c>
      <c r="I220" s="55">
        <f>IF(記載例!$E$16="北海道",I22,IF(記載例!$E$16="東北",I44,IF(記載例!$E$16="東京",I66,IF(記載例!$E$16="中部",I88,IF(記載例!$E$16="北陸",I110,IF(記載例!$E$16="関西",I132,IF(記載例!$E$16="中国",I154,IF(記載例!$E$16="四国",I176,IF(記載例!$E$16="九州",I198)))))))))</f>
        <v>0.27255980983826245</v>
      </c>
      <c r="J220" s="55">
        <f>IF(記載例!$E$16="北海道",J22,IF(記載例!$E$16="東北",J44,IF(記載例!$E$16="東京",J66,IF(記載例!$E$16="中部",J88,IF(記載例!$E$16="北陸",J110,IF(記載例!$E$16="関西",J132,IF(記載例!$E$16="中国",J154,IF(記載例!$E$16="四国",J176,IF(記載例!$E$16="九州",J198)))))))))</f>
        <v>0.47390590080857287</v>
      </c>
      <c r="K220" s="55">
        <f>IF(記載例!$E$16="北海道",K22,IF(記載例!$E$16="東北",K44,IF(記載例!$E$16="東京",K66,IF(記載例!$E$16="中部",K88,IF(記載例!$E$16="北陸",K110,IF(記載例!$E$16="関西",K132,IF(記載例!$E$16="中国",K154,IF(記載例!$E$16="四国",K176,IF(記載例!$E$16="九州",K198)))))))))</f>
        <v>0.37164894489760192</v>
      </c>
      <c r="L220" s="55">
        <f>IF(記載例!$E$16="北海道",L22,IF(記載例!$E$16="東北",L44,IF(記載例!$E$16="東京",L66,IF(記載例!$E$16="中部",L88,IF(記載例!$E$16="北陸",L110,IF(記載例!$E$16="関西",L132,IF(記載例!$E$16="中国",L154,IF(記載例!$E$16="四国",L176,IF(記載例!$E$16="九州",L198)))))))))</f>
        <v>0.33211534564020739</v>
      </c>
      <c r="M220" s="56">
        <f>IF(記載例!$E$16="北海道",M22,IF(記載例!$E$16="東北",M44,IF(記載例!$E$16="東京",M66,IF(記載例!$E$16="中部",M88,IF(記載例!$E$16="北陸",M110,IF(記載例!$E$16="関西",M132,IF(記載例!$E$16="中国",M154,IF(記載例!$E$16="四国",M176,IF(記載例!$E$16="九州",M198)))))))))</f>
        <v>0.35007264598010884</v>
      </c>
    </row>
    <row r="221" spans="1:13" x14ac:dyDescent="0.3">
      <c r="A221" s="50">
        <v>1</v>
      </c>
      <c r="B221" s="57">
        <f>IF(記載例!$E$16="北海道",B23,IF(記載例!$E$16="東北",B45,IF(記載例!$E$16="東京",B67,IF(記載例!$E$16="中部",B89,IF(記載例!$E$16="北陸",B111,IF(記載例!$E$16="関西",B133,IF(記載例!$E$16="中国",B155,IF(記載例!$E$16="四国",B177,IF(記載例!$E$16="九州",B199)))))))))</f>
        <v>0.33268641234808544</v>
      </c>
      <c r="C221" s="58">
        <f>IF(記載例!$E$16="北海道",C23,IF(記載例!$E$16="東北",C45,IF(記載例!$E$16="東京",C67,IF(記載例!$E$16="中部",C89,IF(記載例!$E$16="北陸",C111,IF(記載例!$E$16="関西",C133,IF(記載例!$E$16="中国",C155,IF(記載例!$E$16="四国",C177,IF(記載例!$E$16="九州",C199)))))))))</f>
        <v>0.25990922754685641</v>
      </c>
      <c r="D221" s="58">
        <f>IF(記載例!$E$16="北海道",D23,IF(記載例!$E$16="東北",D45,IF(記載例!$E$16="東京",D67,IF(記載例!$E$16="中部",D89,IF(記載例!$E$16="北陸",D111,IF(記載例!$E$16="関西",D133,IF(記載例!$E$16="中国",D155,IF(記載例!$E$16="四国",D177,IF(記載例!$E$16="九州",D199)))))))))</f>
        <v>0.20012242545308612</v>
      </c>
      <c r="E221" s="58">
        <f>IF(記載例!$E$16="北海道",E23,IF(記載例!$E$16="東北",E45,IF(記載例!$E$16="東京",E67,IF(記載例!$E$16="中部",E89,IF(記載例!$E$16="北陸",E111,IF(記載例!$E$16="関西",E133,IF(記載例!$E$16="中国",E155,IF(記載例!$E$16="四国",E177,IF(記載例!$E$16="九州",E199)))))))))</f>
        <v>0.21833621456240779</v>
      </c>
      <c r="F221" s="58">
        <f>IF(記載例!$E$16="北海道",F23,IF(記載例!$E$16="東北",F45,IF(記載例!$E$16="東京",F67,IF(記載例!$E$16="中部",F89,IF(記載例!$E$16="北陸",F111,IF(記載例!$E$16="関西",F133,IF(記載例!$E$16="中国",F155,IF(記載例!$E$16="四国",F177,IF(記載例!$E$16="九州",F199)))))))))</f>
        <v>0.23931441379490626</v>
      </c>
      <c r="G221" s="58">
        <f>IF(記載例!$E$16="北海道",G23,IF(記載例!$E$16="東北",G45,IF(記載例!$E$16="東京",G67,IF(記載例!$E$16="中部",G89,IF(記載例!$E$16="北陸",G111,IF(記載例!$E$16="関西",G133,IF(記載例!$E$16="中国",G155,IF(記載例!$E$16="四国",G177,IF(記載例!$E$16="九州",G199)))))))))</f>
        <v>0.21449787108605531</v>
      </c>
      <c r="H221" s="58">
        <f>IF(記載例!$E$16="北海道",H23,IF(記載例!$E$16="東北",H45,IF(記載例!$E$16="東京",H67,IF(記載例!$E$16="中部",H89,IF(記載例!$E$16="北陸",H111,IF(記載例!$E$16="関西",H133,IF(記載例!$E$16="中国",H155,IF(記載例!$E$16="四国",H177,IF(記載例!$E$16="九州",H199)))))))))</f>
        <v>0.26816099196114884</v>
      </c>
      <c r="I221" s="58">
        <f>IF(記載例!$E$16="北海道",I23,IF(記載例!$E$16="東北",I45,IF(記載例!$E$16="東京",I67,IF(記載例!$E$16="中部",I89,IF(記載例!$E$16="北陸",I111,IF(記載例!$E$16="関西",I133,IF(記載例!$E$16="中国",I155,IF(記載例!$E$16="四国",I177,IF(記載例!$E$16="九州",I199)))))))))</f>
        <v>0.16827209212766575</v>
      </c>
      <c r="J221" s="58">
        <f>IF(記載例!$E$16="北海道",J23,IF(記載例!$E$16="東北",J45,IF(記載例!$E$16="東京",J67,IF(記載例!$E$16="中部",J89,IF(記載例!$E$16="北陸",J111,IF(記載例!$E$16="関西",J133,IF(記載例!$E$16="中国",J155,IF(記載例!$E$16="四国",J177,IF(記載例!$E$16="九州",J199)))))))))</f>
        <v>0.37213939192539552</v>
      </c>
      <c r="K221" s="58">
        <f>IF(記載例!$E$16="北海道",K23,IF(記載例!$E$16="東北",K45,IF(記載例!$E$16="東京",K67,IF(記載例!$E$16="中部",K89,IF(記載例!$E$16="北陸",K111,IF(記載例!$E$16="関西",K133,IF(記載例!$E$16="中国",K155,IF(記載例!$E$16="四国",K177,IF(記載例!$E$16="九州",K199)))))))))</f>
        <v>0.25940393206946022</v>
      </c>
      <c r="L221" s="58">
        <f>IF(記載例!$E$16="北海道",L23,IF(記載例!$E$16="東北",L45,IF(記載例!$E$16="東京",L67,IF(記載例!$E$16="中部",L89,IF(記載例!$E$16="北陸",L111,IF(記載例!$E$16="関西",L133,IF(記載例!$E$16="中国",L155,IF(記載例!$E$16="四国",L177,IF(記載例!$E$16="九州",L199)))))))))</f>
        <v>0.21310389253893613</v>
      </c>
      <c r="M221" s="59">
        <f>IF(記載例!$E$16="北海道",M23,IF(記載例!$E$16="東北",M45,IF(記載例!$E$16="東京",M67,IF(記載例!$E$16="中部",M89,IF(記載例!$E$16="北陸",M111,IF(記載例!$E$16="関西",M133,IF(記載例!$E$16="中国",M155,IF(記載例!$E$16="四国",M177,IF(記載例!$E$16="九州",M199)))))))))</f>
        <v>0.24211059363125359</v>
      </c>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99"/>
  <sheetViews>
    <sheetView topLeftCell="A64" zoomScale="85" zoomScaleNormal="85" workbookViewId="0">
      <selection activeCell="G19" sqref="G19"/>
    </sheetView>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95</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 t="shared" si="1"/>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 t="shared" si="1"/>
        <v>14570.320729494</v>
      </c>
      <c r="L49" s="13"/>
    </row>
    <row r="50" spans="1:13" x14ac:dyDescent="0.3">
      <c r="L50" s="13"/>
    </row>
    <row r="51" spans="1:13" x14ac:dyDescent="0.3">
      <c r="A51" s="1" t="s">
        <v>81</v>
      </c>
      <c r="K51" s="2" t="s">
        <v>41</v>
      </c>
    </row>
    <row r="52" spans="1:13" x14ac:dyDescent="0.3">
      <c r="A52" s="7" t="s">
        <v>10</v>
      </c>
      <c r="B52" s="10">
        <f>IF(記載例!$E$16=B$2,記載例!$E$25*記載例!$E$19/1000,0)</f>
        <v>0</v>
      </c>
      <c r="C52" s="10">
        <f>IF(記載例!$E$16=C$2,記載例!$E$25*記載例!$E$19/1000,0)</f>
        <v>0</v>
      </c>
      <c r="D52" s="10">
        <f>IF(記載例!$E$16=D$2,記載例!$E$25*記載例!$E$19/1000,0)</f>
        <v>319.67709028047983</v>
      </c>
      <c r="E52" s="10">
        <f>IF(記載例!$E$16=E$2,記載例!$E$25*記載例!$E$19/1000,0)</f>
        <v>0</v>
      </c>
      <c r="F52" s="10">
        <f>IF(記載例!$E$16=F$2,記載例!$E$25*記載例!$E$19/1000,0)</f>
        <v>0</v>
      </c>
      <c r="G52" s="10">
        <f>IF(記載例!$E$16=G$2,記載例!$E$25*記載例!$E$19/1000,0)</f>
        <v>0</v>
      </c>
      <c r="H52" s="10">
        <f>IF(記載例!$E$16=H$2,記載例!$E$25*記載例!$E$19/1000,0)</f>
        <v>0</v>
      </c>
      <c r="I52" s="10">
        <f>IF(記載例!$E$16=I$2,記載例!$E$25*記載例!$E$19/1000,0)</f>
        <v>0</v>
      </c>
      <c r="J52" s="10">
        <f>IF(記載例!$E$16=J$2,記載例!$E$25*記載例!$E$19/1000,0)</f>
        <v>0</v>
      </c>
      <c r="K52" s="13">
        <f>SUM(B52:J52)</f>
        <v>319.67709028047983</v>
      </c>
      <c r="L52" s="13"/>
      <c r="M52" s="23"/>
    </row>
    <row r="53" spans="1:13" x14ac:dyDescent="0.3">
      <c r="A53" s="7" t="s">
        <v>11</v>
      </c>
      <c r="B53" s="10">
        <f>IF(記載例!$E$16=B$2,記載例!$F$25*記載例!$F$19/1000,0)</f>
        <v>0</v>
      </c>
      <c r="C53" s="10">
        <f>IF(記載例!$E$16=C$2,記載例!$F$25*記載例!$F$19/1000,0)</f>
        <v>0</v>
      </c>
      <c r="D53" s="10">
        <f>IF(記載例!$E$16=D$2,記載例!$F$25*記載例!$F$19/1000,0)</f>
        <v>288.5889292976828</v>
      </c>
      <c r="E53" s="10">
        <f>IF(記載例!$E$16=E$2,記載例!$F$25*記載例!$F$19/1000,0)</f>
        <v>0</v>
      </c>
      <c r="F53" s="10">
        <f>IF(記載例!$E$16=F$2,記載例!$F$25*記載例!$F$19/1000,0)</f>
        <v>0</v>
      </c>
      <c r="G53" s="10">
        <f>IF(記載例!$E$16=G$2,記載例!$F$25*記載例!$F$19/1000,0)</f>
        <v>0</v>
      </c>
      <c r="H53" s="10">
        <f>IF(記載例!$E$16=H$2,記載例!$F$25*記載例!$F$19/1000,0)</f>
        <v>0</v>
      </c>
      <c r="I53" s="10">
        <f>IF(記載例!$E$16=I$2,記載例!$F$25*記載例!$F$19/1000,0)</f>
        <v>0</v>
      </c>
      <c r="J53" s="10">
        <f>IF(記載例!$E$16=J$2,記載例!$F$25*記載例!$F$19/1000,0)</f>
        <v>0</v>
      </c>
      <c r="K53" s="13">
        <f t="shared" ref="K53:K63" si="2">SUM(B53:J53)</f>
        <v>288.5889292976828</v>
      </c>
      <c r="L53" s="13"/>
      <c r="M53" s="23"/>
    </row>
    <row r="54" spans="1:13" x14ac:dyDescent="0.3">
      <c r="A54" s="7" t="s">
        <v>12</v>
      </c>
      <c r="B54" s="10">
        <f>IF(記載例!$E$16=B$2,記載例!$G$25*記載例!$G$19/1000,0)</f>
        <v>0</v>
      </c>
      <c r="C54" s="10">
        <f>IF(記載例!$E$16=C$2,記載例!$G$25*記載例!$G$19/1000,0)</f>
        <v>0</v>
      </c>
      <c r="D54" s="10">
        <f>IF(記載例!$E$16=D$2,記載例!$G$25*記載例!$G$19/1000,0)</f>
        <v>222.16381416219471</v>
      </c>
      <c r="E54" s="10">
        <f>IF(記載例!$E$16=E$2,記載例!$G$25*記載例!$G$19/1000,0)</f>
        <v>0</v>
      </c>
      <c r="F54" s="10">
        <f>IF(記載例!$E$16=F$2,記載例!$G$25*記載例!$G$19/1000,0)</f>
        <v>0</v>
      </c>
      <c r="G54" s="10">
        <f>IF(記載例!$E$16=G$2,記載例!$G$25*記載例!$G$19/1000,0)</f>
        <v>0</v>
      </c>
      <c r="H54" s="10">
        <f>IF(記載例!$E$16=H$2,記載例!$G$25*記載例!$G$19/1000,0)</f>
        <v>0</v>
      </c>
      <c r="I54" s="10">
        <f>IF(記載例!$E$16=I$2,記載例!$G$25*記載例!$G$19/1000,0)</f>
        <v>0</v>
      </c>
      <c r="J54" s="10">
        <f>IF(記載例!$E$16=J$2,記載例!$G$25*記載例!$G$19/1000,0)</f>
        <v>0</v>
      </c>
      <c r="K54" s="13">
        <f t="shared" si="2"/>
        <v>222.16381416219471</v>
      </c>
      <c r="L54" s="13"/>
      <c r="M54" s="23"/>
    </row>
    <row r="55" spans="1:13" x14ac:dyDescent="0.3">
      <c r="A55" s="7" t="s">
        <v>13</v>
      </c>
      <c r="B55" s="10">
        <f>IF(記載例!$E$16=B$2,記載例!$H$25*記載例!$H$19/1000,0)</f>
        <v>0</v>
      </c>
      <c r="C55" s="10">
        <f>IF(記載例!$E$16=C$2,記載例!$H$25*記載例!$H$19/1000,0)</f>
        <v>0</v>
      </c>
      <c r="D55" s="10">
        <f>IF(記載例!$E$16=D$2,記載例!$H$25*記載例!$H$19/1000,0)</f>
        <v>386.27463338053502</v>
      </c>
      <c r="E55" s="10">
        <f>IF(記載例!$E$16=E$2,記載例!$H$25*記載例!$H$19/1000,0)</f>
        <v>0</v>
      </c>
      <c r="F55" s="10">
        <f>IF(記載例!$E$16=F$2,記載例!$H$25*記載例!$H$19/1000,0)</f>
        <v>0</v>
      </c>
      <c r="G55" s="10">
        <f>IF(記載例!$E$16=G$2,記載例!$H$25*記載例!$H$19/1000,0)</f>
        <v>0</v>
      </c>
      <c r="H55" s="10">
        <f>IF(記載例!$E$16=H$2,記載例!$H$25*記載例!$H$19/1000,0)</f>
        <v>0</v>
      </c>
      <c r="I55" s="10">
        <f>IF(記載例!$E$16=I$2,記載例!$H$25*記載例!$H$19/1000,0)</f>
        <v>0</v>
      </c>
      <c r="J55" s="10">
        <f>IF(記載例!$E$16=J$2,記載例!$H$25*記載例!$H$19/1000,0)</f>
        <v>0</v>
      </c>
      <c r="K55" s="13">
        <f t="shared" si="2"/>
        <v>386.27463338053502</v>
      </c>
      <c r="L55" s="13"/>
      <c r="M55" s="23"/>
    </row>
    <row r="56" spans="1:13" x14ac:dyDescent="0.3">
      <c r="A56" s="7" t="s">
        <v>14</v>
      </c>
      <c r="B56" s="10">
        <f>IF(記載例!$E$16=B$2,記載例!$I$25*記載例!$I$19/1000,0)</f>
        <v>0</v>
      </c>
      <c r="C56" s="10">
        <f>IF(記載例!$E$16=C$2,記載例!$I$25*記載例!$I$19/1000,0)</f>
        <v>0</v>
      </c>
      <c r="D56" s="10">
        <f>IF(記載例!$E$16=D$2,記載例!$I$25*記載例!$I$19/1000,0)</f>
        <v>344.36704957424388</v>
      </c>
      <c r="E56" s="10">
        <f>IF(記載例!$E$16=E$2,記載例!$I$25*記載例!$I$19/1000,0)</f>
        <v>0</v>
      </c>
      <c r="F56" s="10">
        <f>IF(記載例!$E$16=F$2,記載例!$I$25*記載例!$I$19/1000,0)</f>
        <v>0</v>
      </c>
      <c r="G56" s="10">
        <f>IF(記載例!$E$16=G$2,記載例!$I$25*記載例!$I$19/1000,0)</f>
        <v>0</v>
      </c>
      <c r="H56" s="10">
        <f>IF(記載例!$E$16=H$2,記載例!$I$25*記載例!$I$19/1000,0)</f>
        <v>0</v>
      </c>
      <c r="I56" s="10">
        <f>IF(記載例!$E$16=I$2,記載例!$I$25*記載例!$I$19/1000,0)</f>
        <v>0</v>
      </c>
      <c r="J56" s="10">
        <f>IF(記載例!$E$16=J$2,記載例!$I$25*記載例!$I$19/1000,0)</f>
        <v>0</v>
      </c>
      <c r="K56" s="13">
        <f t="shared" si="2"/>
        <v>344.36704957424388</v>
      </c>
      <c r="L56" s="13"/>
      <c r="M56" s="23"/>
    </row>
    <row r="57" spans="1:13" x14ac:dyDescent="0.3">
      <c r="A57" s="7" t="s">
        <v>15</v>
      </c>
      <c r="B57" s="10">
        <f>IF(記載例!$E$16=B$2,記載例!$J$25*記載例!$J$19/1000,0)</f>
        <v>0</v>
      </c>
      <c r="C57" s="10">
        <f>IF(記載例!$E$16=C$2,記載例!$J$25*記載例!$J$19/1000,0)</f>
        <v>0</v>
      </c>
      <c r="D57" s="10">
        <f>IF(記載例!$E$16=D$2,記載例!$J$25*記載例!$J$19/1000,0)</f>
        <v>369.92479885749458</v>
      </c>
      <c r="E57" s="10">
        <f>IF(記載例!$E$16=E$2,記載例!$J$25*記載例!$J$19/1000,0)</f>
        <v>0</v>
      </c>
      <c r="F57" s="10">
        <f>IF(記載例!$E$16=F$2,記載例!$J$25*記載例!$J$19/1000,0)</f>
        <v>0</v>
      </c>
      <c r="G57" s="10">
        <f>IF(記載例!$E$16=G$2,記載例!$J$25*記載例!$J$19/1000,0)</f>
        <v>0</v>
      </c>
      <c r="H57" s="10">
        <f>IF(記載例!$E$16=H$2,記載例!$J$25*記載例!$J$19/1000,0)</f>
        <v>0</v>
      </c>
      <c r="I57" s="10">
        <f>IF(記載例!$E$16=I$2,記載例!$J$25*記載例!$J$19/1000,0)</f>
        <v>0</v>
      </c>
      <c r="J57" s="10">
        <f>IF(記載例!$E$16=J$2,記載例!$J$25*記載例!$J$19/1000,0)</f>
        <v>0</v>
      </c>
      <c r="K57" s="13">
        <f t="shared" si="2"/>
        <v>369.92479885749458</v>
      </c>
      <c r="L57" s="13"/>
      <c r="M57" s="23"/>
    </row>
    <row r="58" spans="1:13" x14ac:dyDescent="0.3">
      <c r="A58" s="7" t="s">
        <v>16</v>
      </c>
      <c r="B58" s="10">
        <f>IF(記載例!$E$16=B$2,記載例!$K$25*記載例!$K$19/1000,0)</f>
        <v>0</v>
      </c>
      <c r="C58" s="10">
        <f>IF(記載例!$E$16=C$2,記載例!$K$25*記載例!$K$19/1000,0)</f>
        <v>0</v>
      </c>
      <c r="D58" s="10">
        <f>IF(記載例!$E$16=D$2,記載例!$K$25*記載例!$K$19/1000,0)</f>
        <v>237.11786494198248</v>
      </c>
      <c r="E58" s="10">
        <f>IF(記載例!$E$16=E$2,記載例!$K$25*記載例!$K$19/1000,0)</f>
        <v>0</v>
      </c>
      <c r="F58" s="10">
        <f>IF(記載例!$E$16=F$2,記載例!$K$25*記載例!$K$19/1000,0)</f>
        <v>0</v>
      </c>
      <c r="G58" s="10">
        <f>IF(記載例!$E$16=G$2,記載例!$K$25*記載例!$K$19/1000,0)</f>
        <v>0</v>
      </c>
      <c r="H58" s="10">
        <f>IF(記載例!$E$16=H$2,記載例!$K$25*記載例!$K$19/1000,0)</f>
        <v>0</v>
      </c>
      <c r="I58" s="10">
        <f>IF(記載例!$E$16=I$2,記載例!$K$25*記載例!$K$19/1000,0)</f>
        <v>0</v>
      </c>
      <c r="J58" s="10">
        <f>IF(記載例!$E$16=J$2,記載例!$K$25*記載例!$K$19/1000,0)</f>
        <v>0</v>
      </c>
      <c r="K58" s="13">
        <f t="shared" si="2"/>
        <v>237.11786494198248</v>
      </c>
      <c r="L58" s="13"/>
      <c r="M58" s="23"/>
    </row>
    <row r="59" spans="1:13" x14ac:dyDescent="0.3">
      <c r="A59" s="7" t="s">
        <v>17</v>
      </c>
      <c r="B59" s="10">
        <f>IF(記載例!$E$16=B$2,記載例!$L$25*記載例!$L$19/1000,0)</f>
        <v>0</v>
      </c>
      <c r="C59" s="10">
        <f>IF(記載例!$E$16=C$2,記載例!$L$25*記載例!$L$19/1000,0)</f>
        <v>0</v>
      </c>
      <c r="D59" s="10">
        <f>IF(記載例!$E$16=D$2,記載例!$L$25*記載例!$L$19/1000,0)</f>
        <v>183.5116966737217</v>
      </c>
      <c r="E59" s="10">
        <f>IF(記載例!$E$16=E$2,記載例!$L$25*記載例!$L$19/1000,0)</f>
        <v>0</v>
      </c>
      <c r="F59" s="10">
        <f>IF(記載例!$E$16=F$2,記載例!$L$25*記載例!$L$19/1000,0)</f>
        <v>0</v>
      </c>
      <c r="G59" s="10">
        <f>IF(記載例!$E$16=G$2,記載例!$L$25*記載例!$L$19/1000,0)</f>
        <v>0</v>
      </c>
      <c r="H59" s="10">
        <f>IF(記載例!$E$16=H$2,記載例!$L$25*記載例!$L$19/1000,0)</f>
        <v>0</v>
      </c>
      <c r="I59" s="10">
        <f>IF(記載例!$E$16=I$2,記載例!$L$25*記載例!$L$19/1000,0)</f>
        <v>0</v>
      </c>
      <c r="J59" s="10">
        <f>IF(記載例!$E$16=J$2,記載例!$L$25*記載例!$L$19/1000,0)</f>
        <v>0</v>
      </c>
      <c r="K59" s="13">
        <f t="shared" si="2"/>
        <v>183.5116966737217</v>
      </c>
      <c r="L59" s="13"/>
      <c r="M59" s="23"/>
    </row>
    <row r="60" spans="1:13" x14ac:dyDescent="0.3">
      <c r="A60" s="7" t="s">
        <v>18</v>
      </c>
      <c r="B60" s="10">
        <f>IF(記載例!$E$16=B$2,記載例!$M$25*記載例!$M$19/1000,0)</f>
        <v>0</v>
      </c>
      <c r="C60" s="10">
        <f>IF(記載例!$E$16=C$2,記載例!$M$25*記載例!$M$19/1000,0)</f>
        <v>0</v>
      </c>
      <c r="D60" s="10">
        <f>IF(記載例!$E$16=D$2,記載例!$M$25*記載例!$M$19/1000,0)</f>
        <v>366.41223810584029</v>
      </c>
      <c r="E60" s="10">
        <f>IF(記載例!$E$16=E$2,記載例!$M$25*記載例!$M$19/1000,0)</f>
        <v>0</v>
      </c>
      <c r="F60" s="10">
        <f>IF(記載例!$E$16=F$2,記載例!$M$25*記載例!$M$19/1000,0)</f>
        <v>0</v>
      </c>
      <c r="G60" s="10">
        <f>IF(記載例!$E$16=G$2,記載例!$M$25*記載例!$M$19/1000,0)</f>
        <v>0</v>
      </c>
      <c r="H60" s="10">
        <f>IF(記載例!$E$16=H$2,記載例!$M$25*記載例!$M$19/1000,0)</f>
        <v>0</v>
      </c>
      <c r="I60" s="10">
        <f>IF(記載例!$E$16=I$2,記載例!$M$25*記載例!$M$19/1000,0)</f>
        <v>0</v>
      </c>
      <c r="J60" s="10">
        <f>IF(記載例!$E$16=J$2,記載例!$M$25*記載例!$M$19/1000,0)</f>
        <v>0</v>
      </c>
      <c r="K60" s="13">
        <f t="shared" si="2"/>
        <v>366.41223810584029</v>
      </c>
      <c r="L60" s="13"/>
      <c r="M60" s="23"/>
    </row>
    <row r="61" spans="1:13" x14ac:dyDescent="0.3">
      <c r="A61" s="7" t="s">
        <v>19</v>
      </c>
      <c r="B61" s="10">
        <f>IF(記載例!$E$16=B$2,記載例!$N$25*記載例!$N$19/1000,0)</f>
        <v>0</v>
      </c>
      <c r="C61" s="10">
        <f>IF(記載例!$E$16=C$2,記載例!$N$25*記載例!$N$19/1000,0)</f>
        <v>0</v>
      </c>
      <c r="D61" s="10">
        <f>IF(記載例!$E$16=D$2,記載例!$N$25*記載例!$N$19/1000,0)</f>
        <v>346.82921794181641</v>
      </c>
      <c r="E61" s="10">
        <f>IF(記載例!$E$16=E$2,記載例!$N$25*記載例!$N$19/1000,0)</f>
        <v>0</v>
      </c>
      <c r="F61" s="10">
        <f>IF(記載例!$E$16=F$2,記載例!$N$25*記載例!$N$19/1000,0)</f>
        <v>0</v>
      </c>
      <c r="G61" s="10">
        <f>IF(記載例!$E$16=G$2,記載例!$N$25*記載例!$N$19/1000,0)</f>
        <v>0</v>
      </c>
      <c r="H61" s="10">
        <f>IF(記載例!$E$16=H$2,記載例!$N$25*記載例!$N$19/1000,0)</f>
        <v>0</v>
      </c>
      <c r="I61" s="10">
        <f>IF(記載例!$E$16=I$2,記載例!$N$25*記載例!$N$19/1000,0)</f>
        <v>0</v>
      </c>
      <c r="J61" s="10">
        <f>IF(記載例!$E$16=J$2,記載例!$N$25*記載例!$N$19/1000,0)</f>
        <v>0</v>
      </c>
      <c r="K61" s="13">
        <f t="shared" si="2"/>
        <v>346.82921794181641</v>
      </c>
      <c r="L61" s="13"/>
      <c r="M61" s="23"/>
    </row>
    <row r="62" spans="1:13" x14ac:dyDescent="0.3">
      <c r="A62" s="7" t="s">
        <v>20</v>
      </c>
      <c r="B62" s="10">
        <f>IF(記載例!$E$16=B$2,記載例!$O$25*記載例!$O$19/1000,0)</f>
        <v>0</v>
      </c>
      <c r="C62" s="10">
        <f>IF(記載例!$E$16=C$2,記載例!$O$25*記載例!$O$19/1000,0)</f>
        <v>0</v>
      </c>
      <c r="D62" s="10">
        <f>IF(記載例!$E$16=D$2,記載例!$O$25*記載例!$O$19/1000,0)</f>
        <v>296.28469761522325</v>
      </c>
      <c r="E62" s="10">
        <f>IF(記載例!$E$16=E$2,記載例!$O$25*記載例!$O$19/1000,0)</f>
        <v>0</v>
      </c>
      <c r="F62" s="10">
        <f>IF(記載例!$E$16=F$2,記載例!$O$25*記載例!$O$19/1000,0)</f>
        <v>0</v>
      </c>
      <c r="G62" s="10">
        <f>IF(記載例!$E$16=G$2,記載例!$O$25*記載例!$O$19/1000,0)</f>
        <v>0</v>
      </c>
      <c r="H62" s="10">
        <f>IF(記載例!$E$16=H$2,記載例!$O$25*記載例!$O$19/1000,0)</f>
        <v>0</v>
      </c>
      <c r="I62" s="10">
        <f>IF(記載例!$E$16=I$2,記載例!$O$25*記載例!$O$19/1000,0)</f>
        <v>0</v>
      </c>
      <c r="J62" s="10">
        <f>IF(記載例!$E$16=J$2,記載例!$O$25*記載例!$O$19/1000,0)</f>
        <v>0</v>
      </c>
      <c r="K62" s="13">
        <f t="shared" si="2"/>
        <v>296.28469761522325</v>
      </c>
      <c r="L62" s="13"/>
      <c r="M62" s="23"/>
    </row>
    <row r="63" spans="1:13" x14ac:dyDescent="0.3">
      <c r="A63" s="7" t="s">
        <v>21</v>
      </c>
      <c r="B63" s="10">
        <f>IF(記載例!$E$16=B$2,記載例!$P$25*記載例!$P$19/1000,0)</f>
        <v>0</v>
      </c>
      <c r="C63" s="10">
        <f>IF(記載例!$E$16=C$2,記載例!$P$25*記載例!$P$19/1000,0)</f>
        <v>0</v>
      </c>
      <c r="D63" s="10">
        <f>IF(記載例!$E$16=D$2,記載例!$P$25*記載例!$P$19/1000,0)</f>
        <v>265.78554828639574</v>
      </c>
      <c r="E63" s="10">
        <f>IF(記載例!$E$16=E$2,記載例!$P$25*記載例!$P$19/1000,0)</f>
        <v>0</v>
      </c>
      <c r="F63" s="10">
        <f>IF(記載例!$E$16=F$2,記載例!$P$25*記載例!$P$19/1000,0)</f>
        <v>0</v>
      </c>
      <c r="G63" s="10">
        <f>IF(記載例!$E$16=G$2,記載例!$P$25*記載例!$P$19/1000,0)</f>
        <v>0</v>
      </c>
      <c r="H63" s="10">
        <f>IF(記載例!$E$16=H$2,記載例!$P$25*記載例!$P$19/1000,0)</f>
        <v>0</v>
      </c>
      <c r="I63" s="10">
        <f>IF(記載例!$E$16=I$2,記載例!$P$25*記載例!$P$19/1000,0)</f>
        <v>0</v>
      </c>
      <c r="J63" s="10">
        <f>IF(記載例!$E$16=J$2,記載例!$P$25*記載例!$P$19/1000,0)</f>
        <v>0</v>
      </c>
      <c r="K63" s="13">
        <f t="shared" si="2"/>
        <v>265.78554828639574</v>
      </c>
      <c r="L63" s="13"/>
      <c r="M63" s="23"/>
    </row>
    <row r="65" spans="1:15" x14ac:dyDescent="0.3">
      <c r="A65" s="1" t="s">
        <v>82</v>
      </c>
    </row>
    <row r="66" spans="1:15" x14ac:dyDescent="0.3">
      <c r="A66" s="7" t="s">
        <v>10</v>
      </c>
      <c r="B66" s="10">
        <f>B38-(B52-MIN(B$52:B$63))</f>
        <v>4036.7122081725765</v>
      </c>
      <c r="C66" s="10">
        <f>C38-(C52-MIN(C$52:C$63))</f>
        <v>9411.2641962702437</v>
      </c>
      <c r="D66" s="10">
        <f>D38-(D52-MIN(D$52:D$63))</f>
        <v>38307.541370269828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f>B39-(B53-MIN(B$52:B$63))</f>
        <v>3388.7442034323403</v>
      </c>
      <c r="C67" s="10">
        <f>C39-(C53-MIN(C$52:C$63))</f>
        <v>7911.8704247299893</v>
      </c>
      <c r="D67" s="10">
        <f t="shared" ref="B67:J77" si="4">D39-(D53-MIN(D$52:D$63))</f>
        <v>35124.754184819947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f>B40-(B54-MIN(B$52:B$63))</f>
        <v>3490.2782033118974</v>
      </c>
      <c r="C68" s="10">
        <f t="shared" si="4"/>
        <v>9159.6534629233702</v>
      </c>
      <c r="D68" s="10">
        <f>D40-(D54-MIN(D$52:D$63))</f>
        <v>39022.264077351152</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f>B41-(B55-MIN(B$52:B$63))</f>
        <v>4134.1762162017803</v>
      </c>
      <c r="C69" s="10">
        <f t="shared" si="4"/>
        <v>11529.751889923264</v>
      </c>
      <c r="D69" s="10">
        <f t="shared" si="4"/>
        <v>50146.603956345614</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f t="shared" si="4"/>
        <v>4259.39887125317</v>
      </c>
      <c r="C70" s="10">
        <f>C42-(C56-MIN(C$52:C$63))</f>
        <v>11637.812339450875</v>
      </c>
      <c r="D70" s="10">
        <f>D42-(D56-MIN(D$52:D$63))</f>
        <v>49937.24538494966</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f t="shared" si="4"/>
        <v>4075.2206039269454</v>
      </c>
      <c r="C71" s="10">
        <f t="shared" si="4"/>
        <v>10714.712019604931</v>
      </c>
      <c r="D71" s="10">
        <f t="shared" si="4"/>
        <v>43498.001516176962</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f t="shared" si="4"/>
        <v>4617.4369690927597</v>
      </c>
      <c r="C72" s="10">
        <f t="shared" si="4"/>
        <v>9950.6857558392039</v>
      </c>
      <c r="D72" s="10">
        <f t="shared" si="4"/>
        <v>36994.034446656529</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f t="shared" si="4"/>
        <v>4761.6983815705689</v>
      </c>
      <c r="C73" s="10">
        <f t="shared" si="4"/>
        <v>11554.862997925398</v>
      </c>
      <c r="D73" s="10">
        <f>D45-(D59-MIN(D$52:D$63))</f>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f t="shared" si="4"/>
        <v>5182.0730980169201</v>
      </c>
      <c r="C74" s="10">
        <f>C46-(C60-MIN(C$52:C$63))</f>
        <v>12630.475842007363</v>
      </c>
      <c r="D74" s="10">
        <f t="shared" si="4"/>
        <v>45073.002598207553</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f t="shared" si="4"/>
        <v>5381.5566859748305</v>
      </c>
      <c r="C75" s="10">
        <f t="shared" si="4"/>
        <v>13133.399615293438</v>
      </c>
      <c r="D75" s="10">
        <f t="shared" si="4"/>
        <v>48291.229153958491</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f t="shared" si="4"/>
        <v>5259.7843671233377</v>
      </c>
      <c r="C76" s="10">
        <f t="shared" si="4"/>
        <v>13043.60355615407</v>
      </c>
      <c r="D76" s="10">
        <f t="shared" si="4"/>
        <v>48623.68726092398</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f t="shared" si="4"/>
        <v>4879.9885482704894</v>
      </c>
      <c r="C77" s="10">
        <f t="shared" si="4"/>
        <v>11967.749208003883</v>
      </c>
      <c r="D77" s="10">
        <f t="shared" si="4"/>
        <v>43871.398641840206</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f>$B$17-SUM($B66:$J66)</f>
        <v>43524.216782358562</v>
      </c>
      <c r="D80" s="23"/>
    </row>
    <row r="81" spans="1:4" x14ac:dyDescent="0.3">
      <c r="A81" s="7" t="s">
        <v>11</v>
      </c>
      <c r="B81" s="10">
        <f>$B$17-SUM($B67:$J67)</f>
        <v>52125.397935636094</v>
      </c>
      <c r="D81" s="23"/>
    </row>
    <row r="82" spans="1:4" x14ac:dyDescent="0.3">
      <c r="A82" s="7" t="s">
        <v>12</v>
      </c>
      <c r="B82" s="10">
        <f>$B$17-SUM($B68:$J68)</f>
        <v>39572.027084412461</v>
      </c>
      <c r="D82" s="23"/>
    </row>
    <row r="83" spans="1:4" x14ac:dyDescent="0.3">
      <c r="A83" s="7" t="s">
        <v>13</v>
      </c>
      <c r="B83" s="10">
        <f>$B$17-SUM($B69:$J69)</f>
        <v>9635.6593793808133</v>
      </c>
      <c r="D83" s="23"/>
    </row>
    <row r="84" spans="1:4" x14ac:dyDescent="0.3">
      <c r="A84" s="7" t="s">
        <v>14</v>
      </c>
      <c r="B84" s="10">
        <f>$B$17-SUM($B70:$J70)</f>
        <v>9928.3116907717194</v>
      </c>
      <c r="D84" s="23"/>
    </row>
    <row r="85" spans="1:4" x14ac:dyDescent="0.3">
      <c r="A85" s="7" t="s">
        <v>15</v>
      </c>
      <c r="B85" s="10">
        <f t="shared" ref="B85:B91" si="5">$B$17-SUM($B71:$J71)</f>
        <v>24450.078796679052</v>
      </c>
      <c r="D85" s="23"/>
    </row>
    <row r="86" spans="1:4" x14ac:dyDescent="0.3">
      <c r="A86" s="7" t="s">
        <v>16</v>
      </c>
      <c r="B86" s="10">
        <f t="shared" si="5"/>
        <v>40814.79970162586</v>
      </c>
      <c r="D86" s="23"/>
    </row>
    <row r="87" spans="1:4" x14ac:dyDescent="0.3">
      <c r="A87" s="7" t="s">
        <v>17</v>
      </c>
      <c r="B87" s="10">
        <f t="shared" si="5"/>
        <v>29941.342920886105</v>
      </c>
      <c r="D87" s="23"/>
    </row>
    <row r="88" spans="1:4" x14ac:dyDescent="0.3">
      <c r="A88" s="7" t="s">
        <v>18</v>
      </c>
      <c r="B88" s="10">
        <f t="shared" si="5"/>
        <v>11791.799338375975</v>
      </c>
      <c r="D88" s="23"/>
    </row>
    <row r="89" spans="1:4" x14ac:dyDescent="0.3">
      <c r="A89" s="7" t="s">
        <v>19</v>
      </c>
      <c r="B89" s="10">
        <f t="shared" si="5"/>
        <v>5770.736840861995</v>
      </c>
      <c r="D89" s="23"/>
    </row>
    <row r="90" spans="1:4" x14ac:dyDescent="0.3">
      <c r="A90" s="7" t="s">
        <v>20</v>
      </c>
      <c r="B90" s="10">
        <f t="shared" si="5"/>
        <v>4998.7930149664171</v>
      </c>
      <c r="D90" s="23"/>
    </row>
    <row r="91" spans="1:4" x14ac:dyDescent="0.3">
      <c r="A91" s="7" t="s">
        <v>21</v>
      </c>
      <c r="B91" s="10">
        <f t="shared" si="5"/>
        <v>21449.586813033005</v>
      </c>
      <c r="D91" s="23"/>
    </row>
    <row r="92" spans="1:4" x14ac:dyDescent="0.3">
      <c r="A92" s="12" t="s">
        <v>38</v>
      </c>
      <c r="B92" s="15">
        <f>SUM($B$80:$B$91)/$B$17</f>
        <v>1.9092526271636823</v>
      </c>
    </row>
    <row r="94" spans="1:4" x14ac:dyDescent="0.3">
      <c r="A94" s="1" t="s">
        <v>84</v>
      </c>
      <c r="B94" s="64">
        <f>(SUM($B$80:$B$91)-$D$95*$B$17)/12</f>
        <v>118.73310158605939</v>
      </c>
      <c r="D94" s="1" t="s">
        <v>40</v>
      </c>
    </row>
    <row r="95" spans="1:4" x14ac:dyDescent="0.3">
      <c r="A95" s="1" t="s">
        <v>39</v>
      </c>
      <c r="D95" s="27">
        <f>'計算用(期待容量)'!D95</f>
        <v>1.9</v>
      </c>
    </row>
    <row r="96" spans="1:4" ht="15.6" thickBot="1" x14ac:dyDescent="0.35"/>
    <row r="97" spans="1:2" ht="15.6" thickBot="1" x14ac:dyDescent="0.35">
      <c r="A97" s="1" t="s">
        <v>85</v>
      </c>
      <c r="B97" s="17">
        <f>(MIN($K$52:$K$63)+$B$94)*1000</f>
        <v>302244.79825978109</v>
      </c>
    </row>
    <row r="98" spans="1:2" ht="15.6" thickBot="1" x14ac:dyDescent="0.35"/>
    <row r="99" spans="1:2" ht="15.6" thickBot="1" x14ac:dyDescent="0.35">
      <c r="A99" s="1" t="s">
        <v>61</v>
      </c>
      <c r="B99" s="24">
        <f>B97/記載例!$E$17</f>
        <v>0.68536235433056936</v>
      </c>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O99"/>
  <sheetViews>
    <sheetView topLeftCell="A70" zoomScale="85" zoomScaleNormal="85" workbookViewId="0">
      <selection activeCell="G19" sqref="G19"/>
    </sheetView>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95</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D6*(1+D$19+D$21)-D26</f>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 t="shared" si="1"/>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D13*(1+D$19+D$21)-D33</f>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 t="shared" si="1"/>
        <v>14570.320729494</v>
      </c>
      <c r="L49" s="13"/>
    </row>
    <row r="50" spans="1:13" x14ac:dyDescent="0.3">
      <c r="L50" s="13"/>
    </row>
    <row r="51" spans="1:13" x14ac:dyDescent="0.3">
      <c r="A51" s="1" t="s">
        <v>81</v>
      </c>
      <c r="K51" s="2" t="s">
        <v>41</v>
      </c>
    </row>
    <row r="52" spans="1:13" x14ac:dyDescent="0.3">
      <c r="A52" s="7" t="s">
        <v>10</v>
      </c>
      <c r="B52" s="10">
        <f>IF(記載例!$E$16=B$2,記載例!$E$34*記載例!$E$28/1000,0)</f>
        <v>0</v>
      </c>
      <c r="C52" s="10">
        <f>IF(記載例!$E$16=C$2,記載例!$E$34*記載例!$E$28/1000,0)</f>
        <v>0</v>
      </c>
      <c r="D52" s="10">
        <f>IF(記載例!$E$16=D$2,記載例!$E$34*記載例!$E$28/1000,0)</f>
        <v>312.06573098808741</v>
      </c>
      <c r="E52" s="10">
        <f>IF(記載例!$E$16=E$2,記載例!$E$34*記載例!$E$28/1000,0)</f>
        <v>0</v>
      </c>
      <c r="F52" s="10">
        <f>IF(記載例!$E$16=F$2,記載例!$E$34*記載例!$E$28/1000,0)</f>
        <v>0</v>
      </c>
      <c r="G52" s="10">
        <f>IF(記載例!$E$16=G$2,記載例!$E$34*記載例!$E$28/1000,0)</f>
        <v>0</v>
      </c>
      <c r="H52" s="10">
        <f>IF(記載例!$E$16=H$2,記載例!$E$34*記載例!$E$28/1000,0)</f>
        <v>0</v>
      </c>
      <c r="I52" s="10">
        <f>IF(記載例!$E$16=I$2,記載例!$E$34*記載例!$E$28/1000,0)</f>
        <v>0</v>
      </c>
      <c r="J52" s="10">
        <f>IF(記載例!$E$16=J$2,記載例!$E$34*記載例!$E$28/1000,0)</f>
        <v>0</v>
      </c>
      <c r="K52" s="13">
        <f>SUM(B52:J52)</f>
        <v>312.06573098808741</v>
      </c>
      <c r="L52" s="13"/>
      <c r="M52" s="23"/>
    </row>
    <row r="53" spans="1:13" x14ac:dyDescent="0.3">
      <c r="A53" s="7" t="s">
        <v>11</v>
      </c>
      <c r="B53" s="10">
        <f>IF(記載例!$E$16=B$2,記載例!$F$34*記載例!$F$28/1000,0)</f>
        <v>0</v>
      </c>
      <c r="C53" s="10">
        <f>IF(記載例!$E$16=C$2,記載例!$F$34*記載例!$F$28/1000,0)</f>
        <v>0</v>
      </c>
      <c r="D53" s="10">
        <f>IF(記載例!$E$16=D$2,記載例!$F$34*記載例!$F$28/1000,0)</f>
        <v>281.71776431440463</v>
      </c>
      <c r="E53" s="10">
        <f>IF(記載例!$E$16=E$2,記載例!$F$34*記載例!$F$28/1000,0)</f>
        <v>0</v>
      </c>
      <c r="F53" s="10">
        <f>IF(記載例!$E$16=F$2,記載例!$F$34*記載例!$F$28/1000,0)</f>
        <v>0</v>
      </c>
      <c r="G53" s="10">
        <f>IF(記載例!$E$16=G$2,記載例!$F$34*記載例!$F$28/1000,0)</f>
        <v>0</v>
      </c>
      <c r="H53" s="10">
        <f>IF(記載例!$E$16=H$2,記載例!$F$34*記載例!$F$28/1000,0)</f>
        <v>0</v>
      </c>
      <c r="I53" s="10">
        <f>IF(記載例!$E$16=I$2,記載例!$F$34*記載例!$F$28/1000,0)</f>
        <v>0</v>
      </c>
      <c r="J53" s="10">
        <f>IF(記載例!$E$16=J$2,記載例!$F$34*記載例!$F$28/1000,0)</f>
        <v>0</v>
      </c>
      <c r="K53" s="13">
        <f t="shared" ref="K53:K63" si="2">SUM(B53:J53)</f>
        <v>281.71776431440463</v>
      </c>
      <c r="L53" s="13"/>
      <c r="M53" s="23"/>
    </row>
    <row r="54" spans="1:13" x14ac:dyDescent="0.3">
      <c r="A54" s="7" t="s">
        <v>12</v>
      </c>
      <c r="B54" s="10">
        <f>IF(記載例!$E$16=B$2,記載例!$G$34*記載例!$G$28/1000,0)</f>
        <v>0</v>
      </c>
      <c r="C54" s="10">
        <f>IF(記載例!$E$16=C$2,記載例!$G$34*記載例!$G$28/1000,0)</f>
        <v>0</v>
      </c>
      <c r="D54" s="10">
        <f>IF(記載例!$E$16=D$2,記載例!$G$34*記載例!$G$28/1000,0)</f>
        <v>216.46730610675382</v>
      </c>
      <c r="E54" s="10">
        <f>IF(記載例!$E$16=E$2,記載例!$G$34*記載例!$G$28/1000,0)</f>
        <v>0</v>
      </c>
      <c r="F54" s="10">
        <f>IF(記載例!$E$16=F$2,記載例!$G$34*記載例!$G$28/1000,0)</f>
        <v>0</v>
      </c>
      <c r="G54" s="10">
        <f>IF(記載例!$E$16=G$2,記載例!$G$34*記載例!$G$28/1000,0)</f>
        <v>0</v>
      </c>
      <c r="H54" s="10">
        <f>IF(記載例!$E$16=H$2,記載例!$G$34*記載例!$G$28/1000,0)</f>
        <v>0</v>
      </c>
      <c r="I54" s="10">
        <f>IF(記載例!$E$16=I$2,記載例!$G$34*記載例!$G$28/1000,0)</f>
        <v>0</v>
      </c>
      <c r="J54" s="10">
        <f>IF(記載例!$E$16=J$2,記載例!$G$34*記載例!$G$28/1000,0)</f>
        <v>0</v>
      </c>
      <c r="K54" s="13">
        <f t="shared" si="2"/>
        <v>216.46730610675382</v>
      </c>
      <c r="L54" s="13"/>
      <c r="M54" s="23"/>
    </row>
    <row r="55" spans="1:13" x14ac:dyDescent="0.3">
      <c r="A55" s="7" t="s">
        <v>13</v>
      </c>
      <c r="B55" s="10">
        <f>IF(記載例!$E$16=B$2,記載例!$H$34*記載例!$H$28/1000,0)</f>
        <v>0</v>
      </c>
      <c r="C55" s="10">
        <f>IF(記載例!$E$16=C$2,記載例!$H$34*記載例!$H$28/1000,0)</f>
        <v>0</v>
      </c>
      <c r="D55" s="10">
        <f>IF(記載例!$E$16=D$2,記載例!$H$34*記載例!$H$28/1000,0)</f>
        <v>339.29473346424277</v>
      </c>
      <c r="E55" s="10">
        <f>IF(記載例!$E$16=E$2,記載例!$H$34*記載例!$H$28/1000,0)</f>
        <v>0</v>
      </c>
      <c r="F55" s="10">
        <f>IF(記載例!$E$16=F$2,記載例!$H$34*記載例!$H$28/1000,0)</f>
        <v>0</v>
      </c>
      <c r="G55" s="10">
        <f>IF(記載例!$E$16=G$2,記載例!$H$34*記載例!$H$28/1000,0)</f>
        <v>0</v>
      </c>
      <c r="H55" s="10">
        <f>IF(記載例!$E$16=H$2,記載例!$H$34*記載例!$H$28/1000,0)</f>
        <v>0</v>
      </c>
      <c r="I55" s="10">
        <f>IF(記載例!$E$16=I$2,記載例!$H$34*記載例!$H$28/1000,0)</f>
        <v>0</v>
      </c>
      <c r="J55" s="10">
        <f>IF(記載例!$E$16=J$2,記載例!$H$34*記載例!$H$28/1000,0)</f>
        <v>0</v>
      </c>
      <c r="K55" s="13">
        <f t="shared" si="2"/>
        <v>339.29473346424277</v>
      </c>
      <c r="L55" s="13"/>
      <c r="M55" s="23"/>
    </row>
    <row r="56" spans="1:13" x14ac:dyDescent="0.3">
      <c r="A56" s="7" t="s">
        <v>14</v>
      </c>
      <c r="B56" s="10">
        <f>IF(記載例!$E$16=B$2,記載例!$I$34*記載例!$I$28/1000,0)</f>
        <v>0</v>
      </c>
      <c r="C56" s="10">
        <f>IF(記載例!$E$16=C$2,記載例!$I$34*記載例!$I$28/1000,0)</f>
        <v>0</v>
      </c>
      <c r="D56" s="10">
        <f>IF(記載例!$E$16=D$2,記載例!$I$34*記載例!$I$28/1000,0)</f>
        <v>336.54052572028382</v>
      </c>
      <c r="E56" s="10">
        <f>IF(記載例!$E$16=E$2,記載例!$I$34*記載例!$I$28/1000,0)</f>
        <v>0</v>
      </c>
      <c r="F56" s="10">
        <f>IF(記載例!$E$16=F$2,記載例!$I$34*記載例!$I$28/1000,0)</f>
        <v>0</v>
      </c>
      <c r="G56" s="10">
        <f>IF(記載例!$E$16=G$2,記載例!$I$34*記載例!$I$28/1000,0)</f>
        <v>0</v>
      </c>
      <c r="H56" s="10">
        <f>IF(記載例!$E$16=H$2,記載例!$I$34*記載例!$I$28/1000,0)</f>
        <v>0</v>
      </c>
      <c r="I56" s="10">
        <f>IF(記載例!$E$16=I$2,記載例!$I$34*記載例!$I$28/1000,0)</f>
        <v>0</v>
      </c>
      <c r="J56" s="10">
        <f>IF(記載例!$E$16=J$2,記載例!$I$34*記載例!$I$28/1000,0)</f>
        <v>0</v>
      </c>
      <c r="K56" s="13">
        <f t="shared" si="2"/>
        <v>336.54052572028382</v>
      </c>
      <c r="L56" s="13"/>
      <c r="M56" s="23"/>
    </row>
    <row r="57" spans="1:13" x14ac:dyDescent="0.3">
      <c r="A57" s="7" t="s">
        <v>15</v>
      </c>
      <c r="B57" s="10">
        <f>IF(記載例!$E$16=B$2,記載例!$J$34*記載例!$J$28/1000,0)</f>
        <v>0</v>
      </c>
      <c r="C57" s="10">
        <f>IF(記載例!$E$16=C$2,記載例!$J$34*記載例!$J$28/1000,0)</f>
        <v>0</v>
      </c>
      <c r="D57" s="10">
        <f>IF(記載例!$E$16=D$2,記載例!$J$34*記載例!$J$28/1000,0)</f>
        <v>361.51741706527878</v>
      </c>
      <c r="E57" s="10">
        <f>IF(記載例!$E$16=E$2,記載例!$J$34*記載例!$J$28/1000,0)</f>
        <v>0</v>
      </c>
      <c r="F57" s="10">
        <f>IF(記載例!$E$16=F$2,記載例!$J$34*記載例!$J$28/1000,0)</f>
        <v>0</v>
      </c>
      <c r="G57" s="10">
        <f>IF(記載例!$E$16=G$2,記載例!$J$34*記載例!$J$28/1000,0)</f>
        <v>0</v>
      </c>
      <c r="H57" s="10">
        <f>IF(記載例!$E$16=H$2,記載例!$J$34*記載例!$J$28/1000,0)</f>
        <v>0</v>
      </c>
      <c r="I57" s="10">
        <f>IF(記載例!$E$16=I$2,記載例!$J$34*記載例!$J$28/1000,0)</f>
        <v>0</v>
      </c>
      <c r="J57" s="10">
        <f>IF(記載例!$E$16=J$2,記載例!$J$34*記載例!$J$28/1000,0)</f>
        <v>0</v>
      </c>
      <c r="K57" s="13">
        <f t="shared" si="2"/>
        <v>361.51741706527878</v>
      </c>
      <c r="L57" s="13"/>
      <c r="M57" s="23"/>
    </row>
    <row r="58" spans="1:13" x14ac:dyDescent="0.3">
      <c r="A58" s="7" t="s">
        <v>16</v>
      </c>
      <c r="B58" s="10">
        <f>IF(記載例!$E$16=B$2,記載例!$K$34*記載例!$K$28/1000,0)</f>
        <v>0</v>
      </c>
      <c r="C58" s="10">
        <f>IF(記載例!$E$16=C$2,記載例!$K$34*記載例!$K$28/1000,0)</f>
        <v>0</v>
      </c>
      <c r="D58" s="10">
        <f>IF(記載例!$E$16=D$2,記載例!$K$34*記載例!$K$28/1000,0)</f>
        <v>231.03791968705985</v>
      </c>
      <c r="E58" s="10">
        <f>IF(記載例!$E$16=E$2,記載例!$K$34*記載例!$K$28/1000,0)</f>
        <v>0</v>
      </c>
      <c r="F58" s="10">
        <f>IF(記載例!$E$16=F$2,記載例!$K$34*記載例!$K$28/1000,0)</f>
        <v>0</v>
      </c>
      <c r="G58" s="10">
        <f>IF(記載例!$E$16=G$2,記載例!$K$34*記載例!$K$28/1000,0)</f>
        <v>0</v>
      </c>
      <c r="H58" s="10">
        <f>IF(記載例!$E$16=H$2,記載例!$K$34*記載例!$K$28/1000,0)</f>
        <v>0</v>
      </c>
      <c r="I58" s="10">
        <f>IF(記載例!$E$16=I$2,記載例!$K$34*記載例!$K$28/1000,0)</f>
        <v>0</v>
      </c>
      <c r="J58" s="10">
        <f>IF(記載例!$E$16=J$2,記載例!$K$34*記載例!$K$28/1000,0)</f>
        <v>0</v>
      </c>
      <c r="K58" s="13">
        <f t="shared" si="2"/>
        <v>231.03791968705985</v>
      </c>
      <c r="L58" s="13"/>
      <c r="M58" s="23"/>
    </row>
    <row r="59" spans="1:13" x14ac:dyDescent="0.3">
      <c r="A59" s="7" t="s">
        <v>17</v>
      </c>
      <c r="B59" s="10">
        <f>IF(記載例!$E$16=B$2,記載例!$L$34*記載例!$L$28/1000,0)</f>
        <v>0</v>
      </c>
      <c r="C59" s="10">
        <f>IF(記載例!$E$16=C$2,記載例!$L$34*記載例!$L$28/1000,0)</f>
        <v>0</v>
      </c>
      <c r="D59" s="10">
        <f>IF(記載例!$E$16=D$2,記載例!$L$34*記載例!$L$28/1000,0)</f>
        <v>178.92390425687867</v>
      </c>
      <c r="E59" s="10">
        <f>IF(記載例!$E$16=E$2,記載例!$L$34*記載例!$L$28/1000,0)</f>
        <v>0</v>
      </c>
      <c r="F59" s="10">
        <f>IF(記載例!$E$16=F$2,記載例!$L$34*記載例!$L$28/1000,0)</f>
        <v>0</v>
      </c>
      <c r="G59" s="10">
        <f>IF(記載例!$E$16=G$2,記載例!$L$34*記載例!$L$28/1000,0)</f>
        <v>0</v>
      </c>
      <c r="H59" s="10">
        <f>IF(記載例!$E$16=H$2,記載例!$L$34*記載例!$L$28/1000,0)</f>
        <v>0</v>
      </c>
      <c r="I59" s="10">
        <f>IF(記載例!$E$16=I$2,記載例!$L$34*記載例!$L$28/1000,0)</f>
        <v>0</v>
      </c>
      <c r="J59" s="10">
        <f>IF(記載例!$E$16=J$2,記載例!$L$34*記載例!$L$28/1000,0)</f>
        <v>0</v>
      </c>
      <c r="K59" s="13">
        <f t="shared" si="2"/>
        <v>178.92390425687867</v>
      </c>
      <c r="L59" s="13"/>
      <c r="M59" s="23"/>
    </row>
    <row r="60" spans="1:13" x14ac:dyDescent="0.3">
      <c r="A60" s="7" t="s">
        <v>18</v>
      </c>
      <c r="B60" s="10">
        <f>IF(記載例!$E$16=B$2,記載例!$M$34*記載例!$M$28/1000,0)</f>
        <v>0</v>
      </c>
      <c r="C60" s="10">
        <f>IF(記載例!$E$16=C$2,記載例!$M$34*記載例!$M$28/1000,0)</f>
        <v>0</v>
      </c>
      <c r="D60" s="10">
        <f>IF(記載例!$E$16=D$2,記載例!$M$34*記載例!$M$28/1000,0)</f>
        <v>358.08468723979843</v>
      </c>
      <c r="E60" s="10">
        <f>IF(記載例!$E$16=E$2,記載例!$M$34*記載例!$M$28/1000,0)</f>
        <v>0</v>
      </c>
      <c r="F60" s="10">
        <f>IF(記載例!$E$16=F$2,記載例!$M$34*記載例!$M$28/1000,0)</f>
        <v>0</v>
      </c>
      <c r="G60" s="10">
        <f>IF(記載例!$E$16=G$2,記載例!$M$34*記載例!$M$28/1000,0)</f>
        <v>0</v>
      </c>
      <c r="H60" s="10">
        <f>IF(記載例!$E$16=H$2,記載例!$M$34*記載例!$M$28/1000,0)</f>
        <v>0</v>
      </c>
      <c r="I60" s="10">
        <f>IF(記載例!$E$16=I$2,記載例!$M$34*記載例!$M$28/1000,0)</f>
        <v>0</v>
      </c>
      <c r="J60" s="10">
        <f>IF(記載例!$E$16=J$2,記載例!$M$34*記載例!$M$28/1000,0)</f>
        <v>0</v>
      </c>
      <c r="K60" s="13">
        <f t="shared" si="2"/>
        <v>358.08468723979843</v>
      </c>
      <c r="L60" s="13"/>
      <c r="M60" s="23"/>
    </row>
    <row r="61" spans="1:13" x14ac:dyDescent="0.3">
      <c r="A61" s="7" t="s">
        <v>19</v>
      </c>
      <c r="B61" s="10">
        <f>IF(記載例!$E$16=B$2,記載例!$N$34*記載例!$N$28/1000,0)</f>
        <v>0</v>
      </c>
      <c r="C61" s="10">
        <f>IF(記載例!$E$16=C$2,記載例!$N$34*記載例!$N$28/1000,0)</f>
        <v>0</v>
      </c>
      <c r="D61" s="10">
        <f>IF(記載例!$E$16=D$2,記載例!$N$34*記載例!$N$28/1000,0)</f>
        <v>338.94673571586611</v>
      </c>
      <c r="E61" s="10">
        <f>IF(記載例!$E$16=E$2,記載例!$N$34*記載例!$N$28/1000,0)</f>
        <v>0</v>
      </c>
      <c r="F61" s="10">
        <f>IF(記載例!$E$16=F$2,記載例!$N$34*記載例!$N$28/1000,0)</f>
        <v>0</v>
      </c>
      <c r="G61" s="10">
        <f>IF(記載例!$E$16=G$2,記載例!$N$34*記載例!$N$28/1000,0)</f>
        <v>0</v>
      </c>
      <c r="H61" s="10">
        <f>IF(記載例!$E$16=H$2,記載例!$N$34*記載例!$N$28/1000,0)</f>
        <v>0</v>
      </c>
      <c r="I61" s="10">
        <f>IF(記載例!$E$16=I$2,記載例!$N$34*記載例!$N$28/1000,0)</f>
        <v>0</v>
      </c>
      <c r="J61" s="10">
        <f>IF(記載例!$E$16=J$2,記載例!$N$34*記載例!$N$28/1000,0)</f>
        <v>0</v>
      </c>
      <c r="K61" s="13">
        <f t="shared" si="2"/>
        <v>338.94673571586611</v>
      </c>
      <c r="L61" s="13"/>
      <c r="M61" s="23"/>
    </row>
    <row r="62" spans="1:13" x14ac:dyDescent="0.3">
      <c r="A62" s="7" t="s">
        <v>20</v>
      </c>
      <c r="B62" s="10">
        <f>IF(記載例!$E$16=B$2,記載例!$O$34*記載例!$O$28/1000,0)</f>
        <v>0</v>
      </c>
      <c r="C62" s="10">
        <f>IF(記載例!$E$16=C$2,記載例!$O$34*記載例!$O$28/1000,0)</f>
        <v>0</v>
      </c>
      <c r="D62" s="10">
        <f>IF(記載例!$E$16=D$2,記載例!$O$34*記載例!$O$28/1000,0)</f>
        <v>289.23030005295595</v>
      </c>
      <c r="E62" s="10">
        <f>IF(記載例!$E$16=E$2,記載例!$O$34*記載例!$O$28/1000,0)</f>
        <v>0</v>
      </c>
      <c r="F62" s="10">
        <f>IF(記載例!$E$16=F$2,記載例!$O$34*記載例!$O$28/1000,0)</f>
        <v>0</v>
      </c>
      <c r="G62" s="10">
        <f>IF(記載例!$E$16=G$2,記載例!$O$34*記載例!$O$28/1000,0)</f>
        <v>0</v>
      </c>
      <c r="H62" s="10">
        <f>IF(記載例!$E$16=H$2,記載例!$O$34*記載例!$O$28/1000,0)</f>
        <v>0</v>
      </c>
      <c r="I62" s="10">
        <f>IF(記載例!$E$16=I$2,記載例!$O$34*記載例!$O$28/1000,0)</f>
        <v>0</v>
      </c>
      <c r="J62" s="10">
        <f>IF(記載例!$E$16=J$2,記載例!$O$34*記載例!$O$28/1000,0)</f>
        <v>0</v>
      </c>
      <c r="K62" s="13">
        <f t="shared" si="2"/>
        <v>289.23030005295595</v>
      </c>
      <c r="L62" s="13"/>
      <c r="M62" s="23"/>
    </row>
    <row r="63" spans="1:13" x14ac:dyDescent="0.3">
      <c r="A63" s="7" t="s">
        <v>21</v>
      </c>
      <c r="B63" s="10">
        <f>IF(記載例!$E$16=B$2,記載例!$P$34*記載例!$P$28/1000,0)</f>
        <v>0</v>
      </c>
      <c r="C63" s="10">
        <f>IF(記載例!$E$16=C$2,記載例!$P$34*記載例!$P$28/1000,0)</f>
        <v>0</v>
      </c>
      <c r="D63" s="10">
        <f>IF(記載例!$E$16=D$2,記載例!$P$34*記載例!$P$28/1000,0)</f>
        <v>259.60448902392142</v>
      </c>
      <c r="E63" s="10">
        <f>IF(記載例!$E$16=E$2,記載例!$P$34*記載例!$P$28/1000,0)</f>
        <v>0</v>
      </c>
      <c r="F63" s="10">
        <f>IF(記載例!$E$16=F$2,記載例!$P$34*記載例!$P$28/1000,0)</f>
        <v>0</v>
      </c>
      <c r="G63" s="10">
        <f>IF(記載例!$E$16=G$2,記載例!$P$34*記載例!$P$28/1000,0)</f>
        <v>0</v>
      </c>
      <c r="H63" s="10">
        <f>IF(記載例!$E$16=H$2,記載例!$P$34*記載例!$P$28/1000,0)</f>
        <v>0</v>
      </c>
      <c r="I63" s="10">
        <f>IF(記載例!$E$16=I$2,記載例!$P$34*記載例!$P$28/1000,0)</f>
        <v>0</v>
      </c>
      <c r="J63" s="10">
        <f>IF(記載例!$E$16=J$2,記載例!$P$34*記載例!$P$28/1000,0)</f>
        <v>0</v>
      </c>
      <c r="K63" s="13">
        <f t="shared" si="2"/>
        <v>259.60448902392142</v>
      </c>
      <c r="L63" s="13"/>
      <c r="M63" s="23"/>
    </row>
    <row r="65" spans="1:15" x14ac:dyDescent="0.3">
      <c r="A65" s="1" t="s">
        <v>82</v>
      </c>
    </row>
    <row r="66" spans="1:15" x14ac:dyDescent="0.3">
      <c r="A66" s="7" t="s">
        <v>10</v>
      </c>
      <c r="B66" s="10">
        <f>B38-(B52-MIN(B$52:B$63))</f>
        <v>4036.7122081725765</v>
      </c>
      <c r="C66" s="10">
        <f>C38-(C52-MIN(C$52:C$63))</f>
        <v>9411.2641962702437</v>
      </c>
      <c r="D66" s="10">
        <f>D38-(D52-MIN(D$52:D$63))</f>
        <v>38310.564937145376</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f>B39-(B53-MIN(B$52:B$63))</f>
        <v>3388.7442034323403</v>
      </c>
      <c r="C67" s="10">
        <f>C39-(C53-MIN(C$52:C$63))</f>
        <v>7911.8704247299893</v>
      </c>
      <c r="D67" s="10">
        <f t="shared" ref="B67:J77" si="4">D39-(D53-MIN(D$52:D$63))</f>
        <v>35127.037557386378</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f>B40-(B54-MIN(B$52:B$63))</f>
        <v>3490.2782033118974</v>
      </c>
      <c r="C68" s="10">
        <f t="shared" si="4"/>
        <v>9159.6534629233702</v>
      </c>
      <c r="D68" s="10">
        <f>D40-(D54-MIN(D$52:D$63))</f>
        <v>39023.37279298975</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f>B41-(B55-MIN(B$52:B$63))</f>
        <v>4134.1762162017803</v>
      </c>
      <c r="C69" s="10">
        <f t="shared" si="4"/>
        <v>11529.751889923264</v>
      </c>
      <c r="D69" s="10">
        <f t="shared" si="4"/>
        <v>50188.996063845065</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f t="shared" si="4"/>
        <v>4259.39887125317</v>
      </c>
      <c r="C70" s="10">
        <f>C42-(C56-MIN(C$52:C$63))</f>
        <v>11637.812339450875</v>
      </c>
      <c r="D70" s="10">
        <f>D42-(D56-MIN(D$52:D$63))</f>
        <v>49940.484116386775</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f t="shared" si="4"/>
        <v>4075.2206039269454</v>
      </c>
      <c r="C71" s="10">
        <f t="shared" si="4"/>
        <v>10714.712019604931</v>
      </c>
      <c r="D71" s="10">
        <f t="shared" si="4"/>
        <v>43501.821105552335</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f t="shared" si="4"/>
        <v>4617.4369690927597</v>
      </c>
      <c r="C72" s="10">
        <f t="shared" si="4"/>
        <v>9950.6857558392039</v>
      </c>
      <c r="D72" s="10">
        <f>D44-(D58-MIN(D$52:D$63))</f>
        <v>36995.526599494609</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f t="shared" si="4"/>
        <v>4761.6983815705689</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f t="shared" si="4"/>
        <v>5182.0730980169201</v>
      </c>
      <c r="C74" s="10">
        <f>C46-(C60-MIN(C$52:C$63))</f>
        <v>12630.475842007363</v>
      </c>
      <c r="D74" s="10">
        <f t="shared" si="4"/>
        <v>45076.742356656752</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f t="shared" si="4"/>
        <v>5381.5566859748305</v>
      </c>
      <c r="C75" s="10">
        <f t="shared" si="4"/>
        <v>13133.399615293438</v>
      </c>
      <c r="D75" s="10">
        <f t="shared" si="4"/>
        <v>48294.523843767602</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f t="shared" si="4"/>
        <v>5259.7843671233377</v>
      </c>
      <c r="C76" s="10">
        <f t="shared" si="4"/>
        <v>13043.60355615407</v>
      </c>
      <c r="D76" s="10">
        <f>D48-(D62-MIN(D$52:D$63))</f>
        <v>48626.153866069406</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f t="shared" si="4"/>
        <v>4879.9885482704894</v>
      </c>
      <c r="C77" s="10">
        <f t="shared" si="4"/>
        <v>11967.749208003883</v>
      </c>
      <c r="D77" s="10">
        <f>D49-(D63-MIN(D$52:D$63))</f>
        <v>43872.991908685843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f>$B$17-SUM($B66:$J66)</f>
        <v>43521.193215483014</v>
      </c>
      <c r="D80" s="23"/>
    </row>
    <row r="81" spans="1:4" x14ac:dyDescent="0.3">
      <c r="A81" s="7" t="s">
        <v>11</v>
      </c>
      <c r="B81" s="10">
        <f>$B$17-SUM($B67:$J67)</f>
        <v>52123.11456306967</v>
      </c>
      <c r="D81" s="23"/>
    </row>
    <row r="82" spans="1:4" x14ac:dyDescent="0.3">
      <c r="A82" s="7" t="s">
        <v>12</v>
      </c>
      <c r="B82" s="10">
        <f>$B$17-SUM($B68:$J68)</f>
        <v>39570.918368773855</v>
      </c>
      <c r="D82" s="23"/>
    </row>
    <row r="83" spans="1:4" x14ac:dyDescent="0.3">
      <c r="A83" s="7" t="s">
        <v>13</v>
      </c>
      <c r="B83" s="10">
        <f>$B$17-SUM($B69:$J69)</f>
        <v>9593.2672718813701</v>
      </c>
      <c r="D83" s="23"/>
    </row>
    <row r="84" spans="1:4" x14ac:dyDescent="0.3">
      <c r="A84" s="7" t="s">
        <v>14</v>
      </c>
      <c r="B84" s="10">
        <f>$B$17-SUM($B70:$J70)</f>
        <v>9925.0729593345895</v>
      </c>
      <c r="D84" s="23"/>
    </row>
    <row r="85" spans="1:4" x14ac:dyDescent="0.3">
      <c r="A85" s="7" t="s">
        <v>15</v>
      </c>
      <c r="B85" s="10">
        <f t="shared" ref="B85:B91" si="5">$B$17-SUM($B71:$J71)</f>
        <v>24446.259207303679</v>
      </c>
      <c r="D85" s="23"/>
    </row>
    <row r="86" spans="1:4" x14ac:dyDescent="0.3">
      <c r="A86" s="7" t="s">
        <v>16</v>
      </c>
      <c r="B86" s="10">
        <f t="shared" si="5"/>
        <v>40813.30754878778</v>
      </c>
      <c r="D86" s="23"/>
    </row>
    <row r="87" spans="1:4" x14ac:dyDescent="0.3">
      <c r="A87" s="7" t="s">
        <v>17</v>
      </c>
      <c r="B87" s="10">
        <f t="shared" si="5"/>
        <v>29941.342920886105</v>
      </c>
      <c r="D87" s="23"/>
    </row>
    <row r="88" spans="1:4" x14ac:dyDescent="0.3">
      <c r="A88" s="7" t="s">
        <v>18</v>
      </c>
      <c r="B88" s="10">
        <f t="shared" si="5"/>
        <v>11788.059579926776</v>
      </c>
      <c r="D88" s="23"/>
    </row>
    <row r="89" spans="1:4" x14ac:dyDescent="0.3">
      <c r="A89" s="7" t="s">
        <v>19</v>
      </c>
      <c r="B89" s="10">
        <f t="shared" si="5"/>
        <v>5767.4421510528773</v>
      </c>
      <c r="D89" s="23"/>
    </row>
    <row r="90" spans="1:4" x14ac:dyDescent="0.3">
      <c r="A90" s="7" t="s">
        <v>20</v>
      </c>
      <c r="B90" s="10">
        <f t="shared" si="5"/>
        <v>4996.3264098209911</v>
      </c>
      <c r="D90" s="23"/>
    </row>
    <row r="91" spans="1:4" x14ac:dyDescent="0.3">
      <c r="A91" s="7" t="s">
        <v>21</v>
      </c>
      <c r="B91" s="10">
        <f t="shared" si="5"/>
        <v>21447.993546187354</v>
      </c>
      <c r="D91" s="23"/>
    </row>
    <row r="92" spans="1:4" x14ac:dyDescent="0.3">
      <c r="A92" s="12" t="s">
        <v>38</v>
      </c>
      <c r="B92" s="15">
        <f>SUM($B$80:$B$91)/$B$17</f>
        <v>1.9088080965490455</v>
      </c>
    </row>
    <row r="94" spans="1:4" x14ac:dyDescent="0.3">
      <c r="A94" s="1" t="s">
        <v>84</v>
      </c>
      <c r="B94" s="64">
        <f>(SUM($B$80:$B$91)-$D$95*$B$17)/12</f>
        <v>113.02872187940132</v>
      </c>
      <c r="D94" s="1" t="s">
        <v>40</v>
      </c>
    </row>
    <row r="95" spans="1:4" x14ac:dyDescent="0.3">
      <c r="A95" s="1" t="s">
        <v>39</v>
      </c>
      <c r="D95" s="27">
        <f>'計算用(期待容量)'!D95</f>
        <v>1.9</v>
      </c>
    </row>
    <row r="96" spans="1:4" ht="15.6" thickBot="1" x14ac:dyDescent="0.35"/>
    <row r="97" spans="1:2" ht="15.6" thickBot="1" x14ac:dyDescent="0.35">
      <c r="A97" s="1" t="s">
        <v>85</v>
      </c>
      <c r="B97" s="17">
        <f>(MIN($K$52:$K$63)+$B$94)*1000</f>
        <v>291952.62613628001</v>
      </c>
    </row>
    <row r="98" spans="1:2" ht="15.6" thickBot="1" x14ac:dyDescent="0.35"/>
    <row r="99" spans="1:2" ht="15.6" thickBot="1" x14ac:dyDescent="0.35">
      <c r="A99" s="1" t="s">
        <v>61</v>
      </c>
      <c r="B99" s="24">
        <f>B97/記載例!$E$17</f>
        <v>0.66202409554712016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入力欄(基本情報)</vt:lpstr>
      <vt:lpstr>入力欄(差替情報)</vt:lpstr>
      <vt:lpstr>提出用（算定諸元一覧(差替先)）</vt:lpstr>
      <vt:lpstr>webにUP時は非表示にする⇒</vt:lpstr>
      <vt:lpstr>計算用(差替先差替可能容量)</vt:lpstr>
      <vt:lpstr>計算用(安定－差替先差替容量(今回))</vt:lpstr>
      <vt:lpstr>計算用(揚水－差替先差替容量(今回))</vt:lpstr>
      <vt:lpstr>計算用(変動－差替先差替容量(今回))</vt:lpstr>
      <vt:lpstr>記載例</vt:lpstr>
      <vt:lpstr>入力</vt:lpstr>
      <vt:lpstr>計算用(期待容量)</vt:lpstr>
      <vt:lpstr>調整係数一覧</vt:lpstr>
      <vt:lpstr>調整係数一覧(今回差替用)</vt:lpstr>
      <vt:lpstr>計算用(応札容量)</vt:lpstr>
      <vt:lpstr>調整係数一覧(記載例用)</vt:lpstr>
      <vt:lpstr>計算用(記載例期待容量)</vt:lpstr>
      <vt:lpstr>計算用(記載例応札容量)</vt:lpstr>
      <vt:lpstr>記載例!Print_Area</vt:lpstr>
      <vt:lpstr>入力!Print_Area</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2022-05-24T02:16:21Z</dcterms:modified>
</cp:coreProperties>
</file>