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drawings/drawing4.xml" ContentType="application/vnd.openxmlformats-officedocument.drawing+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6"/>
  <workbookPr filterPrivacy="1" codeName="ThisWorkbook" defaultThemeVersion="124226"/>
  <xr:revisionPtr revIDLastSave="0" documentId="13_ncr:1_{E77BFF3F-7D05-4048-955A-F1EE5367A440}" xr6:coauthVersionLast="36" xr6:coauthVersionMax="36" xr10:uidLastSave="{00000000-0000-0000-0000-000000000000}"/>
  <workbookProtection workbookAlgorithmName="SHA-512" workbookHashValue="ftOgQMQxfC6bZaVtvIsbfzDFNfgJQzvmFYfxfEf1wBCSrFCsdmuD9pSJCj33TQTha8pGozZ1KuZySsr9z9EN8A==" workbookSaltValue="+cPJZWBLYKN+oJN/AET3EA==" workbookSpinCount="100000" lockStructure="1"/>
  <bookViews>
    <workbookView xWindow="0" yWindow="0" windowWidth="23040" windowHeight="8436" activeTab="2" xr2:uid="{00000000-000D-0000-FFFF-FFFF00000000}"/>
  </bookViews>
  <sheets>
    <sheet name="入力欄(基本情報)" sheetId="15" r:id="rId1"/>
    <sheet name="入力欄(差替情報)" sheetId="16" r:id="rId2"/>
    <sheet name="提出用（算定諸元一覧(差替先)）" sheetId="10" r:id="rId3"/>
    <sheet name="webにUP時は非表示にする⇒" sheetId="9" state="hidden" r:id="rId4"/>
    <sheet name="記載例" sheetId="5" state="hidden" r:id="rId5"/>
    <sheet name="入力" sheetId="1" state="hidden" r:id="rId6"/>
    <sheet name="リスト" sheetId="4" state="hidden" r:id="rId7"/>
    <sheet name="計算用(差替先差替可能容量)" sheetId="11" state="hidden" r:id="rId8"/>
    <sheet name="計算用(差替先差替容量(今回))" sheetId="27" state="hidden" r:id="rId9"/>
    <sheet name="計算用(期待容量)" sheetId="2" state="hidden" r:id="rId10"/>
    <sheet name="計算用(応札容量)" sheetId="3" state="hidden" r:id="rId11"/>
    <sheet name="計算用(記載例期待容量)" sheetId="7" state="hidden" r:id="rId12"/>
    <sheet name="計算用(記載例応札容量)" sheetId="8" state="hidden" r:id="rId13"/>
  </sheets>
  <definedNames>
    <definedName name="_xlnm.Print_Area" localSheetId="0">'入力欄(基本情報)'!$A$1:$D$31</definedName>
  </definedNames>
  <calcPr calcId="191029"/>
</workbook>
</file>

<file path=xl/calcChain.xml><?xml version="1.0" encoding="utf-8"?>
<calcChain xmlns="http://schemas.openxmlformats.org/spreadsheetml/2006/main">
  <c r="E94" i="16" l="1"/>
  <c r="F94" i="16"/>
  <c r="G94" i="16"/>
  <c r="H94" i="16"/>
  <c r="I94" i="16"/>
  <c r="J94" i="16"/>
  <c r="K94" i="16"/>
  <c r="L94" i="16"/>
  <c r="M94" i="16"/>
  <c r="N94" i="16"/>
  <c r="O94" i="16"/>
  <c r="D94" i="16"/>
  <c r="D96" i="16" l="1"/>
  <c r="F29" i="10" l="1"/>
  <c r="G29" i="10"/>
  <c r="H29" i="10"/>
  <c r="I29" i="10"/>
  <c r="J29" i="10"/>
  <c r="K29" i="10"/>
  <c r="L29" i="10"/>
  <c r="M29" i="10"/>
  <c r="N29" i="10"/>
  <c r="O29" i="10"/>
  <c r="P29" i="10"/>
  <c r="E29" i="10"/>
  <c r="D82" i="16"/>
  <c r="O80" i="16"/>
  <c r="N80" i="16"/>
  <c r="M80" i="16"/>
  <c r="L80" i="16"/>
  <c r="K80" i="16"/>
  <c r="J80" i="16"/>
  <c r="I80" i="16"/>
  <c r="H80" i="16"/>
  <c r="G80" i="16"/>
  <c r="F80" i="16"/>
  <c r="E80" i="16"/>
  <c r="D80" i="16"/>
  <c r="D75" i="16"/>
  <c r="O73" i="16"/>
  <c r="N73" i="16"/>
  <c r="M73" i="16"/>
  <c r="L73" i="16"/>
  <c r="K73" i="16"/>
  <c r="J73" i="16"/>
  <c r="I73" i="16"/>
  <c r="H73" i="16"/>
  <c r="G73" i="16"/>
  <c r="F73" i="16"/>
  <c r="E73" i="16"/>
  <c r="D73" i="16"/>
  <c r="D68" i="16"/>
  <c r="O66" i="16"/>
  <c r="N66" i="16"/>
  <c r="M66" i="16"/>
  <c r="L66" i="16"/>
  <c r="K66" i="16"/>
  <c r="J66" i="16"/>
  <c r="I66" i="16"/>
  <c r="H66" i="16"/>
  <c r="G66" i="16"/>
  <c r="F66" i="16"/>
  <c r="E66" i="16"/>
  <c r="D66" i="16"/>
  <c r="D61" i="16"/>
  <c r="O59" i="16"/>
  <c r="N59" i="16"/>
  <c r="M59" i="16"/>
  <c r="L59" i="16"/>
  <c r="K59" i="16"/>
  <c r="J59" i="16"/>
  <c r="I59" i="16"/>
  <c r="H59" i="16"/>
  <c r="G59" i="16"/>
  <c r="F59" i="16"/>
  <c r="E59" i="16"/>
  <c r="D59" i="16"/>
  <c r="D54" i="16"/>
  <c r="O52" i="16"/>
  <c r="N52" i="16"/>
  <c r="M52" i="16"/>
  <c r="L52" i="16"/>
  <c r="K52" i="16"/>
  <c r="J52" i="16"/>
  <c r="I52" i="16"/>
  <c r="H52" i="16"/>
  <c r="G52" i="16"/>
  <c r="F52" i="16"/>
  <c r="E52" i="16"/>
  <c r="D52" i="16"/>
  <c r="D47" i="16"/>
  <c r="O45" i="16"/>
  <c r="N45" i="16"/>
  <c r="M45" i="16"/>
  <c r="L45" i="16"/>
  <c r="K45" i="16"/>
  <c r="J45" i="16"/>
  <c r="I45" i="16"/>
  <c r="H45" i="16"/>
  <c r="G45" i="16"/>
  <c r="F45" i="16"/>
  <c r="E45" i="16"/>
  <c r="D45" i="16"/>
  <c r="D40" i="16"/>
  <c r="O38" i="16"/>
  <c r="N38" i="16"/>
  <c r="M38" i="16"/>
  <c r="L38" i="16"/>
  <c r="K38" i="16"/>
  <c r="J38" i="16"/>
  <c r="I38" i="16"/>
  <c r="H38" i="16"/>
  <c r="G38" i="16"/>
  <c r="F38" i="16"/>
  <c r="E38" i="16"/>
  <c r="D38" i="16"/>
  <c r="D33" i="16"/>
  <c r="O31" i="16"/>
  <c r="N31" i="16"/>
  <c r="M31" i="16"/>
  <c r="L31" i="16"/>
  <c r="K31" i="16"/>
  <c r="J31" i="16"/>
  <c r="I31" i="16"/>
  <c r="H31" i="16"/>
  <c r="G31" i="16"/>
  <c r="F31" i="16"/>
  <c r="E31" i="16"/>
  <c r="D31" i="16"/>
  <c r="D26" i="16"/>
  <c r="D85" i="16" s="1"/>
  <c r="E53" i="10" s="1"/>
  <c r="E24" i="16"/>
  <c r="E84" i="16" s="1"/>
  <c r="F24" i="16"/>
  <c r="F84" i="16" s="1"/>
  <c r="G24" i="16"/>
  <c r="G84" i="16" s="1"/>
  <c r="H24" i="16"/>
  <c r="H84" i="16" s="1"/>
  <c r="I24" i="16"/>
  <c r="I84" i="16" s="1"/>
  <c r="J24" i="16"/>
  <c r="J84" i="16" s="1"/>
  <c r="K24" i="16"/>
  <c r="K84" i="16" s="1"/>
  <c r="L24" i="16"/>
  <c r="L84" i="16" s="1"/>
  <c r="M24" i="16"/>
  <c r="M84" i="16" s="1"/>
  <c r="N24" i="16"/>
  <c r="N84" i="16" s="1"/>
  <c r="O24" i="16"/>
  <c r="O84" i="16" s="1"/>
  <c r="D24" i="16"/>
  <c r="D84" i="16" s="1"/>
  <c r="E15" i="16"/>
  <c r="F15" i="16"/>
  <c r="G15" i="16"/>
  <c r="H15" i="16"/>
  <c r="I15" i="16"/>
  <c r="J15" i="16"/>
  <c r="K15" i="16"/>
  <c r="L15" i="16"/>
  <c r="M15" i="16"/>
  <c r="N15" i="16"/>
  <c r="O15" i="16"/>
  <c r="D15" i="16"/>
  <c r="D91" i="16" l="1"/>
  <c r="D90" i="16"/>
  <c r="D9" i="16" l="1"/>
  <c r="D6" i="16"/>
  <c r="D7" i="16"/>
  <c r="D8" i="16"/>
  <c r="J63" i="27" l="1"/>
  <c r="J62" i="27"/>
  <c r="J61" i="27"/>
  <c r="J60" i="27"/>
  <c r="J59" i="27"/>
  <c r="J58" i="27"/>
  <c r="J57" i="27"/>
  <c r="J56" i="27"/>
  <c r="J55" i="27"/>
  <c r="J54" i="27"/>
  <c r="J53" i="27"/>
  <c r="J52" i="27"/>
  <c r="E59" i="27"/>
  <c r="E55" i="27"/>
  <c r="C52" i="27"/>
  <c r="I63" i="27"/>
  <c r="I62" i="27"/>
  <c r="I61" i="27"/>
  <c r="I60" i="27"/>
  <c r="I59" i="27"/>
  <c r="I58" i="27"/>
  <c r="I57" i="27"/>
  <c r="I56" i="27"/>
  <c r="I55" i="27"/>
  <c r="I54" i="27"/>
  <c r="I53" i="27"/>
  <c r="I52" i="27"/>
  <c r="E60" i="27"/>
  <c r="E57" i="27"/>
  <c r="E52" i="27"/>
  <c r="C55" i="27"/>
  <c r="H63" i="27"/>
  <c r="H62" i="27"/>
  <c r="H61" i="27"/>
  <c r="H60" i="27"/>
  <c r="H59" i="27"/>
  <c r="H58" i="27"/>
  <c r="H57" i="27"/>
  <c r="H56" i="27"/>
  <c r="H55" i="27"/>
  <c r="H54" i="27"/>
  <c r="H53" i="27"/>
  <c r="H52" i="27"/>
  <c r="E61" i="27"/>
  <c r="E53" i="27"/>
  <c r="G63" i="27"/>
  <c r="G62" i="27"/>
  <c r="G61" i="27"/>
  <c r="G60" i="27"/>
  <c r="G59" i="27"/>
  <c r="G58" i="27"/>
  <c r="G57" i="27"/>
  <c r="G56" i="27"/>
  <c r="G55" i="27"/>
  <c r="G54" i="27"/>
  <c r="G53" i="27"/>
  <c r="G52" i="27"/>
  <c r="E62" i="27"/>
  <c r="E58" i="27"/>
  <c r="E54" i="27"/>
  <c r="C56" i="27"/>
  <c r="F63" i="27"/>
  <c r="F62" i="27"/>
  <c r="F61" i="27"/>
  <c r="F60" i="27"/>
  <c r="F59" i="27"/>
  <c r="F58" i="27"/>
  <c r="F57" i="27"/>
  <c r="F56" i="27"/>
  <c r="F55" i="27"/>
  <c r="F54" i="27"/>
  <c r="F53" i="27"/>
  <c r="F52" i="27"/>
  <c r="E63" i="27"/>
  <c r="E56" i="27"/>
  <c r="C53" i="27"/>
  <c r="D63" i="27"/>
  <c r="D62" i="27"/>
  <c r="D61" i="27"/>
  <c r="D60" i="27"/>
  <c r="D59" i="27"/>
  <c r="D58" i="27"/>
  <c r="D57" i="27"/>
  <c r="D56" i="27"/>
  <c r="D55" i="27"/>
  <c r="D54" i="27"/>
  <c r="D53" i="27"/>
  <c r="D52" i="27"/>
  <c r="C63" i="27"/>
  <c r="C62" i="27"/>
  <c r="C61" i="27"/>
  <c r="C60" i="27"/>
  <c r="C59" i="27"/>
  <c r="C58" i="27"/>
  <c r="C57" i="27"/>
  <c r="C54" i="27"/>
  <c r="B57" i="27"/>
  <c r="B58" i="27"/>
  <c r="B55" i="27"/>
  <c r="B52" i="27"/>
  <c r="B61" i="27"/>
  <c r="B56" i="27"/>
  <c r="B53" i="27"/>
  <c r="B54" i="27"/>
  <c r="B60" i="27"/>
  <c r="B63" i="27"/>
  <c r="B59" i="27"/>
  <c r="B62" i="27"/>
  <c r="J63" i="11"/>
  <c r="G58" i="11"/>
  <c r="J55" i="11"/>
  <c r="D53" i="11"/>
  <c r="B53" i="11"/>
  <c r="I63" i="11"/>
  <c r="J62" i="11"/>
  <c r="B62" i="11"/>
  <c r="C61" i="11"/>
  <c r="D60" i="11"/>
  <c r="E59" i="11"/>
  <c r="F58" i="11"/>
  <c r="G57" i="11"/>
  <c r="H56" i="11"/>
  <c r="I55" i="11"/>
  <c r="J54" i="11"/>
  <c r="B54" i="11"/>
  <c r="H63" i="11"/>
  <c r="I62" i="11"/>
  <c r="J61" i="11"/>
  <c r="B61" i="11"/>
  <c r="C60" i="11"/>
  <c r="D59" i="11"/>
  <c r="E58" i="11"/>
  <c r="F57" i="11"/>
  <c r="G56" i="11"/>
  <c r="H55" i="11"/>
  <c r="I54" i="11"/>
  <c r="J53" i="11"/>
  <c r="G63" i="11"/>
  <c r="H62" i="11"/>
  <c r="I61" i="11"/>
  <c r="J60" i="11"/>
  <c r="B60" i="11"/>
  <c r="C59" i="11"/>
  <c r="D58" i="11"/>
  <c r="E57" i="11"/>
  <c r="F56" i="11"/>
  <c r="G55" i="11"/>
  <c r="H54" i="11"/>
  <c r="I53" i="11"/>
  <c r="J52" i="11"/>
  <c r="B52" i="11"/>
  <c r="F63" i="11"/>
  <c r="G62" i="11"/>
  <c r="H61" i="11"/>
  <c r="I60" i="11"/>
  <c r="J59" i="11"/>
  <c r="B59" i="11"/>
  <c r="C58" i="11"/>
  <c r="D57" i="11"/>
  <c r="E56" i="11"/>
  <c r="F55" i="11"/>
  <c r="H53" i="11"/>
  <c r="I52" i="11"/>
  <c r="F62" i="11"/>
  <c r="G61" i="11"/>
  <c r="H60" i="11"/>
  <c r="I59" i="11"/>
  <c r="B58" i="11"/>
  <c r="C57" i="11"/>
  <c r="E55" i="11"/>
  <c r="G53" i="11"/>
  <c r="E52" i="11"/>
  <c r="C52" i="11"/>
  <c r="G54" i="11"/>
  <c r="F54" i="11"/>
  <c r="H52" i="11"/>
  <c r="D52" i="11"/>
  <c r="E63" i="11"/>
  <c r="J58" i="11"/>
  <c r="D56" i="11"/>
  <c r="D63" i="11"/>
  <c r="E62" i="11"/>
  <c r="F61" i="11"/>
  <c r="G60" i="11"/>
  <c r="H59" i="11"/>
  <c r="I58" i="11"/>
  <c r="J57" i="11"/>
  <c r="B57" i="11"/>
  <c r="C56" i="11"/>
  <c r="D55" i="11"/>
  <c r="E54" i="11"/>
  <c r="F53" i="11"/>
  <c r="G52" i="11"/>
  <c r="C63" i="11"/>
  <c r="D62" i="11"/>
  <c r="E61" i="11"/>
  <c r="F60" i="11"/>
  <c r="G59" i="11"/>
  <c r="H58" i="11"/>
  <c r="I57" i="11"/>
  <c r="J56" i="11"/>
  <c r="B56" i="11"/>
  <c r="C55" i="11"/>
  <c r="D54" i="11"/>
  <c r="E53" i="11"/>
  <c r="F52" i="11"/>
  <c r="B63" i="11"/>
  <c r="C62" i="11"/>
  <c r="D61" i="11"/>
  <c r="E60" i="11"/>
  <c r="F59" i="11"/>
  <c r="H57" i="11"/>
  <c r="I56" i="11"/>
  <c r="B55" i="11"/>
  <c r="C54" i="11"/>
  <c r="C53" i="11"/>
  <c r="E35" i="10" l="1"/>
  <c r="C33" i="10" l="1"/>
  <c r="E43" i="10" l="1"/>
  <c r="E42" i="10"/>
  <c r="E41" i="10"/>
  <c r="E40" i="10"/>
  <c r="E39" i="10"/>
  <c r="E38" i="10"/>
  <c r="E37" i="10"/>
  <c r="E36" i="10"/>
  <c r="E34" i="10"/>
  <c r="E26" i="10"/>
  <c r="E25" i="10"/>
  <c r="E24" i="10"/>
  <c r="E23" i="10"/>
  <c r="E22" i="10"/>
  <c r="E21" i="10"/>
  <c r="E19" i="10"/>
  <c r="E18" i="10"/>
  <c r="E17" i="10"/>
  <c r="E16" i="10"/>
  <c r="E14" i="10"/>
  <c r="E13" i="10"/>
  <c r="E12" i="10"/>
  <c r="P45" i="10"/>
  <c r="F45" i="10"/>
  <c r="G45" i="10"/>
  <c r="H45" i="10"/>
  <c r="I45" i="10"/>
  <c r="J45" i="10"/>
  <c r="K45" i="10"/>
  <c r="L45" i="10"/>
  <c r="M45" i="10"/>
  <c r="N45" i="10"/>
  <c r="O45" i="10"/>
  <c r="E45" i="10"/>
  <c r="D95" i="27"/>
  <c r="B46" i="27"/>
  <c r="B38" i="27"/>
  <c r="J35" i="27"/>
  <c r="I35" i="27"/>
  <c r="H35" i="27"/>
  <c r="G35" i="27"/>
  <c r="F35" i="27"/>
  <c r="E35" i="27"/>
  <c r="D35" i="27"/>
  <c r="C35" i="27"/>
  <c r="B35" i="27"/>
  <c r="J34" i="27"/>
  <c r="I34" i="27"/>
  <c r="H34" i="27"/>
  <c r="G34" i="27"/>
  <c r="F34" i="27"/>
  <c r="E34" i="27"/>
  <c r="D34" i="27"/>
  <c r="C34" i="27"/>
  <c r="B34" i="27"/>
  <c r="J33" i="27"/>
  <c r="I33" i="27"/>
  <c r="H33" i="27"/>
  <c r="G33" i="27"/>
  <c r="F33" i="27"/>
  <c r="E33" i="27"/>
  <c r="D33" i="27"/>
  <c r="C33" i="27"/>
  <c r="B33" i="27"/>
  <c r="J32" i="27"/>
  <c r="I32" i="27"/>
  <c r="H32" i="27"/>
  <c r="G32" i="27"/>
  <c r="F32" i="27"/>
  <c r="E32" i="27"/>
  <c r="D32" i="27"/>
  <c r="C32" i="27"/>
  <c r="B32" i="27"/>
  <c r="J31" i="27"/>
  <c r="I31" i="27"/>
  <c r="H31" i="27"/>
  <c r="G31" i="27"/>
  <c r="F31" i="27"/>
  <c r="E31" i="27"/>
  <c r="D31" i="27"/>
  <c r="C31" i="27"/>
  <c r="B31" i="27"/>
  <c r="J30" i="27"/>
  <c r="I30" i="27"/>
  <c r="H30" i="27"/>
  <c r="G30" i="27"/>
  <c r="F30" i="27"/>
  <c r="E30" i="27"/>
  <c r="D30" i="27"/>
  <c r="C30" i="27"/>
  <c r="B30" i="27"/>
  <c r="J29" i="27"/>
  <c r="I29" i="27"/>
  <c r="H29" i="27"/>
  <c r="G29" i="27"/>
  <c r="F29" i="27"/>
  <c r="E29" i="27"/>
  <c r="D29" i="27"/>
  <c r="C29" i="27"/>
  <c r="B29" i="27"/>
  <c r="J28" i="27"/>
  <c r="I28" i="27"/>
  <c r="H28" i="27"/>
  <c r="G28" i="27"/>
  <c r="F28" i="27"/>
  <c r="E28" i="27"/>
  <c r="D28" i="27"/>
  <c r="C28" i="27"/>
  <c r="B28" i="27"/>
  <c r="J27" i="27"/>
  <c r="I27" i="27"/>
  <c r="H27" i="27"/>
  <c r="G27" i="27"/>
  <c r="F27" i="27"/>
  <c r="E27" i="27"/>
  <c r="D27" i="27"/>
  <c r="C27" i="27"/>
  <c r="B27" i="27"/>
  <c r="J26" i="27"/>
  <c r="I26" i="27"/>
  <c r="H26" i="27"/>
  <c r="G26" i="27"/>
  <c r="F26" i="27"/>
  <c r="E26" i="27"/>
  <c r="D26" i="27"/>
  <c r="C26" i="27"/>
  <c r="B26" i="27"/>
  <c r="J25" i="27"/>
  <c r="I25" i="27"/>
  <c r="H25" i="27"/>
  <c r="G25" i="27"/>
  <c r="F25" i="27"/>
  <c r="E25" i="27"/>
  <c r="D25" i="27"/>
  <c r="C25" i="27"/>
  <c r="B25" i="27"/>
  <c r="J24" i="27"/>
  <c r="I24" i="27"/>
  <c r="H24" i="27"/>
  <c r="G24" i="27"/>
  <c r="F24" i="27"/>
  <c r="E24" i="27"/>
  <c r="D24" i="27"/>
  <c r="C24" i="27"/>
  <c r="B24" i="27"/>
  <c r="B21" i="27"/>
  <c r="C21" i="27" s="1"/>
  <c r="J19" i="27"/>
  <c r="I19" i="27"/>
  <c r="H19" i="27"/>
  <c r="G19" i="27"/>
  <c r="F19" i="27"/>
  <c r="E19" i="27"/>
  <c r="D19" i="27"/>
  <c r="C19" i="27"/>
  <c r="C49" i="27" s="1"/>
  <c r="B19" i="27"/>
  <c r="B42" i="27" s="1"/>
  <c r="B17" i="27"/>
  <c r="J15" i="27"/>
  <c r="I15" i="27"/>
  <c r="H15" i="27"/>
  <c r="G15" i="27"/>
  <c r="F15" i="27"/>
  <c r="E15" i="27"/>
  <c r="D15" i="27"/>
  <c r="C15" i="27"/>
  <c r="B15" i="27"/>
  <c r="B49" i="27" s="1"/>
  <c r="J14" i="27"/>
  <c r="I14" i="27"/>
  <c r="H14" i="27"/>
  <c r="G14" i="27"/>
  <c r="F14" i="27"/>
  <c r="E14" i="27"/>
  <c r="D14" i="27"/>
  <c r="C14" i="27"/>
  <c r="C48" i="27" s="1"/>
  <c r="B14" i="27"/>
  <c r="B48" i="27" s="1"/>
  <c r="J13" i="27"/>
  <c r="I13" i="27"/>
  <c r="H13" i="27"/>
  <c r="G13" i="27"/>
  <c r="F13" i="27"/>
  <c r="E13" i="27"/>
  <c r="D13" i="27"/>
  <c r="C13" i="27"/>
  <c r="C47" i="27" s="1"/>
  <c r="B13" i="27"/>
  <c r="B47" i="27" s="1"/>
  <c r="J12" i="27"/>
  <c r="I12" i="27"/>
  <c r="H12" i="27"/>
  <c r="G12" i="27"/>
  <c r="F12" i="27"/>
  <c r="E12" i="27"/>
  <c r="D12" i="27"/>
  <c r="C12" i="27"/>
  <c r="C46" i="27" s="1"/>
  <c r="B12" i="27"/>
  <c r="J11" i="27"/>
  <c r="I11" i="27"/>
  <c r="H11" i="27"/>
  <c r="G11" i="27"/>
  <c r="F11" i="27"/>
  <c r="E11" i="27"/>
  <c r="D11" i="27"/>
  <c r="C11" i="27"/>
  <c r="B11" i="27"/>
  <c r="B45" i="27" s="1"/>
  <c r="J10" i="27"/>
  <c r="I10" i="27"/>
  <c r="H10" i="27"/>
  <c r="G10" i="27"/>
  <c r="F10" i="27"/>
  <c r="E10" i="27"/>
  <c r="D10" i="27"/>
  <c r="C10" i="27"/>
  <c r="C44" i="27" s="1"/>
  <c r="B10" i="27"/>
  <c r="B44" i="27" s="1"/>
  <c r="J9" i="27"/>
  <c r="I9" i="27"/>
  <c r="H9" i="27"/>
  <c r="G9" i="27"/>
  <c r="F9" i="27"/>
  <c r="E9" i="27"/>
  <c r="D9" i="27"/>
  <c r="C9" i="27"/>
  <c r="C43" i="27" s="1"/>
  <c r="B9" i="27"/>
  <c r="B43" i="27" s="1"/>
  <c r="J8" i="27"/>
  <c r="I8" i="27"/>
  <c r="H8" i="27"/>
  <c r="G8" i="27"/>
  <c r="F8" i="27"/>
  <c r="E8" i="27"/>
  <c r="D8" i="27"/>
  <c r="C8" i="27"/>
  <c r="C42" i="27" s="1"/>
  <c r="B8" i="27"/>
  <c r="J7" i="27"/>
  <c r="I7" i="27"/>
  <c r="H7" i="27"/>
  <c r="G7" i="27"/>
  <c r="F7" i="27"/>
  <c r="E7" i="27"/>
  <c r="D7" i="27"/>
  <c r="C7" i="27"/>
  <c r="B7" i="27"/>
  <c r="B41" i="27" s="1"/>
  <c r="J6" i="27"/>
  <c r="I6" i="27"/>
  <c r="H6" i="27"/>
  <c r="G6" i="27"/>
  <c r="F6" i="27"/>
  <c r="E6" i="27"/>
  <c r="D6" i="27"/>
  <c r="C6" i="27"/>
  <c r="C40" i="27" s="1"/>
  <c r="B6" i="27"/>
  <c r="B40" i="27" s="1"/>
  <c r="J5" i="27"/>
  <c r="I5" i="27"/>
  <c r="H5" i="27"/>
  <c r="G5" i="27"/>
  <c r="F5" i="27"/>
  <c r="E5" i="27"/>
  <c r="D5" i="27"/>
  <c r="C5" i="27"/>
  <c r="C39" i="27" s="1"/>
  <c r="B5" i="27"/>
  <c r="B39" i="27" s="1"/>
  <c r="J4" i="27"/>
  <c r="I4" i="27"/>
  <c r="H4" i="27"/>
  <c r="G4" i="27"/>
  <c r="F4" i="27"/>
  <c r="E4" i="27"/>
  <c r="D4" i="27"/>
  <c r="C4" i="27"/>
  <c r="C38" i="27" s="1"/>
  <c r="B4" i="27"/>
  <c r="K56" i="27" l="1"/>
  <c r="K58" i="27"/>
  <c r="K57" i="27"/>
  <c r="K54" i="27"/>
  <c r="K52" i="27"/>
  <c r="K55" i="27"/>
  <c r="K59" i="27"/>
  <c r="K60" i="27"/>
  <c r="K61" i="27"/>
  <c r="K62" i="27"/>
  <c r="K63" i="27"/>
  <c r="K53" i="27"/>
  <c r="C71" i="27"/>
  <c r="B72" i="27"/>
  <c r="C77" i="27"/>
  <c r="C66" i="27"/>
  <c r="B67" i="27"/>
  <c r="C74" i="27"/>
  <c r="B75" i="27"/>
  <c r="C68" i="27"/>
  <c r="B69" i="27"/>
  <c r="C76" i="27"/>
  <c r="B77" i="27"/>
  <c r="B66" i="27"/>
  <c r="B74" i="27"/>
  <c r="C70" i="27"/>
  <c r="B71" i="27"/>
  <c r="B70" i="27"/>
  <c r="C72" i="27"/>
  <c r="B73" i="27"/>
  <c r="C67" i="27"/>
  <c r="B68" i="27"/>
  <c r="C75" i="27"/>
  <c r="B76" i="27"/>
  <c r="D39" i="27"/>
  <c r="D67" i="27" s="1"/>
  <c r="D21" i="27"/>
  <c r="D47" i="27" s="1"/>
  <c r="D75" i="27" s="1"/>
  <c r="C45" i="27"/>
  <c r="C73" i="27" s="1"/>
  <c r="D46" i="27"/>
  <c r="D74" i="27" s="1"/>
  <c r="D41" i="27"/>
  <c r="D69" i="27" s="1"/>
  <c r="D48" i="27"/>
  <c r="D76" i="27" s="1"/>
  <c r="D38" i="27"/>
  <c r="D66" i="27" s="1"/>
  <c r="D45" i="27"/>
  <c r="D73" i="27" s="1"/>
  <c r="D40" i="27"/>
  <c r="D68" i="27" s="1"/>
  <c r="C41" i="27"/>
  <c r="C69" i="27" s="1"/>
  <c r="D43" i="27" l="1"/>
  <c r="D71" i="27" s="1"/>
  <c r="D42" i="27"/>
  <c r="D70" i="27" s="1"/>
  <c r="D49" i="27"/>
  <c r="D77" i="27" s="1"/>
  <c r="D44" i="27"/>
  <c r="D72" i="27" s="1"/>
  <c r="E21" i="27"/>
  <c r="F33" i="10"/>
  <c r="G33" i="10"/>
  <c r="H33" i="10"/>
  <c r="I33" i="10"/>
  <c r="J33" i="10"/>
  <c r="K33" i="10"/>
  <c r="L33" i="10"/>
  <c r="M33" i="10"/>
  <c r="N33" i="10"/>
  <c r="O33" i="10"/>
  <c r="P33" i="10"/>
  <c r="E33" i="10"/>
  <c r="F21" i="27" l="1"/>
  <c r="E47" i="27"/>
  <c r="E75" i="27" s="1"/>
  <c r="E39" i="27"/>
  <c r="E67" i="27" s="1"/>
  <c r="E43" i="27"/>
  <c r="E71" i="27" s="1"/>
  <c r="E49" i="27"/>
  <c r="E77" i="27" s="1"/>
  <c r="E46" i="27"/>
  <c r="E74" i="27" s="1"/>
  <c r="E48" i="27"/>
  <c r="E76" i="27" s="1"/>
  <c r="E41" i="27"/>
  <c r="E69" i="27" s="1"/>
  <c r="E44" i="27"/>
  <c r="E72" i="27" s="1"/>
  <c r="E42" i="27"/>
  <c r="E70" i="27" s="1"/>
  <c r="E38" i="27"/>
  <c r="E66" i="27" s="1"/>
  <c r="E45" i="27"/>
  <c r="E73" i="27" s="1"/>
  <c r="E40" i="27"/>
  <c r="E68" i="27" s="1"/>
  <c r="B52" i="3"/>
  <c r="D95" i="11"/>
  <c r="J35" i="11"/>
  <c r="I35" i="11"/>
  <c r="H35" i="11"/>
  <c r="G35" i="11"/>
  <c r="F35" i="11"/>
  <c r="E35" i="11"/>
  <c r="D35" i="11"/>
  <c r="C35" i="11"/>
  <c r="B35" i="11"/>
  <c r="J34" i="11"/>
  <c r="I34" i="11"/>
  <c r="H34" i="11"/>
  <c r="G34" i="11"/>
  <c r="F34" i="11"/>
  <c r="E34" i="11"/>
  <c r="D34" i="11"/>
  <c r="C34" i="11"/>
  <c r="B34" i="11"/>
  <c r="J33" i="11"/>
  <c r="I33" i="11"/>
  <c r="H33" i="11"/>
  <c r="G33" i="11"/>
  <c r="F33" i="11"/>
  <c r="E33" i="11"/>
  <c r="D33" i="11"/>
  <c r="C33" i="11"/>
  <c r="B33" i="11"/>
  <c r="J32" i="11"/>
  <c r="I32" i="11"/>
  <c r="H32" i="11"/>
  <c r="G32" i="11"/>
  <c r="F32" i="11"/>
  <c r="E32" i="11"/>
  <c r="D32" i="11"/>
  <c r="C32" i="11"/>
  <c r="B32" i="11"/>
  <c r="J31" i="11"/>
  <c r="I31" i="11"/>
  <c r="H31" i="11"/>
  <c r="G31" i="11"/>
  <c r="F31" i="11"/>
  <c r="E31" i="11"/>
  <c r="D31" i="11"/>
  <c r="C31" i="11"/>
  <c r="B31" i="11"/>
  <c r="J30" i="11"/>
  <c r="I30" i="11"/>
  <c r="H30" i="11"/>
  <c r="G30" i="11"/>
  <c r="F30" i="11"/>
  <c r="E30" i="11"/>
  <c r="D30" i="11"/>
  <c r="C30" i="11"/>
  <c r="B30" i="11"/>
  <c r="J29" i="11"/>
  <c r="I29" i="11"/>
  <c r="H29" i="11"/>
  <c r="G29" i="11"/>
  <c r="F29" i="11"/>
  <c r="E29" i="11"/>
  <c r="D29" i="11"/>
  <c r="C29" i="11"/>
  <c r="B29" i="11"/>
  <c r="J28" i="11"/>
  <c r="I28" i="11"/>
  <c r="H28" i="11"/>
  <c r="G28" i="11"/>
  <c r="F28" i="11"/>
  <c r="E28" i="11"/>
  <c r="D28" i="11"/>
  <c r="C28" i="11"/>
  <c r="B28" i="11"/>
  <c r="J27" i="11"/>
  <c r="I27" i="11"/>
  <c r="H27" i="11"/>
  <c r="G27" i="11"/>
  <c r="F27" i="11"/>
  <c r="E27" i="11"/>
  <c r="D27" i="11"/>
  <c r="C27" i="11"/>
  <c r="B27" i="11"/>
  <c r="J26" i="11"/>
  <c r="I26" i="11"/>
  <c r="H26" i="11"/>
  <c r="G26" i="11"/>
  <c r="F26" i="11"/>
  <c r="E26" i="11"/>
  <c r="D26" i="11"/>
  <c r="C26" i="11"/>
  <c r="B26" i="11"/>
  <c r="J25" i="11"/>
  <c r="I25" i="11"/>
  <c r="H25" i="11"/>
  <c r="G25" i="11"/>
  <c r="F25" i="11"/>
  <c r="E25" i="11"/>
  <c r="D25" i="11"/>
  <c r="C25" i="11"/>
  <c r="B25" i="11"/>
  <c r="J24" i="11"/>
  <c r="I24" i="11"/>
  <c r="H24" i="11"/>
  <c r="G24" i="11"/>
  <c r="F24" i="11"/>
  <c r="E24" i="11"/>
  <c r="D24" i="11"/>
  <c r="C24" i="11"/>
  <c r="B24" i="11"/>
  <c r="B21" i="11"/>
  <c r="C21" i="11" s="1"/>
  <c r="D21" i="11" s="1"/>
  <c r="E21" i="11" s="1"/>
  <c r="J19" i="11"/>
  <c r="I19" i="11"/>
  <c r="H19" i="11"/>
  <c r="G19" i="11"/>
  <c r="F19" i="11"/>
  <c r="E19" i="11"/>
  <c r="D19" i="11"/>
  <c r="C19" i="11"/>
  <c r="B19" i="11"/>
  <c r="B17" i="11"/>
  <c r="J15" i="11"/>
  <c r="I15" i="11"/>
  <c r="H15" i="11"/>
  <c r="G15" i="11"/>
  <c r="F15" i="11"/>
  <c r="E15" i="11"/>
  <c r="E49" i="11" s="1"/>
  <c r="D15" i="11"/>
  <c r="C15" i="11"/>
  <c r="B15" i="11"/>
  <c r="J14" i="11"/>
  <c r="I14" i="11"/>
  <c r="H14" i="11"/>
  <c r="G14" i="11"/>
  <c r="F14" i="11"/>
  <c r="E14" i="11"/>
  <c r="D14" i="11"/>
  <c r="C14" i="11"/>
  <c r="B14" i="11"/>
  <c r="J13" i="11"/>
  <c r="I13" i="11"/>
  <c r="H13" i="11"/>
  <c r="G13" i="11"/>
  <c r="F13" i="11"/>
  <c r="E13" i="11"/>
  <c r="D13" i="11"/>
  <c r="C13" i="11"/>
  <c r="C47" i="11" s="1"/>
  <c r="B13" i="11"/>
  <c r="J12" i="11"/>
  <c r="I12" i="11"/>
  <c r="H12" i="11"/>
  <c r="G12" i="11"/>
  <c r="F12" i="11"/>
  <c r="E12" i="11"/>
  <c r="D12" i="11"/>
  <c r="C12" i="11"/>
  <c r="B12" i="11"/>
  <c r="J11" i="11"/>
  <c r="I11" i="11"/>
  <c r="H11" i="11"/>
  <c r="G11" i="11"/>
  <c r="F11" i="11"/>
  <c r="E11" i="11"/>
  <c r="E45" i="11" s="1"/>
  <c r="D11" i="11"/>
  <c r="C11" i="11"/>
  <c r="B11" i="11"/>
  <c r="J10" i="11"/>
  <c r="I10" i="11"/>
  <c r="H10" i="11"/>
  <c r="G10" i="11"/>
  <c r="F10" i="11"/>
  <c r="E10" i="11"/>
  <c r="D10" i="11"/>
  <c r="C10" i="11"/>
  <c r="B10" i="11"/>
  <c r="J9" i="11"/>
  <c r="I9" i="11"/>
  <c r="H9" i="11"/>
  <c r="G9" i="11"/>
  <c r="F9" i="11"/>
  <c r="E9" i="11"/>
  <c r="D9" i="11"/>
  <c r="C9" i="11"/>
  <c r="C43" i="11" s="1"/>
  <c r="B9" i="11"/>
  <c r="J8" i="11"/>
  <c r="I8" i="11"/>
  <c r="H8" i="11"/>
  <c r="G8" i="11"/>
  <c r="F8" i="11"/>
  <c r="E8" i="11"/>
  <c r="D8" i="11"/>
  <c r="C8" i="11"/>
  <c r="B8" i="11"/>
  <c r="J7" i="11"/>
  <c r="I7" i="11"/>
  <c r="H7" i="11"/>
  <c r="G7" i="11"/>
  <c r="F7" i="11"/>
  <c r="E7" i="11"/>
  <c r="E41" i="11" s="1"/>
  <c r="D7" i="11"/>
  <c r="C7" i="11"/>
  <c r="B7" i="11"/>
  <c r="J6" i="11"/>
  <c r="I6" i="11"/>
  <c r="H6" i="11"/>
  <c r="G6" i="11"/>
  <c r="F6" i="11"/>
  <c r="E6" i="11"/>
  <c r="D6" i="11"/>
  <c r="C6" i="11"/>
  <c r="B6" i="11"/>
  <c r="J5" i="11"/>
  <c r="I5" i="11"/>
  <c r="H5" i="11"/>
  <c r="G5" i="11"/>
  <c r="F5" i="11"/>
  <c r="E5" i="11"/>
  <c r="D5" i="11"/>
  <c r="C5" i="11"/>
  <c r="C39" i="11" s="1"/>
  <c r="B5" i="11"/>
  <c r="J4" i="11"/>
  <c r="I4" i="11"/>
  <c r="H4" i="11"/>
  <c r="G4" i="11"/>
  <c r="F4" i="11"/>
  <c r="E4" i="11"/>
  <c r="D4" i="11"/>
  <c r="C4" i="11"/>
  <c r="B4" i="11"/>
  <c r="F52" i="10"/>
  <c r="G52" i="10"/>
  <c r="H52" i="10"/>
  <c r="I52" i="10"/>
  <c r="J52" i="10"/>
  <c r="K52" i="10"/>
  <c r="L52" i="10"/>
  <c r="M52" i="10"/>
  <c r="N52" i="10"/>
  <c r="O52" i="10"/>
  <c r="P52" i="10"/>
  <c r="E52" i="10"/>
  <c r="L54" i="10" l="1"/>
  <c r="M54" i="10"/>
  <c r="E54" i="10"/>
  <c r="G21" i="27"/>
  <c r="F42" i="27"/>
  <c r="F70" i="27" s="1"/>
  <c r="F46" i="27"/>
  <c r="F74" i="27" s="1"/>
  <c r="F38" i="27"/>
  <c r="F66" i="27" s="1"/>
  <c r="F48" i="27"/>
  <c r="F76" i="27" s="1"/>
  <c r="F45" i="27"/>
  <c r="F73" i="27" s="1"/>
  <c r="F44" i="27"/>
  <c r="F72" i="27" s="1"/>
  <c r="F47" i="27"/>
  <c r="F75" i="27" s="1"/>
  <c r="F40" i="27"/>
  <c r="F68" i="27" s="1"/>
  <c r="F43" i="27"/>
  <c r="F71" i="27" s="1"/>
  <c r="F49" i="27"/>
  <c r="F77" i="27" s="1"/>
  <c r="F41" i="27"/>
  <c r="F69" i="27" s="1"/>
  <c r="F39" i="27"/>
  <c r="F67" i="27" s="1"/>
  <c r="E38" i="11"/>
  <c r="D39" i="11"/>
  <c r="D67" i="11" s="1"/>
  <c r="C40" i="11"/>
  <c r="B41" i="11"/>
  <c r="E46" i="11"/>
  <c r="D47" i="11"/>
  <c r="C48" i="11"/>
  <c r="B49" i="11"/>
  <c r="D41" i="11"/>
  <c r="C42" i="11"/>
  <c r="B43" i="11"/>
  <c r="E48" i="11"/>
  <c r="D49" i="11"/>
  <c r="E40" i="11"/>
  <c r="D42" i="11"/>
  <c r="B44" i="11"/>
  <c r="B45" i="11"/>
  <c r="D38" i="11"/>
  <c r="D66" i="11" s="1"/>
  <c r="B40" i="11"/>
  <c r="D46" i="11"/>
  <c r="D74" i="11" s="1"/>
  <c r="B48" i="11"/>
  <c r="B42" i="11"/>
  <c r="C41" i="11"/>
  <c r="J54" i="10"/>
  <c r="M47" i="10"/>
  <c r="L47" i="10"/>
  <c r="K47" i="10"/>
  <c r="J47" i="10"/>
  <c r="K62" i="11"/>
  <c r="E47" i="10"/>
  <c r="I47" i="10"/>
  <c r="P47" i="10"/>
  <c r="H47" i="10"/>
  <c r="O47" i="10"/>
  <c r="G47" i="10"/>
  <c r="N47" i="10"/>
  <c r="F47" i="10"/>
  <c r="K63" i="11"/>
  <c r="K54" i="10"/>
  <c r="I54" i="10"/>
  <c r="H54" i="10"/>
  <c r="K59" i="11"/>
  <c r="K61" i="11"/>
  <c r="O54" i="10"/>
  <c r="G54" i="10"/>
  <c r="K56" i="11"/>
  <c r="K60" i="11"/>
  <c r="N54" i="10"/>
  <c r="F54" i="10"/>
  <c r="P54" i="10"/>
  <c r="C67" i="11"/>
  <c r="E73" i="11"/>
  <c r="E66" i="11"/>
  <c r="E74" i="11"/>
  <c r="E68" i="11"/>
  <c r="E76" i="11"/>
  <c r="E69" i="11"/>
  <c r="E77" i="11"/>
  <c r="D75" i="11"/>
  <c r="C70" i="11"/>
  <c r="C69" i="11"/>
  <c r="D70" i="11"/>
  <c r="D69" i="11"/>
  <c r="D77" i="11"/>
  <c r="C71" i="11"/>
  <c r="K58" i="11"/>
  <c r="K57" i="11"/>
  <c r="K54" i="11"/>
  <c r="K53" i="11"/>
  <c r="K55" i="11"/>
  <c r="D48" i="11"/>
  <c r="D76" i="11" s="1"/>
  <c r="E44" i="11"/>
  <c r="E72" i="11" s="1"/>
  <c r="F21" i="11"/>
  <c r="F49" i="11" s="1"/>
  <c r="F77" i="11" s="1"/>
  <c r="E47" i="11"/>
  <c r="E75" i="11" s="1"/>
  <c r="E39" i="11"/>
  <c r="E67" i="11" s="1"/>
  <c r="E43" i="11"/>
  <c r="E71" i="11" s="1"/>
  <c r="E42" i="11"/>
  <c r="E70" i="11" s="1"/>
  <c r="D43" i="11"/>
  <c r="D71" i="11" s="1"/>
  <c r="C44" i="11"/>
  <c r="C72" i="11" s="1"/>
  <c r="B38" i="11"/>
  <c r="C45" i="11"/>
  <c r="C73" i="11" s="1"/>
  <c r="D44" i="11"/>
  <c r="D72" i="11" s="1"/>
  <c r="B46" i="11"/>
  <c r="C38" i="11"/>
  <c r="C66" i="11" s="1"/>
  <c r="B39" i="11"/>
  <c r="D45" i="11"/>
  <c r="D73" i="11" s="1"/>
  <c r="C46" i="11"/>
  <c r="C74" i="11" s="1"/>
  <c r="B47" i="11"/>
  <c r="C49" i="11"/>
  <c r="C77" i="11" s="1"/>
  <c r="D40" i="11"/>
  <c r="D68" i="11" s="1"/>
  <c r="J63" i="7"/>
  <c r="I63" i="7"/>
  <c r="H63" i="7"/>
  <c r="G63" i="7"/>
  <c r="F63" i="7"/>
  <c r="E63" i="7"/>
  <c r="D63" i="7"/>
  <c r="C63" i="7"/>
  <c r="B63" i="7"/>
  <c r="J62" i="7"/>
  <c r="I62" i="7"/>
  <c r="H62" i="7"/>
  <c r="G62" i="7"/>
  <c r="F62" i="7"/>
  <c r="E62" i="7"/>
  <c r="D62" i="7"/>
  <c r="C62" i="7"/>
  <c r="B62" i="7"/>
  <c r="J61" i="7"/>
  <c r="I61" i="7"/>
  <c r="H61" i="7"/>
  <c r="G61" i="7"/>
  <c r="F61" i="7"/>
  <c r="E61" i="7"/>
  <c r="D61" i="7"/>
  <c r="C61" i="7"/>
  <c r="B61" i="7"/>
  <c r="J60" i="7"/>
  <c r="I60" i="7"/>
  <c r="H60" i="7"/>
  <c r="G60" i="7"/>
  <c r="F60" i="7"/>
  <c r="E60" i="7"/>
  <c r="D60" i="7"/>
  <c r="C60" i="7"/>
  <c r="B60" i="7"/>
  <c r="J59" i="7"/>
  <c r="I59" i="7"/>
  <c r="H59" i="7"/>
  <c r="G59" i="7"/>
  <c r="F59" i="7"/>
  <c r="E59" i="7"/>
  <c r="D59" i="7"/>
  <c r="C59" i="7"/>
  <c r="B59" i="7"/>
  <c r="J58" i="7"/>
  <c r="I58" i="7"/>
  <c r="H58" i="7"/>
  <c r="G58" i="7"/>
  <c r="F58" i="7"/>
  <c r="E58" i="7"/>
  <c r="D58" i="7"/>
  <c r="C58" i="7"/>
  <c r="B58" i="7"/>
  <c r="J57" i="7"/>
  <c r="I57" i="7"/>
  <c r="H57" i="7"/>
  <c r="G57" i="7"/>
  <c r="F57" i="7"/>
  <c r="E57" i="7"/>
  <c r="D57" i="7"/>
  <c r="C57" i="7"/>
  <c r="B57" i="7"/>
  <c r="J56" i="7"/>
  <c r="I56" i="7"/>
  <c r="H56" i="7"/>
  <c r="G56" i="7"/>
  <c r="F56" i="7"/>
  <c r="E56" i="7"/>
  <c r="D56" i="7"/>
  <c r="C56" i="7"/>
  <c r="B56" i="7"/>
  <c r="J55" i="7"/>
  <c r="I55" i="7"/>
  <c r="H55" i="7"/>
  <c r="G55" i="7"/>
  <c r="F55" i="7"/>
  <c r="E55" i="7"/>
  <c r="D55" i="7"/>
  <c r="C55" i="7"/>
  <c r="B55" i="7"/>
  <c r="J54" i="7"/>
  <c r="I54" i="7"/>
  <c r="H54" i="7"/>
  <c r="G54" i="7"/>
  <c r="F54" i="7"/>
  <c r="E54" i="7"/>
  <c r="D54" i="7"/>
  <c r="C54" i="7"/>
  <c r="B54" i="7"/>
  <c r="J53" i="7"/>
  <c r="I53" i="7"/>
  <c r="H53" i="7"/>
  <c r="G53" i="7"/>
  <c r="F53" i="7"/>
  <c r="E53" i="7"/>
  <c r="D53" i="7"/>
  <c r="C53" i="7"/>
  <c r="B53" i="7"/>
  <c r="J52" i="7"/>
  <c r="I52" i="7"/>
  <c r="H52" i="7"/>
  <c r="G52" i="7"/>
  <c r="F52" i="7"/>
  <c r="E52" i="7"/>
  <c r="D52" i="7"/>
  <c r="C52" i="7"/>
  <c r="B52" i="7"/>
  <c r="J63" i="8"/>
  <c r="I63" i="8"/>
  <c r="H63" i="8"/>
  <c r="G63" i="8"/>
  <c r="F63" i="8"/>
  <c r="E63" i="8"/>
  <c r="D63" i="8"/>
  <c r="C63" i="8"/>
  <c r="B63" i="8"/>
  <c r="J62" i="8"/>
  <c r="I62" i="8"/>
  <c r="H62" i="8"/>
  <c r="G62" i="8"/>
  <c r="F62" i="8"/>
  <c r="E62" i="8"/>
  <c r="D62" i="8"/>
  <c r="C62" i="8"/>
  <c r="B62" i="8"/>
  <c r="J61" i="8"/>
  <c r="I61" i="8"/>
  <c r="H61" i="8"/>
  <c r="G61" i="8"/>
  <c r="F61" i="8"/>
  <c r="E61" i="8"/>
  <c r="D61" i="8"/>
  <c r="C61" i="8"/>
  <c r="B61" i="8"/>
  <c r="J60" i="8"/>
  <c r="I60" i="8"/>
  <c r="H60" i="8"/>
  <c r="G60" i="8"/>
  <c r="F60" i="8"/>
  <c r="E60" i="8"/>
  <c r="D60" i="8"/>
  <c r="C60" i="8"/>
  <c r="B60" i="8"/>
  <c r="J59" i="8"/>
  <c r="I59" i="8"/>
  <c r="H59" i="8"/>
  <c r="G59" i="8"/>
  <c r="F59" i="8"/>
  <c r="E59" i="8"/>
  <c r="D59" i="8"/>
  <c r="C59" i="8"/>
  <c r="B59" i="8"/>
  <c r="J58" i="8"/>
  <c r="I58" i="8"/>
  <c r="H58" i="8"/>
  <c r="G58" i="8"/>
  <c r="F58" i="8"/>
  <c r="E58" i="8"/>
  <c r="D58" i="8"/>
  <c r="C58" i="8"/>
  <c r="B58" i="8"/>
  <c r="J57" i="8"/>
  <c r="I57" i="8"/>
  <c r="H57" i="8"/>
  <c r="G57" i="8"/>
  <c r="F57" i="8"/>
  <c r="E57" i="8"/>
  <c r="D57" i="8"/>
  <c r="C57" i="8"/>
  <c r="B57" i="8"/>
  <c r="J56" i="8"/>
  <c r="I56" i="8"/>
  <c r="H56" i="8"/>
  <c r="G56" i="8"/>
  <c r="F56" i="8"/>
  <c r="E56" i="8"/>
  <c r="D56" i="8"/>
  <c r="C56" i="8"/>
  <c r="B56" i="8"/>
  <c r="J55" i="8"/>
  <c r="I55" i="8"/>
  <c r="H55" i="8"/>
  <c r="G55" i="8"/>
  <c r="F55" i="8"/>
  <c r="E55" i="8"/>
  <c r="D55" i="8"/>
  <c r="C55" i="8"/>
  <c r="B55" i="8"/>
  <c r="J54" i="8"/>
  <c r="I54" i="8"/>
  <c r="H54" i="8"/>
  <c r="G54" i="8"/>
  <c r="F54" i="8"/>
  <c r="E54" i="8"/>
  <c r="D54" i="8"/>
  <c r="C54" i="8"/>
  <c r="B54" i="8"/>
  <c r="J53" i="8"/>
  <c r="I53" i="8"/>
  <c r="H53" i="8"/>
  <c r="G53" i="8"/>
  <c r="F53" i="8"/>
  <c r="E53" i="8"/>
  <c r="D53" i="8"/>
  <c r="C53" i="8"/>
  <c r="B53" i="8"/>
  <c r="J52" i="8"/>
  <c r="I52" i="8"/>
  <c r="H52" i="8"/>
  <c r="G52" i="8"/>
  <c r="F52" i="8"/>
  <c r="E52" i="8"/>
  <c r="D52" i="8"/>
  <c r="C52" i="8"/>
  <c r="B52" i="8"/>
  <c r="D95" i="8"/>
  <c r="J35" i="8"/>
  <c r="I35" i="8"/>
  <c r="H35" i="8"/>
  <c r="G35" i="8"/>
  <c r="F35" i="8"/>
  <c r="E35" i="8"/>
  <c r="D35" i="8"/>
  <c r="C35" i="8"/>
  <c r="B35" i="8"/>
  <c r="J34" i="8"/>
  <c r="I34" i="8"/>
  <c r="H34" i="8"/>
  <c r="G34" i="8"/>
  <c r="F34" i="8"/>
  <c r="E34" i="8"/>
  <c r="D34" i="8"/>
  <c r="C34" i="8"/>
  <c r="B34" i="8"/>
  <c r="J33" i="8"/>
  <c r="I33" i="8"/>
  <c r="H33" i="8"/>
  <c r="G33" i="8"/>
  <c r="F33" i="8"/>
  <c r="E33" i="8"/>
  <c r="D33" i="8"/>
  <c r="C33" i="8"/>
  <c r="B33" i="8"/>
  <c r="J32" i="8"/>
  <c r="I32" i="8"/>
  <c r="H32" i="8"/>
  <c r="G32" i="8"/>
  <c r="F32" i="8"/>
  <c r="E32" i="8"/>
  <c r="D32" i="8"/>
  <c r="C32" i="8"/>
  <c r="B32" i="8"/>
  <c r="J31" i="8"/>
  <c r="I31" i="8"/>
  <c r="H31" i="8"/>
  <c r="G31" i="8"/>
  <c r="F31" i="8"/>
  <c r="E31" i="8"/>
  <c r="D31" i="8"/>
  <c r="C31" i="8"/>
  <c r="B31" i="8"/>
  <c r="J30" i="8"/>
  <c r="I30" i="8"/>
  <c r="H30" i="8"/>
  <c r="G30" i="8"/>
  <c r="F30" i="8"/>
  <c r="E30" i="8"/>
  <c r="D30" i="8"/>
  <c r="C30" i="8"/>
  <c r="B30" i="8"/>
  <c r="J29" i="8"/>
  <c r="I29" i="8"/>
  <c r="H29" i="8"/>
  <c r="G29" i="8"/>
  <c r="F29" i="8"/>
  <c r="E29" i="8"/>
  <c r="D29" i="8"/>
  <c r="C29" i="8"/>
  <c r="B29" i="8"/>
  <c r="J28" i="8"/>
  <c r="I28" i="8"/>
  <c r="H28" i="8"/>
  <c r="G28" i="8"/>
  <c r="F28" i="8"/>
  <c r="E28" i="8"/>
  <c r="D28" i="8"/>
  <c r="C28" i="8"/>
  <c r="B28" i="8"/>
  <c r="J27" i="8"/>
  <c r="I27" i="8"/>
  <c r="H27" i="8"/>
  <c r="G27" i="8"/>
  <c r="F27" i="8"/>
  <c r="E27" i="8"/>
  <c r="D27" i="8"/>
  <c r="C27" i="8"/>
  <c r="B27" i="8"/>
  <c r="J26" i="8"/>
  <c r="I26" i="8"/>
  <c r="H26" i="8"/>
  <c r="G26" i="8"/>
  <c r="F26" i="8"/>
  <c r="E26" i="8"/>
  <c r="D26" i="8"/>
  <c r="C26" i="8"/>
  <c r="B26" i="8"/>
  <c r="J25" i="8"/>
  <c r="I25" i="8"/>
  <c r="H25" i="8"/>
  <c r="G25" i="8"/>
  <c r="F25" i="8"/>
  <c r="E25" i="8"/>
  <c r="D25" i="8"/>
  <c r="C25" i="8"/>
  <c r="B25" i="8"/>
  <c r="J24" i="8"/>
  <c r="I24" i="8"/>
  <c r="H24" i="8"/>
  <c r="G24" i="8"/>
  <c r="F24" i="8"/>
  <c r="E24" i="8"/>
  <c r="D24" i="8"/>
  <c r="C24" i="8"/>
  <c r="B24" i="8"/>
  <c r="C21" i="8"/>
  <c r="B21" i="8"/>
  <c r="J19" i="8"/>
  <c r="I19" i="8"/>
  <c r="H19" i="8"/>
  <c r="G19" i="8"/>
  <c r="F19" i="8"/>
  <c r="E19" i="8"/>
  <c r="D19" i="8"/>
  <c r="C19" i="8"/>
  <c r="B19" i="8"/>
  <c r="B17" i="8"/>
  <c r="J15" i="8"/>
  <c r="I15" i="8"/>
  <c r="H15" i="8"/>
  <c r="G15" i="8"/>
  <c r="F15" i="8"/>
  <c r="E15" i="8"/>
  <c r="D15" i="8"/>
  <c r="C15" i="8"/>
  <c r="B15" i="8"/>
  <c r="J14" i="8"/>
  <c r="I14" i="8"/>
  <c r="H14" i="8"/>
  <c r="G14" i="8"/>
  <c r="F14" i="8"/>
  <c r="E14" i="8"/>
  <c r="D14" i="8"/>
  <c r="C14" i="8"/>
  <c r="B14" i="8"/>
  <c r="J13" i="8"/>
  <c r="I13" i="8"/>
  <c r="H13" i="8"/>
  <c r="G13" i="8"/>
  <c r="F13" i="8"/>
  <c r="E13" i="8"/>
  <c r="D13" i="8"/>
  <c r="C13" i="8"/>
  <c r="B13" i="8"/>
  <c r="J12" i="8"/>
  <c r="I12" i="8"/>
  <c r="H12" i="8"/>
  <c r="G12" i="8"/>
  <c r="F12" i="8"/>
  <c r="E12" i="8"/>
  <c r="D12" i="8"/>
  <c r="C12" i="8"/>
  <c r="C46" i="8" s="1"/>
  <c r="B12" i="8"/>
  <c r="J11" i="8"/>
  <c r="I11" i="8"/>
  <c r="H11" i="8"/>
  <c r="G11" i="8"/>
  <c r="F11" i="8"/>
  <c r="E11" i="8"/>
  <c r="D11" i="8"/>
  <c r="C11" i="8"/>
  <c r="B11" i="8"/>
  <c r="J10" i="8"/>
  <c r="I10" i="8"/>
  <c r="H10" i="8"/>
  <c r="G10" i="8"/>
  <c r="F10" i="8"/>
  <c r="E10" i="8"/>
  <c r="D10" i="8"/>
  <c r="C10" i="8"/>
  <c r="B10" i="8"/>
  <c r="J9" i="8"/>
  <c r="I9" i="8"/>
  <c r="H9" i="8"/>
  <c r="G9" i="8"/>
  <c r="F9" i="8"/>
  <c r="E9" i="8"/>
  <c r="D9" i="8"/>
  <c r="C9" i="8"/>
  <c r="B9" i="8"/>
  <c r="J8" i="8"/>
  <c r="I8" i="8"/>
  <c r="H8" i="8"/>
  <c r="G8" i="8"/>
  <c r="F8" i="8"/>
  <c r="E8" i="8"/>
  <c r="D8" i="8"/>
  <c r="C8" i="8"/>
  <c r="B8" i="8"/>
  <c r="J7" i="8"/>
  <c r="I7" i="8"/>
  <c r="H7" i="8"/>
  <c r="G7" i="8"/>
  <c r="F7" i="8"/>
  <c r="E7" i="8"/>
  <c r="D7" i="8"/>
  <c r="C7" i="8"/>
  <c r="B7" i="8"/>
  <c r="J6" i="8"/>
  <c r="I6" i="8"/>
  <c r="H6" i="8"/>
  <c r="G6" i="8"/>
  <c r="F6" i="8"/>
  <c r="E6" i="8"/>
  <c r="D6" i="8"/>
  <c r="C6" i="8"/>
  <c r="B6" i="8"/>
  <c r="J5" i="8"/>
  <c r="I5" i="8"/>
  <c r="H5" i="8"/>
  <c r="G5" i="8"/>
  <c r="F5" i="8"/>
  <c r="E5" i="8"/>
  <c r="D5" i="8"/>
  <c r="C5" i="8"/>
  <c r="B5" i="8"/>
  <c r="J4" i="8"/>
  <c r="I4" i="8"/>
  <c r="H4" i="8"/>
  <c r="G4" i="8"/>
  <c r="F4" i="8"/>
  <c r="E4" i="8"/>
  <c r="D4" i="8"/>
  <c r="C4" i="8"/>
  <c r="C38" i="8" s="1"/>
  <c r="B4" i="8"/>
  <c r="D95" i="7"/>
  <c r="J35" i="7"/>
  <c r="I35" i="7"/>
  <c r="H35" i="7"/>
  <c r="G35" i="7"/>
  <c r="F35" i="7"/>
  <c r="E35" i="7"/>
  <c r="D35" i="7"/>
  <c r="C35" i="7"/>
  <c r="B35" i="7"/>
  <c r="J34" i="7"/>
  <c r="I34" i="7"/>
  <c r="H34" i="7"/>
  <c r="G34" i="7"/>
  <c r="F34" i="7"/>
  <c r="E34" i="7"/>
  <c r="D34" i="7"/>
  <c r="C34" i="7"/>
  <c r="B34" i="7"/>
  <c r="J33" i="7"/>
  <c r="I33" i="7"/>
  <c r="H33" i="7"/>
  <c r="G33" i="7"/>
  <c r="F33" i="7"/>
  <c r="E33" i="7"/>
  <c r="D33" i="7"/>
  <c r="C33" i="7"/>
  <c r="B33" i="7"/>
  <c r="J32" i="7"/>
  <c r="I32" i="7"/>
  <c r="H32" i="7"/>
  <c r="G32" i="7"/>
  <c r="F32" i="7"/>
  <c r="E32" i="7"/>
  <c r="D32" i="7"/>
  <c r="C32" i="7"/>
  <c r="B32" i="7"/>
  <c r="J31" i="7"/>
  <c r="I31" i="7"/>
  <c r="H31" i="7"/>
  <c r="G31" i="7"/>
  <c r="F31" i="7"/>
  <c r="E31" i="7"/>
  <c r="D31" i="7"/>
  <c r="C31" i="7"/>
  <c r="B31" i="7"/>
  <c r="J30" i="7"/>
  <c r="I30" i="7"/>
  <c r="H30" i="7"/>
  <c r="G30" i="7"/>
  <c r="F30" i="7"/>
  <c r="E30" i="7"/>
  <c r="D30" i="7"/>
  <c r="C30" i="7"/>
  <c r="B30" i="7"/>
  <c r="J29" i="7"/>
  <c r="I29" i="7"/>
  <c r="H29" i="7"/>
  <c r="G29" i="7"/>
  <c r="F29" i="7"/>
  <c r="E29" i="7"/>
  <c r="D29" i="7"/>
  <c r="C29" i="7"/>
  <c r="B29" i="7"/>
  <c r="J28" i="7"/>
  <c r="I28" i="7"/>
  <c r="H28" i="7"/>
  <c r="G28" i="7"/>
  <c r="F28" i="7"/>
  <c r="E28" i="7"/>
  <c r="D28" i="7"/>
  <c r="C28" i="7"/>
  <c r="B28" i="7"/>
  <c r="J27" i="7"/>
  <c r="I27" i="7"/>
  <c r="H27" i="7"/>
  <c r="G27" i="7"/>
  <c r="F27" i="7"/>
  <c r="E27" i="7"/>
  <c r="D27" i="7"/>
  <c r="C27" i="7"/>
  <c r="B27" i="7"/>
  <c r="J26" i="7"/>
  <c r="I26" i="7"/>
  <c r="H26" i="7"/>
  <c r="G26" i="7"/>
  <c r="F26" i="7"/>
  <c r="E26" i="7"/>
  <c r="D26" i="7"/>
  <c r="C26" i="7"/>
  <c r="B26" i="7"/>
  <c r="J25" i="7"/>
  <c r="I25" i="7"/>
  <c r="H25" i="7"/>
  <c r="G25" i="7"/>
  <c r="F25" i="7"/>
  <c r="E25" i="7"/>
  <c r="D25" i="7"/>
  <c r="C25" i="7"/>
  <c r="B25" i="7"/>
  <c r="J24" i="7"/>
  <c r="I24" i="7"/>
  <c r="H24" i="7"/>
  <c r="G24" i="7"/>
  <c r="F24" i="7"/>
  <c r="E24" i="7"/>
  <c r="D24" i="7"/>
  <c r="C24" i="7"/>
  <c r="B24" i="7"/>
  <c r="B21" i="7"/>
  <c r="C21" i="7" s="1"/>
  <c r="J19" i="7"/>
  <c r="I19" i="7"/>
  <c r="H19" i="7"/>
  <c r="G19" i="7"/>
  <c r="F19" i="7"/>
  <c r="E19" i="7"/>
  <c r="D19" i="7"/>
  <c r="C19" i="7"/>
  <c r="B19" i="7"/>
  <c r="B17" i="7"/>
  <c r="J15" i="7"/>
  <c r="I15" i="7"/>
  <c r="H15" i="7"/>
  <c r="G15" i="7"/>
  <c r="F15" i="7"/>
  <c r="E15" i="7"/>
  <c r="D15" i="7"/>
  <c r="C15" i="7"/>
  <c r="B15" i="7"/>
  <c r="J14" i="7"/>
  <c r="I14" i="7"/>
  <c r="H14" i="7"/>
  <c r="G14" i="7"/>
  <c r="F14" i="7"/>
  <c r="E14" i="7"/>
  <c r="D14" i="7"/>
  <c r="C14" i="7"/>
  <c r="B14" i="7"/>
  <c r="J13" i="7"/>
  <c r="I13" i="7"/>
  <c r="H13" i="7"/>
  <c r="G13" i="7"/>
  <c r="F13" i="7"/>
  <c r="E13" i="7"/>
  <c r="D13" i="7"/>
  <c r="C13" i="7"/>
  <c r="B13" i="7"/>
  <c r="J12" i="7"/>
  <c r="I12" i="7"/>
  <c r="H12" i="7"/>
  <c r="G12" i="7"/>
  <c r="F12" i="7"/>
  <c r="E12" i="7"/>
  <c r="D12" i="7"/>
  <c r="C12" i="7"/>
  <c r="B12" i="7"/>
  <c r="J11" i="7"/>
  <c r="I11" i="7"/>
  <c r="H11" i="7"/>
  <c r="G11" i="7"/>
  <c r="F11" i="7"/>
  <c r="E11" i="7"/>
  <c r="D11" i="7"/>
  <c r="C11" i="7"/>
  <c r="B11" i="7"/>
  <c r="J10" i="7"/>
  <c r="I10" i="7"/>
  <c r="H10" i="7"/>
  <c r="G10" i="7"/>
  <c r="F10" i="7"/>
  <c r="E10" i="7"/>
  <c r="D10" i="7"/>
  <c r="C10" i="7"/>
  <c r="B10" i="7"/>
  <c r="J9" i="7"/>
  <c r="I9" i="7"/>
  <c r="H9" i="7"/>
  <c r="G9" i="7"/>
  <c r="F9" i="7"/>
  <c r="E9" i="7"/>
  <c r="D9" i="7"/>
  <c r="C9" i="7"/>
  <c r="B9" i="7"/>
  <c r="J8" i="7"/>
  <c r="I8" i="7"/>
  <c r="H8" i="7"/>
  <c r="G8" i="7"/>
  <c r="F8" i="7"/>
  <c r="E8" i="7"/>
  <c r="D8" i="7"/>
  <c r="C8" i="7"/>
  <c r="B8" i="7"/>
  <c r="J7" i="7"/>
  <c r="I7" i="7"/>
  <c r="H7" i="7"/>
  <c r="G7" i="7"/>
  <c r="F7" i="7"/>
  <c r="E7" i="7"/>
  <c r="D7" i="7"/>
  <c r="C7" i="7"/>
  <c r="B7" i="7"/>
  <c r="J6" i="7"/>
  <c r="I6" i="7"/>
  <c r="H6" i="7"/>
  <c r="G6" i="7"/>
  <c r="F6" i="7"/>
  <c r="E6" i="7"/>
  <c r="D6" i="7"/>
  <c r="C6" i="7"/>
  <c r="B6" i="7"/>
  <c r="J5" i="7"/>
  <c r="I5" i="7"/>
  <c r="H5" i="7"/>
  <c r="G5" i="7"/>
  <c r="F5" i="7"/>
  <c r="E5" i="7"/>
  <c r="D5" i="7"/>
  <c r="C5" i="7"/>
  <c r="B5" i="7"/>
  <c r="J4" i="7"/>
  <c r="I4" i="7"/>
  <c r="H4" i="7"/>
  <c r="G4" i="7"/>
  <c r="F4" i="7"/>
  <c r="E4" i="7"/>
  <c r="D4" i="7"/>
  <c r="C4" i="7"/>
  <c r="B4" i="7"/>
  <c r="G41" i="27" l="1"/>
  <c r="G69" i="27" s="1"/>
  <c r="H21" i="27"/>
  <c r="G49" i="27"/>
  <c r="G77" i="27" s="1"/>
  <c r="G47" i="27"/>
  <c r="G75" i="27" s="1"/>
  <c r="G44" i="27"/>
  <c r="G72" i="27" s="1"/>
  <c r="G46" i="27"/>
  <c r="G74" i="27" s="1"/>
  <c r="G39" i="27"/>
  <c r="G67" i="27" s="1"/>
  <c r="G42" i="27"/>
  <c r="G70" i="27" s="1"/>
  <c r="G48" i="27"/>
  <c r="G76" i="27" s="1"/>
  <c r="G45" i="27"/>
  <c r="G73" i="27" s="1"/>
  <c r="G40" i="27"/>
  <c r="G68" i="27" s="1"/>
  <c r="G43" i="27"/>
  <c r="G71" i="27" s="1"/>
  <c r="G38" i="27"/>
  <c r="G66" i="27" s="1"/>
  <c r="B43" i="7"/>
  <c r="B39" i="8"/>
  <c r="B67" i="8" s="1"/>
  <c r="B47" i="8"/>
  <c r="B40" i="8"/>
  <c r="B68" i="8" s="1"/>
  <c r="B48" i="8"/>
  <c r="B41" i="8"/>
  <c r="C39" i="8"/>
  <c r="B44" i="8"/>
  <c r="B72" i="8" s="1"/>
  <c r="C44" i="8"/>
  <c r="B45" i="8"/>
  <c r="B73" i="8" s="1"/>
  <c r="C75" i="11"/>
  <c r="C76" i="11"/>
  <c r="C68" i="11"/>
  <c r="F41" i="11"/>
  <c r="F69" i="11" s="1"/>
  <c r="F40" i="11"/>
  <c r="F68" i="11" s="1"/>
  <c r="F48" i="11"/>
  <c r="F76" i="11" s="1"/>
  <c r="F46" i="11"/>
  <c r="F74" i="11" s="1"/>
  <c r="F38" i="11"/>
  <c r="F66" i="11" s="1"/>
  <c r="F43" i="11"/>
  <c r="F71" i="11" s="1"/>
  <c r="F42" i="11"/>
  <c r="F70" i="11" s="1"/>
  <c r="G21" i="11"/>
  <c r="F39" i="11"/>
  <c r="F67" i="11" s="1"/>
  <c r="F45" i="11"/>
  <c r="F73" i="11" s="1"/>
  <c r="F47" i="11"/>
  <c r="F75" i="11" s="1"/>
  <c r="F44" i="11"/>
  <c r="F72" i="11" s="1"/>
  <c r="K60" i="8"/>
  <c r="K55" i="7"/>
  <c r="K56" i="7"/>
  <c r="K61" i="7"/>
  <c r="K62" i="7"/>
  <c r="K63" i="7"/>
  <c r="K58" i="8"/>
  <c r="K59" i="8"/>
  <c r="K54" i="7"/>
  <c r="K62" i="8"/>
  <c r="K58" i="7"/>
  <c r="K57" i="8"/>
  <c r="K53" i="7"/>
  <c r="B46" i="8"/>
  <c r="B74" i="8" s="1"/>
  <c r="B45" i="7"/>
  <c r="B73" i="7" s="1"/>
  <c r="B46" i="7"/>
  <c r="B74" i="7" s="1"/>
  <c r="C40" i="8"/>
  <c r="B49" i="8"/>
  <c r="B77" i="8" s="1"/>
  <c r="C38" i="7"/>
  <c r="C66" i="7" s="1"/>
  <c r="B39" i="7"/>
  <c r="B67" i="7" s="1"/>
  <c r="C46" i="7"/>
  <c r="C74" i="7" s="1"/>
  <c r="B47" i="7"/>
  <c r="B75" i="7" s="1"/>
  <c r="B42" i="8"/>
  <c r="B70" i="8" s="1"/>
  <c r="K53" i="8"/>
  <c r="K54" i="8"/>
  <c r="K55" i="8"/>
  <c r="K56" i="8"/>
  <c r="K61" i="8"/>
  <c r="K57" i="7"/>
  <c r="K59" i="7"/>
  <c r="K60" i="7"/>
  <c r="C44" i="7"/>
  <c r="C72" i="7" s="1"/>
  <c r="B38" i="7"/>
  <c r="B66" i="7" s="1"/>
  <c r="C48" i="8"/>
  <c r="C76" i="8" s="1"/>
  <c r="C39" i="7"/>
  <c r="C67" i="7" s="1"/>
  <c r="B40" i="7"/>
  <c r="B68" i="7" s="1"/>
  <c r="C47" i="7"/>
  <c r="C75" i="7" s="1"/>
  <c r="B48" i="7"/>
  <c r="B76" i="7" s="1"/>
  <c r="C42" i="8"/>
  <c r="C70" i="8" s="1"/>
  <c r="B43" i="8"/>
  <c r="B71" i="8" s="1"/>
  <c r="C42" i="7"/>
  <c r="C70" i="7" s="1"/>
  <c r="B38" i="8"/>
  <c r="B66" i="8" s="1"/>
  <c r="B44" i="7"/>
  <c r="B72" i="7" s="1"/>
  <c r="C40" i="7"/>
  <c r="C68" i="7" s="1"/>
  <c r="B41" i="7"/>
  <c r="B69" i="7" s="1"/>
  <c r="C48" i="7"/>
  <c r="C76" i="7" s="1"/>
  <c r="B49" i="7"/>
  <c r="B77" i="7" s="1"/>
  <c r="C43" i="7"/>
  <c r="C71" i="7" s="1"/>
  <c r="B42" i="7"/>
  <c r="B70" i="7" s="1"/>
  <c r="K52" i="7"/>
  <c r="K63" i="8"/>
  <c r="B76" i="8"/>
  <c r="C67" i="8"/>
  <c r="K52" i="8"/>
  <c r="C68" i="8"/>
  <c r="B69" i="8"/>
  <c r="C72" i="8"/>
  <c r="C66" i="8"/>
  <c r="C74" i="8"/>
  <c r="B75" i="8"/>
  <c r="B71" i="7"/>
  <c r="C49" i="8"/>
  <c r="C77" i="8" s="1"/>
  <c r="C45" i="8"/>
  <c r="C73" i="8" s="1"/>
  <c r="D21" i="8"/>
  <c r="E21" i="8" s="1"/>
  <c r="C41" i="8"/>
  <c r="C69" i="8" s="1"/>
  <c r="E44" i="8"/>
  <c r="E72" i="8" s="1"/>
  <c r="D49" i="8"/>
  <c r="D77" i="8" s="1"/>
  <c r="E40" i="8"/>
  <c r="E68" i="8" s="1"/>
  <c r="D42" i="8"/>
  <c r="D70" i="8" s="1"/>
  <c r="C43" i="8"/>
  <c r="C71" i="8" s="1"/>
  <c r="D46" i="8"/>
  <c r="D74" i="8" s="1"/>
  <c r="C47" i="8"/>
  <c r="C75" i="8" s="1"/>
  <c r="C45" i="7"/>
  <c r="C73" i="7" s="1"/>
  <c r="C41" i="7"/>
  <c r="C69" i="7" s="1"/>
  <c r="C49" i="7"/>
  <c r="C77" i="7" s="1"/>
  <c r="D21" i="7"/>
  <c r="E21" i="7" s="1"/>
  <c r="E48" i="7" s="1"/>
  <c r="E76" i="7" s="1"/>
  <c r="I21" i="27" l="1"/>
  <c r="H38" i="27"/>
  <c r="H66" i="27" s="1"/>
  <c r="H45" i="27"/>
  <c r="H73" i="27" s="1"/>
  <c r="H41" i="27"/>
  <c r="H69" i="27" s="1"/>
  <c r="H42" i="27"/>
  <c r="H70" i="27" s="1"/>
  <c r="H47" i="27"/>
  <c r="H75" i="27" s="1"/>
  <c r="H48" i="27"/>
  <c r="H76" i="27" s="1"/>
  <c r="H39" i="27"/>
  <c r="H67" i="27" s="1"/>
  <c r="H44" i="27"/>
  <c r="H72" i="27" s="1"/>
  <c r="H43" i="27"/>
  <c r="H71" i="27" s="1"/>
  <c r="H40" i="27"/>
  <c r="H68" i="27" s="1"/>
  <c r="H46" i="27"/>
  <c r="H74" i="27" s="1"/>
  <c r="H49" i="27"/>
  <c r="H77" i="27" s="1"/>
  <c r="H21" i="11"/>
  <c r="G38" i="11"/>
  <c r="G66" i="11" s="1"/>
  <c r="G48" i="11"/>
  <c r="G76" i="11" s="1"/>
  <c r="G47" i="11"/>
  <c r="G75" i="11" s="1"/>
  <c r="G44" i="11"/>
  <c r="G72" i="11" s="1"/>
  <c r="G43" i="11"/>
  <c r="G71" i="11" s="1"/>
  <c r="G46" i="11"/>
  <c r="G74" i="11" s="1"/>
  <c r="G45" i="11"/>
  <c r="G73" i="11" s="1"/>
  <c r="G41" i="11"/>
  <c r="G69" i="11" s="1"/>
  <c r="G42" i="11"/>
  <c r="G70" i="11" s="1"/>
  <c r="G39" i="11"/>
  <c r="G67" i="11" s="1"/>
  <c r="G40" i="11"/>
  <c r="G68" i="11" s="1"/>
  <c r="G49" i="11"/>
  <c r="G77" i="11" s="1"/>
  <c r="F21" i="8"/>
  <c r="E43" i="8"/>
  <c r="E71" i="8" s="1"/>
  <c r="E47" i="8"/>
  <c r="E75" i="8" s="1"/>
  <c r="E39" i="8"/>
  <c r="E67" i="8" s="1"/>
  <c r="D40" i="8"/>
  <c r="D68" i="8" s="1"/>
  <c r="D43" i="8"/>
  <c r="D71" i="8" s="1"/>
  <c r="D39" i="8"/>
  <c r="D67" i="8" s="1"/>
  <c r="D47" i="8"/>
  <c r="D75" i="8" s="1"/>
  <c r="E49" i="8"/>
  <c r="E77" i="8" s="1"/>
  <c r="E41" i="8"/>
  <c r="E69" i="8" s="1"/>
  <c r="E48" i="8"/>
  <c r="E76" i="8" s="1"/>
  <c r="D45" i="8"/>
  <c r="D73" i="8" s="1"/>
  <c r="D48" i="8"/>
  <c r="D76" i="8" s="1"/>
  <c r="E42" i="8"/>
  <c r="E70" i="8" s="1"/>
  <c r="E38" i="8"/>
  <c r="E66" i="8" s="1"/>
  <c r="E45" i="8"/>
  <c r="E73" i="8" s="1"/>
  <c r="D38" i="8"/>
  <c r="D66" i="8" s="1"/>
  <c r="D41" i="8"/>
  <c r="D69" i="8" s="1"/>
  <c r="D44" i="8"/>
  <c r="D72" i="8" s="1"/>
  <c r="E46" i="8"/>
  <c r="E74" i="8" s="1"/>
  <c r="D43" i="7"/>
  <c r="D71" i="7" s="1"/>
  <c r="E49" i="7"/>
  <c r="E77" i="7" s="1"/>
  <c r="E42" i="7"/>
  <c r="E70" i="7" s="1"/>
  <c r="D49" i="7"/>
  <c r="D77" i="7" s="1"/>
  <c r="D45" i="7"/>
  <c r="D73" i="7" s="1"/>
  <c r="E40" i="7"/>
  <c r="E68" i="7" s="1"/>
  <c r="D40" i="7"/>
  <c r="D68" i="7" s="1"/>
  <c r="E38" i="7"/>
  <c r="E66" i="7" s="1"/>
  <c r="D46" i="7"/>
  <c r="D74" i="7" s="1"/>
  <c r="F21" i="7"/>
  <c r="E47" i="7"/>
  <c r="E75" i="7" s="1"/>
  <c r="E43" i="7"/>
  <c r="E71" i="7" s="1"/>
  <c r="E39" i="7"/>
  <c r="E67" i="7" s="1"/>
  <c r="D47" i="7"/>
  <c r="D75" i="7" s="1"/>
  <c r="E46" i="7"/>
  <c r="E74" i="7" s="1"/>
  <c r="D38" i="7"/>
  <c r="D66" i="7" s="1"/>
  <c r="E41" i="7"/>
  <c r="E69" i="7" s="1"/>
  <c r="D44" i="7"/>
  <c r="D72" i="7" s="1"/>
  <c r="D39" i="7"/>
  <c r="D67" i="7" s="1"/>
  <c r="D42" i="7"/>
  <c r="D70" i="7" s="1"/>
  <c r="E44" i="7"/>
  <c r="E72" i="7" s="1"/>
  <c r="D41" i="7"/>
  <c r="D69" i="7" s="1"/>
  <c r="D48" i="7"/>
  <c r="D76" i="7" s="1"/>
  <c r="E45" i="7"/>
  <c r="E73" i="7" s="1"/>
  <c r="I43" i="27" l="1"/>
  <c r="I71" i="27" s="1"/>
  <c r="J21" i="27"/>
  <c r="I47" i="27"/>
  <c r="I75" i="27" s="1"/>
  <c r="I39" i="27"/>
  <c r="I67" i="27" s="1"/>
  <c r="I46" i="27"/>
  <c r="I74" i="27" s="1"/>
  <c r="I38" i="27"/>
  <c r="I66" i="27" s="1"/>
  <c r="I49" i="27"/>
  <c r="I77" i="27" s="1"/>
  <c r="I45" i="27"/>
  <c r="I73" i="27" s="1"/>
  <c r="I48" i="27"/>
  <c r="I76" i="27" s="1"/>
  <c r="I42" i="27"/>
  <c r="I70" i="27" s="1"/>
  <c r="I44" i="27"/>
  <c r="I72" i="27" s="1"/>
  <c r="I40" i="27"/>
  <c r="I68" i="27" s="1"/>
  <c r="I41" i="27"/>
  <c r="I69" i="27" s="1"/>
  <c r="I21" i="11"/>
  <c r="H49" i="11"/>
  <c r="H77" i="11" s="1"/>
  <c r="H47" i="11"/>
  <c r="H75" i="11" s="1"/>
  <c r="H46" i="11"/>
  <c r="H74" i="11" s="1"/>
  <c r="H40" i="11"/>
  <c r="H68" i="11" s="1"/>
  <c r="H41" i="11"/>
  <c r="H69" i="11" s="1"/>
  <c r="H38" i="11"/>
  <c r="H66" i="11" s="1"/>
  <c r="H39" i="11"/>
  <c r="H67" i="11" s="1"/>
  <c r="H44" i="11"/>
  <c r="H72" i="11" s="1"/>
  <c r="H45" i="11"/>
  <c r="H73" i="11" s="1"/>
  <c r="H48" i="11"/>
  <c r="H76" i="11" s="1"/>
  <c r="H43" i="11"/>
  <c r="H71" i="11" s="1"/>
  <c r="H42" i="11"/>
  <c r="H70" i="11" s="1"/>
  <c r="F46" i="8"/>
  <c r="F74" i="8" s="1"/>
  <c r="F42" i="8"/>
  <c r="F70" i="8" s="1"/>
  <c r="F38" i="8"/>
  <c r="F66" i="8" s="1"/>
  <c r="G21" i="8"/>
  <c r="F40" i="8"/>
  <c r="F68" i="8" s="1"/>
  <c r="F44" i="8"/>
  <c r="F72" i="8" s="1"/>
  <c r="F49" i="8"/>
  <c r="F77" i="8" s="1"/>
  <c r="F47" i="8"/>
  <c r="F75" i="8" s="1"/>
  <c r="F48" i="8"/>
  <c r="F76" i="8" s="1"/>
  <c r="F45" i="8"/>
  <c r="F73" i="8" s="1"/>
  <c r="F43" i="8"/>
  <c r="F71" i="8" s="1"/>
  <c r="F39" i="8"/>
  <c r="F67" i="8" s="1"/>
  <c r="F41" i="8"/>
  <c r="F69" i="8" s="1"/>
  <c r="F46" i="7"/>
  <c r="F74" i="7" s="1"/>
  <c r="F42" i="7"/>
  <c r="F70" i="7" s="1"/>
  <c r="G21" i="7"/>
  <c r="F38" i="7"/>
  <c r="F66" i="7" s="1"/>
  <c r="F45" i="7"/>
  <c r="F73" i="7" s="1"/>
  <c r="F49" i="7"/>
  <c r="F77" i="7" s="1"/>
  <c r="F48" i="7"/>
  <c r="F76" i="7" s="1"/>
  <c r="F39" i="7"/>
  <c r="F67" i="7" s="1"/>
  <c r="F41" i="7"/>
  <c r="F69" i="7" s="1"/>
  <c r="F40" i="7"/>
  <c r="F68" i="7" s="1"/>
  <c r="F44" i="7"/>
  <c r="F72" i="7" s="1"/>
  <c r="F47" i="7"/>
  <c r="F75" i="7" s="1"/>
  <c r="F43" i="7"/>
  <c r="F71" i="7" s="1"/>
  <c r="J38" i="27" l="1"/>
  <c r="J66" i="27" s="1"/>
  <c r="B80" i="27" s="1"/>
  <c r="J46" i="27"/>
  <c r="J74" i="27" s="1"/>
  <c r="B88" i="27" s="1"/>
  <c r="J43" i="27"/>
  <c r="J71" i="27" s="1"/>
  <c r="B85" i="27" s="1"/>
  <c r="J48" i="27"/>
  <c r="J76" i="27" s="1"/>
  <c r="B90" i="27" s="1"/>
  <c r="J49" i="27"/>
  <c r="J77" i="27" s="1"/>
  <c r="B91" i="27" s="1"/>
  <c r="J40" i="27"/>
  <c r="J68" i="27" s="1"/>
  <c r="B82" i="27" s="1"/>
  <c r="J42" i="27"/>
  <c r="J70" i="27" s="1"/>
  <c r="B84" i="27" s="1"/>
  <c r="J44" i="27"/>
  <c r="J72" i="27" s="1"/>
  <c r="B86" i="27" s="1"/>
  <c r="J47" i="27"/>
  <c r="J75" i="27" s="1"/>
  <c r="B89" i="27" s="1"/>
  <c r="J41" i="27"/>
  <c r="J69" i="27" s="1"/>
  <c r="B83" i="27" s="1"/>
  <c r="J39" i="27"/>
  <c r="J67" i="27" s="1"/>
  <c r="B81" i="27" s="1"/>
  <c r="J45" i="27"/>
  <c r="J73" i="27" s="1"/>
  <c r="B87" i="27" s="1"/>
  <c r="I43" i="11"/>
  <c r="I71" i="11" s="1"/>
  <c r="J21" i="11"/>
  <c r="I47" i="11"/>
  <c r="I75" i="11" s="1"/>
  <c r="I39" i="11"/>
  <c r="I67" i="11" s="1"/>
  <c r="I46" i="11"/>
  <c r="I74" i="11" s="1"/>
  <c r="I45" i="11"/>
  <c r="I73" i="11" s="1"/>
  <c r="I48" i="11"/>
  <c r="I76" i="11" s="1"/>
  <c r="I49" i="11"/>
  <c r="I77" i="11" s="1"/>
  <c r="I44" i="11"/>
  <c r="I72" i="11" s="1"/>
  <c r="I40" i="11"/>
  <c r="I68" i="11" s="1"/>
  <c r="I42" i="11"/>
  <c r="I70" i="11" s="1"/>
  <c r="I38" i="11"/>
  <c r="I66" i="11" s="1"/>
  <c r="I41" i="11"/>
  <c r="I69" i="11" s="1"/>
  <c r="G45" i="8"/>
  <c r="G73" i="8" s="1"/>
  <c r="G41" i="8"/>
  <c r="G69" i="8" s="1"/>
  <c r="H21" i="8"/>
  <c r="G49" i="8"/>
  <c r="G77" i="8" s="1"/>
  <c r="G48" i="8"/>
  <c r="G76" i="8" s="1"/>
  <c r="G44" i="8"/>
  <c r="G72" i="8" s="1"/>
  <c r="G42" i="8"/>
  <c r="G70" i="8" s="1"/>
  <c r="G38" i="8"/>
  <c r="G66" i="8" s="1"/>
  <c r="G40" i="8"/>
  <c r="G68" i="8" s="1"/>
  <c r="G46" i="8"/>
  <c r="G74" i="8" s="1"/>
  <c r="G39" i="8"/>
  <c r="G67" i="8" s="1"/>
  <c r="G43" i="8"/>
  <c r="G71" i="8" s="1"/>
  <c r="G47" i="8"/>
  <c r="G75" i="8" s="1"/>
  <c r="G49" i="7"/>
  <c r="G77" i="7" s="1"/>
  <c r="H21" i="7"/>
  <c r="G45" i="7"/>
  <c r="G73" i="7" s="1"/>
  <c r="G41" i="7"/>
  <c r="G69" i="7" s="1"/>
  <c r="G47" i="7"/>
  <c r="G75" i="7" s="1"/>
  <c r="G38" i="7"/>
  <c r="G66" i="7" s="1"/>
  <c r="G46" i="7"/>
  <c r="G74" i="7" s="1"/>
  <c r="G40" i="7"/>
  <c r="G68" i="7" s="1"/>
  <c r="G43" i="7"/>
  <c r="G71" i="7" s="1"/>
  <c r="G39" i="7"/>
  <c r="G67" i="7" s="1"/>
  <c r="G42" i="7"/>
  <c r="G70" i="7" s="1"/>
  <c r="G48" i="7"/>
  <c r="G76" i="7" s="1"/>
  <c r="G44" i="7"/>
  <c r="G72" i="7" s="1"/>
  <c r="B92" i="27" l="1"/>
  <c r="B94" i="27"/>
  <c r="B97" i="27" s="1"/>
  <c r="J38" i="11"/>
  <c r="J66" i="11" s="1"/>
  <c r="J39" i="11"/>
  <c r="J67" i="11" s="1"/>
  <c r="J48" i="11"/>
  <c r="J76" i="11" s="1"/>
  <c r="J43" i="11"/>
  <c r="J71" i="11" s="1"/>
  <c r="J47" i="11"/>
  <c r="J75" i="11" s="1"/>
  <c r="J42" i="11"/>
  <c r="J70" i="11" s="1"/>
  <c r="J40" i="11"/>
  <c r="J68" i="11" s="1"/>
  <c r="J49" i="11"/>
  <c r="J77" i="11" s="1"/>
  <c r="J41" i="11"/>
  <c r="J69" i="11" s="1"/>
  <c r="J46" i="11"/>
  <c r="J74" i="11" s="1"/>
  <c r="J45" i="11"/>
  <c r="J73" i="11" s="1"/>
  <c r="J44" i="11"/>
  <c r="J72" i="11" s="1"/>
  <c r="I21" i="8"/>
  <c r="H43" i="8"/>
  <c r="H71" i="8" s="1"/>
  <c r="H40" i="8"/>
  <c r="H68" i="8" s="1"/>
  <c r="H49" i="8"/>
  <c r="H77" i="8" s="1"/>
  <c r="H39" i="8"/>
  <c r="H67" i="8" s="1"/>
  <c r="H42" i="8"/>
  <c r="H70" i="8" s="1"/>
  <c r="H46" i="8"/>
  <c r="H74" i="8" s="1"/>
  <c r="H41" i="8"/>
  <c r="H69" i="8" s="1"/>
  <c r="H38" i="8"/>
  <c r="H66" i="8" s="1"/>
  <c r="H44" i="8"/>
  <c r="H72" i="8" s="1"/>
  <c r="H47" i="8"/>
  <c r="H75" i="8" s="1"/>
  <c r="H48" i="8"/>
  <c r="H76" i="8" s="1"/>
  <c r="H45" i="8"/>
  <c r="H73" i="8" s="1"/>
  <c r="I21" i="7"/>
  <c r="H42" i="7"/>
  <c r="H70" i="7" s="1"/>
  <c r="H39" i="7"/>
  <c r="H67" i="7" s="1"/>
  <c r="H43" i="7"/>
  <c r="H71" i="7" s="1"/>
  <c r="H47" i="7"/>
  <c r="H75" i="7" s="1"/>
  <c r="H45" i="7"/>
  <c r="H73" i="7" s="1"/>
  <c r="H38" i="7"/>
  <c r="H66" i="7" s="1"/>
  <c r="H48" i="7"/>
  <c r="H76" i="7" s="1"/>
  <c r="H41" i="7"/>
  <c r="H69" i="7" s="1"/>
  <c r="H44" i="7"/>
  <c r="H72" i="7" s="1"/>
  <c r="H49" i="7"/>
  <c r="H77" i="7" s="1"/>
  <c r="H46" i="7"/>
  <c r="H74" i="7" s="1"/>
  <c r="H40" i="7"/>
  <c r="H68" i="7" s="1"/>
  <c r="J21" i="8" l="1"/>
  <c r="I47" i="8"/>
  <c r="I75" i="8" s="1"/>
  <c r="I43" i="8"/>
  <c r="I71" i="8" s="1"/>
  <c r="I39" i="8"/>
  <c r="I67" i="8" s="1"/>
  <c r="I40" i="8"/>
  <c r="I68" i="8" s="1"/>
  <c r="I44" i="8"/>
  <c r="I72" i="8" s="1"/>
  <c r="I46" i="8"/>
  <c r="I74" i="8" s="1"/>
  <c r="I38" i="8"/>
  <c r="I66" i="8" s="1"/>
  <c r="I42" i="8"/>
  <c r="I70" i="8" s="1"/>
  <c r="I48" i="8"/>
  <c r="I76" i="8" s="1"/>
  <c r="I41" i="8"/>
  <c r="I69" i="8" s="1"/>
  <c r="I45" i="8"/>
  <c r="I73" i="8" s="1"/>
  <c r="I49" i="8"/>
  <c r="I77" i="8" s="1"/>
  <c r="J21" i="7"/>
  <c r="I47" i="7"/>
  <c r="I75" i="7" s="1"/>
  <c r="I43" i="7"/>
  <c r="I71" i="7" s="1"/>
  <c r="I39" i="7"/>
  <c r="I67" i="7" s="1"/>
  <c r="I49" i="7"/>
  <c r="I77" i="7" s="1"/>
  <c r="I40" i="7"/>
  <c r="I68" i="7" s="1"/>
  <c r="I45" i="7"/>
  <c r="I73" i="7" s="1"/>
  <c r="I44" i="7"/>
  <c r="I72" i="7" s="1"/>
  <c r="I48" i="7"/>
  <c r="I76" i="7" s="1"/>
  <c r="I38" i="7"/>
  <c r="I66" i="7" s="1"/>
  <c r="I41" i="7"/>
  <c r="I69" i="7" s="1"/>
  <c r="I42" i="7"/>
  <c r="I70" i="7" s="1"/>
  <c r="I46" i="7"/>
  <c r="I74" i="7" s="1"/>
  <c r="J46" i="8" l="1"/>
  <c r="J74" i="8" s="1"/>
  <c r="B88" i="8" s="1"/>
  <c r="J42" i="8"/>
  <c r="J70" i="8" s="1"/>
  <c r="B84" i="8" s="1"/>
  <c r="J38" i="8"/>
  <c r="J66" i="8" s="1"/>
  <c r="B80" i="8" s="1"/>
  <c r="J41" i="8"/>
  <c r="J69" i="8" s="1"/>
  <c r="B83" i="8" s="1"/>
  <c r="J47" i="8"/>
  <c r="J75" i="8" s="1"/>
  <c r="B89" i="8" s="1"/>
  <c r="J40" i="8"/>
  <c r="J68" i="8" s="1"/>
  <c r="B82" i="8" s="1"/>
  <c r="J44" i="8"/>
  <c r="J72" i="8" s="1"/>
  <c r="B86" i="8" s="1"/>
  <c r="J48" i="8"/>
  <c r="J76" i="8" s="1"/>
  <c r="B90" i="8" s="1"/>
  <c r="J39" i="8"/>
  <c r="J67" i="8" s="1"/>
  <c r="B81" i="8" s="1"/>
  <c r="J49" i="8"/>
  <c r="J77" i="8" s="1"/>
  <c r="B91" i="8" s="1"/>
  <c r="J43" i="8"/>
  <c r="J71" i="8" s="1"/>
  <c r="B85" i="8" s="1"/>
  <c r="J45" i="8"/>
  <c r="J73" i="8" s="1"/>
  <c r="B87" i="8" s="1"/>
  <c r="J46" i="7"/>
  <c r="J74" i="7" s="1"/>
  <c r="B88" i="7" s="1"/>
  <c r="J42" i="7"/>
  <c r="J70" i="7" s="1"/>
  <c r="B84" i="7" s="1"/>
  <c r="J38" i="7"/>
  <c r="J66" i="7" s="1"/>
  <c r="B80" i="7" s="1"/>
  <c r="J40" i="7"/>
  <c r="J68" i="7" s="1"/>
  <c r="B82" i="7" s="1"/>
  <c r="J43" i="7"/>
  <c r="J71" i="7" s="1"/>
  <c r="B85" i="7" s="1"/>
  <c r="J41" i="7"/>
  <c r="J69" i="7" s="1"/>
  <c r="B83" i="7" s="1"/>
  <c r="J45" i="7"/>
  <c r="J73" i="7" s="1"/>
  <c r="B87" i="7" s="1"/>
  <c r="J49" i="7"/>
  <c r="J77" i="7" s="1"/>
  <c r="B91" i="7" s="1"/>
  <c r="J39" i="7"/>
  <c r="J67" i="7" s="1"/>
  <c r="B81" i="7" s="1"/>
  <c r="J47" i="7"/>
  <c r="J75" i="7" s="1"/>
  <c r="B89" i="7" s="1"/>
  <c r="J44" i="7"/>
  <c r="J72" i="7" s="1"/>
  <c r="B86" i="7" s="1"/>
  <c r="J48" i="7"/>
  <c r="J76" i="7" s="1"/>
  <c r="B90" i="7" s="1"/>
  <c r="B92" i="8" l="1"/>
  <c r="B94" i="8"/>
  <c r="B92" i="7"/>
  <c r="B94" i="7"/>
  <c r="B97" i="8" l="1"/>
  <c r="E23" i="5" s="1"/>
  <c r="B97" i="7"/>
  <c r="E20" i="5" s="1"/>
  <c r="J63" i="3"/>
  <c r="I63" i="3"/>
  <c r="H63" i="3"/>
  <c r="G63" i="3"/>
  <c r="F63" i="3"/>
  <c r="E63" i="3"/>
  <c r="D63" i="3"/>
  <c r="C63" i="3"/>
  <c r="B63" i="3"/>
  <c r="J62" i="3"/>
  <c r="I62" i="3"/>
  <c r="H62" i="3"/>
  <c r="G62" i="3"/>
  <c r="F62" i="3"/>
  <c r="E62" i="3"/>
  <c r="D62" i="3"/>
  <c r="C62" i="3"/>
  <c r="B62" i="3"/>
  <c r="J61" i="3"/>
  <c r="I61" i="3"/>
  <c r="H61" i="3"/>
  <c r="G61" i="3"/>
  <c r="F61" i="3"/>
  <c r="E61" i="3"/>
  <c r="D61" i="3"/>
  <c r="C61" i="3"/>
  <c r="B61" i="3"/>
  <c r="J60" i="3"/>
  <c r="I60" i="3"/>
  <c r="H60" i="3"/>
  <c r="G60" i="3"/>
  <c r="F60" i="3"/>
  <c r="E60" i="3"/>
  <c r="D60" i="3"/>
  <c r="C60" i="3"/>
  <c r="B60" i="3"/>
  <c r="J59" i="3"/>
  <c r="I59" i="3"/>
  <c r="H59" i="3"/>
  <c r="G59" i="3"/>
  <c r="F59" i="3"/>
  <c r="E59" i="3"/>
  <c r="D59" i="3"/>
  <c r="C59" i="3"/>
  <c r="B59" i="3"/>
  <c r="J58" i="3"/>
  <c r="I58" i="3"/>
  <c r="H58" i="3"/>
  <c r="G58" i="3"/>
  <c r="F58" i="3"/>
  <c r="E58" i="3"/>
  <c r="D58" i="3"/>
  <c r="C58" i="3"/>
  <c r="B58" i="3"/>
  <c r="J57" i="3"/>
  <c r="I57" i="3"/>
  <c r="H57" i="3"/>
  <c r="G57" i="3"/>
  <c r="F57" i="3"/>
  <c r="E57" i="3"/>
  <c r="D57" i="3"/>
  <c r="C57" i="3"/>
  <c r="B57" i="3"/>
  <c r="J56" i="3"/>
  <c r="I56" i="3"/>
  <c r="H56" i="3"/>
  <c r="G56" i="3"/>
  <c r="F56" i="3"/>
  <c r="E56" i="3"/>
  <c r="D56" i="3"/>
  <c r="C56" i="3"/>
  <c r="B56" i="3"/>
  <c r="J55" i="3"/>
  <c r="I55" i="3"/>
  <c r="H55" i="3"/>
  <c r="G55" i="3"/>
  <c r="F55" i="3"/>
  <c r="E55" i="3"/>
  <c r="D55" i="3"/>
  <c r="C55" i="3"/>
  <c r="B55" i="3"/>
  <c r="J54" i="3"/>
  <c r="I54" i="3"/>
  <c r="H54" i="3"/>
  <c r="G54" i="3"/>
  <c r="F54" i="3"/>
  <c r="E54" i="3"/>
  <c r="D54" i="3"/>
  <c r="C54" i="3"/>
  <c r="B54" i="3"/>
  <c r="J53" i="3"/>
  <c r="I53" i="3"/>
  <c r="H53" i="3"/>
  <c r="G53" i="3"/>
  <c r="F53" i="3"/>
  <c r="E53" i="3"/>
  <c r="D53" i="3"/>
  <c r="C53" i="3"/>
  <c r="B53" i="3"/>
  <c r="J52" i="3"/>
  <c r="I52" i="3"/>
  <c r="H52" i="3"/>
  <c r="G52" i="3"/>
  <c r="F52" i="3"/>
  <c r="E52" i="3"/>
  <c r="D52" i="3"/>
  <c r="C52" i="3"/>
  <c r="J63" i="2" l="1"/>
  <c r="I63" i="2"/>
  <c r="H63" i="2"/>
  <c r="G63" i="2"/>
  <c r="F63" i="2"/>
  <c r="E63" i="2"/>
  <c r="D63" i="2"/>
  <c r="C63" i="2"/>
  <c r="B63" i="2"/>
  <c r="J62" i="2"/>
  <c r="I62" i="2"/>
  <c r="H62" i="2"/>
  <c r="G62" i="2"/>
  <c r="F62" i="2"/>
  <c r="E62" i="2"/>
  <c r="D62" i="2"/>
  <c r="C62" i="2"/>
  <c r="B62" i="2"/>
  <c r="J61" i="2"/>
  <c r="I61" i="2"/>
  <c r="H61" i="2"/>
  <c r="G61" i="2"/>
  <c r="F61" i="2"/>
  <c r="E61" i="2"/>
  <c r="D61" i="2"/>
  <c r="C61" i="2"/>
  <c r="B61" i="2"/>
  <c r="J60" i="2"/>
  <c r="I60" i="2"/>
  <c r="H60" i="2"/>
  <c r="G60" i="2"/>
  <c r="F60" i="2"/>
  <c r="E60" i="2"/>
  <c r="D60" i="2"/>
  <c r="C60" i="2"/>
  <c r="B60" i="2"/>
  <c r="J59" i="2"/>
  <c r="I59" i="2"/>
  <c r="H59" i="2"/>
  <c r="G59" i="2"/>
  <c r="F59" i="2"/>
  <c r="E59" i="2"/>
  <c r="D59" i="2"/>
  <c r="C59" i="2"/>
  <c r="B59" i="2"/>
  <c r="J58" i="2"/>
  <c r="I58" i="2"/>
  <c r="H58" i="2"/>
  <c r="G58" i="2"/>
  <c r="F58" i="2"/>
  <c r="E58" i="2"/>
  <c r="D58" i="2"/>
  <c r="C58" i="2"/>
  <c r="B58" i="2"/>
  <c r="J57" i="2"/>
  <c r="I57" i="2"/>
  <c r="H57" i="2"/>
  <c r="G57" i="2"/>
  <c r="F57" i="2"/>
  <c r="E57" i="2"/>
  <c r="D57" i="2"/>
  <c r="C57" i="2"/>
  <c r="B57" i="2"/>
  <c r="J56" i="2"/>
  <c r="I56" i="2"/>
  <c r="H56" i="2"/>
  <c r="G56" i="2"/>
  <c r="F56" i="2"/>
  <c r="E56" i="2"/>
  <c r="D56" i="2"/>
  <c r="C56" i="2"/>
  <c r="B56" i="2"/>
  <c r="J55" i="2"/>
  <c r="I55" i="2"/>
  <c r="H55" i="2"/>
  <c r="G55" i="2"/>
  <c r="F55" i="2"/>
  <c r="E55" i="2"/>
  <c r="D55" i="2"/>
  <c r="C55" i="2"/>
  <c r="B55" i="2"/>
  <c r="J54" i="2"/>
  <c r="I54" i="2"/>
  <c r="H54" i="2"/>
  <c r="G54" i="2"/>
  <c r="F54" i="2"/>
  <c r="E54" i="2"/>
  <c r="D54" i="2"/>
  <c r="C54" i="2"/>
  <c r="B54" i="2"/>
  <c r="J53" i="2"/>
  <c r="I53" i="2"/>
  <c r="H53" i="2"/>
  <c r="G53" i="2"/>
  <c r="F53" i="2"/>
  <c r="E53" i="2"/>
  <c r="D53" i="2"/>
  <c r="C53" i="2"/>
  <c r="B53" i="2"/>
  <c r="J52" i="2"/>
  <c r="I52" i="2"/>
  <c r="H52" i="2"/>
  <c r="G52" i="2"/>
  <c r="F52" i="2"/>
  <c r="E52" i="2"/>
  <c r="D52" i="2"/>
  <c r="C52" i="2"/>
  <c r="B52" i="2"/>
  <c r="K53" i="3" l="1"/>
  <c r="K54" i="3"/>
  <c r="K55" i="3"/>
  <c r="K56" i="3"/>
  <c r="K57" i="3"/>
  <c r="K59" i="3"/>
  <c r="K60" i="3"/>
  <c r="K61" i="3"/>
  <c r="K62" i="3"/>
  <c r="K63" i="3"/>
  <c r="K52" i="2"/>
  <c r="K53" i="2"/>
  <c r="K54" i="2"/>
  <c r="K55" i="2"/>
  <c r="K56" i="2"/>
  <c r="K57" i="2"/>
  <c r="K58" i="2"/>
  <c r="K59" i="2"/>
  <c r="K60" i="2"/>
  <c r="K61" i="2"/>
  <c r="K62" i="2"/>
  <c r="K63" i="2"/>
  <c r="B39" i="2"/>
  <c r="B67" i="2" s="1"/>
  <c r="C21" i="2"/>
  <c r="D21" i="2" s="1"/>
  <c r="B38" i="2"/>
  <c r="B66" i="2" s="1"/>
  <c r="B49" i="2"/>
  <c r="B77" i="2" s="1"/>
  <c r="B24" i="3"/>
  <c r="B40" i="2"/>
  <c r="B68" i="2" s="1"/>
  <c r="B41" i="2"/>
  <c r="B69" i="2" s="1"/>
  <c r="B42" i="2"/>
  <c r="B70" i="2" s="1"/>
  <c r="B43" i="2"/>
  <c r="B71" i="2" s="1"/>
  <c r="B44" i="2"/>
  <c r="B72" i="2" s="1"/>
  <c r="B45" i="2"/>
  <c r="B73" i="2" s="1"/>
  <c r="B46" i="2"/>
  <c r="B74" i="2" s="1"/>
  <c r="B47" i="2"/>
  <c r="B75" i="2" s="1"/>
  <c r="B48" i="2"/>
  <c r="B76" i="2" s="1"/>
  <c r="B19" i="3"/>
  <c r="B21" i="3"/>
  <c r="C21" i="3" s="1"/>
  <c r="D21" i="3" s="1"/>
  <c r="E21" i="3" s="1"/>
  <c r="F21" i="3" s="1"/>
  <c r="G21" i="3" s="1"/>
  <c r="H21" i="3" s="1"/>
  <c r="I21" i="3" s="1"/>
  <c r="J21" i="3" s="1"/>
  <c r="C19" i="3"/>
  <c r="C24" i="3"/>
  <c r="D19" i="3"/>
  <c r="D24" i="3"/>
  <c r="E19" i="3"/>
  <c r="E24" i="3"/>
  <c r="F19" i="3"/>
  <c r="F24" i="3"/>
  <c r="G19" i="3"/>
  <c r="G24" i="3"/>
  <c r="H19" i="3"/>
  <c r="H24" i="3"/>
  <c r="I19" i="3"/>
  <c r="I24" i="3"/>
  <c r="J19" i="3"/>
  <c r="J24" i="3"/>
  <c r="B17" i="3"/>
  <c r="B25" i="3"/>
  <c r="C25" i="3"/>
  <c r="D25" i="3"/>
  <c r="E25" i="3"/>
  <c r="F25" i="3"/>
  <c r="G25" i="3"/>
  <c r="H25" i="3"/>
  <c r="I25" i="3"/>
  <c r="J25" i="3"/>
  <c r="B26" i="3"/>
  <c r="C26" i="3"/>
  <c r="D26" i="3"/>
  <c r="E26" i="3"/>
  <c r="F26" i="3"/>
  <c r="G26" i="3"/>
  <c r="H26" i="3"/>
  <c r="I26" i="3"/>
  <c r="J26" i="3"/>
  <c r="B27" i="3"/>
  <c r="C27" i="3"/>
  <c r="D27" i="3"/>
  <c r="E27" i="3"/>
  <c r="F27" i="3"/>
  <c r="G27" i="3"/>
  <c r="H27" i="3"/>
  <c r="I27" i="3"/>
  <c r="J27" i="3"/>
  <c r="B28" i="3"/>
  <c r="C28" i="3"/>
  <c r="D28" i="3"/>
  <c r="E28" i="3"/>
  <c r="F28" i="3"/>
  <c r="G28" i="3"/>
  <c r="H28" i="3"/>
  <c r="I28" i="3"/>
  <c r="J28" i="3"/>
  <c r="B29" i="3"/>
  <c r="C29" i="3"/>
  <c r="D29" i="3"/>
  <c r="E29" i="3"/>
  <c r="F29" i="3"/>
  <c r="G29" i="3"/>
  <c r="H29" i="3"/>
  <c r="I29" i="3"/>
  <c r="J29" i="3"/>
  <c r="B30" i="3"/>
  <c r="C30" i="3"/>
  <c r="D30" i="3"/>
  <c r="E30" i="3"/>
  <c r="F30" i="3"/>
  <c r="G30" i="3"/>
  <c r="H30" i="3"/>
  <c r="I30" i="3"/>
  <c r="J30" i="3"/>
  <c r="B31" i="3"/>
  <c r="C31" i="3"/>
  <c r="D31" i="3"/>
  <c r="E31" i="3"/>
  <c r="F31" i="3"/>
  <c r="G31" i="3"/>
  <c r="H31" i="3"/>
  <c r="I31" i="3"/>
  <c r="J31" i="3"/>
  <c r="B32" i="3"/>
  <c r="C32" i="3"/>
  <c r="D32" i="3"/>
  <c r="E32" i="3"/>
  <c r="F32" i="3"/>
  <c r="G32" i="3"/>
  <c r="H32" i="3"/>
  <c r="I32" i="3"/>
  <c r="J32" i="3"/>
  <c r="B33" i="3"/>
  <c r="C33" i="3"/>
  <c r="D33" i="3"/>
  <c r="E33" i="3"/>
  <c r="F33" i="3"/>
  <c r="G33" i="3"/>
  <c r="H33" i="3"/>
  <c r="I33" i="3"/>
  <c r="J33" i="3"/>
  <c r="B34" i="3"/>
  <c r="C34" i="3"/>
  <c r="D34" i="3"/>
  <c r="E34" i="3"/>
  <c r="F34" i="3"/>
  <c r="G34" i="3"/>
  <c r="H34" i="3"/>
  <c r="I34" i="3"/>
  <c r="J34" i="3"/>
  <c r="B35" i="3"/>
  <c r="C35" i="3"/>
  <c r="D35" i="3"/>
  <c r="E35" i="3"/>
  <c r="F35" i="3"/>
  <c r="G35" i="3"/>
  <c r="H35" i="3"/>
  <c r="I35" i="3"/>
  <c r="J35" i="3"/>
  <c r="D95" i="3"/>
  <c r="B5" i="3"/>
  <c r="C5" i="3"/>
  <c r="D5" i="3"/>
  <c r="E5" i="3"/>
  <c r="F5" i="3"/>
  <c r="G5" i="3"/>
  <c r="H5" i="3"/>
  <c r="I5" i="3"/>
  <c r="J5" i="3"/>
  <c r="B6" i="3"/>
  <c r="B40" i="3" s="1"/>
  <c r="C6" i="3"/>
  <c r="D6" i="3"/>
  <c r="E6" i="3"/>
  <c r="F6" i="3"/>
  <c r="G6" i="3"/>
  <c r="H6" i="3"/>
  <c r="I6" i="3"/>
  <c r="J6" i="3"/>
  <c r="B7" i="3"/>
  <c r="C7" i="3"/>
  <c r="D7" i="3"/>
  <c r="E7" i="3"/>
  <c r="F7" i="3"/>
  <c r="G7" i="3"/>
  <c r="H7" i="3"/>
  <c r="I7" i="3"/>
  <c r="J7" i="3"/>
  <c r="B8" i="3"/>
  <c r="C8" i="3"/>
  <c r="D8" i="3"/>
  <c r="E8" i="3"/>
  <c r="F8" i="3"/>
  <c r="G8" i="3"/>
  <c r="H8" i="3"/>
  <c r="I8" i="3"/>
  <c r="J8" i="3"/>
  <c r="B9" i="3"/>
  <c r="C9" i="3"/>
  <c r="D9" i="3"/>
  <c r="E9" i="3"/>
  <c r="F9" i="3"/>
  <c r="G9" i="3"/>
  <c r="H9" i="3"/>
  <c r="I9" i="3"/>
  <c r="J9" i="3"/>
  <c r="B10" i="3"/>
  <c r="C10" i="3"/>
  <c r="D10" i="3"/>
  <c r="E10" i="3"/>
  <c r="F10" i="3"/>
  <c r="G10" i="3"/>
  <c r="H10" i="3"/>
  <c r="I10" i="3"/>
  <c r="J10" i="3"/>
  <c r="B11" i="3"/>
  <c r="C11" i="3"/>
  <c r="D11" i="3"/>
  <c r="E11" i="3"/>
  <c r="F11" i="3"/>
  <c r="G11" i="3"/>
  <c r="H11" i="3"/>
  <c r="I11" i="3"/>
  <c r="J11" i="3"/>
  <c r="B12" i="3"/>
  <c r="C12" i="3"/>
  <c r="D12" i="3"/>
  <c r="E12" i="3"/>
  <c r="F12" i="3"/>
  <c r="G12" i="3"/>
  <c r="H12" i="3"/>
  <c r="I12" i="3"/>
  <c r="J12" i="3"/>
  <c r="B13" i="3"/>
  <c r="C13" i="3"/>
  <c r="D13" i="3"/>
  <c r="E13" i="3"/>
  <c r="F13" i="3"/>
  <c r="G13" i="3"/>
  <c r="H13" i="3"/>
  <c r="I13" i="3"/>
  <c r="J13" i="3"/>
  <c r="B14" i="3"/>
  <c r="B48" i="3" s="1"/>
  <c r="C14" i="3"/>
  <c r="D14" i="3"/>
  <c r="E14" i="3"/>
  <c r="F14" i="3"/>
  <c r="G14" i="3"/>
  <c r="H14" i="3"/>
  <c r="I14" i="3"/>
  <c r="J14" i="3"/>
  <c r="B15" i="3"/>
  <c r="C15" i="3"/>
  <c r="D15" i="3"/>
  <c r="E15" i="3"/>
  <c r="F15" i="3"/>
  <c r="G15" i="3"/>
  <c r="H15" i="3"/>
  <c r="I15" i="3"/>
  <c r="J15" i="3"/>
  <c r="J4" i="3"/>
  <c r="C4" i="3"/>
  <c r="D4" i="3"/>
  <c r="E4" i="3"/>
  <c r="F4" i="3"/>
  <c r="G4" i="3"/>
  <c r="H4" i="3"/>
  <c r="I4" i="3"/>
  <c r="B4" i="3"/>
  <c r="C41" i="2" l="1"/>
  <c r="C69" i="2" s="1"/>
  <c r="C46" i="2"/>
  <c r="C74" i="2" s="1"/>
  <c r="C39" i="2"/>
  <c r="C67" i="2" s="1"/>
  <c r="B44" i="3"/>
  <c r="K52" i="3"/>
  <c r="B68" i="3"/>
  <c r="K58" i="3"/>
  <c r="B72" i="3"/>
  <c r="B76" i="3"/>
  <c r="D40" i="2"/>
  <c r="D68" i="2" s="1"/>
  <c r="D39" i="2"/>
  <c r="D67" i="2" s="1"/>
  <c r="D41" i="2"/>
  <c r="D69" i="2" s="1"/>
  <c r="D46" i="2"/>
  <c r="D74" i="2" s="1"/>
  <c r="E21" i="2"/>
  <c r="D38" i="2"/>
  <c r="D66" i="2" s="1"/>
  <c r="D42" i="2"/>
  <c r="D70" i="2" s="1"/>
  <c r="D47" i="2"/>
  <c r="D75" i="2" s="1"/>
  <c r="D49" i="2"/>
  <c r="D77" i="2" s="1"/>
  <c r="D45" i="2"/>
  <c r="D73" i="2" s="1"/>
  <c r="D43" i="2"/>
  <c r="D71" i="2" s="1"/>
  <c r="D48" i="2"/>
  <c r="D76" i="2" s="1"/>
  <c r="D44" i="2"/>
  <c r="D72" i="2" s="1"/>
  <c r="G38" i="3"/>
  <c r="G66" i="3" s="1"/>
  <c r="D49" i="3"/>
  <c r="D77" i="3" s="1"/>
  <c r="G46" i="3"/>
  <c r="G74" i="3" s="1"/>
  <c r="D45" i="3"/>
  <c r="D73" i="3" s="1"/>
  <c r="G42" i="3"/>
  <c r="G70" i="3" s="1"/>
  <c r="J39" i="3"/>
  <c r="J67" i="3" s="1"/>
  <c r="J38" i="3"/>
  <c r="J66" i="3" s="1"/>
  <c r="G49" i="3"/>
  <c r="G77" i="3" s="1"/>
  <c r="C49" i="3"/>
  <c r="C77" i="3" s="1"/>
  <c r="H48" i="3"/>
  <c r="H76" i="3" s="1"/>
  <c r="D48" i="3"/>
  <c r="D76" i="3" s="1"/>
  <c r="J46" i="3"/>
  <c r="J74" i="3" s="1"/>
  <c r="F46" i="3"/>
  <c r="F74" i="3" s="1"/>
  <c r="G45" i="3"/>
  <c r="G73" i="3" s="1"/>
  <c r="C45" i="3"/>
  <c r="C73" i="3" s="1"/>
  <c r="H44" i="3"/>
  <c r="H72" i="3" s="1"/>
  <c r="D44" i="3"/>
  <c r="D72" i="3" s="1"/>
  <c r="J42" i="3"/>
  <c r="J70" i="3" s="1"/>
  <c r="F42" i="3"/>
  <c r="F70" i="3" s="1"/>
  <c r="G41" i="3"/>
  <c r="G69" i="3" s="1"/>
  <c r="C41" i="3"/>
  <c r="C69" i="3" s="1"/>
  <c r="H40" i="3"/>
  <c r="H68" i="3" s="1"/>
  <c r="D40" i="3"/>
  <c r="D68" i="3" s="1"/>
  <c r="C45" i="2"/>
  <c r="C73" i="2" s="1"/>
  <c r="C44" i="2"/>
  <c r="C72" i="2" s="1"/>
  <c r="C38" i="3"/>
  <c r="C66" i="3" s="1"/>
  <c r="J47" i="3"/>
  <c r="J75" i="3" s="1"/>
  <c r="C46" i="3"/>
  <c r="C74" i="3" s="1"/>
  <c r="J43" i="3"/>
  <c r="J71" i="3" s="1"/>
  <c r="C42" i="3"/>
  <c r="C70" i="3" s="1"/>
  <c r="D41" i="3"/>
  <c r="D69" i="3" s="1"/>
  <c r="F38" i="3"/>
  <c r="F66" i="3" s="1"/>
  <c r="J49" i="3"/>
  <c r="J77" i="3" s="1"/>
  <c r="F49" i="3"/>
  <c r="F77" i="3" s="1"/>
  <c r="G48" i="3"/>
  <c r="G76" i="3" s="1"/>
  <c r="C48" i="3"/>
  <c r="C76" i="3" s="1"/>
  <c r="H47" i="3"/>
  <c r="H75" i="3" s="1"/>
  <c r="D47" i="3"/>
  <c r="D75" i="3" s="1"/>
  <c r="J45" i="3"/>
  <c r="J73" i="3" s="1"/>
  <c r="F45" i="3"/>
  <c r="F73" i="3" s="1"/>
  <c r="G44" i="3"/>
  <c r="G72" i="3" s="1"/>
  <c r="C44" i="3"/>
  <c r="C72" i="3" s="1"/>
  <c r="H43" i="3"/>
  <c r="H71" i="3" s="1"/>
  <c r="D43" i="3"/>
  <c r="D71" i="3" s="1"/>
  <c r="J41" i="3"/>
  <c r="J69" i="3" s="1"/>
  <c r="F41" i="3"/>
  <c r="F69" i="3" s="1"/>
  <c r="G40" i="3"/>
  <c r="G68" i="3" s="1"/>
  <c r="C40" i="3"/>
  <c r="C68" i="3" s="1"/>
  <c r="H39" i="3"/>
  <c r="H67" i="3" s="1"/>
  <c r="D39" i="3"/>
  <c r="D67" i="3" s="1"/>
  <c r="C48" i="2"/>
  <c r="C76" i="2" s="1"/>
  <c r="C43" i="2"/>
  <c r="C71" i="2" s="1"/>
  <c r="H49" i="3"/>
  <c r="H77" i="3" s="1"/>
  <c r="F47" i="3"/>
  <c r="F75" i="3" s="1"/>
  <c r="H45" i="3"/>
  <c r="H73" i="3" s="1"/>
  <c r="F43" i="3"/>
  <c r="F71" i="3" s="1"/>
  <c r="H41" i="3"/>
  <c r="H69" i="3" s="1"/>
  <c r="F39" i="3"/>
  <c r="F67" i="3" s="1"/>
  <c r="H38" i="3"/>
  <c r="H66" i="3" s="1"/>
  <c r="D38" i="3"/>
  <c r="D66" i="3" s="1"/>
  <c r="I49" i="3"/>
  <c r="I77" i="3" s="1"/>
  <c r="E49" i="3"/>
  <c r="E77" i="3" s="1"/>
  <c r="J48" i="3"/>
  <c r="J76" i="3" s="1"/>
  <c r="F48" i="3"/>
  <c r="F76" i="3" s="1"/>
  <c r="G47" i="3"/>
  <c r="G75" i="3" s="1"/>
  <c r="C47" i="3"/>
  <c r="C75" i="3" s="1"/>
  <c r="H46" i="3"/>
  <c r="H74" i="3" s="1"/>
  <c r="D46" i="3"/>
  <c r="D74" i="3" s="1"/>
  <c r="I45" i="3"/>
  <c r="I73" i="3" s="1"/>
  <c r="E45" i="3"/>
  <c r="E73" i="3" s="1"/>
  <c r="J44" i="3"/>
  <c r="J72" i="3" s="1"/>
  <c r="F44" i="3"/>
  <c r="F72" i="3" s="1"/>
  <c r="G43" i="3"/>
  <c r="G71" i="3" s="1"/>
  <c r="C43" i="3"/>
  <c r="C71" i="3" s="1"/>
  <c r="H42" i="3"/>
  <c r="H70" i="3" s="1"/>
  <c r="D42" i="3"/>
  <c r="D70" i="3" s="1"/>
  <c r="I41" i="3"/>
  <c r="I69" i="3" s="1"/>
  <c r="E41" i="3"/>
  <c r="E69" i="3" s="1"/>
  <c r="J40" i="3"/>
  <c r="J68" i="3" s="1"/>
  <c r="F40" i="3"/>
  <c r="F68" i="3" s="1"/>
  <c r="G39" i="3"/>
  <c r="G67" i="3" s="1"/>
  <c r="C39" i="3"/>
  <c r="C67" i="3" s="1"/>
  <c r="C49" i="2"/>
  <c r="C77" i="2" s="1"/>
  <c r="C47" i="2"/>
  <c r="C75" i="2" s="1"/>
  <c r="C42" i="2"/>
  <c r="C70" i="2" s="1"/>
  <c r="C40" i="2"/>
  <c r="C68" i="2" s="1"/>
  <c r="C38" i="2"/>
  <c r="C66" i="2" s="1"/>
  <c r="I48" i="3"/>
  <c r="I76" i="3" s="1"/>
  <c r="E48" i="3"/>
  <c r="E76" i="3" s="1"/>
  <c r="B47" i="3"/>
  <c r="B75" i="3" s="1"/>
  <c r="I44" i="3"/>
  <c r="I72" i="3" s="1"/>
  <c r="E44" i="3"/>
  <c r="E72" i="3" s="1"/>
  <c r="B43" i="3"/>
  <c r="B71" i="3" s="1"/>
  <c r="I40" i="3"/>
  <c r="I68" i="3" s="1"/>
  <c r="E40" i="3"/>
  <c r="E68" i="3" s="1"/>
  <c r="B39" i="3"/>
  <c r="B67" i="3" s="1"/>
  <c r="B38" i="3"/>
  <c r="B66" i="3" s="1"/>
  <c r="I47" i="3"/>
  <c r="I75" i="3" s="1"/>
  <c r="E47" i="3"/>
  <c r="E75" i="3" s="1"/>
  <c r="B46" i="3"/>
  <c r="B74" i="3" s="1"/>
  <c r="I43" i="3"/>
  <c r="I71" i="3" s="1"/>
  <c r="E43" i="3"/>
  <c r="E71" i="3" s="1"/>
  <c r="B42" i="3"/>
  <c r="B70" i="3" s="1"/>
  <c r="I39" i="3"/>
  <c r="I67" i="3" s="1"/>
  <c r="E39" i="3"/>
  <c r="E67" i="3" s="1"/>
  <c r="I38" i="3"/>
  <c r="I66" i="3" s="1"/>
  <c r="E38" i="3"/>
  <c r="E66" i="3" s="1"/>
  <c r="B49" i="3"/>
  <c r="B77" i="3" s="1"/>
  <c r="I46" i="3"/>
  <c r="I74" i="3" s="1"/>
  <c r="E46" i="3"/>
  <c r="E74" i="3" s="1"/>
  <c r="B45" i="3"/>
  <c r="B73" i="3" s="1"/>
  <c r="I42" i="3"/>
  <c r="I70" i="3" s="1"/>
  <c r="E42" i="3"/>
  <c r="E70" i="3" s="1"/>
  <c r="B41" i="3"/>
  <c r="B69" i="3" s="1"/>
  <c r="B81" i="3" l="1"/>
  <c r="B82" i="3"/>
  <c r="B86" i="3"/>
  <c r="B91" i="3"/>
  <c r="B90" i="3"/>
  <c r="B88" i="3"/>
  <c r="B80" i="3"/>
  <c r="B85" i="3"/>
  <c r="B89" i="3"/>
  <c r="B87" i="3"/>
  <c r="B83" i="3"/>
  <c r="B84" i="3"/>
  <c r="E44" i="2"/>
  <c r="E72" i="2" s="1"/>
  <c r="E45" i="2"/>
  <c r="E73" i="2" s="1"/>
  <c r="E39" i="2"/>
  <c r="E67" i="2" s="1"/>
  <c r="E40" i="2"/>
  <c r="E68" i="2" s="1"/>
  <c r="E41" i="2"/>
  <c r="E69" i="2" s="1"/>
  <c r="E46" i="2"/>
  <c r="E74" i="2" s="1"/>
  <c r="E48" i="2"/>
  <c r="E76" i="2" s="1"/>
  <c r="F21" i="2"/>
  <c r="E38" i="2"/>
  <c r="E66" i="2" s="1"/>
  <c r="E42" i="2"/>
  <c r="E70" i="2" s="1"/>
  <c r="E47" i="2"/>
  <c r="E75" i="2" s="1"/>
  <c r="E49" i="2"/>
  <c r="E77" i="2" s="1"/>
  <c r="E43" i="2"/>
  <c r="E71" i="2" s="1"/>
  <c r="B94" i="3" l="1"/>
  <c r="B97" i="3" s="1"/>
  <c r="E23" i="1" s="1"/>
  <c r="B92" i="3"/>
  <c r="F43" i="2"/>
  <c r="F71" i="2" s="1"/>
  <c r="F44" i="2"/>
  <c r="F72" i="2" s="1"/>
  <c r="F48" i="2"/>
  <c r="F76" i="2" s="1"/>
  <c r="F47" i="2"/>
  <c r="F75" i="2" s="1"/>
  <c r="F39" i="2"/>
  <c r="F67" i="2" s="1"/>
  <c r="F45" i="2"/>
  <c r="F73" i="2" s="1"/>
  <c r="G21" i="2"/>
  <c r="F38" i="2"/>
  <c r="F66" i="2" s="1"/>
  <c r="F49" i="2"/>
  <c r="F77" i="2" s="1"/>
  <c r="F40" i="2"/>
  <c r="F68" i="2" s="1"/>
  <c r="F41" i="2"/>
  <c r="F69" i="2" s="1"/>
  <c r="F46" i="2"/>
  <c r="F74" i="2" s="1"/>
  <c r="F42" i="2"/>
  <c r="F70" i="2" s="1"/>
  <c r="K52" i="11" l="1"/>
  <c r="B73" i="11"/>
  <c r="B87" i="11" s="1"/>
  <c r="B70" i="11"/>
  <c r="B84" i="11" s="1"/>
  <c r="B68" i="11"/>
  <c r="B82" i="11" s="1"/>
  <c r="B76" i="11"/>
  <c r="B90" i="11" s="1"/>
  <c r="B69" i="11"/>
  <c r="B83" i="11" s="1"/>
  <c r="B71" i="11"/>
  <c r="B85" i="11" s="1"/>
  <c r="B77" i="11"/>
  <c r="B91" i="11" s="1"/>
  <c r="B72" i="11"/>
  <c r="B86" i="11" s="1"/>
  <c r="B67" i="11"/>
  <c r="B81" i="11" s="1"/>
  <c r="B74" i="11"/>
  <c r="B88" i="11" s="1"/>
  <c r="B75" i="11"/>
  <c r="B89" i="11" s="1"/>
  <c r="B66" i="11"/>
  <c r="B80" i="11" s="1"/>
  <c r="H21" i="2"/>
  <c r="G38" i="2"/>
  <c r="G66" i="2" s="1"/>
  <c r="G42" i="2"/>
  <c r="G70" i="2" s="1"/>
  <c r="G47" i="2"/>
  <c r="G75" i="2" s="1"/>
  <c r="G49" i="2"/>
  <c r="G77" i="2" s="1"/>
  <c r="G43" i="2"/>
  <c r="G71" i="2" s="1"/>
  <c r="G44" i="2"/>
  <c r="G72" i="2" s="1"/>
  <c r="G48" i="2"/>
  <c r="G76" i="2" s="1"/>
  <c r="G41" i="2"/>
  <c r="G69" i="2" s="1"/>
  <c r="G39" i="2"/>
  <c r="G67" i="2" s="1"/>
  <c r="G45" i="2"/>
  <c r="G73" i="2" s="1"/>
  <c r="G40" i="2"/>
  <c r="G68" i="2" s="1"/>
  <c r="G46" i="2"/>
  <c r="G74" i="2" s="1"/>
  <c r="B94" i="11" l="1"/>
  <c r="B97" i="11" s="1"/>
  <c r="D16" i="16" s="1"/>
  <c r="E55" i="10" s="1"/>
  <c r="B92" i="11"/>
  <c r="H40" i="2"/>
  <c r="H68" i="2" s="1"/>
  <c r="H41" i="2"/>
  <c r="H69" i="2" s="1"/>
  <c r="H46" i="2"/>
  <c r="H74" i="2" s="1"/>
  <c r="I21" i="2"/>
  <c r="H38" i="2"/>
  <c r="H66" i="2" s="1"/>
  <c r="H42" i="2"/>
  <c r="H70" i="2" s="1"/>
  <c r="H47" i="2"/>
  <c r="H75" i="2" s="1"/>
  <c r="H49" i="2"/>
  <c r="H77" i="2" s="1"/>
  <c r="H43" i="2"/>
  <c r="H71" i="2" s="1"/>
  <c r="H44" i="2"/>
  <c r="H72" i="2" s="1"/>
  <c r="H48" i="2"/>
  <c r="H76" i="2" s="1"/>
  <c r="H39" i="2"/>
  <c r="H67" i="2" s="1"/>
  <c r="H45" i="2"/>
  <c r="H73" i="2" s="1"/>
  <c r="I39" i="2" l="1"/>
  <c r="I67" i="2" s="1"/>
  <c r="I45" i="2"/>
  <c r="I73" i="2" s="1"/>
  <c r="I43" i="2"/>
  <c r="I71" i="2" s="1"/>
  <c r="I48" i="2"/>
  <c r="I76" i="2" s="1"/>
  <c r="I40" i="2"/>
  <c r="I68" i="2" s="1"/>
  <c r="I41" i="2"/>
  <c r="I69" i="2" s="1"/>
  <c r="I46" i="2"/>
  <c r="I74" i="2" s="1"/>
  <c r="J21" i="2"/>
  <c r="I38" i="2"/>
  <c r="I66" i="2" s="1"/>
  <c r="I42" i="2"/>
  <c r="I70" i="2" s="1"/>
  <c r="I47" i="2"/>
  <c r="I75" i="2" s="1"/>
  <c r="I49" i="2"/>
  <c r="I77" i="2" s="1"/>
  <c r="I44" i="2"/>
  <c r="I72" i="2" s="1"/>
  <c r="J43" i="2" l="1"/>
  <c r="J71" i="2" s="1"/>
  <c r="B85" i="2" s="1"/>
  <c r="J44" i="2"/>
  <c r="J72" i="2" s="1"/>
  <c r="B86" i="2" s="1"/>
  <c r="J47" i="2"/>
  <c r="J75" i="2" s="1"/>
  <c r="B89" i="2" s="1"/>
  <c r="J49" i="2"/>
  <c r="J77" i="2" s="1"/>
  <c r="B91" i="2" s="1"/>
  <c r="J39" i="2"/>
  <c r="J67" i="2" s="1"/>
  <c r="B81" i="2" s="1"/>
  <c r="J45" i="2"/>
  <c r="J73" i="2" s="1"/>
  <c r="B87" i="2" s="1"/>
  <c r="J48" i="2"/>
  <c r="J76" i="2" s="1"/>
  <c r="B90" i="2" s="1"/>
  <c r="J38" i="2"/>
  <c r="J66" i="2" s="1"/>
  <c r="B80" i="2" s="1"/>
  <c r="J40" i="2"/>
  <c r="J68" i="2" s="1"/>
  <c r="B82" i="2" s="1"/>
  <c r="J41" i="2"/>
  <c r="J69" i="2" s="1"/>
  <c r="B83" i="2" s="1"/>
  <c r="J46" i="2"/>
  <c r="J74" i="2" s="1"/>
  <c r="B88" i="2" s="1"/>
  <c r="J42" i="2"/>
  <c r="J70" i="2" s="1"/>
  <c r="B84" i="2" s="1"/>
  <c r="B94" i="2" l="1"/>
  <c r="B97" i="2" s="1"/>
  <c r="E20" i="1" s="1"/>
  <c r="B92" i="2"/>
</calcChain>
</file>

<file path=xl/sharedStrings.xml><?xml version="1.0" encoding="utf-8"?>
<sst xmlns="http://schemas.openxmlformats.org/spreadsheetml/2006/main" count="1149" uniqueCount="219">
  <si>
    <t>様式2</t>
    <rPh sb="0" eb="2">
      <t>ヨウシキ</t>
    </rPh>
    <phoneticPr fontId="2"/>
  </si>
  <si>
    <t>項目</t>
    <rPh sb="0" eb="2">
      <t>コウモク</t>
    </rPh>
    <phoneticPr fontId="2"/>
  </si>
  <si>
    <t>単位</t>
    <rPh sb="0" eb="2">
      <t>タンイ</t>
    </rPh>
    <phoneticPr fontId="2"/>
  </si>
  <si>
    <t>電源等識別番号</t>
    <rPh sb="0" eb="2">
      <t>デンゲン</t>
    </rPh>
    <rPh sb="2" eb="3">
      <t>ナド</t>
    </rPh>
    <rPh sb="3" eb="5">
      <t>シキベツ</t>
    </rPh>
    <rPh sb="5" eb="7">
      <t>バンゴウ</t>
    </rPh>
    <phoneticPr fontId="2"/>
  </si>
  <si>
    <t>容量を提供する
電源等の区分</t>
    <rPh sb="0" eb="2">
      <t>ヨウリョウ</t>
    </rPh>
    <rPh sb="3" eb="5">
      <t>テイキョウ</t>
    </rPh>
    <rPh sb="8" eb="10">
      <t>デンゲン</t>
    </rPh>
    <rPh sb="10" eb="11">
      <t>ナド</t>
    </rPh>
    <rPh sb="12" eb="14">
      <t>クブン</t>
    </rPh>
    <phoneticPr fontId="2"/>
  </si>
  <si>
    <t>発電方式の区分</t>
    <rPh sb="0" eb="2">
      <t>ハツデン</t>
    </rPh>
    <rPh sb="2" eb="4">
      <t>ホウシキ</t>
    </rPh>
    <rPh sb="5" eb="7">
      <t>クブン</t>
    </rPh>
    <phoneticPr fontId="2"/>
  </si>
  <si>
    <t>エリア名</t>
    <rPh sb="3" eb="4">
      <t>メイ</t>
    </rPh>
    <phoneticPr fontId="2"/>
  </si>
  <si>
    <t>設備容量</t>
    <rPh sb="0" eb="2">
      <t>セツビ</t>
    </rPh>
    <rPh sb="2" eb="4">
      <t>ヨウリョウ</t>
    </rPh>
    <phoneticPr fontId="2"/>
  </si>
  <si>
    <t>各月の供給力の最大値</t>
    <rPh sb="0" eb="2">
      <t>カクツキ</t>
    </rPh>
    <rPh sb="3" eb="6">
      <t>キョウキュウリョク</t>
    </rPh>
    <rPh sb="7" eb="9">
      <t>サイダイ</t>
    </rPh>
    <rPh sb="9" eb="10">
      <t>アタイ</t>
    </rPh>
    <phoneticPr fontId="2"/>
  </si>
  <si>
    <t>期待容量</t>
    <rPh sb="0" eb="2">
      <t>キタイ</t>
    </rPh>
    <rPh sb="2" eb="4">
      <t>ヨウリョウ</t>
    </rPh>
    <phoneticPr fontId="2"/>
  </si>
  <si>
    <t>提供する各月の供給力</t>
    <rPh sb="0" eb="2">
      <t>テイキョウ</t>
    </rPh>
    <rPh sb="4" eb="6">
      <t>カクツキ</t>
    </rPh>
    <rPh sb="7" eb="10">
      <t>キョウキュウリョク</t>
    </rPh>
    <phoneticPr fontId="2"/>
  </si>
  <si>
    <t>応札容量</t>
    <rPh sb="0" eb="2">
      <t>オウサツ</t>
    </rPh>
    <rPh sb="2" eb="4">
      <t>ヨウリョウ</t>
    </rPh>
    <phoneticPr fontId="2"/>
  </si>
  <si>
    <t>4月</t>
    <rPh sb="1" eb="2">
      <t>ガツ</t>
    </rPh>
    <phoneticPr fontId="2"/>
  </si>
  <si>
    <t>5月</t>
  </si>
  <si>
    <t>6月</t>
  </si>
  <si>
    <t>7月</t>
  </si>
  <si>
    <t>8月</t>
  </si>
  <si>
    <t>9月</t>
  </si>
  <si>
    <t>10月</t>
  </si>
  <si>
    <t>11月</t>
  </si>
  <si>
    <t>12月</t>
  </si>
  <si>
    <t>1月</t>
  </si>
  <si>
    <t>2月</t>
  </si>
  <si>
    <t>3月</t>
  </si>
  <si>
    <t>kW</t>
    <phoneticPr fontId="2"/>
  </si>
  <si>
    <t>事業者入力</t>
    <rPh sb="0" eb="3">
      <t>ジギョウシャ</t>
    </rPh>
    <rPh sb="3" eb="5">
      <t>ニュウリョク</t>
    </rPh>
    <phoneticPr fontId="2"/>
  </si>
  <si>
    <t>（記載要領）</t>
    <rPh sb="1" eb="3">
      <t>キサイ</t>
    </rPh>
    <rPh sb="3" eb="5">
      <t>ヨウリョウ</t>
    </rPh>
    <phoneticPr fontId="2"/>
  </si>
  <si>
    <t>：手入力</t>
    <rPh sb="1" eb="2">
      <t>テ</t>
    </rPh>
    <rPh sb="2" eb="4">
      <t>ニュウリョク</t>
    </rPh>
    <phoneticPr fontId="2"/>
  </si>
  <si>
    <t>北海道</t>
    <rPh sb="0" eb="3">
      <t>ホッカイドウ</t>
    </rPh>
    <phoneticPr fontId="5"/>
  </si>
  <si>
    <t>東北</t>
    <rPh sb="0" eb="2">
      <t>トウホク</t>
    </rPh>
    <phoneticPr fontId="5"/>
  </si>
  <si>
    <t>東京</t>
    <rPh sb="0" eb="2">
      <t>トウキョウ</t>
    </rPh>
    <phoneticPr fontId="5"/>
  </si>
  <si>
    <t>中部</t>
    <rPh sb="0" eb="2">
      <t>チュウブ</t>
    </rPh>
    <phoneticPr fontId="5"/>
  </si>
  <si>
    <t>北陸</t>
    <rPh sb="0" eb="2">
      <t>ホクリク</t>
    </rPh>
    <phoneticPr fontId="5"/>
  </si>
  <si>
    <t>関西</t>
    <rPh sb="0" eb="2">
      <t>カンサイ</t>
    </rPh>
    <phoneticPr fontId="5"/>
  </si>
  <si>
    <t>中国</t>
    <rPh sb="0" eb="2">
      <t>チュウゴク</t>
    </rPh>
    <phoneticPr fontId="5"/>
  </si>
  <si>
    <t>四国</t>
    <rPh sb="0" eb="2">
      <t>シコク</t>
    </rPh>
    <phoneticPr fontId="5"/>
  </si>
  <si>
    <t>九州</t>
    <rPh sb="0" eb="2">
      <t>キュウシュウ</t>
    </rPh>
    <phoneticPr fontId="5"/>
  </si>
  <si>
    <t>(MW)</t>
    <phoneticPr fontId="2"/>
  </si>
  <si>
    <t>②必要予備率(EUE計算結果)</t>
    <rPh sb="1" eb="3">
      <t>ヒツヨウ</t>
    </rPh>
    <rPh sb="3" eb="5">
      <t>ヨビ</t>
    </rPh>
    <rPh sb="5" eb="6">
      <t>リツ</t>
    </rPh>
    <rPh sb="10" eb="12">
      <t>ケイサン</t>
    </rPh>
    <rPh sb="12" eb="14">
      <t>ケッカ</t>
    </rPh>
    <phoneticPr fontId="2"/>
  </si>
  <si>
    <t>④再エネ各月kW</t>
    <rPh sb="1" eb="2">
      <t>サイ</t>
    </rPh>
    <rPh sb="4" eb="6">
      <t>カクツキ</t>
    </rPh>
    <phoneticPr fontId="2"/>
  </si>
  <si>
    <t>⑤必要供給力(再エネ除き)</t>
    <rPh sb="1" eb="3">
      <t>ヒツヨウ</t>
    </rPh>
    <rPh sb="3" eb="6">
      <t>キョウキュウリョク</t>
    </rPh>
    <rPh sb="7" eb="8">
      <t>サイ</t>
    </rPh>
    <rPh sb="10" eb="11">
      <t>ノゾ</t>
    </rPh>
    <phoneticPr fontId="2"/>
  </si>
  <si>
    <t>③持続的予備率</t>
    <rPh sb="1" eb="3">
      <t>ジゾク</t>
    </rPh>
    <rPh sb="3" eb="4">
      <t>テキ</t>
    </rPh>
    <rPh sb="4" eb="6">
      <t>ヨビ</t>
    </rPh>
    <rPh sb="6" eb="7">
      <t>リツ</t>
    </rPh>
    <phoneticPr fontId="2"/>
  </si>
  <si>
    <t>①H3需要</t>
    <phoneticPr fontId="2"/>
  </si>
  <si>
    <t>②再エネ除きの調達量</t>
    <rPh sb="1" eb="2">
      <t>サイ</t>
    </rPh>
    <rPh sb="4" eb="5">
      <t>ノゾ</t>
    </rPh>
    <rPh sb="7" eb="9">
      <t>チョウタツ</t>
    </rPh>
    <rPh sb="9" eb="10">
      <t>リョウ</t>
    </rPh>
    <phoneticPr fontId="2"/>
  </si>
  <si>
    <t>⑥cc供給力</t>
    <rPh sb="3" eb="6">
      <t>キョウキュウリョク</t>
    </rPh>
    <phoneticPr fontId="2"/>
  </si>
  <si>
    <t>⑦最小期待量からの増分除き</t>
    <rPh sb="1" eb="3">
      <t>サイショウ</t>
    </rPh>
    <rPh sb="3" eb="5">
      <t>キタイ</t>
    </rPh>
    <rPh sb="5" eb="6">
      <t>リョウ</t>
    </rPh>
    <rPh sb="9" eb="11">
      <t>ゾウブン</t>
    </rPh>
    <rPh sb="11" eb="12">
      <t>ノゾ</t>
    </rPh>
    <phoneticPr fontId="2"/>
  </si>
  <si>
    <t>⑧停止可能量</t>
    <rPh sb="1" eb="3">
      <t>テイシ</t>
    </rPh>
    <rPh sb="3" eb="6">
      <t>カノウリョウ</t>
    </rPh>
    <phoneticPr fontId="2"/>
  </si>
  <si>
    <t>エリア合計</t>
    <rPh sb="3" eb="5">
      <t>ゴウケイ</t>
    </rPh>
    <phoneticPr fontId="2"/>
  </si>
  <si>
    <t>月換算</t>
    <rPh sb="0" eb="1">
      <t>ツキ</t>
    </rPh>
    <rPh sb="1" eb="3">
      <t>カンサン</t>
    </rPh>
    <phoneticPr fontId="2"/>
  </si>
  <si>
    <t>⑨カウント可能な設備量</t>
    <rPh sb="5" eb="7">
      <t>カノウ</t>
    </rPh>
    <rPh sb="8" eb="10">
      <t>セツビ</t>
    </rPh>
    <rPh sb="10" eb="11">
      <t>リョウ</t>
    </rPh>
    <phoneticPr fontId="2"/>
  </si>
  <si>
    <t>　（最小期待量からの増分）</t>
    <rPh sb="2" eb="4">
      <t>サイショウ</t>
    </rPh>
    <rPh sb="4" eb="6">
      <t>キタイ</t>
    </rPh>
    <rPh sb="6" eb="7">
      <t>リョウ</t>
    </rPh>
    <rPh sb="10" eb="12">
      <t>ゾウブン</t>
    </rPh>
    <phoneticPr fontId="2"/>
  </si>
  <si>
    <t>(参考)基準値</t>
    <rPh sb="1" eb="3">
      <t>サンコウ</t>
    </rPh>
    <rPh sb="4" eb="6">
      <t>キジュン</t>
    </rPh>
    <rPh sb="6" eb="7">
      <t>アタイ</t>
    </rPh>
    <phoneticPr fontId="2"/>
  </si>
  <si>
    <t>⑩期待容量</t>
    <rPh sb="1" eb="3">
      <t>キタイ</t>
    </rPh>
    <rPh sb="3" eb="5">
      <t>ヨウリョウ</t>
    </rPh>
    <phoneticPr fontId="2"/>
  </si>
  <si>
    <t>合計</t>
    <rPh sb="0" eb="2">
      <t>ゴウケイ</t>
    </rPh>
    <phoneticPr fontId="2"/>
  </si>
  <si>
    <t>⑩期待容量(単位：kW)</t>
    <rPh sb="1" eb="3">
      <t>キタイ</t>
    </rPh>
    <rPh sb="3" eb="5">
      <t>ヨウリョウ</t>
    </rPh>
    <rPh sb="6" eb="8">
      <t>タンイ</t>
    </rPh>
    <phoneticPr fontId="2"/>
  </si>
  <si>
    <t>②必要予備率(再エネ除き後)</t>
    <rPh sb="1" eb="3">
      <t>ヒツヨウ</t>
    </rPh>
    <rPh sb="3" eb="5">
      <t>ヨビ</t>
    </rPh>
    <rPh sb="5" eb="6">
      <t>リツ</t>
    </rPh>
    <rPh sb="7" eb="8">
      <t>サイ</t>
    </rPh>
    <rPh sb="10" eb="11">
      <t>ノゾ</t>
    </rPh>
    <rPh sb="12" eb="13">
      <t>ゴ</t>
    </rPh>
    <phoneticPr fontId="2"/>
  </si>
  <si>
    <t>北海道</t>
  </si>
  <si>
    <t>選択した
電源種別の区分</t>
    <rPh sb="0" eb="2">
      <t>センタク</t>
    </rPh>
    <rPh sb="5" eb="7">
      <t>デンゲン</t>
    </rPh>
    <rPh sb="7" eb="9">
      <t>シュベツ</t>
    </rPh>
    <rPh sb="10" eb="12">
      <t>クブン</t>
    </rPh>
    <phoneticPr fontId="11"/>
  </si>
  <si>
    <t>選択可能な
発電方式の区分</t>
    <rPh sb="0" eb="2">
      <t>センタク</t>
    </rPh>
    <rPh sb="2" eb="4">
      <t>カノウ</t>
    </rPh>
    <rPh sb="6" eb="8">
      <t>ハツデン</t>
    </rPh>
    <rPh sb="8" eb="10">
      <t>ホウシキ</t>
    </rPh>
    <rPh sb="11" eb="13">
      <t>クブン</t>
    </rPh>
    <phoneticPr fontId="11"/>
  </si>
  <si>
    <t>水力</t>
    <rPh sb="0" eb="2">
      <t>スイリョク</t>
    </rPh>
    <phoneticPr fontId="11"/>
  </si>
  <si>
    <t>一般（貯水式）</t>
  </si>
  <si>
    <t>一般（自流式）</t>
  </si>
  <si>
    <t>揚水（混合揚水）</t>
  </si>
  <si>
    <t>揚水（純揚水）</t>
  </si>
  <si>
    <t>火力</t>
    <rPh sb="0" eb="2">
      <t>カリョク</t>
    </rPh>
    <phoneticPr fontId="11"/>
  </si>
  <si>
    <t>石炭</t>
  </si>
  <si>
    <t>LNG（GTCC）</t>
  </si>
  <si>
    <t>LNG（その他）</t>
  </si>
  <si>
    <t>石油</t>
  </si>
  <si>
    <t>LPG</t>
  </si>
  <si>
    <t>その他ガス</t>
  </si>
  <si>
    <t>歴青質混合物</t>
  </si>
  <si>
    <t>その他</t>
  </si>
  <si>
    <t>原子力</t>
    <rPh sb="0" eb="3">
      <t>ゲンシリョク</t>
    </rPh>
    <phoneticPr fontId="11"/>
  </si>
  <si>
    <t>定格電気出力</t>
  </si>
  <si>
    <t>定格熱出力</t>
  </si>
  <si>
    <t>再生可能エネルギー</t>
  </si>
  <si>
    <t>風力</t>
  </si>
  <si>
    <t>太陽光（全量）</t>
  </si>
  <si>
    <t>太陽光（余剰）</t>
  </si>
  <si>
    <t>地熱</t>
  </si>
  <si>
    <t>バイオマス（専焼）</t>
  </si>
  <si>
    <t>バイオマス（混焼）</t>
  </si>
  <si>
    <t>廃棄物</t>
  </si>
  <si>
    <t>その他</t>
    <rPh sb="2" eb="3">
      <t>タ</t>
    </rPh>
    <phoneticPr fontId="11"/>
  </si>
  <si>
    <t>・エリア名については、電源等情報(基本情報)に登録した「エリア名」を記載して下さい。</t>
    <phoneticPr fontId="2"/>
  </si>
  <si>
    <t>・設備容量については、電源等情報(詳細情報)に登録した「設備容量」を応札単位毎に合計した値を記載して下さい。</t>
    <phoneticPr fontId="2"/>
  </si>
  <si>
    <r>
      <t>・期待容量については、自動計算されます。　※</t>
    </r>
    <r>
      <rPr>
        <u/>
        <sz val="11"/>
        <color theme="1"/>
        <rFont val="Meiryo UI"/>
        <family val="3"/>
        <charset val="128"/>
      </rPr>
      <t>この値が容量オークションに応札する際の応札容量の上限値になります。</t>
    </r>
    <phoneticPr fontId="2"/>
  </si>
  <si>
    <t>・発電方式の区分については、電源等情報(詳細情報)に登録した区分を記載して下さい。ただし、複数の区分を登録している場合は、主たる区分を記載して下さい。</t>
    <phoneticPr fontId="2"/>
  </si>
  <si>
    <t>入力箇所(期待容量登録時)</t>
    <rPh sb="5" eb="7">
      <t>キタイ</t>
    </rPh>
    <rPh sb="7" eb="9">
      <t>ヨウリョウ</t>
    </rPh>
    <rPh sb="9" eb="11">
      <t>トウロク</t>
    </rPh>
    <rPh sb="11" eb="12">
      <t>ジ</t>
    </rPh>
    <phoneticPr fontId="2"/>
  </si>
  <si>
    <t>エラー時</t>
    <rPh sb="3" eb="4">
      <t>ジ</t>
    </rPh>
    <phoneticPr fontId="2"/>
  </si>
  <si>
    <t>追加入力箇所(応札容量登録時)</t>
    <rPh sb="0" eb="2">
      <t>ツイカ</t>
    </rPh>
    <rPh sb="7" eb="9">
      <t>オウサツ</t>
    </rPh>
    <rPh sb="9" eb="11">
      <t>ヨウリョウ</t>
    </rPh>
    <rPh sb="11" eb="13">
      <t>トウロク</t>
    </rPh>
    <rPh sb="13" eb="14">
      <t>ジ</t>
    </rPh>
    <phoneticPr fontId="2"/>
  </si>
  <si>
    <t>追加入力箇所(応札容量登録時)</t>
    <rPh sb="7" eb="9">
      <t>オウサツ</t>
    </rPh>
    <rPh sb="9" eb="11">
      <t>ヨウリョウ</t>
    </rPh>
    <rPh sb="11" eb="13">
      <t>トウロク</t>
    </rPh>
    <rPh sb="13" eb="14">
      <t>ジ</t>
    </rPh>
    <phoneticPr fontId="2"/>
  </si>
  <si>
    <r>
      <t>・応札容量については、自動計算されます。　※</t>
    </r>
    <r>
      <rPr>
        <u/>
        <sz val="11"/>
        <color theme="1"/>
        <rFont val="Meiryo UI"/>
        <family val="3"/>
        <charset val="128"/>
      </rPr>
      <t>応札時、この値を容量市場システムで応札容量に入力してください。</t>
    </r>
    <phoneticPr fontId="2"/>
  </si>
  <si>
    <t>・容量を提供する電源等の区分については、安定電源で固定です。</t>
    <rPh sb="20" eb="22">
      <t>アンテイ</t>
    </rPh>
    <rPh sb="22" eb="24">
      <t>デンゲン</t>
    </rPh>
    <rPh sb="25" eb="27">
      <t>コテイ</t>
    </rPh>
    <phoneticPr fontId="2"/>
  </si>
  <si>
    <t>&lt;広域エネルギー株式会社&gt;</t>
    <rPh sb="1" eb="3">
      <t>コウイキ</t>
    </rPh>
    <rPh sb="8" eb="10">
      <t>カブシキ</t>
    </rPh>
    <rPh sb="10" eb="12">
      <t>カイシャ</t>
    </rPh>
    <phoneticPr fontId="2"/>
  </si>
  <si>
    <r>
      <t>・提供する各月の供給力については、各月の供給力の最大値を上限に、任意に記載して下さい。※</t>
    </r>
    <r>
      <rPr>
        <u/>
        <sz val="11"/>
        <color theme="1"/>
        <rFont val="Meiryo UI"/>
        <family val="3"/>
        <charset val="128"/>
      </rPr>
      <t>この値がアセスメント対象容量になります。</t>
    </r>
    <phoneticPr fontId="2"/>
  </si>
  <si>
    <r>
      <t>・提供する各月の供給力については、各月の供給力の最大値を上限に、任意に記載して下さい。※</t>
    </r>
    <r>
      <rPr>
        <u/>
        <sz val="11"/>
        <color theme="1"/>
        <rFont val="Meiryo UI"/>
        <family val="3"/>
        <charset val="128"/>
      </rPr>
      <t>この値がアセスメント対象容量になります。</t>
    </r>
    <phoneticPr fontId="2"/>
  </si>
  <si>
    <t>　　</t>
    <phoneticPr fontId="2"/>
  </si>
  <si>
    <t>計算用(期待容量)</t>
  </si>
  <si>
    <t>年度更新時に数値をアップデートする必要があるのは、以下のシートのみ</t>
    <rPh sb="0" eb="2">
      <t>ネンド</t>
    </rPh>
    <rPh sb="2" eb="4">
      <t>コウシン</t>
    </rPh>
    <rPh sb="4" eb="5">
      <t>ジ</t>
    </rPh>
    <rPh sb="6" eb="8">
      <t>スウチ</t>
    </rPh>
    <rPh sb="17" eb="19">
      <t>ヒツヨウ</t>
    </rPh>
    <rPh sb="25" eb="27">
      <t>イカ</t>
    </rPh>
    <phoneticPr fontId="2"/>
  </si>
  <si>
    <r>
      <t>また、以下のシートの注釈を修正する必要があるので注意(現状、変更すべき箇所は</t>
    </r>
    <r>
      <rPr>
        <b/>
        <sz val="11"/>
        <color rgb="FFFF0000"/>
        <rFont val="Meiryo UI"/>
        <family val="3"/>
        <charset val="128"/>
      </rPr>
      <t>朱太字</t>
    </r>
    <r>
      <rPr>
        <sz val="11"/>
        <color theme="1"/>
        <rFont val="Meiryo UI"/>
        <family val="3"/>
        <charset val="128"/>
      </rPr>
      <t>としている)</t>
    </r>
    <rPh sb="3" eb="5">
      <t>イカ</t>
    </rPh>
    <rPh sb="10" eb="12">
      <t>チュウシャク</t>
    </rPh>
    <rPh sb="13" eb="15">
      <t>シュウセイ</t>
    </rPh>
    <rPh sb="17" eb="19">
      <t>ヒツヨウ</t>
    </rPh>
    <rPh sb="24" eb="26">
      <t>チュウイ</t>
    </rPh>
    <rPh sb="27" eb="29">
      <t>ゲンジョウ</t>
    </rPh>
    <rPh sb="30" eb="32">
      <t>ヘンコウ</t>
    </rPh>
    <rPh sb="35" eb="37">
      <t>カショ</t>
    </rPh>
    <rPh sb="38" eb="39">
      <t>シュ</t>
    </rPh>
    <rPh sb="39" eb="41">
      <t>フトジ</t>
    </rPh>
    <phoneticPr fontId="2"/>
  </si>
  <si>
    <t>記載例</t>
    <rPh sb="0" eb="2">
      <t>キサイ</t>
    </rPh>
    <rPh sb="2" eb="3">
      <t>レイ</t>
    </rPh>
    <phoneticPr fontId="2"/>
  </si>
  <si>
    <t>入力</t>
    <rPh sb="0" eb="2">
      <t>ニュウリョク</t>
    </rPh>
    <phoneticPr fontId="2"/>
  </si>
  <si>
    <t>期待容量等算定諸元一覧（対象実需給年度：2025年度）</t>
    <rPh sb="0" eb="2">
      <t>キタイ</t>
    </rPh>
    <rPh sb="2" eb="4">
      <t>ヨウリョウ</t>
    </rPh>
    <rPh sb="4" eb="5">
      <t>ナド</t>
    </rPh>
    <rPh sb="5" eb="7">
      <t>サンテイ</t>
    </rPh>
    <rPh sb="7" eb="9">
      <t>ショゲン</t>
    </rPh>
    <rPh sb="9" eb="11">
      <t>イチラン</t>
    </rPh>
    <rPh sb="12" eb="14">
      <t>タイショウ</t>
    </rPh>
    <rPh sb="14" eb="15">
      <t>ジツ</t>
    </rPh>
    <rPh sb="15" eb="17">
      <t>ジュキュウ</t>
    </rPh>
    <rPh sb="17" eb="19">
      <t>ネンド</t>
    </rPh>
    <rPh sb="24" eb="26">
      <t>ネンド</t>
    </rPh>
    <phoneticPr fontId="2"/>
  </si>
  <si>
    <r>
      <t>1．以下の項目については、期待容量の登録期間中(</t>
    </r>
    <r>
      <rPr>
        <sz val="11"/>
        <rFont val="Meiryo UI"/>
        <family val="3"/>
        <charset val="128"/>
      </rPr>
      <t>2021/8/23～9/10</t>
    </r>
    <r>
      <rPr>
        <sz val="11"/>
        <color theme="1"/>
        <rFont val="Meiryo UI"/>
        <family val="3"/>
        <charset val="128"/>
      </rPr>
      <t>)に容量市場システムに登録して下さい。</t>
    </r>
    <phoneticPr fontId="2"/>
  </si>
  <si>
    <t>安定電源</t>
    <phoneticPr fontId="2"/>
  </si>
  <si>
    <t>&lt;会社名&gt;</t>
    <phoneticPr fontId="2"/>
  </si>
  <si>
    <t>※期待容量の登録申込の際、チェックしてください</t>
    <rPh sb="1" eb="3">
      <t>キタイ</t>
    </rPh>
    <rPh sb="3" eb="5">
      <t>ヨウリョウ</t>
    </rPh>
    <rPh sb="6" eb="8">
      <t>トウロク</t>
    </rPh>
    <rPh sb="8" eb="9">
      <t>モウ</t>
    </rPh>
    <rPh sb="9" eb="10">
      <t>コ</t>
    </rPh>
    <rPh sb="11" eb="12">
      <t>サイ</t>
    </rPh>
    <phoneticPr fontId="2"/>
  </si>
  <si>
    <t>電源等情報に実需給年度の時点で想定される情報が登録されていることを確認しました。</t>
    <rPh sb="0" eb="2">
      <t>デンゲン</t>
    </rPh>
    <rPh sb="2" eb="3">
      <t>トウ</t>
    </rPh>
    <rPh sb="3" eb="5">
      <t>ジョウホウ</t>
    </rPh>
    <rPh sb="6" eb="7">
      <t>ジツ</t>
    </rPh>
    <rPh sb="7" eb="9">
      <t>ジュキュウ</t>
    </rPh>
    <rPh sb="9" eb="11">
      <t>ネンド</t>
    </rPh>
    <rPh sb="12" eb="14">
      <t>ジテン</t>
    </rPh>
    <rPh sb="15" eb="17">
      <t>ソウテイ</t>
    </rPh>
    <rPh sb="20" eb="22">
      <t>ジョウホウ</t>
    </rPh>
    <rPh sb="23" eb="25">
      <t>トウロク</t>
    </rPh>
    <rPh sb="33" eb="35">
      <t>カクニン</t>
    </rPh>
    <phoneticPr fontId="2"/>
  </si>
  <si>
    <t>※期待容量の登録申込の際、チェックしてください</t>
    <phoneticPr fontId="2"/>
  </si>
  <si>
    <t>2．以下の項目については、応札容量算定に用いた期待容量等算定諸元一覧登録受付期間中（2021/10/15～10/20）に容量市場システムに登録して下さい。</t>
    <rPh sb="40" eb="41">
      <t>チュウ</t>
    </rPh>
    <phoneticPr fontId="2"/>
  </si>
  <si>
    <r>
      <t>2．以下の項目については、</t>
    </r>
    <r>
      <rPr>
        <sz val="11"/>
        <rFont val="Meiryo UI"/>
        <family val="3"/>
        <charset val="128"/>
      </rPr>
      <t>応札容量算定に用いた期待容量等算定諸元一覧登録受付期間中（2021/10/15～10/20）</t>
    </r>
    <r>
      <rPr>
        <sz val="11"/>
        <color theme="1"/>
        <rFont val="Meiryo UI"/>
        <family val="3"/>
        <charset val="128"/>
      </rPr>
      <t>に容量市場システムに登録して下さい。</t>
    </r>
    <rPh sb="40" eb="41">
      <t>チュウ</t>
    </rPh>
    <phoneticPr fontId="2"/>
  </si>
  <si>
    <t>・電源等識別番号については、電源等情報(基本情報)に登録した後に、容量市場システムで付番された番号を記載して下さい。</t>
    <rPh sb="20" eb="22">
      <t>キホン</t>
    </rPh>
    <rPh sb="22" eb="24">
      <t>ジョウホウ</t>
    </rPh>
    <phoneticPr fontId="2"/>
  </si>
  <si>
    <t>・各月の供給力の最大値については、設備容量から所内電力、大気温及びダム水位低下等の影響による能力減少分を差し引いた値を記載して下さい。</t>
    <rPh sb="31" eb="32">
      <t>オヨ</t>
    </rPh>
    <rPh sb="35" eb="37">
      <t>スイイ</t>
    </rPh>
    <rPh sb="37" eb="39">
      <t>テイカ</t>
    </rPh>
    <rPh sb="39" eb="40">
      <t>トウ</t>
    </rPh>
    <phoneticPr fontId="2"/>
  </si>
  <si>
    <t>＜対象：火力、水力（純揚水以外）、原子力、再エネ（地熱、バイオマス、廃棄物のみ）＞</t>
    <rPh sb="1" eb="3">
      <t>タイショウ</t>
    </rPh>
    <rPh sb="4" eb="6">
      <t>カリョク</t>
    </rPh>
    <rPh sb="7" eb="9">
      <t>スイリョク</t>
    </rPh>
    <rPh sb="10" eb="11">
      <t>ジュン</t>
    </rPh>
    <rPh sb="11" eb="12">
      <t>ヨウ</t>
    </rPh>
    <rPh sb="12" eb="13">
      <t>スイ</t>
    </rPh>
    <rPh sb="13" eb="15">
      <t>イガイ</t>
    </rPh>
    <rPh sb="17" eb="20">
      <t>ゲンシリョク</t>
    </rPh>
    <rPh sb="21" eb="22">
      <t>サイ</t>
    </rPh>
    <rPh sb="25" eb="27">
      <t>チネツ</t>
    </rPh>
    <rPh sb="34" eb="37">
      <t>ハイキブツ</t>
    </rPh>
    <phoneticPr fontId="2"/>
  </si>
  <si>
    <t>＜対象：火力、水力（純揚水以外）、原子力、再エネ（地熱、バイオマス、廃棄物のみ）＞</t>
    <rPh sb="21" eb="22">
      <t>サイ</t>
    </rPh>
    <phoneticPr fontId="2"/>
  </si>
  <si>
    <t>差替容量等算定諸元一覧（対象実需給年度：2024年度）</t>
    <rPh sb="0" eb="1">
      <t>サ</t>
    </rPh>
    <rPh sb="1" eb="2">
      <t>カ</t>
    </rPh>
    <rPh sb="2" eb="4">
      <t>ヨウリョウ</t>
    </rPh>
    <rPh sb="4" eb="5">
      <t>ナド</t>
    </rPh>
    <rPh sb="5" eb="7">
      <t>サンテイ</t>
    </rPh>
    <rPh sb="7" eb="9">
      <t>ショゲン</t>
    </rPh>
    <rPh sb="9" eb="11">
      <t>イチラン</t>
    </rPh>
    <rPh sb="12" eb="14">
      <t>タイショウ</t>
    </rPh>
    <rPh sb="14" eb="15">
      <t>ジツ</t>
    </rPh>
    <rPh sb="15" eb="17">
      <t>ジュキュウ</t>
    </rPh>
    <rPh sb="17" eb="19">
      <t>ネンド</t>
    </rPh>
    <rPh sb="24" eb="26">
      <t>ネンド</t>
    </rPh>
    <phoneticPr fontId="2"/>
  </si>
  <si>
    <t>提出目的</t>
    <rPh sb="0" eb="2">
      <t>テイシュツ</t>
    </rPh>
    <rPh sb="2" eb="4">
      <t>モクテキ</t>
    </rPh>
    <phoneticPr fontId="2"/>
  </si>
  <si>
    <t>申請区分</t>
    <rPh sb="0" eb="2">
      <t>シンセイ</t>
    </rPh>
    <rPh sb="2" eb="4">
      <t>クブン</t>
    </rPh>
    <phoneticPr fontId="2"/>
  </si>
  <si>
    <t>申請要件（差替先のみ選択）</t>
    <rPh sb="0" eb="2">
      <t>シンセイ</t>
    </rPh>
    <rPh sb="2" eb="4">
      <t>ヨウケン</t>
    </rPh>
    <rPh sb="5" eb="7">
      <t>サシカ</t>
    </rPh>
    <rPh sb="7" eb="8">
      <t>サキ</t>
    </rPh>
    <rPh sb="10" eb="12">
      <t>センタク</t>
    </rPh>
    <phoneticPr fontId="2"/>
  </si>
  <si>
    <t>差替要件（差替元のみ選択）</t>
    <rPh sb="0" eb="1">
      <t>サ</t>
    </rPh>
    <rPh sb="1" eb="2">
      <t>カ</t>
    </rPh>
    <rPh sb="2" eb="4">
      <t>ヨウケン</t>
    </rPh>
    <rPh sb="5" eb="7">
      <t>サシカ</t>
    </rPh>
    <rPh sb="7" eb="8">
      <t>モト</t>
    </rPh>
    <rPh sb="10" eb="12">
      <t>センタク</t>
    </rPh>
    <phoneticPr fontId="2"/>
  </si>
  <si>
    <t>参加登録申請者名</t>
    <rPh sb="0" eb="2">
      <t>サンカ</t>
    </rPh>
    <rPh sb="2" eb="4">
      <t>トウロク</t>
    </rPh>
    <rPh sb="4" eb="6">
      <t>シンセイ</t>
    </rPh>
    <rPh sb="6" eb="7">
      <t>シャ</t>
    </rPh>
    <rPh sb="7" eb="8">
      <t>メイ</t>
    </rPh>
    <phoneticPr fontId="2"/>
  </si>
  <si>
    <t>事業者コード</t>
    <rPh sb="0" eb="3">
      <t>ジギョウシャ</t>
    </rPh>
    <phoneticPr fontId="2"/>
  </si>
  <si>
    <t>電源等の名称/小規模変動電源リスト名/電源等リスト名</t>
    <rPh sb="0" eb="2">
      <t>デンゲン</t>
    </rPh>
    <rPh sb="2" eb="3">
      <t>トウ</t>
    </rPh>
    <rPh sb="4" eb="6">
      <t>メイショウ</t>
    </rPh>
    <rPh sb="7" eb="10">
      <t>ショウキボ</t>
    </rPh>
    <rPh sb="10" eb="12">
      <t>ヘンドウ</t>
    </rPh>
    <rPh sb="12" eb="14">
      <t>デンゲン</t>
    </rPh>
    <rPh sb="17" eb="18">
      <t>メイ</t>
    </rPh>
    <rPh sb="19" eb="21">
      <t>デンゲン</t>
    </rPh>
    <rPh sb="21" eb="22">
      <t>トウ</t>
    </rPh>
    <rPh sb="25" eb="26">
      <t>メイ</t>
    </rPh>
    <phoneticPr fontId="2"/>
  </si>
  <si>
    <t>電源等識別番号</t>
    <rPh sb="0" eb="2">
      <t>デンゲン</t>
    </rPh>
    <rPh sb="2" eb="3">
      <t>トウ</t>
    </rPh>
    <rPh sb="3" eb="5">
      <t>シキベツ</t>
    </rPh>
    <rPh sb="5" eb="7">
      <t>バンゴウ</t>
    </rPh>
    <phoneticPr fontId="2"/>
  </si>
  <si>
    <t>対象実需給年度</t>
    <rPh sb="0" eb="2">
      <t>タイショウ</t>
    </rPh>
    <rPh sb="2" eb="3">
      <t>ジツ</t>
    </rPh>
    <rPh sb="3" eb="5">
      <t>ジュキュウ</t>
    </rPh>
    <rPh sb="5" eb="7">
      <t>ネンド</t>
    </rPh>
    <phoneticPr fontId="2"/>
  </si>
  <si>
    <t>容量を提供する電源等の区分</t>
    <rPh sb="0" eb="2">
      <t>ヨウリョウ</t>
    </rPh>
    <rPh sb="3" eb="5">
      <t>テイキョウ</t>
    </rPh>
    <rPh sb="7" eb="9">
      <t>デンゲン</t>
    </rPh>
    <rPh sb="9" eb="10">
      <t>トウ</t>
    </rPh>
    <rPh sb="11" eb="13">
      <t>クブン</t>
    </rPh>
    <phoneticPr fontId="2"/>
  </si>
  <si>
    <t>電源等の名称/
小規模変動電源リスト名/
電源等リスト名</t>
    <rPh sb="0" eb="2">
      <t>デンゲン</t>
    </rPh>
    <rPh sb="2" eb="3">
      <t>トウ</t>
    </rPh>
    <rPh sb="4" eb="6">
      <t>メイショウ</t>
    </rPh>
    <rPh sb="8" eb="11">
      <t>ショウキボ</t>
    </rPh>
    <rPh sb="11" eb="13">
      <t>ヘンドウ</t>
    </rPh>
    <rPh sb="13" eb="15">
      <t>デンゲン</t>
    </rPh>
    <rPh sb="18" eb="19">
      <t>メイ</t>
    </rPh>
    <rPh sb="21" eb="23">
      <t>デンゲン</t>
    </rPh>
    <rPh sb="23" eb="24">
      <t>トウ</t>
    </rPh>
    <rPh sb="27" eb="28">
      <t>メイ</t>
    </rPh>
    <phoneticPr fontId="2"/>
  </si>
  <si>
    <t>差替相手の電源等識別番号</t>
    <rPh sb="0" eb="1">
      <t>サ</t>
    </rPh>
    <rPh sb="1" eb="2">
      <t>カ</t>
    </rPh>
    <rPh sb="2" eb="4">
      <t>アイテ</t>
    </rPh>
    <rPh sb="5" eb="7">
      <t>デンゲン</t>
    </rPh>
    <rPh sb="7" eb="8">
      <t>トウ</t>
    </rPh>
    <rPh sb="8" eb="10">
      <t>シキベツ</t>
    </rPh>
    <rPh sb="10" eb="12">
      <t>バンゴウ</t>
    </rPh>
    <phoneticPr fontId="2"/>
  </si>
  <si>
    <t>今回の差替に係る
差替相手の情報</t>
    <rPh sb="0" eb="2">
      <t>コンカイ</t>
    </rPh>
    <rPh sb="3" eb="4">
      <t>サ</t>
    </rPh>
    <rPh sb="4" eb="5">
      <t>カ</t>
    </rPh>
    <rPh sb="6" eb="7">
      <t>カカ</t>
    </rPh>
    <rPh sb="9" eb="11">
      <t>サシカ</t>
    </rPh>
    <rPh sb="11" eb="13">
      <t>アイテ</t>
    </rPh>
    <rPh sb="14" eb="16">
      <t>ジョウホウ</t>
    </rPh>
    <phoneticPr fontId="2"/>
  </si>
  <si>
    <t>今回の差し替えに係る差替実施期間</t>
    <rPh sb="0" eb="2">
      <t>コンカイ</t>
    </rPh>
    <rPh sb="3" eb="4">
      <t>サ</t>
    </rPh>
    <rPh sb="5" eb="6">
      <t>カ</t>
    </rPh>
    <rPh sb="8" eb="9">
      <t>カカ</t>
    </rPh>
    <rPh sb="10" eb="12">
      <t>サシカ</t>
    </rPh>
    <rPh sb="12" eb="14">
      <t>ジッシ</t>
    </rPh>
    <rPh sb="14" eb="16">
      <t>キカン</t>
    </rPh>
    <phoneticPr fontId="2"/>
  </si>
  <si>
    <t>今回の差替契約で差替元電源等として差替える場合の差替容量[kW]</t>
    <rPh sb="0" eb="2">
      <t>コンカイ</t>
    </rPh>
    <rPh sb="3" eb="4">
      <t>サ</t>
    </rPh>
    <rPh sb="4" eb="5">
      <t>カ</t>
    </rPh>
    <rPh sb="5" eb="7">
      <t>ケイヤク</t>
    </rPh>
    <rPh sb="8" eb="9">
      <t>サ</t>
    </rPh>
    <rPh sb="9" eb="10">
      <t>タイ</t>
    </rPh>
    <rPh sb="10" eb="11">
      <t>モト</t>
    </rPh>
    <rPh sb="11" eb="13">
      <t>デンゲン</t>
    </rPh>
    <rPh sb="13" eb="14">
      <t>トウ</t>
    </rPh>
    <rPh sb="17" eb="18">
      <t>サ</t>
    </rPh>
    <rPh sb="18" eb="19">
      <t>カ</t>
    </rPh>
    <rPh sb="21" eb="23">
      <t>バアイ</t>
    </rPh>
    <rPh sb="24" eb="25">
      <t>サ</t>
    </rPh>
    <rPh sb="25" eb="26">
      <t>タイ</t>
    </rPh>
    <rPh sb="26" eb="28">
      <t>ヨウリョウ</t>
    </rPh>
    <phoneticPr fontId="2"/>
  </si>
  <si>
    <t>今回の差替契約で差替先電源等として差替える場合の差替容量[kW]</t>
    <rPh sb="0" eb="2">
      <t>コンカイ</t>
    </rPh>
    <rPh sb="3" eb="4">
      <t>サ</t>
    </rPh>
    <rPh sb="4" eb="5">
      <t>カ</t>
    </rPh>
    <rPh sb="5" eb="7">
      <t>ケイヤク</t>
    </rPh>
    <rPh sb="8" eb="9">
      <t>サ</t>
    </rPh>
    <rPh sb="9" eb="10">
      <t>タイ</t>
    </rPh>
    <rPh sb="10" eb="11">
      <t>サキ</t>
    </rPh>
    <rPh sb="11" eb="13">
      <t>デンゲン</t>
    </rPh>
    <rPh sb="13" eb="14">
      <t>トウ</t>
    </rPh>
    <rPh sb="17" eb="18">
      <t>サ</t>
    </rPh>
    <rPh sb="18" eb="19">
      <t>カ</t>
    </rPh>
    <rPh sb="21" eb="23">
      <t>バアイ</t>
    </rPh>
    <rPh sb="24" eb="25">
      <t>サ</t>
    </rPh>
    <rPh sb="25" eb="26">
      <t>タイ</t>
    </rPh>
    <rPh sb="26" eb="28">
      <t>ヨウリョウ</t>
    </rPh>
    <phoneticPr fontId="2"/>
  </si>
  <si>
    <t>事業者名</t>
    <rPh sb="0" eb="3">
      <t>ジギョウシャ</t>
    </rPh>
    <rPh sb="3" eb="4">
      <t>メイ</t>
    </rPh>
    <phoneticPr fontId="2"/>
  </si>
  <si>
    <t>電源等の名称</t>
    <rPh sb="0" eb="2">
      <t>デンゲン</t>
    </rPh>
    <rPh sb="2" eb="3">
      <t>トウ</t>
    </rPh>
    <rPh sb="4" eb="6">
      <t>メイショウ</t>
    </rPh>
    <phoneticPr fontId="2"/>
  </si>
  <si>
    <t>差替元として差替契約した
差替容量[kW]</t>
    <rPh sb="0" eb="1">
      <t>サ</t>
    </rPh>
    <rPh sb="1" eb="2">
      <t>カ</t>
    </rPh>
    <rPh sb="2" eb="3">
      <t>モト</t>
    </rPh>
    <rPh sb="6" eb="8">
      <t>サシカ</t>
    </rPh>
    <rPh sb="8" eb="10">
      <t>ケイヤク</t>
    </rPh>
    <rPh sb="13" eb="15">
      <t>サシカ</t>
    </rPh>
    <rPh sb="15" eb="17">
      <t>ヨウリョウ</t>
    </rPh>
    <phoneticPr fontId="2"/>
  </si>
  <si>
    <t>差替先として差替契約した
差替容量[kW]</t>
    <rPh sb="0" eb="1">
      <t>サ</t>
    </rPh>
    <rPh sb="1" eb="2">
      <t>カ</t>
    </rPh>
    <rPh sb="2" eb="3">
      <t>サキ</t>
    </rPh>
    <rPh sb="6" eb="8">
      <t>サシカ</t>
    </rPh>
    <rPh sb="8" eb="10">
      <t>ケイヤク</t>
    </rPh>
    <rPh sb="13" eb="15">
      <t>サシカ</t>
    </rPh>
    <rPh sb="15" eb="17">
      <t>ヨウリョウ</t>
    </rPh>
    <phoneticPr fontId="2"/>
  </si>
  <si>
    <t>登録されている期待容量[kW]</t>
    <rPh sb="0" eb="2">
      <t>トウロク</t>
    </rPh>
    <rPh sb="7" eb="9">
      <t>キタイ</t>
    </rPh>
    <rPh sb="9" eb="11">
      <t>ヨウリョウ</t>
    </rPh>
    <phoneticPr fontId="2"/>
  </si>
  <si>
    <t>期待容量の増加分[kW]</t>
    <rPh sb="0" eb="2">
      <t>キタイ</t>
    </rPh>
    <rPh sb="2" eb="4">
      <t>ヨウリョウ</t>
    </rPh>
    <rPh sb="5" eb="7">
      <t>ゾウカ</t>
    </rPh>
    <rPh sb="7" eb="8">
      <t>ブン</t>
    </rPh>
    <phoneticPr fontId="2"/>
  </si>
  <si>
    <t>容量確保契約容量[kW]</t>
    <rPh sb="0" eb="2">
      <t>ヨウリョウ</t>
    </rPh>
    <rPh sb="2" eb="4">
      <t>カクホ</t>
    </rPh>
    <rPh sb="4" eb="6">
      <t>ケイヤク</t>
    </rPh>
    <rPh sb="6" eb="8">
      <t>ヨウリョウ</t>
    </rPh>
    <phoneticPr fontId="2"/>
  </si>
  <si>
    <t>メインオークション</t>
    <phoneticPr fontId="2"/>
  </si>
  <si>
    <t xml:space="preserve">メインオークション応札容量[kW] </t>
    <rPh sb="9" eb="11">
      <t>オウサツ</t>
    </rPh>
    <rPh sb="11" eb="13">
      <t>ヨウリョウ</t>
    </rPh>
    <phoneticPr fontId="2"/>
  </si>
  <si>
    <t>退出容量[kW]</t>
    <rPh sb="0" eb="2">
      <t>タイシュツ</t>
    </rPh>
    <rPh sb="2" eb="4">
      <t>ヨウリョウ</t>
    </rPh>
    <phoneticPr fontId="2"/>
  </si>
  <si>
    <t>調達オークション</t>
    <rPh sb="0" eb="2">
      <t>チョウタツ</t>
    </rPh>
    <phoneticPr fontId="2"/>
  </si>
  <si>
    <t>調達オークション応札容量[kW]</t>
    <rPh sb="0" eb="2">
      <t>チョウタツ</t>
    </rPh>
    <rPh sb="8" eb="10">
      <t>オウサツ</t>
    </rPh>
    <rPh sb="10" eb="12">
      <t>ヨウリョウ</t>
    </rPh>
    <phoneticPr fontId="2"/>
  </si>
  <si>
    <t>リリースオークション</t>
    <phoneticPr fontId="2"/>
  </si>
  <si>
    <t>リリースオークション応札容量[kW]</t>
    <rPh sb="10" eb="12">
      <t>オウサツ</t>
    </rPh>
    <rPh sb="12" eb="14">
      <t>ヨウリョウ</t>
    </rPh>
    <phoneticPr fontId="2"/>
  </si>
  <si>
    <t>差替先差替可能容量
算出のために必要な情報</t>
    <rPh sb="0" eb="1">
      <t>サ</t>
    </rPh>
    <rPh sb="1" eb="2">
      <t>カ</t>
    </rPh>
    <rPh sb="2" eb="3">
      <t>サキ</t>
    </rPh>
    <rPh sb="3" eb="4">
      <t>サ</t>
    </rPh>
    <rPh sb="4" eb="5">
      <t>タイ</t>
    </rPh>
    <rPh sb="5" eb="7">
      <t>カノウ</t>
    </rPh>
    <rPh sb="7" eb="9">
      <t>ヨウリョウ</t>
    </rPh>
    <rPh sb="10" eb="12">
      <t>サンシュツ</t>
    </rPh>
    <rPh sb="16" eb="18">
      <t>ヒツヨウ</t>
    </rPh>
    <rPh sb="19" eb="21">
      <t>ジョウホウ</t>
    </rPh>
    <phoneticPr fontId="2"/>
  </si>
  <si>
    <t>実務上のアセスメント対象容量(月間)[kW]</t>
    <rPh sb="0" eb="2">
      <t>ジツム</t>
    </rPh>
    <rPh sb="2" eb="3">
      <t>ジョウ</t>
    </rPh>
    <rPh sb="10" eb="12">
      <t>タイショウ</t>
    </rPh>
    <rPh sb="12" eb="14">
      <t>ヨウリョウ</t>
    </rPh>
    <rPh sb="15" eb="17">
      <t>ゲッカン</t>
    </rPh>
    <phoneticPr fontId="2"/>
  </si>
  <si>
    <t>差替元差替済容量(月間)[kW]</t>
    <rPh sb="0" eb="1">
      <t>サ</t>
    </rPh>
    <rPh sb="1" eb="2">
      <t>カ</t>
    </rPh>
    <rPh sb="2" eb="3">
      <t>モト</t>
    </rPh>
    <rPh sb="3" eb="5">
      <t>サシカ</t>
    </rPh>
    <rPh sb="5" eb="6">
      <t>ズ</t>
    </rPh>
    <rPh sb="6" eb="8">
      <t>ヨウリョウ</t>
    </rPh>
    <rPh sb="9" eb="11">
      <t>ゲッカン</t>
    </rPh>
    <phoneticPr fontId="2"/>
  </si>
  <si>
    <t>差替元差替済容量(年間)[kW]</t>
    <rPh sb="0" eb="1">
      <t>サ</t>
    </rPh>
    <rPh sb="1" eb="2">
      <t>カ</t>
    </rPh>
    <rPh sb="2" eb="3">
      <t>モト</t>
    </rPh>
    <rPh sb="3" eb="5">
      <t>サシカ</t>
    </rPh>
    <rPh sb="5" eb="6">
      <t>ズ</t>
    </rPh>
    <rPh sb="6" eb="8">
      <t>ヨウリョウ</t>
    </rPh>
    <rPh sb="9" eb="11">
      <t>ネンカン</t>
    </rPh>
    <phoneticPr fontId="2"/>
  </si>
  <si>
    <t>差替元差替可能容量(年間)[kW]</t>
    <rPh sb="0" eb="2">
      <t>サシカ</t>
    </rPh>
    <rPh sb="2" eb="3">
      <t>モト</t>
    </rPh>
    <rPh sb="3" eb="5">
      <t>サシカ</t>
    </rPh>
    <rPh sb="5" eb="7">
      <t>カノウ</t>
    </rPh>
    <rPh sb="7" eb="9">
      <t>ヨウリョウ</t>
    </rPh>
    <rPh sb="10" eb="12">
      <t>ネンカン</t>
    </rPh>
    <phoneticPr fontId="2"/>
  </si>
  <si>
    <t>差替元差替可能容量(月間)[kW]</t>
    <rPh sb="0" eb="2">
      <t>サシカ</t>
    </rPh>
    <rPh sb="2" eb="3">
      <t>モト</t>
    </rPh>
    <rPh sb="3" eb="4">
      <t>サ</t>
    </rPh>
    <rPh sb="4" eb="5">
      <t>タイ</t>
    </rPh>
    <rPh sb="5" eb="7">
      <t>カノウ</t>
    </rPh>
    <rPh sb="7" eb="9">
      <t>ヨウリョウ</t>
    </rPh>
    <rPh sb="10" eb="12">
      <t>ゲッカン</t>
    </rPh>
    <phoneticPr fontId="2"/>
  </si>
  <si>
    <t>差替先差替済容量(月間)[kW]</t>
    <rPh sb="0" eb="1">
      <t>サ</t>
    </rPh>
    <rPh sb="1" eb="2">
      <t>カ</t>
    </rPh>
    <rPh sb="2" eb="3">
      <t>サキ</t>
    </rPh>
    <rPh sb="3" eb="5">
      <t>サシカ</t>
    </rPh>
    <rPh sb="5" eb="6">
      <t>ズ</t>
    </rPh>
    <rPh sb="6" eb="8">
      <t>ヨウリョウ</t>
    </rPh>
    <rPh sb="9" eb="11">
      <t>ゲッカン</t>
    </rPh>
    <phoneticPr fontId="2"/>
  </si>
  <si>
    <t>差替先差替済容量(年間)[kW]</t>
    <rPh sb="0" eb="1">
      <t>サ</t>
    </rPh>
    <rPh sb="1" eb="2">
      <t>カ</t>
    </rPh>
    <rPh sb="2" eb="3">
      <t>サキ</t>
    </rPh>
    <rPh sb="3" eb="5">
      <t>サシカ</t>
    </rPh>
    <rPh sb="5" eb="6">
      <t>ズ</t>
    </rPh>
    <rPh sb="6" eb="8">
      <t>ヨウリョウ</t>
    </rPh>
    <rPh sb="9" eb="11">
      <t>ネンカン</t>
    </rPh>
    <phoneticPr fontId="2"/>
  </si>
  <si>
    <t>差替先差替可能容量(月間)[kW]</t>
    <rPh sb="0" eb="2">
      <t>サシカ</t>
    </rPh>
    <rPh sb="2" eb="3">
      <t>サキ</t>
    </rPh>
    <rPh sb="3" eb="4">
      <t>サ</t>
    </rPh>
    <rPh sb="4" eb="5">
      <t>タイ</t>
    </rPh>
    <rPh sb="5" eb="7">
      <t>カノウ</t>
    </rPh>
    <rPh sb="7" eb="9">
      <t>ヨウリョウ</t>
    </rPh>
    <rPh sb="10" eb="12">
      <t>ゲッカン</t>
    </rPh>
    <phoneticPr fontId="2"/>
  </si>
  <si>
    <t>差替先差替可能容量(年間)[kW]</t>
    <rPh sb="0" eb="2">
      <t>サシカ</t>
    </rPh>
    <rPh sb="2" eb="3">
      <t>サキ</t>
    </rPh>
    <rPh sb="3" eb="5">
      <t>サシカ</t>
    </rPh>
    <rPh sb="5" eb="7">
      <t>カノウ</t>
    </rPh>
    <rPh sb="7" eb="9">
      <t>ヨウリョウ</t>
    </rPh>
    <rPh sb="10" eb="12">
      <t>ネンカン</t>
    </rPh>
    <phoneticPr fontId="2"/>
  </si>
  <si>
    <t>提供する各月の供給力[kW]</t>
    <rPh sb="0" eb="2">
      <t>テイキョウ</t>
    </rPh>
    <rPh sb="4" eb="6">
      <t>カクツキ</t>
    </rPh>
    <rPh sb="7" eb="10">
      <t>キョウキュウリョク</t>
    </rPh>
    <phoneticPr fontId="2"/>
  </si>
  <si>
    <t>各月の管理容量[kW]</t>
    <rPh sb="0" eb="2">
      <t>カクツキ</t>
    </rPh>
    <rPh sb="3" eb="5">
      <t>カンリ</t>
    </rPh>
    <rPh sb="5" eb="7">
      <t>ヨウリョウ</t>
    </rPh>
    <phoneticPr fontId="2"/>
  </si>
  <si>
    <t>2024年度</t>
    <rPh sb="4" eb="6">
      <t>ネンド</t>
    </rPh>
    <phoneticPr fontId="2"/>
  </si>
  <si>
    <t>差替先入力用（対象実需給年度：2024年度）</t>
    <rPh sb="0" eb="1">
      <t>サ</t>
    </rPh>
    <rPh sb="1" eb="2">
      <t>カ</t>
    </rPh>
    <rPh sb="2" eb="3">
      <t>サキ</t>
    </rPh>
    <rPh sb="3" eb="6">
      <t>ニュウリョクヨウ</t>
    </rPh>
    <rPh sb="7" eb="9">
      <t>タイショウ</t>
    </rPh>
    <rPh sb="9" eb="10">
      <t>ジツ</t>
    </rPh>
    <rPh sb="10" eb="12">
      <t>ジュキュウ</t>
    </rPh>
    <rPh sb="12" eb="14">
      <t>ネンド</t>
    </rPh>
    <rPh sb="19" eb="21">
      <t>ネンド</t>
    </rPh>
    <phoneticPr fontId="2"/>
  </si>
  <si>
    <t>差替先電源等</t>
  </si>
  <si>
    <t>申請要件</t>
    <rPh sb="0" eb="2">
      <t>シンセイ</t>
    </rPh>
    <rPh sb="2" eb="4">
      <t>ヨウケン</t>
    </rPh>
    <phoneticPr fontId="2"/>
  </si>
  <si>
    <t>電源等識別番号</t>
    <rPh sb="0" eb="2">
      <t>デンゲン</t>
    </rPh>
    <rPh sb="2" eb="3">
      <t>トウ</t>
    </rPh>
    <rPh sb="3" eb="5">
      <t>シキベツ</t>
    </rPh>
    <rPh sb="5" eb="7">
      <t>バンゴウ</t>
    </rPh>
    <phoneticPr fontId="2"/>
  </si>
  <si>
    <t>容量を提供する電源等区分</t>
    <rPh sb="0" eb="2">
      <t>ヨウリョウ</t>
    </rPh>
    <rPh sb="3" eb="5">
      <t>テイキョウ</t>
    </rPh>
    <rPh sb="7" eb="9">
      <t>デンゲン</t>
    </rPh>
    <rPh sb="9" eb="10">
      <t>トウ</t>
    </rPh>
    <rPh sb="10" eb="12">
      <t>クブン</t>
    </rPh>
    <phoneticPr fontId="2"/>
  </si>
  <si>
    <t>エリア名</t>
    <rPh sb="3" eb="4">
      <t>メイ</t>
    </rPh>
    <phoneticPr fontId="2"/>
  </si>
  <si>
    <t>電源等の名称</t>
    <rPh sb="0" eb="2">
      <t>デンゲン</t>
    </rPh>
    <rPh sb="2" eb="3">
      <t>トウ</t>
    </rPh>
    <rPh sb="4" eb="6">
      <t>メイショウ</t>
    </rPh>
    <phoneticPr fontId="2"/>
  </si>
  <si>
    <t>差替期間</t>
    <rPh sb="0" eb="2">
      <t>サシカ</t>
    </rPh>
    <rPh sb="2" eb="4">
      <t>キカン</t>
    </rPh>
    <phoneticPr fontId="2"/>
  </si>
  <si>
    <t>【差替先電源等情報】</t>
    <rPh sb="1" eb="3">
      <t>サシカ</t>
    </rPh>
    <rPh sb="3" eb="4">
      <t>サキ</t>
    </rPh>
    <rPh sb="4" eb="6">
      <t>デンゲン</t>
    </rPh>
    <rPh sb="6" eb="7">
      <t>トウ</t>
    </rPh>
    <rPh sb="7" eb="9">
      <t>ジョウホウ</t>
    </rPh>
    <phoneticPr fontId="2"/>
  </si>
  <si>
    <t>【差替元電源等情報】</t>
    <rPh sb="1" eb="3">
      <t>サシカ</t>
    </rPh>
    <rPh sb="3" eb="4">
      <t>モト</t>
    </rPh>
    <rPh sb="4" eb="6">
      <t>デンゲン</t>
    </rPh>
    <rPh sb="6" eb="7">
      <t>トウ</t>
    </rPh>
    <rPh sb="7" eb="9">
      <t>ジョウホウ</t>
    </rPh>
    <phoneticPr fontId="2"/>
  </si>
  <si>
    <t>※提出目的が電源等差替の申込の場合にのみ記載</t>
    <rPh sb="1" eb="3">
      <t>テイシュツ</t>
    </rPh>
    <rPh sb="3" eb="5">
      <t>モクテキ</t>
    </rPh>
    <rPh sb="6" eb="8">
      <t>デンゲン</t>
    </rPh>
    <rPh sb="8" eb="9">
      <t>トウ</t>
    </rPh>
    <rPh sb="9" eb="11">
      <t>サシカ</t>
    </rPh>
    <rPh sb="12" eb="14">
      <t>モウシコミ</t>
    </rPh>
    <rPh sb="15" eb="17">
      <t>バアイ</t>
    </rPh>
    <rPh sb="20" eb="22">
      <t>キサイ</t>
    </rPh>
    <phoneticPr fontId="2"/>
  </si>
  <si>
    <t>kW</t>
    <phoneticPr fontId="2"/>
  </si>
  <si>
    <t>市場退出有無</t>
    <rPh sb="0" eb="2">
      <t>シジョウ</t>
    </rPh>
    <rPh sb="2" eb="4">
      <t>タイシュツ</t>
    </rPh>
    <rPh sb="4" eb="6">
      <t>ウム</t>
    </rPh>
    <phoneticPr fontId="2"/>
  </si>
  <si>
    <t>退出容量</t>
    <rPh sb="0" eb="2">
      <t>タイシュツ</t>
    </rPh>
    <rPh sb="2" eb="4">
      <t>ヨウリョウ</t>
    </rPh>
    <phoneticPr fontId="2"/>
  </si>
  <si>
    <t>メインオークション</t>
    <phoneticPr fontId="2"/>
  </si>
  <si>
    <t>調達オークション</t>
    <rPh sb="0" eb="2">
      <t>チョウタツ</t>
    </rPh>
    <phoneticPr fontId="2"/>
  </si>
  <si>
    <t>メインオークション応札容量</t>
    <rPh sb="9" eb="11">
      <t>オウサツ</t>
    </rPh>
    <rPh sb="11" eb="13">
      <t>ヨウリョウ</t>
    </rPh>
    <phoneticPr fontId="2"/>
  </si>
  <si>
    <t>調達オークション応札容量</t>
    <rPh sb="0" eb="2">
      <t>チョウタツ</t>
    </rPh>
    <rPh sb="8" eb="10">
      <t>オウサツ</t>
    </rPh>
    <rPh sb="10" eb="12">
      <t>ヨウリョウ</t>
    </rPh>
    <phoneticPr fontId="2"/>
  </si>
  <si>
    <t>リリースオークション</t>
    <phoneticPr fontId="2"/>
  </si>
  <si>
    <t>リリースオークション応札容量</t>
    <rPh sb="10" eb="12">
      <t>オウサツ</t>
    </rPh>
    <rPh sb="12" eb="14">
      <t>ヨウリョウ</t>
    </rPh>
    <phoneticPr fontId="2"/>
  </si>
  <si>
    <t>登録されている期待容量</t>
    <rPh sb="0" eb="2">
      <t>トウロク</t>
    </rPh>
    <rPh sb="7" eb="9">
      <t>キタイ</t>
    </rPh>
    <rPh sb="9" eb="11">
      <t>ヨウリョウ</t>
    </rPh>
    <phoneticPr fontId="2"/>
  </si>
  <si>
    <t>kW</t>
    <phoneticPr fontId="2"/>
  </si>
  <si>
    <t>期待容量の増加有無</t>
    <rPh sb="0" eb="2">
      <t>キタイ</t>
    </rPh>
    <rPh sb="2" eb="4">
      <t>ヨウリョウ</t>
    </rPh>
    <rPh sb="5" eb="7">
      <t>ゾウカ</t>
    </rPh>
    <rPh sb="7" eb="9">
      <t>ウム</t>
    </rPh>
    <phoneticPr fontId="2"/>
  </si>
  <si>
    <t>容量確保契約容量</t>
    <rPh sb="0" eb="2">
      <t>ヨウリョウ</t>
    </rPh>
    <rPh sb="2" eb="4">
      <t>カクホ</t>
    </rPh>
    <rPh sb="4" eb="6">
      <t>ケイヤク</t>
    </rPh>
    <rPh sb="6" eb="8">
      <t>ヨウリョウ</t>
    </rPh>
    <phoneticPr fontId="2"/>
  </si>
  <si>
    <t>【差替先として差替契約した差替容量】</t>
    <rPh sb="1" eb="3">
      <t>サシカ</t>
    </rPh>
    <rPh sb="3" eb="4">
      <t>サキ</t>
    </rPh>
    <rPh sb="7" eb="9">
      <t>サシカ</t>
    </rPh>
    <rPh sb="9" eb="11">
      <t>ケイヤク</t>
    </rPh>
    <rPh sb="13" eb="15">
      <t>サシカ</t>
    </rPh>
    <rPh sb="15" eb="17">
      <t>ヨウリョウ</t>
    </rPh>
    <phoneticPr fontId="2"/>
  </si>
  <si>
    <t>差替回数</t>
    <rPh sb="0" eb="2">
      <t>サシカ</t>
    </rPh>
    <rPh sb="2" eb="4">
      <t>カイスウ</t>
    </rPh>
    <phoneticPr fontId="2"/>
  </si>
  <si>
    <t>1回目</t>
    <rPh sb="1" eb="3">
      <t>カイメ</t>
    </rPh>
    <phoneticPr fontId="2"/>
  </si>
  <si>
    <t>2回目</t>
    <rPh sb="1" eb="3">
      <t>カイメ</t>
    </rPh>
    <phoneticPr fontId="2"/>
  </si>
  <si>
    <t>3回目</t>
    <rPh sb="1" eb="3">
      <t>カイメ</t>
    </rPh>
    <phoneticPr fontId="2"/>
  </si>
  <si>
    <t>4回目</t>
    <rPh sb="1" eb="3">
      <t>カイメ</t>
    </rPh>
    <phoneticPr fontId="2"/>
  </si>
  <si>
    <t>5回目</t>
    <rPh sb="1" eb="3">
      <t>カイメ</t>
    </rPh>
    <phoneticPr fontId="2"/>
  </si>
  <si>
    <t>6回目</t>
    <rPh sb="1" eb="3">
      <t>カイメ</t>
    </rPh>
    <phoneticPr fontId="2"/>
  </si>
  <si>
    <t>7回目</t>
    <rPh sb="1" eb="3">
      <t>カイメ</t>
    </rPh>
    <phoneticPr fontId="2"/>
  </si>
  <si>
    <t>8回目</t>
    <rPh sb="1" eb="3">
      <t>カイメ</t>
    </rPh>
    <phoneticPr fontId="2"/>
  </si>
  <si>
    <t>9回目</t>
    <rPh sb="1" eb="3">
      <t>カイメ</t>
    </rPh>
    <phoneticPr fontId="2"/>
  </si>
  <si>
    <t>計</t>
    <rPh sb="0" eb="1">
      <t>ケイ</t>
    </rPh>
    <phoneticPr fontId="2"/>
  </si>
  <si>
    <t>【今回の差替契約で差替先電源等として差替える場合の差替容量】</t>
    <phoneticPr fontId="2"/>
  </si>
  <si>
    <t>発電方式の区分</t>
    <rPh sb="0" eb="2">
      <t>ハツデン</t>
    </rPh>
    <rPh sb="2" eb="4">
      <t>ホウシキ</t>
    </rPh>
    <rPh sb="5" eb="7">
      <t>クブン</t>
    </rPh>
    <phoneticPr fontId="2"/>
  </si>
  <si>
    <t>安定電源</t>
    <rPh sb="0" eb="2">
      <t>アンテイ</t>
    </rPh>
    <rPh sb="2" eb="4">
      <t>デンゲン</t>
    </rPh>
    <phoneticPr fontId="2"/>
  </si>
  <si>
    <t>【差替先電源の差替可能容量】</t>
    <rPh sb="1" eb="3">
      <t>サシカ</t>
    </rPh>
    <rPh sb="3" eb="4">
      <t>サキ</t>
    </rPh>
    <rPh sb="4" eb="6">
      <t>デンゲン</t>
    </rPh>
    <rPh sb="7" eb="8">
      <t>サ</t>
    </rPh>
    <rPh sb="8" eb="9">
      <t>タイ</t>
    </rPh>
    <rPh sb="9" eb="11">
      <t>カノウ</t>
    </rPh>
    <rPh sb="11" eb="13">
      <t>ヨウリョウ</t>
    </rPh>
    <phoneticPr fontId="2"/>
  </si>
  <si>
    <t>単位</t>
    <rPh sb="0" eb="2">
      <t>タンイ</t>
    </rPh>
    <phoneticPr fontId="2"/>
  </si>
  <si>
    <t>差替先入力用（対象実需給年度：2024年度）</t>
    <phoneticPr fontId="2"/>
  </si>
  <si>
    <t>事業者名</t>
    <rPh sb="0" eb="3">
      <t>ジギョウシャ</t>
    </rPh>
    <rPh sb="3" eb="4">
      <t>メイ</t>
    </rPh>
    <phoneticPr fontId="2"/>
  </si>
  <si>
    <t>期待容量の増加分</t>
    <rPh sb="0" eb="2">
      <t>キタイ</t>
    </rPh>
    <rPh sb="2" eb="4">
      <t>ヨウリョウ</t>
    </rPh>
    <rPh sb="5" eb="7">
      <t>ゾウカ</t>
    </rPh>
    <rPh sb="7" eb="8">
      <t>ブン</t>
    </rPh>
    <phoneticPr fontId="2"/>
  </si>
  <si>
    <t>kW</t>
    <phoneticPr fontId="2"/>
  </si>
  <si>
    <t>差替元事業者名</t>
    <rPh sb="0" eb="1">
      <t>サ</t>
    </rPh>
    <rPh sb="1" eb="2">
      <t>タイ</t>
    </rPh>
    <rPh sb="2" eb="3">
      <t>モト</t>
    </rPh>
    <rPh sb="3" eb="6">
      <t>ジギョウシャ</t>
    </rPh>
    <rPh sb="6" eb="7">
      <t>メイ</t>
    </rPh>
    <phoneticPr fontId="2"/>
  </si>
  <si>
    <t>差替元電源等の名称</t>
    <rPh sb="0" eb="2">
      <t>サシカ</t>
    </rPh>
    <rPh sb="2" eb="3">
      <t>モト</t>
    </rPh>
    <rPh sb="3" eb="5">
      <t>デンゲン</t>
    </rPh>
    <rPh sb="5" eb="6">
      <t>トウ</t>
    </rPh>
    <rPh sb="7" eb="9">
      <t>メイショウ</t>
    </rPh>
    <phoneticPr fontId="2"/>
  </si>
  <si>
    <t>各月の供給力の最大値</t>
    <rPh sb="0" eb="2">
      <t>カクツキ</t>
    </rPh>
    <rPh sb="3" eb="6">
      <t>キョウキュウリョク</t>
    </rPh>
    <rPh sb="7" eb="10">
      <t>サイダイチ</t>
    </rPh>
    <phoneticPr fontId="2"/>
  </si>
  <si>
    <t>差替先用（対象実需給年度：2024年度）</t>
    <rPh sb="0" eb="1">
      <t>サ</t>
    </rPh>
    <rPh sb="1" eb="2">
      <t>カ</t>
    </rPh>
    <rPh sb="2" eb="3">
      <t>サキ</t>
    </rPh>
    <rPh sb="3" eb="4">
      <t>ヨウ</t>
    </rPh>
    <rPh sb="5" eb="7">
      <t>タイショウ</t>
    </rPh>
    <rPh sb="7" eb="8">
      <t>ジツ</t>
    </rPh>
    <rPh sb="8" eb="10">
      <t>ジュキュウ</t>
    </rPh>
    <rPh sb="10" eb="12">
      <t>ネンド</t>
    </rPh>
    <rPh sb="17" eb="19">
      <t>ネンド</t>
    </rPh>
    <phoneticPr fontId="2"/>
  </si>
  <si>
    <t>入力箇所</t>
    <rPh sb="0" eb="2">
      <t>ニュウリョク</t>
    </rPh>
    <rPh sb="2" eb="4">
      <t>カショ</t>
    </rPh>
    <phoneticPr fontId="2"/>
  </si>
  <si>
    <t>差替可能容量
（年間）</t>
    <rPh sb="0" eb="2">
      <t>サシカ</t>
    </rPh>
    <rPh sb="2" eb="4">
      <t>カノウ</t>
    </rPh>
    <rPh sb="4" eb="6">
      <t>ヨウリョウ</t>
    </rPh>
    <rPh sb="8" eb="10">
      <t>ネンカン</t>
    </rPh>
    <phoneticPr fontId="2"/>
  </si>
  <si>
    <t>差替可能容量
（各月）</t>
    <rPh sb="0" eb="2">
      <t>サシカ</t>
    </rPh>
    <rPh sb="2" eb="4">
      <t>カノウ</t>
    </rPh>
    <rPh sb="4" eb="6">
      <t>ヨウリョウ</t>
    </rPh>
    <rPh sb="8" eb="10">
      <t>カクツキ</t>
    </rPh>
    <phoneticPr fontId="2"/>
  </si>
  <si>
    <t>kW</t>
    <phoneticPr fontId="2"/>
  </si>
  <si>
    <t>差替済容量
（各月）</t>
    <rPh sb="0" eb="2">
      <t>サシカ</t>
    </rPh>
    <rPh sb="2" eb="3">
      <t>ズ</t>
    </rPh>
    <rPh sb="3" eb="5">
      <t>ヨウリョウ</t>
    </rPh>
    <rPh sb="7" eb="9">
      <t>カクツキ</t>
    </rPh>
    <phoneticPr fontId="2"/>
  </si>
  <si>
    <t>差替済容量
（年間）</t>
    <rPh sb="0" eb="1">
      <t>サ</t>
    </rPh>
    <rPh sb="1" eb="2">
      <t>タイ</t>
    </rPh>
    <rPh sb="2" eb="3">
      <t>ス</t>
    </rPh>
    <rPh sb="3" eb="5">
      <t>ヨウリョウ</t>
    </rPh>
    <rPh sb="7" eb="9">
      <t>ネンカン</t>
    </rPh>
    <phoneticPr fontId="2"/>
  </si>
  <si>
    <t>差替容量
（各月）</t>
    <rPh sb="0" eb="2">
      <t>サシカ</t>
    </rPh>
    <rPh sb="2" eb="4">
      <t>ヨウリョウ</t>
    </rPh>
    <rPh sb="6" eb="8">
      <t>カクツキ</t>
    </rPh>
    <phoneticPr fontId="2"/>
  </si>
  <si>
    <t>差替容量
（年間）</t>
    <rPh sb="0" eb="1">
      <t>サ</t>
    </rPh>
    <rPh sb="1" eb="2">
      <t>タイ</t>
    </rPh>
    <rPh sb="2" eb="4">
      <t>ヨウリョウ</t>
    </rPh>
    <rPh sb="6" eb="8">
      <t>ネンカン</t>
    </rPh>
    <phoneticPr fontId="2"/>
  </si>
  <si>
    <t>四捨五入</t>
    <rPh sb="0" eb="4">
      <t>シシャゴニュウ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</si>
</sst>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_);[Red]\(#,##0\)"/>
    <numFmt numFmtId="178" formatCode="0.0%"/>
    <numFmt numFmtId="179" formatCode="0.0&quot;ヶ月&quot;"/>
    <numFmt numFmtId="180" formatCode="0.000&quot;ヶ月&quot;"/>
    <numFmt numFmtId="181" formatCode="#,##0.000_ "/>
    <numFmt numFmtId="182" formatCode="0000000000"/>
    <numFmt numFmtId="183" formatCode="#,##0_ ;[Red]\-#,##0\ "/>
  </numFmts>
  <fonts count="17" x14ac:knownFonts="1">
    <font>
      <sz val="11"/>
      <color theme="1"/>
      <name val="ＭＳ Ｐゴシック"/>
      <family val="2"/>
      <scheme val="minor"/>
    </font>
    <font>
      <sz val="11"/>
      <color theme="1"/>
      <name val="Meiryo UI"/>
      <family val="3"/>
      <charset val="128"/>
    </font>
    <font>
      <sz val="6"/>
      <name val="ＭＳ Ｐゴシック"/>
      <family val="3"/>
      <charset val="128"/>
      <scheme val="minor"/>
    </font>
    <font>
      <sz val="12"/>
      <color theme="1"/>
      <name val="Meiryo UI"/>
      <family val="3"/>
      <charset val="128"/>
    </font>
    <font>
      <sz val="10"/>
      <color theme="1"/>
      <name val="Meiryo UI"/>
      <family val="3"/>
      <charset val="128"/>
    </font>
    <font>
      <sz val="6"/>
      <name val="ＭＳ Ｐゴシック"/>
      <family val="2"/>
      <charset val="128"/>
      <scheme val="minor"/>
    </font>
    <font>
      <sz val="11"/>
      <color rgb="FFFF0000"/>
      <name val="Meiryo UI"/>
      <family val="3"/>
      <charset val="128"/>
    </font>
    <font>
      <sz val="11"/>
      <name val="Meiryo UI"/>
      <family val="3"/>
      <charset val="128"/>
    </font>
    <font>
      <sz val="11"/>
      <color theme="1"/>
      <name val="ＭＳ Ｐゴシック"/>
      <family val="2"/>
      <charset val="128"/>
    </font>
    <font>
      <i/>
      <sz val="12"/>
      <color theme="1"/>
      <name val="Meiryo UI"/>
      <family val="3"/>
      <charset val="128"/>
    </font>
    <font>
      <u/>
      <sz val="11"/>
      <color theme="1"/>
      <name val="Meiryo UI"/>
      <family val="3"/>
      <charset val="128"/>
    </font>
    <font>
      <sz val="6"/>
      <name val="ＭＳ Ｐゴシック"/>
      <family val="2"/>
      <charset val="128"/>
    </font>
    <font>
      <u/>
      <sz val="11"/>
      <color theme="10"/>
      <name val="ＭＳ Ｐゴシック"/>
      <family val="2"/>
      <charset val="128"/>
    </font>
    <font>
      <sz val="11"/>
      <color theme="0"/>
      <name val="Meiryo UI"/>
      <family val="3"/>
      <charset val="128"/>
    </font>
    <font>
      <b/>
      <sz val="11"/>
      <color rgb="FFFF0000"/>
      <name val="Meiryo UI"/>
      <family val="3"/>
      <charset val="128"/>
    </font>
    <font>
      <b/>
      <sz val="11"/>
      <color theme="1"/>
      <name val="Meiryo UI"/>
      <family val="3"/>
      <charset val="128"/>
    </font>
    <font>
      <sz val="9"/>
      <color theme="1"/>
      <name val="Meiryo UI"/>
      <family val="3"/>
      <charset val="128"/>
    </font>
  </fonts>
  <fills count="12">
    <fill>
      <patternFill patternType="none"/>
    </fill>
    <fill>
      <patternFill patternType="gray125"/>
    </fill>
    <fill>
      <patternFill patternType="solid">
        <fgColor theme="0" tint="-0.14999847407452621"/>
        <bgColor indexed="64"/>
      </patternFill>
    </fill>
    <fill>
      <patternFill patternType="solid">
        <fgColor rgb="FFFFFFCC"/>
        <bgColor indexed="64"/>
      </patternFill>
    </fill>
    <fill>
      <patternFill patternType="solid">
        <fgColor rgb="FFFF0000"/>
        <bgColor indexed="64"/>
      </patternFill>
    </fill>
    <fill>
      <patternFill patternType="solid">
        <fgColor theme="9" tint="0.59999389629810485"/>
        <bgColor indexed="64"/>
      </patternFill>
    </fill>
    <fill>
      <patternFill patternType="solid">
        <fgColor rgb="FFFFFF66"/>
        <bgColor indexed="64"/>
      </patternFill>
    </fill>
    <fill>
      <patternFill patternType="solid">
        <fgColor theme="5" tint="0.59999389629810485"/>
        <bgColor indexed="64"/>
      </patternFill>
    </fill>
    <fill>
      <patternFill patternType="solid">
        <fgColor rgb="FF0070C0"/>
        <bgColor indexed="64"/>
      </patternFill>
    </fill>
    <fill>
      <patternFill patternType="solid">
        <fgColor theme="3" tint="0.79998168889431442"/>
        <bgColor indexed="64"/>
      </patternFill>
    </fill>
    <fill>
      <patternFill patternType="solid">
        <fgColor theme="0" tint="-0.499984740745262"/>
        <bgColor indexed="64"/>
      </patternFill>
    </fill>
    <fill>
      <patternFill patternType="solid">
        <fgColor rgb="FFFFFF00"/>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theme="1" tint="0.249977111117893"/>
      </left>
      <right style="thin">
        <color theme="1" tint="0.249977111117893"/>
      </right>
      <top style="thin">
        <color theme="1" tint="0.249977111117893"/>
      </top>
      <bottom style="thin">
        <color theme="1" tint="0.249977111117893"/>
      </bottom>
      <diagonal/>
    </border>
    <border>
      <left style="medium">
        <color theme="1" tint="0.24994659260841701"/>
      </left>
      <right style="medium">
        <color theme="1" tint="0.24994659260841701"/>
      </right>
      <top style="medium">
        <color theme="1" tint="0.24994659260841701"/>
      </top>
      <bottom style="medium">
        <color theme="1" tint="0.24994659260841701"/>
      </bottom>
      <diagonal/>
    </border>
    <border>
      <left style="thin">
        <color indexed="64"/>
      </left>
      <right style="thin">
        <color indexed="64"/>
      </right>
      <top style="thin">
        <color indexed="64"/>
      </top>
      <bottom/>
      <diagonal/>
    </border>
    <border>
      <left style="thin">
        <color auto="1"/>
      </left>
      <right style="thin">
        <color auto="1"/>
      </right>
      <top/>
      <bottom/>
      <diagonal/>
    </border>
    <border>
      <left style="thin">
        <color auto="1"/>
      </left>
      <right style="thin">
        <color auto="1"/>
      </right>
      <top/>
      <bottom style="thin">
        <color auto="1"/>
      </bottom>
      <diagonal/>
    </border>
    <border>
      <left/>
      <right/>
      <top/>
      <bottom style="thin">
        <color indexed="64"/>
      </bottom>
      <diagonal/>
    </border>
    <border>
      <left style="medium">
        <color theme="0"/>
      </left>
      <right style="medium">
        <color theme="0"/>
      </right>
      <top style="medium">
        <color theme="0"/>
      </top>
      <bottom style="medium">
        <color theme="0"/>
      </bottom>
      <diagonal/>
    </border>
    <border>
      <left style="medium">
        <color theme="0"/>
      </left>
      <right/>
      <top style="medium">
        <color theme="0"/>
      </top>
      <bottom style="medium">
        <color theme="0"/>
      </bottom>
      <diagonal/>
    </border>
    <border>
      <left/>
      <right/>
      <top style="medium">
        <color theme="0"/>
      </top>
      <bottom style="medium">
        <color theme="0"/>
      </bottom>
      <diagonal/>
    </border>
    <border>
      <left/>
      <right style="medium">
        <color theme="0"/>
      </right>
      <top style="medium">
        <color theme="0"/>
      </top>
      <bottom style="medium">
        <color theme="0"/>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3">
    <xf numFmtId="0" fontId="0" fillId="0" borderId="0"/>
    <xf numFmtId="0" fontId="8" fillId="0" borderId="0">
      <alignment vertical="center"/>
    </xf>
    <xf numFmtId="0" fontId="12" fillId="0" borderId="0" applyNumberFormat="0" applyFill="0" applyBorder="0" applyAlignment="0" applyProtection="0">
      <alignment vertical="center"/>
    </xf>
  </cellStyleXfs>
  <cellXfs count="182">
    <xf numFmtId="0" fontId="0" fillId="0" borderId="0" xfId="0"/>
    <xf numFmtId="0" fontId="1" fillId="0" borderId="0" xfId="0" applyFont="1"/>
    <xf numFmtId="0" fontId="1" fillId="0" borderId="0" xfId="0" applyFont="1" applyAlignment="1">
      <alignment horizontal="center" vertical="center"/>
    </xf>
    <xf numFmtId="0" fontId="1" fillId="0" borderId="1" xfId="0" applyFont="1" applyBorder="1" applyAlignment="1">
      <alignment horizontal="center" vertical="center"/>
    </xf>
    <xf numFmtId="0" fontId="1" fillId="0" borderId="1" xfId="0" applyFont="1" applyBorder="1"/>
    <xf numFmtId="0" fontId="1" fillId="2" borderId="1" xfId="0" applyFont="1" applyFill="1" applyBorder="1" applyAlignment="1">
      <alignment horizontal="center" vertical="center"/>
    </xf>
    <xf numFmtId="0" fontId="3" fillId="0" borderId="0" xfId="0" applyFont="1"/>
    <xf numFmtId="0" fontId="1" fillId="3" borderId="0" xfId="0" applyFont="1" applyFill="1"/>
    <xf numFmtId="0" fontId="7" fillId="0" borderId="0" xfId="0" applyFont="1"/>
    <xf numFmtId="0" fontId="6" fillId="0" borderId="0" xfId="0" applyFont="1"/>
    <xf numFmtId="0" fontId="1" fillId="0" borderId="0" xfId="0" applyFont="1" applyAlignment="1">
      <alignment horizontal="right" vertical="center"/>
    </xf>
    <xf numFmtId="0" fontId="1" fillId="0" borderId="5" xfId="0" applyFont="1" applyBorder="1" applyAlignment="1">
      <alignment horizontal="center" vertical="center"/>
    </xf>
    <xf numFmtId="176" fontId="6" fillId="3" borderId="5" xfId="0" applyNumberFormat="1" applyFont="1" applyFill="1" applyBorder="1"/>
    <xf numFmtId="177" fontId="1" fillId="0" borderId="0" xfId="0" applyNumberFormat="1" applyFont="1" applyFill="1" applyBorder="1"/>
    <xf numFmtId="176" fontId="1" fillId="0" borderId="5" xfId="0" applyNumberFormat="1" applyFont="1" applyBorder="1"/>
    <xf numFmtId="178" fontId="1" fillId="0" borderId="5" xfId="0" applyNumberFormat="1" applyFont="1" applyBorder="1"/>
    <xf numFmtId="0" fontId="1" fillId="0" borderId="0" xfId="0" applyFont="1" applyAlignment="1">
      <alignment horizontal="right"/>
    </xf>
    <xf numFmtId="176" fontId="1" fillId="0" borderId="0" xfId="0" applyNumberFormat="1" applyFont="1"/>
    <xf numFmtId="179" fontId="6" fillId="3" borderId="0" xfId="0" applyNumberFormat="1" applyFont="1" applyFill="1"/>
    <xf numFmtId="180" fontId="1" fillId="0" borderId="5" xfId="0" applyNumberFormat="1" applyFont="1" applyBorder="1"/>
    <xf numFmtId="0" fontId="1" fillId="0" borderId="0" xfId="0" applyFont="1" applyFill="1"/>
    <xf numFmtId="176" fontId="7" fillId="0" borderId="5" xfId="0" applyNumberFormat="1" applyFont="1" applyFill="1" applyBorder="1"/>
    <xf numFmtId="0" fontId="7" fillId="0" borderId="0" xfId="0" applyFont="1" applyFill="1" applyAlignment="1">
      <alignment horizontal="center" vertical="center"/>
    </xf>
    <xf numFmtId="177" fontId="7" fillId="0" borderId="5" xfId="0" applyNumberFormat="1" applyFont="1" applyFill="1" applyBorder="1"/>
    <xf numFmtId="178" fontId="7" fillId="0" borderId="5" xfId="0" applyNumberFormat="1" applyFont="1" applyFill="1" applyBorder="1"/>
    <xf numFmtId="0" fontId="7" fillId="0" borderId="0" xfId="0" applyFont="1" applyFill="1"/>
    <xf numFmtId="0" fontId="7" fillId="0" borderId="0" xfId="0" applyFont="1" applyFill="1" applyAlignment="1">
      <alignment horizontal="right" vertical="center"/>
    </xf>
    <xf numFmtId="180" fontId="7" fillId="0" borderId="5" xfId="0" applyNumberFormat="1" applyFont="1" applyFill="1" applyBorder="1"/>
    <xf numFmtId="179" fontId="7" fillId="0" borderId="0" xfId="0" applyNumberFormat="1" applyFont="1" applyFill="1"/>
    <xf numFmtId="0" fontId="7" fillId="0" borderId="0" xfId="0" applyFont="1" applyAlignment="1">
      <alignment horizontal="center" vertical="center"/>
    </xf>
    <xf numFmtId="176" fontId="7" fillId="0" borderId="0" xfId="0" applyNumberFormat="1" applyFont="1"/>
    <xf numFmtId="177" fontId="1" fillId="0" borderId="0" xfId="0" applyNumberFormat="1" applyFont="1"/>
    <xf numFmtId="176" fontId="1" fillId="0" borderId="6" xfId="0" applyNumberFormat="1" applyFont="1" applyBorder="1" applyAlignment="1">
      <alignment shrinkToFit="1"/>
    </xf>
    <xf numFmtId="176" fontId="1" fillId="0" borderId="6" xfId="0" applyNumberFormat="1" applyFont="1" applyFill="1" applyBorder="1" applyAlignment="1">
      <alignment shrinkToFit="1"/>
    </xf>
    <xf numFmtId="0" fontId="3" fillId="0" borderId="0" xfId="0" applyFont="1" applyBorder="1" applyAlignment="1">
      <alignment horizontal="center" vertical="center"/>
    </xf>
    <xf numFmtId="0" fontId="9" fillId="0" borderId="0" xfId="0" applyFont="1"/>
    <xf numFmtId="0" fontId="1" fillId="0" borderId="1" xfId="1" applyFont="1" applyBorder="1" applyAlignment="1">
      <alignment vertical="center"/>
    </xf>
    <xf numFmtId="176" fontId="4" fillId="6" borderId="1" xfId="0" applyNumberFormat="1" applyFont="1" applyFill="1" applyBorder="1" applyAlignment="1" applyProtection="1">
      <alignment shrinkToFit="1"/>
      <protection locked="0"/>
    </xf>
    <xf numFmtId="0" fontId="3" fillId="0" borderId="0" xfId="0" applyFont="1" applyAlignment="1">
      <alignment vertical="center"/>
    </xf>
    <xf numFmtId="181" fontId="1" fillId="0" borderId="5" xfId="0" applyNumberFormat="1" applyFont="1" applyBorder="1"/>
    <xf numFmtId="0" fontId="1" fillId="2" borderId="1" xfId="0" applyFont="1" applyFill="1" applyBorder="1" applyAlignment="1">
      <alignment horizontal="center" vertical="center"/>
    </xf>
    <xf numFmtId="0" fontId="3" fillId="6" borderId="0" xfId="0" applyFont="1" applyFill="1" applyAlignment="1">
      <alignment horizontal="centerContinuous"/>
    </xf>
    <xf numFmtId="0" fontId="3" fillId="7" borderId="0" xfId="0" applyFont="1" applyFill="1" applyAlignment="1">
      <alignment horizontal="centerContinuous"/>
    </xf>
    <xf numFmtId="0" fontId="13" fillId="4" borderId="0" xfId="0" applyFont="1" applyFill="1" applyAlignment="1">
      <alignment horizontal="center"/>
    </xf>
    <xf numFmtId="176" fontId="4" fillId="7" borderId="1" xfId="0" applyNumberFormat="1" applyFont="1" applyFill="1" applyBorder="1" applyAlignment="1" applyProtection="1">
      <alignment shrinkToFit="1"/>
      <protection locked="0"/>
    </xf>
    <xf numFmtId="0" fontId="1" fillId="2" borderId="1" xfId="0" applyFont="1" applyFill="1" applyBorder="1" applyAlignment="1">
      <alignment horizontal="center" vertical="center"/>
    </xf>
    <xf numFmtId="0" fontId="15" fillId="0" borderId="0" xfId="0" applyFont="1"/>
    <xf numFmtId="177" fontId="6" fillId="3" borderId="5" xfId="0" applyNumberFormat="1" applyFont="1" applyFill="1" applyBorder="1"/>
    <xf numFmtId="178" fontId="6" fillId="3" borderId="5" xfId="0" applyNumberFormat="1" applyFont="1" applyFill="1" applyBorder="1"/>
    <xf numFmtId="0" fontId="3" fillId="0" borderId="0" xfId="0" applyFont="1" applyAlignment="1">
      <alignment horizontal="center" vertical="center"/>
    </xf>
    <xf numFmtId="0" fontId="3" fillId="0" borderId="0" xfId="0" applyFont="1" applyAlignment="1">
      <alignment horizontal="left" vertical="center"/>
    </xf>
    <xf numFmtId="0" fontId="3" fillId="0" borderId="0" xfId="0" applyFont="1" applyAlignment="1" applyProtection="1">
      <alignment horizontal="left" vertical="center"/>
    </xf>
    <xf numFmtId="0" fontId="3" fillId="0" borderId="0" xfId="0" applyFont="1" applyAlignment="1" applyProtection="1">
      <alignment horizontal="center" vertical="center"/>
    </xf>
    <xf numFmtId="0" fontId="1" fillId="0" borderId="0" xfId="0" applyFont="1" applyProtection="1">
      <protection hidden="1"/>
    </xf>
    <xf numFmtId="0" fontId="3" fillId="3" borderId="0" xfId="0" applyFont="1" applyFill="1" applyAlignment="1" applyProtection="1">
      <alignment horizontal="center"/>
      <protection hidden="1"/>
    </xf>
    <xf numFmtId="0" fontId="3" fillId="0" borderId="0" xfId="0" applyFont="1" applyFill="1" applyAlignment="1" applyProtection="1">
      <alignment horizontal="center"/>
      <protection hidden="1"/>
    </xf>
    <xf numFmtId="0" fontId="1" fillId="2" borderId="1" xfId="0" applyFont="1" applyFill="1" applyBorder="1" applyAlignment="1" applyProtection="1">
      <alignment horizontal="center" vertical="center"/>
      <protection hidden="1"/>
    </xf>
    <xf numFmtId="0" fontId="1" fillId="0" borderId="0" xfId="0" applyFont="1" applyAlignment="1" applyProtection="1">
      <alignment vertical="center"/>
      <protection hidden="1"/>
    </xf>
    <xf numFmtId="0" fontId="1" fillId="2" borderId="1" xfId="0" applyFont="1" applyFill="1" applyBorder="1" applyAlignment="1" applyProtection="1">
      <alignment vertical="center"/>
      <protection hidden="1"/>
    </xf>
    <xf numFmtId="0" fontId="1" fillId="0" borderId="1" xfId="0" applyFont="1" applyBorder="1" applyAlignment="1" applyProtection="1">
      <alignment vertical="center"/>
      <protection hidden="1"/>
    </xf>
    <xf numFmtId="0" fontId="1" fillId="0" borderId="1" xfId="0" applyFont="1" applyFill="1" applyBorder="1" applyAlignment="1" applyProtection="1">
      <alignment horizontal="center" vertical="center"/>
      <protection hidden="1"/>
    </xf>
    <xf numFmtId="0" fontId="1" fillId="2" borderId="2" xfId="0" applyFont="1" applyFill="1" applyBorder="1" applyAlignment="1" applyProtection="1">
      <alignment vertical="center"/>
      <protection hidden="1"/>
    </xf>
    <xf numFmtId="0" fontId="1" fillId="2" borderId="3" xfId="0" applyFont="1" applyFill="1" applyBorder="1" applyAlignment="1" applyProtection="1">
      <alignment vertical="center"/>
      <protection hidden="1"/>
    </xf>
    <xf numFmtId="0" fontId="1" fillId="0" borderId="1" xfId="0" applyFont="1" applyFill="1" applyBorder="1" applyAlignment="1" applyProtection="1">
      <alignment vertical="center"/>
      <protection hidden="1"/>
    </xf>
    <xf numFmtId="0" fontId="1" fillId="3" borderId="1" xfId="0" applyFont="1" applyFill="1" applyBorder="1" applyAlignment="1" applyProtection="1">
      <alignment horizontal="center" vertical="center"/>
      <protection locked="0" hidden="1"/>
    </xf>
    <xf numFmtId="0" fontId="1" fillId="0" borderId="1" xfId="0" applyFont="1" applyBorder="1" applyProtection="1">
      <protection hidden="1"/>
    </xf>
    <xf numFmtId="0" fontId="1" fillId="0" borderId="1" xfId="0" applyFont="1" applyBorder="1" applyAlignment="1" applyProtection="1">
      <alignment horizontal="center" vertical="center"/>
      <protection hidden="1"/>
    </xf>
    <xf numFmtId="0" fontId="1" fillId="2" borderId="1" xfId="0" applyFont="1" applyFill="1" applyBorder="1" applyAlignment="1" applyProtection="1">
      <alignment horizontal="center" vertical="center" wrapText="1"/>
      <protection hidden="1"/>
    </xf>
    <xf numFmtId="183" fontId="16" fillId="0" borderId="1" xfId="0" applyNumberFormat="1" applyFont="1" applyFill="1" applyBorder="1" applyAlignment="1" applyProtection="1">
      <alignment vertical="center"/>
      <protection hidden="1"/>
    </xf>
    <xf numFmtId="0" fontId="1" fillId="0" borderId="0" xfId="0" applyFont="1" applyAlignment="1" applyProtection="1">
      <alignment horizontal="center" vertical="center"/>
      <protection hidden="1"/>
    </xf>
    <xf numFmtId="0" fontId="1" fillId="0" borderId="0" xfId="0" applyFont="1" applyAlignment="1" applyProtection="1">
      <alignment horizontal="left" vertical="center"/>
      <protection hidden="1"/>
    </xf>
    <xf numFmtId="183" fontId="16" fillId="3" borderId="1" xfId="0" applyNumberFormat="1" applyFont="1" applyFill="1" applyBorder="1" applyAlignment="1" applyProtection="1">
      <alignment vertical="center"/>
      <protection locked="0" hidden="1"/>
    </xf>
    <xf numFmtId="176" fontId="16" fillId="3" borderId="1" xfId="0" applyNumberFormat="1" applyFont="1" applyFill="1" applyBorder="1" applyAlignment="1" applyProtection="1">
      <alignment vertical="center"/>
      <protection locked="0" hidden="1"/>
    </xf>
    <xf numFmtId="0" fontId="1" fillId="0" borderId="0" xfId="0" applyFont="1" applyAlignment="1" applyProtection="1">
      <alignment horizontal="left"/>
      <protection hidden="1"/>
    </xf>
    <xf numFmtId="0" fontId="3" fillId="0" borderId="0" xfId="0" applyFont="1" applyAlignment="1" applyProtection="1">
      <alignment horizontal="left"/>
      <protection hidden="1"/>
    </xf>
    <xf numFmtId="0" fontId="3" fillId="0" borderId="0" xfId="0" applyFont="1" applyAlignment="1" applyProtection="1">
      <alignment horizontal="center" vertical="center"/>
      <protection hidden="1"/>
    </xf>
    <xf numFmtId="0" fontId="3" fillId="0" borderId="0" xfId="0" applyFont="1" applyProtection="1">
      <protection hidden="1"/>
    </xf>
    <xf numFmtId="0" fontId="13" fillId="8" borderId="11" xfId="0" applyFont="1" applyFill="1" applyBorder="1" applyAlignment="1" applyProtection="1">
      <alignment horizontal="center" vertical="center"/>
      <protection hidden="1"/>
    </xf>
    <xf numFmtId="0" fontId="1" fillId="10" borderId="11" xfId="0" applyFont="1" applyFill="1" applyBorder="1" applyAlignment="1" applyProtection="1">
      <alignment horizontal="center" vertical="center"/>
      <protection hidden="1"/>
    </xf>
    <xf numFmtId="183" fontId="16" fillId="9" borderId="11" xfId="0" applyNumberFormat="1" applyFont="1" applyFill="1" applyBorder="1" applyAlignment="1" applyProtection="1">
      <alignment horizontal="center" vertical="center"/>
      <protection hidden="1"/>
    </xf>
    <xf numFmtId="0" fontId="13" fillId="10" borderId="11" xfId="0" applyFont="1" applyFill="1" applyBorder="1" applyAlignment="1" applyProtection="1">
      <alignment horizontal="center" vertical="center"/>
      <protection hidden="1"/>
    </xf>
    <xf numFmtId="0" fontId="13" fillId="10" borderId="11" xfId="0" applyFont="1" applyFill="1" applyBorder="1" applyAlignment="1" applyProtection="1">
      <alignment horizontal="left" vertical="center"/>
      <protection hidden="1"/>
    </xf>
    <xf numFmtId="0" fontId="13" fillId="8" borderId="11" xfId="0" applyFont="1" applyFill="1" applyBorder="1" applyAlignment="1" applyProtection="1">
      <alignment horizontal="left" vertical="center"/>
      <protection hidden="1"/>
    </xf>
    <xf numFmtId="183" fontId="16" fillId="2" borderId="11" xfId="0" applyNumberFormat="1" applyFont="1" applyFill="1" applyBorder="1" applyAlignment="1" applyProtection="1">
      <alignment horizontal="center" vertical="center"/>
      <protection hidden="1"/>
    </xf>
    <xf numFmtId="49" fontId="1" fillId="3" borderId="1" xfId="0" applyNumberFormat="1" applyFont="1" applyFill="1" applyBorder="1" applyAlignment="1" applyProtection="1">
      <alignment horizontal="center" vertical="center"/>
      <protection locked="0" hidden="1"/>
    </xf>
    <xf numFmtId="183" fontId="1" fillId="3" borderId="1" xfId="0" applyNumberFormat="1" applyFont="1" applyFill="1" applyBorder="1" applyAlignment="1" applyProtection="1">
      <alignment horizontal="center" vertical="center"/>
      <protection locked="0" hidden="1"/>
    </xf>
    <xf numFmtId="0" fontId="1" fillId="2" borderId="1" xfId="0" applyFont="1" applyFill="1" applyBorder="1" applyAlignment="1" applyProtection="1">
      <alignment horizontal="center" vertical="center" wrapText="1"/>
      <protection hidden="1"/>
    </xf>
    <xf numFmtId="0" fontId="1" fillId="3" borderId="3" xfId="0" applyFont="1" applyFill="1" applyBorder="1" applyAlignment="1" applyProtection="1">
      <alignment horizontal="center" vertical="center"/>
      <protection locked="0" hidden="1"/>
    </xf>
    <xf numFmtId="176" fontId="16" fillId="3" borderId="1" xfId="0" applyNumberFormat="1" applyFont="1" applyFill="1" applyBorder="1" applyAlignment="1" applyProtection="1">
      <alignment horizontal="center" vertical="center"/>
      <protection locked="0" hidden="1"/>
    </xf>
    <xf numFmtId="183" fontId="16" fillId="0" borderId="1" xfId="0" applyNumberFormat="1" applyFont="1" applyFill="1" applyBorder="1" applyAlignment="1" applyProtection="1">
      <alignment horizontal="center" vertical="center"/>
      <protection locked="0" hidden="1"/>
    </xf>
    <xf numFmtId="183" fontId="16" fillId="3" borderId="1" xfId="0" applyNumberFormat="1" applyFont="1" applyFill="1" applyBorder="1" applyAlignment="1" applyProtection="1">
      <alignment horizontal="center" vertical="center"/>
      <protection locked="0" hidden="1"/>
    </xf>
    <xf numFmtId="0" fontId="1" fillId="0" borderId="9" xfId="0" applyFont="1" applyFill="1" applyBorder="1" applyAlignment="1" applyProtection="1">
      <alignment horizontal="center" vertical="center"/>
      <protection hidden="1"/>
    </xf>
    <xf numFmtId="176" fontId="16" fillId="0" borderId="1" xfId="0" applyNumberFormat="1" applyFont="1" applyFill="1" applyBorder="1" applyAlignment="1" applyProtection="1">
      <alignment vertical="center"/>
      <protection locked="0" hidden="1"/>
    </xf>
    <xf numFmtId="0" fontId="1" fillId="0" borderId="1" xfId="0" applyFont="1" applyFill="1" applyBorder="1" applyAlignment="1" applyProtection="1">
      <alignment horizontal="center" vertical="center" wrapText="1"/>
      <protection hidden="1"/>
    </xf>
    <xf numFmtId="0" fontId="1" fillId="2" borderId="2" xfId="0" applyFont="1" applyFill="1" applyBorder="1" applyAlignment="1" applyProtection="1">
      <alignment horizontal="left" vertical="center"/>
      <protection hidden="1"/>
    </xf>
    <xf numFmtId="0" fontId="1" fillId="2" borderId="3" xfId="0" applyFont="1" applyFill="1" applyBorder="1" applyAlignment="1" applyProtection="1">
      <alignment horizontal="left" vertical="center"/>
      <protection hidden="1"/>
    </xf>
    <xf numFmtId="0" fontId="3" fillId="11" borderId="0" xfId="0" applyFont="1" applyFill="1" applyAlignment="1" applyProtection="1">
      <alignment horizontal="center"/>
      <protection hidden="1"/>
    </xf>
    <xf numFmtId="0" fontId="1" fillId="2" borderId="7" xfId="0" applyFont="1" applyFill="1" applyBorder="1" applyAlignment="1" applyProtection="1">
      <alignment horizontal="center" vertical="center"/>
      <protection hidden="1"/>
    </xf>
    <xf numFmtId="0" fontId="1" fillId="2" borderId="8" xfId="0" applyFont="1" applyFill="1" applyBorder="1" applyAlignment="1" applyProtection="1">
      <alignment horizontal="center" vertical="center"/>
      <protection hidden="1"/>
    </xf>
    <xf numFmtId="0" fontId="1" fillId="2" borderId="9" xfId="0" applyFont="1" applyFill="1" applyBorder="1" applyAlignment="1" applyProtection="1">
      <alignment horizontal="center" vertical="center"/>
      <protection hidden="1"/>
    </xf>
    <xf numFmtId="176" fontId="16" fillId="0" borderId="2" xfId="0" applyNumberFormat="1" applyFont="1" applyFill="1" applyBorder="1" applyAlignment="1" applyProtection="1">
      <alignment horizontal="center" vertical="center"/>
      <protection locked="0" hidden="1"/>
    </xf>
    <xf numFmtId="176" fontId="16" fillId="0" borderId="4" xfId="0" applyNumberFormat="1" applyFont="1" applyFill="1" applyBorder="1" applyAlignment="1" applyProtection="1">
      <alignment horizontal="center" vertical="center"/>
      <protection locked="0" hidden="1"/>
    </xf>
    <xf numFmtId="176" fontId="16" fillId="0" borderId="3" xfId="0" applyNumberFormat="1" applyFont="1" applyFill="1" applyBorder="1" applyAlignment="1" applyProtection="1">
      <alignment horizontal="center" vertical="center"/>
      <protection locked="0" hidden="1"/>
    </xf>
    <xf numFmtId="183" fontId="16" fillId="3" borderId="1" xfId="0" applyNumberFormat="1" applyFont="1" applyFill="1" applyBorder="1" applyAlignment="1" applyProtection="1">
      <alignment horizontal="center" vertical="center"/>
      <protection locked="0" hidden="1"/>
    </xf>
    <xf numFmtId="0" fontId="1" fillId="2" borderId="1" xfId="0" applyFont="1" applyFill="1" applyBorder="1" applyAlignment="1" applyProtection="1">
      <alignment horizontal="center" vertical="center" wrapText="1"/>
      <protection hidden="1"/>
    </xf>
    <xf numFmtId="0" fontId="1" fillId="3" borderId="2" xfId="0" applyFont="1" applyFill="1" applyBorder="1" applyAlignment="1" applyProtection="1">
      <alignment horizontal="center" vertical="center"/>
      <protection locked="0" hidden="1"/>
    </xf>
    <xf numFmtId="0" fontId="1" fillId="3" borderId="4" xfId="0" applyFont="1" applyFill="1" applyBorder="1" applyAlignment="1" applyProtection="1">
      <alignment horizontal="center" vertical="center"/>
      <protection locked="0" hidden="1"/>
    </xf>
    <xf numFmtId="0" fontId="1" fillId="3" borderId="3" xfId="0" applyFont="1" applyFill="1" applyBorder="1" applyAlignment="1" applyProtection="1">
      <alignment horizontal="center" vertical="center"/>
      <protection locked="0" hidden="1"/>
    </xf>
    <xf numFmtId="0" fontId="1" fillId="2" borderId="7" xfId="0" applyFont="1" applyFill="1" applyBorder="1" applyAlignment="1" applyProtection="1">
      <alignment horizontal="center" vertical="center" wrapText="1"/>
      <protection hidden="1"/>
    </xf>
    <xf numFmtId="176" fontId="16" fillId="3" borderId="1" xfId="0" applyNumberFormat="1" applyFont="1" applyFill="1" applyBorder="1" applyAlignment="1" applyProtection="1">
      <alignment horizontal="center" vertical="center"/>
      <protection locked="0" hidden="1"/>
    </xf>
    <xf numFmtId="183" fontId="16" fillId="0" borderId="1" xfId="0" applyNumberFormat="1" applyFont="1" applyFill="1" applyBorder="1" applyAlignment="1" applyProtection="1">
      <alignment horizontal="center" vertical="center"/>
      <protection hidden="1"/>
    </xf>
    <xf numFmtId="0" fontId="1" fillId="2" borderId="1" xfId="0" applyFont="1" applyFill="1" applyBorder="1" applyAlignment="1" applyProtection="1">
      <alignment horizontal="center" vertical="center"/>
      <protection hidden="1"/>
    </xf>
    <xf numFmtId="0" fontId="1" fillId="0" borderId="2" xfId="0" applyFont="1" applyFill="1" applyBorder="1" applyAlignment="1" applyProtection="1">
      <alignment horizontal="center" vertical="center"/>
      <protection hidden="1"/>
    </xf>
    <xf numFmtId="0" fontId="1" fillId="0" borderId="3" xfId="0" applyFont="1" applyFill="1" applyBorder="1" applyAlignment="1" applyProtection="1">
      <alignment horizontal="center" vertical="center"/>
      <protection hidden="1"/>
    </xf>
    <xf numFmtId="0" fontId="1" fillId="2" borderId="15" xfId="0" applyFont="1" applyFill="1" applyBorder="1" applyAlignment="1" applyProtection="1">
      <alignment horizontal="center" vertical="center"/>
      <protection hidden="1"/>
    </xf>
    <xf numFmtId="0" fontId="1" fillId="2" borderId="16" xfId="0" applyFont="1" applyFill="1" applyBorder="1" applyAlignment="1" applyProtection="1">
      <alignment horizontal="center" vertical="center"/>
      <protection hidden="1"/>
    </xf>
    <xf numFmtId="0" fontId="1" fillId="2" borderId="17" xfId="0" applyFont="1" applyFill="1" applyBorder="1" applyAlignment="1" applyProtection="1">
      <alignment horizontal="center" vertical="center"/>
      <protection hidden="1"/>
    </xf>
    <xf numFmtId="0" fontId="1" fillId="2" borderId="18" xfId="0" applyFont="1" applyFill="1" applyBorder="1" applyAlignment="1" applyProtection="1">
      <alignment horizontal="center" vertical="center"/>
      <protection hidden="1"/>
    </xf>
    <xf numFmtId="0" fontId="1" fillId="0" borderId="1" xfId="0" applyFont="1" applyFill="1" applyBorder="1" applyAlignment="1" applyProtection="1">
      <alignment horizontal="center" vertical="center"/>
      <protection hidden="1"/>
    </xf>
    <xf numFmtId="49" fontId="1" fillId="0" borderId="2" xfId="0" applyNumberFormat="1" applyFont="1" applyFill="1" applyBorder="1" applyAlignment="1" applyProtection="1">
      <alignment horizontal="center" vertical="center"/>
      <protection hidden="1"/>
    </xf>
    <xf numFmtId="49" fontId="1" fillId="0" borderId="4" xfId="0" applyNumberFormat="1" applyFont="1" applyFill="1" applyBorder="1" applyAlignment="1" applyProtection="1">
      <alignment horizontal="center" vertical="center"/>
      <protection hidden="1"/>
    </xf>
    <xf numFmtId="49" fontId="1" fillId="0" borderId="3" xfId="0" applyNumberFormat="1" applyFont="1" applyFill="1" applyBorder="1" applyAlignment="1" applyProtection="1">
      <alignment horizontal="center" vertical="center"/>
      <protection hidden="1"/>
    </xf>
    <xf numFmtId="0" fontId="3" fillId="3" borderId="0" xfId="0" applyFont="1" applyFill="1" applyAlignment="1" applyProtection="1">
      <alignment horizontal="center"/>
      <protection hidden="1"/>
    </xf>
    <xf numFmtId="0" fontId="1" fillId="2" borderId="2" xfId="0" applyFont="1" applyFill="1" applyBorder="1" applyAlignment="1" applyProtection="1">
      <alignment horizontal="center" vertical="center"/>
      <protection hidden="1"/>
    </xf>
    <xf numFmtId="0" fontId="1" fillId="2" borderId="3" xfId="0" applyFont="1" applyFill="1" applyBorder="1" applyAlignment="1" applyProtection="1">
      <alignment horizontal="center" vertical="center"/>
      <protection hidden="1"/>
    </xf>
    <xf numFmtId="0" fontId="1" fillId="0" borderId="1" xfId="0" applyFont="1" applyBorder="1" applyAlignment="1" applyProtection="1">
      <alignment horizontal="center" vertical="center"/>
      <protection hidden="1"/>
    </xf>
    <xf numFmtId="183" fontId="1" fillId="0" borderId="1" xfId="0" applyNumberFormat="1" applyFont="1" applyBorder="1" applyAlignment="1" applyProtection="1">
      <alignment horizontal="center" vertical="center"/>
      <protection hidden="1"/>
    </xf>
    <xf numFmtId="0" fontId="1" fillId="0" borderId="2" xfId="0" applyFont="1" applyFill="1" applyBorder="1" applyAlignment="1" applyProtection="1">
      <alignment horizontal="center" vertical="center" wrapText="1"/>
      <protection hidden="1"/>
    </xf>
    <xf numFmtId="0" fontId="1" fillId="0" borderId="3" xfId="0" applyFont="1" applyFill="1" applyBorder="1" applyAlignment="1" applyProtection="1">
      <alignment horizontal="center" vertical="center" wrapText="1"/>
      <protection hidden="1"/>
    </xf>
    <xf numFmtId="0" fontId="1" fillId="0" borderId="4" xfId="0" applyFont="1" applyFill="1" applyBorder="1" applyAlignment="1" applyProtection="1">
      <alignment horizontal="center" vertical="center"/>
      <protection hidden="1"/>
    </xf>
    <xf numFmtId="0" fontId="3" fillId="0" borderId="0" xfId="0" applyFont="1" applyFill="1" applyAlignment="1" applyProtection="1">
      <alignment horizontal="center"/>
      <protection hidden="1"/>
    </xf>
    <xf numFmtId="0" fontId="13" fillId="8" borderId="11" xfId="0" applyFont="1" applyFill="1" applyBorder="1" applyAlignment="1" applyProtection="1">
      <alignment horizontal="left" vertical="center"/>
      <protection hidden="1"/>
    </xf>
    <xf numFmtId="0" fontId="3" fillId="0" borderId="0" xfId="0" applyFont="1" applyAlignment="1" applyProtection="1">
      <alignment horizontal="center" vertical="center"/>
      <protection hidden="1"/>
    </xf>
    <xf numFmtId="0" fontId="13" fillId="10" borderId="12" xfId="0" applyFont="1" applyFill="1" applyBorder="1" applyAlignment="1" applyProtection="1">
      <alignment horizontal="left" vertical="center"/>
      <protection hidden="1"/>
    </xf>
    <xf numFmtId="0" fontId="13" fillId="10" borderId="13" xfId="0" applyFont="1" applyFill="1" applyBorder="1" applyAlignment="1" applyProtection="1">
      <alignment horizontal="left" vertical="center"/>
      <protection hidden="1"/>
    </xf>
    <xf numFmtId="0" fontId="13" fillId="10" borderId="14" xfId="0" applyFont="1" applyFill="1" applyBorder="1" applyAlignment="1" applyProtection="1">
      <alignment horizontal="left" vertical="center"/>
      <protection hidden="1"/>
    </xf>
    <xf numFmtId="0" fontId="1" fillId="9" borderId="11" xfId="0" applyFont="1" applyFill="1" applyBorder="1" applyAlignment="1" applyProtection="1">
      <alignment horizontal="center" vertical="center"/>
      <protection hidden="1"/>
    </xf>
    <xf numFmtId="0" fontId="13" fillId="8" borderId="11" xfId="0" applyFont="1" applyFill="1" applyBorder="1" applyAlignment="1" applyProtection="1">
      <alignment horizontal="center" vertical="center"/>
      <protection hidden="1"/>
    </xf>
    <xf numFmtId="0" fontId="13" fillId="10" borderId="11" xfId="0" applyFont="1" applyFill="1" applyBorder="1" applyAlignment="1" applyProtection="1">
      <alignment horizontal="left" vertical="center"/>
      <protection hidden="1"/>
    </xf>
    <xf numFmtId="0" fontId="13" fillId="8" borderId="11" xfId="0" applyFont="1" applyFill="1" applyBorder="1" applyAlignment="1" applyProtection="1">
      <alignment horizontal="left" vertical="center" wrapText="1"/>
      <protection hidden="1"/>
    </xf>
    <xf numFmtId="0" fontId="13" fillId="8" borderId="11" xfId="0" applyFont="1" applyFill="1" applyBorder="1" applyAlignment="1" applyProtection="1">
      <alignment horizontal="center" vertical="center" wrapText="1"/>
      <protection hidden="1"/>
    </xf>
    <xf numFmtId="0" fontId="13" fillId="10" borderId="11" xfId="0" applyFont="1" applyFill="1" applyBorder="1" applyAlignment="1" applyProtection="1">
      <alignment horizontal="left" vertical="center" wrapText="1"/>
      <protection hidden="1"/>
    </xf>
    <xf numFmtId="0" fontId="1" fillId="8" borderId="11" xfId="0" applyFont="1" applyFill="1" applyBorder="1" applyAlignment="1" applyProtection="1">
      <alignment horizontal="center" vertical="center"/>
      <protection hidden="1"/>
    </xf>
    <xf numFmtId="183" fontId="1" fillId="9" borderId="11" xfId="0" applyNumberFormat="1" applyFont="1" applyFill="1" applyBorder="1" applyAlignment="1" applyProtection="1">
      <alignment horizontal="center" vertical="center"/>
      <protection hidden="1"/>
    </xf>
    <xf numFmtId="0" fontId="1" fillId="10" borderId="12" xfId="0" applyFont="1" applyFill="1" applyBorder="1" applyAlignment="1" applyProtection="1">
      <alignment horizontal="center" vertical="center"/>
      <protection hidden="1"/>
    </xf>
    <xf numFmtId="0" fontId="1" fillId="10" borderId="13" xfId="0" applyFont="1" applyFill="1" applyBorder="1" applyAlignment="1" applyProtection="1">
      <alignment horizontal="center" vertical="center"/>
      <protection hidden="1"/>
    </xf>
    <xf numFmtId="0" fontId="1" fillId="10" borderId="14" xfId="0" applyFont="1" applyFill="1" applyBorder="1" applyAlignment="1" applyProtection="1">
      <alignment horizontal="center" vertical="center"/>
      <protection hidden="1"/>
    </xf>
    <xf numFmtId="0" fontId="1" fillId="10" borderId="11" xfId="0" applyFont="1" applyFill="1" applyBorder="1" applyAlignment="1" applyProtection="1">
      <alignment horizontal="center" vertical="center"/>
      <protection hidden="1"/>
    </xf>
    <xf numFmtId="49" fontId="1" fillId="9" borderId="11" xfId="0" applyNumberFormat="1" applyFont="1" applyFill="1" applyBorder="1" applyAlignment="1" applyProtection="1">
      <alignment horizontal="center" vertical="center"/>
      <protection hidden="1"/>
    </xf>
    <xf numFmtId="183" fontId="16" fillId="2" borderId="11" xfId="0" applyNumberFormat="1" applyFont="1" applyFill="1" applyBorder="1" applyAlignment="1" applyProtection="1">
      <alignment horizontal="center" vertical="center"/>
      <protection hidden="1"/>
    </xf>
    <xf numFmtId="0" fontId="1" fillId="8" borderId="12" xfId="0" applyFont="1" applyFill="1" applyBorder="1" applyAlignment="1" applyProtection="1">
      <alignment horizontal="center" vertical="center"/>
      <protection hidden="1"/>
    </xf>
    <xf numFmtId="0" fontId="1" fillId="8" borderId="13" xfId="0" applyFont="1" applyFill="1" applyBorder="1" applyAlignment="1" applyProtection="1">
      <alignment horizontal="center" vertical="center"/>
      <protection hidden="1"/>
    </xf>
    <xf numFmtId="0" fontId="1" fillId="8" borderId="14" xfId="0" applyFont="1" applyFill="1" applyBorder="1" applyAlignment="1" applyProtection="1">
      <alignment horizontal="center" vertical="center"/>
      <protection hidden="1"/>
    </xf>
    <xf numFmtId="0" fontId="1" fillId="2" borderId="1" xfId="0" applyFont="1" applyFill="1" applyBorder="1" applyAlignment="1">
      <alignment horizontal="center" vertical="center"/>
    </xf>
    <xf numFmtId="176" fontId="1" fillId="0" borderId="2" xfId="0" applyNumberFormat="1" applyFont="1" applyBorder="1" applyAlignment="1" applyProtection="1">
      <alignment horizontal="center" vertical="center"/>
      <protection hidden="1"/>
    </xf>
    <xf numFmtId="176" fontId="1" fillId="0" borderId="4" xfId="0" applyNumberFormat="1" applyFont="1" applyBorder="1" applyAlignment="1" applyProtection="1">
      <alignment horizontal="center" vertical="center"/>
      <protection hidden="1"/>
    </xf>
    <xf numFmtId="176" fontId="1" fillId="0" borderId="3" xfId="0" applyNumberFormat="1" applyFont="1" applyBorder="1" applyAlignment="1" applyProtection="1">
      <alignment horizontal="center" vertical="center"/>
      <protection hidden="1"/>
    </xf>
    <xf numFmtId="0" fontId="1" fillId="6" borderId="2" xfId="0" applyFont="1" applyFill="1" applyBorder="1" applyAlignment="1" applyProtection="1">
      <alignment horizontal="center" vertical="center"/>
      <protection locked="0"/>
    </xf>
    <xf numFmtId="0" fontId="1" fillId="6" borderId="4" xfId="0" applyFont="1" applyFill="1" applyBorder="1" applyAlignment="1" applyProtection="1">
      <alignment horizontal="center" vertical="center"/>
      <protection locked="0"/>
    </xf>
    <xf numFmtId="0" fontId="1" fillId="6" borderId="3" xfId="0" applyFont="1" applyFill="1" applyBorder="1" applyAlignment="1" applyProtection="1">
      <alignment horizontal="center" vertical="center"/>
      <protection locked="0"/>
    </xf>
    <xf numFmtId="176" fontId="1" fillId="6" borderId="2" xfId="0" applyNumberFormat="1" applyFont="1" applyFill="1" applyBorder="1" applyAlignment="1" applyProtection="1">
      <alignment horizontal="center" vertical="center"/>
      <protection locked="0"/>
    </xf>
    <xf numFmtId="176" fontId="1" fillId="6" borderId="4" xfId="0" applyNumberFormat="1" applyFont="1" applyFill="1" applyBorder="1" applyAlignment="1" applyProtection="1">
      <alignment horizontal="center" vertical="center"/>
      <protection locked="0"/>
    </xf>
    <xf numFmtId="176" fontId="1" fillId="6" borderId="3" xfId="0" applyNumberFormat="1" applyFont="1" applyFill="1" applyBorder="1" applyAlignment="1" applyProtection="1">
      <alignment horizontal="center" vertical="center"/>
      <protection locked="0"/>
    </xf>
    <xf numFmtId="182" fontId="1" fillId="6" borderId="2" xfId="0" quotePrefix="1" applyNumberFormat="1" applyFont="1" applyFill="1" applyBorder="1" applyAlignment="1" applyProtection="1">
      <alignment horizontal="center" vertical="center"/>
      <protection locked="0"/>
    </xf>
    <xf numFmtId="182" fontId="1" fillId="6" borderId="4" xfId="0" applyNumberFormat="1" applyFont="1" applyFill="1" applyBorder="1" applyAlignment="1" applyProtection="1">
      <alignment horizontal="center" vertical="center"/>
      <protection locked="0"/>
    </xf>
    <xf numFmtId="182" fontId="1" fillId="6" borderId="3" xfId="0" applyNumberFormat="1" applyFont="1" applyFill="1" applyBorder="1" applyAlignment="1" applyProtection="1">
      <alignment horizontal="center" vertical="center"/>
      <protection locked="0"/>
    </xf>
    <xf numFmtId="0" fontId="1" fillId="2" borderId="1" xfId="0" applyFont="1" applyFill="1" applyBorder="1" applyAlignment="1">
      <alignment horizontal="center" vertical="center" wrapText="1"/>
    </xf>
    <xf numFmtId="0" fontId="1" fillId="0" borderId="2" xfId="0" applyFont="1" applyFill="1" applyBorder="1" applyAlignment="1">
      <alignment horizontal="center" vertical="center"/>
    </xf>
    <xf numFmtId="0" fontId="1" fillId="0" borderId="4" xfId="0" applyFont="1" applyFill="1" applyBorder="1" applyAlignment="1">
      <alignment horizontal="center" vertical="center"/>
    </xf>
    <xf numFmtId="0" fontId="1" fillId="0" borderId="3" xfId="0" applyFont="1" applyFill="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0" xfId="0" applyFont="1" applyAlignment="1">
      <alignment horizontal="center" vertical="center"/>
    </xf>
    <xf numFmtId="0" fontId="3" fillId="6" borderId="10" xfId="0" applyFont="1" applyFill="1" applyBorder="1" applyAlignment="1" applyProtection="1">
      <alignment horizontal="right" vertical="center"/>
      <protection locked="0"/>
    </xf>
    <xf numFmtId="0" fontId="1" fillId="2" borderId="2"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3" xfId="0" applyFont="1" applyFill="1" applyBorder="1" applyAlignment="1">
      <alignment horizontal="center" vertical="center"/>
    </xf>
    <xf numFmtId="0" fontId="1" fillId="5" borderId="7" xfId="1" applyFont="1" applyFill="1" applyBorder="1" applyAlignment="1">
      <alignment horizontal="center" vertical="center" wrapText="1"/>
    </xf>
    <xf numFmtId="0" fontId="1" fillId="5" borderId="9" xfId="1" applyFont="1" applyFill="1" applyBorder="1" applyAlignment="1">
      <alignment horizontal="center" vertical="center" wrapText="1"/>
    </xf>
    <xf numFmtId="0" fontId="1" fillId="0" borderId="7" xfId="1" applyFont="1" applyBorder="1" applyAlignment="1">
      <alignment horizontal="center" vertical="center"/>
    </xf>
    <xf numFmtId="0" fontId="1" fillId="0" borderId="8" xfId="1" applyFont="1" applyBorder="1" applyAlignment="1">
      <alignment horizontal="center" vertical="center"/>
    </xf>
    <xf numFmtId="0" fontId="1" fillId="0" borderId="9" xfId="1" applyFont="1" applyBorder="1" applyAlignment="1">
      <alignment horizontal="center" vertical="center"/>
    </xf>
  </cellXfs>
  <cellStyles count="3">
    <cellStyle name="ハイパーリンク 2" xfId="2" xr:uid="{00000000-0005-0000-0000-000000000000}"/>
    <cellStyle name="標準" xfId="0" builtinId="0"/>
    <cellStyle name="標準 2" xfId="1" xr:uid="{00000000-0005-0000-0000-000002000000}"/>
  </cellStyles>
  <dxfs count="44">
    <dxf>
      <font>
        <color theme="0"/>
      </font>
      <fill>
        <patternFill>
          <bgColor rgb="FFFF0000"/>
        </patternFill>
      </fill>
    </dxf>
    <dxf>
      <font>
        <b val="0"/>
        <i val="0"/>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b val="0"/>
        <i val="0"/>
        <color theme="0"/>
      </font>
      <fill>
        <patternFill>
          <bgColor rgb="FFFF0000"/>
        </patternFill>
      </fill>
    </dxf>
    <dxf>
      <font>
        <color theme="0"/>
      </font>
      <fill>
        <patternFill>
          <bgColor rgb="FFFF0000"/>
        </patternFill>
      </fill>
    </dxf>
    <dxf>
      <font>
        <color theme="0"/>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Medium9"/>
  <colors>
    <mruColors>
      <color rgb="FFFFFFCC"/>
      <color rgb="FF0000CC"/>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16</xdr:col>
      <xdr:colOff>121920</xdr:colOff>
      <xdr:row>5</xdr:row>
      <xdr:rowOff>38100</xdr:rowOff>
    </xdr:from>
    <xdr:to>
      <xdr:col>19</xdr:col>
      <xdr:colOff>480059</xdr:colOff>
      <xdr:row>6</xdr:row>
      <xdr:rowOff>137160</xdr:rowOff>
    </xdr:to>
    <xdr:sp macro="" textlink="">
      <xdr:nvSpPr>
        <xdr:cNvPr id="2" name="角丸四角形吹き出し 10">
          <a:extLst>
            <a:ext uri="{FF2B5EF4-FFF2-40B4-BE49-F238E27FC236}">
              <a16:creationId xmlns:a16="http://schemas.microsoft.com/office/drawing/2014/main" id="{00000000-0008-0000-0100-000002000000}"/>
            </a:ext>
          </a:extLst>
        </xdr:cNvPr>
        <xdr:cNvSpPr/>
      </xdr:nvSpPr>
      <xdr:spPr>
        <a:xfrm>
          <a:off x="10995660" y="1120140"/>
          <a:ext cx="2186939" cy="327660"/>
        </a:xfrm>
        <a:prstGeom prst="wedgeRoundRectCallout">
          <a:avLst>
            <a:gd name="adj1" fmla="val -52751"/>
            <a:gd name="adj2" fmla="val 25288"/>
            <a:gd name="adj3" fmla="val 16667"/>
          </a:avLst>
        </a:prstGeom>
        <a:solidFill>
          <a:srgbClr val="92D050"/>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spc="-100" baseline="0">
              <a:solidFill>
                <a:sysClr val="windowText" lastClr="000000"/>
              </a:solidFill>
              <a:latin typeface="Meiryo UI" panose="020B0604030504040204" pitchFamily="50" charset="-128"/>
              <a:ea typeface="Meiryo UI" panose="020B0604030504040204" pitchFamily="50" charset="-128"/>
            </a:rPr>
            <a:t>差替先電源の差替可能容量を算出します</a:t>
          </a:r>
        </a:p>
        <a:p>
          <a:pPr algn="l"/>
          <a:endParaRPr kumimoji="1" lang="en-US" altLang="ja-JP" sz="1000" spc="-100" baseline="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16</xdr:col>
      <xdr:colOff>106680</xdr:colOff>
      <xdr:row>17</xdr:row>
      <xdr:rowOff>152400</xdr:rowOff>
    </xdr:from>
    <xdr:to>
      <xdr:col>20</xdr:col>
      <xdr:colOff>83820</xdr:colOff>
      <xdr:row>20</xdr:row>
      <xdr:rowOff>99060</xdr:rowOff>
    </xdr:to>
    <xdr:sp macro="" textlink="">
      <xdr:nvSpPr>
        <xdr:cNvPr id="3" name="角丸四角形吹き出し 10">
          <a:extLst>
            <a:ext uri="{FF2B5EF4-FFF2-40B4-BE49-F238E27FC236}">
              <a16:creationId xmlns:a16="http://schemas.microsoft.com/office/drawing/2014/main" id="{00000000-0008-0000-0100-000003000000}"/>
            </a:ext>
          </a:extLst>
        </xdr:cNvPr>
        <xdr:cNvSpPr/>
      </xdr:nvSpPr>
      <xdr:spPr>
        <a:xfrm>
          <a:off x="10980420" y="3977640"/>
          <a:ext cx="2415540" cy="632460"/>
        </a:xfrm>
        <a:prstGeom prst="wedgeRoundRectCallout">
          <a:avLst>
            <a:gd name="adj1" fmla="val -52751"/>
            <a:gd name="adj2" fmla="val 25288"/>
            <a:gd name="adj3" fmla="val 16667"/>
          </a:avLst>
        </a:prstGeom>
        <a:solidFill>
          <a:srgbClr val="92D050"/>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spc="-100" baseline="0">
              <a:solidFill>
                <a:sysClr val="windowText" lastClr="000000"/>
              </a:solidFill>
              <a:latin typeface="Meiryo UI" panose="020B0604030504040204" pitchFamily="50" charset="-128"/>
              <a:ea typeface="Meiryo UI" panose="020B0604030504040204" pitchFamily="50" charset="-128"/>
            </a:rPr>
            <a:t>過去に電源等差替を実施している場合は、</a:t>
          </a:r>
          <a:endParaRPr kumimoji="1" lang="en-US" altLang="ja-JP" sz="1000" spc="-100" baseline="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000" spc="-100" baseline="0">
              <a:solidFill>
                <a:sysClr val="windowText" lastClr="000000"/>
              </a:solidFill>
              <a:latin typeface="Meiryo UI" panose="020B0604030504040204" pitchFamily="50" charset="-128"/>
              <a:ea typeface="Meiryo UI" panose="020B0604030504040204" pitchFamily="50" charset="-128"/>
            </a:rPr>
            <a:t>差替内容を差替契約毎に記載してください</a:t>
          </a:r>
          <a:endParaRPr kumimoji="1" lang="en-US" altLang="ja-JP" sz="1000" spc="-100" baseline="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16</xdr:col>
      <xdr:colOff>151503</xdr:colOff>
      <xdr:row>85</xdr:row>
      <xdr:rowOff>93682</xdr:rowOff>
    </xdr:from>
    <xdr:to>
      <xdr:col>19</xdr:col>
      <xdr:colOff>89647</xdr:colOff>
      <xdr:row>88</xdr:row>
      <xdr:rowOff>40342</xdr:rowOff>
    </xdr:to>
    <xdr:sp macro="" textlink="">
      <xdr:nvSpPr>
        <xdr:cNvPr id="4" name="角丸四角形吹き出し 10">
          <a:extLst>
            <a:ext uri="{FF2B5EF4-FFF2-40B4-BE49-F238E27FC236}">
              <a16:creationId xmlns:a16="http://schemas.microsoft.com/office/drawing/2014/main" id="{00000000-0008-0000-0100-000004000000}"/>
            </a:ext>
          </a:extLst>
        </xdr:cNvPr>
        <xdr:cNvSpPr/>
      </xdr:nvSpPr>
      <xdr:spPr>
        <a:xfrm>
          <a:off x="11142232" y="17664506"/>
          <a:ext cx="1766944" cy="645907"/>
        </a:xfrm>
        <a:prstGeom prst="wedgeRoundRectCallout">
          <a:avLst>
            <a:gd name="adj1" fmla="val -56154"/>
            <a:gd name="adj2" fmla="val 22512"/>
            <a:gd name="adj3" fmla="val 16667"/>
          </a:avLst>
        </a:prstGeom>
        <a:solidFill>
          <a:srgbClr val="92D050"/>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spc="-100" baseline="0">
              <a:solidFill>
                <a:sysClr val="windowText" lastClr="000000"/>
              </a:solidFill>
              <a:latin typeface="Meiryo UI" panose="020B0604030504040204" pitchFamily="50" charset="-128"/>
              <a:ea typeface="Meiryo UI" panose="020B0604030504040204" pitchFamily="50" charset="-128"/>
            </a:rPr>
            <a:t>今回の差替契約で差し替える情報を入力してください</a:t>
          </a:r>
          <a:endParaRPr kumimoji="1" lang="en-US" altLang="ja-JP" sz="1050" spc="-100" baseline="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16</xdr:col>
      <xdr:colOff>106680</xdr:colOff>
      <xdr:row>7</xdr:row>
      <xdr:rowOff>224119</xdr:rowOff>
    </xdr:from>
    <xdr:to>
      <xdr:col>20</xdr:col>
      <xdr:colOff>365760</xdr:colOff>
      <xdr:row>10</xdr:row>
      <xdr:rowOff>152400</xdr:rowOff>
    </xdr:to>
    <xdr:sp macro="" textlink="">
      <xdr:nvSpPr>
        <xdr:cNvPr id="6" name="角丸四角形吹き出し 10">
          <a:extLst>
            <a:ext uri="{FF2B5EF4-FFF2-40B4-BE49-F238E27FC236}">
              <a16:creationId xmlns:a16="http://schemas.microsoft.com/office/drawing/2014/main" id="{00000000-0008-0000-0100-000006000000}"/>
            </a:ext>
          </a:extLst>
        </xdr:cNvPr>
        <xdr:cNvSpPr/>
      </xdr:nvSpPr>
      <xdr:spPr>
        <a:xfrm>
          <a:off x="11097409" y="1775013"/>
          <a:ext cx="2697480" cy="627528"/>
        </a:xfrm>
        <a:prstGeom prst="wedgeRoundRectCallout">
          <a:avLst>
            <a:gd name="adj1" fmla="val -74905"/>
            <a:gd name="adj2" fmla="val 59607"/>
            <a:gd name="adj3" fmla="val 16667"/>
          </a:avLst>
        </a:prstGeom>
        <a:solidFill>
          <a:srgbClr val="92D050"/>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spc="-100" baseline="0">
              <a:solidFill>
                <a:sysClr val="windowText" lastClr="000000"/>
              </a:solidFill>
              <a:latin typeface="Meiryo UI" panose="020B0604030504040204" pitchFamily="50" charset="-128"/>
              <a:ea typeface="Meiryo UI" panose="020B0604030504040204" pitchFamily="50" charset="-128"/>
            </a:rPr>
            <a:t>設備容量以下の整数値を入力してください</a:t>
          </a:r>
          <a:endParaRPr kumimoji="1" lang="en-US" altLang="ja-JP" sz="1000" spc="-100" baseline="0">
            <a:solidFill>
              <a:sysClr val="windowText" lastClr="000000"/>
            </a:solidFill>
            <a:latin typeface="Meiryo UI" panose="020B0604030504040204" pitchFamily="50" charset="-128"/>
            <a:ea typeface="Meiryo UI" panose="020B0604030504040204" pitchFamily="50" charset="-128"/>
          </a:endParaRPr>
        </a:p>
        <a:p>
          <a:pPr algn="l"/>
          <a:r>
            <a:rPr kumimoji="1" lang="en-US" altLang="ja-JP" sz="1000" spc="-100" baseline="0">
              <a:solidFill>
                <a:sysClr val="windowText" lastClr="000000"/>
              </a:solidFill>
              <a:latin typeface="Meiryo UI" panose="020B0604030504040204" pitchFamily="50" charset="-128"/>
              <a:ea typeface="Meiryo UI" panose="020B0604030504040204" pitchFamily="50" charset="-128"/>
            </a:rPr>
            <a:t>※</a:t>
          </a:r>
          <a:r>
            <a:rPr kumimoji="1" lang="ja-JP" altLang="en-US" sz="1000" spc="-100" baseline="0">
              <a:solidFill>
                <a:sysClr val="windowText" lastClr="000000"/>
              </a:solidFill>
              <a:latin typeface="Meiryo UI" panose="020B0604030504040204" pitchFamily="50" charset="-128"/>
              <a:ea typeface="Meiryo UI" panose="020B0604030504040204" pitchFamily="50" charset="-128"/>
            </a:rPr>
            <a:t>補修等に伴う出力減少分は差し引かないでください</a:t>
          </a:r>
        </a:p>
      </xdr:txBody>
    </xdr:sp>
    <xdr:clientData/>
  </xdr:twoCellAnchor>
  <xdr:twoCellAnchor>
    <xdr:from>
      <xdr:col>16</xdr:col>
      <xdr:colOff>121921</xdr:colOff>
      <xdr:row>11</xdr:row>
      <xdr:rowOff>210670</xdr:rowOff>
    </xdr:from>
    <xdr:to>
      <xdr:col>20</xdr:col>
      <xdr:colOff>510541</xdr:colOff>
      <xdr:row>15</xdr:row>
      <xdr:rowOff>322728</xdr:rowOff>
    </xdr:to>
    <xdr:sp macro="" textlink="">
      <xdr:nvSpPr>
        <xdr:cNvPr id="7" name="角丸四角形吹き出し 10">
          <a:extLst>
            <a:ext uri="{FF2B5EF4-FFF2-40B4-BE49-F238E27FC236}">
              <a16:creationId xmlns:a16="http://schemas.microsoft.com/office/drawing/2014/main" id="{00000000-0008-0000-0100-000007000000}"/>
            </a:ext>
          </a:extLst>
        </xdr:cNvPr>
        <xdr:cNvSpPr/>
      </xdr:nvSpPr>
      <xdr:spPr>
        <a:xfrm>
          <a:off x="11112650" y="2693894"/>
          <a:ext cx="2827020" cy="811305"/>
        </a:xfrm>
        <a:prstGeom prst="wedgeRoundRectCallout">
          <a:avLst>
            <a:gd name="adj1" fmla="val -72880"/>
            <a:gd name="adj2" fmla="val 4077"/>
            <a:gd name="adj3" fmla="val 16667"/>
          </a:avLst>
        </a:prstGeom>
        <a:solidFill>
          <a:srgbClr val="92D050"/>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spc="-100" baseline="0">
              <a:solidFill>
                <a:sysClr val="windowText" lastClr="000000"/>
              </a:solidFill>
              <a:latin typeface="Meiryo UI" panose="020B0604030504040204" pitchFamily="50" charset="-128"/>
              <a:ea typeface="Meiryo UI" panose="020B0604030504040204" pitchFamily="50" charset="-128"/>
            </a:rPr>
            <a:t>各月の供給力の最大値以下の整数値を入力してください</a:t>
          </a:r>
          <a:r>
            <a:rPr kumimoji="1" lang="en-US" altLang="ja-JP" sz="1000" spc="-100" baseline="0">
              <a:solidFill>
                <a:sysClr val="windowText" lastClr="000000"/>
              </a:solidFill>
              <a:latin typeface="Meiryo UI" panose="020B0604030504040204" pitchFamily="50" charset="-128"/>
              <a:ea typeface="Meiryo UI" panose="020B0604030504040204" pitchFamily="50" charset="-128"/>
            </a:rPr>
            <a:t>※</a:t>
          </a:r>
          <a:r>
            <a:rPr kumimoji="1" lang="ja-JP" altLang="en-US" sz="1000" spc="-100" baseline="0">
              <a:solidFill>
                <a:sysClr val="windowText" lastClr="000000"/>
              </a:solidFill>
              <a:latin typeface="Meiryo UI" panose="020B0604030504040204" pitchFamily="50" charset="-128"/>
              <a:ea typeface="Meiryo UI" panose="020B0604030504040204" pitchFamily="50" charset="-128"/>
            </a:rPr>
            <a:t>補修等に伴う出力減少分は差し引かないでください</a:t>
          </a:r>
          <a:endParaRPr kumimoji="1" lang="en-US" altLang="ja-JP" sz="1000" spc="-100" baseline="0">
            <a:solidFill>
              <a:sysClr val="windowText" lastClr="000000"/>
            </a:solidFill>
            <a:latin typeface="Meiryo UI" panose="020B0604030504040204" pitchFamily="50" charset="-128"/>
            <a:ea typeface="Meiryo UI" panose="020B0604030504040204" pitchFamily="50" charset="-128"/>
          </a:endParaRPr>
        </a:p>
        <a:p>
          <a:pPr algn="l"/>
          <a:r>
            <a:rPr kumimoji="1" lang="en-US" altLang="ja-JP" sz="1000" spc="-100" baseline="0">
              <a:solidFill>
                <a:sysClr val="windowText" lastClr="000000"/>
              </a:solidFill>
              <a:latin typeface="Meiryo UI" panose="020B0604030504040204" pitchFamily="50" charset="-128"/>
              <a:ea typeface="Meiryo UI" panose="020B0604030504040204" pitchFamily="50" charset="-128"/>
            </a:rPr>
            <a:t>※</a:t>
          </a:r>
          <a:r>
            <a:rPr kumimoji="1" lang="ja-JP" altLang="en-US" sz="1000" spc="-100" baseline="0">
              <a:solidFill>
                <a:sysClr val="windowText" lastClr="000000"/>
              </a:solidFill>
              <a:latin typeface="Meiryo UI" panose="020B0604030504040204" pitchFamily="50" charset="-128"/>
              <a:ea typeface="Meiryo UI" panose="020B0604030504040204" pitchFamily="50" charset="-128"/>
            </a:rPr>
            <a:t>小数の場合は四捨五入した値となります</a:t>
          </a:r>
        </a:p>
      </xdr:txBody>
    </xdr:sp>
    <xdr:clientData/>
  </xdr:twoCellAnchor>
  <xdr:twoCellAnchor>
    <xdr:from>
      <xdr:col>16</xdr:col>
      <xdr:colOff>142537</xdr:colOff>
      <xdr:row>89</xdr:row>
      <xdr:rowOff>21965</xdr:rowOff>
    </xdr:from>
    <xdr:to>
      <xdr:col>19</xdr:col>
      <xdr:colOff>247327</xdr:colOff>
      <xdr:row>91</xdr:row>
      <xdr:rowOff>188259</xdr:rowOff>
    </xdr:to>
    <xdr:sp macro="" textlink="">
      <xdr:nvSpPr>
        <xdr:cNvPr id="8" name="角丸四角形吹き出し 10">
          <a:extLst>
            <a:ext uri="{FF2B5EF4-FFF2-40B4-BE49-F238E27FC236}">
              <a16:creationId xmlns:a16="http://schemas.microsoft.com/office/drawing/2014/main" id="{00000000-0008-0000-0100-000008000000}"/>
            </a:ext>
          </a:extLst>
        </xdr:cNvPr>
        <xdr:cNvSpPr/>
      </xdr:nvSpPr>
      <xdr:spPr>
        <a:xfrm>
          <a:off x="11133266" y="18525118"/>
          <a:ext cx="1933590" cy="632459"/>
        </a:xfrm>
        <a:prstGeom prst="wedgeRoundRectCallout">
          <a:avLst>
            <a:gd name="adj1" fmla="val -85182"/>
            <a:gd name="adj2" fmla="val -64218"/>
            <a:gd name="adj3" fmla="val 16667"/>
          </a:avLst>
        </a:prstGeom>
        <a:solidFill>
          <a:srgbClr val="92D050"/>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spc="-100" baseline="0">
              <a:solidFill>
                <a:sysClr val="windowText" lastClr="000000"/>
              </a:solidFill>
              <a:latin typeface="Meiryo UI" panose="020B0604030504040204" pitchFamily="50" charset="-128"/>
              <a:ea typeface="Meiryo UI" panose="020B0604030504040204" pitchFamily="50" charset="-128"/>
            </a:rPr>
            <a:t>差替期間を記載してください</a:t>
          </a:r>
          <a:endParaRPr kumimoji="1" lang="en-US" altLang="ja-JP" sz="1050" spc="-100" baseline="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050" spc="-100" baseline="0">
              <a:solidFill>
                <a:sysClr val="windowText" lastClr="000000"/>
              </a:solidFill>
              <a:latin typeface="Meiryo UI" panose="020B0604030504040204" pitchFamily="50" charset="-128"/>
              <a:ea typeface="Meiryo UI" panose="020B0604030504040204" pitchFamily="50" charset="-128"/>
            </a:rPr>
            <a:t>例）</a:t>
          </a:r>
          <a:r>
            <a:rPr kumimoji="1" lang="en-US" altLang="ja-JP" sz="1050" spc="-100" baseline="0">
              <a:solidFill>
                <a:sysClr val="windowText" lastClr="000000"/>
              </a:solidFill>
              <a:latin typeface="Meiryo UI" panose="020B0604030504040204" pitchFamily="50" charset="-128"/>
              <a:ea typeface="Meiryo UI" panose="020B0604030504040204" pitchFamily="50" charset="-128"/>
            </a:rPr>
            <a:t>2024</a:t>
          </a:r>
          <a:r>
            <a:rPr kumimoji="1" lang="ja-JP" altLang="en-US" sz="1050" spc="-100" baseline="0">
              <a:solidFill>
                <a:sysClr val="windowText" lastClr="000000"/>
              </a:solidFill>
              <a:latin typeface="Meiryo UI" panose="020B0604030504040204" pitchFamily="50" charset="-128"/>
              <a:ea typeface="Meiryo UI" panose="020B0604030504040204" pitchFamily="50" charset="-128"/>
            </a:rPr>
            <a:t>年</a:t>
          </a:r>
          <a:r>
            <a:rPr kumimoji="1" lang="en-US" altLang="ja-JP" sz="1050" spc="-100" baseline="0">
              <a:solidFill>
                <a:sysClr val="windowText" lastClr="000000"/>
              </a:solidFill>
              <a:latin typeface="Meiryo UI" panose="020B0604030504040204" pitchFamily="50" charset="-128"/>
              <a:ea typeface="Meiryo UI" panose="020B0604030504040204" pitchFamily="50" charset="-128"/>
            </a:rPr>
            <a:t>4</a:t>
          </a:r>
          <a:r>
            <a:rPr kumimoji="1" lang="ja-JP" altLang="en-US" sz="1050" spc="-100" baseline="0">
              <a:solidFill>
                <a:sysClr val="windowText" lastClr="000000"/>
              </a:solidFill>
              <a:latin typeface="Meiryo UI" panose="020B0604030504040204" pitchFamily="50" charset="-128"/>
              <a:ea typeface="Meiryo UI" panose="020B0604030504040204" pitchFamily="50" charset="-128"/>
            </a:rPr>
            <a:t>月～</a:t>
          </a:r>
          <a:r>
            <a:rPr kumimoji="1" lang="en-US" altLang="ja-JP" sz="1050" spc="-100" baseline="0">
              <a:solidFill>
                <a:sysClr val="windowText" lastClr="000000"/>
              </a:solidFill>
              <a:latin typeface="Meiryo UI" panose="020B0604030504040204" pitchFamily="50" charset="-128"/>
              <a:ea typeface="Meiryo UI" panose="020B0604030504040204" pitchFamily="50" charset="-128"/>
            </a:rPr>
            <a:t>2025</a:t>
          </a:r>
          <a:r>
            <a:rPr kumimoji="1" lang="ja-JP" altLang="en-US" sz="1050" spc="-100" baseline="0">
              <a:solidFill>
                <a:sysClr val="windowText" lastClr="000000"/>
              </a:solidFill>
              <a:latin typeface="Meiryo UI" panose="020B0604030504040204" pitchFamily="50" charset="-128"/>
              <a:ea typeface="Meiryo UI" panose="020B0604030504040204" pitchFamily="50" charset="-128"/>
            </a:rPr>
            <a:t>年</a:t>
          </a:r>
          <a:r>
            <a:rPr kumimoji="1" lang="en-US" altLang="ja-JP" sz="1050" spc="-100" baseline="0">
              <a:solidFill>
                <a:sysClr val="windowText" lastClr="000000"/>
              </a:solidFill>
              <a:latin typeface="Meiryo UI" panose="020B0604030504040204" pitchFamily="50" charset="-128"/>
              <a:ea typeface="Meiryo UI" panose="020B0604030504040204" pitchFamily="50" charset="-128"/>
            </a:rPr>
            <a:t>3</a:t>
          </a:r>
          <a:r>
            <a:rPr kumimoji="1" lang="ja-JP" altLang="en-US" sz="1050" spc="-100" baseline="0">
              <a:solidFill>
                <a:sysClr val="windowText" lastClr="000000"/>
              </a:solidFill>
              <a:latin typeface="Meiryo UI" panose="020B0604030504040204" pitchFamily="50" charset="-128"/>
              <a:ea typeface="Meiryo UI" panose="020B0604030504040204" pitchFamily="50" charset="-128"/>
            </a:rPr>
            <a:t>月</a:t>
          </a:r>
          <a:endParaRPr kumimoji="1" lang="en-US" altLang="ja-JP" sz="1050" spc="-100" baseline="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16</xdr:col>
      <xdr:colOff>134471</xdr:colOff>
      <xdr:row>92</xdr:row>
      <xdr:rowOff>143435</xdr:rowOff>
    </xdr:from>
    <xdr:to>
      <xdr:col>21</xdr:col>
      <xdr:colOff>233083</xdr:colOff>
      <xdr:row>97</xdr:row>
      <xdr:rowOff>53787</xdr:rowOff>
    </xdr:to>
    <xdr:sp macro="" textlink="">
      <xdr:nvSpPr>
        <xdr:cNvPr id="9" name="角丸四角形吹き出し 10">
          <a:extLst>
            <a:ext uri="{FF2B5EF4-FFF2-40B4-BE49-F238E27FC236}">
              <a16:creationId xmlns:a16="http://schemas.microsoft.com/office/drawing/2014/main" id="{00000000-0008-0000-0100-000009000000}"/>
            </a:ext>
          </a:extLst>
        </xdr:cNvPr>
        <xdr:cNvSpPr/>
      </xdr:nvSpPr>
      <xdr:spPr>
        <a:xfrm>
          <a:off x="11125200" y="19345835"/>
          <a:ext cx="3146612" cy="833717"/>
        </a:xfrm>
        <a:prstGeom prst="wedgeRoundRectCallout">
          <a:avLst>
            <a:gd name="adj1" fmla="val -54488"/>
            <a:gd name="adj2" fmla="val -35702"/>
            <a:gd name="adj3" fmla="val 16667"/>
          </a:avLst>
        </a:prstGeom>
        <a:solidFill>
          <a:srgbClr val="92D050"/>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spc="-100" baseline="0">
              <a:solidFill>
                <a:sysClr val="windowText" lastClr="000000"/>
              </a:solidFill>
              <a:latin typeface="Meiryo UI" panose="020B0604030504040204" pitchFamily="50" charset="-128"/>
              <a:ea typeface="Meiryo UI" panose="020B0604030504040204" pitchFamily="50" charset="-128"/>
            </a:rPr>
            <a:t>今回の差替契約で差し替える差替容量について、</a:t>
          </a:r>
          <a:endParaRPr kumimoji="1" lang="en-US" altLang="ja-JP" sz="1000" spc="-100" baseline="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000" spc="-100" baseline="0">
              <a:solidFill>
                <a:sysClr val="windowText" lastClr="000000"/>
              </a:solidFill>
              <a:latin typeface="Meiryo UI" panose="020B0604030504040204" pitchFamily="50" charset="-128"/>
              <a:ea typeface="Meiryo UI" panose="020B0604030504040204" pitchFamily="50" charset="-128"/>
            </a:rPr>
            <a:t>差替元の差替容量等算定諸元一覧を基づき記載してください。</a:t>
          </a:r>
          <a:endParaRPr kumimoji="1" lang="en-US" altLang="ja-JP" sz="1000" spc="-100" baseline="0">
            <a:solidFill>
              <a:sysClr val="windowText" lastClr="000000"/>
            </a:solidFill>
            <a:latin typeface="Meiryo UI" panose="020B0604030504040204" pitchFamily="50" charset="-128"/>
            <a:ea typeface="Meiryo UI" panose="020B0604030504040204" pitchFamily="50" charset="-128"/>
          </a:endParaRPr>
        </a:p>
        <a:p>
          <a:pPr algn="l"/>
          <a:r>
            <a:rPr kumimoji="1" lang="en-US" altLang="ja-JP" sz="1000" spc="-100" baseline="0">
              <a:solidFill>
                <a:sysClr val="windowText" lastClr="000000"/>
              </a:solidFill>
              <a:latin typeface="Meiryo UI" panose="020B0604030504040204" pitchFamily="50" charset="-128"/>
              <a:ea typeface="Meiryo UI" panose="020B0604030504040204" pitchFamily="50" charset="-128"/>
            </a:rPr>
            <a:t>※</a:t>
          </a:r>
          <a:r>
            <a:rPr kumimoji="1" lang="ja-JP" altLang="en-US" sz="1000" spc="-100" baseline="0">
              <a:solidFill>
                <a:sysClr val="windowText" lastClr="000000"/>
              </a:solidFill>
              <a:latin typeface="Meiryo UI" panose="020B0604030504040204" pitchFamily="50" charset="-128"/>
              <a:ea typeface="Meiryo UI" panose="020B0604030504040204" pitchFamily="50" charset="-128"/>
            </a:rPr>
            <a:t>小数の場合は四捨五入した値となります</a:t>
          </a:r>
        </a:p>
        <a:p>
          <a:pPr algn="l"/>
          <a:endParaRPr kumimoji="1" lang="ja-JP" altLang="en-US" sz="1000" spc="-100" baseline="0">
            <a:solidFill>
              <a:sysClr val="windowText" lastClr="000000"/>
            </a:solidFill>
            <a:latin typeface="Meiryo UI" panose="020B0604030504040204" pitchFamily="50" charset="-128"/>
            <a:ea typeface="Meiryo UI" panose="020B0604030504040204"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116540</xdr:colOff>
      <xdr:row>1</xdr:row>
      <xdr:rowOff>125506</xdr:rowOff>
    </xdr:from>
    <xdr:to>
      <xdr:col>2</xdr:col>
      <xdr:colOff>17929</xdr:colOff>
      <xdr:row>6</xdr:row>
      <xdr:rowOff>134470</xdr:rowOff>
    </xdr:to>
    <xdr:sp macro="" textlink="">
      <xdr:nvSpPr>
        <xdr:cNvPr id="10" name="テキスト ボックス 9">
          <a:extLst>
            <a:ext uri="{FF2B5EF4-FFF2-40B4-BE49-F238E27FC236}">
              <a16:creationId xmlns:a16="http://schemas.microsoft.com/office/drawing/2014/main" id="{00000000-0008-0000-0200-00000A000000}"/>
            </a:ext>
          </a:extLst>
        </xdr:cNvPr>
        <xdr:cNvSpPr txBox="1"/>
      </xdr:nvSpPr>
      <xdr:spPr>
        <a:xfrm>
          <a:off x="116540" y="331694"/>
          <a:ext cx="1927413" cy="1021976"/>
        </a:xfrm>
        <a:prstGeom prst="rect">
          <a:avLst/>
        </a:prstGeom>
        <a:solidFill>
          <a:srgbClr val="92D050"/>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Meiryo UI" panose="020B0604030504040204" pitchFamily="50" charset="-128"/>
              <a:ea typeface="Meiryo UI" panose="020B0604030504040204" pitchFamily="50" charset="-128"/>
            </a:rPr>
            <a:t>入力情報は、</a:t>
          </a:r>
          <a:endParaRPr kumimoji="1" lang="en-US" altLang="ja-JP" sz="1100">
            <a:latin typeface="Meiryo UI" panose="020B0604030504040204" pitchFamily="50" charset="-128"/>
            <a:ea typeface="Meiryo UI" panose="020B0604030504040204" pitchFamily="50" charset="-128"/>
          </a:endParaRPr>
        </a:p>
        <a:p>
          <a:r>
            <a:rPr kumimoji="1" lang="ja-JP" altLang="en-US" sz="1100">
              <a:latin typeface="Meiryo UI" panose="020B0604030504040204" pitchFamily="50" charset="-128"/>
              <a:ea typeface="Meiryo UI" panose="020B0604030504040204" pitchFamily="50" charset="-128"/>
            </a:rPr>
            <a:t>　・「入力欄（基本情報）」</a:t>
          </a:r>
          <a:endParaRPr kumimoji="1" lang="en-US" altLang="ja-JP" sz="1100">
            <a:latin typeface="Meiryo UI" panose="020B0604030504040204" pitchFamily="50" charset="-128"/>
            <a:ea typeface="Meiryo UI" panose="020B0604030504040204" pitchFamily="50" charset="-128"/>
          </a:endParaRPr>
        </a:p>
        <a:p>
          <a:r>
            <a:rPr kumimoji="1" lang="ja-JP" altLang="en-US" sz="1100">
              <a:latin typeface="Meiryo UI" panose="020B0604030504040204" pitchFamily="50" charset="-128"/>
              <a:ea typeface="Meiryo UI" panose="020B0604030504040204" pitchFamily="50" charset="-128"/>
            </a:rPr>
            <a:t>　・「入力欄（差替情報）」</a:t>
          </a:r>
          <a:endParaRPr kumimoji="1" lang="en-US" altLang="ja-JP" sz="1100">
            <a:latin typeface="Meiryo UI" panose="020B0604030504040204" pitchFamily="50" charset="-128"/>
            <a:ea typeface="Meiryo UI" panose="020B0604030504040204" pitchFamily="50" charset="-128"/>
          </a:endParaRPr>
        </a:p>
        <a:p>
          <a:r>
            <a:rPr kumimoji="1" lang="ja-JP" altLang="en-US" sz="1100">
              <a:latin typeface="Meiryo UI" panose="020B0604030504040204" pitchFamily="50" charset="-128"/>
              <a:ea typeface="Meiryo UI" panose="020B0604030504040204" pitchFamily="50" charset="-128"/>
            </a:rPr>
            <a:t>のシートに入力してください</a:t>
          </a: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11</xdr:col>
      <xdr:colOff>265326</xdr:colOff>
      <xdr:row>0</xdr:row>
      <xdr:rowOff>0</xdr:rowOff>
    </xdr:from>
    <xdr:ext cx="3576557" cy="473463"/>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6701985" y="0"/>
          <a:ext cx="3576557" cy="473463"/>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r"/>
          <a:r>
            <a:rPr kumimoji="1" lang="ja-JP" altLang="en-US" sz="1800" b="1">
              <a:solidFill>
                <a:srgbClr val="FF0000"/>
              </a:solidFill>
              <a:latin typeface="Meiryo UI" panose="020B0604030504040204" pitchFamily="50" charset="-128"/>
              <a:ea typeface="Meiryo UI" panose="020B0604030504040204" pitchFamily="50" charset="-128"/>
            </a:rPr>
            <a:t>実需給期間＝</a:t>
          </a:r>
          <a:r>
            <a:rPr kumimoji="1" lang="en-US" altLang="ja-JP" sz="1800" b="1">
              <a:solidFill>
                <a:srgbClr val="FF0000"/>
              </a:solidFill>
              <a:latin typeface="Meiryo UI" panose="020B0604030504040204" pitchFamily="50" charset="-128"/>
              <a:ea typeface="Meiryo UI" panose="020B0604030504040204" pitchFamily="50" charset="-128"/>
            </a:rPr>
            <a:t>2025</a:t>
          </a:r>
          <a:r>
            <a:rPr kumimoji="1" lang="ja-JP" altLang="en-US" sz="1800" b="1">
              <a:solidFill>
                <a:srgbClr val="FF0000"/>
              </a:solidFill>
              <a:latin typeface="Meiryo UI" panose="020B0604030504040204" pitchFamily="50" charset="-128"/>
              <a:ea typeface="Meiryo UI" panose="020B0604030504040204" pitchFamily="50" charset="-128"/>
            </a:rPr>
            <a:t>年度　応札用</a:t>
          </a:r>
        </a:p>
      </xdr:txBody>
    </xdr:sp>
    <xdr:clientData/>
  </xdr:oneCellAnchor>
  <xdr:twoCellAnchor>
    <xdr:from>
      <xdr:col>17</xdr:col>
      <xdr:colOff>123264</xdr:colOff>
      <xdr:row>20</xdr:row>
      <xdr:rowOff>246528</xdr:rowOff>
    </xdr:from>
    <xdr:to>
      <xdr:col>24</xdr:col>
      <xdr:colOff>98612</xdr:colOff>
      <xdr:row>29</xdr:row>
      <xdr:rowOff>62752</xdr:rowOff>
    </xdr:to>
    <xdr:sp macro="" textlink="">
      <xdr:nvSpPr>
        <xdr:cNvPr id="7" name="角丸四角形吹き出し 6">
          <a:extLst>
            <a:ext uri="{FF2B5EF4-FFF2-40B4-BE49-F238E27FC236}">
              <a16:creationId xmlns:a16="http://schemas.microsoft.com/office/drawing/2014/main" id="{00000000-0008-0000-0400-000007000000}"/>
            </a:ext>
          </a:extLst>
        </xdr:cNvPr>
        <xdr:cNvSpPr/>
      </xdr:nvSpPr>
      <xdr:spPr>
        <a:xfrm>
          <a:off x="10441640" y="4719916"/>
          <a:ext cx="3606054" cy="1860177"/>
        </a:xfrm>
        <a:prstGeom prst="wedgeRoundRectCallout">
          <a:avLst>
            <a:gd name="adj1" fmla="val -65956"/>
            <a:gd name="adj2" fmla="val -35808"/>
            <a:gd name="adj3" fmla="val 16667"/>
          </a:avLst>
        </a:prstGeom>
        <a:solidFill>
          <a:schemeClr val="bg1">
            <a:lumMod val="65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期待容量登録時</a:t>
          </a:r>
          <a:r>
            <a:rPr kumimoji="1" lang="en-US" altLang="ja-JP" sz="1100">
              <a:solidFill>
                <a:sysClr val="windowText" lastClr="000000"/>
              </a:solidFill>
              <a:latin typeface="Meiryo UI" panose="020B0604030504040204" pitchFamily="50" charset="-128"/>
              <a:ea typeface="Meiryo UI" panose="020B0604030504040204" pitchFamily="50" charset="-128"/>
            </a:rPr>
            <a:t>】</a:t>
          </a: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入力不要です</a:t>
          </a:r>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エラー表示は無視してください</a:t>
          </a:r>
          <a:r>
            <a:rPr kumimoji="1" lang="en-US" altLang="ja-JP" sz="1100">
              <a:solidFill>
                <a:sysClr val="windowText" lastClr="000000"/>
              </a:solidFill>
              <a:latin typeface="Meiryo UI" panose="020B0604030504040204" pitchFamily="50" charset="-128"/>
              <a:ea typeface="Meiryo UI" panose="020B0604030504040204" pitchFamily="50" charset="-128"/>
            </a:rPr>
            <a:t>)</a:t>
          </a:r>
        </a:p>
        <a:p>
          <a:pPr algn="l"/>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応札容量登録時</a:t>
          </a:r>
          <a:r>
            <a:rPr kumimoji="1" lang="en-US" altLang="ja-JP" sz="1100">
              <a:solidFill>
                <a:sysClr val="windowText" lastClr="000000"/>
              </a:solidFill>
              <a:latin typeface="Meiryo UI" panose="020B0604030504040204" pitchFamily="50" charset="-128"/>
              <a:ea typeface="Meiryo UI" panose="020B0604030504040204" pitchFamily="50" charset="-128"/>
            </a:rPr>
            <a:t>】</a:t>
          </a: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各月の供給力の最大値以下の整数値を入力してください</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補修等に伴う出力減少分は、差し引かないでください</a:t>
          </a: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この値が、各月のアセスメント対象容量となります</a:t>
          </a:r>
        </a:p>
      </xdr:txBody>
    </xdr:sp>
    <xdr:clientData/>
  </xdr:twoCellAnchor>
  <xdr:twoCellAnchor>
    <xdr:from>
      <xdr:col>11</xdr:col>
      <xdr:colOff>459443</xdr:colOff>
      <xdr:row>22</xdr:row>
      <xdr:rowOff>145677</xdr:rowOff>
    </xdr:from>
    <xdr:to>
      <xdr:col>15</xdr:col>
      <xdr:colOff>475129</xdr:colOff>
      <xdr:row>27</xdr:row>
      <xdr:rowOff>71717</xdr:rowOff>
    </xdr:to>
    <xdr:sp macro="" textlink="">
      <xdr:nvSpPr>
        <xdr:cNvPr id="8" name="角丸四角形吹き出し 7">
          <a:extLst>
            <a:ext uri="{FF2B5EF4-FFF2-40B4-BE49-F238E27FC236}">
              <a16:creationId xmlns:a16="http://schemas.microsoft.com/office/drawing/2014/main" id="{00000000-0008-0000-0400-000008000000}"/>
            </a:ext>
          </a:extLst>
        </xdr:cNvPr>
        <xdr:cNvSpPr/>
      </xdr:nvSpPr>
      <xdr:spPr>
        <a:xfrm>
          <a:off x="6896102" y="5228665"/>
          <a:ext cx="2812674" cy="983876"/>
        </a:xfrm>
        <a:prstGeom prst="wedgeRoundRectCallout">
          <a:avLst>
            <a:gd name="adj1" fmla="val -63112"/>
            <a:gd name="adj2" fmla="val -44348"/>
            <a:gd name="adj3" fmla="val 16667"/>
          </a:avLst>
        </a:prstGeom>
        <a:solidFill>
          <a:schemeClr val="bg1">
            <a:lumMod val="65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r>
            <a:rPr kumimoji="1" lang="en-US" altLang="ja-JP" sz="1100">
              <a:solidFill>
                <a:sysClr val="windowText" lastClr="000000"/>
              </a:solidFill>
              <a:latin typeface="Meiryo UI" panose="020B0604030504040204" pitchFamily="50" charset="-128"/>
              <a:ea typeface="Meiryo UI" panose="020B0604030504040204" pitchFamily="50" charset="-128"/>
              <a:cs typeface="+mn-cs"/>
            </a:rPr>
            <a:t>【</a:t>
          </a:r>
          <a:r>
            <a:rPr kumimoji="1" lang="ja-JP" altLang="en-US" sz="1100">
              <a:solidFill>
                <a:sysClr val="windowText" lastClr="000000"/>
              </a:solidFill>
              <a:latin typeface="Meiryo UI" panose="020B0604030504040204" pitchFamily="50" charset="-128"/>
              <a:ea typeface="Meiryo UI" panose="020B0604030504040204" pitchFamily="50" charset="-128"/>
              <a:cs typeface="+mn-cs"/>
            </a:rPr>
            <a:t>応札容量登録時</a:t>
          </a:r>
          <a:r>
            <a:rPr kumimoji="1" lang="en-US" altLang="ja-JP" sz="1100">
              <a:solidFill>
                <a:sysClr val="windowText" lastClr="000000"/>
              </a:solidFill>
              <a:latin typeface="Meiryo UI" panose="020B0604030504040204" pitchFamily="50" charset="-128"/>
              <a:ea typeface="Meiryo UI" panose="020B0604030504040204" pitchFamily="50" charset="-128"/>
              <a:cs typeface="+mn-cs"/>
            </a:rPr>
            <a:t>】</a:t>
          </a:r>
        </a:p>
        <a:p>
          <a:pPr marL="0" indent="0" algn="l"/>
          <a:r>
            <a:rPr kumimoji="1" lang="ja-JP" altLang="en-US" sz="1100">
              <a:solidFill>
                <a:sysClr val="windowText" lastClr="000000"/>
              </a:solidFill>
              <a:latin typeface="Meiryo UI" panose="020B0604030504040204" pitchFamily="50" charset="-128"/>
              <a:ea typeface="Meiryo UI" panose="020B0604030504040204" pitchFamily="50" charset="-128"/>
              <a:cs typeface="+mn-cs"/>
            </a:rPr>
            <a:t>応札容量が</a:t>
          </a:r>
          <a:r>
            <a:rPr kumimoji="1" lang="en-US" altLang="ja-JP" sz="1100">
              <a:solidFill>
                <a:sysClr val="windowText" lastClr="000000"/>
              </a:solidFill>
              <a:latin typeface="Meiryo UI" panose="020B0604030504040204" pitchFamily="50" charset="-128"/>
              <a:ea typeface="Meiryo UI" panose="020B0604030504040204" pitchFamily="50" charset="-128"/>
              <a:cs typeface="+mn-cs"/>
            </a:rPr>
            <a:t>1,000kW</a:t>
          </a:r>
          <a:r>
            <a:rPr kumimoji="1" lang="ja-JP" altLang="en-US" sz="1100">
              <a:solidFill>
                <a:sysClr val="windowText" lastClr="000000"/>
              </a:solidFill>
              <a:latin typeface="Meiryo UI" panose="020B0604030504040204" pitchFamily="50" charset="-128"/>
              <a:ea typeface="Meiryo UI" panose="020B0604030504040204" pitchFamily="50" charset="-128"/>
              <a:cs typeface="+mn-cs"/>
            </a:rPr>
            <a:t>以上になるよう、</a:t>
          </a:r>
          <a:endParaRPr kumimoji="1" lang="en-US" altLang="ja-JP" sz="1100">
            <a:solidFill>
              <a:sysClr val="windowText" lastClr="000000"/>
            </a:solidFill>
            <a:latin typeface="Meiryo UI" panose="020B0604030504040204" pitchFamily="50" charset="-128"/>
            <a:ea typeface="Meiryo UI" panose="020B0604030504040204" pitchFamily="50" charset="-128"/>
            <a:cs typeface="+mn-cs"/>
          </a:endParaRPr>
        </a:p>
        <a:p>
          <a:pPr marL="0" indent="0" algn="l"/>
          <a:r>
            <a:rPr kumimoji="1" lang="ja-JP" altLang="en-US" sz="1100">
              <a:solidFill>
                <a:sysClr val="windowText" lastClr="000000"/>
              </a:solidFill>
              <a:latin typeface="Meiryo UI" panose="020B0604030504040204" pitchFamily="50" charset="-128"/>
              <a:ea typeface="Meiryo UI" panose="020B0604030504040204" pitchFamily="50" charset="-128"/>
              <a:cs typeface="+mn-cs"/>
            </a:rPr>
            <a:t>提供する各月の供給力を入力してください</a:t>
          </a:r>
        </a:p>
      </xdr:txBody>
    </xdr:sp>
    <xdr:clientData/>
  </xdr:twoCellAnchor>
  <xdr:twoCellAnchor>
    <xdr:from>
      <xdr:col>10</xdr:col>
      <xdr:colOff>697400</xdr:colOff>
      <xdr:row>12</xdr:row>
      <xdr:rowOff>44823</xdr:rowOff>
    </xdr:from>
    <xdr:to>
      <xdr:col>14</xdr:col>
      <xdr:colOff>510988</xdr:colOff>
      <xdr:row>13</xdr:row>
      <xdr:rowOff>134470</xdr:rowOff>
    </xdr:to>
    <xdr:sp macro="" textlink="">
      <xdr:nvSpPr>
        <xdr:cNvPr id="10" name="角丸四角形吹き出し 9">
          <a:extLst>
            <a:ext uri="{FF2B5EF4-FFF2-40B4-BE49-F238E27FC236}">
              <a16:creationId xmlns:a16="http://schemas.microsoft.com/office/drawing/2014/main" id="{00000000-0008-0000-0400-00000A000000}"/>
            </a:ext>
          </a:extLst>
        </xdr:cNvPr>
        <xdr:cNvSpPr/>
      </xdr:nvSpPr>
      <xdr:spPr>
        <a:xfrm>
          <a:off x="6434812" y="1999129"/>
          <a:ext cx="2610576" cy="394447"/>
        </a:xfrm>
        <a:prstGeom prst="wedgeRoundRectCallout">
          <a:avLst>
            <a:gd name="adj1" fmla="val -60209"/>
            <a:gd name="adj2" fmla="val -22051"/>
            <a:gd name="adj3" fmla="val 16667"/>
          </a:avLst>
        </a:prstGeom>
        <a:solidFill>
          <a:schemeClr val="bg1">
            <a:lumMod val="65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ysClr val="windowText" lastClr="000000"/>
              </a:solidFill>
              <a:latin typeface="Meiryo UI" panose="020B0604030504040204" pitchFamily="50" charset="-128"/>
              <a:ea typeface="Meiryo UI" panose="020B0604030504040204" pitchFamily="50" charset="-128"/>
            </a:rPr>
            <a:t>システムで発行された識別番号を入力</a:t>
          </a:r>
        </a:p>
      </xdr:txBody>
    </xdr:sp>
    <xdr:clientData/>
  </xdr:twoCellAnchor>
  <xdr:twoCellAnchor>
    <xdr:from>
      <xdr:col>11</xdr:col>
      <xdr:colOff>65143</xdr:colOff>
      <xdr:row>14</xdr:row>
      <xdr:rowOff>174812</xdr:rowOff>
    </xdr:from>
    <xdr:to>
      <xdr:col>12</xdr:col>
      <xdr:colOff>537882</xdr:colOff>
      <xdr:row>16</xdr:row>
      <xdr:rowOff>17929</xdr:rowOff>
    </xdr:to>
    <xdr:sp macro="" textlink="">
      <xdr:nvSpPr>
        <xdr:cNvPr id="12" name="角丸四角形吹き出し 11">
          <a:extLst>
            <a:ext uri="{FF2B5EF4-FFF2-40B4-BE49-F238E27FC236}">
              <a16:creationId xmlns:a16="http://schemas.microsoft.com/office/drawing/2014/main" id="{00000000-0008-0000-0400-00000C000000}"/>
            </a:ext>
          </a:extLst>
        </xdr:cNvPr>
        <xdr:cNvSpPr/>
      </xdr:nvSpPr>
      <xdr:spPr>
        <a:xfrm>
          <a:off x="6501802" y="2819400"/>
          <a:ext cx="1171986" cy="452717"/>
        </a:xfrm>
        <a:prstGeom prst="wedgeRoundRectCallout">
          <a:avLst>
            <a:gd name="adj1" fmla="val -75426"/>
            <a:gd name="adj2" fmla="val -22051"/>
            <a:gd name="adj3" fmla="val 16667"/>
          </a:avLst>
        </a:prstGeom>
        <a:solidFill>
          <a:schemeClr val="bg1">
            <a:lumMod val="65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ysClr val="windowText" lastClr="000000"/>
              </a:solidFill>
              <a:latin typeface="Meiryo UI" panose="020B0604030504040204" pitchFamily="50" charset="-128"/>
              <a:ea typeface="Meiryo UI" panose="020B0604030504040204" pitchFamily="50" charset="-128"/>
            </a:rPr>
            <a:t>リストから選択</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3</xdr:col>
      <xdr:colOff>170605</xdr:colOff>
      <xdr:row>13</xdr:row>
      <xdr:rowOff>199465</xdr:rowOff>
    </xdr:from>
    <xdr:to>
      <xdr:col>6</xdr:col>
      <xdr:colOff>690282</xdr:colOff>
      <xdr:row>16</xdr:row>
      <xdr:rowOff>177054</xdr:rowOff>
    </xdr:to>
    <xdr:sp macro="" textlink="">
      <xdr:nvSpPr>
        <xdr:cNvPr id="11" name="角丸四角形吹き出し 10">
          <a:extLst>
            <a:ext uri="{FF2B5EF4-FFF2-40B4-BE49-F238E27FC236}">
              <a16:creationId xmlns:a16="http://schemas.microsoft.com/office/drawing/2014/main" id="{00000000-0008-0000-0400-00000B000000}"/>
            </a:ext>
          </a:extLst>
        </xdr:cNvPr>
        <xdr:cNvSpPr/>
      </xdr:nvSpPr>
      <xdr:spPr>
        <a:xfrm>
          <a:off x="1327052" y="2458571"/>
          <a:ext cx="2303654" cy="972671"/>
        </a:xfrm>
        <a:prstGeom prst="wedgeRoundRectCallout">
          <a:avLst>
            <a:gd name="adj1" fmla="val -1987"/>
            <a:gd name="adj2" fmla="val 104528"/>
            <a:gd name="adj3" fmla="val 16667"/>
          </a:avLst>
        </a:prstGeom>
        <a:solidFill>
          <a:schemeClr val="bg1">
            <a:lumMod val="65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設備容量以下の整数値で入力</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補修等に伴う出力減少分は、</a:t>
          </a: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差し引かないでください</a:t>
          </a:r>
        </a:p>
        <a:p>
          <a:pPr algn="l"/>
          <a:endParaRPr kumimoji="1" lang="en-US" altLang="ja-JP" sz="11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17</xdr:col>
      <xdr:colOff>56029</xdr:colOff>
      <xdr:row>16</xdr:row>
      <xdr:rowOff>152400</xdr:rowOff>
    </xdr:from>
    <xdr:to>
      <xdr:col>23</xdr:col>
      <xdr:colOff>179294</xdr:colOff>
      <xdr:row>19</xdr:row>
      <xdr:rowOff>268941</xdr:rowOff>
    </xdr:to>
    <xdr:sp macro="" textlink="">
      <xdr:nvSpPr>
        <xdr:cNvPr id="13" name="角丸四角形吹き出し 12">
          <a:extLst>
            <a:ext uri="{FF2B5EF4-FFF2-40B4-BE49-F238E27FC236}">
              <a16:creationId xmlns:a16="http://schemas.microsoft.com/office/drawing/2014/main" id="{00000000-0008-0000-0400-00000D000000}"/>
            </a:ext>
          </a:extLst>
        </xdr:cNvPr>
        <xdr:cNvSpPr/>
      </xdr:nvSpPr>
      <xdr:spPr>
        <a:xfrm>
          <a:off x="10374405" y="3406588"/>
          <a:ext cx="3135407" cy="1030941"/>
        </a:xfrm>
        <a:prstGeom prst="wedgeRoundRectCallout">
          <a:avLst>
            <a:gd name="adj1" fmla="val -76195"/>
            <a:gd name="adj2" fmla="val 40806"/>
            <a:gd name="adj3" fmla="val 16667"/>
          </a:avLst>
        </a:prstGeom>
        <a:solidFill>
          <a:schemeClr val="bg1">
            <a:lumMod val="65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期待容量登録時</a:t>
          </a:r>
          <a:r>
            <a:rPr kumimoji="1" lang="en-US" altLang="ja-JP" sz="1100">
              <a:solidFill>
                <a:sysClr val="windowText" lastClr="000000"/>
              </a:solidFill>
              <a:latin typeface="Meiryo UI" panose="020B0604030504040204" pitchFamily="50" charset="-128"/>
              <a:ea typeface="Meiryo UI" panose="020B0604030504040204" pitchFamily="50" charset="-128"/>
            </a:rPr>
            <a:t>】</a:t>
          </a: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期待容量の自動計算の結果が</a:t>
          </a:r>
          <a:r>
            <a:rPr kumimoji="1" lang="en-US" altLang="ja-JP" sz="1100">
              <a:solidFill>
                <a:sysClr val="windowText" lastClr="000000"/>
              </a:solidFill>
              <a:latin typeface="Meiryo UI" panose="020B0604030504040204" pitchFamily="50" charset="-128"/>
              <a:ea typeface="Meiryo UI" panose="020B0604030504040204" pitchFamily="50" charset="-128"/>
            </a:rPr>
            <a:t>1,000kW</a:t>
          </a:r>
          <a:r>
            <a:rPr kumimoji="1" lang="ja-JP" altLang="en-US" sz="1100">
              <a:solidFill>
                <a:sysClr val="windowText" lastClr="000000"/>
              </a:solidFill>
              <a:latin typeface="Meiryo UI" panose="020B0604030504040204" pitchFamily="50" charset="-128"/>
              <a:ea typeface="Meiryo UI" panose="020B0604030504040204" pitchFamily="50" charset="-128"/>
            </a:rPr>
            <a:t>未満</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となる場合、期待容量の登録ができません</a:t>
          </a:r>
        </a:p>
      </xdr:txBody>
    </xdr:sp>
    <xdr:clientData/>
  </xdr:twoCellAnchor>
  <mc:AlternateContent xmlns:mc="http://schemas.openxmlformats.org/markup-compatibility/2006">
    <mc:Choice xmlns:a14="http://schemas.microsoft.com/office/drawing/2010/main" Requires="a14">
      <xdr:twoCellAnchor editAs="oneCell">
        <xdr:from>
          <xdr:col>0</xdr:col>
          <xdr:colOff>160020</xdr:colOff>
          <xdr:row>7</xdr:row>
          <xdr:rowOff>152400</xdr:rowOff>
        </xdr:from>
        <xdr:to>
          <xdr:col>1</xdr:col>
          <xdr:colOff>99060</xdr:colOff>
          <xdr:row>9</xdr:row>
          <xdr:rowOff>53340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4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oneCellAnchor>
    <xdr:from>
      <xdr:col>11</xdr:col>
      <xdr:colOff>210889</xdr:colOff>
      <xdr:row>0</xdr:row>
      <xdr:rowOff>0</xdr:rowOff>
    </xdr:from>
    <xdr:ext cx="3630994" cy="473463"/>
    <xdr:sp macro="" textlink="">
      <xdr:nvSpPr>
        <xdr:cNvPr id="4" name="テキスト ボックス 3">
          <a:extLst>
            <a:ext uri="{FF2B5EF4-FFF2-40B4-BE49-F238E27FC236}">
              <a16:creationId xmlns:a16="http://schemas.microsoft.com/office/drawing/2014/main" id="{00000000-0008-0000-0500-000004000000}"/>
            </a:ext>
          </a:extLst>
        </xdr:cNvPr>
        <xdr:cNvSpPr txBox="1"/>
      </xdr:nvSpPr>
      <xdr:spPr>
        <a:xfrm>
          <a:off x="7392739" y="0"/>
          <a:ext cx="3630994" cy="473463"/>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r"/>
          <a:r>
            <a:rPr kumimoji="1" lang="ja-JP" altLang="en-US" sz="1800" b="1">
              <a:solidFill>
                <a:srgbClr val="FF0000"/>
              </a:solidFill>
              <a:latin typeface="Meiryo UI" panose="020B0604030504040204" pitchFamily="50" charset="-128"/>
              <a:ea typeface="Meiryo UI" panose="020B0604030504040204" pitchFamily="50" charset="-128"/>
            </a:rPr>
            <a:t>実需給期間＝</a:t>
          </a:r>
          <a:r>
            <a:rPr kumimoji="1" lang="en-US" altLang="ja-JP" sz="1800" b="1">
              <a:solidFill>
                <a:srgbClr val="FF0000"/>
              </a:solidFill>
              <a:latin typeface="Meiryo UI" panose="020B0604030504040204" pitchFamily="50" charset="-128"/>
              <a:ea typeface="Meiryo UI" panose="020B0604030504040204" pitchFamily="50" charset="-128"/>
            </a:rPr>
            <a:t>2025</a:t>
          </a:r>
          <a:r>
            <a:rPr kumimoji="1" lang="ja-JP" altLang="en-US" sz="1800" b="1">
              <a:solidFill>
                <a:srgbClr val="FF0000"/>
              </a:solidFill>
              <a:latin typeface="Meiryo UI" panose="020B0604030504040204" pitchFamily="50" charset="-128"/>
              <a:ea typeface="Meiryo UI" panose="020B0604030504040204" pitchFamily="50" charset="-128"/>
            </a:rPr>
            <a:t>年度　応札用</a:t>
          </a:r>
        </a:p>
      </xdr:txBody>
    </xdr:sp>
    <xdr:clientData/>
  </xdr:oneCellAnchor>
  <mc:AlternateContent xmlns:mc="http://schemas.openxmlformats.org/markup-compatibility/2006">
    <mc:Choice xmlns:a14="http://schemas.microsoft.com/office/drawing/2010/main" Requires="a14">
      <xdr:twoCellAnchor editAs="oneCell">
        <xdr:from>
          <xdr:col>0</xdr:col>
          <xdr:colOff>160020</xdr:colOff>
          <xdr:row>7</xdr:row>
          <xdr:rowOff>152400</xdr:rowOff>
        </xdr:from>
        <xdr:to>
          <xdr:col>1</xdr:col>
          <xdr:colOff>99060</xdr:colOff>
          <xdr:row>9</xdr:row>
          <xdr:rowOff>53340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5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5.bin"/><Relationship Id="rId4" Type="http://schemas.openxmlformats.org/officeDocument/2006/relationships/ctrlProp" Target="../ctrlProps/ctrlProp1.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6.bin"/><Relationship Id="rId4" Type="http://schemas.openxmlformats.org/officeDocument/2006/relationships/ctrlProp" Target="../ctrlProps/ctrlProp2.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CDA6AF-06D6-45D0-ADA3-F7722CEE1C60}">
  <dimension ref="B1:D47"/>
  <sheetViews>
    <sheetView zoomScale="85" zoomScaleNormal="85" workbookViewId="0">
      <selection activeCell="C14" sqref="C14"/>
    </sheetView>
  </sheetViews>
  <sheetFormatPr defaultRowHeight="15" x14ac:dyDescent="0.3"/>
  <cols>
    <col min="1" max="1" width="8.77734375" style="53" customWidth="1"/>
    <col min="2" max="2" width="25.6640625" style="53" bestFit="1" customWidth="1"/>
    <col min="3" max="3" width="90.77734375" style="53" customWidth="1"/>
    <col min="4" max="5" width="8.88671875" style="53"/>
    <col min="6" max="6" width="10.77734375" style="53" customWidth="1"/>
    <col min="7" max="16384" width="8.88671875" style="53"/>
  </cols>
  <sheetData>
    <row r="1" spans="2:4" ht="16.2" x14ac:dyDescent="0.3">
      <c r="B1" s="96" t="s">
        <v>202</v>
      </c>
      <c r="C1" s="96"/>
      <c r="D1" s="96"/>
    </row>
    <row r="2" spans="2:4" ht="16.2" x14ac:dyDescent="0.3">
      <c r="B2" s="54" t="s">
        <v>210</v>
      </c>
      <c r="C2" s="55"/>
      <c r="D2" s="55"/>
    </row>
    <row r="4" spans="2:4" s="57" customFormat="1" ht="19.95" customHeight="1" x14ac:dyDescent="0.2">
      <c r="B4" s="94" t="s">
        <v>169</v>
      </c>
      <c r="C4" s="95"/>
      <c r="D4" s="56" t="s">
        <v>201</v>
      </c>
    </row>
    <row r="5" spans="2:4" s="57" customFormat="1" ht="19.95" customHeight="1" x14ac:dyDescent="0.2">
      <c r="B5" s="58" t="s">
        <v>118</v>
      </c>
      <c r="C5" s="64"/>
      <c r="D5" s="59"/>
    </row>
    <row r="6" spans="2:4" s="57" customFormat="1" ht="19.95" customHeight="1" x14ac:dyDescent="0.2">
      <c r="B6" s="58" t="s">
        <v>119</v>
      </c>
      <c r="C6" s="60" t="s">
        <v>162</v>
      </c>
      <c r="D6" s="59"/>
    </row>
    <row r="7" spans="2:4" s="57" customFormat="1" ht="19.95" customHeight="1" x14ac:dyDescent="0.2">
      <c r="B7" s="58" t="s">
        <v>163</v>
      </c>
      <c r="C7" s="64"/>
      <c r="D7" s="59"/>
    </row>
    <row r="8" spans="2:4" s="57" customFormat="1" ht="19.95" customHeight="1" x14ac:dyDescent="0.2">
      <c r="B8" s="58" t="s">
        <v>122</v>
      </c>
      <c r="C8" s="64"/>
      <c r="D8" s="59"/>
    </row>
    <row r="9" spans="2:4" s="57" customFormat="1" ht="19.95" customHeight="1" x14ac:dyDescent="0.2">
      <c r="B9" s="58" t="s">
        <v>123</v>
      </c>
      <c r="C9" s="64"/>
      <c r="D9" s="59"/>
    </row>
    <row r="10" spans="2:4" s="57" customFormat="1" ht="19.95" customHeight="1" x14ac:dyDescent="0.2">
      <c r="B10" s="58" t="s">
        <v>165</v>
      </c>
      <c r="C10" s="60" t="s">
        <v>199</v>
      </c>
      <c r="D10" s="59"/>
    </row>
    <row r="11" spans="2:4" s="57" customFormat="1" ht="19.95" customHeight="1" x14ac:dyDescent="0.2">
      <c r="B11" s="58" t="s">
        <v>198</v>
      </c>
      <c r="C11" s="64"/>
      <c r="D11" s="59"/>
    </row>
    <row r="12" spans="2:4" s="57" customFormat="1" ht="19.95" customHeight="1" x14ac:dyDescent="0.2">
      <c r="B12" s="58" t="s">
        <v>135</v>
      </c>
      <c r="C12" s="64"/>
      <c r="D12" s="59"/>
    </row>
    <row r="13" spans="2:4" s="57" customFormat="1" ht="19.95" customHeight="1" x14ac:dyDescent="0.2">
      <c r="B13" s="58" t="s">
        <v>164</v>
      </c>
      <c r="C13" s="84"/>
      <c r="D13" s="59"/>
    </row>
    <row r="14" spans="2:4" s="57" customFormat="1" ht="19.95" customHeight="1" x14ac:dyDescent="0.2">
      <c r="B14" s="58" t="s">
        <v>166</v>
      </c>
      <c r="C14" s="64"/>
      <c r="D14" s="59"/>
    </row>
    <row r="15" spans="2:4" s="57" customFormat="1" ht="19.95" customHeight="1" x14ac:dyDescent="0.2">
      <c r="B15" s="58" t="s">
        <v>181</v>
      </c>
      <c r="C15" s="85"/>
      <c r="D15" s="59" t="s">
        <v>182</v>
      </c>
    </row>
    <row r="16" spans="2:4" s="57" customFormat="1" ht="19.95" customHeight="1" x14ac:dyDescent="0.2">
      <c r="B16" s="58" t="s">
        <v>183</v>
      </c>
      <c r="C16" s="64"/>
      <c r="D16" s="59"/>
    </row>
    <row r="17" spans="2:4" s="57" customFormat="1" ht="19.95" customHeight="1" x14ac:dyDescent="0.2">
      <c r="B17" s="58" t="s">
        <v>204</v>
      </c>
      <c r="C17" s="85"/>
      <c r="D17" s="59" t="s">
        <v>205</v>
      </c>
    </row>
    <row r="18" spans="2:4" s="57" customFormat="1" ht="19.95" customHeight="1" x14ac:dyDescent="0.2">
      <c r="B18" s="58" t="s">
        <v>175</v>
      </c>
      <c r="C18" s="64"/>
      <c r="D18" s="59"/>
    </row>
    <row r="19" spans="2:4" s="57" customFormat="1" ht="19.95" customHeight="1" x14ac:dyDescent="0.2">
      <c r="B19" s="58" t="s">
        <v>177</v>
      </c>
      <c r="C19" s="85"/>
      <c r="D19" s="59" t="s">
        <v>172</v>
      </c>
    </row>
    <row r="20" spans="2:4" s="57" customFormat="1" ht="19.95" customHeight="1" x14ac:dyDescent="0.2">
      <c r="B20" s="58" t="s">
        <v>176</v>
      </c>
      <c r="C20" s="64"/>
      <c r="D20" s="59"/>
    </row>
    <row r="21" spans="2:4" s="57" customFormat="1" ht="19.95" customHeight="1" x14ac:dyDescent="0.2">
      <c r="B21" s="58" t="s">
        <v>178</v>
      </c>
      <c r="C21" s="85"/>
      <c r="D21" s="59" t="s">
        <v>172</v>
      </c>
    </row>
    <row r="22" spans="2:4" s="57" customFormat="1" ht="19.95" customHeight="1" x14ac:dyDescent="0.2">
      <c r="B22" s="58" t="s">
        <v>179</v>
      </c>
      <c r="C22" s="64"/>
      <c r="D22" s="59"/>
    </row>
    <row r="23" spans="2:4" s="57" customFormat="1" ht="19.95" customHeight="1" x14ac:dyDescent="0.2">
      <c r="B23" s="58" t="s">
        <v>180</v>
      </c>
      <c r="C23" s="85"/>
      <c r="D23" s="59" t="s">
        <v>172</v>
      </c>
    </row>
    <row r="24" spans="2:4" s="57" customFormat="1" ht="19.95" customHeight="1" x14ac:dyDescent="0.2">
      <c r="B24" s="58" t="s">
        <v>173</v>
      </c>
      <c r="C24" s="64"/>
      <c r="D24" s="59"/>
    </row>
    <row r="25" spans="2:4" s="57" customFormat="1" ht="19.95" customHeight="1" x14ac:dyDescent="0.2">
      <c r="B25" s="58" t="s">
        <v>174</v>
      </c>
      <c r="C25" s="85"/>
      <c r="D25" s="59" t="s">
        <v>172</v>
      </c>
    </row>
    <row r="26" spans="2:4" s="57" customFormat="1" ht="19.95" customHeight="1" x14ac:dyDescent="0.2">
      <c r="B26" s="58" t="s">
        <v>184</v>
      </c>
      <c r="C26" s="85"/>
      <c r="D26" s="59" t="s">
        <v>182</v>
      </c>
    </row>
    <row r="27" spans="2:4" s="57" customFormat="1" ht="19.95" customHeight="1" x14ac:dyDescent="0.2"/>
    <row r="28" spans="2:4" s="57" customFormat="1" ht="19.95" customHeight="1" x14ac:dyDescent="0.2">
      <c r="B28" s="61" t="s">
        <v>170</v>
      </c>
      <c r="C28" s="62" t="s">
        <v>171</v>
      </c>
      <c r="D28" s="58"/>
    </row>
    <row r="29" spans="2:4" s="57" customFormat="1" ht="19.95" customHeight="1" x14ac:dyDescent="0.2">
      <c r="B29" s="58" t="s">
        <v>203</v>
      </c>
      <c r="C29" s="87"/>
      <c r="D29" s="63"/>
    </row>
    <row r="30" spans="2:4" s="57" customFormat="1" ht="19.95" customHeight="1" x14ac:dyDescent="0.2">
      <c r="B30" s="58" t="s">
        <v>167</v>
      </c>
      <c r="C30" s="64"/>
      <c r="D30" s="59"/>
    </row>
    <row r="31" spans="2:4" s="57" customFormat="1" ht="19.95" customHeight="1" x14ac:dyDescent="0.2">
      <c r="B31" s="58" t="s">
        <v>164</v>
      </c>
      <c r="C31" s="84"/>
      <c r="D31" s="59"/>
    </row>
    <row r="32" spans="2:4" s="57" customFormat="1" ht="19.95" customHeight="1" x14ac:dyDescent="0.2"/>
    <row r="33" s="57" customFormat="1" ht="19.95" customHeight="1" x14ac:dyDescent="0.2"/>
    <row r="34" s="57" customFormat="1" ht="19.95" customHeight="1" x14ac:dyDescent="0.2"/>
    <row r="35" s="57" customFormat="1" ht="19.95" customHeight="1" x14ac:dyDescent="0.2"/>
    <row r="36" s="57" customFormat="1" ht="19.95" customHeight="1" x14ac:dyDescent="0.2"/>
    <row r="37" s="57" customFormat="1" ht="19.95" customHeight="1" x14ac:dyDescent="0.2"/>
    <row r="38" s="57" customFormat="1" ht="19.95" customHeight="1" x14ac:dyDescent="0.2"/>
    <row r="39" s="57" customFormat="1" ht="19.95" customHeight="1" x14ac:dyDescent="0.2"/>
    <row r="40" s="57" customFormat="1" ht="19.95" customHeight="1" x14ac:dyDescent="0.2"/>
    <row r="41" s="57" customFormat="1" ht="19.95" customHeight="1" x14ac:dyDescent="0.2"/>
    <row r="42" s="57" customFormat="1" ht="19.95" customHeight="1" x14ac:dyDescent="0.2"/>
    <row r="43" s="57" customFormat="1" ht="19.95" customHeight="1" x14ac:dyDescent="0.2"/>
    <row r="44" s="57" customFormat="1" ht="19.95" customHeight="1" x14ac:dyDescent="0.2"/>
    <row r="45" s="57" customFormat="1" ht="19.95" customHeight="1" x14ac:dyDescent="0.2"/>
    <row r="46" s="57" customFormat="1" ht="19.95" customHeight="1" x14ac:dyDescent="0.2"/>
    <row r="47" s="57" customFormat="1" ht="19.95" customHeight="1" x14ac:dyDescent="0.2"/>
  </sheetData>
  <sheetProtection algorithmName="SHA-512" hashValue="/ZlbghsqhD5mif/wcxG7CkwEy1zrlZiFGl1QMkGHi4lSTNw936MuaXhc0rjqFSF6rVgT9lNoKsvLDXLeWVadxQ==" saltValue="dpkZBsWadu/9ni+KNOYgwg==" spinCount="100000" sheet="1" objects="1" scenarios="1"/>
  <mergeCells count="2">
    <mergeCell ref="B4:C4"/>
    <mergeCell ref="B1:D1"/>
  </mergeCells>
  <phoneticPr fontId="2"/>
  <conditionalFormatting sqref="C30:C31">
    <cfRule type="expression" dxfId="43" priority="12">
      <formula>$C$5="差替先掲示板への掲載"</formula>
    </cfRule>
  </conditionalFormatting>
  <conditionalFormatting sqref="C19">
    <cfRule type="expression" dxfId="42" priority="10">
      <formula>$C$18="非応札"</formula>
    </cfRule>
  </conditionalFormatting>
  <conditionalFormatting sqref="C21">
    <cfRule type="expression" dxfId="41" priority="8">
      <formula>$C$20="非応札"</formula>
    </cfRule>
  </conditionalFormatting>
  <conditionalFormatting sqref="C22">
    <cfRule type="expression" dxfId="40" priority="7">
      <formula>OR($C$18="非落札",$C$18="非応札")</formula>
    </cfRule>
  </conditionalFormatting>
  <conditionalFormatting sqref="C23">
    <cfRule type="expression" dxfId="39" priority="6">
      <formula>OR($C$18="非落札",$C$18="非応札",$C$22="非応札")</formula>
    </cfRule>
  </conditionalFormatting>
  <conditionalFormatting sqref="C24">
    <cfRule type="expression" dxfId="38" priority="5">
      <formula>OR($C$18="非落札",$C$18="非応札")</formula>
    </cfRule>
  </conditionalFormatting>
  <conditionalFormatting sqref="C25">
    <cfRule type="expression" dxfId="37" priority="4">
      <formula>OR($C$18="非落札",$C$18="非応札",$C$24="無")</formula>
    </cfRule>
  </conditionalFormatting>
  <conditionalFormatting sqref="C26">
    <cfRule type="expression" dxfId="36" priority="3">
      <formula>AND(OR($C$18="非落札",$C$18="非応札"),OR($C$20="非落札",$C$20="非応札"))</formula>
    </cfRule>
  </conditionalFormatting>
  <conditionalFormatting sqref="C17">
    <cfRule type="expression" dxfId="35" priority="2">
      <formula>$C$16="無"</formula>
    </cfRule>
  </conditionalFormatting>
  <conditionalFormatting sqref="C29">
    <cfRule type="expression" dxfId="34" priority="1">
      <formula>$C$5="差替先掲示板への掲載"</formula>
    </cfRule>
  </conditionalFormatting>
  <dataValidations count="6">
    <dataValidation type="list" allowBlank="1" showInputMessage="1" showErrorMessage="1" sqref="C5" xr:uid="{6B0310EB-0FE2-4C50-B208-5AEE99282769}">
      <formula1>"差替先掲示板への掲載,電源等差替への申込"</formula1>
    </dataValidation>
    <dataValidation type="list" allowBlank="1" showInputMessage="1" showErrorMessage="1" sqref="C7" xr:uid="{578440C2-2E91-4AE2-BEC6-EC3C2E6E9A70}">
      <formula1>"2024年度向け容量オークションで応札した結果、非落札,2024年度向け容量オークション時点で、新設電源等やむを得ない理由により、容量オークションに不参加,2024 年度向け容量オークションで応札した結果、落札した元差替元電源"</formula1>
    </dataValidation>
    <dataValidation type="list" allowBlank="1" showInputMessage="1" showErrorMessage="1" sqref="C14" xr:uid="{63558705-068F-478E-B838-C1723A016720}">
      <formula1>"北海道,東北,東京,中部,北陸,関西,中国,四国,九州"</formula1>
    </dataValidation>
    <dataValidation type="list" allowBlank="1" showInputMessage="1" showErrorMessage="1" sqref="C24 C16" xr:uid="{F3708171-809E-4F81-AAA6-D392E648905B}">
      <formula1>"有,無"</formula1>
    </dataValidation>
    <dataValidation type="list" allowBlank="1" showInputMessage="1" showErrorMessage="1" sqref="C18 C20 C22" xr:uid="{6B260AE3-921E-49A3-9317-C591A21ED1A3}">
      <formula1>"落札,非落札,非応札"</formula1>
    </dataValidation>
    <dataValidation type="whole" allowBlank="1" showInputMessage="1" showErrorMessage="1" error="整数値を入力してください" sqref="C15 C17 C19 C21 C23 C25 C26" xr:uid="{8F98A83E-5359-47CE-B67C-41881CB6EC9F}">
      <formula1>1</formula1>
      <formula2>999999999999999</formula2>
    </dataValidation>
  </dataValidations>
  <pageMargins left="0.23622047244094488" right="0.23622047244094488" top="0.23622047244094488" bottom="0.74803149606299213" header="0.31496062992125984" footer="0.31496062992125984"/>
  <pageSetup paperSize="9"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E34214BC-98B6-4978-BE4C-B8D209020B72}">
          <x14:formula1>
            <xm:f>リスト!$C$5:$C$21</xm:f>
          </x14:formula1>
          <xm:sqref>C11</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7"/>
  <dimension ref="A1:O97"/>
  <sheetViews>
    <sheetView zoomScale="85" zoomScaleNormal="85" workbookViewId="0">
      <selection activeCell="A4" sqref="A4:Q6"/>
    </sheetView>
  </sheetViews>
  <sheetFormatPr defaultColWidth="9" defaultRowHeight="15" x14ac:dyDescent="0.3"/>
  <cols>
    <col min="1" max="1" width="24.109375" style="1" bestFit="1" customWidth="1"/>
    <col min="2" max="2" width="12.109375" style="1" bestFit="1" customWidth="1"/>
    <col min="3" max="3" width="9.77734375" style="1" customWidth="1"/>
    <col min="4" max="4" width="13.33203125" style="1" bestFit="1" customWidth="1"/>
    <col min="5" max="10" width="9.77734375" style="1" bestFit="1" customWidth="1"/>
    <col min="11" max="11" width="9.88671875" style="1" customWidth="1"/>
    <col min="12" max="12" width="10" style="1" bestFit="1" customWidth="1"/>
    <col min="13" max="13" width="17.88671875" style="1" customWidth="1"/>
    <col min="14" max="14" width="4.33203125" style="1" customWidth="1"/>
    <col min="15" max="15" width="17.88671875" style="1" bestFit="1" customWidth="1"/>
    <col min="16" max="16384" width="9" style="1"/>
  </cols>
  <sheetData>
    <row r="1" spans="1:13" x14ac:dyDescent="0.3">
      <c r="J1" s="10" t="s">
        <v>37</v>
      </c>
      <c r="L1" s="7"/>
      <c r="M1" s="9" t="s">
        <v>27</v>
      </c>
    </row>
    <row r="2" spans="1:13" x14ac:dyDescent="0.3">
      <c r="B2" s="11" t="s">
        <v>28</v>
      </c>
      <c r="C2" s="11" t="s">
        <v>29</v>
      </c>
      <c r="D2" s="11" t="s">
        <v>30</v>
      </c>
      <c r="E2" s="11" t="s">
        <v>31</v>
      </c>
      <c r="F2" s="11" t="s">
        <v>32</v>
      </c>
      <c r="G2" s="11" t="s">
        <v>33</v>
      </c>
      <c r="H2" s="11" t="s">
        <v>34</v>
      </c>
      <c r="I2" s="11" t="s">
        <v>35</v>
      </c>
      <c r="J2" s="11" t="s">
        <v>36</v>
      </c>
    </row>
    <row r="3" spans="1:13" x14ac:dyDescent="0.3">
      <c r="A3" s="1" t="s">
        <v>42</v>
      </c>
    </row>
    <row r="4" spans="1:13" x14ac:dyDescent="0.3">
      <c r="A4" s="10" t="s">
        <v>12</v>
      </c>
      <c r="B4" s="12">
        <v>3984.801442596674</v>
      </c>
      <c r="C4" s="12">
        <v>10414.000659727313</v>
      </c>
      <c r="D4" s="12">
        <v>38345.222629796845</v>
      </c>
      <c r="E4" s="12">
        <v>18498.051948051947</v>
      </c>
      <c r="F4" s="12">
        <v>3813.3006720457151</v>
      </c>
      <c r="G4" s="12">
        <v>17842.589820359281</v>
      </c>
      <c r="H4" s="12">
        <v>7435.8566487317448</v>
      </c>
      <c r="I4" s="12">
        <v>3411.3654618473897</v>
      </c>
      <c r="J4" s="12">
        <v>10286.140122360372</v>
      </c>
    </row>
    <row r="5" spans="1:13" x14ac:dyDescent="0.3">
      <c r="A5" s="10" t="s">
        <v>13</v>
      </c>
      <c r="B5" s="12">
        <v>3605.4866760168302</v>
      </c>
      <c r="C5" s="12">
        <v>9703.8427649904697</v>
      </c>
      <c r="D5" s="12">
        <v>37113.208803611735</v>
      </c>
      <c r="E5" s="12">
        <v>18686.2012987013</v>
      </c>
      <c r="F5" s="12">
        <v>3625.5944807742608</v>
      </c>
      <c r="G5" s="12">
        <v>18365.052395209579</v>
      </c>
      <c r="H5" s="12">
        <v>7487.8766333589547</v>
      </c>
      <c r="I5" s="12">
        <v>3431.0843373493976</v>
      </c>
      <c r="J5" s="12">
        <v>10445.297019932899</v>
      </c>
    </row>
    <row r="6" spans="1:13" x14ac:dyDescent="0.3">
      <c r="A6" s="10" t="s">
        <v>14</v>
      </c>
      <c r="B6" s="12">
        <v>3624.4524143458225</v>
      </c>
      <c r="C6" s="12">
        <v>10462.465474270635</v>
      </c>
      <c r="D6" s="12">
        <v>41014.934537246052</v>
      </c>
      <c r="E6" s="12">
        <v>20141.883116883117</v>
      </c>
      <c r="F6" s="12">
        <v>3981.2483168675426</v>
      </c>
      <c r="G6" s="12">
        <v>21046.369760479043</v>
      </c>
      <c r="H6" s="12">
        <v>8218.1571867794009</v>
      </c>
      <c r="I6" s="12">
        <v>3914.1967871485945</v>
      </c>
      <c r="J6" s="12">
        <v>11879.711071640024</v>
      </c>
    </row>
    <row r="7" spans="1:13" x14ac:dyDescent="0.3">
      <c r="A7" s="10" t="s">
        <v>15</v>
      </c>
      <c r="B7" s="12">
        <v>4091.9787081339714</v>
      </c>
      <c r="C7" s="12">
        <v>12445.85006589658</v>
      </c>
      <c r="D7" s="12">
        <v>52951.494074492097</v>
      </c>
      <c r="E7" s="12">
        <v>24400</v>
      </c>
      <c r="F7" s="12">
        <v>4909.8999999999996</v>
      </c>
      <c r="G7" s="12">
        <v>26340</v>
      </c>
      <c r="H7" s="12">
        <v>10412</v>
      </c>
      <c r="I7" s="12">
        <v>4910</v>
      </c>
      <c r="J7" s="12">
        <v>15216</v>
      </c>
    </row>
    <row r="8" spans="1:13" x14ac:dyDescent="0.3">
      <c r="A8" s="10" t="s">
        <v>16</v>
      </c>
      <c r="B8" s="12">
        <v>4181</v>
      </c>
      <c r="C8" s="12">
        <v>12721</v>
      </c>
      <c r="D8" s="12">
        <v>52950</v>
      </c>
      <c r="E8" s="12">
        <v>24400</v>
      </c>
      <c r="F8" s="12">
        <v>4909.8999999999996</v>
      </c>
      <c r="G8" s="12">
        <v>26340</v>
      </c>
      <c r="H8" s="12">
        <v>10412</v>
      </c>
      <c r="I8" s="12">
        <v>4910</v>
      </c>
      <c r="J8" s="12">
        <v>15216</v>
      </c>
    </row>
    <row r="9" spans="1:13" x14ac:dyDescent="0.3">
      <c r="A9" s="10" t="s">
        <v>17</v>
      </c>
      <c r="B9" s="12">
        <v>3931.9404306220094</v>
      </c>
      <c r="C9" s="12">
        <v>11385.68454918986</v>
      </c>
      <c r="D9" s="12">
        <v>45310.896726862302</v>
      </c>
      <c r="E9" s="12">
        <v>22360.064935064936</v>
      </c>
      <c r="F9" s="12">
        <v>4366.5399726352643</v>
      </c>
      <c r="G9" s="12">
        <v>22732.050898203594</v>
      </c>
      <c r="H9" s="12">
        <v>9105.4980784012296</v>
      </c>
      <c r="I9" s="12">
        <v>4288.8554216867469</v>
      </c>
      <c r="J9" s="12">
        <v>13117.931715018749</v>
      </c>
    </row>
    <row r="10" spans="1:13" x14ac:dyDescent="0.3">
      <c r="A10" s="10" t="s">
        <v>18</v>
      </c>
      <c r="B10" s="12">
        <v>4354.1342416349426</v>
      </c>
      <c r="C10" s="12">
        <v>10427.847749596833</v>
      </c>
      <c r="D10" s="12">
        <v>37638.027370203163</v>
      </c>
      <c r="E10" s="12">
        <v>19478.409090909092</v>
      </c>
      <c r="F10" s="12">
        <v>3689.809756735548</v>
      </c>
      <c r="G10" s="12">
        <v>18808.652694610777</v>
      </c>
      <c r="H10" s="12">
        <v>7796.9953881629517</v>
      </c>
      <c r="I10" s="12">
        <v>3539.5381526104416</v>
      </c>
      <c r="J10" s="12">
        <v>11179.020327610026</v>
      </c>
    </row>
    <row r="11" spans="1:13" x14ac:dyDescent="0.3">
      <c r="A11" s="10" t="s">
        <v>19</v>
      </c>
      <c r="B11" s="12">
        <v>4532.8114606291329</v>
      </c>
      <c r="C11" s="12">
        <v>11630.56641254948</v>
      </c>
      <c r="D11" s="12">
        <v>40007.430304740403</v>
      </c>
      <c r="E11" s="12">
        <v>19260.551948051947</v>
      </c>
      <c r="F11" s="12">
        <v>4070.1617758908628</v>
      </c>
      <c r="G11" s="12">
        <v>19557.844311377245</v>
      </c>
      <c r="H11" s="12">
        <v>8345.2059953881635</v>
      </c>
      <c r="I11" s="12">
        <v>3647.9919678714859</v>
      </c>
      <c r="J11" s="12">
        <v>11405.243339253997</v>
      </c>
    </row>
    <row r="12" spans="1:13" x14ac:dyDescent="0.3">
      <c r="A12" s="10" t="s">
        <v>20</v>
      </c>
      <c r="B12" s="12">
        <v>4882.180324584252</v>
      </c>
      <c r="C12" s="12">
        <v>12970.766896349509</v>
      </c>
      <c r="D12" s="12">
        <v>44339.449492099324</v>
      </c>
      <c r="E12" s="12">
        <v>21686.688311688311</v>
      </c>
      <c r="F12" s="12">
        <v>4618.4614398680051</v>
      </c>
      <c r="G12" s="12">
        <v>23500.958083832335</v>
      </c>
      <c r="H12" s="12">
        <v>10072.869715603381</v>
      </c>
      <c r="I12" s="12">
        <v>4525.4819277108436</v>
      </c>
      <c r="J12" s="12">
        <v>14587.380303927373</v>
      </c>
    </row>
    <row r="13" spans="1:13" x14ac:dyDescent="0.3">
      <c r="A13" s="10" t="s">
        <v>21</v>
      </c>
      <c r="B13" s="12">
        <v>4982</v>
      </c>
      <c r="C13" s="12">
        <v>13493</v>
      </c>
      <c r="D13" s="12">
        <v>47535.972065462753</v>
      </c>
      <c r="E13" s="12">
        <v>22746.266233766233</v>
      </c>
      <c r="F13" s="12">
        <v>4860.5036338759328</v>
      </c>
      <c r="G13" s="12">
        <v>24240.291916167665</v>
      </c>
      <c r="H13" s="12">
        <v>10313.962336664104</v>
      </c>
      <c r="I13" s="12">
        <v>4525.4819277108436</v>
      </c>
      <c r="J13" s="12">
        <v>14778.568778369845</v>
      </c>
    </row>
    <row r="14" spans="1:13" x14ac:dyDescent="0.3">
      <c r="A14" s="10" t="s">
        <v>22</v>
      </c>
      <c r="B14" s="12">
        <v>4913.1244239631333</v>
      </c>
      <c r="C14" s="12">
        <v>13345.627400674388</v>
      </c>
      <c r="D14" s="12">
        <v>47535.673250564338</v>
      </c>
      <c r="E14" s="12">
        <v>22746.266233766233</v>
      </c>
      <c r="F14" s="12">
        <v>4860.5036338759328</v>
      </c>
      <c r="G14" s="12">
        <v>24240.291916167665</v>
      </c>
      <c r="H14" s="12">
        <v>10313.962336664104</v>
      </c>
      <c r="I14" s="12">
        <v>4525.4819277108436</v>
      </c>
      <c r="J14" s="12">
        <v>14778.568778369845</v>
      </c>
    </row>
    <row r="15" spans="1:13" x14ac:dyDescent="0.3">
      <c r="A15" s="10" t="s">
        <v>23</v>
      </c>
      <c r="B15" s="12">
        <v>4533.80965738329</v>
      </c>
      <c r="C15" s="12">
        <v>12399.079900307872</v>
      </c>
      <c r="D15" s="12">
        <v>43155.744074492097</v>
      </c>
      <c r="E15" s="12">
        <v>20775.64935064935</v>
      </c>
      <c r="F15" s="12">
        <v>4499.9101611702445</v>
      </c>
      <c r="G15" s="12">
        <v>21598.405688622755</v>
      </c>
      <c r="H15" s="12">
        <v>9104.4976940814759</v>
      </c>
      <c r="I15" s="12">
        <v>4042.3694779116468</v>
      </c>
      <c r="J15" s="12">
        <v>12567.388987566608</v>
      </c>
    </row>
    <row r="16" spans="1:13" x14ac:dyDescent="0.3">
      <c r="B16" s="2"/>
      <c r="C16" s="2"/>
      <c r="D16" s="2"/>
      <c r="E16" s="2"/>
      <c r="F16" s="2"/>
      <c r="G16" s="2"/>
      <c r="H16" s="2"/>
      <c r="I16" s="2"/>
      <c r="J16" s="2"/>
      <c r="K16" s="2"/>
    </row>
    <row r="17" spans="1:12" x14ac:dyDescent="0.3">
      <c r="A17" s="1" t="s">
        <v>43</v>
      </c>
      <c r="B17" s="47">
        <v>153988.39635787118</v>
      </c>
      <c r="C17" s="2"/>
      <c r="D17" s="2"/>
      <c r="E17" s="2"/>
      <c r="F17" s="2"/>
      <c r="G17" s="2"/>
      <c r="H17" s="2"/>
      <c r="I17" s="2"/>
      <c r="J17" s="2"/>
      <c r="K17" s="2"/>
    </row>
    <row r="18" spans="1:12" x14ac:dyDescent="0.3">
      <c r="B18" s="2"/>
      <c r="C18" s="2"/>
      <c r="D18" s="2"/>
      <c r="E18" s="2"/>
      <c r="F18" s="2"/>
      <c r="G18" s="2"/>
      <c r="H18" s="2"/>
      <c r="I18" s="2"/>
      <c r="J18" s="2"/>
      <c r="K18" s="2"/>
    </row>
    <row r="19" spans="1:12" x14ac:dyDescent="0.3">
      <c r="A19" s="1" t="s">
        <v>55</v>
      </c>
      <c r="B19" s="48">
        <v>0.18710000000000002</v>
      </c>
      <c r="C19" s="48">
        <v>0.1522</v>
      </c>
      <c r="D19" s="48">
        <v>3.85E-2</v>
      </c>
      <c r="E19" s="48">
        <v>-6.6E-3</v>
      </c>
      <c r="F19" s="48">
        <v>0.25079999999999997</v>
      </c>
      <c r="G19" s="48">
        <v>-1.8100000000000002E-2</v>
      </c>
      <c r="H19" s="48">
        <v>3.39E-2</v>
      </c>
      <c r="I19" s="48">
        <v>0.1323</v>
      </c>
      <c r="J19" s="48">
        <v>0.221</v>
      </c>
    </row>
    <row r="20" spans="1:12" x14ac:dyDescent="0.3">
      <c r="L20" s="13"/>
    </row>
    <row r="21" spans="1:12" x14ac:dyDescent="0.3">
      <c r="A21" s="1" t="s">
        <v>41</v>
      </c>
      <c r="B21" s="48">
        <v>0.01</v>
      </c>
      <c r="C21" s="15">
        <f>B21</f>
        <v>0.01</v>
      </c>
      <c r="D21" s="15">
        <f t="shared" ref="D21:J21" si="0">C21</f>
        <v>0.01</v>
      </c>
      <c r="E21" s="15">
        <f t="shared" si="0"/>
        <v>0.01</v>
      </c>
      <c r="F21" s="15">
        <f t="shared" si="0"/>
        <v>0.01</v>
      </c>
      <c r="G21" s="15">
        <f t="shared" si="0"/>
        <v>0.01</v>
      </c>
      <c r="H21" s="15">
        <f t="shared" si="0"/>
        <v>0.01</v>
      </c>
      <c r="I21" s="15">
        <f t="shared" si="0"/>
        <v>0.01</v>
      </c>
      <c r="J21" s="15">
        <f t="shared" si="0"/>
        <v>0.01</v>
      </c>
      <c r="L21" s="13"/>
    </row>
    <row r="22" spans="1:12" x14ac:dyDescent="0.3">
      <c r="L22" s="13"/>
    </row>
    <row r="23" spans="1:12" x14ac:dyDescent="0.3">
      <c r="A23" s="1" t="s">
        <v>39</v>
      </c>
    </row>
    <row r="24" spans="1:12" x14ac:dyDescent="0.3">
      <c r="A24" s="10" t="s">
        <v>12</v>
      </c>
      <c r="B24" s="12">
        <v>733.49359875990217</v>
      </c>
      <c r="C24" s="12">
        <v>2691.8873704648422</v>
      </c>
      <c r="D24" s="12">
        <v>1761.2591634654027</v>
      </c>
      <c r="E24" s="12">
        <v>1682.918037379221</v>
      </c>
      <c r="F24" s="12">
        <v>1134.5917503319988</v>
      </c>
      <c r="G24" s="12">
        <v>1823.1164326930427</v>
      </c>
      <c r="H24" s="12">
        <v>890.26862856751904</v>
      </c>
      <c r="I24" s="12">
        <v>403.47952507275204</v>
      </c>
      <c r="J24" s="12">
        <v>745.11549326536715</v>
      </c>
    </row>
    <row r="25" spans="1:12" x14ac:dyDescent="0.3">
      <c r="A25" s="10" t="s">
        <v>13</v>
      </c>
      <c r="B25" s="12">
        <v>927.38389642740754</v>
      </c>
      <c r="C25" s="12">
        <v>3365.9356367419359</v>
      </c>
      <c r="D25" s="12">
        <v>3683.3680131429956</v>
      </c>
      <c r="E25" s="12">
        <v>2853.8539263381504</v>
      </c>
      <c r="F25" s="12">
        <v>1332.3441198874132</v>
      </c>
      <c r="G25" s="12">
        <v>2717.8430394556849</v>
      </c>
      <c r="H25" s="12">
        <v>1662.2681825917293</v>
      </c>
      <c r="I25" s="12">
        <v>860.78865119237071</v>
      </c>
      <c r="J25" s="12">
        <v>1266.5345342223038</v>
      </c>
    </row>
    <row r="26" spans="1:12" x14ac:dyDescent="0.3">
      <c r="A26" s="10" t="s">
        <v>14</v>
      </c>
      <c r="B26" s="12">
        <v>848.55378190148724</v>
      </c>
      <c r="C26" s="12">
        <v>2999.8239112739629</v>
      </c>
      <c r="D26" s="12">
        <v>3943.2426674628596</v>
      </c>
      <c r="E26" s="12">
        <v>2995.2634030980853</v>
      </c>
      <c r="F26" s="12">
        <v>1163.5816079126394</v>
      </c>
      <c r="G26" s="12">
        <v>2810.2692921849475</v>
      </c>
      <c r="H26" s="12">
        <v>1525.6353008396884</v>
      </c>
      <c r="I26" s="12">
        <v>821.25561299164724</v>
      </c>
      <c r="J26" s="12">
        <v>1719.6844223346952</v>
      </c>
    </row>
    <row r="27" spans="1:12" x14ac:dyDescent="0.3">
      <c r="A27" s="10" t="s">
        <v>15</v>
      </c>
      <c r="B27" s="12">
        <v>764.33149530539686</v>
      </c>
      <c r="C27" s="12">
        <v>2934.8150566617451</v>
      </c>
      <c r="D27" s="12">
        <v>5170.2746440525343</v>
      </c>
      <c r="E27" s="12">
        <v>3514.7356803211774</v>
      </c>
      <c r="F27" s="12">
        <v>1241.8425053441952</v>
      </c>
      <c r="G27" s="12">
        <v>3201.7030541057734</v>
      </c>
      <c r="H27" s="12">
        <v>2216.9171339968402</v>
      </c>
      <c r="I27" s="12">
        <v>1098.0363970985181</v>
      </c>
      <c r="J27" s="12">
        <v>2193.2440331137832</v>
      </c>
    </row>
    <row r="28" spans="1:12" x14ac:dyDescent="0.3">
      <c r="A28" s="10" t="s">
        <v>16</v>
      </c>
      <c r="B28" s="12">
        <v>745.67622874682991</v>
      </c>
      <c r="C28" s="12">
        <v>3146.533860549127</v>
      </c>
      <c r="D28" s="12">
        <v>5419.9742621498126</v>
      </c>
      <c r="E28" s="12">
        <v>3941.8925618964022</v>
      </c>
      <c r="F28" s="12">
        <v>1136.2873750668168</v>
      </c>
      <c r="G28" s="12">
        <v>3103.8853514951475</v>
      </c>
      <c r="H28" s="12">
        <v>2288.8346499496201</v>
      </c>
      <c r="I28" s="12">
        <v>1188.3113529672999</v>
      </c>
      <c r="J28" s="12">
        <v>2123.8443571789626</v>
      </c>
    </row>
    <row r="29" spans="1:12" x14ac:dyDescent="0.3">
      <c r="A29" s="10" t="s">
        <v>17</v>
      </c>
      <c r="B29" s="12">
        <v>631.705285570662</v>
      </c>
      <c r="C29" s="12">
        <v>2517.7305634635268</v>
      </c>
      <c r="D29" s="12">
        <v>3824.0605997543817</v>
      </c>
      <c r="E29" s="12">
        <v>2731.0263331807646</v>
      </c>
      <c r="F29" s="12">
        <v>858.77780297433037</v>
      </c>
      <c r="G29" s="12">
        <v>2323.5871563025166</v>
      </c>
      <c r="H29" s="12">
        <v>1441.9795861620928</v>
      </c>
      <c r="I29" s="12">
        <v>816.91404336057303</v>
      </c>
      <c r="J29" s="12">
        <v>1619.2386292311708</v>
      </c>
    </row>
    <row r="30" spans="1:12" x14ac:dyDescent="0.3">
      <c r="A30" s="10" t="s">
        <v>18</v>
      </c>
      <c r="B30" s="12">
        <v>594.89713156842981</v>
      </c>
      <c r="C30" s="12">
        <v>2168.5588987422366</v>
      </c>
      <c r="D30" s="12">
        <v>2415.8310827332257</v>
      </c>
      <c r="E30" s="12">
        <v>1926.8877272811942</v>
      </c>
      <c r="F30" s="12">
        <v>728.96583346051966</v>
      </c>
      <c r="G30" s="12">
        <v>1611.2021618265221</v>
      </c>
      <c r="H30" s="12">
        <v>1096.2640881269335</v>
      </c>
      <c r="I30" s="12">
        <v>609.18821151790553</v>
      </c>
      <c r="J30" s="12">
        <v>1212.9748647430511</v>
      </c>
    </row>
    <row r="31" spans="1:12" x14ac:dyDescent="0.3">
      <c r="A31" s="10" t="s">
        <v>19</v>
      </c>
      <c r="B31" s="12">
        <v>664.53021794856647</v>
      </c>
      <c r="C31" s="12">
        <v>1962.18128673961</v>
      </c>
      <c r="D31" s="12">
        <v>1159.6762453251897</v>
      </c>
      <c r="E31" s="12">
        <v>943.44055536686665</v>
      </c>
      <c r="F31" s="12">
        <v>649.03301167358541</v>
      </c>
      <c r="G31" s="12">
        <v>952.67862716643833</v>
      </c>
      <c r="H31" s="12">
        <v>423.43571933281197</v>
      </c>
      <c r="I31" s="12">
        <v>238.66524143121009</v>
      </c>
      <c r="J31" s="12">
        <v>626.0090950157014</v>
      </c>
    </row>
    <row r="32" spans="1:12" x14ac:dyDescent="0.3">
      <c r="A32" s="10" t="s">
        <v>20</v>
      </c>
      <c r="B32" s="12">
        <v>662.38496854288826</v>
      </c>
      <c r="C32" s="12">
        <v>2444.1494449300362</v>
      </c>
      <c r="D32" s="12">
        <v>1234.0096528264617</v>
      </c>
      <c r="E32" s="12">
        <v>1305.9405241421134</v>
      </c>
      <c r="F32" s="12">
        <v>745.42459995154127</v>
      </c>
      <c r="G32" s="12">
        <v>1295.2825307309317</v>
      </c>
      <c r="H32" s="12">
        <v>697.24439629706978</v>
      </c>
      <c r="I32" s="12">
        <v>372.37697288423175</v>
      </c>
      <c r="J32" s="12">
        <v>808.25690969473317</v>
      </c>
    </row>
    <row r="33" spans="1:12" x14ac:dyDescent="0.3">
      <c r="A33" s="10" t="s">
        <v>21</v>
      </c>
      <c r="B33" s="12">
        <v>582.39551402516975</v>
      </c>
      <c r="C33" s="12">
        <v>2548.1649847065637</v>
      </c>
      <c r="D33" s="12">
        <v>1386.9200354111115</v>
      </c>
      <c r="E33" s="12">
        <v>1387.0568360962648</v>
      </c>
      <c r="F33" s="12">
        <v>609.71276367151097</v>
      </c>
      <c r="G33" s="12">
        <v>1361.2261109423166</v>
      </c>
      <c r="H33" s="12">
        <v>938.1205364696084</v>
      </c>
      <c r="I33" s="12">
        <v>441.41294662305711</v>
      </c>
      <c r="J33" s="12">
        <v>975.29027205435568</v>
      </c>
    </row>
    <row r="34" spans="1:12" x14ac:dyDescent="0.3">
      <c r="A34" s="10" t="s">
        <v>22</v>
      </c>
      <c r="B34" s="12">
        <v>621.71688080292893</v>
      </c>
      <c r="C34" s="12">
        <v>2466.6846089097057</v>
      </c>
      <c r="D34" s="12">
        <v>1104.6931413512309</v>
      </c>
      <c r="E34" s="12">
        <v>1067.3333822734553</v>
      </c>
      <c r="F34" s="12">
        <v>588.91843206292037</v>
      </c>
      <c r="G34" s="12">
        <v>1300.9389647787432</v>
      </c>
      <c r="H34" s="12">
        <v>846.87414722654125</v>
      </c>
      <c r="I34" s="12">
        <v>372.34484160421817</v>
      </c>
      <c r="J34" s="12">
        <v>885.35560099030045</v>
      </c>
    </row>
    <row r="35" spans="1:12" x14ac:dyDescent="0.3">
      <c r="A35" s="10" t="s">
        <v>23</v>
      </c>
      <c r="B35" s="12">
        <v>547.43499258304746</v>
      </c>
      <c r="C35" s="12">
        <v>2442.4614521339272</v>
      </c>
      <c r="D35" s="12">
        <v>1295.1251686520745</v>
      </c>
      <c r="E35" s="12">
        <v>1267.2368735585515</v>
      </c>
      <c r="F35" s="12">
        <v>819.1981702058132</v>
      </c>
      <c r="G35" s="12">
        <v>1432.6189017601846</v>
      </c>
      <c r="H35" s="12">
        <v>873.0697748710827</v>
      </c>
      <c r="I35" s="12">
        <v>423.53955203480166</v>
      </c>
      <c r="J35" s="12">
        <v>900.13511420049599</v>
      </c>
    </row>
    <row r="36" spans="1:12" x14ac:dyDescent="0.3">
      <c r="B36" s="10"/>
      <c r="C36" s="10"/>
      <c r="D36" s="10"/>
      <c r="E36" s="10"/>
      <c r="F36" s="10"/>
      <c r="G36" s="10"/>
      <c r="H36" s="10"/>
      <c r="I36" s="10"/>
      <c r="J36" s="10"/>
    </row>
    <row r="37" spans="1:12" x14ac:dyDescent="0.3">
      <c r="A37" s="1" t="s">
        <v>40</v>
      </c>
    </row>
    <row r="38" spans="1:12" x14ac:dyDescent="0.3">
      <c r="A38" s="10" t="s">
        <v>12</v>
      </c>
      <c r="B38" s="14">
        <f>B4*(1+B$19+B$21)-B24</f>
        <v>4036.7122081725765</v>
      </c>
      <c r="C38" s="14">
        <f t="shared" ref="C38:J38" si="1">C4*(1+C$19+C$21)-C24</f>
        <v>9411.2641962702437</v>
      </c>
      <c r="D38" s="14">
        <f t="shared" si="1"/>
        <v>38443.706763876588</v>
      </c>
      <c r="E38" s="14">
        <f t="shared" si="1"/>
        <v>16878.0272872961</v>
      </c>
      <c r="F38" s="14">
        <f t="shared" si="1"/>
        <v>3673.2177369832389</v>
      </c>
      <c r="G38" s="14">
        <f t="shared" si="1"/>
        <v>15874.948410121329</v>
      </c>
      <c r="H38" s="14">
        <f t="shared" si="1"/>
        <v>6872.0221270435495</v>
      </c>
      <c r="I38" s="14">
        <f t="shared" si="1"/>
        <v>3493.3232419955216</v>
      </c>
      <c r="J38" s="14">
        <f t="shared" si="1"/>
        <v>11917.122997360253</v>
      </c>
      <c r="L38" s="17"/>
    </row>
    <row r="39" spans="1:12" x14ac:dyDescent="0.3">
      <c r="A39" s="10" t="s">
        <v>13</v>
      </c>
      <c r="B39" s="14">
        <f>B5*(1+B$19+B$21)-B25</f>
        <v>3388.7442034323403</v>
      </c>
      <c r="C39" s="14">
        <f t="shared" ref="B39:J49" si="2">C5*(1+C$19+C$21)-C25</f>
        <v>7911.8704247299893</v>
      </c>
      <c r="D39" s="14">
        <f t="shared" si="2"/>
        <v>35229.831417443907</v>
      </c>
      <c r="E39" s="14">
        <f>E5*(1+E$19+E$21)-E25</f>
        <v>15895.880456778734</v>
      </c>
      <c r="F39" s="14">
        <f t="shared" si="2"/>
        <v>3238.8054014727741</v>
      </c>
      <c r="G39" s="14">
        <f t="shared" si="2"/>
        <v>15498.452431352696</v>
      </c>
      <c r="H39" s="14">
        <f t="shared" si="2"/>
        <v>6154.3262349716842</v>
      </c>
      <c r="I39" s="14">
        <f t="shared" si="2"/>
        <v>3058.5389873618465</v>
      </c>
      <c r="J39" s="14">
        <f t="shared" si="2"/>
        <v>11591.626097315095</v>
      </c>
      <c r="L39" s="17"/>
    </row>
    <row r="40" spans="1:12" x14ac:dyDescent="0.3">
      <c r="A40" s="10" t="s">
        <v>14</v>
      </c>
      <c r="B40" s="14">
        <f t="shared" si="2"/>
        <v>3490.2782033118974</v>
      </c>
      <c r="C40" s="14">
        <f t="shared" si="2"/>
        <v>9159.6534629233702</v>
      </c>
      <c r="D40" s="14">
        <f t="shared" si="2"/>
        <v>39060.916194839629</v>
      </c>
      <c r="E40" s="14">
        <f t="shared" si="2"/>
        <v>17215.102116382433</v>
      </c>
      <c r="F40" s="14">
        <f t="shared" si="2"/>
        <v>3855.9762699939579</v>
      </c>
      <c r="G40" s="14">
        <f t="shared" si="2"/>
        <v>18065.624873234214</v>
      </c>
      <c r="H40" s="14">
        <f t="shared" si="2"/>
        <v>7053.2989864393285</v>
      </c>
      <c r="I40" s="14">
        <f t="shared" si="2"/>
        <v>3649.9313769681921</v>
      </c>
      <c r="J40" s="14">
        <f t="shared" si="2"/>
        <v>12904.239906854174</v>
      </c>
      <c r="L40" s="17"/>
    </row>
    <row r="41" spans="1:12" x14ac:dyDescent="0.3">
      <c r="A41" s="10" t="s">
        <v>15</v>
      </c>
      <c r="B41" s="14">
        <f t="shared" si="2"/>
        <v>4134.1762162017803</v>
      </c>
      <c r="C41" s="14">
        <f t="shared" si="2"/>
        <v>11529.751889923264</v>
      </c>
      <c r="D41" s="14">
        <f t="shared" si="2"/>
        <v>50349.366893052429</v>
      </c>
      <c r="E41" s="14">
        <f t="shared" si="2"/>
        <v>20968.224319678819</v>
      </c>
      <c r="F41" s="14">
        <f t="shared" si="2"/>
        <v>4948.5594146558042</v>
      </c>
      <c r="G41" s="14">
        <f t="shared" si="2"/>
        <v>22924.942945894229</v>
      </c>
      <c r="H41" s="14">
        <f t="shared" si="2"/>
        <v>8652.1696660031612</v>
      </c>
      <c r="I41" s="14">
        <f t="shared" si="2"/>
        <v>4510.6566029014821</v>
      </c>
      <c r="J41" s="14">
        <f t="shared" si="2"/>
        <v>16537.651966886217</v>
      </c>
      <c r="L41" s="17"/>
    </row>
    <row r="42" spans="1:12" x14ac:dyDescent="0.3">
      <c r="A42" s="10" t="s">
        <v>16</v>
      </c>
      <c r="B42" s="14">
        <f t="shared" si="2"/>
        <v>4259.39887125317</v>
      </c>
      <c r="C42" s="14">
        <f t="shared" si="2"/>
        <v>11637.812339450875</v>
      </c>
      <c r="D42" s="14">
        <f t="shared" si="2"/>
        <v>50098.100737850182</v>
      </c>
      <c r="E42" s="14">
        <f t="shared" si="2"/>
        <v>20541.067438103593</v>
      </c>
      <c r="F42" s="14">
        <f t="shared" si="2"/>
        <v>5054.1145449331825</v>
      </c>
      <c r="G42" s="14">
        <f t="shared" si="2"/>
        <v>23022.760648504853</v>
      </c>
      <c r="H42" s="14">
        <f t="shared" si="2"/>
        <v>8580.2521500503808</v>
      </c>
      <c r="I42" s="14">
        <f t="shared" si="2"/>
        <v>4420.3816470327001</v>
      </c>
      <c r="J42" s="14">
        <f t="shared" si="2"/>
        <v>16607.051642821039</v>
      </c>
      <c r="L42" s="17"/>
    </row>
    <row r="43" spans="1:12" x14ac:dyDescent="0.3">
      <c r="A43" s="10" t="s">
        <v>17</v>
      </c>
      <c r="B43" s="14">
        <f t="shared" si="2"/>
        <v>4075.2206039269454</v>
      </c>
      <c r="C43" s="14">
        <f t="shared" si="2"/>
        <v>10714.712019604931</v>
      </c>
      <c r="D43" s="14">
        <f t="shared" si="2"/>
        <v>43684.414618360737</v>
      </c>
      <c r="E43" s="14">
        <f t="shared" si="2"/>
        <v>19705.062822663389</v>
      </c>
      <c r="F43" s="14">
        <f t="shared" si="2"/>
        <v>4646.5557945242108</v>
      </c>
      <c r="G43" s="14">
        <f t="shared" si="2"/>
        <v>20224.334129625626</v>
      </c>
      <c r="H43" s="14">
        <f t="shared" si="2"/>
        <v>8063.24985788095</v>
      </c>
      <c r="I43" s="14">
        <f t="shared" si="2"/>
        <v>4082.2455048321985</v>
      </c>
      <c r="J43" s="14">
        <f>J9*(1+J$19+J$21)-J29</f>
        <v>14528.93531195691</v>
      </c>
      <c r="L43" s="17"/>
    </row>
    <row r="44" spans="1:12" x14ac:dyDescent="0.3">
      <c r="A44" s="10" t="s">
        <v>18</v>
      </c>
      <c r="B44" s="14">
        <f t="shared" si="2"/>
        <v>4617.4369690927597</v>
      </c>
      <c r="C44" s="14">
        <f t="shared" si="2"/>
        <v>9950.6857558392039</v>
      </c>
      <c r="D44" s="14">
        <f t="shared" si="2"/>
        <v>37047.640614924792</v>
      </c>
      <c r="E44" s="14">
        <f>E10*(1+E$19+E$21)-E30</f>
        <v>17617.747954536986</v>
      </c>
      <c r="F44" s="14">
        <f t="shared" si="2"/>
        <v>3923.1463078316588</v>
      </c>
      <c r="G44" s="14">
        <f t="shared" si="2"/>
        <v>17045.100445957909</v>
      </c>
      <c r="H44" s="14">
        <f t="shared" si="2"/>
        <v>7043.0193975763723</v>
      </c>
      <c r="I44" s="14">
        <f t="shared" si="2"/>
        <v>3434.0262202090021</v>
      </c>
      <c r="J44" s="14">
        <f t="shared" si="2"/>
        <v>12548.399158544891</v>
      </c>
      <c r="L44" s="17"/>
    </row>
    <row r="45" spans="1:12" x14ac:dyDescent="0.3">
      <c r="A45" s="10" t="s">
        <v>19</v>
      </c>
      <c r="B45" s="14">
        <f>B11*(1+B$19+B$21)-B31</f>
        <v>4761.6983815705689</v>
      </c>
      <c r="C45" s="14">
        <f t="shared" si="2"/>
        <v>11554.862997925398</v>
      </c>
      <c r="D45" s="14">
        <f t="shared" si="2"/>
        <v>40788.114429195128</v>
      </c>
      <c r="E45" s="14">
        <f t="shared" si="2"/>
        <v>18382.597269308455</v>
      </c>
      <c r="F45" s="14">
        <f t="shared" si="2"/>
        <v>4482.6269553696147</v>
      </c>
      <c r="G45" s="14">
        <f t="shared" si="2"/>
        <v>18446.747145288649</v>
      </c>
      <c r="H45" s="14">
        <f t="shared" si="2"/>
        <v>8288.124819252891</v>
      </c>
      <c r="I45" s="14">
        <f t="shared" si="2"/>
        <v>3928.4359834683883</v>
      </c>
      <c r="J45" s="14">
        <f t="shared" si="2"/>
        <v>13413.84545560597</v>
      </c>
      <c r="L45" s="17"/>
    </row>
    <row r="46" spans="1:12" x14ac:dyDescent="0.3">
      <c r="A46" s="10" t="s">
        <v>20</v>
      </c>
      <c r="B46" s="14">
        <f>B12*(1+B$19+B$21)-B32</f>
        <v>5182.0730980169201</v>
      </c>
      <c r="C46" s="14">
        <f t="shared" si="2"/>
        <v>12630.475842007363</v>
      </c>
      <c r="D46" s="14">
        <f t="shared" si="2"/>
        <v>45255.903139639675</v>
      </c>
      <c r="E46" s="14">
        <f t="shared" si="2"/>
        <v>20454.482527805936</v>
      </c>
      <c r="F46" s="14">
        <f t="shared" si="2"/>
        <v>5077.531583434039</v>
      </c>
      <c r="G46" s="14">
        <f t="shared" si="2"/>
        <v>22015.317792622362</v>
      </c>
      <c r="H46" s="14">
        <f t="shared" si="2"/>
        <v>9817.8242998213009</v>
      </c>
      <c r="I46" s="14">
        <f t="shared" si="2"/>
        <v>4797.0810331398652</v>
      </c>
      <c r="J46" s="14">
        <f t="shared" si="2"/>
        <v>17148.808244439864</v>
      </c>
      <c r="L46" s="17"/>
    </row>
    <row r="47" spans="1:12" x14ac:dyDescent="0.3">
      <c r="A47" s="10" t="s">
        <v>21</v>
      </c>
      <c r="B47" s="14">
        <f t="shared" si="2"/>
        <v>5381.5566859748305</v>
      </c>
      <c r="C47" s="14">
        <f t="shared" si="2"/>
        <v>13133.399615293438</v>
      </c>
      <c r="D47" s="14">
        <f t="shared" si="2"/>
        <v>48454.546675226586</v>
      </c>
      <c r="E47" s="14">
        <f t="shared" si="2"/>
        <v>21436.546702864769</v>
      </c>
      <c r="F47" s="14">
        <f t="shared" si="2"/>
        <v>5518.4102179192641</v>
      </c>
      <c r="G47" s="14">
        <f t="shared" si="2"/>
        <v>22682.71944070439</v>
      </c>
      <c r="H47" s="14">
        <f t="shared" si="2"/>
        <v>9828.6247467740504</v>
      </c>
      <c r="I47" s="14">
        <f t="shared" si="2"/>
        <v>4728.0450594010399</v>
      </c>
      <c r="J47" s="14">
        <f t="shared" si="2"/>
        <v>17217.127894118923</v>
      </c>
      <c r="L47" s="17"/>
    </row>
    <row r="48" spans="1:12" x14ac:dyDescent="0.3">
      <c r="A48" s="10" t="s">
        <v>22</v>
      </c>
      <c r="B48" s="14">
        <f t="shared" si="2"/>
        <v>5259.7843671233377</v>
      </c>
      <c r="C48" s="14">
        <f t="shared" si="2"/>
        <v>13043.60355615407</v>
      </c>
      <c r="D48" s="14">
        <f t="shared" si="2"/>
        <v>48736.460261865483</v>
      </c>
      <c r="E48" s="14">
        <f t="shared" si="2"/>
        <v>21756.270156687577</v>
      </c>
      <c r="F48" s="14">
        <f t="shared" si="2"/>
        <v>5539.2045495278553</v>
      </c>
      <c r="G48" s="14">
        <f t="shared" si="2"/>
        <v>22743.006586867963</v>
      </c>
      <c r="H48" s="14">
        <f t="shared" si="2"/>
        <v>9919.8711360171183</v>
      </c>
      <c r="I48" s="14">
        <f t="shared" si="2"/>
        <v>4797.1131644198786</v>
      </c>
      <c r="J48" s="14">
        <f>J14*(1+J$19+J$21)-J34</f>
        <v>17307.06256518298</v>
      </c>
      <c r="L48" s="17"/>
    </row>
    <row r="49" spans="1:12" x14ac:dyDescent="0.3">
      <c r="A49" s="10" t="s">
        <v>23</v>
      </c>
      <c r="B49" s="14">
        <f>B15*(1+B$19+B$21)-B35</f>
        <v>4879.9885482704894</v>
      </c>
      <c r="C49" s="14">
        <f t="shared" si="2"/>
        <v>11967.749208003883</v>
      </c>
      <c r="D49" s="14">
        <f t="shared" si="2"/>
        <v>43953.672493452883</v>
      </c>
      <c r="E49" s="14">
        <f t="shared" si="2"/>
        <v>19579.049684883004</v>
      </c>
      <c r="F49" s="14">
        <f t="shared" si="2"/>
        <v>4854.2885609976311</v>
      </c>
      <c r="G49" s="14">
        <f t="shared" si="2"/>
        <v>19990.839700784723</v>
      </c>
      <c r="H49" s="14">
        <f t="shared" si="2"/>
        <v>8631.1153679805702</v>
      </c>
      <c r="I49" s="14">
        <f t="shared" si="2"/>
        <v>4194.059102583672</v>
      </c>
      <c r="J49" s="14">
        <f t="shared" si="2"/>
        <v>14570.320729494</v>
      </c>
      <c r="L49" s="17"/>
    </row>
    <row r="50" spans="1:12" x14ac:dyDescent="0.3">
      <c r="L50" s="17"/>
    </row>
    <row r="51" spans="1:12" x14ac:dyDescent="0.3">
      <c r="A51" s="1" t="s">
        <v>44</v>
      </c>
      <c r="K51" s="2" t="s">
        <v>53</v>
      </c>
    </row>
    <row r="52" spans="1:12" x14ac:dyDescent="0.3">
      <c r="A52" s="10" t="s">
        <v>12</v>
      </c>
      <c r="B52" s="14">
        <f>IF(入力!$E$16=B$2,入力!$E$19/1000,0)</f>
        <v>10</v>
      </c>
      <c r="C52" s="14">
        <f>IF(入力!$E$16=C$2,入力!$E$19/1000,0)</f>
        <v>0</v>
      </c>
      <c r="D52" s="14">
        <f>IF(入力!$E$16=D$2,入力!$E$19/1000,0)</f>
        <v>0</v>
      </c>
      <c r="E52" s="14">
        <f>IF(入力!$E$16=E$2,入力!$E$19/1000,0)</f>
        <v>0</v>
      </c>
      <c r="F52" s="14">
        <f>IF(入力!$E$16=F$2,入力!$E$19/1000,0)</f>
        <v>0</v>
      </c>
      <c r="G52" s="14">
        <f>IF(入力!$E$16=G$2,入力!$E$19/1000,0)</f>
        <v>0</v>
      </c>
      <c r="H52" s="14">
        <f>IF(入力!$E$16=H$2,入力!$E$19/1000,0)</f>
        <v>0</v>
      </c>
      <c r="I52" s="14">
        <f>IF(入力!$E$16=I$2,入力!$E$19/1000,0)</f>
        <v>0</v>
      </c>
      <c r="J52" s="14">
        <f>IF(入力!$E$16=J$2,入力!$E$19/1000,0)</f>
        <v>0</v>
      </c>
      <c r="K52" s="17">
        <f>SUM(B52:J52)</f>
        <v>10</v>
      </c>
      <c r="L52" s="17"/>
    </row>
    <row r="53" spans="1:12" x14ac:dyDescent="0.3">
      <c r="A53" s="10" t="s">
        <v>13</v>
      </c>
      <c r="B53" s="14">
        <f>IF(入力!$E$16=B$2,入力!$F$19/1000,0)</f>
        <v>10</v>
      </c>
      <c r="C53" s="14">
        <f>IF(入力!$E$16=C$2,入力!$F$19/1000,0)</f>
        <v>0</v>
      </c>
      <c r="D53" s="14">
        <f>IF(入力!$E$16=D$2,入力!$F$19/1000,0)</f>
        <v>0</v>
      </c>
      <c r="E53" s="14">
        <f>IF(入力!$E$16=E$2,入力!$F$19/1000,0)</f>
        <v>0</v>
      </c>
      <c r="F53" s="14">
        <f>IF(入力!$E$16=F$2,入力!$F$19/1000,0)</f>
        <v>0</v>
      </c>
      <c r="G53" s="14">
        <f>IF(入力!$E$16=G$2,入力!$F$19/1000,0)</f>
        <v>0</v>
      </c>
      <c r="H53" s="14">
        <f>IF(入力!$E$16=H$2,入力!$F$19/1000,0)</f>
        <v>0</v>
      </c>
      <c r="I53" s="14">
        <f>IF(入力!$E$16=I$2,入力!$F$19/1000,0)</f>
        <v>0</v>
      </c>
      <c r="J53" s="14">
        <f>IF(入力!$E$16=J$2,入力!$F$19/1000,0)</f>
        <v>0</v>
      </c>
      <c r="K53" s="17">
        <f t="shared" ref="K53:K63" si="3">SUM(B53:J53)</f>
        <v>10</v>
      </c>
      <c r="L53" s="17"/>
    </row>
    <row r="54" spans="1:12" x14ac:dyDescent="0.3">
      <c r="A54" s="10" t="s">
        <v>14</v>
      </c>
      <c r="B54" s="14">
        <f>IF(入力!$E$16=B$2,入力!$G$19/1000,0)</f>
        <v>0</v>
      </c>
      <c r="C54" s="14">
        <f>IF(入力!$E$16=C$2,入力!$G$19/1000,0)</f>
        <v>0</v>
      </c>
      <c r="D54" s="14">
        <f>IF(入力!$E$16=D$2,入力!$G$19/1000,0)</f>
        <v>0</v>
      </c>
      <c r="E54" s="14">
        <f>IF(入力!$E$16=E$2,入力!$G$19/1000,0)</f>
        <v>0</v>
      </c>
      <c r="F54" s="14">
        <f>IF(入力!$E$16=F$2,入力!$G$19/1000,0)</f>
        <v>0</v>
      </c>
      <c r="G54" s="14">
        <f>IF(入力!$E$16=G$2,入力!$G$19/1000,0)</f>
        <v>0</v>
      </c>
      <c r="H54" s="14">
        <f>IF(入力!$E$16=H$2,入力!$G$19/1000,0)</f>
        <v>0</v>
      </c>
      <c r="I54" s="14">
        <f>IF(入力!$E$16=I$2,入力!$G$19/1000,0)</f>
        <v>0</v>
      </c>
      <c r="J54" s="14">
        <f>IF(入力!$E$16=J$2,入力!$G$19/1000,0)</f>
        <v>0</v>
      </c>
      <c r="K54" s="17">
        <f t="shared" si="3"/>
        <v>0</v>
      </c>
      <c r="L54" s="17"/>
    </row>
    <row r="55" spans="1:12" x14ac:dyDescent="0.3">
      <c r="A55" s="10" t="s">
        <v>15</v>
      </c>
      <c r="B55" s="14">
        <f>IF(入力!$E$16=B$2,入力!$H$19/1000,0)</f>
        <v>0</v>
      </c>
      <c r="C55" s="14">
        <f>IF(入力!$E$16=C$2,入力!$H$19/1000,0)</f>
        <v>0</v>
      </c>
      <c r="D55" s="14">
        <f>IF(入力!$E$16=D$2,入力!$H$19/1000,0)</f>
        <v>0</v>
      </c>
      <c r="E55" s="14">
        <f>IF(入力!$E$16=E$2,入力!$H$19/1000,0)</f>
        <v>0</v>
      </c>
      <c r="F55" s="14">
        <f>IF(入力!$E$16=F$2,入力!$H$19/1000,0)</f>
        <v>0</v>
      </c>
      <c r="G55" s="14">
        <f>IF(入力!$E$16=G$2,入力!$H$19/1000,0)</f>
        <v>0</v>
      </c>
      <c r="H55" s="14">
        <f>IF(入力!$E$16=H$2,入力!$H$19/1000,0)</f>
        <v>0</v>
      </c>
      <c r="I55" s="14">
        <f>IF(入力!$E$16=I$2,入力!$H$19/1000,0)</f>
        <v>0</v>
      </c>
      <c r="J55" s="14">
        <f>IF(入力!$E$16=J$2,入力!$H$19/1000,0)</f>
        <v>0</v>
      </c>
      <c r="K55" s="17">
        <f t="shared" si="3"/>
        <v>0</v>
      </c>
      <c r="L55" s="17"/>
    </row>
    <row r="56" spans="1:12" x14ac:dyDescent="0.3">
      <c r="A56" s="10" t="s">
        <v>16</v>
      </c>
      <c r="B56" s="14">
        <f>IF(入力!$E$16=B$2,入力!$I$19/1000,0)</f>
        <v>0</v>
      </c>
      <c r="C56" s="14">
        <f>IF(入力!$E$16=C$2,入力!$I$19/1000,0)</f>
        <v>0</v>
      </c>
      <c r="D56" s="14">
        <f>IF(入力!$E$16=D$2,入力!$I$19/1000,0)</f>
        <v>0</v>
      </c>
      <c r="E56" s="14">
        <f>IF(入力!$E$16=E$2,入力!$I$19/1000,0)</f>
        <v>0</v>
      </c>
      <c r="F56" s="14">
        <f>IF(入力!$E$16=F$2,入力!$I$19/1000,0)</f>
        <v>0</v>
      </c>
      <c r="G56" s="14">
        <f>IF(入力!$E$16=G$2,入力!$I$19/1000,0)</f>
        <v>0</v>
      </c>
      <c r="H56" s="14">
        <f>IF(入力!$E$16=H$2,入力!$I$19/1000,0)</f>
        <v>0</v>
      </c>
      <c r="I56" s="14">
        <f>IF(入力!$E$16=I$2,入力!$I$19/1000,0)</f>
        <v>0</v>
      </c>
      <c r="J56" s="14">
        <f>IF(入力!$E$16=J$2,入力!$I$19/1000,0)</f>
        <v>0</v>
      </c>
      <c r="K56" s="17">
        <f t="shared" si="3"/>
        <v>0</v>
      </c>
      <c r="L56" s="17"/>
    </row>
    <row r="57" spans="1:12" x14ac:dyDescent="0.3">
      <c r="A57" s="10" t="s">
        <v>17</v>
      </c>
      <c r="B57" s="14">
        <f>IF(入力!$E$16=B$2,入力!$J$19/1000,0)</f>
        <v>0</v>
      </c>
      <c r="C57" s="14">
        <f>IF(入力!$E$16=C$2,入力!$J$19/1000,0)</f>
        <v>0</v>
      </c>
      <c r="D57" s="14">
        <f>IF(入力!$E$16=D$2,入力!$J$19/1000,0)</f>
        <v>0</v>
      </c>
      <c r="E57" s="14">
        <f>IF(入力!$E$16=E$2,入力!$J$19/1000,0)</f>
        <v>0</v>
      </c>
      <c r="F57" s="14">
        <f>IF(入力!$E$16=F$2,入力!$J$19/1000,0)</f>
        <v>0</v>
      </c>
      <c r="G57" s="14">
        <f>IF(入力!$E$16=G$2,入力!$J$19/1000,0)</f>
        <v>0</v>
      </c>
      <c r="H57" s="14">
        <f>IF(入力!$E$16=H$2,入力!$J$19/1000,0)</f>
        <v>0</v>
      </c>
      <c r="I57" s="14">
        <f>IF(入力!$E$16=I$2,入力!$J$19/1000,0)</f>
        <v>0</v>
      </c>
      <c r="J57" s="14">
        <f>IF(入力!$E$16=J$2,入力!$J$19/1000,0)</f>
        <v>0</v>
      </c>
      <c r="K57" s="17">
        <f t="shared" si="3"/>
        <v>0</v>
      </c>
      <c r="L57" s="17"/>
    </row>
    <row r="58" spans="1:12" x14ac:dyDescent="0.3">
      <c r="A58" s="10" t="s">
        <v>18</v>
      </c>
      <c r="B58" s="14">
        <f>IF(入力!$E$16=B$2,入力!$K$19/1000,0)</f>
        <v>0</v>
      </c>
      <c r="C58" s="14">
        <f>IF(入力!$E$16=C$2,入力!$K$19/1000,0)</f>
        <v>0</v>
      </c>
      <c r="D58" s="14">
        <f>IF(入力!$E$16=D$2,入力!$K$19/1000,0)</f>
        <v>0</v>
      </c>
      <c r="E58" s="14">
        <f>IF(入力!$E$16=E$2,入力!$K$19/1000,0)</f>
        <v>0</v>
      </c>
      <c r="F58" s="14">
        <f>IF(入力!$E$16=F$2,入力!$K$19/1000,0)</f>
        <v>0</v>
      </c>
      <c r="G58" s="14">
        <f>IF(入力!$E$16=G$2,入力!$K$19/1000,0)</f>
        <v>0</v>
      </c>
      <c r="H58" s="14">
        <f>IF(入力!$E$16=H$2,入力!$K$19/1000,0)</f>
        <v>0</v>
      </c>
      <c r="I58" s="14">
        <f>IF(入力!$E$16=I$2,入力!$K$19/1000,0)</f>
        <v>0</v>
      </c>
      <c r="J58" s="14">
        <f>IF(入力!$E$16=J$2,入力!$K$19/1000,0)</f>
        <v>0</v>
      </c>
      <c r="K58" s="17">
        <f t="shared" si="3"/>
        <v>0</v>
      </c>
      <c r="L58" s="17"/>
    </row>
    <row r="59" spans="1:12" x14ac:dyDescent="0.3">
      <c r="A59" s="10" t="s">
        <v>19</v>
      </c>
      <c r="B59" s="14">
        <f>IF(入力!$E$16=B$2,入力!$L$19/1000,0)</f>
        <v>0</v>
      </c>
      <c r="C59" s="14">
        <f>IF(入力!$E$16=C$2,入力!$L$19/1000,0)</f>
        <v>0</v>
      </c>
      <c r="D59" s="14">
        <f>IF(入力!$E$16=D$2,入力!$L$19/1000,0)</f>
        <v>0</v>
      </c>
      <c r="E59" s="14">
        <f>IF(入力!$E$16=E$2,入力!$L$19/1000,0)</f>
        <v>0</v>
      </c>
      <c r="F59" s="14">
        <f>IF(入力!$E$16=F$2,入力!$L$19/1000,0)</f>
        <v>0</v>
      </c>
      <c r="G59" s="14">
        <f>IF(入力!$E$16=G$2,入力!$L$19/1000,0)</f>
        <v>0</v>
      </c>
      <c r="H59" s="14">
        <f>IF(入力!$E$16=H$2,入力!$L$19/1000,0)</f>
        <v>0</v>
      </c>
      <c r="I59" s="14">
        <f>IF(入力!$E$16=I$2,入力!$L$19/1000,0)</f>
        <v>0</v>
      </c>
      <c r="J59" s="14">
        <f>IF(入力!$E$16=J$2,入力!$L$19/1000,0)</f>
        <v>0</v>
      </c>
      <c r="K59" s="17">
        <f t="shared" si="3"/>
        <v>0</v>
      </c>
      <c r="L59" s="17"/>
    </row>
    <row r="60" spans="1:12" x14ac:dyDescent="0.3">
      <c r="A60" s="10" t="s">
        <v>20</v>
      </c>
      <c r="B60" s="14">
        <f>IF(入力!$E$16=B$2,入力!$M$19/1000,0)</f>
        <v>0</v>
      </c>
      <c r="C60" s="14">
        <f>IF(入力!$E$16=C$2,入力!$M$19/1000,0)</f>
        <v>0</v>
      </c>
      <c r="D60" s="14">
        <f>IF(入力!$E$16=D$2,入力!$M$19/1000,0)</f>
        <v>0</v>
      </c>
      <c r="E60" s="14">
        <f>IF(入力!$E$16=E$2,入力!$M$19/1000,0)</f>
        <v>0</v>
      </c>
      <c r="F60" s="14">
        <f>IF(入力!$E$16=F$2,入力!$M$19/1000,0)</f>
        <v>0</v>
      </c>
      <c r="G60" s="14">
        <f>IF(入力!$E$16=G$2,入力!$M$19/1000,0)</f>
        <v>0</v>
      </c>
      <c r="H60" s="14">
        <f>IF(入力!$E$16=H$2,入力!$M$19/1000,0)</f>
        <v>0</v>
      </c>
      <c r="I60" s="14">
        <f>IF(入力!$E$16=I$2,入力!$M$19/1000,0)</f>
        <v>0</v>
      </c>
      <c r="J60" s="14">
        <f>IF(入力!$E$16=J$2,入力!$M$19/1000,0)</f>
        <v>0</v>
      </c>
      <c r="K60" s="17">
        <f t="shared" si="3"/>
        <v>0</v>
      </c>
      <c r="L60" s="17"/>
    </row>
    <row r="61" spans="1:12" x14ac:dyDescent="0.3">
      <c r="A61" s="10" t="s">
        <v>21</v>
      </c>
      <c r="B61" s="14">
        <f>IF(入力!$E$16=B$2,入力!$N$19/1000,0)</f>
        <v>0</v>
      </c>
      <c r="C61" s="14">
        <f>IF(入力!$E$16=C$2,入力!$N$19/1000,0)</f>
        <v>0</v>
      </c>
      <c r="D61" s="14">
        <f>IF(入力!$E$16=D$2,入力!$N$19/1000,0)</f>
        <v>0</v>
      </c>
      <c r="E61" s="14">
        <f>IF(入力!$E$16=E$2,入力!$N$19/1000,0)</f>
        <v>0</v>
      </c>
      <c r="F61" s="14">
        <f>IF(入力!$E$16=F$2,入力!$N$19/1000,0)</f>
        <v>0</v>
      </c>
      <c r="G61" s="14">
        <f>IF(入力!$E$16=G$2,入力!$N$19/1000,0)</f>
        <v>0</v>
      </c>
      <c r="H61" s="14">
        <f>IF(入力!$E$16=H$2,入力!$N$19/1000,0)</f>
        <v>0</v>
      </c>
      <c r="I61" s="14">
        <f>IF(入力!$E$16=I$2,入力!$N$19/1000,0)</f>
        <v>0</v>
      </c>
      <c r="J61" s="14">
        <f>IF(入力!$E$16=J$2,入力!$N$19/1000,0)</f>
        <v>0</v>
      </c>
      <c r="K61" s="17">
        <f t="shared" si="3"/>
        <v>0</v>
      </c>
      <c r="L61" s="17"/>
    </row>
    <row r="62" spans="1:12" x14ac:dyDescent="0.3">
      <c r="A62" s="10" t="s">
        <v>22</v>
      </c>
      <c r="B62" s="14">
        <f>IF(入力!$E$16=B$2,入力!$O$19/1000,0)</f>
        <v>0</v>
      </c>
      <c r="C62" s="14">
        <f>IF(入力!$E$16=C$2,入力!$O$19/1000,0)</f>
        <v>0</v>
      </c>
      <c r="D62" s="14">
        <f>IF(入力!$E$16=D$2,入力!$O$19/1000,0)</f>
        <v>0</v>
      </c>
      <c r="E62" s="14">
        <f>IF(入力!$E$16=E$2,入力!$O$19/1000,0)</f>
        <v>0</v>
      </c>
      <c r="F62" s="14">
        <f>IF(入力!$E$16=F$2,入力!$O$19/1000,0)</f>
        <v>0</v>
      </c>
      <c r="G62" s="14">
        <f>IF(入力!$E$16=G$2,入力!$O$19/1000,0)</f>
        <v>0</v>
      </c>
      <c r="H62" s="14">
        <f>IF(入力!$E$16=H$2,入力!$O$19/1000,0)</f>
        <v>0</v>
      </c>
      <c r="I62" s="14">
        <f>IF(入力!$E$16=I$2,入力!$O$19/1000,0)</f>
        <v>0</v>
      </c>
      <c r="J62" s="14">
        <f>IF(入力!$E$16=J$2,入力!$O$19/1000,0)</f>
        <v>0</v>
      </c>
      <c r="K62" s="17">
        <f t="shared" si="3"/>
        <v>0</v>
      </c>
      <c r="L62" s="17"/>
    </row>
    <row r="63" spans="1:12" x14ac:dyDescent="0.3">
      <c r="A63" s="10" t="s">
        <v>23</v>
      </c>
      <c r="B63" s="14">
        <f>IF(入力!$E$16=B$2,入力!$P$19/1000,0)</f>
        <v>0</v>
      </c>
      <c r="C63" s="14">
        <f>IF(入力!$E$16=C$2,入力!$P$19/1000,0)</f>
        <v>0</v>
      </c>
      <c r="D63" s="14">
        <f>IF(入力!$E$16=D$2,入力!$P$19/1000,0)</f>
        <v>0</v>
      </c>
      <c r="E63" s="14">
        <f>IF(入力!$E$16=E$2,入力!$P$19/1000,0)</f>
        <v>0</v>
      </c>
      <c r="F63" s="14">
        <f>IF(入力!$E$16=F$2,入力!$P$19/1000,0)</f>
        <v>0</v>
      </c>
      <c r="G63" s="14">
        <f>IF(入力!$E$16=G$2,入力!$P$19/1000,0)</f>
        <v>0</v>
      </c>
      <c r="H63" s="14">
        <f>IF(入力!$E$16=H$2,入力!$P$19/1000,0)</f>
        <v>0</v>
      </c>
      <c r="I63" s="14">
        <f>IF(入力!$E$16=I$2,入力!$P$19/1000,0)</f>
        <v>0</v>
      </c>
      <c r="J63" s="14">
        <f>IF(入力!$E$16=J$2,入力!$P$19/1000,0)</f>
        <v>0</v>
      </c>
      <c r="K63" s="17">
        <f t="shared" si="3"/>
        <v>0</v>
      </c>
      <c r="L63" s="17"/>
    </row>
    <row r="65" spans="1:15" x14ac:dyDescent="0.3">
      <c r="A65" s="1" t="s">
        <v>45</v>
      </c>
    </row>
    <row r="66" spans="1:15" x14ac:dyDescent="0.3">
      <c r="A66" s="10" t="s">
        <v>12</v>
      </c>
      <c r="B66" s="14">
        <f>B38-(B52-MIN(B$52:B$63))</f>
        <v>4026.7122081725765</v>
      </c>
      <c r="C66" s="14">
        <f>C38-(C52-MIN(C$52:C$63))</f>
        <v>9411.2641962702437</v>
      </c>
      <c r="D66" s="14">
        <f>D38-(D52-MIN(D$52:D$63))</f>
        <v>38443.706763876588</v>
      </c>
      <c r="E66" s="14">
        <f t="shared" ref="E66:J66" si="4">E38-(E52-MIN(E$52:E$63))</f>
        <v>16878.0272872961</v>
      </c>
      <c r="F66" s="14">
        <f t="shared" si="4"/>
        <v>3673.2177369832389</v>
      </c>
      <c r="G66" s="14">
        <f>G38-(G52-MIN(G$52:G$63))</f>
        <v>15874.948410121329</v>
      </c>
      <c r="H66" s="14">
        <f t="shared" si="4"/>
        <v>6872.0221270435495</v>
      </c>
      <c r="I66" s="14">
        <f t="shared" si="4"/>
        <v>3493.3232419955216</v>
      </c>
      <c r="J66" s="14">
        <f t="shared" si="4"/>
        <v>11917.122997360253</v>
      </c>
      <c r="L66" s="17"/>
      <c r="M66" s="17"/>
      <c r="O66" s="31"/>
    </row>
    <row r="67" spans="1:15" x14ac:dyDescent="0.3">
      <c r="A67" s="10" t="s">
        <v>13</v>
      </c>
      <c r="B67" s="14">
        <f>B39-(B53-MIN(B$52:B$63))</f>
        <v>3378.7442034323403</v>
      </c>
      <c r="C67" s="14">
        <f t="shared" ref="B67:J77" si="5">C39-(C53-MIN(C$52:C$63))</f>
        <v>7911.8704247299893</v>
      </c>
      <c r="D67" s="14">
        <f t="shared" si="5"/>
        <v>35229.831417443907</v>
      </c>
      <c r="E67" s="14">
        <f t="shared" si="5"/>
        <v>15895.880456778734</v>
      </c>
      <c r="F67" s="14">
        <f t="shared" si="5"/>
        <v>3238.8054014727741</v>
      </c>
      <c r="G67" s="14">
        <f>G39-(G53-MIN(G$52:G$63))</f>
        <v>15498.452431352696</v>
      </c>
      <c r="H67" s="14">
        <f t="shared" si="5"/>
        <v>6154.3262349716842</v>
      </c>
      <c r="I67" s="14">
        <f t="shared" si="5"/>
        <v>3058.5389873618465</v>
      </c>
      <c r="J67" s="14">
        <f t="shared" si="5"/>
        <v>11591.626097315095</v>
      </c>
      <c r="L67" s="17"/>
      <c r="M67" s="17"/>
      <c r="O67" s="31"/>
    </row>
    <row r="68" spans="1:15" x14ac:dyDescent="0.3">
      <c r="A68" s="10" t="s">
        <v>14</v>
      </c>
      <c r="B68" s="14">
        <f t="shared" si="5"/>
        <v>3490.2782033118974</v>
      </c>
      <c r="C68" s="14">
        <f t="shared" si="5"/>
        <v>9159.6534629233702</v>
      </c>
      <c r="D68" s="14">
        <f>D40-(D54-MIN(D$52:D$63))</f>
        <v>39060.916194839629</v>
      </c>
      <c r="E68" s="14">
        <f t="shared" si="5"/>
        <v>17215.102116382433</v>
      </c>
      <c r="F68" s="14">
        <f t="shared" si="5"/>
        <v>3855.9762699939579</v>
      </c>
      <c r="G68" s="14">
        <f>G40-(G54-MIN(G$52:G$63))</f>
        <v>18065.624873234214</v>
      </c>
      <c r="H68" s="14">
        <f t="shared" si="5"/>
        <v>7053.2989864393285</v>
      </c>
      <c r="I68" s="14">
        <f t="shared" si="5"/>
        <v>3649.9313769681921</v>
      </c>
      <c r="J68" s="14">
        <f t="shared" si="5"/>
        <v>12904.239906854174</v>
      </c>
      <c r="L68" s="17"/>
      <c r="M68" s="17"/>
      <c r="O68" s="31"/>
    </row>
    <row r="69" spans="1:15" x14ac:dyDescent="0.3">
      <c r="A69" s="10" t="s">
        <v>15</v>
      </c>
      <c r="B69" s="14">
        <f>B41-(B55-MIN(B$52:B$63))</f>
        <v>4134.1762162017803</v>
      </c>
      <c r="C69" s="14">
        <f t="shared" si="5"/>
        <v>11529.751889923264</v>
      </c>
      <c r="D69" s="14">
        <f t="shared" si="5"/>
        <v>50349.366893052429</v>
      </c>
      <c r="E69" s="14">
        <f t="shared" si="5"/>
        <v>20968.224319678819</v>
      </c>
      <c r="F69" s="14">
        <f t="shared" si="5"/>
        <v>4948.5594146558042</v>
      </c>
      <c r="G69" s="14">
        <f>G41-(G55-MIN(G$52:G$63))</f>
        <v>22924.942945894229</v>
      </c>
      <c r="H69" s="14">
        <f t="shared" si="5"/>
        <v>8652.1696660031612</v>
      </c>
      <c r="I69" s="14">
        <f t="shared" si="5"/>
        <v>4510.6566029014821</v>
      </c>
      <c r="J69" s="14">
        <f t="shared" si="5"/>
        <v>16537.651966886217</v>
      </c>
      <c r="L69" s="17"/>
      <c r="M69" s="17"/>
      <c r="O69" s="31"/>
    </row>
    <row r="70" spans="1:15" x14ac:dyDescent="0.3">
      <c r="A70" s="10" t="s">
        <v>16</v>
      </c>
      <c r="B70" s="14">
        <f t="shared" si="5"/>
        <v>4259.39887125317</v>
      </c>
      <c r="C70" s="14">
        <f>C42-(C56-MIN(C$52:C$63))</f>
        <v>11637.812339450875</v>
      </c>
      <c r="D70" s="14">
        <f>D42-(D56-MIN(D$52:D$63))</f>
        <v>50098.100737850182</v>
      </c>
      <c r="E70" s="14">
        <f t="shared" si="5"/>
        <v>20541.067438103593</v>
      </c>
      <c r="F70" s="14">
        <f t="shared" si="5"/>
        <v>5054.1145449331825</v>
      </c>
      <c r="G70" s="14">
        <f t="shared" si="5"/>
        <v>23022.760648504853</v>
      </c>
      <c r="H70" s="14">
        <f t="shared" si="5"/>
        <v>8580.2521500503808</v>
      </c>
      <c r="I70" s="14">
        <f t="shared" si="5"/>
        <v>4420.3816470327001</v>
      </c>
      <c r="J70" s="14">
        <f t="shared" si="5"/>
        <v>16607.051642821039</v>
      </c>
      <c r="L70" s="17"/>
      <c r="M70" s="17"/>
      <c r="O70" s="31"/>
    </row>
    <row r="71" spans="1:15" x14ac:dyDescent="0.3">
      <c r="A71" s="10" t="s">
        <v>17</v>
      </c>
      <c r="B71" s="14">
        <f t="shared" si="5"/>
        <v>4075.2206039269454</v>
      </c>
      <c r="C71" s="14">
        <f t="shared" si="5"/>
        <v>10714.712019604931</v>
      </c>
      <c r="D71" s="14">
        <f t="shared" si="5"/>
        <v>43684.414618360737</v>
      </c>
      <c r="E71" s="14">
        <f t="shared" si="5"/>
        <v>19705.062822663389</v>
      </c>
      <c r="F71" s="14">
        <f t="shared" si="5"/>
        <v>4646.5557945242108</v>
      </c>
      <c r="G71" s="14">
        <f t="shared" si="5"/>
        <v>20224.334129625626</v>
      </c>
      <c r="H71" s="14">
        <f t="shared" si="5"/>
        <v>8063.24985788095</v>
      </c>
      <c r="I71" s="14">
        <f t="shared" si="5"/>
        <v>4082.2455048321985</v>
      </c>
      <c r="J71" s="14">
        <f t="shared" si="5"/>
        <v>14528.93531195691</v>
      </c>
      <c r="L71" s="17"/>
      <c r="M71" s="17"/>
      <c r="O71" s="31"/>
    </row>
    <row r="72" spans="1:15" x14ac:dyDescent="0.3">
      <c r="A72" s="10" t="s">
        <v>18</v>
      </c>
      <c r="B72" s="14">
        <f t="shared" si="5"/>
        <v>4617.4369690927597</v>
      </c>
      <c r="C72" s="14">
        <f t="shared" si="5"/>
        <v>9950.6857558392039</v>
      </c>
      <c r="D72" s="14">
        <f t="shared" si="5"/>
        <v>37047.640614924792</v>
      </c>
      <c r="E72" s="14">
        <f t="shared" si="5"/>
        <v>17617.747954536986</v>
      </c>
      <c r="F72" s="14">
        <f t="shared" si="5"/>
        <v>3923.1463078316588</v>
      </c>
      <c r="G72" s="14">
        <f t="shared" si="5"/>
        <v>17045.100445957909</v>
      </c>
      <c r="H72" s="14">
        <f t="shared" si="5"/>
        <v>7043.0193975763723</v>
      </c>
      <c r="I72" s="14">
        <f t="shared" si="5"/>
        <v>3434.0262202090021</v>
      </c>
      <c r="J72" s="14">
        <f t="shared" si="5"/>
        <v>12548.399158544891</v>
      </c>
      <c r="L72" s="17"/>
      <c r="M72" s="17"/>
      <c r="O72" s="31"/>
    </row>
    <row r="73" spans="1:15" x14ac:dyDescent="0.3">
      <c r="A73" s="10" t="s">
        <v>19</v>
      </c>
      <c r="B73" s="14">
        <f t="shared" si="5"/>
        <v>4761.6983815705689</v>
      </c>
      <c r="C73" s="14">
        <f t="shared" si="5"/>
        <v>11554.862997925398</v>
      </c>
      <c r="D73" s="14">
        <f t="shared" si="5"/>
        <v>40788.114429195128</v>
      </c>
      <c r="E73" s="14">
        <f t="shared" si="5"/>
        <v>18382.597269308455</v>
      </c>
      <c r="F73" s="14">
        <f t="shared" si="5"/>
        <v>4482.6269553696147</v>
      </c>
      <c r="G73" s="14">
        <f t="shared" si="5"/>
        <v>18446.747145288649</v>
      </c>
      <c r="H73" s="14">
        <f t="shared" si="5"/>
        <v>8288.124819252891</v>
      </c>
      <c r="I73" s="14">
        <f t="shared" si="5"/>
        <v>3928.4359834683883</v>
      </c>
      <c r="J73" s="14">
        <f t="shared" si="5"/>
        <v>13413.84545560597</v>
      </c>
      <c r="L73" s="17"/>
      <c r="M73" s="17"/>
      <c r="O73" s="31"/>
    </row>
    <row r="74" spans="1:15" x14ac:dyDescent="0.3">
      <c r="A74" s="10" t="s">
        <v>20</v>
      </c>
      <c r="B74" s="14">
        <f t="shared" si="5"/>
        <v>5182.0730980169201</v>
      </c>
      <c r="C74" s="14">
        <f>C46-(C60-MIN(C$52:C$63))</f>
        <v>12630.475842007363</v>
      </c>
      <c r="D74" s="14">
        <f t="shared" si="5"/>
        <v>45255.903139639675</v>
      </c>
      <c r="E74" s="14">
        <f t="shared" si="5"/>
        <v>20454.482527805936</v>
      </c>
      <c r="F74" s="14">
        <f t="shared" si="5"/>
        <v>5077.531583434039</v>
      </c>
      <c r="G74" s="14">
        <f t="shared" si="5"/>
        <v>22015.317792622362</v>
      </c>
      <c r="H74" s="14">
        <f t="shared" si="5"/>
        <v>9817.8242998213009</v>
      </c>
      <c r="I74" s="14">
        <f t="shared" si="5"/>
        <v>4797.0810331398652</v>
      </c>
      <c r="J74" s="14">
        <f t="shared" si="5"/>
        <v>17148.808244439864</v>
      </c>
      <c r="L74" s="17"/>
      <c r="M74" s="17"/>
      <c r="O74" s="31"/>
    </row>
    <row r="75" spans="1:15" x14ac:dyDescent="0.3">
      <c r="A75" s="10" t="s">
        <v>21</v>
      </c>
      <c r="B75" s="14">
        <f t="shared" si="5"/>
        <v>5381.5566859748305</v>
      </c>
      <c r="C75" s="14">
        <f t="shared" si="5"/>
        <v>13133.399615293438</v>
      </c>
      <c r="D75" s="14">
        <f t="shared" si="5"/>
        <v>48454.546675226586</v>
      </c>
      <c r="E75" s="14">
        <f t="shared" si="5"/>
        <v>21436.546702864769</v>
      </c>
      <c r="F75" s="14">
        <f t="shared" si="5"/>
        <v>5518.4102179192641</v>
      </c>
      <c r="G75" s="14">
        <f t="shared" si="5"/>
        <v>22682.71944070439</v>
      </c>
      <c r="H75" s="14">
        <f t="shared" si="5"/>
        <v>9828.6247467740504</v>
      </c>
      <c r="I75" s="14">
        <f t="shared" si="5"/>
        <v>4728.0450594010399</v>
      </c>
      <c r="J75" s="14">
        <f t="shared" si="5"/>
        <v>17217.127894118923</v>
      </c>
      <c r="L75" s="17"/>
      <c r="M75" s="17"/>
      <c r="O75" s="31"/>
    </row>
    <row r="76" spans="1:15" x14ac:dyDescent="0.3">
      <c r="A76" s="10" t="s">
        <v>22</v>
      </c>
      <c r="B76" s="14">
        <f t="shared" si="5"/>
        <v>5259.7843671233377</v>
      </c>
      <c r="C76" s="14">
        <f t="shared" si="5"/>
        <v>13043.60355615407</v>
      </c>
      <c r="D76" s="14">
        <f t="shared" si="5"/>
        <v>48736.460261865483</v>
      </c>
      <c r="E76" s="14">
        <f t="shared" si="5"/>
        <v>21756.270156687577</v>
      </c>
      <c r="F76" s="14">
        <f t="shared" si="5"/>
        <v>5539.2045495278553</v>
      </c>
      <c r="G76" s="14">
        <f t="shared" si="5"/>
        <v>22743.006586867963</v>
      </c>
      <c r="H76" s="14">
        <f t="shared" si="5"/>
        <v>9919.8711360171183</v>
      </c>
      <c r="I76" s="14">
        <f t="shared" si="5"/>
        <v>4797.1131644198786</v>
      </c>
      <c r="J76" s="14">
        <f t="shared" si="5"/>
        <v>17307.06256518298</v>
      </c>
      <c r="L76" s="17"/>
      <c r="M76" s="17"/>
      <c r="O76" s="31"/>
    </row>
    <row r="77" spans="1:15" x14ac:dyDescent="0.3">
      <c r="A77" s="10" t="s">
        <v>23</v>
      </c>
      <c r="B77" s="14">
        <f t="shared" si="5"/>
        <v>4879.9885482704894</v>
      </c>
      <c r="C77" s="14">
        <f t="shared" si="5"/>
        <v>11967.749208003883</v>
      </c>
      <c r="D77" s="14">
        <f t="shared" si="5"/>
        <v>43953.672493452883</v>
      </c>
      <c r="E77" s="14">
        <f t="shared" si="5"/>
        <v>19579.049684883004</v>
      </c>
      <c r="F77" s="14">
        <f t="shared" si="5"/>
        <v>4854.2885609976311</v>
      </c>
      <c r="G77" s="14">
        <f t="shared" si="5"/>
        <v>19990.839700784723</v>
      </c>
      <c r="H77" s="14">
        <f t="shared" si="5"/>
        <v>8631.1153679805702</v>
      </c>
      <c r="I77" s="14">
        <f t="shared" si="5"/>
        <v>4194.059102583672</v>
      </c>
      <c r="J77" s="14">
        <f t="shared" si="5"/>
        <v>14570.320729494</v>
      </c>
      <c r="L77" s="17"/>
      <c r="M77" s="17"/>
      <c r="O77" s="31"/>
    </row>
    <row r="79" spans="1:15" x14ac:dyDescent="0.3">
      <c r="A79" s="1" t="s">
        <v>46</v>
      </c>
      <c r="B79" s="2" t="s">
        <v>47</v>
      </c>
    </row>
    <row r="80" spans="1:15" x14ac:dyDescent="0.3">
      <c r="A80" s="10" t="s">
        <v>12</v>
      </c>
      <c r="B80" s="14">
        <f>$B$17-SUM($B66:$J66)</f>
        <v>43398.051388751803</v>
      </c>
    </row>
    <row r="81" spans="1:4" x14ac:dyDescent="0.3">
      <c r="A81" s="10" t="s">
        <v>13</v>
      </c>
      <c r="B81" s="14">
        <f>$B$17-SUM($B67:$J67)</f>
        <v>52030.320703012141</v>
      </c>
    </row>
    <row r="82" spans="1:4" x14ac:dyDescent="0.3">
      <c r="A82" s="10" t="s">
        <v>14</v>
      </c>
      <c r="B82" s="14">
        <f>$B$17-SUM($B68:$J68)</f>
        <v>39533.374966923991</v>
      </c>
    </row>
    <row r="83" spans="1:4" x14ac:dyDescent="0.3">
      <c r="A83" s="10" t="s">
        <v>15</v>
      </c>
      <c r="B83" s="14">
        <f>$B$17-SUM($B69:$J69)</f>
        <v>9432.896442673984</v>
      </c>
    </row>
    <row r="84" spans="1:4" x14ac:dyDescent="0.3">
      <c r="A84" s="10" t="s">
        <v>16</v>
      </c>
      <c r="B84" s="14">
        <f>$B$17-SUM($B70:$J70)</f>
        <v>9767.4563378712046</v>
      </c>
    </row>
    <row r="85" spans="1:4" x14ac:dyDescent="0.3">
      <c r="A85" s="10" t="s">
        <v>17</v>
      </c>
      <c r="B85" s="14">
        <f t="shared" ref="B85:B91" si="6">$B$17-SUM($B71:$J71)</f>
        <v>24263.665694495299</v>
      </c>
    </row>
    <row r="86" spans="1:4" x14ac:dyDescent="0.3">
      <c r="A86" s="10" t="s">
        <v>18</v>
      </c>
      <c r="B86" s="14">
        <f t="shared" si="6"/>
        <v>40761.193533357597</v>
      </c>
    </row>
    <row r="87" spans="1:4" x14ac:dyDescent="0.3">
      <c r="A87" s="10" t="s">
        <v>19</v>
      </c>
      <c r="B87" s="14">
        <f t="shared" si="6"/>
        <v>29941.342920886105</v>
      </c>
    </row>
    <row r="88" spans="1:4" x14ac:dyDescent="0.3">
      <c r="A88" s="10" t="s">
        <v>20</v>
      </c>
      <c r="B88" s="14">
        <f t="shared" si="6"/>
        <v>11608.89879694386</v>
      </c>
    </row>
    <row r="89" spans="1:4" x14ac:dyDescent="0.3">
      <c r="A89" s="10" t="s">
        <v>21</v>
      </c>
      <c r="B89" s="14">
        <f t="shared" si="6"/>
        <v>5607.4193195939006</v>
      </c>
    </row>
    <row r="90" spans="1:4" x14ac:dyDescent="0.3">
      <c r="A90" s="10" t="s">
        <v>22</v>
      </c>
      <c r="B90" s="14">
        <f t="shared" si="6"/>
        <v>4886.0200140249217</v>
      </c>
    </row>
    <row r="91" spans="1:4" x14ac:dyDescent="0.3">
      <c r="A91" s="10" t="s">
        <v>23</v>
      </c>
      <c r="B91" s="14">
        <f t="shared" si="6"/>
        <v>21367.312961420306</v>
      </c>
    </row>
    <row r="92" spans="1:4" x14ac:dyDescent="0.3">
      <c r="A92" s="16" t="s">
        <v>48</v>
      </c>
      <c r="B92" s="19">
        <f>SUM($B$80:$B$91)/$B$17</f>
        <v>1.900129879916103</v>
      </c>
    </row>
    <row r="94" spans="1:4" x14ac:dyDescent="0.3">
      <c r="A94" s="1" t="s">
        <v>49</v>
      </c>
      <c r="B94" s="39">
        <f>(SUM($B$80:$B$91)-$D$95*$B$17)/12</f>
        <v>1.6666666666521148</v>
      </c>
      <c r="D94" s="1" t="s">
        <v>51</v>
      </c>
    </row>
    <row r="95" spans="1:4" x14ac:dyDescent="0.3">
      <c r="A95" s="1" t="s">
        <v>50</v>
      </c>
      <c r="D95" s="18">
        <v>1.9</v>
      </c>
    </row>
    <row r="96" spans="1:4" ht="15.6" thickBot="1" x14ac:dyDescent="0.35"/>
    <row r="97" spans="1:2" ht="15.6" thickBot="1" x14ac:dyDescent="0.35">
      <c r="A97" s="1" t="s">
        <v>54</v>
      </c>
      <c r="B97" s="32">
        <f>(MIN($K$52:$K$63)+$B$94)*1000</f>
        <v>1666.6666666521148</v>
      </c>
    </row>
  </sheetData>
  <phoneticPr fontId="2"/>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8"/>
  <dimension ref="A1:L97"/>
  <sheetViews>
    <sheetView zoomScale="85" zoomScaleNormal="85" workbookViewId="0">
      <selection activeCell="A4" sqref="A4:Q6"/>
    </sheetView>
  </sheetViews>
  <sheetFormatPr defaultColWidth="9" defaultRowHeight="15" x14ac:dyDescent="0.3"/>
  <cols>
    <col min="1" max="1" width="24.109375" style="1" bestFit="1" customWidth="1"/>
    <col min="2" max="3" width="9.77734375" style="1" customWidth="1"/>
    <col min="4" max="10" width="9.77734375" style="1" bestFit="1" customWidth="1"/>
    <col min="11" max="11" width="9.88671875" style="1" customWidth="1"/>
    <col min="12" max="12" width="10" style="1" bestFit="1" customWidth="1"/>
    <col min="13" max="13" width="17.88671875" style="1" customWidth="1"/>
    <col min="14" max="14" width="4.33203125" style="1" customWidth="1"/>
    <col min="15" max="15" width="17.88671875" style="1" bestFit="1" customWidth="1"/>
    <col min="16" max="16384" width="9" style="1"/>
  </cols>
  <sheetData>
    <row r="1" spans="1:11" x14ac:dyDescent="0.3">
      <c r="J1" s="10" t="s">
        <v>37</v>
      </c>
    </row>
    <row r="2" spans="1:11" x14ac:dyDescent="0.3">
      <c r="B2" s="11" t="s">
        <v>28</v>
      </c>
      <c r="C2" s="11" t="s">
        <v>29</v>
      </c>
      <c r="D2" s="11" t="s">
        <v>30</v>
      </c>
      <c r="E2" s="11" t="s">
        <v>31</v>
      </c>
      <c r="F2" s="11" t="s">
        <v>32</v>
      </c>
      <c r="G2" s="11" t="s">
        <v>33</v>
      </c>
      <c r="H2" s="11" t="s">
        <v>34</v>
      </c>
      <c r="I2" s="11" t="s">
        <v>35</v>
      </c>
      <c r="J2" s="11" t="s">
        <v>36</v>
      </c>
    </row>
    <row r="3" spans="1:11" x14ac:dyDescent="0.3">
      <c r="A3" s="1" t="s">
        <v>42</v>
      </c>
    </row>
    <row r="4" spans="1:11" x14ac:dyDescent="0.3">
      <c r="A4" s="10" t="s">
        <v>12</v>
      </c>
      <c r="B4" s="21">
        <f>'計算用(期待容量)'!B4</f>
        <v>3984.801442596674</v>
      </c>
      <c r="C4" s="21">
        <f>'計算用(期待容量)'!C4</f>
        <v>10414.000659727313</v>
      </c>
      <c r="D4" s="21">
        <f>'計算用(期待容量)'!D4</f>
        <v>38345.222629796845</v>
      </c>
      <c r="E4" s="21">
        <f>'計算用(期待容量)'!E4</f>
        <v>18498.051948051947</v>
      </c>
      <c r="F4" s="21">
        <f>'計算用(期待容量)'!F4</f>
        <v>3813.3006720457151</v>
      </c>
      <c r="G4" s="21">
        <f>'計算用(期待容量)'!G4</f>
        <v>17842.589820359281</v>
      </c>
      <c r="H4" s="21">
        <f>'計算用(期待容量)'!H4</f>
        <v>7435.8566487317448</v>
      </c>
      <c r="I4" s="21">
        <f>'計算用(期待容量)'!I4</f>
        <v>3411.3654618473897</v>
      </c>
      <c r="J4" s="21">
        <f>'計算用(期待容量)'!J4</f>
        <v>10286.140122360372</v>
      </c>
      <c r="K4" s="8"/>
    </row>
    <row r="5" spans="1:11" x14ac:dyDescent="0.3">
      <c r="A5" s="10" t="s">
        <v>13</v>
      </c>
      <c r="B5" s="21">
        <f>'計算用(期待容量)'!B5</f>
        <v>3605.4866760168302</v>
      </c>
      <c r="C5" s="21">
        <f>'計算用(期待容量)'!C5</f>
        <v>9703.8427649904697</v>
      </c>
      <c r="D5" s="21">
        <f>'計算用(期待容量)'!D5</f>
        <v>37113.208803611735</v>
      </c>
      <c r="E5" s="21">
        <f>'計算用(期待容量)'!E5</f>
        <v>18686.2012987013</v>
      </c>
      <c r="F5" s="21">
        <f>'計算用(期待容量)'!F5</f>
        <v>3625.5944807742608</v>
      </c>
      <c r="G5" s="21">
        <f>'計算用(期待容量)'!G5</f>
        <v>18365.052395209579</v>
      </c>
      <c r="H5" s="21">
        <f>'計算用(期待容量)'!H5</f>
        <v>7487.8766333589547</v>
      </c>
      <c r="I5" s="21">
        <f>'計算用(期待容量)'!I5</f>
        <v>3431.0843373493976</v>
      </c>
      <c r="J5" s="21">
        <f>'計算用(期待容量)'!J5</f>
        <v>10445.297019932899</v>
      </c>
      <c r="K5" s="8"/>
    </row>
    <row r="6" spans="1:11" x14ac:dyDescent="0.3">
      <c r="A6" s="10" t="s">
        <v>14</v>
      </c>
      <c r="B6" s="21">
        <f>'計算用(期待容量)'!B6</f>
        <v>3624.4524143458225</v>
      </c>
      <c r="C6" s="21">
        <f>'計算用(期待容量)'!C6</f>
        <v>10462.465474270635</v>
      </c>
      <c r="D6" s="21">
        <f>'計算用(期待容量)'!D6</f>
        <v>41014.934537246052</v>
      </c>
      <c r="E6" s="21">
        <f>'計算用(期待容量)'!E6</f>
        <v>20141.883116883117</v>
      </c>
      <c r="F6" s="21">
        <f>'計算用(期待容量)'!F6</f>
        <v>3981.2483168675426</v>
      </c>
      <c r="G6" s="21">
        <f>'計算用(期待容量)'!G6</f>
        <v>21046.369760479043</v>
      </c>
      <c r="H6" s="21">
        <f>'計算用(期待容量)'!H6</f>
        <v>8218.1571867794009</v>
      </c>
      <c r="I6" s="21">
        <f>'計算用(期待容量)'!I6</f>
        <v>3914.1967871485945</v>
      </c>
      <c r="J6" s="21">
        <f>'計算用(期待容量)'!J6</f>
        <v>11879.711071640024</v>
      </c>
      <c r="K6" s="8"/>
    </row>
    <row r="7" spans="1:11" x14ac:dyDescent="0.3">
      <c r="A7" s="10" t="s">
        <v>15</v>
      </c>
      <c r="B7" s="21">
        <f>'計算用(期待容量)'!B7</f>
        <v>4091.9787081339714</v>
      </c>
      <c r="C7" s="21">
        <f>'計算用(期待容量)'!C7</f>
        <v>12445.85006589658</v>
      </c>
      <c r="D7" s="21">
        <f>'計算用(期待容量)'!D7</f>
        <v>52951.494074492097</v>
      </c>
      <c r="E7" s="21">
        <f>'計算用(期待容量)'!E7</f>
        <v>24400</v>
      </c>
      <c r="F7" s="21">
        <f>'計算用(期待容量)'!F7</f>
        <v>4909.8999999999996</v>
      </c>
      <c r="G7" s="21">
        <f>'計算用(期待容量)'!G7</f>
        <v>26340</v>
      </c>
      <c r="H7" s="21">
        <f>'計算用(期待容量)'!H7</f>
        <v>10412</v>
      </c>
      <c r="I7" s="21">
        <f>'計算用(期待容量)'!I7</f>
        <v>4910</v>
      </c>
      <c r="J7" s="21">
        <f>'計算用(期待容量)'!J7</f>
        <v>15216</v>
      </c>
      <c r="K7" s="8"/>
    </row>
    <row r="8" spans="1:11" x14ac:dyDescent="0.3">
      <c r="A8" s="10" t="s">
        <v>16</v>
      </c>
      <c r="B8" s="21">
        <f>'計算用(期待容量)'!B8</f>
        <v>4181</v>
      </c>
      <c r="C8" s="21">
        <f>'計算用(期待容量)'!C8</f>
        <v>12721</v>
      </c>
      <c r="D8" s="21">
        <f>'計算用(期待容量)'!D8</f>
        <v>52950</v>
      </c>
      <c r="E8" s="21">
        <f>'計算用(期待容量)'!E8</f>
        <v>24400</v>
      </c>
      <c r="F8" s="21">
        <f>'計算用(期待容量)'!F8</f>
        <v>4909.8999999999996</v>
      </c>
      <c r="G8" s="21">
        <f>'計算用(期待容量)'!G8</f>
        <v>26340</v>
      </c>
      <c r="H8" s="21">
        <f>'計算用(期待容量)'!H8</f>
        <v>10412</v>
      </c>
      <c r="I8" s="21">
        <f>'計算用(期待容量)'!I8</f>
        <v>4910</v>
      </c>
      <c r="J8" s="21">
        <f>'計算用(期待容量)'!J8</f>
        <v>15216</v>
      </c>
      <c r="K8" s="8"/>
    </row>
    <row r="9" spans="1:11" x14ac:dyDescent="0.3">
      <c r="A9" s="10" t="s">
        <v>17</v>
      </c>
      <c r="B9" s="21">
        <f>'計算用(期待容量)'!B9</f>
        <v>3931.9404306220094</v>
      </c>
      <c r="C9" s="21">
        <f>'計算用(期待容量)'!C9</f>
        <v>11385.68454918986</v>
      </c>
      <c r="D9" s="21">
        <f>'計算用(期待容量)'!D9</f>
        <v>45310.896726862302</v>
      </c>
      <c r="E9" s="21">
        <f>'計算用(期待容量)'!E9</f>
        <v>22360.064935064936</v>
      </c>
      <c r="F9" s="21">
        <f>'計算用(期待容量)'!F9</f>
        <v>4366.5399726352643</v>
      </c>
      <c r="G9" s="21">
        <f>'計算用(期待容量)'!G9</f>
        <v>22732.050898203594</v>
      </c>
      <c r="H9" s="21">
        <f>'計算用(期待容量)'!H9</f>
        <v>9105.4980784012296</v>
      </c>
      <c r="I9" s="21">
        <f>'計算用(期待容量)'!I9</f>
        <v>4288.8554216867469</v>
      </c>
      <c r="J9" s="21">
        <f>'計算用(期待容量)'!J9</f>
        <v>13117.931715018749</v>
      </c>
      <c r="K9" s="8"/>
    </row>
    <row r="10" spans="1:11" x14ac:dyDescent="0.3">
      <c r="A10" s="10" t="s">
        <v>18</v>
      </c>
      <c r="B10" s="21">
        <f>'計算用(期待容量)'!B10</f>
        <v>4354.1342416349426</v>
      </c>
      <c r="C10" s="21">
        <f>'計算用(期待容量)'!C10</f>
        <v>10427.847749596833</v>
      </c>
      <c r="D10" s="21">
        <f>'計算用(期待容量)'!D10</f>
        <v>37638.027370203163</v>
      </c>
      <c r="E10" s="21">
        <f>'計算用(期待容量)'!E10</f>
        <v>19478.409090909092</v>
      </c>
      <c r="F10" s="21">
        <f>'計算用(期待容量)'!F10</f>
        <v>3689.809756735548</v>
      </c>
      <c r="G10" s="21">
        <f>'計算用(期待容量)'!G10</f>
        <v>18808.652694610777</v>
      </c>
      <c r="H10" s="21">
        <f>'計算用(期待容量)'!H10</f>
        <v>7796.9953881629517</v>
      </c>
      <c r="I10" s="21">
        <f>'計算用(期待容量)'!I10</f>
        <v>3539.5381526104416</v>
      </c>
      <c r="J10" s="21">
        <f>'計算用(期待容量)'!J10</f>
        <v>11179.020327610026</v>
      </c>
      <c r="K10" s="8"/>
    </row>
    <row r="11" spans="1:11" x14ac:dyDescent="0.3">
      <c r="A11" s="10" t="s">
        <v>19</v>
      </c>
      <c r="B11" s="21">
        <f>'計算用(期待容量)'!B11</f>
        <v>4532.8114606291329</v>
      </c>
      <c r="C11" s="21">
        <f>'計算用(期待容量)'!C11</f>
        <v>11630.56641254948</v>
      </c>
      <c r="D11" s="21">
        <f>'計算用(期待容量)'!D11</f>
        <v>40007.430304740403</v>
      </c>
      <c r="E11" s="21">
        <f>'計算用(期待容量)'!E11</f>
        <v>19260.551948051947</v>
      </c>
      <c r="F11" s="21">
        <f>'計算用(期待容量)'!F11</f>
        <v>4070.1617758908628</v>
      </c>
      <c r="G11" s="21">
        <f>'計算用(期待容量)'!G11</f>
        <v>19557.844311377245</v>
      </c>
      <c r="H11" s="21">
        <f>'計算用(期待容量)'!H11</f>
        <v>8345.2059953881635</v>
      </c>
      <c r="I11" s="21">
        <f>'計算用(期待容量)'!I11</f>
        <v>3647.9919678714859</v>
      </c>
      <c r="J11" s="21">
        <f>'計算用(期待容量)'!J11</f>
        <v>11405.243339253997</v>
      </c>
      <c r="K11" s="8"/>
    </row>
    <row r="12" spans="1:11" x14ac:dyDescent="0.3">
      <c r="A12" s="10" t="s">
        <v>20</v>
      </c>
      <c r="B12" s="21">
        <f>'計算用(期待容量)'!B12</f>
        <v>4882.180324584252</v>
      </c>
      <c r="C12" s="21">
        <f>'計算用(期待容量)'!C12</f>
        <v>12970.766896349509</v>
      </c>
      <c r="D12" s="21">
        <f>'計算用(期待容量)'!D12</f>
        <v>44339.449492099324</v>
      </c>
      <c r="E12" s="21">
        <f>'計算用(期待容量)'!E12</f>
        <v>21686.688311688311</v>
      </c>
      <c r="F12" s="21">
        <f>'計算用(期待容量)'!F12</f>
        <v>4618.4614398680051</v>
      </c>
      <c r="G12" s="21">
        <f>'計算用(期待容量)'!G12</f>
        <v>23500.958083832335</v>
      </c>
      <c r="H12" s="21">
        <f>'計算用(期待容量)'!H12</f>
        <v>10072.869715603381</v>
      </c>
      <c r="I12" s="21">
        <f>'計算用(期待容量)'!I12</f>
        <v>4525.4819277108436</v>
      </c>
      <c r="J12" s="21">
        <f>'計算用(期待容量)'!J12</f>
        <v>14587.380303927373</v>
      </c>
      <c r="K12" s="8"/>
    </row>
    <row r="13" spans="1:11" x14ac:dyDescent="0.3">
      <c r="A13" s="10" t="s">
        <v>21</v>
      </c>
      <c r="B13" s="21">
        <f>'計算用(期待容量)'!B13</f>
        <v>4982</v>
      </c>
      <c r="C13" s="21">
        <f>'計算用(期待容量)'!C13</f>
        <v>13493</v>
      </c>
      <c r="D13" s="21">
        <f>'計算用(期待容量)'!D13</f>
        <v>47535.972065462753</v>
      </c>
      <c r="E13" s="21">
        <f>'計算用(期待容量)'!E13</f>
        <v>22746.266233766233</v>
      </c>
      <c r="F13" s="21">
        <f>'計算用(期待容量)'!F13</f>
        <v>4860.5036338759328</v>
      </c>
      <c r="G13" s="21">
        <f>'計算用(期待容量)'!G13</f>
        <v>24240.291916167665</v>
      </c>
      <c r="H13" s="21">
        <f>'計算用(期待容量)'!H13</f>
        <v>10313.962336664104</v>
      </c>
      <c r="I13" s="21">
        <f>'計算用(期待容量)'!I13</f>
        <v>4525.4819277108436</v>
      </c>
      <c r="J13" s="21">
        <f>'計算用(期待容量)'!J13</f>
        <v>14778.568778369845</v>
      </c>
      <c r="K13" s="8"/>
    </row>
    <row r="14" spans="1:11" x14ac:dyDescent="0.3">
      <c r="A14" s="10" t="s">
        <v>22</v>
      </c>
      <c r="B14" s="21">
        <f>'計算用(期待容量)'!B14</f>
        <v>4913.1244239631333</v>
      </c>
      <c r="C14" s="21">
        <f>'計算用(期待容量)'!C14</f>
        <v>13345.627400674388</v>
      </c>
      <c r="D14" s="21">
        <f>'計算用(期待容量)'!D14</f>
        <v>47535.673250564338</v>
      </c>
      <c r="E14" s="21">
        <f>'計算用(期待容量)'!E14</f>
        <v>22746.266233766233</v>
      </c>
      <c r="F14" s="21">
        <f>'計算用(期待容量)'!F14</f>
        <v>4860.5036338759328</v>
      </c>
      <c r="G14" s="21">
        <f>'計算用(期待容量)'!G14</f>
        <v>24240.291916167665</v>
      </c>
      <c r="H14" s="21">
        <f>'計算用(期待容量)'!H14</f>
        <v>10313.962336664104</v>
      </c>
      <c r="I14" s="21">
        <f>'計算用(期待容量)'!I14</f>
        <v>4525.4819277108436</v>
      </c>
      <c r="J14" s="21">
        <f>'計算用(期待容量)'!J14</f>
        <v>14778.568778369845</v>
      </c>
      <c r="K14" s="8"/>
    </row>
    <row r="15" spans="1:11" x14ac:dyDescent="0.3">
      <c r="A15" s="10" t="s">
        <v>23</v>
      </c>
      <c r="B15" s="21">
        <f>'計算用(期待容量)'!B15</f>
        <v>4533.80965738329</v>
      </c>
      <c r="C15" s="21">
        <f>'計算用(期待容量)'!C15</f>
        <v>12399.079900307872</v>
      </c>
      <c r="D15" s="21">
        <f>'計算用(期待容量)'!D15</f>
        <v>43155.744074492097</v>
      </c>
      <c r="E15" s="21">
        <f>'計算用(期待容量)'!E15</f>
        <v>20775.64935064935</v>
      </c>
      <c r="F15" s="21">
        <f>'計算用(期待容量)'!F15</f>
        <v>4499.9101611702445</v>
      </c>
      <c r="G15" s="21">
        <f>'計算用(期待容量)'!G15</f>
        <v>21598.405688622755</v>
      </c>
      <c r="H15" s="21">
        <f>'計算用(期待容量)'!H15</f>
        <v>9104.4976940814759</v>
      </c>
      <c r="I15" s="21">
        <f>'計算用(期待容量)'!I15</f>
        <v>4042.3694779116468</v>
      </c>
      <c r="J15" s="21">
        <f>'計算用(期待容量)'!J15</f>
        <v>12567.388987566608</v>
      </c>
      <c r="K15" s="8"/>
    </row>
    <row r="16" spans="1:11" x14ac:dyDescent="0.3">
      <c r="B16" s="22"/>
      <c r="C16" s="22"/>
      <c r="D16" s="22"/>
      <c r="E16" s="22"/>
      <c r="F16" s="22"/>
      <c r="G16" s="22"/>
      <c r="H16" s="22"/>
      <c r="I16" s="22"/>
      <c r="J16" s="22"/>
      <c r="K16" s="29"/>
    </row>
    <row r="17" spans="1:12" x14ac:dyDescent="0.3">
      <c r="A17" s="1" t="s">
        <v>43</v>
      </c>
      <c r="B17" s="23">
        <f>'計算用(期待容量)'!B17</f>
        <v>153988.39635787118</v>
      </c>
      <c r="C17" s="22"/>
      <c r="D17" s="22"/>
      <c r="E17" s="22"/>
      <c r="F17" s="22"/>
      <c r="G17" s="22"/>
      <c r="H17" s="22"/>
      <c r="I17" s="22"/>
      <c r="J17" s="22"/>
      <c r="K17" s="29"/>
    </row>
    <row r="18" spans="1:12" x14ac:dyDescent="0.3">
      <c r="B18" s="22"/>
      <c r="C18" s="22"/>
      <c r="D18" s="22"/>
      <c r="E18" s="22"/>
      <c r="F18" s="22"/>
      <c r="G18" s="22"/>
      <c r="H18" s="22"/>
      <c r="I18" s="22"/>
      <c r="J18" s="22"/>
      <c r="K18" s="29"/>
    </row>
    <row r="19" spans="1:12" x14ac:dyDescent="0.3">
      <c r="A19" s="1" t="s">
        <v>38</v>
      </c>
      <c r="B19" s="24">
        <f>'計算用(期待容量)'!B19</f>
        <v>0.18710000000000002</v>
      </c>
      <c r="C19" s="24">
        <f>'計算用(期待容量)'!C19</f>
        <v>0.1522</v>
      </c>
      <c r="D19" s="24">
        <f>'計算用(期待容量)'!D19</f>
        <v>3.85E-2</v>
      </c>
      <c r="E19" s="24">
        <f>'計算用(期待容量)'!E19</f>
        <v>-6.6E-3</v>
      </c>
      <c r="F19" s="24">
        <f>'計算用(期待容量)'!F19</f>
        <v>0.25079999999999997</v>
      </c>
      <c r="G19" s="24">
        <f>'計算用(期待容量)'!G19</f>
        <v>-1.8100000000000002E-2</v>
      </c>
      <c r="H19" s="24">
        <f>'計算用(期待容量)'!H19</f>
        <v>3.39E-2</v>
      </c>
      <c r="I19" s="24">
        <f>'計算用(期待容量)'!I19</f>
        <v>0.1323</v>
      </c>
      <c r="J19" s="24">
        <f>'計算用(期待容量)'!J19</f>
        <v>0.221</v>
      </c>
      <c r="K19" s="8"/>
    </row>
    <row r="20" spans="1:12" x14ac:dyDescent="0.3">
      <c r="B20" s="25"/>
      <c r="C20" s="25"/>
      <c r="D20" s="25"/>
      <c r="E20" s="25"/>
      <c r="F20" s="25"/>
      <c r="G20" s="25"/>
      <c r="H20" s="25"/>
      <c r="I20" s="25"/>
      <c r="J20" s="25"/>
      <c r="K20" s="8"/>
      <c r="L20" s="13"/>
    </row>
    <row r="21" spans="1:12" x14ac:dyDescent="0.3">
      <c r="A21" s="1" t="s">
        <v>41</v>
      </c>
      <c r="B21" s="24">
        <f>'計算用(期待容量)'!B21</f>
        <v>0.01</v>
      </c>
      <c r="C21" s="24">
        <f>B21</f>
        <v>0.01</v>
      </c>
      <c r="D21" s="24">
        <f t="shared" ref="D21:J21" si="0">C21</f>
        <v>0.01</v>
      </c>
      <c r="E21" s="24">
        <f t="shared" si="0"/>
        <v>0.01</v>
      </c>
      <c r="F21" s="24">
        <f t="shared" si="0"/>
        <v>0.01</v>
      </c>
      <c r="G21" s="24">
        <f t="shared" si="0"/>
        <v>0.01</v>
      </c>
      <c r="H21" s="24">
        <f t="shared" si="0"/>
        <v>0.01</v>
      </c>
      <c r="I21" s="24">
        <f t="shared" si="0"/>
        <v>0.01</v>
      </c>
      <c r="J21" s="24">
        <f t="shared" si="0"/>
        <v>0.01</v>
      </c>
      <c r="K21" s="8"/>
      <c r="L21" s="13"/>
    </row>
    <row r="22" spans="1:12" x14ac:dyDescent="0.3">
      <c r="B22" s="25"/>
      <c r="C22" s="25"/>
      <c r="D22" s="25"/>
      <c r="E22" s="25"/>
      <c r="F22" s="25"/>
      <c r="G22" s="25"/>
      <c r="H22" s="25"/>
      <c r="I22" s="25"/>
      <c r="J22" s="25"/>
      <c r="K22" s="8"/>
      <c r="L22" s="13"/>
    </row>
    <row r="23" spans="1:12" x14ac:dyDescent="0.3">
      <c r="A23" s="1" t="s">
        <v>39</v>
      </c>
      <c r="B23" s="25"/>
      <c r="C23" s="25"/>
      <c r="D23" s="25"/>
      <c r="E23" s="25"/>
      <c r="F23" s="25"/>
      <c r="G23" s="25"/>
      <c r="H23" s="25"/>
      <c r="I23" s="25"/>
      <c r="J23" s="25"/>
      <c r="K23" s="8"/>
    </row>
    <row r="24" spans="1:12" x14ac:dyDescent="0.3">
      <c r="A24" s="10" t="s">
        <v>12</v>
      </c>
      <c r="B24" s="21">
        <f>'計算用(期待容量)'!B24</f>
        <v>733.49359875990217</v>
      </c>
      <c r="C24" s="21">
        <f>'計算用(期待容量)'!C24</f>
        <v>2691.8873704648422</v>
      </c>
      <c r="D24" s="21">
        <f>'計算用(期待容量)'!D24</f>
        <v>1761.2591634654027</v>
      </c>
      <c r="E24" s="21">
        <f>'計算用(期待容量)'!E24</f>
        <v>1682.918037379221</v>
      </c>
      <c r="F24" s="21">
        <f>'計算用(期待容量)'!F24</f>
        <v>1134.5917503319988</v>
      </c>
      <c r="G24" s="21">
        <f>'計算用(期待容量)'!G24</f>
        <v>1823.1164326930427</v>
      </c>
      <c r="H24" s="21">
        <f>'計算用(期待容量)'!H24</f>
        <v>890.26862856751904</v>
      </c>
      <c r="I24" s="21">
        <f>'計算用(期待容量)'!I24</f>
        <v>403.47952507275204</v>
      </c>
      <c r="J24" s="21">
        <f>'計算用(期待容量)'!J24</f>
        <v>745.11549326536715</v>
      </c>
      <c r="K24" s="8"/>
    </row>
    <row r="25" spans="1:12" x14ac:dyDescent="0.3">
      <c r="A25" s="10" t="s">
        <v>13</v>
      </c>
      <c r="B25" s="21">
        <f>'計算用(期待容量)'!B25</f>
        <v>927.38389642740754</v>
      </c>
      <c r="C25" s="21">
        <f>'計算用(期待容量)'!C25</f>
        <v>3365.9356367419359</v>
      </c>
      <c r="D25" s="21">
        <f>'計算用(期待容量)'!D25</f>
        <v>3683.3680131429956</v>
      </c>
      <c r="E25" s="21">
        <f>'計算用(期待容量)'!E25</f>
        <v>2853.8539263381504</v>
      </c>
      <c r="F25" s="21">
        <f>'計算用(期待容量)'!F25</f>
        <v>1332.3441198874132</v>
      </c>
      <c r="G25" s="21">
        <f>'計算用(期待容量)'!G25</f>
        <v>2717.8430394556849</v>
      </c>
      <c r="H25" s="21">
        <f>'計算用(期待容量)'!H25</f>
        <v>1662.2681825917293</v>
      </c>
      <c r="I25" s="21">
        <f>'計算用(期待容量)'!I25</f>
        <v>860.78865119237071</v>
      </c>
      <c r="J25" s="21">
        <f>'計算用(期待容量)'!J25</f>
        <v>1266.5345342223038</v>
      </c>
      <c r="K25" s="8"/>
    </row>
    <row r="26" spans="1:12" x14ac:dyDescent="0.3">
      <c r="A26" s="10" t="s">
        <v>14</v>
      </c>
      <c r="B26" s="21">
        <f>'計算用(期待容量)'!B26</f>
        <v>848.55378190148724</v>
      </c>
      <c r="C26" s="21">
        <f>'計算用(期待容量)'!C26</f>
        <v>2999.8239112739629</v>
      </c>
      <c r="D26" s="21">
        <f>'計算用(期待容量)'!D26</f>
        <v>3943.2426674628596</v>
      </c>
      <c r="E26" s="21">
        <f>'計算用(期待容量)'!E26</f>
        <v>2995.2634030980853</v>
      </c>
      <c r="F26" s="21">
        <f>'計算用(期待容量)'!F26</f>
        <v>1163.5816079126394</v>
      </c>
      <c r="G26" s="21">
        <f>'計算用(期待容量)'!G26</f>
        <v>2810.2692921849475</v>
      </c>
      <c r="H26" s="21">
        <f>'計算用(期待容量)'!H26</f>
        <v>1525.6353008396884</v>
      </c>
      <c r="I26" s="21">
        <f>'計算用(期待容量)'!I26</f>
        <v>821.25561299164724</v>
      </c>
      <c r="J26" s="21">
        <f>'計算用(期待容量)'!J26</f>
        <v>1719.6844223346952</v>
      </c>
      <c r="K26" s="8"/>
    </row>
    <row r="27" spans="1:12" x14ac:dyDescent="0.3">
      <c r="A27" s="10" t="s">
        <v>15</v>
      </c>
      <c r="B27" s="21">
        <f>'計算用(期待容量)'!B27</f>
        <v>764.33149530539686</v>
      </c>
      <c r="C27" s="21">
        <f>'計算用(期待容量)'!C27</f>
        <v>2934.8150566617451</v>
      </c>
      <c r="D27" s="21">
        <f>'計算用(期待容量)'!D27</f>
        <v>5170.2746440525343</v>
      </c>
      <c r="E27" s="21">
        <f>'計算用(期待容量)'!E27</f>
        <v>3514.7356803211774</v>
      </c>
      <c r="F27" s="21">
        <f>'計算用(期待容量)'!F27</f>
        <v>1241.8425053441952</v>
      </c>
      <c r="G27" s="21">
        <f>'計算用(期待容量)'!G27</f>
        <v>3201.7030541057734</v>
      </c>
      <c r="H27" s="21">
        <f>'計算用(期待容量)'!H27</f>
        <v>2216.9171339968402</v>
      </c>
      <c r="I27" s="21">
        <f>'計算用(期待容量)'!I27</f>
        <v>1098.0363970985181</v>
      </c>
      <c r="J27" s="21">
        <f>'計算用(期待容量)'!J27</f>
        <v>2193.2440331137832</v>
      </c>
      <c r="K27" s="8"/>
    </row>
    <row r="28" spans="1:12" x14ac:dyDescent="0.3">
      <c r="A28" s="10" t="s">
        <v>16</v>
      </c>
      <c r="B28" s="21">
        <f>'計算用(期待容量)'!B28</f>
        <v>745.67622874682991</v>
      </c>
      <c r="C28" s="21">
        <f>'計算用(期待容量)'!C28</f>
        <v>3146.533860549127</v>
      </c>
      <c r="D28" s="21">
        <f>'計算用(期待容量)'!D28</f>
        <v>5419.9742621498126</v>
      </c>
      <c r="E28" s="21">
        <f>'計算用(期待容量)'!E28</f>
        <v>3941.8925618964022</v>
      </c>
      <c r="F28" s="21">
        <f>'計算用(期待容量)'!F28</f>
        <v>1136.2873750668168</v>
      </c>
      <c r="G28" s="21">
        <f>'計算用(期待容量)'!G28</f>
        <v>3103.8853514951475</v>
      </c>
      <c r="H28" s="21">
        <f>'計算用(期待容量)'!H28</f>
        <v>2288.8346499496201</v>
      </c>
      <c r="I28" s="21">
        <f>'計算用(期待容量)'!I28</f>
        <v>1188.3113529672999</v>
      </c>
      <c r="J28" s="21">
        <f>'計算用(期待容量)'!J28</f>
        <v>2123.8443571789626</v>
      </c>
      <c r="K28" s="8"/>
    </row>
    <row r="29" spans="1:12" x14ac:dyDescent="0.3">
      <c r="A29" s="10" t="s">
        <v>17</v>
      </c>
      <c r="B29" s="21">
        <f>'計算用(期待容量)'!B29</f>
        <v>631.705285570662</v>
      </c>
      <c r="C29" s="21">
        <f>'計算用(期待容量)'!C29</f>
        <v>2517.7305634635268</v>
      </c>
      <c r="D29" s="21">
        <f>'計算用(期待容量)'!D29</f>
        <v>3824.0605997543817</v>
      </c>
      <c r="E29" s="21">
        <f>'計算用(期待容量)'!E29</f>
        <v>2731.0263331807646</v>
      </c>
      <c r="F29" s="21">
        <f>'計算用(期待容量)'!F29</f>
        <v>858.77780297433037</v>
      </c>
      <c r="G29" s="21">
        <f>'計算用(期待容量)'!G29</f>
        <v>2323.5871563025166</v>
      </c>
      <c r="H29" s="21">
        <f>'計算用(期待容量)'!H29</f>
        <v>1441.9795861620928</v>
      </c>
      <c r="I29" s="21">
        <f>'計算用(期待容量)'!I29</f>
        <v>816.91404336057303</v>
      </c>
      <c r="J29" s="21">
        <f>'計算用(期待容量)'!J29</f>
        <v>1619.2386292311708</v>
      </c>
      <c r="K29" s="8"/>
    </row>
    <row r="30" spans="1:12" x14ac:dyDescent="0.3">
      <c r="A30" s="10" t="s">
        <v>18</v>
      </c>
      <c r="B30" s="21">
        <f>'計算用(期待容量)'!B30</f>
        <v>594.89713156842981</v>
      </c>
      <c r="C30" s="21">
        <f>'計算用(期待容量)'!C30</f>
        <v>2168.5588987422366</v>
      </c>
      <c r="D30" s="21">
        <f>'計算用(期待容量)'!D30</f>
        <v>2415.8310827332257</v>
      </c>
      <c r="E30" s="21">
        <f>'計算用(期待容量)'!E30</f>
        <v>1926.8877272811942</v>
      </c>
      <c r="F30" s="21">
        <f>'計算用(期待容量)'!F30</f>
        <v>728.96583346051966</v>
      </c>
      <c r="G30" s="21">
        <f>'計算用(期待容量)'!G30</f>
        <v>1611.2021618265221</v>
      </c>
      <c r="H30" s="21">
        <f>'計算用(期待容量)'!H30</f>
        <v>1096.2640881269335</v>
      </c>
      <c r="I30" s="21">
        <f>'計算用(期待容量)'!I30</f>
        <v>609.18821151790553</v>
      </c>
      <c r="J30" s="21">
        <f>'計算用(期待容量)'!J30</f>
        <v>1212.9748647430511</v>
      </c>
      <c r="K30" s="8"/>
    </row>
    <row r="31" spans="1:12" x14ac:dyDescent="0.3">
      <c r="A31" s="10" t="s">
        <v>19</v>
      </c>
      <c r="B31" s="21">
        <f>'計算用(期待容量)'!B31</f>
        <v>664.53021794856647</v>
      </c>
      <c r="C31" s="21">
        <f>'計算用(期待容量)'!C31</f>
        <v>1962.18128673961</v>
      </c>
      <c r="D31" s="21">
        <f>'計算用(期待容量)'!D31</f>
        <v>1159.6762453251897</v>
      </c>
      <c r="E31" s="21">
        <f>'計算用(期待容量)'!E31</f>
        <v>943.44055536686665</v>
      </c>
      <c r="F31" s="21">
        <f>'計算用(期待容量)'!F31</f>
        <v>649.03301167358541</v>
      </c>
      <c r="G31" s="21">
        <f>'計算用(期待容量)'!G31</f>
        <v>952.67862716643833</v>
      </c>
      <c r="H31" s="21">
        <f>'計算用(期待容量)'!H31</f>
        <v>423.43571933281197</v>
      </c>
      <c r="I31" s="21">
        <f>'計算用(期待容量)'!I31</f>
        <v>238.66524143121009</v>
      </c>
      <c r="J31" s="21">
        <f>'計算用(期待容量)'!J31</f>
        <v>626.0090950157014</v>
      </c>
      <c r="K31" s="8"/>
    </row>
    <row r="32" spans="1:12" x14ac:dyDescent="0.3">
      <c r="A32" s="10" t="s">
        <v>20</v>
      </c>
      <c r="B32" s="21">
        <f>'計算用(期待容量)'!B32</f>
        <v>662.38496854288826</v>
      </c>
      <c r="C32" s="21">
        <f>'計算用(期待容量)'!C32</f>
        <v>2444.1494449300362</v>
      </c>
      <c r="D32" s="21">
        <f>'計算用(期待容量)'!D32</f>
        <v>1234.0096528264617</v>
      </c>
      <c r="E32" s="21">
        <f>'計算用(期待容量)'!E32</f>
        <v>1305.9405241421134</v>
      </c>
      <c r="F32" s="21">
        <f>'計算用(期待容量)'!F32</f>
        <v>745.42459995154127</v>
      </c>
      <c r="G32" s="21">
        <f>'計算用(期待容量)'!G32</f>
        <v>1295.2825307309317</v>
      </c>
      <c r="H32" s="21">
        <f>'計算用(期待容量)'!H32</f>
        <v>697.24439629706978</v>
      </c>
      <c r="I32" s="21">
        <f>'計算用(期待容量)'!I32</f>
        <v>372.37697288423175</v>
      </c>
      <c r="J32" s="21">
        <f>'計算用(期待容量)'!J32</f>
        <v>808.25690969473317</v>
      </c>
      <c r="K32" s="8"/>
    </row>
    <row r="33" spans="1:11" x14ac:dyDescent="0.3">
      <c r="A33" s="10" t="s">
        <v>21</v>
      </c>
      <c r="B33" s="21">
        <f>'計算用(期待容量)'!B33</f>
        <v>582.39551402516975</v>
      </c>
      <c r="C33" s="21">
        <f>'計算用(期待容量)'!C33</f>
        <v>2548.1649847065637</v>
      </c>
      <c r="D33" s="21">
        <f>'計算用(期待容量)'!D33</f>
        <v>1386.9200354111115</v>
      </c>
      <c r="E33" s="21">
        <f>'計算用(期待容量)'!E33</f>
        <v>1387.0568360962648</v>
      </c>
      <c r="F33" s="21">
        <f>'計算用(期待容量)'!F33</f>
        <v>609.71276367151097</v>
      </c>
      <c r="G33" s="21">
        <f>'計算用(期待容量)'!G33</f>
        <v>1361.2261109423166</v>
      </c>
      <c r="H33" s="21">
        <f>'計算用(期待容量)'!H33</f>
        <v>938.1205364696084</v>
      </c>
      <c r="I33" s="21">
        <f>'計算用(期待容量)'!I33</f>
        <v>441.41294662305711</v>
      </c>
      <c r="J33" s="21">
        <f>'計算用(期待容量)'!J33</f>
        <v>975.29027205435568</v>
      </c>
      <c r="K33" s="8"/>
    </row>
    <row r="34" spans="1:11" x14ac:dyDescent="0.3">
      <c r="A34" s="10" t="s">
        <v>22</v>
      </c>
      <c r="B34" s="21">
        <f>'計算用(期待容量)'!B34</f>
        <v>621.71688080292893</v>
      </c>
      <c r="C34" s="21">
        <f>'計算用(期待容量)'!C34</f>
        <v>2466.6846089097057</v>
      </c>
      <c r="D34" s="21">
        <f>'計算用(期待容量)'!D34</f>
        <v>1104.6931413512309</v>
      </c>
      <c r="E34" s="21">
        <f>'計算用(期待容量)'!E34</f>
        <v>1067.3333822734553</v>
      </c>
      <c r="F34" s="21">
        <f>'計算用(期待容量)'!F34</f>
        <v>588.91843206292037</v>
      </c>
      <c r="G34" s="21">
        <f>'計算用(期待容量)'!G34</f>
        <v>1300.9389647787432</v>
      </c>
      <c r="H34" s="21">
        <f>'計算用(期待容量)'!H34</f>
        <v>846.87414722654125</v>
      </c>
      <c r="I34" s="21">
        <f>'計算用(期待容量)'!I34</f>
        <v>372.34484160421817</v>
      </c>
      <c r="J34" s="21">
        <f>'計算用(期待容量)'!J34</f>
        <v>885.35560099030045</v>
      </c>
      <c r="K34" s="8"/>
    </row>
    <row r="35" spans="1:11" x14ac:dyDescent="0.3">
      <c r="A35" s="10" t="s">
        <v>23</v>
      </c>
      <c r="B35" s="21">
        <f>'計算用(期待容量)'!B35</f>
        <v>547.43499258304746</v>
      </c>
      <c r="C35" s="21">
        <f>'計算用(期待容量)'!C35</f>
        <v>2442.4614521339272</v>
      </c>
      <c r="D35" s="21">
        <f>'計算用(期待容量)'!D35</f>
        <v>1295.1251686520745</v>
      </c>
      <c r="E35" s="21">
        <f>'計算用(期待容量)'!E35</f>
        <v>1267.2368735585515</v>
      </c>
      <c r="F35" s="21">
        <f>'計算用(期待容量)'!F35</f>
        <v>819.1981702058132</v>
      </c>
      <c r="G35" s="21">
        <f>'計算用(期待容量)'!G35</f>
        <v>1432.6189017601846</v>
      </c>
      <c r="H35" s="21">
        <f>'計算用(期待容量)'!H35</f>
        <v>873.0697748710827</v>
      </c>
      <c r="I35" s="21">
        <f>'計算用(期待容量)'!I35</f>
        <v>423.53955203480166</v>
      </c>
      <c r="J35" s="21">
        <f>'計算用(期待容量)'!J35</f>
        <v>900.13511420049599</v>
      </c>
      <c r="K35" s="8"/>
    </row>
    <row r="36" spans="1:11" x14ac:dyDescent="0.3">
      <c r="B36" s="26"/>
      <c r="C36" s="26"/>
      <c r="D36" s="26"/>
      <c r="E36" s="26"/>
      <c r="F36" s="26"/>
      <c r="G36" s="26"/>
      <c r="H36" s="26"/>
      <c r="I36" s="26"/>
      <c r="J36" s="26"/>
      <c r="K36" s="8"/>
    </row>
    <row r="37" spans="1:11" x14ac:dyDescent="0.3">
      <c r="A37" s="1" t="s">
        <v>40</v>
      </c>
      <c r="B37" s="25"/>
      <c r="C37" s="25"/>
      <c r="D37" s="25"/>
      <c r="E37" s="25"/>
      <c r="F37" s="25"/>
      <c r="G37" s="25"/>
      <c r="H37" s="25"/>
      <c r="I37" s="25"/>
      <c r="J37" s="25"/>
      <c r="K37" s="8"/>
    </row>
    <row r="38" spans="1:11" x14ac:dyDescent="0.3">
      <c r="A38" s="10" t="s">
        <v>12</v>
      </c>
      <c r="B38" s="21">
        <f>B4*(1+B$19+B$21)-B24</f>
        <v>4036.7122081725765</v>
      </c>
      <c r="C38" s="21">
        <f t="shared" ref="C38:J38" si="1">C4*(1+C$19+C$21)-C24</f>
        <v>9411.2641962702437</v>
      </c>
      <c r="D38" s="21">
        <f t="shared" si="1"/>
        <v>38443.706763876588</v>
      </c>
      <c r="E38" s="21">
        <f t="shared" si="1"/>
        <v>16878.0272872961</v>
      </c>
      <c r="F38" s="21">
        <f t="shared" si="1"/>
        <v>3673.2177369832389</v>
      </c>
      <c r="G38" s="21">
        <f t="shared" si="1"/>
        <v>15874.948410121329</v>
      </c>
      <c r="H38" s="21">
        <f t="shared" si="1"/>
        <v>6872.0221270435495</v>
      </c>
      <c r="I38" s="21">
        <f t="shared" si="1"/>
        <v>3493.3232419955216</v>
      </c>
      <c r="J38" s="21">
        <f t="shared" si="1"/>
        <v>11917.122997360253</v>
      </c>
      <c r="K38" s="8"/>
    </row>
    <row r="39" spans="1:11" x14ac:dyDescent="0.3">
      <c r="A39" s="10" t="s">
        <v>13</v>
      </c>
      <c r="B39" s="21">
        <f t="shared" ref="B39:J49" si="2">B5*(1+B$19+B$21)-B25</f>
        <v>3388.7442034323403</v>
      </c>
      <c r="C39" s="21">
        <f t="shared" si="2"/>
        <v>7911.8704247299893</v>
      </c>
      <c r="D39" s="21">
        <f t="shared" si="2"/>
        <v>35229.831417443907</v>
      </c>
      <c r="E39" s="21">
        <f t="shared" si="2"/>
        <v>15895.880456778734</v>
      </c>
      <c r="F39" s="21">
        <f t="shared" si="2"/>
        <v>3238.8054014727741</v>
      </c>
      <c r="G39" s="21">
        <f t="shared" si="2"/>
        <v>15498.452431352696</v>
      </c>
      <c r="H39" s="21">
        <f t="shared" si="2"/>
        <v>6154.3262349716842</v>
      </c>
      <c r="I39" s="21">
        <f t="shared" si="2"/>
        <v>3058.5389873618465</v>
      </c>
      <c r="J39" s="21">
        <f t="shared" si="2"/>
        <v>11591.626097315095</v>
      </c>
      <c r="K39" s="8"/>
    </row>
    <row r="40" spans="1:11" x14ac:dyDescent="0.3">
      <c r="A40" s="10" t="s">
        <v>14</v>
      </c>
      <c r="B40" s="21">
        <f t="shared" si="2"/>
        <v>3490.2782033118974</v>
      </c>
      <c r="C40" s="21">
        <f t="shared" si="2"/>
        <v>9159.6534629233702</v>
      </c>
      <c r="D40" s="21">
        <f t="shared" si="2"/>
        <v>39060.916194839629</v>
      </c>
      <c r="E40" s="21">
        <f t="shared" si="2"/>
        <v>17215.102116382433</v>
      </c>
      <c r="F40" s="21">
        <f t="shared" si="2"/>
        <v>3855.9762699939579</v>
      </c>
      <c r="G40" s="21">
        <f t="shared" si="2"/>
        <v>18065.624873234214</v>
      </c>
      <c r="H40" s="21">
        <f t="shared" si="2"/>
        <v>7053.2989864393285</v>
      </c>
      <c r="I40" s="21">
        <f t="shared" si="2"/>
        <v>3649.9313769681921</v>
      </c>
      <c r="J40" s="21">
        <f t="shared" si="2"/>
        <v>12904.239906854174</v>
      </c>
      <c r="K40" s="8"/>
    </row>
    <row r="41" spans="1:11" x14ac:dyDescent="0.3">
      <c r="A41" s="10" t="s">
        <v>15</v>
      </c>
      <c r="B41" s="21">
        <f t="shared" si="2"/>
        <v>4134.1762162017803</v>
      </c>
      <c r="C41" s="21">
        <f t="shared" si="2"/>
        <v>11529.751889923264</v>
      </c>
      <c r="D41" s="21">
        <f t="shared" si="2"/>
        <v>50349.366893052429</v>
      </c>
      <c r="E41" s="21">
        <f t="shared" si="2"/>
        <v>20968.224319678819</v>
      </c>
      <c r="F41" s="21">
        <f t="shared" si="2"/>
        <v>4948.5594146558042</v>
      </c>
      <c r="G41" s="21">
        <f t="shared" si="2"/>
        <v>22924.942945894229</v>
      </c>
      <c r="H41" s="21">
        <f t="shared" si="2"/>
        <v>8652.1696660031612</v>
      </c>
      <c r="I41" s="21">
        <f t="shared" si="2"/>
        <v>4510.6566029014821</v>
      </c>
      <c r="J41" s="21">
        <f t="shared" si="2"/>
        <v>16537.651966886217</v>
      </c>
      <c r="K41" s="8"/>
    </row>
    <row r="42" spans="1:11" x14ac:dyDescent="0.3">
      <c r="A42" s="10" t="s">
        <v>16</v>
      </c>
      <c r="B42" s="21">
        <f t="shared" si="2"/>
        <v>4259.39887125317</v>
      </c>
      <c r="C42" s="21">
        <f t="shared" si="2"/>
        <v>11637.812339450875</v>
      </c>
      <c r="D42" s="21">
        <f t="shared" si="2"/>
        <v>50098.100737850182</v>
      </c>
      <c r="E42" s="21">
        <f t="shared" si="2"/>
        <v>20541.067438103593</v>
      </c>
      <c r="F42" s="21">
        <f t="shared" si="2"/>
        <v>5054.1145449331825</v>
      </c>
      <c r="G42" s="21">
        <f t="shared" si="2"/>
        <v>23022.760648504853</v>
      </c>
      <c r="H42" s="21">
        <f t="shared" si="2"/>
        <v>8580.2521500503808</v>
      </c>
      <c r="I42" s="21">
        <f t="shared" si="2"/>
        <v>4420.3816470327001</v>
      </c>
      <c r="J42" s="21">
        <f t="shared" si="2"/>
        <v>16607.051642821039</v>
      </c>
      <c r="K42" s="8"/>
    </row>
    <row r="43" spans="1:11" x14ac:dyDescent="0.3">
      <c r="A43" s="10" t="s">
        <v>17</v>
      </c>
      <c r="B43" s="21">
        <f t="shared" si="2"/>
        <v>4075.2206039269454</v>
      </c>
      <c r="C43" s="21">
        <f t="shared" si="2"/>
        <v>10714.712019604931</v>
      </c>
      <c r="D43" s="21">
        <f t="shared" si="2"/>
        <v>43684.414618360737</v>
      </c>
      <c r="E43" s="21">
        <f t="shared" si="2"/>
        <v>19705.062822663389</v>
      </c>
      <c r="F43" s="21">
        <f t="shared" si="2"/>
        <v>4646.5557945242108</v>
      </c>
      <c r="G43" s="21">
        <f t="shared" si="2"/>
        <v>20224.334129625626</v>
      </c>
      <c r="H43" s="21">
        <f t="shared" si="2"/>
        <v>8063.24985788095</v>
      </c>
      <c r="I43" s="21">
        <f t="shared" si="2"/>
        <v>4082.2455048321985</v>
      </c>
      <c r="J43" s="21">
        <f>J9*(1+J$19+J$21)-J29</f>
        <v>14528.93531195691</v>
      </c>
      <c r="K43" s="8"/>
    </row>
    <row r="44" spans="1:11" x14ac:dyDescent="0.3">
      <c r="A44" s="10" t="s">
        <v>18</v>
      </c>
      <c r="B44" s="21">
        <f t="shared" si="2"/>
        <v>4617.4369690927597</v>
      </c>
      <c r="C44" s="21">
        <f t="shared" si="2"/>
        <v>9950.6857558392039</v>
      </c>
      <c r="D44" s="21">
        <f t="shared" si="2"/>
        <v>37047.640614924792</v>
      </c>
      <c r="E44" s="21">
        <f t="shared" si="2"/>
        <v>17617.747954536986</v>
      </c>
      <c r="F44" s="21">
        <f t="shared" si="2"/>
        <v>3923.1463078316588</v>
      </c>
      <c r="G44" s="21">
        <f t="shared" si="2"/>
        <v>17045.100445957909</v>
      </c>
      <c r="H44" s="21">
        <f t="shared" si="2"/>
        <v>7043.0193975763723</v>
      </c>
      <c r="I44" s="21">
        <f t="shared" si="2"/>
        <v>3434.0262202090021</v>
      </c>
      <c r="J44" s="21">
        <f t="shared" si="2"/>
        <v>12548.399158544891</v>
      </c>
      <c r="K44" s="8"/>
    </row>
    <row r="45" spans="1:11" x14ac:dyDescent="0.3">
      <c r="A45" s="10" t="s">
        <v>19</v>
      </c>
      <c r="B45" s="21">
        <f t="shared" si="2"/>
        <v>4761.6983815705689</v>
      </c>
      <c r="C45" s="21">
        <f t="shared" si="2"/>
        <v>11554.862997925398</v>
      </c>
      <c r="D45" s="21">
        <f t="shared" si="2"/>
        <v>40788.114429195128</v>
      </c>
      <c r="E45" s="21">
        <f t="shared" si="2"/>
        <v>18382.597269308455</v>
      </c>
      <c r="F45" s="21">
        <f t="shared" si="2"/>
        <v>4482.6269553696147</v>
      </c>
      <c r="G45" s="21">
        <f t="shared" si="2"/>
        <v>18446.747145288649</v>
      </c>
      <c r="H45" s="21">
        <f t="shared" si="2"/>
        <v>8288.124819252891</v>
      </c>
      <c r="I45" s="21">
        <f t="shared" si="2"/>
        <v>3928.4359834683883</v>
      </c>
      <c r="J45" s="21">
        <f t="shared" si="2"/>
        <v>13413.84545560597</v>
      </c>
      <c r="K45" s="8"/>
    </row>
    <row r="46" spans="1:11" x14ac:dyDescent="0.3">
      <c r="A46" s="10" t="s">
        <v>20</v>
      </c>
      <c r="B46" s="21">
        <f t="shared" si="2"/>
        <v>5182.0730980169201</v>
      </c>
      <c r="C46" s="21">
        <f t="shared" si="2"/>
        <v>12630.475842007363</v>
      </c>
      <c r="D46" s="21">
        <f t="shared" si="2"/>
        <v>45255.903139639675</v>
      </c>
      <c r="E46" s="21">
        <f t="shared" si="2"/>
        <v>20454.482527805936</v>
      </c>
      <c r="F46" s="21">
        <f t="shared" si="2"/>
        <v>5077.531583434039</v>
      </c>
      <c r="G46" s="21">
        <f t="shared" si="2"/>
        <v>22015.317792622362</v>
      </c>
      <c r="H46" s="21">
        <f t="shared" si="2"/>
        <v>9817.8242998213009</v>
      </c>
      <c r="I46" s="21">
        <f t="shared" si="2"/>
        <v>4797.0810331398652</v>
      </c>
      <c r="J46" s="21">
        <f t="shared" si="2"/>
        <v>17148.808244439864</v>
      </c>
      <c r="K46" s="8"/>
    </row>
    <row r="47" spans="1:11" x14ac:dyDescent="0.3">
      <c r="A47" s="10" t="s">
        <v>21</v>
      </c>
      <c r="B47" s="21">
        <f t="shared" si="2"/>
        <v>5381.5566859748305</v>
      </c>
      <c r="C47" s="21">
        <f t="shared" si="2"/>
        <v>13133.399615293438</v>
      </c>
      <c r="D47" s="21">
        <f t="shared" si="2"/>
        <v>48454.546675226586</v>
      </c>
      <c r="E47" s="21">
        <f t="shared" si="2"/>
        <v>21436.546702864769</v>
      </c>
      <c r="F47" s="21">
        <f t="shared" si="2"/>
        <v>5518.4102179192641</v>
      </c>
      <c r="G47" s="21">
        <f t="shared" si="2"/>
        <v>22682.71944070439</v>
      </c>
      <c r="H47" s="21">
        <f t="shared" si="2"/>
        <v>9828.6247467740504</v>
      </c>
      <c r="I47" s="21">
        <f t="shared" si="2"/>
        <v>4728.0450594010399</v>
      </c>
      <c r="J47" s="21">
        <f t="shared" si="2"/>
        <v>17217.127894118923</v>
      </c>
      <c r="K47" s="8"/>
    </row>
    <row r="48" spans="1:11" x14ac:dyDescent="0.3">
      <c r="A48" s="10" t="s">
        <v>22</v>
      </c>
      <c r="B48" s="21">
        <f t="shared" si="2"/>
        <v>5259.7843671233377</v>
      </c>
      <c r="C48" s="21">
        <f t="shared" si="2"/>
        <v>13043.60355615407</v>
      </c>
      <c r="D48" s="21">
        <f t="shared" si="2"/>
        <v>48736.460261865483</v>
      </c>
      <c r="E48" s="21">
        <f t="shared" si="2"/>
        <v>21756.270156687577</v>
      </c>
      <c r="F48" s="21">
        <f t="shared" si="2"/>
        <v>5539.2045495278553</v>
      </c>
      <c r="G48" s="21">
        <f t="shared" si="2"/>
        <v>22743.006586867963</v>
      </c>
      <c r="H48" s="21">
        <f t="shared" si="2"/>
        <v>9919.8711360171183</v>
      </c>
      <c r="I48" s="21">
        <f t="shared" si="2"/>
        <v>4797.1131644198786</v>
      </c>
      <c r="J48" s="21">
        <f t="shared" si="2"/>
        <v>17307.06256518298</v>
      </c>
      <c r="K48" s="8"/>
    </row>
    <row r="49" spans="1:11" x14ac:dyDescent="0.3">
      <c r="A49" s="10" t="s">
        <v>23</v>
      </c>
      <c r="B49" s="21">
        <f t="shared" si="2"/>
        <v>4879.9885482704894</v>
      </c>
      <c r="C49" s="21">
        <f t="shared" si="2"/>
        <v>11967.749208003883</v>
      </c>
      <c r="D49" s="21">
        <f t="shared" si="2"/>
        <v>43953.672493452883</v>
      </c>
      <c r="E49" s="21">
        <f t="shared" si="2"/>
        <v>19579.049684883004</v>
      </c>
      <c r="F49" s="21">
        <f t="shared" si="2"/>
        <v>4854.2885609976311</v>
      </c>
      <c r="G49" s="21">
        <f t="shared" si="2"/>
        <v>19990.839700784723</v>
      </c>
      <c r="H49" s="21">
        <f t="shared" si="2"/>
        <v>8631.1153679805702</v>
      </c>
      <c r="I49" s="21">
        <f t="shared" si="2"/>
        <v>4194.059102583672</v>
      </c>
      <c r="J49" s="21">
        <f t="shared" si="2"/>
        <v>14570.320729494</v>
      </c>
      <c r="K49" s="8"/>
    </row>
    <row r="50" spans="1:11" x14ac:dyDescent="0.3">
      <c r="B50" s="25"/>
      <c r="C50" s="25"/>
      <c r="D50" s="25"/>
      <c r="E50" s="25"/>
      <c r="F50" s="25"/>
      <c r="G50" s="25"/>
      <c r="H50" s="25"/>
      <c r="I50" s="25"/>
      <c r="J50" s="25"/>
      <c r="K50" s="8"/>
    </row>
    <row r="51" spans="1:11" x14ac:dyDescent="0.3">
      <c r="A51" s="1" t="s">
        <v>44</v>
      </c>
      <c r="B51" s="25"/>
      <c r="C51" s="25"/>
      <c r="D51" s="25"/>
      <c r="E51" s="25"/>
      <c r="F51" s="25"/>
      <c r="G51" s="25"/>
      <c r="H51" s="25"/>
      <c r="I51" s="25"/>
      <c r="J51" s="25"/>
      <c r="K51" s="29" t="s">
        <v>53</v>
      </c>
    </row>
    <row r="52" spans="1:11" x14ac:dyDescent="0.3">
      <c r="A52" s="10" t="s">
        <v>12</v>
      </c>
      <c r="B52" s="21">
        <f>IF(入力!$E$16=B$2,入力!$E$22/1000,0)</f>
        <v>0</v>
      </c>
      <c r="C52" s="21">
        <f>IF(入力!$E$16=C$2,入力!$E$22/1000,0)</f>
        <v>0</v>
      </c>
      <c r="D52" s="21">
        <f>IF(入力!$E$16=D$2,入力!$E$22/1000,0)</f>
        <v>0</v>
      </c>
      <c r="E52" s="21">
        <f>IF(入力!$E$16=E$2,入力!$E$22/1000,0)</f>
        <v>0</v>
      </c>
      <c r="F52" s="21">
        <f>IF(入力!$E$16=F$2,入力!$E$22/1000,0)</f>
        <v>0</v>
      </c>
      <c r="G52" s="21">
        <f>IF(入力!$E$16=G$2,入力!$E$22/1000,0)</f>
        <v>0</v>
      </c>
      <c r="H52" s="21">
        <f>IF(入力!$E$16=H$2,入力!$E$22/1000,0)</f>
        <v>0</v>
      </c>
      <c r="I52" s="21">
        <f>IF(入力!$E$16=I$2,入力!$E$22/1000,0)</f>
        <v>0</v>
      </c>
      <c r="J52" s="21">
        <f>IF(入力!$E$16=J$2,入力!$E$22/1000,0)</f>
        <v>0</v>
      </c>
      <c r="K52" s="30">
        <f>SUM(B52:J52)</f>
        <v>0</v>
      </c>
    </row>
    <row r="53" spans="1:11" x14ac:dyDescent="0.3">
      <c r="A53" s="10" t="s">
        <v>13</v>
      </c>
      <c r="B53" s="21">
        <f>IF(入力!$E$16=B$2,入力!$F$22/1000,0)</f>
        <v>0</v>
      </c>
      <c r="C53" s="21">
        <f>IF(入力!$E$16=C$2,入力!$F$22/1000,0)</f>
        <v>0</v>
      </c>
      <c r="D53" s="21">
        <f>IF(入力!$E$16=D$2,入力!$F$22/1000,0)</f>
        <v>0</v>
      </c>
      <c r="E53" s="21">
        <f>IF(入力!$E$16=E$2,入力!$F$22/1000,0)</f>
        <v>0</v>
      </c>
      <c r="F53" s="21">
        <f>IF(入力!$E$16=F$2,入力!$F$22/1000,0)</f>
        <v>0</v>
      </c>
      <c r="G53" s="21">
        <f>IF(入力!$E$16=G$2,入力!$F$22/1000,0)</f>
        <v>0</v>
      </c>
      <c r="H53" s="21">
        <f>IF(入力!$E$16=H$2,入力!$F$22/1000,0)</f>
        <v>0</v>
      </c>
      <c r="I53" s="21">
        <f>IF(入力!$E$16=I$2,入力!$F$22/1000,0)</f>
        <v>0</v>
      </c>
      <c r="J53" s="21">
        <f>IF(入力!$E$16=J$2,入力!$F$22/1000,0)</f>
        <v>0</v>
      </c>
      <c r="K53" s="30">
        <f t="shared" ref="K53:K63" si="3">SUM(B53:J53)</f>
        <v>0</v>
      </c>
    </row>
    <row r="54" spans="1:11" x14ac:dyDescent="0.3">
      <c r="A54" s="10" t="s">
        <v>14</v>
      </c>
      <c r="B54" s="21">
        <f>IF(入力!$E$16=B$2,入力!$G$22/1000,0)</f>
        <v>0</v>
      </c>
      <c r="C54" s="21">
        <f>IF(入力!$E$16=C$2,入力!$G$22/1000,0)</f>
        <v>0</v>
      </c>
      <c r="D54" s="21">
        <f>IF(入力!$E$16=D$2,入力!$G$22/1000,0)</f>
        <v>0</v>
      </c>
      <c r="E54" s="21">
        <f>IF(入力!$E$16=E$2,入力!$G$22/1000,0)</f>
        <v>0</v>
      </c>
      <c r="F54" s="21">
        <f>IF(入力!$E$16=F$2,入力!$G$22/1000,0)</f>
        <v>0</v>
      </c>
      <c r="G54" s="21">
        <f>IF(入力!$E$16=G$2,入力!$G$22/1000,0)</f>
        <v>0</v>
      </c>
      <c r="H54" s="21">
        <f>IF(入力!$E$16=H$2,入力!$G$22/1000,0)</f>
        <v>0</v>
      </c>
      <c r="I54" s="21">
        <f>IF(入力!$E$16=I$2,入力!$G$22/1000,0)</f>
        <v>0</v>
      </c>
      <c r="J54" s="21">
        <f>IF(入力!$E$16=J$2,入力!$G$22/1000,0)</f>
        <v>0</v>
      </c>
      <c r="K54" s="30">
        <f t="shared" si="3"/>
        <v>0</v>
      </c>
    </row>
    <row r="55" spans="1:11" x14ac:dyDescent="0.3">
      <c r="A55" s="10" t="s">
        <v>15</v>
      </c>
      <c r="B55" s="21">
        <f>IF(入力!$E$16=B$2,入力!$H$22/1000,0)</f>
        <v>0</v>
      </c>
      <c r="C55" s="21">
        <f>IF(入力!$E$16=C$2,入力!$H$22/1000,0)</f>
        <v>0</v>
      </c>
      <c r="D55" s="21">
        <f>IF(入力!$E$16=D$2,入力!$H$22/1000,0)</f>
        <v>0</v>
      </c>
      <c r="E55" s="21">
        <f>IF(入力!$E$16=E$2,入力!$H$22/1000,0)</f>
        <v>0</v>
      </c>
      <c r="F55" s="21">
        <f>IF(入力!$E$16=F$2,入力!$H$22/1000,0)</f>
        <v>0</v>
      </c>
      <c r="G55" s="21">
        <f>IF(入力!$E$16=G$2,入力!$H$22/1000,0)</f>
        <v>0</v>
      </c>
      <c r="H55" s="21">
        <f>IF(入力!$E$16=H$2,入力!$H$22/1000,0)</f>
        <v>0</v>
      </c>
      <c r="I55" s="21">
        <f>IF(入力!$E$16=I$2,入力!$H$22/1000,0)</f>
        <v>0</v>
      </c>
      <c r="J55" s="21">
        <f>IF(入力!$E$16=J$2,入力!$H$22/1000,0)</f>
        <v>0</v>
      </c>
      <c r="K55" s="30">
        <f t="shared" si="3"/>
        <v>0</v>
      </c>
    </row>
    <row r="56" spans="1:11" x14ac:dyDescent="0.3">
      <c r="A56" s="10" t="s">
        <v>16</v>
      </c>
      <c r="B56" s="21">
        <f>IF(入力!$E$16=B$2,入力!$I$22/1000,0)</f>
        <v>0</v>
      </c>
      <c r="C56" s="21">
        <f>IF(入力!$E$16=C$2,入力!$I$22/1000,0)</f>
        <v>0</v>
      </c>
      <c r="D56" s="21">
        <f>IF(入力!$E$16=D$2,入力!$I$22/1000,0)</f>
        <v>0</v>
      </c>
      <c r="E56" s="21">
        <f>IF(入力!$E$16=E$2,入力!$I$22/1000,0)</f>
        <v>0</v>
      </c>
      <c r="F56" s="21">
        <f>IF(入力!$E$16=F$2,入力!$I$22/1000,0)</f>
        <v>0</v>
      </c>
      <c r="G56" s="21">
        <f>IF(入力!$E$16=G$2,入力!$I$22/1000,0)</f>
        <v>0</v>
      </c>
      <c r="H56" s="21">
        <f>IF(入力!$E$16=H$2,入力!$I$22/1000,0)</f>
        <v>0</v>
      </c>
      <c r="I56" s="21">
        <f>IF(入力!$E$16=I$2,入力!$I$22/1000,0)</f>
        <v>0</v>
      </c>
      <c r="J56" s="21">
        <f>IF(入力!$E$16=J$2,入力!$I$22/1000,0)</f>
        <v>0</v>
      </c>
      <c r="K56" s="30">
        <f t="shared" si="3"/>
        <v>0</v>
      </c>
    </row>
    <row r="57" spans="1:11" x14ac:dyDescent="0.3">
      <c r="A57" s="10" t="s">
        <v>17</v>
      </c>
      <c r="B57" s="21">
        <f>IF(入力!$E$16=B$2,入力!$J$22/1000,0)</f>
        <v>0</v>
      </c>
      <c r="C57" s="21">
        <f>IF(入力!$E$16=C$2,入力!$J$22/1000,0)</f>
        <v>0</v>
      </c>
      <c r="D57" s="21">
        <f>IF(入力!$E$16=D$2,入力!$J$22/1000,0)</f>
        <v>0</v>
      </c>
      <c r="E57" s="21">
        <f>IF(入力!$E$16=E$2,入力!$J$22/1000,0)</f>
        <v>0</v>
      </c>
      <c r="F57" s="21">
        <f>IF(入力!$E$16=F$2,入力!$J$22/1000,0)</f>
        <v>0</v>
      </c>
      <c r="G57" s="21">
        <f>IF(入力!$E$16=G$2,入力!$J$22/1000,0)</f>
        <v>0</v>
      </c>
      <c r="H57" s="21">
        <f>IF(入力!$E$16=H$2,入力!$J$22/1000,0)</f>
        <v>0</v>
      </c>
      <c r="I57" s="21">
        <f>IF(入力!$E$16=I$2,入力!$J$22/1000,0)</f>
        <v>0</v>
      </c>
      <c r="J57" s="21">
        <f>IF(入力!$E$16=J$2,入力!$J$22/1000,0)</f>
        <v>0</v>
      </c>
      <c r="K57" s="30">
        <f t="shared" si="3"/>
        <v>0</v>
      </c>
    </row>
    <row r="58" spans="1:11" x14ac:dyDescent="0.3">
      <c r="A58" s="10" t="s">
        <v>18</v>
      </c>
      <c r="B58" s="21">
        <f>IF(入力!$E$16=B$2,入力!$K$22/1000,0)</f>
        <v>0</v>
      </c>
      <c r="C58" s="21">
        <f>IF(入力!$E$16=C$2,入力!$K$22/1000,0)</f>
        <v>0</v>
      </c>
      <c r="D58" s="21">
        <f>IF(入力!$E$16=D$2,入力!$K$22/1000,0)</f>
        <v>0</v>
      </c>
      <c r="E58" s="21">
        <f>IF(入力!$E$16=E$2,入力!$K$22/1000,0)</f>
        <v>0</v>
      </c>
      <c r="F58" s="21">
        <f>IF(入力!$E$16=F$2,入力!$K$22/1000,0)</f>
        <v>0</v>
      </c>
      <c r="G58" s="21">
        <f>IF(入力!$E$16=G$2,入力!$K$22/1000,0)</f>
        <v>0</v>
      </c>
      <c r="H58" s="21">
        <f>IF(入力!$E$16=H$2,入力!$K$22/1000,0)</f>
        <v>0</v>
      </c>
      <c r="I58" s="21">
        <f>IF(入力!$E$16=I$2,入力!$K$22/1000,0)</f>
        <v>0</v>
      </c>
      <c r="J58" s="21">
        <f>IF(入力!$E$16=J$2,入力!$K$22/1000,0)</f>
        <v>0</v>
      </c>
      <c r="K58" s="30">
        <f t="shared" si="3"/>
        <v>0</v>
      </c>
    </row>
    <row r="59" spans="1:11" x14ac:dyDescent="0.3">
      <c r="A59" s="10" t="s">
        <v>19</v>
      </c>
      <c r="B59" s="21">
        <f>IF(入力!$E$16=B$2,入力!$L$22/1000,0)</f>
        <v>0</v>
      </c>
      <c r="C59" s="21">
        <f>IF(入力!$E$16=C$2,入力!$L$22/1000,0)</f>
        <v>0</v>
      </c>
      <c r="D59" s="21">
        <f>IF(入力!$E$16=D$2,入力!$L$22/1000,0)</f>
        <v>0</v>
      </c>
      <c r="E59" s="21">
        <f>IF(入力!$E$16=E$2,入力!$L$22/1000,0)</f>
        <v>0</v>
      </c>
      <c r="F59" s="21">
        <f>IF(入力!$E$16=F$2,入力!$L$22/1000,0)</f>
        <v>0</v>
      </c>
      <c r="G59" s="21">
        <f>IF(入力!$E$16=G$2,入力!$L$22/1000,0)</f>
        <v>0</v>
      </c>
      <c r="H59" s="21">
        <f>IF(入力!$E$16=H$2,入力!$L$22/1000,0)</f>
        <v>0</v>
      </c>
      <c r="I59" s="21">
        <f>IF(入力!$E$16=I$2,入力!$L$22/1000,0)</f>
        <v>0</v>
      </c>
      <c r="J59" s="21">
        <f>IF(入力!$E$16=J$2,入力!$L$22/1000,0)</f>
        <v>0</v>
      </c>
      <c r="K59" s="30">
        <f t="shared" si="3"/>
        <v>0</v>
      </c>
    </row>
    <row r="60" spans="1:11" x14ac:dyDescent="0.3">
      <c r="A60" s="10" t="s">
        <v>20</v>
      </c>
      <c r="B60" s="21">
        <f>IF(入力!$E$16=B$2,入力!$M$22/1000,0)</f>
        <v>0</v>
      </c>
      <c r="C60" s="21">
        <f>IF(入力!$E$16=C$2,入力!$M$22/1000,0)</f>
        <v>0</v>
      </c>
      <c r="D60" s="21">
        <f>IF(入力!$E$16=D$2,入力!$M$22/1000,0)</f>
        <v>0</v>
      </c>
      <c r="E60" s="21">
        <f>IF(入力!$E$16=E$2,入力!$M$22/1000,0)</f>
        <v>0</v>
      </c>
      <c r="F60" s="21">
        <f>IF(入力!$E$16=F$2,入力!$M$22/1000,0)</f>
        <v>0</v>
      </c>
      <c r="G60" s="21">
        <f>IF(入力!$E$16=G$2,入力!$M$22/1000,0)</f>
        <v>0</v>
      </c>
      <c r="H60" s="21">
        <f>IF(入力!$E$16=H$2,入力!$M$22/1000,0)</f>
        <v>0</v>
      </c>
      <c r="I60" s="21">
        <f>IF(入力!$E$16=I$2,入力!$M$22/1000,0)</f>
        <v>0</v>
      </c>
      <c r="J60" s="21">
        <f>IF(入力!$E$16=J$2,入力!$M$22/1000,0)</f>
        <v>0</v>
      </c>
      <c r="K60" s="30">
        <f t="shared" si="3"/>
        <v>0</v>
      </c>
    </row>
    <row r="61" spans="1:11" x14ac:dyDescent="0.3">
      <c r="A61" s="10" t="s">
        <v>21</v>
      </c>
      <c r="B61" s="21">
        <f>IF(入力!$E$16=B$2,入力!$N$22/1000,0)</f>
        <v>0</v>
      </c>
      <c r="C61" s="21">
        <f>IF(入力!$E$16=C$2,入力!$N$22/1000,0)</f>
        <v>0</v>
      </c>
      <c r="D61" s="21">
        <f>IF(入力!$E$16=D$2,入力!$N$22/1000,0)</f>
        <v>0</v>
      </c>
      <c r="E61" s="21">
        <f>IF(入力!$E$16=E$2,入力!$N$22/1000,0)</f>
        <v>0</v>
      </c>
      <c r="F61" s="21">
        <f>IF(入力!$E$16=F$2,入力!$N$22/1000,0)</f>
        <v>0</v>
      </c>
      <c r="G61" s="21">
        <f>IF(入力!$E$16=G$2,入力!$N$22/1000,0)</f>
        <v>0</v>
      </c>
      <c r="H61" s="21">
        <f>IF(入力!$E$16=H$2,入力!$N$22/1000,0)</f>
        <v>0</v>
      </c>
      <c r="I61" s="21">
        <f>IF(入力!$E$16=I$2,入力!$N$22/1000,0)</f>
        <v>0</v>
      </c>
      <c r="J61" s="21">
        <f>IF(入力!$E$16=J$2,入力!$N$22/1000,0)</f>
        <v>0</v>
      </c>
      <c r="K61" s="30">
        <f t="shared" si="3"/>
        <v>0</v>
      </c>
    </row>
    <row r="62" spans="1:11" x14ac:dyDescent="0.3">
      <c r="A62" s="10" t="s">
        <v>22</v>
      </c>
      <c r="B62" s="21">
        <f>IF(入力!$E$16=B$2,入力!$O$22/1000,0)</f>
        <v>0</v>
      </c>
      <c r="C62" s="21">
        <f>IF(入力!$E$16=C$2,入力!$O$22/1000,0)</f>
        <v>0</v>
      </c>
      <c r="D62" s="21">
        <f>IF(入力!$E$16=D$2,入力!$O$22/1000,0)</f>
        <v>0</v>
      </c>
      <c r="E62" s="21">
        <f>IF(入力!$E$16=E$2,入力!$O$22/1000,0)</f>
        <v>0</v>
      </c>
      <c r="F62" s="21">
        <f>IF(入力!$E$16=F$2,入力!$O$22/1000,0)</f>
        <v>0</v>
      </c>
      <c r="G62" s="21">
        <f>IF(入力!$E$16=G$2,入力!$O$22/1000,0)</f>
        <v>0</v>
      </c>
      <c r="H62" s="21">
        <f>IF(入力!$E$16=H$2,入力!$O$22/1000,0)</f>
        <v>0</v>
      </c>
      <c r="I62" s="21">
        <f>IF(入力!$E$16=I$2,入力!$O$22/1000,0)</f>
        <v>0</v>
      </c>
      <c r="J62" s="21">
        <f>IF(入力!$E$16=J$2,入力!$O$22/1000,0)</f>
        <v>0</v>
      </c>
      <c r="K62" s="30">
        <f t="shared" si="3"/>
        <v>0</v>
      </c>
    </row>
    <row r="63" spans="1:11" x14ac:dyDescent="0.3">
      <c r="A63" s="10" t="s">
        <v>23</v>
      </c>
      <c r="B63" s="21">
        <f>IF(入力!$E$16=B$2,入力!$P$22/1000,0)</f>
        <v>0</v>
      </c>
      <c r="C63" s="21">
        <f>IF(入力!$E$16=C$2,入力!$P$22/1000,0)</f>
        <v>0</v>
      </c>
      <c r="D63" s="21">
        <f>IF(入力!$E$16=D$2,入力!$P$22/1000,0)</f>
        <v>0</v>
      </c>
      <c r="E63" s="21">
        <f>IF(入力!$E$16=E$2,入力!$P$22/1000,0)</f>
        <v>0</v>
      </c>
      <c r="F63" s="21">
        <f>IF(入力!$E$16=F$2,入力!$P$22/1000,0)</f>
        <v>0</v>
      </c>
      <c r="G63" s="21">
        <f>IF(入力!$E$16=G$2,入力!$P$22/1000,0)</f>
        <v>0</v>
      </c>
      <c r="H63" s="21">
        <f>IF(入力!$E$16=H$2,入力!$P$22/1000,0)</f>
        <v>0</v>
      </c>
      <c r="I63" s="21">
        <f>IF(入力!$E$16=I$2,入力!$P$22/1000,0)</f>
        <v>0</v>
      </c>
      <c r="J63" s="21">
        <f>IF(入力!$E$16=J$2,入力!$P$22/1000,0)</f>
        <v>0</v>
      </c>
      <c r="K63" s="30">
        <f t="shared" si="3"/>
        <v>0</v>
      </c>
    </row>
    <row r="64" spans="1:11" x14ac:dyDescent="0.3">
      <c r="B64" s="25"/>
      <c r="C64" s="25"/>
      <c r="D64" s="25"/>
      <c r="E64" s="25"/>
      <c r="F64" s="25"/>
      <c r="G64" s="25"/>
      <c r="H64" s="25"/>
      <c r="I64" s="25"/>
      <c r="J64" s="25"/>
      <c r="K64" s="8"/>
    </row>
    <row r="65" spans="1:11" x14ac:dyDescent="0.3">
      <c r="A65" s="1" t="s">
        <v>45</v>
      </c>
      <c r="B65" s="25"/>
      <c r="C65" s="25"/>
      <c r="D65" s="25"/>
      <c r="E65" s="25"/>
      <c r="F65" s="25"/>
      <c r="G65" s="25"/>
      <c r="H65" s="25"/>
      <c r="I65" s="25"/>
      <c r="J65" s="25"/>
      <c r="K65" s="8"/>
    </row>
    <row r="66" spans="1:11" x14ac:dyDescent="0.3">
      <c r="A66" s="10" t="s">
        <v>12</v>
      </c>
      <c r="B66" s="21">
        <f>B38-(B52-MIN(B$52:B$63))</f>
        <v>4036.7122081725765</v>
      </c>
      <c r="C66" s="21">
        <f>C38-(C52-MIN(C$52:C$63))</f>
        <v>9411.2641962702437</v>
      </c>
      <c r="D66" s="21">
        <f t="shared" ref="D66:J66" si="4">D38-(D52-MIN(D$52:D$63))</f>
        <v>38443.706763876588</v>
      </c>
      <c r="E66" s="21">
        <f t="shared" si="4"/>
        <v>16878.0272872961</v>
      </c>
      <c r="F66" s="21">
        <f t="shared" si="4"/>
        <v>3673.2177369832389</v>
      </c>
      <c r="G66" s="21">
        <f>G38-(G52-MIN(G$52:G$63))</f>
        <v>15874.948410121329</v>
      </c>
      <c r="H66" s="21">
        <f t="shared" si="4"/>
        <v>6872.0221270435495</v>
      </c>
      <c r="I66" s="21">
        <f t="shared" si="4"/>
        <v>3493.3232419955216</v>
      </c>
      <c r="J66" s="21">
        <f t="shared" si="4"/>
        <v>11917.122997360253</v>
      </c>
      <c r="K66" s="8"/>
    </row>
    <row r="67" spans="1:11" x14ac:dyDescent="0.3">
      <c r="A67" s="10" t="s">
        <v>13</v>
      </c>
      <c r="B67" s="21">
        <f>B39-(B53-MIN(B$52:B$63))</f>
        <v>3388.7442034323403</v>
      </c>
      <c r="C67" s="21">
        <f t="shared" ref="B67:J77" si="5">C39-(C53-MIN(C$52:C$63))</f>
        <v>7911.8704247299893</v>
      </c>
      <c r="D67" s="21">
        <f t="shared" si="5"/>
        <v>35229.831417443907</v>
      </c>
      <c r="E67" s="21">
        <f t="shared" si="5"/>
        <v>15895.880456778734</v>
      </c>
      <c r="F67" s="21">
        <f t="shared" si="5"/>
        <v>3238.8054014727741</v>
      </c>
      <c r="G67" s="21">
        <f>G39-(G53-MIN(G$52:G$63))</f>
        <v>15498.452431352696</v>
      </c>
      <c r="H67" s="21">
        <f t="shared" si="5"/>
        <v>6154.3262349716842</v>
      </c>
      <c r="I67" s="21">
        <f t="shared" si="5"/>
        <v>3058.5389873618465</v>
      </c>
      <c r="J67" s="21">
        <f t="shared" si="5"/>
        <v>11591.626097315095</v>
      </c>
      <c r="K67" s="8"/>
    </row>
    <row r="68" spans="1:11" x14ac:dyDescent="0.3">
      <c r="A68" s="10" t="s">
        <v>14</v>
      </c>
      <c r="B68" s="21">
        <f t="shared" si="5"/>
        <v>3490.2782033118974</v>
      </c>
      <c r="C68" s="21">
        <f t="shared" si="5"/>
        <v>9159.6534629233702</v>
      </c>
      <c r="D68" s="21">
        <f t="shared" si="5"/>
        <v>39060.916194839629</v>
      </c>
      <c r="E68" s="21">
        <f t="shared" si="5"/>
        <v>17215.102116382433</v>
      </c>
      <c r="F68" s="21">
        <f t="shared" si="5"/>
        <v>3855.9762699939579</v>
      </c>
      <c r="G68" s="21">
        <f>G40-(G54-MIN(G$52:G$63))</f>
        <v>18065.624873234214</v>
      </c>
      <c r="H68" s="21">
        <f t="shared" si="5"/>
        <v>7053.2989864393285</v>
      </c>
      <c r="I68" s="21">
        <f t="shared" si="5"/>
        <v>3649.9313769681921</v>
      </c>
      <c r="J68" s="21">
        <f t="shared" si="5"/>
        <v>12904.239906854174</v>
      </c>
      <c r="K68" s="8"/>
    </row>
    <row r="69" spans="1:11" x14ac:dyDescent="0.3">
      <c r="A69" s="10" t="s">
        <v>15</v>
      </c>
      <c r="B69" s="21">
        <f t="shared" si="5"/>
        <v>4134.1762162017803</v>
      </c>
      <c r="C69" s="21">
        <f t="shared" si="5"/>
        <v>11529.751889923264</v>
      </c>
      <c r="D69" s="21">
        <f t="shared" si="5"/>
        <v>50349.366893052429</v>
      </c>
      <c r="E69" s="21">
        <f t="shared" si="5"/>
        <v>20968.224319678819</v>
      </c>
      <c r="F69" s="21">
        <f t="shared" si="5"/>
        <v>4948.5594146558042</v>
      </c>
      <c r="G69" s="21">
        <f>G41-(G55-MIN(G$52:G$63))</f>
        <v>22924.942945894229</v>
      </c>
      <c r="H69" s="21">
        <f t="shared" si="5"/>
        <v>8652.1696660031612</v>
      </c>
      <c r="I69" s="21">
        <f t="shared" si="5"/>
        <v>4510.6566029014821</v>
      </c>
      <c r="J69" s="21">
        <f t="shared" si="5"/>
        <v>16537.651966886217</v>
      </c>
      <c r="K69" s="8"/>
    </row>
    <row r="70" spans="1:11" x14ac:dyDescent="0.3">
      <c r="A70" s="10" t="s">
        <v>16</v>
      </c>
      <c r="B70" s="21">
        <f t="shared" si="5"/>
        <v>4259.39887125317</v>
      </c>
      <c r="C70" s="21">
        <f t="shared" si="5"/>
        <v>11637.812339450875</v>
      </c>
      <c r="D70" s="21">
        <f t="shared" si="5"/>
        <v>50098.100737850182</v>
      </c>
      <c r="E70" s="21">
        <f t="shared" si="5"/>
        <v>20541.067438103593</v>
      </c>
      <c r="F70" s="21">
        <f t="shared" si="5"/>
        <v>5054.1145449331825</v>
      </c>
      <c r="G70" s="21">
        <f t="shared" si="5"/>
        <v>23022.760648504853</v>
      </c>
      <c r="H70" s="21">
        <f t="shared" si="5"/>
        <v>8580.2521500503808</v>
      </c>
      <c r="I70" s="21">
        <f t="shared" si="5"/>
        <v>4420.3816470327001</v>
      </c>
      <c r="J70" s="21">
        <f t="shared" si="5"/>
        <v>16607.051642821039</v>
      </c>
      <c r="K70" s="8"/>
    </row>
    <row r="71" spans="1:11" x14ac:dyDescent="0.3">
      <c r="A71" s="10" t="s">
        <v>17</v>
      </c>
      <c r="B71" s="21">
        <f t="shared" si="5"/>
        <v>4075.2206039269454</v>
      </c>
      <c r="C71" s="21">
        <f t="shared" si="5"/>
        <v>10714.712019604931</v>
      </c>
      <c r="D71" s="21">
        <f t="shared" si="5"/>
        <v>43684.414618360737</v>
      </c>
      <c r="E71" s="21">
        <f t="shared" si="5"/>
        <v>19705.062822663389</v>
      </c>
      <c r="F71" s="21">
        <f t="shared" si="5"/>
        <v>4646.5557945242108</v>
      </c>
      <c r="G71" s="21">
        <f t="shared" si="5"/>
        <v>20224.334129625626</v>
      </c>
      <c r="H71" s="21">
        <f t="shared" si="5"/>
        <v>8063.24985788095</v>
      </c>
      <c r="I71" s="21">
        <f t="shared" si="5"/>
        <v>4082.2455048321985</v>
      </c>
      <c r="J71" s="21">
        <f t="shared" si="5"/>
        <v>14528.93531195691</v>
      </c>
      <c r="K71" s="8"/>
    </row>
    <row r="72" spans="1:11" x14ac:dyDescent="0.3">
      <c r="A72" s="10" t="s">
        <v>18</v>
      </c>
      <c r="B72" s="21">
        <f t="shared" si="5"/>
        <v>4617.4369690927597</v>
      </c>
      <c r="C72" s="21">
        <f t="shared" si="5"/>
        <v>9950.6857558392039</v>
      </c>
      <c r="D72" s="21">
        <f t="shared" si="5"/>
        <v>37047.640614924792</v>
      </c>
      <c r="E72" s="21">
        <f t="shared" si="5"/>
        <v>17617.747954536986</v>
      </c>
      <c r="F72" s="21">
        <f t="shared" si="5"/>
        <v>3923.1463078316588</v>
      </c>
      <c r="G72" s="21">
        <f t="shared" si="5"/>
        <v>17045.100445957909</v>
      </c>
      <c r="H72" s="21">
        <f t="shared" si="5"/>
        <v>7043.0193975763723</v>
      </c>
      <c r="I72" s="21">
        <f t="shared" si="5"/>
        <v>3434.0262202090021</v>
      </c>
      <c r="J72" s="21">
        <f t="shared" si="5"/>
        <v>12548.399158544891</v>
      </c>
      <c r="K72" s="8"/>
    </row>
    <row r="73" spans="1:11" x14ac:dyDescent="0.3">
      <c r="A73" s="10" t="s">
        <v>19</v>
      </c>
      <c r="B73" s="21">
        <f t="shared" si="5"/>
        <v>4761.6983815705689</v>
      </c>
      <c r="C73" s="21">
        <f t="shared" si="5"/>
        <v>11554.862997925398</v>
      </c>
      <c r="D73" s="21">
        <f t="shared" si="5"/>
        <v>40788.114429195128</v>
      </c>
      <c r="E73" s="21">
        <f t="shared" si="5"/>
        <v>18382.597269308455</v>
      </c>
      <c r="F73" s="21">
        <f t="shared" si="5"/>
        <v>4482.6269553696147</v>
      </c>
      <c r="G73" s="21">
        <f t="shared" si="5"/>
        <v>18446.747145288649</v>
      </c>
      <c r="H73" s="21">
        <f t="shared" si="5"/>
        <v>8288.124819252891</v>
      </c>
      <c r="I73" s="21">
        <f t="shared" si="5"/>
        <v>3928.4359834683883</v>
      </c>
      <c r="J73" s="21">
        <f t="shared" si="5"/>
        <v>13413.84545560597</v>
      </c>
      <c r="K73" s="8"/>
    </row>
    <row r="74" spans="1:11" x14ac:dyDescent="0.3">
      <c r="A74" s="10" t="s">
        <v>20</v>
      </c>
      <c r="B74" s="21">
        <f t="shared" si="5"/>
        <v>5182.0730980169201</v>
      </c>
      <c r="C74" s="21">
        <f t="shared" si="5"/>
        <v>12630.475842007363</v>
      </c>
      <c r="D74" s="21">
        <f t="shared" si="5"/>
        <v>45255.903139639675</v>
      </c>
      <c r="E74" s="21">
        <f t="shared" si="5"/>
        <v>20454.482527805936</v>
      </c>
      <c r="F74" s="21">
        <f t="shared" si="5"/>
        <v>5077.531583434039</v>
      </c>
      <c r="G74" s="21">
        <f t="shared" si="5"/>
        <v>22015.317792622362</v>
      </c>
      <c r="H74" s="21">
        <f t="shared" si="5"/>
        <v>9817.8242998213009</v>
      </c>
      <c r="I74" s="21">
        <f t="shared" si="5"/>
        <v>4797.0810331398652</v>
      </c>
      <c r="J74" s="21">
        <f t="shared" si="5"/>
        <v>17148.808244439864</v>
      </c>
      <c r="K74" s="8"/>
    </row>
    <row r="75" spans="1:11" x14ac:dyDescent="0.3">
      <c r="A75" s="10" t="s">
        <v>21</v>
      </c>
      <c r="B75" s="21">
        <f t="shared" si="5"/>
        <v>5381.5566859748305</v>
      </c>
      <c r="C75" s="21">
        <f t="shared" si="5"/>
        <v>13133.399615293438</v>
      </c>
      <c r="D75" s="21">
        <f t="shared" si="5"/>
        <v>48454.546675226586</v>
      </c>
      <c r="E75" s="21">
        <f t="shared" si="5"/>
        <v>21436.546702864769</v>
      </c>
      <c r="F75" s="21">
        <f t="shared" si="5"/>
        <v>5518.4102179192641</v>
      </c>
      <c r="G75" s="21">
        <f t="shared" si="5"/>
        <v>22682.71944070439</v>
      </c>
      <c r="H75" s="21">
        <f t="shared" si="5"/>
        <v>9828.6247467740504</v>
      </c>
      <c r="I75" s="21">
        <f t="shared" si="5"/>
        <v>4728.0450594010399</v>
      </c>
      <c r="J75" s="21">
        <f t="shared" si="5"/>
        <v>17217.127894118923</v>
      </c>
      <c r="K75" s="8"/>
    </row>
    <row r="76" spans="1:11" x14ac:dyDescent="0.3">
      <c r="A76" s="10" t="s">
        <v>22</v>
      </c>
      <c r="B76" s="21">
        <f t="shared" si="5"/>
        <v>5259.7843671233377</v>
      </c>
      <c r="C76" s="21">
        <f t="shared" si="5"/>
        <v>13043.60355615407</v>
      </c>
      <c r="D76" s="21">
        <f t="shared" si="5"/>
        <v>48736.460261865483</v>
      </c>
      <c r="E76" s="21">
        <f t="shared" si="5"/>
        <v>21756.270156687577</v>
      </c>
      <c r="F76" s="21">
        <f t="shared" si="5"/>
        <v>5539.2045495278553</v>
      </c>
      <c r="G76" s="21">
        <f t="shared" si="5"/>
        <v>22743.006586867963</v>
      </c>
      <c r="H76" s="21">
        <f t="shared" si="5"/>
        <v>9919.8711360171183</v>
      </c>
      <c r="I76" s="21">
        <f t="shared" si="5"/>
        <v>4797.1131644198786</v>
      </c>
      <c r="J76" s="21">
        <f t="shared" si="5"/>
        <v>17307.06256518298</v>
      </c>
      <c r="K76" s="8"/>
    </row>
    <row r="77" spans="1:11" x14ac:dyDescent="0.3">
      <c r="A77" s="10" t="s">
        <v>23</v>
      </c>
      <c r="B77" s="21">
        <f t="shared" si="5"/>
        <v>4879.9885482704894</v>
      </c>
      <c r="C77" s="21">
        <f t="shared" si="5"/>
        <v>11967.749208003883</v>
      </c>
      <c r="D77" s="21">
        <f t="shared" si="5"/>
        <v>43953.672493452883</v>
      </c>
      <c r="E77" s="21">
        <f t="shared" si="5"/>
        <v>19579.049684883004</v>
      </c>
      <c r="F77" s="21">
        <f t="shared" si="5"/>
        <v>4854.2885609976311</v>
      </c>
      <c r="G77" s="21">
        <f t="shared" si="5"/>
        <v>19990.839700784723</v>
      </c>
      <c r="H77" s="21">
        <f t="shared" si="5"/>
        <v>8631.1153679805702</v>
      </c>
      <c r="I77" s="21">
        <f t="shared" si="5"/>
        <v>4194.059102583672</v>
      </c>
      <c r="J77" s="21">
        <f t="shared" si="5"/>
        <v>14570.320729494</v>
      </c>
      <c r="K77" s="8"/>
    </row>
    <row r="78" spans="1:11" x14ac:dyDescent="0.3">
      <c r="B78" s="25"/>
      <c r="C78" s="25"/>
      <c r="D78" s="25"/>
      <c r="E78" s="25"/>
      <c r="F78" s="25"/>
      <c r="G78" s="25"/>
      <c r="H78" s="25"/>
      <c r="I78" s="25"/>
      <c r="J78" s="25"/>
      <c r="K78" s="8"/>
    </row>
    <row r="79" spans="1:11" x14ac:dyDescent="0.3">
      <c r="A79" s="1" t="s">
        <v>46</v>
      </c>
      <c r="B79" s="22" t="s">
        <v>47</v>
      </c>
      <c r="C79" s="25"/>
      <c r="D79" s="25"/>
      <c r="E79" s="25"/>
      <c r="F79" s="25"/>
      <c r="G79" s="25"/>
      <c r="H79" s="25"/>
      <c r="I79" s="25"/>
      <c r="J79" s="25"/>
      <c r="K79" s="8"/>
    </row>
    <row r="80" spans="1:11" x14ac:dyDescent="0.3">
      <c r="A80" s="10" t="s">
        <v>12</v>
      </c>
      <c r="B80" s="21">
        <f>$B$17-SUM($B66:$J66)</f>
        <v>43388.051388751803</v>
      </c>
      <c r="C80" s="25"/>
      <c r="D80" s="25"/>
      <c r="E80" s="25"/>
      <c r="F80" s="25"/>
      <c r="G80" s="25"/>
      <c r="H80" s="25"/>
      <c r="I80" s="25"/>
      <c r="J80" s="25"/>
      <c r="K80" s="8"/>
    </row>
    <row r="81" spans="1:11" x14ac:dyDescent="0.3">
      <c r="A81" s="10" t="s">
        <v>13</v>
      </c>
      <c r="B81" s="21">
        <f>$B$17-SUM($B67:$J67)</f>
        <v>52020.320703012141</v>
      </c>
      <c r="C81" s="25"/>
      <c r="D81" s="25"/>
      <c r="E81" s="25"/>
      <c r="F81" s="25"/>
      <c r="G81" s="25"/>
      <c r="H81" s="25"/>
      <c r="I81" s="25"/>
      <c r="J81" s="25"/>
      <c r="K81" s="8"/>
    </row>
    <row r="82" spans="1:11" x14ac:dyDescent="0.3">
      <c r="A82" s="10" t="s">
        <v>14</v>
      </c>
      <c r="B82" s="21">
        <f t="shared" ref="B82:B91" si="6">$B$17-SUM($B68:$J68)</f>
        <v>39533.374966923991</v>
      </c>
      <c r="C82" s="25"/>
      <c r="D82" s="25"/>
      <c r="E82" s="25"/>
      <c r="F82" s="25"/>
      <c r="G82" s="25"/>
      <c r="H82" s="25"/>
      <c r="I82" s="25"/>
      <c r="J82" s="25"/>
      <c r="K82" s="8"/>
    </row>
    <row r="83" spans="1:11" x14ac:dyDescent="0.3">
      <c r="A83" s="10" t="s">
        <v>15</v>
      </c>
      <c r="B83" s="21">
        <f>$B$17-SUM($B69:$J69)</f>
        <v>9432.896442673984</v>
      </c>
      <c r="C83" s="25"/>
      <c r="D83" s="25"/>
      <c r="E83" s="25"/>
      <c r="F83" s="25"/>
      <c r="G83" s="25"/>
      <c r="H83" s="25"/>
      <c r="I83" s="25"/>
      <c r="J83" s="25"/>
      <c r="K83" s="8"/>
    </row>
    <row r="84" spans="1:11" x14ac:dyDescent="0.3">
      <c r="A84" s="10" t="s">
        <v>16</v>
      </c>
      <c r="B84" s="21">
        <f t="shared" si="6"/>
        <v>9767.4563378712046</v>
      </c>
      <c r="C84" s="25"/>
      <c r="D84" s="25"/>
      <c r="E84" s="25"/>
      <c r="F84" s="25"/>
      <c r="G84" s="25"/>
      <c r="H84" s="25"/>
      <c r="I84" s="25"/>
      <c r="J84" s="25"/>
      <c r="K84" s="8"/>
    </row>
    <row r="85" spans="1:11" x14ac:dyDescent="0.3">
      <c r="A85" s="10" t="s">
        <v>17</v>
      </c>
      <c r="B85" s="21">
        <f t="shared" si="6"/>
        <v>24263.665694495299</v>
      </c>
      <c r="C85" s="25"/>
      <c r="D85" s="25"/>
      <c r="E85" s="25"/>
      <c r="F85" s="25"/>
      <c r="G85" s="25"/>
      <c r="H85" s="25"/>
      <c r="I85" s="25"/>
      <c r="J85" s="25"/>
      <c r="K85" s="8"/>
    </row>
    <row r="86" spans="1:11" x14ac:dyDescent="0.3">
      <c r="A86" s="10" t="s">
        <v>18</v>
      </c>
      <c r="B86" s="21">
        <f t="shared" si="6"/>
        <v>40761.193533357597</v>
      </c>
      <c r="C86" s="25"/>
      <c r="D86" s="25"/>
      <c r="E86" s="25"/>
      <c r="F86" s="25"/>
      <c r="G86" s="25"/>
      <c r="H86" s="25"/>
      <c r="I86" s="25"/>
      <c r="J86" s="25"/>
      <c r="K86" s="8"/>
    </row>
    <row r="87" spans="1:11" x14ac:dyDescent="0.3">
      <c r="A87" s="10" t="s">
        <v>19</v>
      </c>
      <c r="B87" s="21">
        <f t="shared" si="6"/>
        <v>29941.342920886105</v>
      </c>
      <c r="C87" s="25"/>
      <c r="D87" s="25"/>
      <c r="E87" s="25"/>
      <c r="F87" s="25"/>
      <c r="G87" s="25"/>
      <c r="H87" s="25"/>
      <c r="I87" s="25"/>
      <c r="J87" s="25"/>
      <c r="K87" s="8"/>
    </row>
    <row r="88" spans="1:11" x14ac:dyDescent="0.3">
      <c r="A88" s="10" t="s">
        <v>20</v>
      </c>
      <c r="B88" s="21">
        <f t="shared" si="6"/>
        <v>11608.89879694386</v>
      </c>
      <c r="C88" s="25"/>
      <c r="D88" s="25"/>
      <c r="E88" s="25"/>
      <c r="F88" s="25"/>
      <c r="G88" s="25"/>
      <c r="H88" s="25"/>
      <c r="I88" s="25"/>
      <c r="J88" s="25"/>
      <c r="K88" s="8"/>
    </row>
    <row r="89" spans="1:11" x14ac:dyDescent="0.3">
      <c r="A89" s="10" t="s">
        <v>21</v>
      </c>
      <c r="B89" s="21">
        <f t="shared" si="6"/>
        <v>5607.4193195939006</v>
      </c>
      <c r="C89" s="25"/>
      <c r="D89" s="25"/>
      <c r="E89" s="25"/>
      <c r="F89" s="25"/>
      <c r="G89" s="25"/>
      <c r="H89" s="25"/>
      <c r="I89" s="25"/>
      <c r="J89" s="25"/>
      <c r="K89" s="8"/>
    </row>
    <row r="90" spans="1:11" x14ac:dyDescent="0.3">
      <c r="A90" s="10" t="s">
        <v>22</v>
      </c>
      <c r="B90" s="21">
        <f t="shared" si="6"/>
        <v>4886.0200140249217</v>
      </c>
      <c r="C90" s="25"/>
      <c r="D90" s="25"/>
      <c r="E90" s="25"/>
      <c r="F90" s="25"/>
      <c r="G90" s="25"/>
      <c r="H90" s="25"/>
      <c r="I90" s="25"/>
      <c r="J90" s="25"/>
      <c r="K90" s="8"/>
    </row>
    <row r="91" spans="1:11" x14ac:dyDescent="0.3">
      <c r="A91" s="10" t="s">
        <v>23</v>
      </c>
      <c r="B91" s="21">
        <f t="shared" si="6"/>
        <v>21367.312961420306</v>
      </c>
      <c r="C91" s="25"/>
      <c r="D91" s="25"/>
      <c r="E91" s="25"/>
      <c r="F91" s="25"/>
      <c r="G91" s="25"/>
      <c r="H91" s="25"/>
      <c r="I91" s="25"/>
      <c r="J91" s="25"/>
      <c r="K91" s="8"/>
    </row>
    <row r="92" spans="1:11" x14ac:dyDescent="0.3">
      <c r="A92" s="16" t="s">
        <v>48</v>
      </c>
      <c r="B92" s="27">
        <f>SUM($B$80:$B$91)/$B$17</f>
        <v>1.8999999999999988</v>
      </c>
      <c r="C92" s="25"/>
      <c r="D92" s="25"/>
      <c r="E92" s="25"/>
      <c r="F92" s="25"/>
      <c r="G92" s="25"/>
      <c r="H92" s="25"/>
      <c r="I92" s="25"/>
      <c r="J92" s="25"/>
      <c r="K92" s="8"/>
    </row>
    <row r="93" spans="1:11" x14ac:dyDescent="0.3">
      <c r="B93" s="25"/>
      <c r="C93" s="25"/>
      <c r="D93" s="25"/>
      <c r="E93" s="25"/>
      <c r="F93" s="25"/>
      <c r="G93" s="25"/>
      <c r="H93" s="25"/>
      <c r="I93" s="25"/>
      <c r="J93" s="25"/>
      <c r="K93" s="8"/>
    </row>
    <row r="94" spans="1:11" x14ac:dyDescent="0.3">
      <c r="A94" s="1" t="s">
        <v>49</v>
      </c>
      <c r="B94" s="21">
        <f>(SUM($B$80:$B$91)-1.9*$B$17)/12</f>
        <v>-1.4551915228366852E-11</v>
      </c>
      <c r="C94" s="25"/>
      <c r="D94" s="25" t="s">
        <v>51</v>
      </c>
      <c r="E94" s="25"/>
      <c r="F94" s="25"/>
      <c r="G94" s="25"/>
      <c r="H94" s="25"/>
      <c r="I94" s="25"/>
      <c r="J94" s="25"/>
      <c r="K94" s="8"/>
    </row>
    <row r="95" spans="1:11" x14ac:dyDescent="0.3">
      <c r="A95" s="1" t="s">
        <v>50</v>
      </c>
      <c r="B95" s="25"/>
      <c r="C95" s="25"/>
      <c r="D95" s="28">
        <f>'計算用(期待容量)'!D95</f>
        <v>1.9</v>
      </c>
      <c r="E95" s="25"/>
      <c r="F95" s="25"/>
      <c r="G95" s="25"/>
      <c r="H95" s="25"/>
      <c r="I95" s="25"/>
      <c r="J95" s="25"/>
      <c r="K95" s="8"/>
    </row>
    <row r="96" spans="1:11" ht="15.6" thickBot="1" x14ac:dyDescent="0.35">
      <c r="B96" s="25"/>
      <c r="C96" s="25"/>
      <c r="D96" s="25"/>
      <c r="E96" s="25"/>
      <c r="F96" s="25"/>
      <c r="G96" s="25"/>
      <c r="H96" s="25"/>
      <c r="I96" s="25"/>
      <c r="J96" s="25"/>
      <c r="K96" s="8"/>
    </row>
    <row r="97" spans="1:10" ht="15.6" thickBot="1" x14ac:dyDescent="0.35">
      <c r="A97" s="1" t="s">
        <v>52</v>
      </c>
      <c r="B97" s="33">
        <f>(MIN($K$52:$K$63)+$B$94)*1000</f>
        <v>-1.4551915228366852E-8</v>
      </c>
      <c r="C97" s="20"/>
      <c r="D97" s="20"/>
      <c r="E97" s="20"/>
      <c r="F97" s="20"/>
      <c r="G97" s="20"/>
      <c r="H97" s="20"/>
      <c r="I97" s="20"/>
      <c r="J97" s="20"/>
    </row>
  </sheetData>
  <sheetProtection algorithmName="SHA-512" hashValue="R3BnDqSP7HzZRO0iBR4nfa+zyDHqCjzA9wJu8qEcaFpAiqSICM+8vKcOPwIMaZM7geDODgQQWpgIxfh5+aaAog==" saltValue="IeK2CHgGYQJSX0845585PA==" spinCount="100000" sheet="1" objects="1" scenarios="1"/>
  <phoneticPr fontId="2"/>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9"/>
  <dimension ref="A1:L97"/>
  <sheetViews>
    <sheetView zoomScale="85" zoomScaleNormal="85" workbookViewId="0">
      <selection activeCell="A4" sqref="A4:Q6"/>
    </sheetView>
  </sheetViews>
  <sheetFormatPr defaultColWidth="9" defaultRowHeight="15" x14ac:dyDescent="0.3"/>
  <cols>
    <col min="1" max="1" width="24.109375" style="1" bestFit="1" customWidth="1"/>
    <col min="2" max="3" width="9.77734375" style="1" customWidth="1"/>
    <col min="4" max="10" width="9.77734375" style="1" bestFit="1" customWidth="1"/>
    <col min="11" max="11" width="9.88671875" style="1" customWidth="1"/>
    <col min="12" max="12" width="10" style="1" bestFit="1" customWidth="1"/>
    <col min="13" max="13" width="17.88671875" style="1" customWidth="1"/>
    <col min="14" max="14" width="4.33203125" style="1" customWidth="1"/>
    <col min="15" max="15" width="17.88671875" style="1" bestFit="1" customWidth="1"/>
    <col min="16" max="16384" width="9" style="1"/>
  </cols>
  <sheetData>
    <row r="1" spans="1:11" x14ac:dyDescent="0.3">
      <c r="J1" s="10" t="s">
        <v>37</v>
      </c>
    </row>
    <row r="2" spans="1:11" x14ac:dyDescent="0.3">
      <c r="B2" s="11" t="s">
        <v>28</v>
      </c>
      <c r="C2" s="11" t="s">
        <v>29</v>
      </c>
      <c r="D2" s="11" t="s">
        <v>30</v>
      </c>
      <c r="E2" s="11" t="s">
        <v>31</v>
      </c>
      <c r="F2" s="11" t="s">
        <v>32</v>
      </c>
      <c r="G2" s="11" t="s">
        <v>33</v>
      </c>
      <c r="H2" s="11" t="s">
        <v>34</v>
      </c>
      <c r="I2" s="11" t="s">
        <v>35</v>
      </c>
      <c r="J2" s="11" t="s">
        <v>36</v>
      </c>
    </row>
    <row r="3" spans="1:11" x14ac:dyDescent="0.3">
      <c r="A3" s="1" t="s">
        <v>42</v>
      </c>
    </row>
    <row r="4" spans="1:11" x14ac:dyDescent="0.3">
      <c r="A4" s="10" t="s">
        <v>12</v>
      </c>
      <c r="B4" s="21">
        <f>'計算用(期待容量)'!B4</f>
        <v>3984.801442596674</v>
      </c>
      <c r="C4" s="21">
        <f>'計算用(期待容量)'!C4</f>
        <v>10414.000659727313</v>
      </c>
      <c r="D4" s="21">
        <f>'計算用(期待容量)'!D4</f>
        <v>38345.222629796845</v>
      </c>
      <c r="E4" s="21">
        <f>'計算用(期待容量)'!E4</f>
        <v>18498.051948051947</v>
      </c>
      <c r="F4" s="21">
        <f>'計算用(期待容量)'!F4</f>
        <v>3813.3006720457151</v>
      </c>
      <c r="G4" s="21">
        <f>'計算用(期待容量)'!G4</f>
        <v>17842.589820359281</v>
      </c>
      <c r="H4" s="21">
        <f>'計算用(期待容量)'!H4</f>
        <v>7435.8566487317448</v>
      </c>
      <c r="I4" s="21">
        <f>'計算用(期待容量)'!I4</f>
        <v>3411.3654618473897</v>
      </c>
      <c r="J4" s="21">
        <f>'計算用(期待容量)'!J4</f>
        <v>10286.140122360372</v>
      </c>
      <c r="K4" s="8"/>
    </row>
    <row r="5" spans="1:11" x14ac:dyDescent="0.3">
      <c r="A5" s="10" t="s">
        <v>13</v>
      </c>
      <c r="B5" s="21">
        <f>'計算用(期待容量)'!B5</f>
        <v>3605.4866760168302</v>
      </c>
      <c r="C5" s="21">
        <f>'計算用(期待容量)'!C5</f>
        <v>9703.8427649904697</v>
      </c>
      <c r="D5" s="21">
        <f>'計算用(期待容量)'!D5</f>
        <v>37113.208803611735</v>
      </c>
      <c r="E5" s="21">
        <f>'計算用(期待容量)'!E5</f>
        <v>18686.2012987013</v>
      </c>
      <c r="F5" s="21">
        <f>'計算用(期待容量)'!F5</f>
        <v>3625.5944807742608</v>
      </c>
      <c r="G5" s="21">
        <f>'計算用(期待容量)'!G5</f>
        <v>18365.052395209579</v>
      </c>
      <c r="H5" s="21">
        <f>'計算用(期待容量)'!H5</f>
        <v>7487.8766333589547</v>
      </c>
      <c r="I5" s="21">
        <f>'計算用(期待容量)'!I5</f>
        <v>3431.0843373493976</v>
      </c>
      <c r="J5" s="21">
        <f>'計算用(期待容量)'!J5</f>
        <v>10445.297019932899</v>
      </c>
      <c r="K5" s="8"/>
    </row>
    <row r="6" spans="1:11" x14ac:dyDescent="0.3">
      <c r="A6" s="10" t="s">
        <v>14</v>
      </c>
      <c r="B6" s="21">
        <f>'計算用(期待容量)'!B6</f>
        <v>3624.4524143458225</v>
      </c>
      <c r="C6" s="21">
        <f>'計算用(期待容量)'!C6</f>
        <v>10462.465474270635</v>
      </c>
      <c r="D6" s="21">
        <f>'計算用(期待容量)'!D6</f>
        <v>41014.934537246052</v>
      </c>
      <c r="E6" s="21">
        <f>'計算用(期待容量)'!E6</f>
        <v>20141.883116883117</v>
      </c>
      <c r="F6" s="21">
        <f>'計算用(期待容量)'!F6</f>
        <v>3981.2483168675426</v>
      </c>
      <c r="G6" s="21">
        <f>'計算用(期待容量)'!G6</f>
        <v>21046.369760479043</v>
      </c>
      <c r="H6" s="21">
        <f>'計算用(期待容量)'!H6</f>
        <v>8218.1571867794009</v>
      </c>
      <c r="I6" s="21">
        <f>'計算用(期待容量)'!I6</f>
        <v>3914.1967871485945</v>
      </c>
      <c r="J6" s="21">
        <f>'計算用(期待容量)'!J6</f>
        <v>11879.711071640024</v>
      </c>
      <c r="K6" s="8"/>
    </row>
    <row r="7" spans="1:11" x14ac:dyDescent="0.3">
      <c r="A7" s="10" t="s">
        <v>15</v>
      </c>
      <c r="B7" s="21">
        <f>'計算用(期待容量)'!B7</f>
        <v>4091.9787081339714</v>
      </c>
      <c r="C7" s="21">
        <f>'計算用(期待容量)'!C7</f>
        <v>12445.85006589658</v>
      </c>
      <c r="D7" s="21">
        <f>'計算用(期待容量)'!D7</f>
        <v>52951.494074492097</v>
      </c>
      <c r="E7" s="21">
        <f>'計算用(期待容量)'!E7</f>
        <v>24400</v>
      </c>
      <c r="F7" s="21">
        <f>'計算用(期待容量)'!F7</f>
        <v>4909.8999999999996</v>
      </c>
      <c r="G7" s="21">
        <f>'計算用(期待容量)'!G7</f>
        <v>26340</v>
      </c>
      <c r="H7" s="21">
        <f>'計算用(期待容量)'!H7</f>
        <v>10412</v>
      </c>
      <c r="I7" s="21">
        <f>'計算用(期待容量)'!I7</f>
        <v>4910</v>
      </c>
      <c r="J7" s="21">
        <f>'計算用(期待容量)'!J7</f>
        <v>15216</v>
      </c>
      <c r="K7" s="8"/>
    </row>
    <row r="8" spans="1:11" x14ac:dyDescent="0.3">
      <c r="A8" s="10" t="s">
        <v>16</v>
      </c>
      <c r="B8" s="21">
        <f>'計算用(期待容量)'!B8</f>
        <v>4181</v>
      </c>
      <c r="C8" s="21">
        <f>'計算用(期待容量)'!C8</f>
        <v>12721</v>
      </c>
      <c r="D8" s="21">
        <f>'計算用(期待容量)'!D8</f>
        <v>52950</v>
      </c>
      <c r="E8" s="21">
        <f>'計算用(期待容量)'!E8</f>
        <v>24400</v>
      </c>
      <c r="F8" s="21">
        <f>'計算用(期待容量)'!F8</f>
        <v>4909.8999999999996</v>
      </c>
      <c r="G8" s="21">
        <f>'計算用(期待容量)'!G8</f>
        <v>26340</v>
      </c>
      <c r="H8" s="21">
        <f>'計算用(期待容量)'!H8</f>
        <v>10412</v>
      </c>
      <c r="I8" s="21">
        <f>'計算用(期待容量)'!I8</f>
        <v>4910</v>
      </c>
      <c r="J8" s="21">
        <f>'計算用(期待容量)'!J8</f>
        <v>15216</v>
      </c>
      <c r="K8" s="8"/>
    </row>
    <row r="9" spans="1:11" x14ac:dyDescent="0.3">
      <c r="A9" s="10" t="s">
        <v>17</v>
      </c>
      <c r="B9" s="21">
        <f>'計算用(期待容量)'!B9</f>
        <v>3931.9404306220094</v>
      </c>
      <c r="C9" s="21">
        <f>'計算用(期待容量)'!C9</f>
        <v>11385.68454918986</v>
      </c>
      <c r="D9" s="21">
        <f>'計算用(期待容量)'!D9</f>
        <v>45310.896726862302</v>
      </c>
      <c r="E9" s="21">
        <f>'計算用(期待容量)'!E9</f>
        <v>22360.064935064936</v>
      </c>
      <c r="F9" s="21">
        <f>'計算用(期待容量)'!F9</f>
        <v>4366.5399726352643</v>
      </c>
      <c r="G9" s="21">
        <f>'計算用(期待容量)'!G9</f>
        <v>22732.050898203594</v>
      </c>
      <c r="H9" s="21">
        <f>'計算用(期待容量)'!H9</f>
        <v>9105.4980784012296</v>
      </c>
      <c r="I9" s="21">
        <f>'計算用(期待容量)'!I9</f>
        <v>4288.8554216867469</v>
      </c>
      <c r="J9" s="21">
        <f>'計算用(期待容量)'!J9</f>
        <v>13117.931715018749</v>
      </c>
      <c r="K9" s="8"/>
    </row>
    <row r="10" spans="1:11" x14ac:dyDescent="0.3">
      <c r="A10" s="10" t="s">
        <v>18</v>
      </c>
      <c r="B10" s="21">
        <f>'計算用(期待容量)'!B10</f>
        <v>4354.1342416349426</v>
      </c>
      <c r="C10" s="21">
        <f>'計算用(期待容量)'!C10</f>
        <v>10427.847749596833</v>
      </c>
      <c r="D10" s="21">
        <f>'計算用(期待容量)'!D10</f>
        <v>37638.027370203163</v>
      </c>
      <c r="E10" s="21">
        <f>'計算用(期待容量)'!E10</f>
        <v>19478.409090909092</v>
      </c>
      <c r="F10" s="21">
        <f>'計算用(期待容量)'!F10</f>
        <v>3689.809756735548</v>
      </c>
      <c r="G10" s="21">
        <f>'計算用(期待容量)'!G10</f>
        <v>18808.652694610777</v>
      </c>
      <c r="H10" s="21">
        <f>'計算用(期待容量)'!H10</f>
        <v>7796.9953881629517</v>
      </c>
      <c r="I10" s="21">
        <f>'計算用(期待容量)'!I10</f>
        <v>3539.5381526104416</v>
      </c>
      <c r="J10" s="21">
        <f>'計算用(期待容量)'!J10</f>
        <v>11179.020327610026</v>
      </c>
      <c r="K10" s="8"/>
    </row>
    <row r="11" spans="1:11" x14ac:dyDescent="0.3">
      <c r="A11" s="10" t="s">
        <v>19</v>
      </c>
      <c r="B11" s="21">
        <f>'計算用(期待容量)'!B11</f>
        <v>4532.8114606291329</v>
      </c>
      <c r="C11" s="21">
        <f>'計算用(期待容量)'!C11</f>
        <v>11630.56641254948</v>
      </c>
      <c r="D11" s="21">
        <f>'計算用(期待容量)'!D11</f>
        <v>40007.430304740403</v>
      </c>
      <c r="E11" s="21">
        <f>'計算用(期待容量)'!E11</f>
        <v>19260.551948051947</v>
      </c>
      <c r="F11" s="21">
        <f>'計算用(期待容量)'!F11</f>
        <v>4070.1617758908628</v>
      </c>
      <c r="G11" s="21">
        <f>'計算用(期待容量)'!G11</f>
        <v>19557.844311377245</v>
      </c>
      <c r="H11" s="21">
        <f>'計算用(期待容量)'!H11</f>
        <v>8345.2059953881635</v>
      </c>
      <c r="I11" s="21">
        <f>'計算用(期待容量)'!I11</f>
        <v>3647.9919678714859</v>
      </c>
      <c r="J11" s="21">
        <f>'計算用(期待容量)'!J11</f>
        <v>11405.243339253997</v>
      </c>
      <c r="K11" s="8"/>
    </row>
    <row r="12" spans="1:11" x14ac:dyDescent="0.3">
      <c r="A12" s="10" t="s">
        <v>20</v>
      </c>
      <c r="B12" s="21">
        <f>'計算用(期待容量)'!B12</f>
        <v>4882.180324584252</v>
      </c>
      <c r="C12" s="21">
        <f>'計算用(期待容量)'!C12</f>
        <v>12970.766896349509</v>
      </c>
      <c r="D12" s="21">
        <f>'計算用(期待容量)'!D12</f>
        <v>44339.449492099324</v>
      </c>
      <c r="E12" s="21">
        <f>'計算用(期待容量)'!E12</f>
        <v>21686.688311688311</v>
      </c>
      <c r="F12" s="21">
        <f>'計算用(期待容量)'!F12</f>
        <v>4618.4614398680051</v>
      </c>
      <c r="G12" s="21">
        <f>'計算用(期待容量)'!G12</f>
        <v>23500.958083832335</v>
      </c>
      <c r="H12" s="21">
        <f>'計算用(期待容量)'!H12</f>
        <v>10072.869715603381</v>
      </c>
      <c r="I12" s="21">
        <f>'計算用(期待容量)'!I12</f>
        <v>4525.4819277108436</v>
      </c>
      <c r="J12" s="21">
        <f>'計算用(期待容量)'!J12</f>
        <v>14587.380303927373</v>
      </c>
      <c r="K12" s="8"/>
    </row>
    <row r="13" spans="1:11" x14ac:dyDescent="0.3">
      <c r="A13" s="10" t="s">
        <v>21</v>
      </c>
      <c r="B13" s="21">
        <f>'計算用(期待容量)'!B13</f>
        <v>4982</v>
      </c>
      <c r="C13" s="21">
        <f>'計算用(期待容量)'!C13</f>
        <v>13493</v>
      </c>
      <c r="D13" s="21">
        <f>'計算用(期待容量)'!D13</f>
        <v>47535.972065462753</v>
      </c>
      <c r="E13" s="21">
        <f>'計算用(期待容量)'!E13</f>
        <v>22746.266233766233</v>
      </c>
      <c r="F13" s="21">
        <f>'計算用(期待容量)'!F13</f>
        <v>4860.5036338759328</v>
      </c>
      <c r="G13" s="21">
        <f>'計算用(期待容量)'!G13</f>
        <v>24240.291916167665</v>
      </c>
      <c r="H13" s="21">
        <f>'計算用(期待容量)'!H13</f>
        <v>10313.962336664104</v>
      </c>
      <c r="I13" s="21">
        <f>'計算用(期待容量)'!I13</f>
        <v>4525.4819277108436</v>
      </c>
      <c r="J13" s="21">
        <f>'計算用(期待容量)'!J13</f>
        <v>14778.568778369845</v>
      </c>
      <c r="K13" s="8"/>
    </row>
    <row r="14" spans="1:11" x14ac:dyDescent="0.3">
      <c r="A14" s="10" t="s">
        <v>22</v>
      </c>
      <c r="B14" s="21">
        <f>'計算用(期待容量)'!B14</f>
        <v>4913.1244239631333</v>
      </c>
      <c r="C14" s="21">
        <f>'計算用(期待容量)'!C14</f>
        <v>13345.627400674388</v>
      </c>
      <c r="D14" s="21">
        <f>'計算用(期待容量)'!D14</f>
        <v>47535.673250564338</v>
      </c>
      <c r="E14" s="21">
        <f>'計算用(期待容量)'!E14</f>
        <v>22746.266233766233</v>
      </c>
      <c r="F14" s="21">
        <f>'計算用(期待容量)'!F14</f>
        <v>4860.5036338759328</v>
      </c>
      <c r="G14" s="21">
        <f>'計算用(期待容量)'!G14</f>
        <v>24240.291916167665</v>
      </c>
      <c r="H14" s="21">
        <f>'計算用(期待容量)'!H14</f>
        <v>10313.962336664104</v>
      </c>
      <c r="I14" s="21">
        <f>'計算用(期待容量)'!I14</f>
        <v>4525.4819277108436</v>
      </c>
      <c r="J14" s="21">
        <f>'計算用(期待容量)'!J14</f>
        <v>14778.568778369845</v>
      </c>
      <c r="K14" s="8"/>
    </row>
    <row r="15" spans="1:11" x14ac:dyDescent="0.3">
      <c r="A15" s="10" t="s">
        <v>23</v>
      </c>
      <c r="B15" s="21">
        <f>'計算用(期待容量)'!B15</f>
        <v>4533.80965738329</v>
      </c>
      <c r="C15" s="21">
        <f>'計算用(期待容量)'!C15</f>
        <v>12399.079900307872</v>
      </c>
      <c r="D15" s="21">
        <f>'計算用(期待容量)'!D15</f>
        <v>43155.744074492097</v>
      </c>
      <c r="E15" s="21">
        <f>'計算用(期待容量)'!E15</f>
        <v>20775.64935064935</v>
      </c>
      <c r="F15" s="21">
        <f>'計算用(期待容量)'!F15</f>
        <v>4499.9101611702445</v>
      </c>
      <c r="G15" s="21">
        <f>'計算用(期待容量)'!G15</f>
        <v>21598.405688622755</v>
      </c>
      <c r="H15" s="21">
        <f>'計算用(期待容量)'!H15</f>
        <v>9104.4976940814759</v>
      </c>
      <c r="I15" s="21">
        <f>'計算用(期待容量)'!I15</f>
        <v>4042.3694779116468</v>
      </c>
      <c r="J15" s="21">
        <f>'計算用(期待容量)'!J15</f>
        <v>12567.388987566608</v>
      </c>
      <c r="K15" s="8"/>
    </row>
    <row r="16" spans="1:11" x14ac:dyDescent="0.3">
      <c r="B16" s="22"/>
      <c r="C16" s="22"/>
      <c r="D16" s="22"/>
      <c r="E16" s="22"/>
      <c r="F16" s="22"/>
      <c r="G16" s="22"/>
      <c r="H16" s="22"/>
      <c r="I16" s="22"/>
      <c r="J16" s="22"/>
      <c r="K16" s="29"/>
    </row>
    <row r="17" spans="1:12" x14ac:dyDescent="0.3">
      <c r="A17" s="1" t="s">
        <v>43</v>
      </c>
      <c r="B17" s="23">
        <f>'計算用(期待容量)'!B17</f>
        <v>153988.39635787118</v>
      </c>
      <c r="C17" s="22"/>
      <c r="D17" s="22"/>
      <c r="E17" s="22"/>
      <c r="F17" s="22"/>
      <c r="G17" s="22"/>
      <c r="H17" s="22"/>
      <c r="I17" s="22"/>
      <c r="J17" s="22"/>
      <c r="K17" s="29"/>
    </row>
    <row r="18" spans="1:12" x14ac:dyDescent="0.3">
      <c r="B18" s="22"/>
      <c r="C18" s="22"/>
      <c r="D18" s="22"/>
      <c r="E18" s="22"/>
      <c r="F18" s="22"/>
      <c r="G18" s="22"/>
      <c r="H18" s="22"/>
      <c r="I18" s="22"/>
      <c r="J18" s="22"/>
      <c r="K18" s="29"/>
    </row>
    <row r="19" spans="1:12" x14ac:dyDescent="0.3">
      <c r="A19" s="1" t="s">
        <v>38</v>
      </c>
      <c r="B19" s="24">
        <f>'計算用(期待容量)'!B19</f>
        <v>0.18710000000000002</v>
      </c>
      <c r="C19" s="24">
        <f>'計算用(期待容量)'!C19</f>
        <v>0.1522</v>
      </c>
      <c r="D19" s="24">
        <f>'計算用(期待容量)'!D19</f>
        <v>3.85E-2</v>
      </c>
      <c r="E19" s="24">
        <f>'計算用(期待容量)'!E19</f>
        <v>-6.6E-3</v>
      </c>
      <c r="F19" s="24">
        <f>'計算用(期待容量)'!F19</f>
        <v>0.25079999999999997</v>
      </c>
      <c r="G19" s="24">
        <f>'計算用(期待容量)'!G19</f>
        <v>-1.8100000000000002E-2</v>
      </c>
      <c r="H19" s="24">
        <f>'計算用(期待容量)'!H19</f>
        <v>3.39E-2</v>
      </c>
      <c r="I19" s="24">
        <f>'計算用(期待容量)'!I19</f>
        <v>0.1323</v>
      </c>
      <c r="J19" s="24">
        <f>'計算用(期待容量)'!J19</f>
        <v>0.221</v>
      </c>
      <c r="K19" s="8"/>
    </row>
    <row r="20" spans="1:12" x14ac:dyDescent="0.3">
      <c r="B20" s="25"/>
      <c r="C20" s="25"/>
      <c r="D20" s="25"/>
      <c r="E20" s="25"/>
      <c r="F20" s="25"/>
      <c r="G20" s="25"/>
      <c r="H20" s="25"/>
      <c r="I20" s="25"/>
      <c r="J20" s="25"/>
      <c r="K20" s="8"/>
      <c r="L20" s="13"/>
    </row>
    <row r="21" spans="1:12" x14ac:dyDescent="0.3">
      <c r="A21" s="1" t="s">
        <v>41</v>
      </c>
      <c r="B21" s="24">
        <f>'計算用(期待容量)'!B21</f>
        <v>0.01</v>
      </c>
      <c r="C21" s="24">
        <f>B21</f>
        <v>0.01</v>
      </c>
      <c r="D21" s="24">
        <f t="shared" ref="D21:J21" si="0">C21</f>
        <v>0.01</v>
      </c>
      <c r="E21" s="24">
        <f t="shared" si="0"/>
        <v>0.01</v>
      </c>
      <c r="F21" s="24">
        <f t="shared" si="0"/>
        <v>0.01</v>
      </c>
      <c r="G21" s="24">
        <f t="shared" si="0"/>
        <v>0.01</v>
      </c>
      <c r="H21" s="24">
        <f t="shared" si="0"/>
        <v>0.01</v>
      </c>
      <c r="I21" s="24">
        <f t="shared" si="0"/>
        <v>0.01</v>
      </c>
      <c r="J21" s="24">
        <f t="shared" si="0"/>
        <v>0.01</v>
      </c>
      <c r="K21" s="8"/>
      <c r="L21" s="13"/>
    </row>
    <row r="22" spans="1:12" x14ac:dyDescent="0.3">
      <c r="B22" s="25"/>
      <c r="C22" s="25"/>
      <c r="D22" s="25"/>
      <c r="E22" s="25"/>
      <c r="F22" s="25"/>
      <c r="G22" s="25"/>
      <c r="H22" s="25"/>
      <c r="I22" s="25"/>
      <c r="J22" s="25"/>
      <c r="K22" s="8"/>
      <c r="L22" s="13"/>
    </row>
    <row r="23" spans="1:12" x14ac:dyDescent="0.3">
      <c r="A23" s="1" t="s">
        <v>39</v>
      </c>
      <c r="B23" s="25"/>
      <c r="C23" s="25"/>
      <c r="D23" s="25"/>
      <c r="E23" s="25"/>
      <c r="F23" s="25"/>
      <c r="G23" s="25"/>
      <c r="H23" s="25"/>
      <c r="I23" s="25"/>
      <c r="J23" s="25"/>
      <c r="K23" s="8"/>
    </row>
    <row r="24" spans="1:12" x14ac:dyDescent="0.3">
      <c r="A24" s="10" t="s">
        <v>12</v>
      </c>
      <c r="B24" s="21">
        <f>'計算用(期待容量)'!B24</f>
        <v>733.49359875990217</v>
      </c>
      <c r="C24" s="21">
        <f>'計算用(期待容量)'!C24</f>
        <v>2691.8873704648422</v>
      </c>
      <c r="D24" s="21">
        <f>'計算用(期待容量)'!D24</f>
        <v>1761.2591634654027</v>
      </c>
      <c r="E24" s="21">
        <f>'計算用(期待容量)'!E24</f>
        <v>1682.918037379221</v>
      </c>
      <c r="F24" s="21">
        <f>'計算用(期待容量)'!F24</f>
        <v>1134.5917503319988</v>
      </c>
      <c r="G24" s="21">
        <f>'計算用(期待容量)'!G24</f>
        <v>1823.1164326930427</v>
      </c>
      <c r="H24" s="21">
        <f>'計算用(期待容量)'!H24</f>
        <v>890.26862856751904</v>
      </c>
      <c r="I24" s="21">
        <f>'計算用(期待容量)'!I24</f>
        <v>403.47952507275204</v>
      </c>
      <c r="J24" s="21">
        <f>'計算用(期待容量)'!J24</f>
        <v>745.11549326536715</v>
      </c>
      <c r="K24" s="8"/>
    </row>
    <row r="25" spans="1:12" x14ac:dyDescent="0.3">
      <c r="A25" s="10" t="s">
        <v>13</v>
      </c>
      <c r="B25" s="21">
        <f>'計算用(期待容量)'!B25</f>
        <v>927.38389642740754</v>
      </c>
      <c r="C25" s="21">
        <f>'計算用(期待容量)'!C25</f>
        <v>3365.9356367419359</v>
      </c>
      <c r="D25" s="21">
        <f>'計算用(期待容量)'!D25</f>
        <v>3683.3680131429956</v>
      </c>
      <c r="E25" s="21">
        <f>'計算用(期待容量)'!E25</f>
        <v>2853.8539263381504</v>
      </c>
      <c r="F25" s="21">
        <f>'計算用(期待容量)'!F25</f>
        <v>1332.3441198874132</v>
      </c>
      <c r="G25" s="21">
        <f>'計算用(期待容量)'!G25</f>
        <v>2717.8430394556849</v>
      </c>
      <c r="H25" s="21">
        <f>'計算用(期待容量)'!H25</f>
        <v>1662.2681825917293</v>
      </c>
      <c r="I25" s="21">
        <f>'計算用(期待容量)'!I25</f>
        <v>860.78865119237071</v>
      </c>
      <c r="J25" s="21">
        <f>'計算用(期待容量)'!J25</f>
        <v>1266.5345342223038</v>
      </c>
      <c r="K25" s="8"/>
    </row>
    <row r="26" spans="1:12" x14ac:dyDescent="0.3">
      <c r="A26" s="10" t="s">
        <v>14</v>
      </c>
      <c r="B26" s="21">
        <f>'計算用(期待容量)'!B26</f>
        <v>848.55378190148724</v>
      </c>
      <c r="C26" s="21">
        <f>'計算用(期待容量)'!C26</f>
        <v>2999.8239112739629</v>
      </c>
      <c r="D26" s="21">
        <f>'計算用(期待容量)'!D26</f>
        <v>3943.2426674628596</v>
      </c>
      <c r="E26" s="21">
        <f>'計算用(期待容量)'!E26</f>
        <v>2995.2634030980853</v>
      </c>
      <c r="F26" s="21">
        <f>'計算用(期待容量)'!F26</f>
        <v>1163.5816079126394</v>
      </c>
      <c r="G26" s="21">
        <f>'計算用(期待容量)'!G26</f>
        <v>2810.2692921849475</v>
      </c>
      <c r="H26" s="21">
        <f>'計算用(期待容量)'!H26</f>
        <v>1525.6353008396884</v>
      </c>
      <c r="I26" s="21">
        <f>'計算用(期待容量)'!I26</f>
        <v>821.25561299164724</v>
      </c>
      <c r="J26" s="21">
        <f>'計算用(期待容量)'!J26</f>
        <v>1719.6844223346952</v>
      </c>
      <c r="K26" s="8"/>
    </row>
    <row r="27" spans="1:12" x14ac:dyDescent="0.3">
      <c r="A27" s="10" t="s">
        <v>15</v>
      </c>
      <c r="B27" s="21">
        <f>'計算用(期待容量)'!B27</f>
        <v>764.33149530539686</v>
      </c>
      <c r="C27" s="21">
        <f>'計算用(期待容量)'!C27</f>
        <v>2934.8150566617451</v>
      </c>
      <c r="D27" s="21">
        <f>'計算用(期待容量)'!D27</f>
        <v>5170.2746440525343</v>
      </c>
      <c r="E27" s="21">
        <f>'計算用(期待容量)'!E27</f>
        <v>3514.7356803211774</v>
      </c>
      <c r="F27" s="21">
        <f>'計算用(期待容量)'!F27</f>
        <v>1241.8425053441952</v>
      </c>
      <c r="G27" s="21">
        <f>'計算用(期待容量)'!G27</f>
        <v>3201.7030541057734</v>
      </c>
      <c r="H27" s="21">
        <f>'計算用(期待容量)'!H27</f>
        <v>2216.9171339968402</v>
      </c>
      <c r="I27" s="21">
        <f>'計算用(期待容量)'!I27</f>
        <v>1098.0363970985181</v>
      </c>
      <c r="J27" s="21">
        <f>'計算用(期待容量)'!J27</f>
        <v>2193.2440331137832</v>
      </c>
      <c r="K27" s="8"/>
    </row>
    <row r="28" spans="1:12" x14ac:dyDescent="0.3">
      <c r="A28" s="10" t="s">
        <v>16</v>
      </c>
      <c r="B28" s="21">
        <f>'計算用(期待容量)'!B28</f>
        <v>745.67622874682991</v>
      </c>
      <c r="C28" s="21">
        <f>'計算用(期待容量)'!C28</f>
        <v>3146.533860549127</v>
      </c>
      <c r="D28" s="21">
        <f>'計算用(期待容量)'!D28</f>
        <v>5419.9742621498126</v>
      </c>
      <c r="E28" s="21">
        <f>'計算用(期待容量)'!E28</f>
        <v>3941.8925618964022</v>
      </c>
      <c r="F28" s="21">
        <f>'計算用(期待容量)'!F28</f>
        <v>1136.2873750668168</v>
      </c>
      <c r="G28" s="21">
        <f>'計算用(期待容量)'!G28</f>
        <v>3103.8853514951475</v>
      </c>
      <c r="H28" s="21">
        <f>'計算用(期待容量)'!H28</f>
        <v>2288.8346499496201</v>
      </c>
      <c r="I28" s="21">
        <f>'計算用(期待容量)'!I28</f>
        <v>1188.3113529672999</v>
      </c>
      <c r="J28" s="21">
        <f>'計算用(期待容量)'!J28</f>
        <v>2123.8443571789626</v>
      </c>
      <c r="K28" s="8"/>
    </row>
    <row r="29" spans="1:12" x14ac:dyDescent="0.3">
      <c r="A29" s="10" t="s">
        <v>17</v>
      </c>
      <c r="B29" s="21">
        <f>'計算用(期待容量)'!B29</f>
        <v>631.705285570662</v>
      </c>
      <c r="C29" s="21">
        <f>'計算用(期待容量)'!C29</f>
        <v>2517.7305634635268</v>
      </c>
      <c r="D29" s="21">
        <f>'計算用(期待容量)'!D29</f>
        <v>3824.0605997543817</v>
      </c>
      <c r="E29" s="21">
        <f>'計算用(期待容量)'!E29</f>
        <v>2731.0263331807646</v>
      </c>
      <c r="F29" s="21">
        <f>'計算用(期待容量)'!F29</f>
        <v>858.77780297433037</v>
      </c>
      <c r="G29" s="21">
        <f>'計算用(期待容量)'!G29</f>
        <v>2323.5871563025166</v>
      </c>
      <c r="H29" s="21">
        <f>'計算用(期待容量)'!H29</f>
        <v>1441.9795861620928</v>
      </c>
      <c r="I29" s="21">
        <f>'計算用(期待容量)'!I29</f>
        <v>816.91404336057303</v>
      </c>
      <c r="J29" s="21">
        <f>'計算用(期待容量)'!J29</f>
        <v>1619.2386292311708</v>
      </c>
      <c r="K29" s="8"/>
    </row>
    <row r="30" spans="1:12" x14ac:dyDescent="0.3">
      <c r="A30" s="10" t="s">
        <v>18</v>
      </c>
      <c r="B30" s="21">
        <f>'計算用(期待容量)'!B30</f>
        <v>594.89713156842981</v>
      </c>
      <c r="C30" s="21">
        <f>'計算用(期待容量)'!C30</f>
        <v>2168.5588987422366</v>
      </c>
      <c r="D30" s="21">
        <f>'計算用(期待容量)'!D30</f>
        <v>2415.8310827332257</v>
      </c>
      <c r="E30" s="21">
        <f>'計算用(期待容量)'!E30</f>
        <v>1926.8877272811942</v>
      </c>
      <c r="F30" s="21">
        <f>'計算用(期待容量)'!F30</f>
        <v>728.96583346051966</v>
      </c>
      <c r="G30" s="21">
        <f>'計算用(期待容量)'!G30</f>
        <v>1611.2021618265221</v>
      </c>
      <c r="H30" s="21">
        <f>'計算用(期待容量)'!H30</f>
        <v>1096.2640881269335</v>
      </c>
      <c r="I30" s="21">
        <f>'計算用(期待容量)'!I30</f>
        <v>609.18821151790553</v>
      </c>
      <c r="J30" s="21">
        <f>'計算用(期待容量)'!J30</f>
        <v>1212.9748647430511</v>
      </c>
      <c r="K30" s="8"/>
    </row>
    <row r="31" spans="1:12" x14ac:dyDescent="0.3">
      <c r="A31" s="10" t="s">
        <v>19</v>
      </c>
      <c r="B31" s="21">
        <f>'計算用(期待容量)'!B31</f>
        <v>664.53021794856647</v>
      </c>
      <c r="C31" s="21">
        <f>'計算用(期待容量)'!C31</f>
        <v>1962.18128673961</v>
      </c>
      <c r="D31" s="21">
        <f>'計算用(期待容量)'!D31</f>
        <v>1159.6762453251897</v>
      </c>
      <c r="E31" s="21">
        <f>'計算用(期待容量)'!E31</f>
        <v>943.44055536686665</v>
      </c>
      <c r="F31" s="21">
        <f>'計算用(期待容量)'!F31</f>
        <v>649.03301167358541</v>
      </c>
      <c r="G31" s="21">
        <f>'計算用(期待容量)'!G31</f>
        <v>952.67862716643833</v>
      </c>
      <c r="H31" s="21">
        <f>'計算用(期待容量)'!H31</f>
        <v>423.43571933281197</v>
      </c>
      <c r="I31" s="21">
        <f>'計算用(期待容量)'!I31</f>
        <v>238.66524143121009</v>
      </c>
      <c r="J31" s="21">
        <f>'計算用(期待容量)'!J31</f>
        <v>626.0090950157014</v>
      </c>
      <c r="K31" s="8"/>
    </row>
    <row r="32" spans="1:12" x14ac:dyDescent="0.3">
      <c r="A32" s="10" t="s">
        <v>20</v>
      </c>
      <c r="B32" s="21">
        <f>'計算用(期待容量)'!B32</f>
        <v>662.38496854288826</v>
      </c>
      <c r="C32" s="21">
        <f>'計算用(期待容量)'!C32</f>
        <v>2444.1494449300362</v>
      </c>
      <c r="D32" s="21">
        <f>'計算用(期待容量)'!D32</f>
        <v>1234.0096528264617</v>
      </c>
      <c r="E32" s="21">
        <f>'計算用(期待容量)'!E32</f>
        <v>1305.9405241421134</v>
      </c>
      <c r="F32" s="21">
        <f>'計算用(期待容量)'!F32</f>
        <v>745.42459995154127</v>
      </c>
      <c r="G32" s="21">
        <f>'計算用(期待容量)'!G32</f>
        <v>1295.2825307309317</v>
      </c>
      <c r="H32" s="21">
        <f>'計算用(期待容量)'!H32</f>
        <v>697.24439629706978</v>
      </c>
      <c r="I32" s="21">
        <f>'計算用(期待容量)'!I32</f>
        <v>372.37697288423175</v>
      </c>
      <c r="J32" s="21">
        <f>'計算用(期待容量)'!J32</f>
        <v>808.25690969473317</v>
      </c>
      <c r="K32" s="8"/>
    </row>
    <row r="33" spans="1:11" x14ac:dyDescent="0.3">
      <c r="A33" s="10" t="s">
        <v>21</v>
      </c>
      <c r="B33" s="21">
        <f>'計算用(期待容量)'!B33</f>
        <v>582.39551402516975</v>
      </c>
      <c r="C33" s="21">
        <f>'計算用(期待容量)'!C33</f>
        <v>2548.1649847065637</v>
      </c>
      <c r="D33" s="21">
        <f>'計算用(期待容量)'!D33</f>
        <v>1386.9200354111115</v>
      </c>
      <c r="E33" s="21">
        <f>'計算用(期待容量)'!E33</f>
        <v>1387.0568360962648</v>
      </c>
      <c r="F33" s="21">
        <f>'計算用(期待容量)'!F33</f>
        <v>609.71276367151097</v>
      </c>
      <c r="G33" s="21">
        <f>'計算用(期待容量)'!G33</f>
        <v>1361.2261109423166</v>
      </c>
      <c r="H33" s="21">
        <f>'計算用(期待容量)'!H33</f>
        <v>938.1205364696084</v>
      </c>
      <c r="I33" s="21">
        <f>'計算用(期待容量)'!I33</f>
        <v>441.41294662305711</v>
      </c>
      <c r="J33" s="21">
        <f>'計算用(期待容量)'!J33</f>
        <v>975.29027205435568</v>
      </c>
      <c r="K33" s="8"/>
    </row>
    <row r="34" spans="1:11" x14ac:dyDescent="0.3">
      <c r="A34" s="10" t="s">
        <v>22</v>
      </c>
      <c r="B34" s="21">
        <f>'計算用(期待容量)'!B34</f>
        <v>621.71688080292893</v>
      </c>
      <c r="C34" s="21">
        <f>'計算用(期待容量)'!C34</f>
        <v>2466.6846089097057</v>
      </c>
      <c r="D34" s="21">
        <f>'計算用(期待容量)'!D34</f>
        <v>1104.6931413512309</v>
      </c>
      <c r="E34" s="21">
        <f>'計算用(期待容量)'!E34</f>
        <v>1067.3333822734553</v>
      </c>
      <c r="F34" s="21">
        <f>'計算用(期待容量)'!F34</f>
        <v>588.91843206292037</v>
      </c>
      <c r="G34" s="21">
        <f>'計算用(期待容量)'!G34</f>
        <v>1300.9389647787432</v>
      </c>
      <c r="H34" s="21">
        <f>'計算用(期待容量)'!H34</f>
        <v>846.87414722654125</v>
      </c>
      <c r="I34" s="21">
        <f>'計算用(期待容量)'!I34</f>
        <v>372.34484160421817</v>
      </c>
      <c r="J34" s="21">
        <f>'計算用(期待容量)'!J34</f>
        <v>885.35560099030045</v>
      </c>
      <c r="K34" s="8"/>
    </row>
    <row r="35" spans="1:11" x14ac:dyDescent="0.3">
      <c r="A35" s="10" t="s">
        <v>23</v>
      </c>
      <c r="B35" s="21">
        <f>'計算用(期待容量)'!B35</f>
        <v>547.43499258304746</v>
      </c>
      <c r="C35" s="21">
        <f>'計算用(期待容量)'!C35</f>
        <v>2442.4614521339272</v>
      </c>
      <c r="D35" s="21">
        <f>'計算用(期待容量)'!D35</f>
        <v>1295.1251686520745</v>
      </c>
      <c r="E35" s="21">
        <f>'計算用(期待容量)'!E35</f>
        <v>1267.2368735585515</v>
      </c>
      <c r="F35" s="21">
        <f>'計算用(期待容量)'!F35</f>
        <v>819.1981702058132</v>
      </c>
      <c r="G35" s="21">
        <f>'計算用(期待容量)'!G35</f>
        <v>1432.6189017601846</v>
      </c>
      <c r="H35" s="21">
        <f>'計算用(期待容量)'!H35</f>
        <v>873.0697748710827</v>
      </c>
      <c r="I35" s="21">
        <f>'計算用(期待容量)'!I35</f>
        <v>423.53955203480166</v>
      </c>
      <c r="J35" s="21">
        <f>'計算用(期待容量)'!J35</f>
        <v>900.13511420049599</v>
      </c>
      <c r="K35" s="8"/>
    </row>
    <row r="36" spans="1:11" x14ac:dyDescent="0.3">
      <c r="B36" s="26"/>
      <c r="C36" s="26"/>
      <c r="D36" s="26"/>
      <c r="E36" s="26"/>
      <c r="F36" s="26"/>
      <c r="G36" s="26"/>
      <c r="H36" s="26"/>
      <c r="I36" s="26"/>
      <c r="J36" s="26"/>
      <c r="K36" s="8"/>
    </row>
    <row r="37" spans="1:11" x14ac:dyDescent="0.3">
      <c r="A37" s="1" t="s">
        <v>40</v>
      </c>
      <c r="B37" s="25"/>
      <c r="C37" s="25"/>
      <c r="D37" s="25"/>
      <c r="E37" s="25"/>
      <c r="F37" s="25"/>
      <c r="G37" s="25"/>
      <c r="H37" s="25"/>
      <c r="I37" s="25"/>
      <c r="J37" s="25"/>
      <c r="K37" s="8"/>
    </row>
    <row r="38" spans="1:11" x14ac:dyDescent="0.3">
      <c r="A38" s="10" t="s">
        <v>12</v>
      </c>
      <c r="B38" s="21">
        <f>B4*(1+B$19+B$21)-B24</f>
        <v>4036.7122081725765</v>
      </c>
      <c r="C38" s="21">
        <f t="shared" ref="C38:J38" si="1">C4*(1+C$19+C$21)-C24</f>
        <v>9411.2641962702437</v>
      </c>
      <c r="D38" s="21">
        <f t="shared" si="1"/>
        <v>38443.706763876588</v>
      </c>
      <c r="E38" s="21">
        <f t="shared" si="1"/>
        <v>16878.0272872961</v>
      </c>
      <c r="F38" s="21">
        <f t="shared" si="1"/>
        <v>3673.2177369832389</v>
      </c>
      <c r="G38" s="21">
        <f t="shared" si="1"/>
        <v>15874.948410121329</v>
      </c>
      <c r="H38" s="21">
        <f t="shared" si="1"/>
        <v>6872.0221270435495</v>
      </c>
      <c r="I38" s="21">
        <f t="shared" si="1"/>
        <v>3493.3232419955216</v>
      </c>
      <c r="J38" s="21">
        <f t="shared" si="1"/>
        <v>11917.122997360253</v>
      </c>
      <c r="K38" s="8"/>
    </row>
    <row r="39" spans="1:11" x14ac:dyDescent="0.3">
      <c r="A39" s="10" t="s">
        <v>13</v>
      </c>
      <c r="B39" s="21">
        <f t="shared" ref="B39:J49" si="2">B5*(1+B$19+B$21)-B25</f>
        <v>3388.7442034323403</v>
      </c>
      <c r="C39" s="21">
        <f t="shared" si="2"/>
        <v>7911.8704247299893</v>
      </c>
      <c r="D39" s="21">
        <f t="shared" si="2"/>
        <v>35229.831417443907</v>
      </c>
      <c r="E39" s="21">
        <f t="shared" si="2"/>
        <v>15895.880456778734</v>
      </c>
      <c r="F39" s="21">
        <f t="shared" si="2"/>
        <v>3238.8054014727741</v>
      </c>
      <c r="G39" s="21">
        <f t="shared" si="2"/>
        <v>15498.452431352696</v>
      </c>
      <c r="H39" s="21">
        <f t="shared" si="2"/>
        <v>6154.3262349716842</v>
      </c>
      <c r="I39" s="21">
        <f t="shared" si="2"/>
        <v>3058.5389873618465</v>
      </c>
      <c r="J39" s="21">
        <f t="shared" si="2"/>
        <v>11591.626097315095</v>
      </c>
      <c r="K39" s="8"/>
    </row>
    <row r="40" spans="1:11" x14ac:dyDescent="0.3">
      <c r="A40" s="10" t="s">
        <v>14</v>
      </c>
      <c r="B40" s="21">
        <f t="shared" si="2"/>
        <v>3490.2782033118974</v>
      </c>
      <c r="C40" s="21">
        <f t="shared" si="2"/>
        <v>9159.6534629233702</v>
      </c>
      <c r="D40" s="21">
        <f t="shared" si="2"/>
        <v>39060.916194839629</v>
      </c>
      <c r="E40" s="21">
        <f t="shared" si="2"/>
        <v>17215.102116382433</v>
      </c>
      <c r="F40" s="21">
        <f t="shared" si="2"/>
        <v>3855.9762699939579</v>
      </c>
      <c r="G40" s="21">
        <f t="shared" si="2"/>
        <v>18065.624873234214</v>
      </c>
      <c r="H40" s="21">
        <f t="shared" si="2"/>
        <v>7053.2989864393285</v>
      </c>
      <c r="I40" s="21">
        <f t="shared" si="2"/>
        <v>3649.9313769681921</v>
      </c>
      <c r="J40" s="21">
        <f t="shared" si="2"/>
        <v>12904.239906854174</v>
      </c>
      <c r="K40" s="8"/>
    </row>
    <row r="41" spans="1:11" x14ac:dyDescent="0.3">
      <c r="A41" s="10" t="s">
        <v>15</v>
      </c>
      <c r="B41" s="21">
        <f t="shared" si="2"/>
        <v>4134.1762162017803</v>
      </c>
      <c r="C41" s="21">
        <f t="shared" si="2"/>
        <v>11529.751889923264</v>
      </c>
      <c r="D41" s="21">
        <f t="shared" si="2"/>
        <v>50349.366893052429</v>
      </c>
      <c r="E41" s="21">
        <f t="shared" si="2"/>
        <v>20968.224319678819</v>
      </c>
      <c r="F41" s="21">
        <f t="shared" si="2"/>
        <v>4948.5594146558042</v>
      </c>
      <c r="G41" s="21">
        <f t="shared" si="2"/>
        <v>22924.942945894229</v>
      </c>
      <c r="H41" s="21">
        <f t="shared" si="2"/>
        <v>8652.1696660031612</v>
      </c>
      <c r="I41" s="21">
        <f t="shared" si="2"/>
        <v>4510.6566029014821</v>
      </c>
      <c r="J41" s="21">
        <f t="shared" si="2"/>
        <v>16537.651966886217</v>
      </c>
      <c r="K41" s="8"/>
    </row>
    <row r="42" spans="1:11" x14ac:dyDescent="0.3">
      <c r="A42" s="10" t="s">
        <v>16</v>
      </c>
      <c r="B42" s="21">
        <f t="shared" si="2"/>
        <v>4259.39887125317</v>
      </c>
      <c r="C42" s="21">
        <f t="shared" si="2"/>
        <v>11637.812339450875</v>
      </c>
      <c r="D42" s="21">
        <f t="shared" si="2"/>
        <v>50098.100737850182</v>
      </c>
      <c r="E42" s="21">
        <f t="shared" si="2"/>
        <v>20541.067438103593</v>
      </c>
      <c r="F42" s="21">
        <f t="shared" si="2"/>
        <v>5054.1145449331825</v>
      </c>
      <c r="G42" s="21">
        <f t="shared" si="2"/>
        <v>23022.760648504853</v>
      </c>
      <c r="H42" s="21">
        <f t="shared" si="2"/>
        <v>8580.2521500503808</v>
      </c>
      <c r="I42" s="21">
        <f t="shared" si="2"/>
        <v>4420.3816470327001</v>
      </c>
      <c r="J42" s="21">
        <f t="shared" si="2"/>
        <v>16607.051642821039</v>
      </c>
      <c r="K42" s="8"/>
    </row>
    <row r="43" spans="1:11" x14ac:dyDescent="0.3">
      <c r="A43" s="10" t="s">
        <v>17</v>
      </c>
      <c r="B43" s="21">
        <f t="shared" si="2"/>
        <v>4075.2206039269454</v>
      </c>
      <c r="C43" s="21">
        <f t="shared" si="2"/>
        <v>10714.712019604931</v>
      </c>
      <c r="D43" s="21">
        <f t="shared" si="2"/>
        <v>43684.414618360737</v>
      </c>
      <c r="E43" s="21">
        <f t="shared" si="2"/>
        <v>19705.062822663389</v>
      </c>
      <c r="F43" s="21">
        <f t="shared" si="2"/>
        <v>4646.5557945242108</v>
      </c>
      <c r="G43" s="21">
        <f t="shared" si="2"/>
        <v>20224.334129625626</v>
      </c>
      <c r="H43" s="21">
        <f t="shared" si="2"/>
        <v>8063.24985788095</v>
      </c>
      <c r="I43" s="21">
        <f t="shared" si="2"/>
        <v>4082.2455048321985</v>
      </c>
      <c r="J43" s="21">
        <f>J9*(1+J$19+J$21)-J29</f>
        <v>14528.93531195691</v>
      </c>
      <c r="K43" s="8"/>
    </row>
    <row r="44" spans="1:11" x14ac:dyDescent="0.3">
      <c r="A44" s="10" t="s">
        <v>18</v>
      </c>
      <c r="B44" s="21">
        <f t="shared" si="2"/>
        <v>4617.4369690927597</v>
      </c>
      <c r="C44" s="21">
        <f t="shared" si="2"/>
        <v>9950.6857558392039</v>
      </c>
      <c r="D44" s="21">
        <f t="shared" si="2"/>
        <v>37047.640614924792</v>
      </c>
      <c r="E44" s="21">
        <f t="shared" si="2"/>
        <v>17617.747954536986</v>
      </c>
      <c r="F44" s="21">
        <f t="shared" si="2"/>
        <v>3923.1463078316588</v>
      </c>
      <c r="G44" s="21">
        <f t="shared" si="2"/>
        <v>17045.100445957909</v>
      </c>
      <c r="H44" s="21">
        <f t="shared" si="2"/>
        <v>7043.0193975763723</v>
      </c>
      <c r="I44" s="21">
        <f t="shared" si="2"/>
        <v>3434.0262202090021</v>
      </c>
      <c r="J44" s="21">
        <f t="shared" si="2"/>
        <v>12548.399158544891</v>
      </c>
      <c r="K44" s="8"/>
    </row>
    <row r="45" spans="1:11" x14ac:dyDescent="0.3">
      <c r="A45" s="10" t="s">
        <v>19</v>
      </c>
      <c r="B45" s="21">
        <f t="shared" si="2"/>
        <v>4761.6983815705689</v>
      </c>
      <c r="C45" s="21">
        <f t="shared" si="2"/>
        <v>11554.862997925398</v>
      </c>
      <c r="D45" s="21">
        <f t="shared" si="2"/>
        <v>40788.114429195128</v>
      </c>
      <c r="E45" s="21">
        <f t="shared" si="2"/>
        <v>18382.597269308455</v>
      </c>
      <c r="F45" s="21">
        <f t="shared" si="2"/>
        <v>4482.6269553696147</v>
      </c>
      <c r="G45" s="21">
        <f t="shared" si="2"/>
        <v>18446.747145288649</v>
      </c>
      <c r="H45" s="21">
        <f t="shared" si="2"/>
        <v>8288.124819252891</v>
      </c>
      <c r="I45" s="21">
        <f t="shared" si="2"/>
        <v>3928.4359834683883</v>
      </c>
      <c r="J45" s="21">
        <f t="shared" si="2"/>
        <v>13413.84545560597</v>
      </c>
      <c r="K45" s="8"/>
    </row>
    <row r="46" spans="1:11" x14ac:dyDescent="0.3">
      <c r="A46" s="10" t="s">
        <v>20</v>
      </c>
      <c r="B46" s="21">
        <f t="shared" si="2"/>
        <v>5182.0730980169201</v>
      </c>
      <c r="C46" s="21">
        <f t="shared" si="2"/>
        <v>12630.475842007363</v>
      </c>
      <c r="D46" s="21">
        <f t="shared" si="2"/>
        <v>45255.903139639675</v>
      </c>
      <c r="E46" s="21">
        <f t="shared" si="2"/>
        <v>20454.482527805936</v>
      </c>
      <c r="F46" s="21">
        <f t="shared" si="2"/>
        <v>5077.531583434039</v>
      </c>
      <c r="G46" s="21">
        <f t="shared" si="2"/>
        <v>22015.317792622362</v>
      </c>
      <c r="H46" s="21">
        <f t="shared" si="2"/>
        <v>9817.8242998213009</v>
      </c>
      <c r="I46" s="21">
        <f t="shared" si="2"/>
        <v>4797.0810331398652</v>
      </c>
      <c r="J46" s="21">
        <f t="shared" si="2"/>
        <v>17148.808244439864</v>
      </c>
      <c r="K46" s="8"/>
    </row>
    <row r="47" spans="1:11" x14ac:dyDescent="0.3">
      <c r="A47" s="10" t="s">
        <v>21</v>
      </c>
      <c r="B47" s="21">
        <f t="shared" si="2"/>
        <v>5381.5566859748305</v>
      </c>
      <c r="C47" s="21">
        <f t="shared" si="2"/>
        <v>13133.399615293438</v>
      </c>
      <c r="D47" s="21">
        <f t="shared" si="2"/>
        <v>48454.546675226586</v>
      </c>
      <c r="E47" s="21">
        <f t="shared" si="2"/>
        <v>21436.546702864769</v>
      </c>
      <c r="F47" s="21">
        <f t="shared" si="2"/>
        <v>5518.4102179192641</v>
      </c>
      <c r="G47" s="21">
        <f t="shared" si="2"/>
        <v>22682.71944070439</v>
      </c>
      <c r="H47" s="21">
        <f t="shared" si="2"/>
        <v>9828.6247467740504</v>
      </c>
      <c r="I47" s="21">
        <f t="shared" si="2"/>
        <v>4728.0450594010399</v>
      </c>
      <c r="J47" s="21">
        <f t="shared" si="2"/>
        <v>17217.127894118923</v>
      </c>
      <c r="K47" s="8"/>
    </row>
    <row r="48" spans="1:11" x14ac:dyDescent="0.3">
      <c r="A48" s="10" t="s">
        <v>22</v>
      </c>
      <c r="B48" s="21">
        <f t="shared" si="2"/>
        <v>5259.7843671233377</v>
      </c>
      <c r="C48" s="21">
        <f t="shared" si="2"/>
        <v>13043.60355615407</v>
      </c>
      <c r="D48" s="21">
        <f t="shared" si="2"/>
        <v>48736.460261865483</v>
      </c>
      <c r="E48" s="21">
        <f t="shared" si="2"/>
        <v>21756.270156687577</v>
      </c>
      <c r="F48" s="21">
        <f t="shared" si="2"/>
        <v>5539.2045495278553</v>
      </c>
      <c r="G48" s="21">
        <f t="shared" si="2"/>
        <v>22743.006586867963</v>
      </c>
      <c r="H48" s="21">
        <f t="shared" si="2"/>
        <v>9919.8711360171183</v>
      </c>
      <c r="I48" s="21">
        <f t="shared" si="2"/>
        <v>4797.1131644198786</v>
      </c>
      <c r="J48" s="21">
        <f t="shared" si="2"/>
        <v>17307.06256518298</v>
      </c>
      <c r="K48" s="8"/>
    </row>
    <row r="49" spans="1:11" x14ac:dyDescent="0.3">
      <c r="A49" s="10" t="s">
        <v>23</v>
      </c>
      <c r="B49" s="21">
        <f t="shared" si="2"/>
        <v>4879.9885482704894</v>
      </c>
      <c r="C49" s="21">
        <f t="shared" si="2"/>
        <v>11967.749208003883</v>
      </c>
      <c r="D49" s="21">
        <f t="shared" si="2"/>
        <v>43953.672493452883</v>
      </c>
      <c r="E49" s="21">
        <f t="shared" si="2"/>
        <v>19579.049684883004</v>
      </c>
      <c r="F49" s="21">
        <f t="shared" si="2"/>
        <v>4854.2885609976311</v>
      </c>
      <c r="G49" s="21">
        <f t="shared" si="2"/>
        <v>19990.839700784723</v>
      </c>
      <c r="H49" s="21">
        <f t="shared" si="2"/>
        <v>8631.1153679805702</v>
      </c>
      <c r="I49" s="21">
        <f t="shared" si="2"/>
        <v>4194.059102583672</v>
      </c>
      <c r="J49" s="21">
        <f t="shared" si="2"/>
        <v>14570.320729494</v>
      </c>
      <c r="K49" s="8"/>
    </row>
    <row r="50" spans="1:11" x14ac:dyDescent="0.3">
      <c r="B50" s="25"/>
      <c r="C50" s="25"/>
      <c r="D50" s="25"/>
      <c r="E50" s="25"/>
      <c r="F50" s="25"/>
      <c r="G50" s="25"/>
      <c r="H50" s="25"/>
      <c r="I50" s="25"/>
      <c r="J50" s="25"/>
      <c r="K50" s="8"/>
    </row>
    <row r="51" spans="1:11" x14ac:dyDescent="0.3">
      <c r="A51" s="1" t="s">
        <v>44</v>
      </c>
      <c r="B51" s="25"/>
      <c r="C51" s="25"/>
      <c r="D51" s="25"/>
      <c r="E51" s="25"/>
      <c r="F51" s="25"/>
      <c r="G51" s="25"/>
      <c r="H51" s="25"/>
      <c r="I51" s="25"/>
      <c r="J51" s="25"/>
      <c r="K51" s="29" t="s">
        <v>53</v>
      </c>
    </row>
    <row r="52" spans="1:11" x14ac:dyDescent="0.3">
      <c r="A52" s="10" t="s">
        <v>12</v>
      </c>
      <c r="B52" s="21">
        <f>IF(記載例!$E$16=B$2,記載例!$E$19/1000,0)</f>
        <v>115</v>
      </c>
      <c r="C52" s="21">
        <f>IF(記載例!$E$16=C$2,記載例!$E$19/1000,0)</f>
        <v>0</v>
      </c>
      <c r="D52" s="21">
        <f>IF(記載例!$E$16=D$2,記載例!$E$19/1000,0)</f>
        <v>0</v>
      </c>
      <c r="E52" s="21">
        <f>IF(記載例!$E$16=E$2,記載例!$E$19/1000,0)</f>
        <v>0</v>
      </c>
      <c r="F52" s="21">
        <f>IF(記載例!$E$16=F$2,記載例!$E$19/1000,0)</f>
        <v>0</v>
      </c>
      <c r="G52" s="21">
        <f>IF(記載例!$E$16=G$2,記載例!$E$19/1000,0)</f>
        <v>0</v>
      </c>
      <c r="H52" s="21">
        <f>IF(記載例!$E$16=H$2,記載例!$E$19/1000,0)</f>
        <v>0</v>
      </c>
      <c r="I52" s="21">
        <f>IF(記載例!$E$16=I$2,記載例!$E$19/1000,0)</f>
        <v>0</v>
      </c>
      <c r="J52" s="21">
        <f>IF(記載例!$E$16=J$2,記載例!$E$19/1000,0)</f>
        <v>0</v>
      </c>
      <c r="K52" s="30">
        <f>SUM(B52:J52)</f>
        <v>115</v>
      </c>
    </row>
    <row r="53" spans="1:11" x14ac:dyDescent="0.3">
      <c r="A53" s="10" t="s">
        <v>13</v>
      </c>
      <c r="B53" s="21">
        <f>IF(記載例!$E$16=B$2,記載例!$F$19/1000,0)</f>
        <v>115</v>
      </c>
      <c r="C53" s="21">
        <f>IF(記載例!$E$16=C$2,記載例!$F$19/1000,0)</f>
        <v>0</v>
      </c>
      <c r="D53" s="21">
        <f>IF(記載例!$E$16=D$2,記載例!$F$19/1000,0)</f>
        <v>0</v>
      </c>
      <c r="E53" s="21">
        <f>IF(記載例!$E$16=E$2,記載例!$F$19/1000,0)</f>
        <v>0</v>
      </c>
      <c r="F53" s="21">
        <f>IF(記載例!$E$16=F$2,記載例!$F$19/1000,0)</f>
        <v>0</v>
      </c>
      <c r="G53" s="21">
        <f>IF(記載例!$E$16=G$2,記載例!$F$19/1000,0)</f>
        <v>0</v>
      </c>
      <c r="H53" s="21">
        <f>IF(記載例!$E$16=H$2,記載例!$F$19/1000,0)</f>
        <v>0</v>
      </c>
      <c r="I53" s="21">
        <f>IF(記載例!$E$16=I$2,記載例!$F$19/1000,0)</f>
        <v>0</v>
      </c>
      <c r="J53" s="21">
        <f>IF(記載例!$E$16=J$2,記載例!$F$19/1000,0)</f>
        <v>0</v>
      </c>
      <c r="K53" s="30">
        <f t="shared" ref="K53:K63" si="3">SUM(B53:J53)</f>
        <v>115</v>
      </c>
    </row>
    <row r="54" spans="1:11" x14ac:dyDescent="0.3">
      <c r="A54" s="10" t="s">
        <v>14</v>
      </c>
      <c r="B54" s="21">
        <f>IF(記載例!$E$16=B$2,記載例!$G$19/1000,0)</f>
        <v>113</v>
      </c>
      <c r="C54" s="21">
        <f>IF(記載例!$E$16=C$2,記載例!$G$19/1000,0)</f>
        <v>0</v>
      </c>
      <c r="D54" s="21">
        <f>IF(記載例!$E$16=D$2,記載例!$G$19/1000,0)</f>
        <v>0</v>
      </c>
      <c r="E54" s="21">
        <f>IF(記載例!$E$16=E$2,記載例!$G$19/1000,0)</f>
        <v>0</v>
      </c>
      <c r="F54" s="21">
        <f>IF(記載例!$E$16=F$2,記載例!$G$19/1000,0)</f>
        <v>0</v>
      </c>
      <c r="G54" s="21">
        <f>IF(記載例!$E$16=G$2,記載例!$G$19/1000,0)</f>
        <v>0</v>
      </c>
      <c r="H54" s="21">
        <f>IF(記載例!$E$16=H$2,記載例!$G$19/1000,0)</f>
        <v>0</v>
      </c>
      <c r="I54" s="21">
        <f>IF(記載例!$E$16=I$2,記載例!$G$19/1000,0)</f>
        <v>0</v>
      </c>
      <c r="J54" s="21">
        <f>IF(記載例!$E$16=J$2,記載例!$G$19/1000,0)</f>
        <v>0</v>
      </c>
      <c r="K54" s="30">
        <f t="shared" si="3"/>
        <v>113</v>
      </c>
    </row>
    <row r="55" spans="1:11" x14ac:dyDescent="0.3">
      <c r="A55" s="10" t="s">
        <v>15</v>
      </c>
      <c r="B55" s="21">
        <f>IF(記載例!$E$16=B$2,記載例!$H$19/1000,0)</f>
        <v>112</v>
      </c>
      <c r="C55" s="21">
        <f>IF(記載例!$E$16=C$2,記載例!$H$19/1000,0)</f>
        <v>0</v>
      </c>
      <c r="D55" s="21">
        <f>IF(記載例!$E$16=D$2,記載例!$H$19/1000,0)</f>
        <v>0</v>
      </c>
      <c r="E55" s="21">
        <f>IF(記載例!$E$16=E$2,記載例!$H$19/1000,0)</f>
        <v>0</v>
      </c>
      <c r="F55" s="21">
        <f>IF(記載例!$E$16=F$2,記載例!$H$19/1000,0)</f>
        <v>0</v>
      </c>
      <c r="G55" s="21">
        <f>IF(記載例!$E$16=G$2,記載例!$H$19/1000,0)</f>
        <v>0</v>
      </c>
      <c r="H55" s="21">
        <f>IF(記載例!$E$16=H$2,記載例!$H$19/1000,0)</f>
        <v>0</v>
      </c>
      <c r="I55" s="21">
        <f>IF(記載例!$E$16=I$2,記載例!$H$19/1000,0)</f>
        <v>0</v>
      </c>
      <c r="J55" s="21">
        <f>IF(記載例!$E$16=J$2,記載例!$H$19/1000,0)</f>
        <v>0</v>
      </c>
      <c r="K55" s="30">
        <f t="shared" si="3"/>
        <v>112</v>
      </c>
    </row>
    <row r="56" spans="1:11" x14ac:dyDescent="0.3">
      <c r="A56" s="10" t="s">
        <v>16</v>
      </c>
      <c r="B56" s="21">
        <f>IF(記載例!$E$16=B$2,記載例!$I$19/1000,0)</f>
        <v>112</v>
      </c>
      <c r="C56" s="21">
        <f>IF(記載例!$E$16=C$2,記載例!$I$19/1000,0)</f>
        <v>0</v>
      </c>
      <c r="D56" s="21">
        <f>IF(記載例!$E$16=D$2,記載例!$I$19/1000,0)</f>
        <v>0</v>
      </c>
      <c r="E56" s="21">
        <f>IF(記載例!$E$16=E$2,記載例!$I$19/1000,0)</f>
        <v>0</v>
      </c>
      <c r="F56" s="21">
        <f>IF(記載例!$E$16=F$2,記載例!$I$19/1000,0)</f>
        <v>0</v>
      </c>
      <c r="G56" s="21">
        <f>IF(記載例!$E$16=G$2,記載例!$I$19/1000,0)</f>
        <v>0</v>
      </c>
      <c r="H56" s="21">
        <f>IF(記載例!$E$16=H$2,記載例!$I$19/1000,0)</f>
        <v>0</v>
      </c>
      <c r="I56" s="21">
        <f>IF(記載例!$E$16=I$2,記載例!$I$19/1000,0)</f>
        <v>0</v>
      </c>
      <c r="J56" s="21">
        <f>IF(記載例!$E$16=J$2,記載例!$I$19/1000,0)</f>
        <v>0</v>
      </c>
      <c r="K56" s="30">
        <f t="shared" si="3"/>
        <v>112</v>
      </c>
    </row>
    <row r="57" spans="1:11" x14ac:dyDescent="0.3">
      <c r="A57" s="10" t="s">
        <v>17</v>
      </c>
      <c r="B57" s="21">
        <f>IF(記載例!$E$16=B$2,記載例!$J$19/1000,0)</f>
        <v>113</v>
      </c>
      <c r="C57" s="21">
        <f>IF(記載例!$E$16=C$2,記載例!$J$19/1000,0)</f>
        <v>0</v>
      </c>
      <c r="D57" s="21">
        <f>IF(記載例!$E$16=D$2,記載例!$J$19/1000,0)</f>
        <v>0</v>
      </c>
      <c r="E57" s="21">
        <f>IF(記載例!$E$16=E$2,記載例!$J$19/1000,0)</f>
        <v>0</v>
      </c>
      <c r="F57" s="21">
        <f>IF(記載例!$E$16=F$2,記載例!$J$19/1000,0)</f>
        <v>0</v>
      </c>
      <c r="G57" s="21">
        <f>IF(記載例!$E$16=G$2,記載例!$J$19/1000,0)</f>
        <v>0</v>
      </c>
      <c r="H57" s="21">
        <f>IF(記載例!$E$16=H$2,記載例!$J$19/1000,0)</f>
        <v>0</v>
      </c>
      <c r="I57" s="21">
        <f>IF(記載例!$E$16=I$2,記載例!$J$19/1000,0)</f>
        <v>0</v>
      </c>
      <c r="J57" s="21">
        <f>IF(記載例!$E$16=J$2,記載例!$J$19/1000,0)</f>
        <v>0</v>
      </c>
      <c r="K57" s="30">
        <f t="shared" si="3"/>
        <v>113</v>
      </c>
    </row>
    <row r="58" spans="1:11" x14ac:dyDescent="0.3">
      <c r="A58" s="10" t="s">
        <v>18</v>
      </c>
      <c r="B58" s="21">
        <f>IF(記載例!$E$16=B$2,記載例!$K$19/1000,0)</f>
        <v>115</v>
      </c>
      <c r="C58" s="21">
        <f>IF(記載例!$E$16=C$2,記載例!$K$19/1000,0)</f>
        <v>0</v>
      </c>
      <c r="D58" s="21">
        <f>IF(記載例!$E$16=D$2,記載例!$K$19/1000,0)</f>
        <v>0</v>
      </c>
      <c r="E58" s="21">
        <f>IF(記載例!$E$16=E$2,記載例!$K$19/1000,0)</f>
        <v>0</v>
      </c>
      <c r="F58" s="21">
        <f>IF(記載例!$E$16=F$2,記載例!$K$19/1000,0)</f>
        <v>0</v>
      </c>
      <c r="G58" s="21">
        <f>IF(記載例!$E$16=G$2,記載例!$K$19/1000,0)</f>
        <v>0</v>
      </c>
      <c r="H58" s="21">
        <f>IF(記載例!$E$16=H$2,記載例!$K$19/1000,0)</f>
        <v>0</v>
      </c>
      <c r="I58" s="21">
        <f>IF(記載例!$E$16=I$2,記載例!$K$19/1000,0)</f>
        <v>0</v>
      </c>
      <c r="J58" s="21">
        <f>IF(記載例!$E$16=J$2,記載例!$K$19/1000,0)</f>
        <v>0</v>
      </c>
      <c r="K58" s="30">
        <f t="shared" si="3"/>
        <v>115</v>
      </c>
    </row>
    <row r="59" spans="1:11" x14ac:dyDescent="0.3">
      <c r="A59" s="10" t="s">
        <v>19</v>
      </c>
      <c r="B59" s="21">
        <f>IF(記載例!$E$16=B$2,記載例!$L$19/1000,0)</f>
        <v>115</v>
      </c>
      <c r="C59" s="21">
        <f>IF(記載例!$E$16=C$2,記載例!$L$19/1000,0)</f>
        <v>0</v>
      </c>
      <c r="D59" s="21">
        <f>IF(記載例!$E$16=D$2,記載例!$L$19/1000,0)</f>
        <v>0</v>
      </c>
      <c r="E59" s="21">
        <f>IF(記載例!$E$16=E$2,記載例!$L$19/1000,0)</f>
        <v>0</v>
      </c>
      <c r="F59" s="21">
        <f>IF(記載例!$E$16=F$2,記載例!$L$19/1000,0)</f>
        <v>0</v>
      </c>
      <c r="G59" s="21">
        <f>IF(記載例!$E$16=G$2,記載例!$L$19/1000,0)</f>
        <v>0</v>
      </c>
      <c r="H59" s="21">
        <f>IF(記載例!$E$16=H$2,記載例!$L$19/1000,0)</f>
        <v>0</v>
      </c>
      <c r="I59" s="21">
        <f>IF(記載例!$E$16=I$2,記載例!$L$19/1000,0)</f>
        <v>0</v>
      </c>
      <c r="J59" s="21">
        <f>IF(記載例!$E$16=J$2,記載例!$L$19/1000,0)</f>
        <v>0</v>
      </c>
      <c r="K59" s="30">
        <f t="shared" si="3"/>
        <v>115</v>
      </c>
    </row>
    <row r="60" spans="1:11" x14ac:dyDescent="0.3">
      <c r="A60" s="10" t="s">
        <v>20</v>
      </c>
      <c r="B60" s="21">
        <f>IF(記載例!$E$16=B$2,記載例!$M$19/1000,0)</f>
        <v>117</v>
      </c>
      <c r="C60" s="21">
        <f>IF(記載例!$E$16=C$2,記載例!$M$19/1000,0)</f>
        <v>0</v>
      </c>
      <c r="D60" s="21">
        <f>IF(記載例!$E$16=D$2,記載例!$M$19/1000,0)</f>
        <v>0</v>
      </c>
      <c r="E60" s="21">
        <f>IF(記載例!$E$16=E$2,記載例!$M$19/1000,0)</f>
        <v>0</v>
      </c>
      <c r="F60" s="21">
        <f>IF(記載例!$E$16=F$2,記載例!$M$19/1000,0)</f>
        <v>0</v>
      </c>
      <c r="G60" s="21">
        <f>IF(記載例!$E$16=G$2,記載例!$M$19/1000,0)</f>
        <v>0</v>
      </c>
      <c r="H60" s="21">
        <f>IF(記載例!$E$16=H$2,記載例!$M$19/1000,0)</f>
        <v>0</v>
      </c>
      <c r="I60" s="21">
        <f>IF(記載例!$E$16=I$2,記載例!$M$19/1000,0)</f>
        <v>0</v>
      </c>
      <c r="J60" s="21">
        <f>IF(記載例!$E$16=J$2,記載例!$M$19/1000,0)</f>
        <v>0</v>
      </c>
      <c r="K60" s="30">
        <f t="shared" si="3"/>
        <v>117</v>
      </c>
    </row>
    <row r="61" spans="1:11" x14ac:dyDescent="0.3">
      <c r="A61" s="10" t="s">
        <v>21</v>
      </c>
      <c r="B61" s="21">
        <f>IF(記載例!$E$16=B$2,記載例!$N$19/1000,0)</f>
        <v>118</v>
      </c>
      <c r="C61" s="21">
        <f>IF(記載例!$E$16=C$2,記載例!$N$19/1000,0)</f>
        <v>0</v>
      </c>
      <c r="D61" s="21">
        <f>IF(記載例!$E$16=D$2,記載例!$N$19/1000,0)</f>
        <v>0</v>
      </c>
      <c r="E61" s="21">
        <f>IF(記載例!$E$16=E$2,記載例!$N$19/1000,0)</f>
        <v>0</v>
      </c>
      <c r="F61" s="21">
        <f>IF(記載例!$E$16=F$2,記載例!$N$19/1000,0)</f>
        <v>0</v>
      </c>
      <c r="G61" s="21">
        <f>IF(記載例!$E$16=G$2,記載例!$N$19/1000,0)</f>
        <v>0</v>
      </c>
      <c r="H61" s="21">
        <f>IF(記載例!$E$16=H$2,記載例!$N$19/1000,0)</f>
        <v>0</v>
      </c>
      <c r="I61" s="21">
        <f>IF(記載例!$E$16=I$2,記載例!$N$19/1000,0)</f>
        <v>0</v>
      </c>
      <c r="J61" s="21">
        <f>IF(記載例!$E$16=J$2,記載例!$N$19/1000,0)</f>
        <v>0</v>
      </c>
      <c r="K61" s="30">
        <f t="shared" si="3"/>
        <v>118</v>
      </c>
    </row>
    <row r="62" spans="1:11" x14ac:dyDescent="0.3">
      <c r="A62" s="10" t="s">
        <v>22</v>
      </c>
      <c r="B62" s="21">
        <f>IF(記載例!$E$16=B$2,記載例!$O$19/1000,0)</f>
        <v>118</v>
      </c>
      <c r="C62" s="21">
        <f>IF(記載例!$E$16=C$2,記載例!$O$19/1000,0)</f>
        <v>0</v>
      </c>
      <c r="D62" s="21">
        <f>IF(記載例!$E$16=D$2,記載例!$O$19/1000,0)</f>
        <v>0</v>
      </c>
      <c r="E62" s="21">
        <f>IF(記載例!$E$16=E$2,記載例!$O$19/1000,0)</f>
        <v>0</v>
      </c>
      <c r="F62" s="21">
        <f>IF(記載例!$E$16=F$2,記載例!$O$19/1000,0)</f>
        <v>0</v>
      </c>
      <c r="G62" s="21">
        <f>IF(記載例!$E$16=G$2,記載例!$O$19/1000,0)</f>
        <v>0</v>
      </c>
      <c r="H62" s="21">
        <f>IF(記載例!$E$16=H$2,記載例!$O$19/1000,0)</f>
        <v>0</v>
      </c>
      <c r="I62" s="21">
        <f>IF(記載例!$E$16=I$2,記載例!$O$19/1000,0)</f>
        <v>0</v>
      </c>
      <c r="J62" s="21">
        <f>IF(記載例!$E$16=J$2,記載例!$O$19/1000,0)</f>
        <v>0</v>
      </c>
      <c r="K62" s="30">
        <f t="shared" si="3"/>
        <v>118</v>
      </c>
    </row>
    <row r="63" spans="1:11" x14ac:dyDescent="0.3">
      <c r="A63" s="10" t="s">
        <v>23</v>
      </c>
      <c r="B63" s="21">
        <f>IF(記載例!$E$16=B$2,記載例!$P$19/1000,0)</f>
        <v>117</v>
      </c>
      <c r="C63" s="21">
        <f>IF(記載例!$E$16=C$2,記載例!$P$19/1000,0)</f>
        <v>0</v>
      </c>
      <c r="D63" s="21">
        <f>IF(記載例!$E$16=D$2,記載例!$P$19/1000,0)</f>
        <v>0</v>
      </c>
      <c r="E63" s="21">
        <f>IF(記載例!$E$16=E$2,記載例!$P$19/1000,0)</f>
        <v>0</v>
      </c>
      <c r="F63" s="21">
        <f>IF(記載例!$E$16=F$2,記載例!$P$19/1000,0)</f>
        <v>0</v>
      </c>
      <c r="G63" s="21">
        <f>IF(記載例!$E$16=G$2,記載例!$P$19/1000,0)</f>
        <v>0</v>
      </c>
      <c r="H63" s="21">
        <f>IF(記載例!$E$16=H$2,記載例!$P$19/1000,0)</f>
        <v>0</v>
      </c>
      <c r="I63" s="21">
        <f>IF(記載例!$E$16=I$2,記載例!$P$19/1000,0)</f>
        <v>0</v>
      </c>
      <c r="J63" s="21">
        <f>IF(記載例!$E$16=J$2,記載例!$P$19/1000,0)</f>
        <v>0</v>
      </c>
      <c r="K63" s="30">
        <f t="shared" si="3"/>
        <v>117</v>
      </c>
    </row>
    <row r="64" spans="1:11" x14ac:dyDescent="0.3">
      <c r="B64" s="25"/>
      <c r="C64" s="25"/>
      <c r="D64" s="25"/>
      <c r="E64" s="25"/>
      <c r="F64" s="25"/>
      <c r="G64" s="25"/>
      <c r="H64" s="25"/>
      <c r="I64" s="25"/>
      <c r="J64" s="25"/>
      <c r="K64" s="8"/>
    </row>
    <row r="65" spans="1:11" x14ac:dyDescent="0.3">
      <c r="A65" s="1" t="s">
        <v>45</v>
      </c>
      <c r="B65" s="25"/>
      <c r="C65" s="25"/>
      <c r="D65" s="25"/>
      <c r="E65" s="25"/>
      <c r="F65" s="25"/>
      <c r="G65" s="25"/>
      <c r="H65" s="25"/>
      <c r="I65" s="25"/>
      <c r="J65" s="25"/>
      <c r="K65" s="8"/>
    </row>
    <row r="66" spans="1:11" x14ac:dyDescent="0.3">
      <c r="A66" s="10" t="s">
        <v>12</v>
      </c>
      <c r="B66" s="21">
        <f>B38-(B52-MIN(B$52:B$63))</f>
        <v>4033.7122081725765</v>
      </c>
      <c r="C66" s="21">
        <f>C38-(C52-MIN(C$52:C$63))</f>
        <v>9411.2641962702437</v>
      </c>
      <c r="D66" s="21">
        <f t="shared" ref="D66:J66" si="4">D38-(D52-MIN(D$52:D$63))</f>
        <v>38443.706763876588</v>
      </c>
      <c r="E66" s="21">
        <f t="shared" si="4"/>
        <v>16878.0272872961</v>
      </c>
      <c r="F66" s="21">
        <f t="shared" si="4"/>
        <v>3673.2177369832389</v>
      </c>
      <c r="G66" s="21">
        <f>G38-(G52-MIN(G$52:G$63))</f>
        <v>15874.948410121329</v>
      </c>
      <c r="H66" s="21">
        <f t="shared" si="4"/>
        <v>6872.0221270435495</v>
      </c>
      <c r="I66" s="21">
        <f t="shared" si="4"/>
        <v>3493.3232419955216</v>
      </c>
      <c r="J66" s="21">
        <f t="shared" si="4"/>
        <v>11917.122997360253</v>
      </c>
      <c r="K66" s="8"/>
    </row>
    <row r="67" spans="1:11" x14ac:dyDescent="0.3">
      <c r="A67" s="10" t="s">
        <v>13</v>
      </c>
      <c r="B67" s="21">
        <f>B39-(B53-MIN(B$52:B$63))</f>
        <v>3385.7442034323403</v>
      </c>
      <c r="C67" s="21">
        <f t="shared" ref="B67:J77" si="5">C39-(C53-MIN(C$52:C$63))</f>
        <v>7911.8704247299893</v>
      </c>
      <c r="D67" s="21">
        <f t="shared" si="5"/>
        <v>35229.831417443907</v>
      </c>
      <c r="E67" s="21">
        <f t="shared" si="5"/>
        <v>15895.880456778734</v>
      </c>
      <c r="F67" s="21">
        <f t="shared" si="5"/>
        <v>3238.8054014727741</v>
      </c>
      <c r="G67" s="21">
        <f>G39-(G53-MIN(G$52:G$63))</f>
        <v>15498.452431352696</v>
      </c>
      <c r="H67" s="21">
        <f t="shared" si="5"/>
        <v>6154.3262349716842</v>
      </c>
      <c r="I67" s="21">
        <f t="shared" si="5"/>
        <v>3058.5389873618465</v>
      </c>
      <c r="J67" s="21">
        <f t="shared" si="5"/>
        <v>11591.626097315095</v>
      </c>
      <c r="K67" s="8"/>
    </row>
    <row r="68" spans="1:11" x14ac:dyDescent="0.3">
      <c r="A68" s="10" t="s">
        <v>14</v>
      </c>
      <c r="B68" s="21">
        <f t="shared" si="5"/>
        <v>3489.2782033118974</v>
      </c>
      <c r="C68" s="21">
        <f t="shared" si="5"/>
        <v>9159.6534629233702</v>
      </c>
      <c r="D68" s="21">
        <f t="shared" si="5"/>
        <v>39060.916194839629</v>
      </c>
      <c r="E68" s="21">
        <f t="shared" si="5"/>
        <v>17215.102116382433</v>
      </c>
      <c r="F68" s="21">
        <f t="shared" si="5"/>
        <v>3855.9762699939579</v>
      </c>
      <c r="G68" s="21">
        <f>G40-(G54-MIN(G$52:G$63))</f>
        <v>18065.624873234214</v>
      </c>
      <c r="H68" s="21">
        <f t="shared" si="5"/>
        <v>7053.2989864393285</v>
      </c>
      <c r="I68" s="21">
        <f t="shared" si="5"/>
        <v>3649.9313769681921</v>
      </c>
      <c r="J68" s="21">
        <f t="shared" si="5"/>
        <v>12904.239906854174</v>
      </c>
      <c r="K68" s="8"/>
    </row>
    <row r="69" spans="1:11" x14ac:dyDescent="0.3">
      <c r="A69" s="10" t="s">
        <v>15</v>
      </c>
      <c r="B69" s="21">
        <f t="shared" si="5"/>
        <v>4134.1762162017803</v>
      </c>
      <c r="C69" s="21">
        <f t="shared" si="5"/>
        <v>11529.751889923264</v>
      </c>
      <c r="D69" s="21">
        <f t="shared" si="5"/>
        <v>50349.366893052429</v>
      </c>
      <c r="E69" s="21">
        <f t="shared" si="5"/>
        <v>20968.224319678819</v>
      </c>
      <c r="F69" s="21">
        <f t="shared" si="5"/>
        <v>4948.5594146558042</v>
      </c>
      <c r="G69" s="21">
        <f>G41-(G55-MIN(G$52:G$63))</f>
        <v>22924.942945894229</v>
      </c>
      <c r="H69" s="21">
        <f t="shared" si="5"/>
        <v>8652.1696660031612</v>
      </c>
      <c r="I69" s="21">
        <f t="shared" si="5"/>
        <v>4510.6566029014821</v>
      </c>
      <c r="J69" s="21">
        <f t="shared" si="5"/>
        <v>16537.651966886217</v>
      </c>
      <c r="K69" s="8"/>
    </row>
    <row r="70" spans="1:11" x14ac:dyDescent="0.3">
      <c r="A70" s="10" t="s">
        <v>16</v>
      </c>
      <c r="B70" s="21">
        <f t="shared" si="5"/>
        <v>4259.39887125317</v>
      </c>
      <c r="C70" s="21">
        <f t="shared" si="5"/>
        <v>11637.812339450875</v>
      </c>
      <c r="D70" s="21">
        <f t="shared" si="5"/>
        <v>50098.100737850182</v>
      </c>
      <c r="E70" s="21">
        <f t="shared" si="5"/>
        <v>20541.067438103593</v>
      </c>
      <c r="F70" s="21">
        <f t="shared" si="5"/>
        <v>5054.1145449331825</v>
      </c>
      <c r="G70" s="21">
        <f t="shared" si="5"/>
        <v>23022.760648504853</v>
      </c>
      <c r="H70" s="21">
        <f t="shared" si="5"/>
        <v>8580.2521500503808</v>
      </c>
      <c r="I70" s="21">
        <f t="shared" si="5"/>
        <v>4420.3816470327001</v>
      </c>
      <c r="J70" s="21">
        <f t="shared" si="5"/>
        <v>16607.051642821039</v>
      </c>
      <c r="K70" s="8"/>
    </row>
    <row r="71" spans="1:11" x14ac:dyDescent="0.3">
      <c r="A71" s="10" t="s">
        <v>17</v>
      </c>
      <c r="B71" s="21">
        <f t="shared" si="5"/>
        <v>4074.2206039269454</v>
      </c>
      <c r="C71" s="21">
        <f t="shared" si="5"/>
        <v>10714.712019604931</v>
      </c>
      <c r="D71" s="21">
        <f t="shared" si="5"/>
        <v>43684.414618360737</v>
      </c>
      <c r="E71" s="21">
        <f t="shared" si="5"/>
        <v>19705.062822663389</v>
      </c>
      <c r="F71" s="21">
        <f t="shared" si="5"/>
        <v>4646.5557945242108</v>
      </c>
      <c r="G71" s="21">
        <f t="shared" si="5"/>
        <v>20224.334129625626</v>
      </c>
      <c r="H71" s="21">
        <f t="shared" si="5"/>
        <v>8063.24985788095</v>
      </c>
      <c r="I71" s="21">
        <f t="shared" si="5"/>
        <v>4082.2455048321985</v>
      </c>
      <c r="J71" s="21">
        <f t="shared" si="5"/>
        <v>14528.93531195691</v>
      </c>
      <c r="K71" s="8"/>
    </row>
    <row r="72" spans="1:11" x14ac:dyDescent="0.3">
      <c r="A72" s="10" t="s">
        <v>18</v>
      </c>
      <c r="B72" s="21">
        <f t="shared" si="5"/>
        <v>4614.4369690927597</v>
      </c>
      <c r="C72" s="21">
        <f t="shared" si="5"/>
        <v>9950.6857558392039</v>
      </c>
      <c r="D72" s="21">
        <f t="shared" si="5"/>
        <v>37047.640614924792</v>
      </c>
      <c r="E72" s="21">
        <f t="shared" si="5"/>
        <v>17617.747954536986</v>
      </c>
      <c r="F72" s="21">
        <f t="shared" si="5"/>
        <v>3923.1463078316588</v>
      </c>
      <c r="G72" s="21">
        <f t="shared" si="5"/>
        <v>17045.100445957909</v>
      </c>
      <c r="H72" s="21">
        <f t="shared" si="5"/>
        <v>7043.0193975763723</v>
      </c>
      <c r="I72" s="21">
        <f t="shared" si="5"/>
        <v>3434.0262202090021</v>
      </c>
      <c r="J72" s="21">
        <f t="shared" si="5"/>
        <v>12548.399158544891</v>
      </c>
      <c r="K72" s="8"/>
    </row>
    <row r="73" spans="1:11" x14ac:dyDescent="0.3">
      <c r="A73" s="10" t="s">
        <v>19</v>
      </c>
      <c r="B73" s="21">
        <f t="shared" si="5"/>
        <v>4758.6983815705689</v>
      </c>
      <c r="C73" s="21">
        <f t="shared" si="5"/>
        <v>11554.862997925398</v>
      </c>
      <c r="D73" s="21">
        <f t="shared" si="5"/>
        <v>40788.114429195128</v>
      </c>
      <c r="E73" s="21">
        <f t="shared" si="5"/>
        <v>18382.597269308455</v>
      </c>
      <c r="F73" s="21">
        <f t="shared" si="5"/>
        <v>4482.6269553696147</v>
      </c>
      <c r="G73" s="21">
        <f t="shared" si="5"/>
        <v>18446.747145288649</v>
      </c>
      <c r="H73" s="21">
        <f t="shared" si="5"/>
        <v>8288.124819252891</v>
      </c>
      <c r="I73" s="21">
        <f t="shared" si="5"/>
        <v>3928.4359834683883</v>
      </c>
      <c r="J73" s="21">
        <f t="shared" si="5"/>
        <v>13413.84545560597</v>
      </c>
      <c r="K73" s="8"/>
    </row>
    <row r="74" spans="1:11" x14ac:dyDescent="0.3">
      <c r="A74" s="10" t="s">
        <v>20</v>
      </c>
      <c r="B74" s="21">
        <f t="shared" si="5"/>
        <v>5177.0730980169201</v>
      </c>
      <c r="C74" s="21">
        <f t="shared" si="5"/>
        <v>12630.475842007363</v>
      </c>
      <c r="D74" s="21">
        <f t="shared" si="5"/>
        <v>45255.903139639675</v>
      </c>
      <c r="E74" s="21">
        <f t="shared" si="5"/>
        <v>20454.482527805936</v>
      </c>
      <c r="F74" s="21">
        <f t="shared" si="5"/>
        <v>5077.531583434039</v>
      </c>
      <c r="G74" s="21">
        <f t="shared" si="5"/>
        <v>22015.317792622362</v>
      </c>
      <c r="H74" s="21">
        <f t="shared" si="5"/>
        <v>9817.8242998213009</v>
      </c>
      <c r="I74" s="21">
        <f t="shared" si="5"/>
        <v>4797.0810331398652</v>
      </c>
      <c r="J74" s="21">
        <f t="shared" si="5"/>
        <v>17148.808244439864</v>
      </c>
      <c r="K74" s="8"/>
    </row>
    <row r="75" spans="1:11" x14ac:dyDescent="0.3">
      <c r="A75" s="10" t="s">
        <v>21</v>
      </c>
      <c r="B75" s="21">
        <f t="shared" si="5"/>
        <v>5375.5566859748305</v>
      </c>
      <c r="C75" s="21">
        <f t="shared" si="5"/>
        <v>13133.399615293438</v>
      </c>
      <c r="D75" s="21">
        <f t="shared" si="5"/>
        <v>48454.546675226586</v>
      </c>
      <c r="E75" s="21">
        <f t="shared" si="5"/>
        <v>21436.546702864769</v>
      </c>
      <c r="F75" s="21">
        <f t="shared" si="5"/>
        <v>5518.4102179192641</v>
      </c>
      <c r="G75" s="21">
        <f t="shared" si="5"/>
        <v>22682.71944070439</v>
      </c>
      <c r="H75" s="21">
        <f t="shared" si="5"/>
        <v>9828.6247467740504</v>
      </c>
      <c r="I75" s="21">
        <f t="shared" si="5"/>
        <v>4728.0450594010399</v>
      </c>
      <c r="J75" s="21">
        <f t="shared" si="5"/>
        <v>17217.127894118923</v>
      </c>
      <c r="K75" s="8"/>
    </row>
    <row r="76" spans="1:11" x14ac:dyDescent="0.3">
      <c r="A76" s="10" t="s">
        <v>22</v>
      </c>
      <c r="B76" s="21">
        <f t="shared" si="5"/>
        <v>5253.7843671233377</v>
      </c>
      <c r="C76" s="21">
        <f t="shared" si="5"/>
        <v>13043.60355615407</v>
      </c>
      <c r="D76" s="21">
        <f t="shared" si="5"/>
        <v>48736.460261865483</v>
      </c>
      <c r="E76" s="21">
        <f t="shared" si="5"/>
        <v>21756.270156687577</v>
      </c>
      <c r="F76" s="21">
        <f t="shared" si="5"/>
        <v>5539.2045495278553</v>
      </c>
      <c r="G76" s="21">
        <f t="shared" si="5"/>
        <v>22743.006586867963</v>
      </c>
      <c r="H76" s="21">
        <f t="shared" si="5"/>
        <v>9919.8711360171183</v>
      </c>
      <c r="I76" s="21">
        <f t="shared" si="5"/>
        <v>4797.1131644198786</v>
      </c>
      <c r="J76" s="21">
        <f t="shared" si="5"/>
        <v>17307.06256518298</v>
      </c>
      <c r="K76" s="8"/>
    </row>
    <row r="77" spans="1:11" x14ac:dyDescent="0.3">
      <c r="A77" s="10" t="s">
        <v>23</v>
      </c>
      <c r="B77" s="21">
        <f t="shared" si="5"/>
        <v>4874.9885482704894</v>
      </c>
      <c r="C77" s="21">
        <f t="shared" si="5"/>
        <v>11967.749208003883</v>
      </c>
      <c r="D77" s="21">
        <f t="shared" si="5"/>
        <v>43953.672493452883</v>
      </c>
      <c r="E77" s="21">
        <f t="shared" si="5"/>
        <v>19579.049684883004</v>
      </c>
      <c r="F77" s="21">
        <f t="shared" si="5"/>
        <v>4854.2885609976311</v>
      </c>
      <c r="G77" s="21">
        <f t="shared" si="5"/>
        <v>19990.839700784723</v>
      </c>
      <c r="H77" s="21">
        <f t="shared" si="5"/>
        <v>8631.1153679805702</v>
      </c>
      <c r="I77" s="21">
        <f t="shared" si="5"/>
        <v>4194.059102583672</v>
      </c>
      <c r="J77" s="21">
        <f t="shared" si="5"/>
        <v>14570.320729494</v>
      </c>
      <c r="K77" s="8"/>
    </row>
    <row r="78" spans="1:11" x14ac:dyDescent="0.3">
      <c r="B78" s="25"/>
      <c r="C78" s="25"/>
      <c r="D78" s="25"/>
      <c r="E78" s="25"/>
      <c r="F78" s="25"/>
      <c r="G78" s="25"/>
      <c r="H78" s="25"/>
      <c r="I78" s="25"/>
      <c r="J78" s="25"/>
      <c r="K78" s="8"/>
    </row>
    <row r="79" spans="1:11" x14ac:dyDescent="0.3">
      <c r="A79" s="1" t="s">
        <v>46</v>
      </c>
      <c r="B79" s="22" t="s">
        <v>47</v>
      </c>
      <c r="C79" s="25"/>
      <c r="D79" s="25"/>
      <c r="E79" s="25"/>
      <c r="F79" s="25"/>
      <c r="G79" s="25"/>
      <c r="H79" s="25"/>
      <c r="I79" s="25"/>
      <c r="J79" s="25"/>
      <c r="K79" s="8"/>
    </row>
    <row r="80" spans="1:11" x14ac:dyDescent="0.3">
      <c r="A80" s="10" t="s">
        <v>12</v>
      </c>
      <c r="B80" s="21">
        <f>$B$17-SUM($B66:$J66)</f>
        <v>43391.051388751803</v>
      </c>
      <c r="C80" s="25"/>
      <c r="D80" s="25"/>
      <c r="E80" s="25"/>
      <c r="F80" s="25"/>
      <c r="G80" s="25"/>
      <c r="H80" s="25"/>
      <c r="I80" s="25"/>
      <c r="J80" s="25"/>
      <c r="K80" s="8"/>
    </row>
    <row r="81" spans="1:11" x14ac:dyDescent="0.3">
      <c r="A81" s="10" t="s">
        <v>13</v>
      </c>
      <c r="B81" s="21">
        <f>$B$17-SUM($B67:$J67)</f>
        <v>52023.320703012141</v>
      </c>
      <c r="C81" s="25"/>
      <c r="D81" s="25"/>
      <c r="E81" s="25"/>
      <c r="F81" s="25"/>
      <c r="G81" s="25"/>
      <c r="H81" s="25"/>
      <c r="I81" s="25"/>
      <c r="J81" s="25"/>
      <c r="K81" s="8"/>
    </row>
    <row r="82" spans="1:11" x14ac:dyDescent="0.3">
      <c r="A82" s="10" t="s">
        <v>14</v>
      </c>
      <c r="B82" s="21">
        <f t="shared" ref="B82:B91" si="6">$B$17-SUM($B68:$J68)</f>
        <v>39534.374966923991</v>
      </c>
      <c r="C82" s="25"/>
      <c r="D82" s="25"/>
      <c r="E82" s="25"/>
      <c r="F82" s="25"/>
      <c r="G82" s="25"/>
      <c r="H82" s="25"/>
      <c r="I82" s="25"/>
      <c r="J82" s="25"/>
      <c r="K82" s="8"/>
    </row>
    <row r="83" spans="1:11" x14ac:dyDescent="0.3">
      <c r="A83" s="10" t="s">
        <v>15</v>
      </c>
      <c r="B83" s="21">
        <f>$B$17-SUM($B69:$J69)</f>
        <v>9432.896442673984</v>
      </c>
      <c r="C83" s="25"/>
      <c r="D83" s="25"/>
      <c r="E83" s="25"/>
      <c r="F83" s="25"/>
      <c r="G83" s="25"/>
      <c r="H83" s="25"/>
      <c r="I83" s="25"/>
      <c r="J83" s="25"/>
      <c r="K83" s="8"/>
    </row>
    <row r="84" spans="1:11" x14ac:dyDescent="0.3">
      <c r="A84" s="10" t="s">
        <v>16</v>
      </c>
      <c r="B84" s="21">
        <f t="shared" si="6"/>
        <v>9767.4563378712046</v>
      </c>
      <c r="C84" s="25"/>
      <c r="D84" s="25"/>
      <c r="E84" s="25"/>
      <c r="F84" s="25"/>
      <c r="G84" s="25"/>
      <c r="H84" s="25"/>
      <c r="I84" s="25"/>
      <c r="J84" s="25"/>
      <c r="K84" s="8"/>
    </row>
    <row r="85" spans="1:11" x14ac:dyDescent="0.3">
      <c r="A85" s="10" t="s">
        <v>17</v>
      </c>
      <c r="B85" s="21">
        <f t="shared" si="6"/>
        <v>24264.665694495299</v>
      </c>
      <c r="C85" s="25"/>
      <c r="D85" s="25"/>
      <c r="E85" s="25"/>
      <c r="F85" s="25"/>
      <c r="G85" s="25"/>
      <c r="H85" s="25"/>
      <c r="I85" s="25"/>
      <c r="J85" s="25"/>
      <c r="K85" s="8"/>
    </row>
    <row r="86" spans="1:11" x14ac:dyDescent="0.3">
      <c r="A86" s="10" t="s">
        <v>18</v>
      </c>
      <c r="B86" s="21">
        <f t="shared" si="6"/>
        <v>40764.193533357597</v>
      </c>
      <c r="C86" s="25"/>
      <c r="D86" s="25"/>
      <c r="E86" s="25"/>
      <c r="F86" s="25"/>
      <c r="G86" s="25"/>
      <c r="H86" s="25"/>
      <c r="I86" s="25"/>
      <c r="J86" s="25"/>
      <c r="K86" s="8"/>
    </row>
    <row r="87" spans="1:11" x14ac:dyDescent="0.3">
      <c r="A87" s="10" t="s">
        <v>19</v>
      </c>
      <c r="B87" s="21">
        <f t="shared" si="6"/>
        <v>29944.342920886105</v>
      </c>
      <c r="C87" s="25"/>
      <c r="D87" s="25"/>
      <c r="E87" s="25"/>
      <c r="F87" s="25"/>
      <c r="G87" s="25"/>
      <c r="H87" s="25"/>
      <c r="I87" s="25"/>
      <c r="J87" s="25"/>
      <c r="K87" s="8"/>
    </row>
    <row r="88" spans="1:11" x14ac:dyDescent="0.3">
      <c r="A88" s="10" t="s">
        <v>20</v>
      </c>
      <c r="B88" s="21">
        <f t="shared" si="6"/>
        <v>11613.89879694386</v>
      </c>
      <c r="C88" s="25"/>
      <c r="D88" s="25"/>
      <c r="E88" s="25"/>
      <c r="F88" s="25"/>
      <c r="G88" s="25"/>
      <c r="H88" s="25"/>
      <c r="I88" s="25"/>
      <c r="J88" s="25"/>
      <c r="K88" s="8"/>
    </row>
    <row r="89" spans="1:11" x14ac:dyDescent="0.3">
      <c r="A89" s="10" t="s">
        <v>21</v>
      </c>
      <c r="B89" s="21">
        <f t="shared" si="6"/>
        <v>5613.4193195939006</v>
      </c>
      <c r="C89" s="25"/>
      <c r="D89" s="25"/>
      <c r="E89" s="25"/>
      <c r="F89" s="25"/>
      <c r="G89" s="25"/>
      <c r="H89" s="25"/>
      <c r="I89" s="25"/>
      <c r="J89" s="25"/>
      <c r="K89" s="8"/>
    </row>
    <row r="90" spans="1:11" x14ac:dyDescent="0.3">
      <c r="A90" s="10" t="s">
        <v>22</v>
      </c>
      <c r="B90" s="21">
        <f t="shared" si="6"/>
        <v>4892.0200140249217</v>
      </c>
      <c r="C90" s="25"/>
      <c r="D90" s="25"/>
      <c r="E90" s="25"/>
      <c r="F90" s="25"/>
      <c r="G90" s="25"/>
      <c r="H90" s="25"/>
      <c r="I90" s="25"/>
      <c r="J90" s="25"/>
      <c r="K90" s="8"/>
    </row>
    <row r="91" spans="1:11" x14ac:dyDescent="0.3">
      <c r="A91" s="10" t="s">
        <v>23</v>
      </c>
      <c r="B91" s="21">
        <f t="shared" si="6"/>
        <v>21372.312961420306</v>
      </c>
      <c r="C91" s="25"/>
      <c r="D91" s="25"/>
      <c r="E91" s="25"/>
      <c r="F91" s="25"/>
      <c r="G91" s="25"/>
      <c r="H91" s="25"/>
      <c r="I91" s="25"/>
      <c r="J91" s="25"/>
      <c r="K91" s="8"/>
    </row>
    <row r="92" spans="1:11" x14ac:dyDescent="0.3">
      <c r="A92" s="16" t="s">
        <v>48</v>
      </c>
      <c r="B92" s="27">
        <f>SUM($B$80:$B$91)/$B$17</f>
        <v>1.9002337838489867</v>
      </c>
      <c r="C92" s="25"/>
      <c r="D92" s="25"/>
      <c r="E92" s="25"/>
      <c r="F92" s="25"/>
      <c r="G92" s="25"/>
      <c r="H92" s="25"/>
      <c r="I92" s="25"/>
      <c r="J92" s="25"/>
      <c r="K92" s="8"/>
    </row>
    <row r="93" spans="1:11" x14ac:dyDescent="0.3">
      <c r="B93" s="25"/>
      <c r="C93" s="25"/>
      <c r="D93" s="25"/>
      <c r="E93" s="25"/>
      <c r="F93" s="25"/>
      <c r="G93" s="25"/>
      <c r="H93" s="25"/>
      <c r="I93" s="25"/>
      <c r="J93" s="25"/>
      <c r="K93" s="8"/>
    </row>
    <row r="94" spans="1:11" x14ac:dyDescent="0.3">
      <c r="A94" s="1" t="s">
        <v>49</v>
      </c>
      <c r="B94" s="21">
        <f>(SUM($B$80:$B$91)-1.9*$B$17)/12</f>
        <v>2.9999999999854481</v>
      </c>
      <c r="C94" s="25"/>
      <c r="D94" s="25" t="s">
        <v>51</v>
      </c>
      <c r="E94" s="25"/>
      <c r="F94" s="25"/>
      <c r="G94" s="25"/>
      <c r="H94" s="25"/>
      <c r="I94" s="25"/>
      <c r="J94" s="25"/>
      <c r="K94" s="8"/>
    </row>
    <row r="95" spans="1:11" x14ac:dyDescent="0.3">
      <c r="A95" s="1" t="s">
        <v>50</v>
      </c>
      <c r="B95" s="25"/>
      <c r="C95" s="25"/>
      <c r="D95" s="28">
        <f>'計算用(期待容量)'!D95</f>
        <v>1.9</v>
      </c>
      <c r="E95" s="25"/>
      <c r="F95" s="25"/>
      <c r="G95" s="25"/>
      <c r="H95" s="25"/>
      <c r="I95" s="25"/>
      <c r="J95" s="25"/>
      <c r="K95" s="8"/>
    </row>
    <row r="96" spans="1:11" ht="15.6" thickBot="1" x14ac:dyDescent="0.35">
      <c r="B96" s="25"/>
      <c r="C96" s="25"/>
      <c r="D96" s="25"/>
      <c r="E96" s="25"/>
      <c r="F96" s="25"/>
      <c r="G96" s="25"/>
      <c r="H96" s="25"/>
      <c r="I96" s="25"/>
      <c r="J96" s="25"/>
      <c r="K96" s="8"/>
    </row>
    <row r="97" spans="1:10" ht="15.6" thickBot="1" x14ac:dyDescent="0.35">
      <c r="A97" s="1" t="s">
        <v>52</v>
      </c>
      <c r="B97" s="33">
        <f>(MIN($K$52:$K$63)+$B$94)*1000</f>
        <v>114999.99999998545</v>
      </c>
      <c r="C97" s="20"/>
      <c r="D97" s="20"/>
      <c r="E97" s="20"/>
      <c r="F97" s="20"/>
      <c r="G97" s="20"/>
      <c r="H97" s="20"/>
      <c r="I97" s="20"/>
      <c r="J97" s="20"/>
    </row>
  </sheetData>
  <phoneticPr fontId="2"/>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0"/>
  <dimension ref="A1:L97"/>
  <sheetViews>
    <sheetView zoomScale="85" zoomScaleNormal="85" workbookViewId="0">
      <selection activeCell="A4" sqref="A4:Q6"/>
    </sheetView>
  </sheetViews>
  <sheetFormatPr defaultColWidth="9" defaultRowHeight="15" x14ac:dyDescent="0.3"/>
  <cols>
    <col min="1" max="1" width="24.109375" style="1" bestFit="1" customWidth="1"/>
    <col min="2" max="3" width="9.77734375" style="1" customWidth="1"/>
    <col min="4" max="10" width="9.77734375" style="1" bestFit="1" customWidth="1"/>
    <col min="11" max="11" width="9.88671875" style="1" customWidth="1"/>
    <col min="12" max="12" width="10" style="1" bestFit="1" customWidth="1"/>
    <col min="13" max="13" width="17.88671875" style="1" customWidth="1"/>
    <col min="14" max="14" width="4.33203125" style="1" customWidth="1"/>
    <col min="15" max="15" width="17.88671875" style="1" bestFit="1" customWidth="1"/>
    <col min="16" max="16384" width="9" style="1"/>
  </cols>
  <sheetData>
    <row r="1" spans="1:11" x14ac:dyDescent="0.3">
      <c r="J1" s="10" t="s">
        <v>37</v>
      </c>
    </row>
    <row r="2" spans="1:11" x14ac:dyDescent="0.3">
      <c r="B2" s="11" t="s">
        <v>28</v>
      </c>
      <c r="C2" s="11" t="s">
        <v>29</v>
      </c>
      <c r="D2" s="11" t="s">
        <v>30</v>
      </c>
      <c r="E2" s="11" t="s">
        <v>31</v>
      </c>
      <c r="F2" s="11" t="s">
        <v>32</v>
      </c>
      <c r="G2" s="11" t="s">
        <v>33</v>
      </c>
      <c r="H2" s="11" t="s">
        <v>34</v>
      </c>
      <c r="I2" s="11" t="s">
        <v>35</v>
      </c>
      <c r="J2" s="11" t="s">
        <v>36</v>
      </c>
    </row>
    <row r="3" spans="1:11" x14ac:dyDescent="0.3">
      <c r="A3" s="1" t="s">
        <v>42</v>
      </c>
    </row>
    <row r="4" spans="1:11" x14ac:dyDescent="0.3">
      <c r="A4" s="10" t="s">
        <v>12</v>
      </c>
      <c r="B4" s="21">
        <f>'計算用(期待容量)'!B4</f>
        <v>3984.801442596674</v>
      </c>
      <c r="C4" s="21">
        <f>'計算用(期待容量)'!C4</f>
        <v>10414.000659727313</v>
      </c>
      <c r="D4" s="21">
        <f>'計算用(期待容量)'!D4</f>
        <v>38345.222629796845</v>
      </c>
      <c r="E4" s="21">
        <f>'計算用(期待容量)'!E4</f>
        <v>18498.051948051947</v>
      </c>
      <c r="F4" s="21">
        <f>'計算用(期待容量)'!F4</f>
        <v>3813.3006720457151</v>
      </c>
      <c r="G4" s="21">
        <f>'計算用(期待容量)'!G4</f>
        <v>17842.589820359281</v>
      </c>
      <c r="H4" s="21">
        <f>'計算用(期待容量)'!H4</f>
        <v>7435.8566487317448</v>
      </c>
      <c r="I4" s="21">
        <f>'計算用(期待容量)'!I4</f>
        <v>3411.3654618473897</v>
      </c>
      <c r="J4" s="21">
        <f>'計算用(期待容量)'!J4</f>
        <v>10286.140122360372</v>
      </c>
      <c r="K4" s="8"/>
    </row>
    <row r="5" spans="1:11" x14ac:dyDescent="0.3">
      <c r="A5" s="10" t="s">
        <v>13</v>
      </c>
      <c r="B5" s="21">
        <f>'計算用(期待容量)'!B5</f>
        <v>3605.4866760168302</v>
      </c>
      <c r="C5" s="21">
        <f>'計算用(期待容量)'!C5</f>
        <v>9703.8427649904697</v>
      </c>
      <c r="D5" s="21">
        <f>'計算用(期待容量)'!D5</f>
        <v>37113.208803611735</v>
      </c>
      <c r="E5" s="21">
        <f>'計算用(期待容量)'!E5</f>
        <v>18686.2012987013</v>
      </c>
      <c r="F5" s="21">
        <f>'計算用(期待容量)'!F5</f>
        <v>3625.5944807742608</v>
      </c>
      <c r="G5" s="21">
        <f>'計算用(期待容量)'!G5</f>
        <v>18365.052395209579</v>
      </c>
      <c r="H5" s="21">
        <f>'計算用(期待容量)'!H5</f>
        <v>7487.8766333589547</v>
      </c>
      <c r="I5" s="21">
        <f>'計算用(期待容量)'!I5</f>
        <v>3431.0843373493976</v>
      </c>
      <c r="J5" s="21">
        <f>'計算用(期待容量)'!J5</f>
        <v>10445.297019932899</v>
      </c>
      <c r="K5" s="8"/>
    </row>
    <row r="6" spans="1:11" x14ac:dyDescent="0.3">
      <c r="A6" s="10" t="s">
        <v>14</v>
      </c>
      <c r="B6" s="21">
        <f>'計算用(期待容量)'!B6</f>
        <v>3624.4524143458225</v>
      </c>
      <c r="C6" s="21">
        <f>'計算用(期待容量)'!C6</f>
        <v>10462.465474270635</v>
      </c>
      <c r="D6" s="21">
        <f>'計算用(期待容量)'!D6</f>
        <v>41014.934537246052</v>
      </c>
      <c r="E6" s="21">
        <f>'計算用(期待容量)'!E6</f>
        <v>20141.883116883117</v>
      </c>
      <c r="F6" s="21">
        <f>'計算用(期待容量)'!F6</f>
        <v>3981.2483168675426</v>
      </c>
      <c r="G6" s="21">
        <f>'計算用(期待容量)'!G6</f>
        <v>21046.369760479043</v>
      </c>
      <c r="H6" s="21">
        <f>'計算用(期待容量)'!H6</f>
        <v>8218.1571867794009</v>
      </c>
      <c r="I6" s="21">
        <f>'計算用(期待容量)'!I6</f>
        <v>3914.1967871485945</v>
      </c>
      <c r="J6" s="21">
        <f>'計算用(期待容量)'!J6</f>
        <v>11879.711071640024</v>
      </c>
      <c r="K6" s="8"/>
    </row>
    <row r="7" spans="1:11" x14ac:dyDescent="0.3">
      <c r="A7" s="10" t="s">
        <v>15</v>
      </c>
      <c r="B7" s="21">
        <f>'計算用(期待容量)'!B7</f>
        <v>4091.9787081339714</v>
      </c>
      <c r="C7" s="21">
        <f>'計算用(期待容量)'!C7</f>
        <v>12445.85006589658</v>
      </c>
      <c r="D7" s="21">
        <f>'計算用(期待容量)'!D7</f>
        <v>52951.494074492097</v>
      </c>
      <c r="E7" s="21">
        <f>'計算用(期待容量)'!E7</f>
        <v>24400</v>
      </c>
      <c r="F7" s="21">
        <f>'計算用(期待容量)'!F7</f>
        <v>4909.8999999999996</v>
      </c>
      <c r="G7" s="21">
        <f>'計算用(期待容量)'!G7</f>
        <v>26340</v>
      </c>
      <c r="H7" s="21">
        <f>'計算用(期待容量)'!H7</f>
        <v>10412</v>
      </c>
      <c r="I7" s="21">
        <f>'計算用(期待容量)'!I7</f>
        <v>4910</v>
      </c>
      <c r="J7" s="21">
        <f>'計算用(期待容量)'!J7</f>
        <v>15216</v>
      </c>
      <c r="K7" s="8"/>
    </row>
    <row r="8" spans="1:11" x14ac:dyDescent="0.3">
      <c r="A8" s="10" t="s">
        <v>16</v>
      </c>
      <c r="B8" s="21">
        <f>'計算用(期待容量)'!B8</f>
        <v>4181</v>
      </c>
      <c r="C8" s="21">
        <f>'計算用(期待容量)'!C8</f>
        <v>12721</v>
      </c>
      <c r="D8" s="21">
        <f>'計算用(期待容量)'!D8</f>
        <v>52950</v>
      </c>
      <c r="E8" s="21">
        <f>'計算用(期待容量)'!E8</f>
        <v>24400</v>
      </c>
      <c r="F8" s="21">
        <f>'計算用(期待容量)'!F8</f>
        <v>4909.8999999999996</v>
      </c>
      <c r="G8" s="21">
        <f>'計算用(期待容量)'!G8</f>
        <v>26340</v>
      </c>
      <c r="H8" s="21">
        <f>'計算用(期待容量)'!H8</f>
        <v>10412</v>
      </c>
      <c r="I8" s="21">
        <f>'計算用(期待容量)'!I8</f>
        <v>4910</v>
      </c>
      <c r="J8" s="21">
        <f>'計算用(期待容量)'!J8</f>
        <v>15216</v>
      </c>
      <c r="K8" s="8"/>
    </row>
    <row r="9" spans="1:11" x14ac:dyDescent="0.3">
      <c r="A9" s="10" t="s">
        <v>17</v>
      </c>
      <c r="B9" s="21">
        <f>'計算用(期待容量)'!B9</f>
        <v>3931.9404306220094</v>
      </c>
      <c r="C9" s="21">
        <f>'計算用(期待容量)'!C9</f>
        <v>11385.68454918986</v>
      </c>
      <c r="D9" s="21">
        <f>'計算用(期待容量)'!D9</f>
        <v>45310.896726862302</v>
      </c>
      <c r="E9" s="21">
        <f>'計算用(期待容量)'!E9</f>
        <v>22360.064935064936</v>
      </c>
      <c r="F9" s="21">
        <f>'計算用(期待容量)'!F9</f>
        <v>4366.5399726352643</v>
      </c>
      <c r="G9" s="21">
        <f>'計算用(期待容量)'!G9</f>
        <v>22732.050898203594</v>
      </c>
      <c r="H9" s="21">
        <f>'計算用(期待容量)'!H9</f>
        <v>9105.4980784012296</v>
      </c>
      <c r="I9" s="21">
        <f>'計算用(期待容量)'!I9</f>
        <v>4288.8554216867469</v>
      </c>
      <c r="J9" s="21">
        <f>'計算用(期待容量)'!J9</f>
        <v>13117.931715018749</v>
      </c>
      <c r="K9" s="8"/>
    </row>
    <row r="10" spans="1:11" x14ac:dyDescent="0.3">
      <c r="A10" s="10" t="s">
        <v>18</v>
      </c>
      <c r="B10" s="21">
        <f>'計算用(期待容量)'!B10</f>
        <v>4354.1342416349426</v>
      </c>
      <c r="C10" s="21">
        <f>'計算用(期待容量)'!C10</f>
        <v>10427.847749596833</v>
      </c>
      <c r="D10" s="21">
        <f>'計算用(期待容量)'!D10</f>
        <v>37638.027370203163</v>
      </c>
      <c r="E10" s="21">
        <f>'計算用(期待容量)'!E10</f>
        <v>19478.409090909092</v>
      </c>
      <c r="F10" s="21">
        <f>'計算用(期待容量)'!F10</f>
        <v>3689.809756735548</v>
      </c>
      <c r="G10" s="21">
        <f>'計算用(期待容量)'!G10</f>
        <v>18808.652694610777</v>
      </c>
      <c r="H10" s="21">
        <f>'計算用(期待容量)'!H10</f>
        <v>7796.9953881629517</v>
      </c>
      <c r="I10" s="21">
        <f>'計算用(期待容量)'!I10</f>
        <v>3539.5381526104416</v>
      </c>
      <c r="J10" s="21">
        <f>'計算用(期待容量)'!J10</f>
        <v>11179.020327610026</v>
      </c>
      <c r="K10" s="8"/>
    </row>
    <row r="11" spans="1:11" x14ac:dyDescent="0.3">
      <c r="A11" s="10" t="s">
        <v>19</v>
      </c>
      <c r="B11" s="21">
        <f>'計算用(期待容量)'!B11</f>
        <v>4532.8114606291329</v>
      </c>
      <c r="C11" s="21">
        <f>'計算用(期待容量)'!C11</f>
        <v>11630.56641254948</v>
      </c>
      <c r="D11" s="21">
        <f>'計算用(期待容量)'!D11</f>
        <v>40007.430304740403</v>
      </c>
      <c r="E11" s="21">
        <f>'計算用(期待容量)'!E11</f>
        <v>19260.551948051947</v>
      </c>
      <c r="F11" s="21">
        <f>'計算用(期待容量)'!F11</f>
        <v>4070.1617758908628</v>
      </c>
      <c r="G11" s="21">
        <f>'計算用(期待容量)'!G11</f>
        <v>19557.844311377245</v>
      </c>
      <c r="H11" s="21">
        <f>'計算用(期待容量)'!H11</f>
        <v>8345.2059953881635</v>
      </c>
      <c r="I11" s="21">
        <f>'計算用(期待容量)'!I11</f>
        <v>3647.9919678714859</v>
      </c>
      <c r="J11" s="21">
        <f>'計算用(期待容量)'!J11</f>
        <v>11405.243339253997</v>
      </c>
      <c r="K11" s="8"/>
    </row>
    <row r="12" spans="1:11" x14ac:dyDescent="0.3">
      <c r="A12" s="10" t="s">
        <v>20</v>
      </c>
      <c r="B12" s="21">
        <f>'計算用(期待容量)'!B12</f>
        <v>4882.180324584252</v>
      </c>
      <c r="C12" s="21">
        <f>'計算用(期待容量)'!C12</f>
        <v>12970.766896349509</v>
      </c>
      <c r="D12" s="21">
        <f>'計算用(期待容量)'!D12</f>
        <v>44339.449492099324</v>
      </c>
      <c r="E12" s="21">
        <f>'計算用(期待容量)'!E12</f>
        <v>21686.688311688311</v>
      </c>
      <c r="F12" s="21">
        <f>'計算用(期待容量)'!F12</f>
        <v>4618.4614398680051</v>
      </c>
      <c r="G12" s="21">
        <f>'計算用(期待容量)'!G12</f>
        <v>23500.958083832335</v>
      </c>
      <c r="H12" s="21">
        <f>'計算用(期待容量)'!H12</f>
        <v>10072.869715603381</v>
      </c>
      <c r="I12" s="21">
        <f>'計算用(期待容量)'!I12</f>
        <v>4525.4819277108436</v>
      </c>
      <c r="J12" s="21">
        <f>'計算用(期待容量)'!J12</f>
        <v>14587.380303927373</v>
      </c>
      <c r="K12" s="8"/>
    </row>
    <row r="13" spans="1:11" x14ac:dyDescent="0.3">
      <c r="A13" s="10" t="s">
        <v>21</v>
      </c>
      <c r="B13" s="21">
        <f>'計算用(期待容量)'!B13</f>
        <v>4982</v>
      </c>
      <c r="C13" s="21">
        <f>'計算用(期待容量)'!C13</f>
        <v>13493</v>
      </c>
      <c r="D13" s="21">
        <f>'計算用(期待容量)'!D13</f>
        <v>47535.972065462753</v>
      </c>
      <c r="E13" s="21">
        <f>'計算用(期待容量)'!E13</f>
        <v>22746.266233766233</v>
      </c>
      <c r="F13" s="21">
        <f>'計算用(期待容量)'!F13</f>
        <v>4860.5036338759328</v>
      </c>
      <c r="G13" s="21">
        <f>'計算用(期待容量)'!G13</f>
        <v>24240.291916167665</v>
      </c>
      <c r="H13" s="21">
        <f>'計算用(期待容量)'!H13</f>
        <v>10313.962336664104</v>
      </c>
      <c r="I13" s="21">
        <f>'計算用(期待容量)'!I13</f>
        <v>4525.4819277108436</v>
      </c>
      <c r="J13" s="21">
        <f>'計算用(期待容量)'!J13</f>
        <v>14778.568778369845</v>
      </c>
      <c r="K13" s="8"/>
    </row>
    <row r="14" spans="1:11" x14ac:dyDescent="0.3">
      <c r="A14" s="10" t="s">
        <v>22</v>
      </c>
      <c r="B14" s="21">
        <f>'計算用(期待容量)'!B14</f>
        <v>4913.1244239631333</v>
      </c>
      <c r="C14" s="21">
        <f>'計算用(期待容量)'!C14</f>
        <v>13345.627400674388</v>
      </c>
      <c r="D14" s="21">
        <f>'計算用(期待容量)'!D14</f>
        <v>47535.673250564338</v>
      </c>
      <c r="E14" s="21">
        <f>'計算用(期待容量)'!E14</f>
        <v>22746.266233766233</v>
      </c>
      <c r="F14" s="21">
        <f>'計算用(期待容量)'!F14</f>
        <v>4860.5036338759328</v>
      </c>
      <c r="G14" s="21">
        <f>'計算用(期待容量)'!G14</f>
        <v>24240.291916167665</v>
      </c>
      <c r="H14" s="21">
        <f>'計算用(期待容量)'!H14</f>
        <v>10313.962336664104</v>
      </c>
      <c r="I14" s="21">
        <f>'計算用(期待容量)'!I14</f>
        <v>4525.4819277108436</v>
      </c>
      <c r="J14" s="21">
        <f>'計算用(期待容量)'!J14</f>
        <v>14778.568778369845</v>
      </c>
      <c r="K14" s="8"/>
    </row>
    <row r="15" spans="1:11" x14ac:dyDescent="0.3">
      <c r="A15" s="10" t="s">
        <v>23</v>
      </c>
      <c r="B15" s="21">
        <f>'計算用(期待容量)'!B15</f>
        <v>4533.80965738329</v>
      </c>
      <c r="C15" s="21">
        <f>'計算用(期待容量)'!C15</f>
        <v>12399.079900307872</v>
      </c>
      <c r="D15" s="21">
        <f>'計算用(期待容量)'!D15</f>
        <v>43155.744074492097</v>
      </c>
      <c r="E15" s="21">
        <f>'計算用(期待容量)'!E15</f>
        <v>20775.64935064935</v>
      </c>
      <c r="F15" s="21">
        <f>'計算用(期待容量)'!F15</f>
        <v>4499.9101611702445</v>
      </c>
      <c r="G15" s="21">
        <f>'計算用(期待容量)'!G15</f>
        <v>21598.405688622755</v>
      </c>
      <c r="H15" s="21">
        <f>'計算用(期待容量)'!H15</f>
        <v>9104.4976940814759</v>
      </c>
      <c r="I15" s="21">
        <f>'計算用(期待容量)'!I15</f>
        <v>4042.3694779116468</v>
      </c>
      <c r="J15" s="21">
        <f>'計算用(期待容量)'!J15</f>
        <v>12567.388987566608</v>
      </c>
      <c r="K15" s="8"/>
    </row>
    <row r="16" spans="1:11" x14ac:dyDescent="0.3">
      <c r="B16" s="22"/>
      <c r="C16" s="22"/>
      <c r="D16" s="22"/>
      <c r="E16" s="22"/>
      <c r="F16" s="22"/>
      <c r="G16" s="22"/>
      <c r="H16" s="22"/>
      <c r="I16" s="22"/>
      <c r="J16" s="22"/>
      <c r="K16" s="29"/>
    </row>
    <row r="17" spans="1:12" x14ac:dyDescent="0.3">
      <c r="A17" s="1" t="s">
        <v>43</v>
      </c>
      <c r="B17" s="23">
        <f>'計算用(期待容量)'!B17</f>
        <v>153988.39635787118</v>
      </c>
      <c r="C17" s="22"/>
      <c r="D17" s="22"/>
      <c r="E17" s="22"/>
      <c r="F17" s="22"/>
      <c r="G17" s="22"/>
      <c r="H17" s="22"/>
      <c r="I17" s="22"/>
      <c r="J17" s="22"/>
      <c r="K17" s="29"/>
    </row>
    <row r="18" spans="1:12" x14ac:dyDescent="0.3">
      <c r="B18" s="22"/>
      <c r="C18" s="22"/>
      <c r="D18" s="22"/>
      <c r="E18" s="22"/>
      <c r="F18" s="22"/>
      <c r="G18" s="22"/>
      <c r="H18" s="22"/>
      <c r="I18" s="22"/>
      <c r="J18" s="22"/>
      <c r="K18" s="29"/>
    </row>
    <row r="19" spans="1:12" x14ac:dyDescent="0.3">
      <c r="A19" s="1" t="s">
        <v>38</v>
      </c>
      <c r="B19" s="24">
        <f>'計算用(期待容量)'!B19</f>
        <v>0.18710000000000002</v>
      </c>
      <c r="C19" s="24">
        <f>'計算用(期待容量)'!C19</f>
        <v>0.1522</v>
      </c>
      <c r="D19" s="24">
        <f>'計算用(期待容量)'!D19</f>
        <v>3.85E-2</v>
      </c>
      <c r="E19" s="24">
        <f>'計算用(期待容量)'!E19</f>
        <v>-6.6E-3</v>
      </c>
      <c r="F19" s="24">
        <f>'計算用(期待容量)'!F19</f>
        <v>0.25079999999999997</v>
      </c>
      <c r="G19" s="24">
        <f>'計算用(期待容量)'!G19</f>
        <v>-1.8100000000000002E-2</v>
      </c>
      <c r="H19" s="24">
        <f>'計算用(期待容量)'!H19</f>
        <v>3.39E-2</v>
      </c>
      <c r="I19" s="24">
        <f>'計算用(期待容量)'!I19</f>
        <v>0.1323</v>
      </c>
      <c r="J19" s="24">
        <f>'計算用(期待容量)'!J19</f>
        <v>0.221</v>
      </c>
      <c r="K19" s="8"/>
    </row>
    <row r="20" spans="1:12" x14ac:dyDescent="0.3">
      <c r="B20" s="25"/>
      <c r="C20" s="25"/>
      <c r="D20" s="25"/>
      <c r="E20" s="25"/>
      <c r="F20" s="25"/>
      <c r="G20" s="25"/>
      <c r="H20" s="25"/>
      <c r="I20" s="25"/>
      <c r="J20" s="25"/>
      <c r="K20" s="8"/>
      <c r="L20" s="13"/>
    </row>
    <row r="21" spans="1:12" x14ac:dyDescent="0.3">
      <c r="A21" s="1" t="s">
        <v>41</v>
      </c>
      <c r="B21" s="24">
        <f>'計算用(期待容量)'!B21</f>
        <v>0.01</v>
      </c>
      <c r="C21" s="24">
        <f>B21</f>
        <v>0.01</v>
      </c>
      <c r="D21" s="24">
        <f t="shared" ref="D21:J21" si="0">C21</f>
        <v>0.01</v>
      </c>
      <c r="E21" s="24">
        <f t="shared" si="0"/>
        <v>0.01</v>
      </c>
      <c r="F21" s="24">
        <f t="shared" si="0"/>
        <v>0.01</v>
      </c>
      <c r="G21" s="24">
        <f t="shared" si="0"/>
        <v>0.01</v>
      </c>
      <c r="H21" s="24">
        <f t="shared" si="0"/>
        <v>0.01</v>
      </c>
      <c r="I21" s="24">
        <f t="shared" si="0"/>
        <v>0.01</v>
      </c>
      <c r="J21" s="24">
        <f t="shared" si="0"/>
        <v>0.01</v>
      </c>
      <c r="K21" s="8"/>
      <c r="L21" s="13"/>
    </row>
    <row r="22" spans="1:12" x14ac:dyDescent="0.3">
      <c r="B22" s="25"/>
      <c r="C22" s="25"/>
      <c r="D22" s="25"/>
      <c r="E22" s="25"/>
      <c r="F22" s="25"/>
      <c r="G22" s="25"/>
      <c r="H22" s="25"/>
      <c r="I22" s="25"/>
      <c r="J22" s="25"/>
      <c r="K22" s="8"/>
      <c r="L22" s="13"/>
    </row>
    <row r="23" spans="1:12" x14ac:dyDescent="0.3">
      <c r="A23" s="1" t="s">
        <v>39</v>
      </c>
      <c r="B23" s="25"/>
      <c r="C23" s="25"/>
      <c r="D23" s="25"/>
      <c r="E23" s="25"/>
      <c r="F23" s="25"/>
      <c r="G23" s="25"/>
      <c r="H23" s="25"/>
      <c r="I23" s="25"/>
      <c r="J23" s="25"/>
      <c r="K23" s="8"/>
    </row>
    <row r="24" spans="1:12" x14ac:dyDescent="0.3">
      <c r="A24" s="10" t="s">
        <v>12</v>
      </c>
      <c r="B24" s="21">
        <f>'計算用(期待容量)'!B24</f>
        <v>733.49359875990217</v>
      </c>
      <c r="C24" s="21">
        <f>'計算用(期待容量)'!C24</f>
        <v>2691.8873704648422</v>
      </c>
      <c r="D24" s="21">
        <f>'計算用(期待容量)'!D24</f>
        <v>1761.2591634654027</v>
      </c>
      <c r="E24" s="21">
        <f>'計算用(期待容量)'!E24</f>
        <v>1682.918037379221</v>
      </c>
      <c r="F24" s="21">
        <f>'計算用(期待容量)'!F24</f>
        <v>1134.5917503319988</v>
      </c>
      <c r="G24" s="21">
        <f>'計算用(期待容量)'!G24</f>
        <v>1823.1164326930427</v>
      </c>
      <c r="H24" s="21">
        <f>'計算用(期待容量)'!H24</f>
        <v>890.26862856751904</v>
      </c>
      <c r="I24" s="21">
        <f>'計算用(期待容量)'!I24</f>
        <v>403.47952507275204</v>
      </c>
      <c r="J24" s="21">
        <f>'計算用(期待容量)'!J24</f>
        <v>745.11549326536715</v>
      </c>
      <c r="K24" s="8"/>
    </row>
    <row r="25" spans="1:12" x14ac:dyDescent="0.3">
      <c r="A25" s="10" t="s">
        <v>13</v>
      </c>
      <c r="B25" s="21">
        <f>'計算用(期待容量)'!B25</f>
        <v>927.38389642740754</v>
      </c>
      <c r="C25" s="21">
        <f>'計算用(期待容量)'!C25</f>
        <v>3365.9356367419359</v>
      </c>
      <c r="D25" s="21">
        <f>'計算用(期待容量)'!D25</f>
        <v>3683.3680131429956</v>
      </c>
      <c r="E25" s="21">
        <f>'計算用(期待容量)'!E25</f>
        <v>2853.8539263381504</v>
      </c>
      <c r="F25" s="21">
        <f>'計算用(期待容量)'!F25</f>
        <v>1332.3441198874132</v>
      </c>
      <c r="G25" s="21">
        <f>'計算用(期待容量)'!G25</f>
        <v>2717.8430394556849</v>
      </c>
      <c r="H25" s="21">
        <f>'計算用(期待容量)'!H25</f>
        <v>1662.2681825917293</v>
      </c>
      <c r="I25" s="21">
        <f>'計算用(期待容量)'!I25</f>
        <v>860.78865119237071</v>
      </c>
      <c r="J25" s="21">
        <f>'計算用(期待容量)'!J25</f>
        <v>1266.5345342223038</v>
      </c>
      <c r="K25" s="8"/>
    </row>
    <row r="26" spans="1:12" x14ac:dyDescent="0.3">
      <c r="A26" s="10" t="s">
        <v>14</v>
      </c>
      <c r="B26" s="21">
        <f>'計算用(期待容量)'!B26</f>
        <v>848.55378190148724</v>
      </c>
      <c r="C26" s="21">
        <f>'計算用(期待容量)'!C26</f>
        <v>2999.8239112739629</v>
      </c>
      <c r="D26" s="21">
        <f>'計算用(期待容量)'!D26</f>
        <v>3943.2426674628596</v>
      </c>
      <c r="E26" s="21">
        <f>'計算用(期待容量)'!E26</f>
        <v>2995.2634030980853</v>
      </c>
      <c r="F26" s="21">
        <f>'計算用(期待容量)'!F26</f>
        <v>1163.5816079126394</v>
      </c>
      <c r="G26" s="21">
        <f>'計算用(期待容量)'!G26</f>
        <v>2810.2692921849475</v>
      </c>
      <c r="H26" s="21">
        <f>'計算用(期待容量)'!H26</f>
        <v>1525.6353008396884</v>
      </c>
      <c r="I26" s="21">
        <f>'計算用(期待容量)'!I26</f>
        <v>821.25561299164724</v>
      </c>
      <c r="J26" s="21">
        <f>'計算用(期待容量)'!J26</f>
        <v>1719.6844223346952</v>
      </c>
      <c r="K26" s="8"/>
    </row>
    <row r="27" spans="1:12" x14ac:dyDescent="0.3">
      <c r="A27" s="10" t="s">
        <v>15</v>
      </c>
      <c r="B27" s="21">
        <f>'計算用(期待容量)'!B27</f>
        <v>764.33149530539686</v>
      </c>
      <c r="C27" s="21">
        <f>'計算用(期待容量)'!C27</f>
        <v>2934.8150566617451</v>
      </c>
      <c r="D27" s="21">
        <f>'計算用(期待容量)'!D27</f>
        <v>5170.2746440525343</v>
      </c>
      <c r="E27" s="21">
        <f>'計算用(期待容量)'!E27</f>
        <v>3514.7356803211774</v>
      </c>
      <c r="F27" s="21">
        <f>'計算用(期待容量)'!F27</f>
        <v>1241.8425053441952</v>
      </c>
      <c r="G27" s="21">
        <f>'計算用(期待容量)'!G27</f>
        <v>3201.7030541057734</v>
      </c>
      <c r="H27" s="21">
        <f>'計算用(期待容量)'!H27</f>
        <v>2216.9171339968402</v>
      </c>
      <c r="I27" s="21">
        <f>'計算用(期待容量)'!I27</f>
        <v>1098.0363970985181</v>
      </c>
      <c r="J27" s="21">
        <f>'計算用(期待容量)'!J27</f>
        <v>2193.2440331137832</v>
      </c>
      <c r="K27" s="8"/>
    </row>
    <row r="28" spans="1:12" x14ac:dyDescent="0.3">
      <c r="A28" s="10" t="s">
        <v>16</v>
      </c>
      <c r="B28" s="21">
        <f>'計算用(期待容量)'!B28</f>
        <v>745.67622874682991</v>
      </c>
      <c r="C28" s="21">
        <f>'計算用(期待容量)'!C28</f>
        <v>3146.533860549127</v>
      </c>
      <c r="D28" s="21">
        <f>'計算用(期待容量)'!D28</f>
        <v>5419.9742621498126</v>
      </c>
      <c r="E28" s="21">
        <f>'計算用(期待容量)'!E28</f>
        <v>3941.8925618964022</v>
      </c>
      <c r="F28" s="21">
        <f>'計算用(期待容量)'!F28</f>
        <v>1136.2873750668168</v>
      </c>
      <c r="G28" s="21">
        <f>'計算用(期待容量)'!G28</f>
        <v>3103.8853514951475</v>
      </c>
      <c r="H28" s="21">
        <f>'計算用(期待容量)'!H28</f>
        <v>2288.8346499496201</v>
      </c>
      <c r="I28" s="21">
        <f>'計算用(期待容量)'!I28</f>
        <v>1188.3113529672999</v>
      </c>
      <c r="J28" s="21">
        <f>'計算用(期待容量)'!J28</f>
        <v>2123.8443571789626</v>
      </c>
      <c r="K28" s="8"/>
    </row>
    <row r="29" spans="1:12" x14ac:dyDescent="0.3">
      <c r="A29" s="10" t="s">
        <v>17</v>
      </c>
      <c r="B29" s="21">
        <f>'計算用(期待容量)'!B29</f>
        <v>631.705285570662</v>
      </c>
      <c r="C29" s="21">
        <f>'計算用(期待容量)'!C29</f>
        <v>2517.7305634635268</v>
      </c>
      <c r="D29" s="21">
        <f>'計算用(期待容量)'!D29</f>
        <v>3824.0605997543817</v>
      </c>
      <c r="E29" s="21">
        <f>'計算用(期待容量)'!E29</f>
        <v>2731.0263331807646</v>
      </c>
      <c r="F29" s="21">
        <f>'計算用(期待容量)'!F29</f>
        <v>858.77780297433037</v>
      </c>
      <c r="G29" s="21">
        <f>'計算用(期待容量)'!G29</f>
        <v>2323.5871563025166</v>
      </c>
      <c r="H29" s="21">
        <f>'計算用(期待容量)'!H29</f>
        <v>1441.9795861620928</v>
      </c>
      <c r="I29" s="21">
        <f>'計算用(期待容量)'!I29</f>
        <v>816.91404336057303</v>
      </c>
      <c r="J29" s="21">
        <f>'計算用(期待容量)'!J29</f>
        <v>1619.2386292311708</v>
      </c>
      <c r="K29" s="8"/>
    </row>
    <row r="30" spans="1:12" x14ac:dyDescent="0.3">
      <c r="A30" s="10" t="s">
        <v>18</v>
      </c>
      <c r="B30" s="21">
        <f>'計算用(期待容量)'!B30</f>
        <v>594.89713156842981</v>
      </c>
      <c r="C30" s="21">
        <f>'計算用(期待容量)'!C30</f>
        <v>2168.5588987422366</v>
      </c>
      <c r="D30" s="21">
        <f>'計算用(期待容量)'!D30</f>
        <v>2415.8310827332257</v>
      </c>
      <c r="E30" s="21">
        <f>'計算用(期待容量)'!E30</f>
        <v>1926.8877272811942</v>
      </c>
      <c r="F30" s="21">
        <f>'計算用(期待容量)'!F30</f>
        <v>728.96583346051966</v>
      </c>
      <c r="G30" s="21">
        <f>'計算用(期待容量)'!G30</f>
        <v>1611.2021618265221</v>
      </c>
      <c r="H30" s="21">
        <f>'計算用(期待容量)'!H30</f>
        <v>1096.2640881269335</v>
      </c>
      <c r="I30" s="21">
        <f>'計算用(期待容量)'!I30</f>
        <v>609.18821151790553</v>
      </c>
      <c r="J30" s="21">
        <f>'計算用(期待容量)'!J30</f>
        <v>1212.9748647430511</v>
      </c>
      <c r="K30" s="8"/>
    </row>
    <row r="31" spans="1:12" x14ac:dyDescent="0.3">
      <c r="A31" s="10" t="s">
        <v>19</v>
      </c>
      <c r="B31" s="21">
        <f>'計算用(期待容量)'!B31</f>
        <v>664.53021794856647</v>
      </c>
      <c r="C31" s="21">
        <f>'計算用(期待容量)'!C31</f>
        <v>1962.18128673961</v>
      </c>
      <c r="D31" s="21">
        <f>'計算用(期待容量)'!D31</f>
        <v>1159.6762453251897</v>
      </c>
      <c r="E31" s="21">
        <f>'計算用(期待容量)'!E31</f>
        <v>943.44055536686665</v>
      </c>
      <c r="F31" s="21">
        <f>'計算用(期待容量)'!F31</f>
        <v>649.03301167358541</v>
      </c>
      <c r="G31" s="21">
        <f>'計算用(期待容量)'!G31</f>
        <v>952.67862716643833</v>
      </c>
      <c r="H31" s="21">
        <f>'計算用(期待容量)'!H31</f>
        <v>423.43571933281197</v>
      </c>
      <c r="I31" s="21">
        <f>'計算用(期待容量)'!I31</f>
        <v>238.66524143121009</v>
      </c>
      <c r="J31" s="21">
        <f>'計算用(期待容量)'!J31</f>
        <v>626.0090950157014</v>
      </c>
      <c r="K31" s="8"/>
    </row>
    <row r="32" spans="1:12" x14ac:dyDescent="0.3">
      <c r="A32" s="10" t="s">
        <v>20</v>
      </c>
      <c r="B32" s="21">
        <f>'計算用(期待容量)'!B32</f>
        <v>662.38496854288826</v>
      </c>
      <c r="C32" s="21">
        <f>'計算用(期待容量)'!C32</f>
        <v>2444.1494449300362</v>
      </c>
      <c r="D32" s="21">
        <f>'計算用(期待容量)'!D32</f>
        <v>1234.0096528264617</v>
      </c>
      <c r="E32" s="21">
        <f>'計算用(期待容量)'!E32</f>
        <v>1305.9405241421134</v>
      </c>
      <c r="F32" s="21">
        <f>'計算用(期待容量)'!F32</f>
        <v>745.42459995154127</v>
      </c>
      <c r="G32" s="21">
        <f>'計算用(期待容量)'!G32</f>
        <v>1295.2825307309317</v>
      </c>
      <c r="H32" s="21">
        <f>'計算用(期待容量)'!H32</f>
        <v>697.24439629706978</v>
      </c>
      <c r="I32" s="21">
        <f>'計算用(期待容量)'!I32</f>
        <v>372.37697288423175</v>
      </c>
      <c r="J32" s="21">
        <f>'計算用(期待容量)'!J32</f>
        <v>808.25690969473317</v>
      </c>
      <c r="K32" s="8"/>
    </row>
    <row r="33" spans="1:11" x14ac:dyDescent="0.3">
      <c r="A33" s="10" t="s">
        <v>21</v>
      </c>
      <c r="B33" s="21">
        <f>'計算用(期待容量)'!B33</f>
        <v>582.39551402516975</v>
      </c>
      <c r="C33" s="21">
        <f>'計算用(期待容量)'!C33</f>
        <v>2548.1649847065637</v>
      </c>
      <c r="D33" s="21">
        <f>'計算用(期待容量)'!D33</f>
        <v>1386.9200354111115</v>
      </c>
      <c r="E33" s="21">
        <f>'計算用(期待容量)'!E33</f>
        <v>1387.0568360962648</v>
      </c>
      <c r="F33" s="21">
        <f>'計算用(期待容量)'!F33</f>
        <v>609.71276367151097</v>
      </c>
      <c r="G33" s="21">
        <f>'計算用(期待容量)'!G33</f>
        <v>1361.2261109423166</v>
      </c>
      <c r="H33" s="21">
        <f>'計算用(期待容量)'!H33</f>
        <v>938.1205364696084</v>
      </c>
      <c r="I33" s="21">
        <f>'計算用(期待容量)'!I33</f>
        <v>441.41294662305711</v>
      </c>
      <c r="J33" s="21">
        <f>'計算用(期待容量)'!J33</f>
        <v>975.29027205435568</v>
      </c>
      <c r="K33" s="8"/>
    </row>
    <row r="34" spans="1:11" x14ac:dyDescent="0.3">
      <c r="A34" s="10" t="s">
        <v>22</v>
      </c>
      <c r="B34" s="21">
        <f>'計算用(期待容量)'!B34</f>
        <v>621.71688080292893</v>
      </c>
      <c r="C34" s="21">
        <f>'計算用(期待容量)'!C34</f>
        <v>2466.6846089097057</v>
      </c>
      <c r="D34" s="21">
        <f>'計算用(期待容量)'!D34</f>
        <v>1104.6931413512309</v>
      </c>
      <c r="E34" s="21">
        <f>'計算用(期待容量)'!E34</f>
        <v>1067.3333822734553</v>
      </c>
      <c r="F34" s="21">
        <f>'計算用(期待容量)'!F34</f>
        <v>588.91843206292037</v>
      </c>
      <c r="G34" s="21">
        <f>'計算用(期待容量)'!G34</f>
        <v>1300.9389647787432</v>
      </c>
      <c r="H34" s="21">
        <f>'計算用(期待容量)'!H34</f>
        <v>846.87414722654125</v>
      </c>
      <c r="I34" s="21">
        <f>'計算用(期待容量)'!I34</f>
        <v>372.34484160421817</v>
      </c>
      <c r="J34" s="21">
        <f>'計算用(期待容量)'!J34</f>
        <v>885.35560099030045</v>
      </c>
      <c r="K34" s="8"/>
    </row>
    <row r="35" spans="1:11" x14ac:dyDescent="0.3">
      <c r="A35" s="10" t="s">
        <v>23</v>
      </c>
      <c r="B35" s="21">
        <f>'計算用(期待容量)'!B35</f>
        <v>547.43499258304746</v>
      </c>
      <c r="C35" s="21">
        <f>'計算用(期待容量)'!C35</f>
        <v>2442.4614521339272</v>
      </c>
      <c r="D35" s="21">
        <f>'計算用(期待容量)'!D35</f>
        <v>1295.1251686520745</v>
      </c>
      <c r="E35" s="21">
        <f>'計算用(期待容量)'!E35</f>
        <v>1267.2368735585515</v>
      </c>
      <c r="F35" s="21">
        <f>'計算用(期待容量)'!F35</f>
        <v>819.1981702058132</v>
      </c>
      <c r="G35" s="21">
        <f>'計算用(期待容量)'!G35</f>
        <v>1432.6189017601846</v>
      </c>
      <c r="H35" s="21">
        <f>'計算用(期待容量)'!H35</f>
        <v>873.0697748710827</v>
      </c>
      <c r="I35" s="21">
        <f>'計算用(期待容量)'!I35</f>
        <v>423.53955203480166</v>
      </c>
      <c r="J35" s="21">
        <f>'計算用(期待容量)'!J35</f>
        <v>900.13511420049599</v>
      </c>
      <c r="K35" s="8"/>
    </row>
    <row r="36" spans="1:11" x14ac:dyDescent="0.3">
      <c r="B36" s="26"/>
      <c r="C36" s="26"/>
      <c r="D36" s="26"/>
      <c r="E36" s="26"/>
      <c r="F36" s="26"/>
      <c r="G36" s="26"/>
      <c r="H36" s="26"/>
      <c r="I36" s="26"/>
      <c r="J36" s="26"/>
      <c r="K36" s="8"/>
    </row>
    <row r="37" spans="1:11" x14ac:dyDescent="0.3">
      <c r="A37" s="1" t="s">
        <v>40</v>
      </c>
      <c r="B37" s="25"/>
      <c r="C37" s="25"/>
      <c r="D37" s="25"/>
      <c r="E37" s="25"/>
      <c r="F37" s="25"/>
      <c r="G37" s="25"/>
      <c r="H37" s="25"/>
      <c r="I37" s="25"/>
      <c r="J37" s="25"/>
      <c r="K37" s="8"/>
    </row>
    <row r="38" spans="1:11" x14ac:dyDescent="0.3">
      <c r="A38" s="10" t="s">
        <v>12</v>
      </c>
      <c r="B38" s="21">
        <f>B4*(1+B$19+B$21)-B24</f>
        <v>4036.7122081725765</v>
      </c>
      <c r="C38" s="21">
        <f t="shared" ref="C38:J38" si="1">C4*(1+C$19+C$21)-C24</f>
        <v>9411.2641962702437</v>
      </c>
      <c r="D38" s="21">
        <f t="shared" si="1"/>
        <v>38443.706763876588</v>
      </c>
      <c r="E38" s="21">
        <f t="shared" si="1"/>
        <v>16878.0272872961</v>
      </c>
      <c r="F38" s="21">
        <f t="shared" si="1"/>
        <v>3673.2177369832389</v>
      </c>
      <c r="G38" s="21">
        <f t="shared" si="1"/>
        <v>15874.948410121329</v>
      </c>
      <c r="H38" s="21">
        <f t="shared" si="1"/>
        <v>6872.0221270435495</v>
      </c>
      <c r="I38" s="21">
        <f t="shared" si="1"/>
        <v>3493.3232419955216</v>
      </c>
      <c r="J38" s="21">
        <f t="shared" si="1"/>
        <v>11917.122997360253</v>
      </c>
      <c r="K38" s="8"/>
    </row>
    <row r="39" spans="1:11" x14ac:dyDescent="0.3">
      <c r="A39" s="10" t="s">
        <v>13</v>
      </c>
      <c r="B39" s="21">
        <f t="shared" ref="B39:J49" si="2">B5*(1+B$19+B$21)-B25</f>
        <v>3388.7442034323403</v>
      </c>
      <c r="C39" s="21">
        <f t="shared" si="2"/>
        <v>7911.8704247299893</v>
      </c>
      <c r="D39" s="21">
        <f t="shared" si="2"/>
        <v>35229.831417443907</v>
      </c>
      <c r="E39" s="21">
        <f t="shared" si="2"/>
        <v>15895.880456778734</v>
      </c>
      <c r="F39" s="21">
        <f t="shared" si="2"/>
        <v>3238.8054014727741</v>
      </c>
      <c r="G39" s="21">
        <f t="shared" si="2"/>
        <v>15498.452431352696</v>
      </c>
      <c r="H39" s="21">
        <f t="shared" si="2"/>
        <v>6154.3262349716842</v>
      </c>
      <c r="I39" s="21">
        <f t="shared" si="2"/>
        <v>3058.5389873618465</v>
      </c>
      <c r="J39" s="21">
        <f t="shared" si="2"/>
        <v>11591.626097315095</v>
      </c>
      <c r="K39" s="8"/>
    </row>
    <row r="40" spans="1:11" x14ac:dyDescent="0.3">
      <c r="A40" s="10" t="s">
        <v>14</v>
      </c>
      <c r="B40" s="21">
        <f t="shared" si="2"/>
        <v>3490.2782033118974</v>
      </c>
      <c r="C40" s="21">
        <f t="shared" si="2"/>
        <v>9159.6534629233702</v>
      </c>
      <c r="D40" s="21">
        <f t="shared" si="2"/>
        <v>39060.916194839629</v>
      </c>
      <c r="E40" s="21">
        <f t="shared" si="2"/>
        <v>17215.102116382433</v>
      </c>
      <c r="F40" s="21">
        <f t="shared" si="2"/>
        <v>3855.9762699939579</v>
      </c>
      <c r="G40" s="21">
        <f t="shared" si="2"/>
        <v>18065.624873234214</v>
      </c>
      <c r="H40" s="21">
        <f t="shared" si="2"/>
        <v>7053.2989864393285</v>
      </c>
      <c r="I40" s="21">
        <f t="shared" si="2"/>
        <v>3649.9313769681921</v>
      </c>
      <c r="J40" s="21">
        <f t="shared" si="2"/>
        <v>12904.239906854174</v>
      </c>
      <c r="K40" s="8"/>
    </row>
    <row r="41" spans="1:11" x14ac:dyDescent="0.3">
      <c r="A41" s="10" t="s">
        <v>15</v>
      </c>
      <c r="B41" s="21">
        <f t="shared" si="2"/>
        <v>4134.1762162017803</v>
      </c>
      <c r="C41" s="21">
        <f t="shared" si="2"/>
        <v>11529.751889923264</v>
      </c>
      <c r="D41" s="21">
        <f t="shared" si="2"/>
        <v>50349.366893052429</v>
      </c>
      <c r="E41" s="21">
        <f t="shared" si="2"/>
        <v>20968.224319678819</v>
      </c>
      <c r="F41" s="21">
        <f t="shared" si="2"/>
        <v>4948.5594146558042</v>
      </c>
      <c r="G41" s="21">
        <f t="shared" si="2"/>
        <v>22924.942945894229</v>
      </c>
      <c r="H41" s="21">
        <f t="shared" si="2"/>
        <v>8652.1696660031612</v>
      </c>
      <c r="I41" s="21">
        <f t="shared" si="2"/>
        <v>4510.6566029014821</v>
      </c>
      <c r="J41" s="21">
        <f t="shared" si="2"/>
        <v>16537.651966886217</v>
      </c>
      <c r="K41" s="8"/>
    </row>
    <row r="42" spans="1:11" x14ac:dyDescent="0.3">
      <c r="A42" s="10" t="s">
        <v>16</v>
      </c>
      <c r="B42" s="21">
        <f t="shared" si="2"/>
        <v>4259.39887125317</v>
      </c>
      <c r="C42" s="21">
        <f t="shared" si="2"/>
        <v>11637.812339450875</v>
      </c>
      <c r="D42" s="21">
        <f t="shared" si="2"/>
        <v>50098.100737850182</v>
      </c>
      <c r="E42" s="21">
        <f t="shared" si="2"/>
        <v>20541.067438103593</v>
      </c>
      <c r="F42" s="21">
        <f t="shared" si="2"/>
        <v>5054.1145449331825</v>
      </c>
      <c r="G42" s="21">
        <f t="shared" si="2"/>
        <v>23022.760648504853</v>
      </c>
      <c r="H42" s="21">
        <f t="shared" si="2"/>
        <v>8580.2521500503808</v>
      </c>
      <c r="I42" s="21">
        <f t="shared" si="2"/>
        <v>4420.3816470327001</v>
      </c>
      <c r="J42" s="21">
        <f t="shared" si="2"/>
        <v>16607.051642821039</v>
      </c>
      <c r="K42" s="8"/>
    </row>
    <row r="43" spans="1:11" x14ac:dyDescent="0.3">
      <c r="A43" s="10" t="s">
        <v>17</v>
      </c>
      <c r="B43" s="21">
        <f t="shared" si="2"/>
        <v>4075.2206039269454</v>
      </c>
      <c r="C43" s="21">
        <f t="shared" si="2"/>
        <v>10714.712019604931</v>
      </c>
      <c r="D43" s="21">
        <f t="shared" si="2"/>
        <v>43684.414618360737</v>
      </c>
      <c r="E43" s="21">
        <f t="shared" si="2"/>
        <v>19705.062822663389</v>
      </c>
      <c r="F43" s="21">
        <f t="shared" si="2"/>
        <v>4646.5557945242108</v>
      </c>
      <c r="G43" s="21">
        <f t="shared" si="2"/>
        <v>20224.334129625626</v>
      </c>
      <c r="H43" s="21">
        <f t="shared" si="2"/>
        <v>8063.24985788095</v>
      </c>
      <c r="I43" s="21">
        <f t="shared" si="2"/>
        <v>4082.2455048321985</v>
      </c>
      <c r="J43" s="21">
        <f>J9*(1+J$19+J$21)-J29</f>
        <v>14528.93531195691</v>
      </c>
      <c r="K43" s="8"/>
    </row>
    <row r="44" spans="1:11" x14ac:dyDescent="0.3">
      <c r="A44" s="10" t="s">
        <v>18</v>
      </c>
      <c r="B44" s="21">
        <f t="shared" si="2"/>
        <v>4617.4369690927597</v>
      </c>
      <c r="C44" s="21">
        <f t="shared" si="2"/>
        <v>9950.6857558392039</v>
      </c>
      <c r="D44" s="21">
        <f t="shared" si="2"/>
        <v>37047.640614924792</v>
      </c>
      <c r="E44" s="21">
        <f t="shared" si="2"/>
        <v>17617.747954536986</v>
      </c>
      <c r="F44" s="21">
        <f t="shared" si="2"/>
        <v>3923.1463078316588</v>
      </c>
      <c r="G44" s="21">
        <f t="shared" si="2"/>
        <v>17045.100445957909</v>
      </c>
      <c r="H44" s="21">
        <f t="shared" si="2"/>
        <v>7043.0193975763723</v>
      </c>
      <c r="I44" s="21">
        <f t="shared" si="2"/>
        <v>3434.0262202090021</v>
      </c>
      <c r="J44" s="21">
        <f t="shared" si="2"/>
        <v>12548.399158544891</v>
      </c>
      <c r="K44" s="8"/>
    </row>
    <row r="45" spans="1:11" x14ac:dyDescent="0.3">
      <c r="A45" s="10" t="s">
        <v>19</v>
      </c>
      <c r="B45" s="21">
        <f t="shared" si="2"/>
        <v>4761.6983815705689</v>
      </c>
      <c r="C45" s="21">
        <f t="shared" si="2"/>
        <v>11554.862997925398</v>
      </c>
      <c r="D45" s="21">
        <f t="shared" si="2"/>
        <v>40788.114429195128</v>
      </c>
      <c r="E45" s="21">
        <f t="shared" si="2"/>
        <v>18382.597269308455</v>
      </c>
      <c r="F45" s="21">
        <f t="shared" si="2"/>
        <v>4482.6269553696147</v>
      </c>
      <c r="G45" s="21">
        <f t="shared" si="2"/>
        <v>18446.747145288649</v>
      </c>
      <c r="H45" s="21">
        <f t="shared" si="2"/>
        <v>8288.124819252891</v>
      </c>
      <c r="I45" s="21">
        <f t="shared" si="2"/>
        <v>3928.4359834683883</v>
      </c>
      <c r="J45" s="21">
        <f t="shared" si="2"/>
        <v>13413.84545560597</v>
      </c>
      <c r="K45" s="8"/>
    </row>
    <row r="46" spans="1:11" x14ac:dyDescent="0.3">
      <c r="A46" s="10" t="s">
        <v>20</v>
      </c>
      <c r="B46" s="21">
        <f t="shared" si="2"/>
        <v>5182.0730980169201</v>
      </c>
      <c r="C46" s="21">
        <f t="shared" si="2"/>
        <v>12630.475842007363</v>
      </c>
      <c r="D46" s="21">
        <f t="shared" si="2"/>
        <v>45255.903139639675</v>
      </c>
      <c r="E46" s="21">
        <f t="shared" si="2"/>
        <v>20454.482527805936</v>
      </c>
      <c r="F46" s="21">
        <f t="shared" si="2"/>
        <v>5077.531583434039</v>
      </c>
      <c r="G46" s="21">
        <f t="shared" si="2"/>
        <v>22015.317792622362</v>
      </c>
      <c r="H46" s="21">
        <f t="shared" si="2"/>
        <v>9817.8242998213009</v>
      </c>
      <c r="I46" s="21">
        <f t="shared" si="2"/>
        <v>4797.0810331398652</v>
      </c>
      <c r="J46" s="21">
        <f t="shared" si="2"/>
        <v>17148.808244439864</v>
      </c>
      <c r="K46" s="8"/>
    </row>
    <row r="47" spans="1:11" x14ac:dyDescent="0.3">
      <c r="A47" s="10" t="s">
        <v>21</v>
      </c>
      <c r="B47" s="21">
        <f t="shared" si="2"/>
        <v>5381.5566859748305</v>
      </c>
      <c r="C47" s="21">
        <f t="shared" si="2"/>
        <v>13133.399615293438</v>
      </c>
      <c r="D47" s="21">
        <f t="shared" si="2"/>
        <v>48454.546675226586</v>
      </c>
      <c r="E47" s="21">
        <f t="shared" si="2"/>
        <v>21436.546702864769</v>
      </c>
      <c r="F47" s="21">
        <f t="shared" si="2"/>
        <v>5518.4102179192641</v>
      </c>
      <c r="G47" s="21">
        <f t="shared" si="2"/>
        <v>22682.71944070439</v>
      </c>
      <c r="H47" s="21">
        <f t="shared" si="2"/>
        <v>9828.6247467740504</v>
      </c>
      <c r="I47" s="21">
        <f t="shared" si="2"/>
        <v>4728.0450594010399</v>
      </c>
      <c r="J47" s="21">
        <f t="shared" si="2"/>
        <v>17217.127894118923</v>
      </c>
      <c r="K47" s="8"/>
    </row>
    <row r="48" spans="1:11" x14ac:dyDescent="0.3">
      <c r="A48" s="10" t="s">
        <v>22</v>
      </c>
      <c r="B48" s="21">
        <f t="shared" si="2"/>
        <v>5259.7843671233377</v>
      </c>
      <c r="C48" s="21">
        <f t="shared" si="2"/>
        <v>13043.60355615407</v>
      </c>
      <c r="D48" s="21">
        <f t="shared" si="2"/>
        <v>48736.460261865483</v>
      </c>
      <c r="E48" s="21">
        <f t="shared" si="2"/>
        <v>21756.270156687577</v>
      </c>
      <c r="F48" s="21">
        <f t="shared" si="2"/>
        <v>5539.2045495278553</v>
      </c>
      <c r="G48" s="21">
        <f t="shared" si="2"/>
        <v>22743.006586867963</v>
      </c>
      <c r="H48" s="21">
        <f t="shared" si="2"/>
        <v>9919.8711360171183</v>
      </c>
      <c r="I48" s="21">
        <f t="shared" si="2"/>
        <v>4797.1131644198786</v>
      </c>
      <c r="J48" s="21">
        <f t="shared" si="2"/>
        <v>17307.06256518298</v>
      </c>
      <c r="K48" s="8"/>
    </row>
    <row r="49" spans="1:11" x14ac:dyDescent="0.3">
      <c r="A49" s="10" t="s">
        <v>23</v>
      </c>
      <c r="B49" s="21">
        <f t="shared" si="2"/>
        <v>4879.9885482704894</v>
      </c>
      <c r="C49" s="21">
        <f t="shared" si="2"/>
        <v>11967.749208003883</v>
      </c>
      <c r="D49" s="21">
        <f t="shared" si="2"/>
        <v>43953.672493452883</v>
      </c>
      <c r="E49" s="21">
        <f t="shared" si="2"/>
        <v>19579.049684883004</v>
      </c>
      <c r="F49" s="21">
        <f t="shared" si="2"/>
        <v>4854.2885609976311</v>
      </c>
      <c r="G49" s="21">
        <f t="shared" si="2"/>
        <v>19990.839700784723</v>
      </c>
      <c r="H49" s="21">
        <f t="shared" si="2"/>
        <v>8631.1153679805702</v>
      </c>
      <c r="I49" s="21">
        <f t="shared" si="2"/>
        <v>4194.059102583672</v>
      </c>
      <c r="J49" s="21">
        <f t="shared" si="2"/>
        <v>14570.320729494</v>
      </c>
      <c r="K49" s="8"/>
    </row>
    <row r="50" spans="1:11" x14ac:dyDescent="0.3">
      <c r="B50" s="25"/>
      <c r="C50" s="25"/>
      <c r="D50" s="25"/>
      <c r="E50" s="25"/>
      <c r="F50" s="25"/>
      <c r="G50" s="25"/>
      <c r="H50" s="25"/>
      <c r="I50" s="25"/>
      <c r="J50" s="25"/>
      <c r="K50" s="8"/>
    </row>
    <row r="51" spans="1:11" x14ac:dyDescent="0.3">
      <c r="A51" s="1" t="s">
        <v>44</v>
      </c>
      <c r="B51" s="25"/>
      <c r="C51" s="25"/>
      <c r="D51" s="25"/>
      <c r="E51" s="25"/>
      <c r="F51" s="25"/>
      <c r="G51" s="25"/>
      <c r="H51" s="25"/>
      <c r="I51" s="25"/>
      <c r="J51" s="25"/>
      <c r="K51" s="29" t="s">
        <v>53</v>
      </c>
    </row>
    <row r="52" spans="1:11" x14ac:dyDescent="0.3">
      <c r="A52" s="10" t="s">
        <v>12</v>
      </c>
      <c r="B52" s="21">
        <f>IF(記載例!$E$16=B$2,記載例!$E$22/1000,0)</f>
        <v>105</v>
      </c>
      <c r="C52" s="21">
        <f>IF(記載例!$E$16=C$2,記載例!$E$22/1000,0)</f>
        <v>0</v>
      </c>
      <c r="D52" s="21">
        <f>IF(記載例!$E$16=D$2,記載例!$E$22/1000,0)</f>
        <v>0</v>
      </c>
      <c r="E52" s="21">
        <f>IF(記載例!$E$16=E$2,記載例!$E$22/1000,0)</f>
        <v>0</v>
      </c>
      <c r="F52" s="21">
        <f>IF(記載例!$E$16=F$2,記載例!$E$22/1000,0)</f>
        <v>0</v>
      </c>
      <c r="G52" s="21">
        <f>IF(記載例!$E$16=G$2,記載例!$E$22/1000,0)</f>
        <v>0</v>
      </c>
      <c r="H52" s="21">
        <f>IF(記載例!$E$16=H$2,記載例!$E$22/1000,0)</f>
        <v>0</v>
      </c>
      <c r="I52" s="21">
        <f>IF(記載例!$E$16=I$2,記載例!$E$22/1000,0)</f>
        <v>0</v>
      </c>
      <c r="J52" s="21">
        <f>IF(記載例!$E$16=J$2,記載例!$E$22/1000,0)</f>
        <v>0</v>
      </c>
      <c r="K52" s="30">
        <f>SUM(B52:J52)</f>
        <v>105</v>
      </c>
    </row>
    <row r="53" spans="1:11" x14ac:dyDescent="0.3">
      <c r="A53" s="10" t="s">
        <v>13</v>
      </c>
      <c r="B53" s="21">
        <f>IF(記載例!$E$16=B$2,記載例!$F$22/1000,0)</f>
        <v>105</v>
      </c>
      <c r="C53" s="21">
        <f>IF(記載例!$E$16=C$2,記載例!$F$22/1000,0)</f>
        <v>0</v>
      </c>
      <c r="D53" s="21">
        <f>IF(記載例!$E$16=D$2,記載例!$F$22/1000,0)</f>
        <v>0</v>
      </c>
      <c r="E53" s="21">
        <f>IF(記載例!$E$16=E$2,記載例!$F$22/1000,0)</f>
        <v>0</v>
      </c>
      <c r="F53" s="21">
        <f>IF(記載例!$E$16=F$2,記載例!$F$22/1000,0)</f>
        <v>0</v>
      </c>
      <c r="G53" s="21">
        <f>IF(記載例!$E$16=G$2,記載例!$F$22/1000,0)</f>
        <v>0</v>
      </c>
      <c r="H53" s="21">
        <f>IF(記載例!$E$16=H$2,記載例!$F$22/1000,0)</f>
        <v>0</v>
      </c>
      <c r="I53" s="21">
        <f>IF(記載例!$E$16=I$2,記載例!$F$22/1000,0)</f>
        <v>0</v>
      </c>
      <c r="J53" s="21">
        <f>IF(記載例!$E$16=J$2,記載例!$F$22/1000,0)</f>
        <v>0</v>
      </c>
      <c r="K53" s="30">
        <f t="shared" ref="K53:K63" si="3">SUM(B53:J53)</f>
        <v>105</v>
      </c>
    </row>
    <row r="54" spans="1:11" x14ac:dyDescent="0.3">
      <c r="A54" s="10" t="s">
        <v>14</v>
      </c>
      <c r="B54" s="21">
        <f>IF(記載例!$E$16=B$2,記載例!$G$22/1000,0)</f>
        <v>103</v>
      </c>
      <c r="C54" s="21">
        <f>IF(記載例!$E$16=C$2,記載例!$G$22/1000,0)</f>
        <v>0</v>
      </c>
      <c r="D54" s="21">
        <f>IF(記載例!$E$16=D$2,記載例!$G$22/1000,0)</f>
        <v>0</v>
      </c>
      <c r="E54" s="21">
        <f>IF(記載例!$E$16=E$2,記載例!$G$22/1000,0)</f>
        <v>0</v>
      </c>
      <c r="F54" s="21">
        <f>IF(記載例!$E$16=F$2,記載例!$G$22/1000,0)</f>
        <v>0</v>
      </c>
      <c r="G54" s="21">
        <f>IF(記載例!$E$16=G$2,記載例!$G$22/1000,0)</f>
        <v>0</v>
      </c>
      <c r="H54" s="21">
        <f>IF(記載例!$E$16=H$2,記載例!$G$22/1000,0)</f>
        <v>0</v>
      </c>
      <c r="I54" s="21">
        <f>IF(記載例!$E$16=I$2,記載例!$G$22/1000,0)</f>
        <v>0</v>
      </c>
      <c r="J54" s="21">
        <f>IF(記載例!$E$16=J$2,記載例!$G$22/1000,0)</f>
        <v>0</v>
      </c>
      <c r="K54" s="30">
        <f t="shared" si="3"/>
        <v>103</v>
      </c>
    </row>
    <row r="55" spans="1:11" x14ac:dyDescent="0.3">
      <c r="A55" s="10" t="s">
        <v>15</v>
      </c>
      <c r="B55" s="21">
        <f>IF(記載例!$E$16=B$2,記載例!$H$22/1000,0)</f>
        <v>102</v>
      </c>
      <c r="C55" s="21">
        <f>IF(記載例!$E$16=C$2,記載例!$H$22/1000,0)</f>
        <v>0</v>
      </c>
      <c r="D55" s="21">
        <f>IF(記載例!$E$16=D$2,記載例!$H$22/1000,0)</f>
        <v>0</v>
      </c>
      <c r="E55" s="21">
        <f>IF(記載例!$E$16=E$2,記載例!$H$22/1000,0)</f>
        <v>0</v>
      </c>
      <c r="F55" s="21">
        <f>IF(記載例!$E$16=F$2,記載例!$H$22/1000,0)</f>
        <v>0</v>
      </c>
      <c r="G55" s="21">
        <f>IF(記載例!$E$16=G$2,記載例!$H$22/1000,0)</f>
        <v>0</v>
      </c>
      <c r="H55" s="21">
        <f>IF(記載例!$E$16=H$2,記載例!$H$22/1000,0)</f>
        <v>0</v>
      </c>
      <c r="I55" s="21">
        <f>IF(記載例!$E$16=I$2,記載例!$H$22/1000,0)</f>
        <v>0</v>
      </c>
      <c r="J55" s="21">
        <f>IF(記載例!$E$16=J$2,記載例!$H$22/1000,0)</f>
        <v>0</v>
      </c>
      <c r="K55" s="30">
        <f t="shared" si="3"/>
        <v>102</v>
      </c>
    </row>
    <row r="56" spans="1:11" x14ac:dyDescent="0.3">
      <c r="A56" s="10" t="s">
        <v>16</v>
      </c>
      <c r="B56" s="21">
        <f>IF(記載例!$E$16=B$2,記載例!$I$22/1000,0)</f>
        <v>102</v>
      </c>
      <c r="C56" s="21">
        <f>IF(記載例!$E$16=C$2,記載例!$I$22/1000,0)</f>
        <v>0</v>
      </c>
      <c r="D56" s="21">
        <f>IF(記載例!$E$16=D$2,記載例!$I$22/1000,0)</f>
        <v>0</v>
      </c>
      <c r="E56" s="21">
        <f>IF(記載例!$E$16=E$2,記載例!$I$22/1000,0)</f>
        <v>0</v>
      </c>
      <c r="F56" s="21">
        <f>IF(記載例!$E$16=F$2,記載例!$I$22/1000,0)</f>
        <v>0</v>
      </c>
      <c r="G56" s="21">
        <f>IF(記載例!$E$16=G$2,記載例!$I$22/1000,0)</f>
        <v>0</v>
      </c>
      <c r="H56" s="21">
        <f>IF(記載例!$E$16=H$2,記載例!$I$22/1000,0)</f>
        <v>0</v>
      </c>
      <c r="I56" s="21">
        <f>IF(記載例!$E$16=I$2,記載例!$I$22/1000,0)</f>
        <v>0</v>
      </c>
      <c r="J56" s="21">
        <f>IF(記載例!$E$16=J$2,記載例!$I$22/1000,0)</f>
        <v>0</v>
      </c>
      <c r="K56" s="30">
        <f t="shared" si="3"/>
        <v>102</v>
      </c>
    </row>
    <row r="57" spans="1:11" x14ac:dyDescent="0.3">
      <c r="A57" s="10" t="s">
        <v>17</v>
      </c>
      <c r="B57" s="21">
        <f>IF(記載例!$E$16=B$2,記載例!$J$22/1000,0)</f>
        <v>103</v>
      </c>
      <c r="C57" s="21">
        <f>IF(記載例!$E$16=C$2,記載例!$J$22/1000,0)</f>
        <v>0</v>
      </c>
      <c r="D57" s="21">
        <f>IF(記載例!$E$16=D$2,記載例!$J$22/1000,0)</f>
        <v>0</v>
      </c>
      <c r="E57" s="21">
        <f>IF(記載例!$E$16=E$2,記載例!$J$22/1000,0)</f>
        <v>0</v>
      </c>
      <c r="F57" s="21">
        <f>IF(記載例!$E$16=F$2,記載例!$J$22/1000,0)</f>
        <v>0</v>
      </c>
      <c r="G57" s="21">
        <f>IF(記載例!$E$16=G$2,記載例!$J$22/1000,0)</f>
        <v>0</v>
      </c>
      <c r="H57" s="21">
        <f>IF(記載例!$E$16=H$2,記載例!$J$22/1000,0)</f>
        <v>0</v>
      </c>
      <c r="I57" s="21">
        <f>IF(記載例!$E$16=I$2,記載例!$J$22/1000,0)</f>
        <v>0</v>
      </c>
      <c r="J57" s="21">
        <f>IF(記載例!$E$16=J$2,記載例!$J$22/1000,0)</f>
        <v>0</v>
      </c>
      <c r="K57" s="30">
        <f t="shared" si="3"/>
        <v>103</v>
      </c>
    </row>
    <row r="58" spans="1:11" x14ac:dyDescent="0.3">
      <c r="A58" s="10" t="s">
        <v>18</v>
      </c>
      <c r="B58" s="21">
        <f>IF(記載例!$E$16=B$2,記載例!$K$22/1000,0)</f>
        <v>105</v>
      </c>
      <c r="C58" s="21">
        <f>IF(記載例!$E$16=C$2,記載例!$K$22/1000,0)</f>
        <v>0</v>
      </c>
      <c r="D58" s="21">
        <f>IF(記載例!$E$16=D$2,記載例!$K$22/1000,0)</f>
        <v>0</v>
      </c>
      <c r="E58" s="21">
        <f>IF(記載例!$E$16=E$2,記載例!$K$22/1000,0)</f>
        <v>0</v>
      </c>
      <c r="F58" s="21">
        <f>IF(記載例!$E$16=F$2,記載例!$K$22/1000,0)</f>
        <v>0</v>
      </c>
      <c r="G58" s="21">
        <f>IF(記載例!$E$16=G$2,記載例!$K$22/1000,0)</f>
        <v>0</v>
      </c>
      <c r="H58" s="21">
        <f>IF(記載例!$E$16=H$2,記載例!$K$22/1000,0)</f>
        <v>0</v>
      </c>
      <c r="I58" s="21">
        <f>IF(記載例!$E$16=I$2,記載例!$K$22/1000,0)</f>
        <v>0</v>
      </c>
      <c r="J58" s="21">
        <f>IF(記載例!$E$16=J$2,記載例!$K$22/1000,0)</f>
        <v>0</v>
      </c>
      <c r="K58" s="30">
        <f t="shared" si="3"/>
        <v>105</v>
      </c>
    </row>
    <row r="59" spans="1:11" x14ac:dyDescent="0.3">
      <c r="A59" s="10" t="s">
        <v>19</v>
      </c>
      <c r="B59" s="21">
        <f>IF(記載例!$E$16=B$2,記載例!$L$22/1000,0)</f>
        <v>105</v>
      </c>
      <c r="C59" s="21">
        <f>IF(記載例!$E$16=C$2,記載例!$L$22/1000,0)</f>
        <v>0</v>
      </c>
      <c r="D59" s="21">
        <f>IF(記載例!$E$16=D$2,記載例!$L$22/1000,0)</f>
        <v>0</v>
      </c>
      <c r="E59" s="21">
        <f>IF(記載例!$E$16=E$2,記載例!$L$22/1000,0)</f>
        <v>0</v>
      </c>
      <c r="F59" s="21">
        <f>IF(記載例!$E$16=F$2,記載例!$L$22/1000,0)</f>
        <v>0</v>
      </c>
      <c r="G59" s="21">
        <f>IF(記載例!$E$16=G$2,記載例!$L$22/1000,0)</f>
        <v>0</v>
      </c>
      <c r="H59" s="21">
        <f>IF(記載例!$E$16=H$2,記載例!$L$22/1000,0)</f>
        <v>0</v>
      </c>
      <c r="I59" s="21">
        <f>IF(記載例!$E$16=I$2,記載例!$L$22/1000,0)</f>
        <v>0</v>
      </c>
      <c r="J59" s="21">
        <f>IF(記載例!$E$16=J$2,記載例!$L$22/1000,0)</f>
        <v>0</v>
      </c>
      <c r="K59" s="30">
        <f t="shared" si="3"/>
        <v>105</v>
      </c>
    </row>
    <row r="60" spans="1:11" x14ac:dyDescent="0.3">
      <c r="A60" s="10" t="s">
        <v>20</v>
      </c>
      <c r="B60" s="21">
        <f>IF(記載例!$E$16=B$2,記載例!$M$22/1000,0)</f>
        <v>107</v>
      </c>
      <c r="C60" s="21">
        <f>IF(記載例!$E$16=C$2,記載例!$M$22/1000,0)</f>
        <v>0</v>
      </c>
      <c r="D60" s="21">
        <f>IF(記載例!$E$16=D$2,記載例!$M$22/1000,0)</f>
        <v>0</v>
      </c>
      <c r="E60" s="21">
        <f>IF(記載例!$E$16=E$2,記載例!$M$22/1000,0)</f>
        <v>0</v>
      </c>
      <c r="F60" s="21">
        <f>IF(記載例!$E$16=F$2,記載例!$M$22/1000,0)</f>
        <v>0</v>
      </c>
      <c r="G60" s="21">
        <f>IF(記載例!$E$16=G$2,記載例!$M$22/1000,0)</f>
        <v>0</v>
      </c>
      <c r="H60" s="21">
        <f>IF(記載例!$E$16=H$2,記載例!$M$22/1000,0)</f>
        <v>0</v>
      </c>
      <c r="I60" s="21">
        <f>IF(記載例!$E$16=I$2,記載例!$M$22/1000,0)</f>
        <v>0</v>
      </c>
      <c r="J60" s="21">
        <f>IF(記載例!$E$16=J$2,記載例!$M$22/1000,0)</f>
        <v>0</v>
      </c>
      <c r="K60" s="30">
        <f t="shared" si="3"/>
        <v>107</v>
      </c>
    </row>
    <row r="61" spans="1:11" x14ac:dyDescent="0.3">
      <c r="A61" s="10" t="s">
        <v>21</v>
      </c>
      <c r="B61" s="21">
        <f>IF(記載例!$E$16=B$2,記載例!$N$22/1000,0)</f>
        <v>108</v>
      </c>
      <c r="C61" s="21">
        <f>IF(記載例!$E$16=C$2,記載例!$N$22/1000,0)</f>
        <v>0</v>
      </c>
      <c r="D61" s="21">
        <f>IF(記載例!$E$16=D$2,記載例!$N$22/1000,0)</f>
        <v>0</v>
      </c>
      <c r="E61" s="21">
        <f>IF(記載例!$E$16=E$2,記載例!$N$22/1000,0)</f>
        <v>0</v>
      </c>
      <c r="F61" s="21">
        <f>IF(記載例!$E$16=F$2,記載例!$N$22/1000,0)</f>
        <v>0</v>
      </c>
      <c r="G61" s="21">
        <f>IF(記載例!$E$16=G$2,記載例!$N$22/1000,0)</f>
        <v>0</v>
      </c>
      <c r="H61" s="21">
        <f>IF(記載例!$E$16=H$2,記載例!$N$22/1000,0)</f>
        <v>0</v>
      </c>
      <c r="I61" s="21">
        <f>IF(記載例!$E$16=I$2,記載例!$N$22/1000,0)</f>
        <v>0</v>
      </c>
      <c r="J61" s="21">
        <f>IF(記載例!$E$16=J$2,記載例!$N$22/1000,0)</f>
        <v>0</v>
      </c>
      <c r="K61" s="30">
        <f t="shared" si="3"/>
        <v>108</v>
      </c>
    </row>
    <row r="62" spans="1:11" x14ac:dyDescent="0.3">
      <c r="A62" s="10" t="s">
        <v>22</v>
      </c>
      <c r="B62" s="21">
        <f>IF(記載例!$E$16=B$2,記載例!$O$22/1000,0)</f>
        <v>108</v>
      </c>
      <c r="C62" s="21">
        <f>IF(記載例!$E$16=C$2,記載例!$O$22/1000,0)</f>
        <v>0</v>
      </c>
      <c r="D62" s="21">
        <f>IF(記載例!$E$16=D$2,記載例!$O$22/1000,0)</f>
        <v>0</v>
      </c>
      <c r="E62" s="21">
        <f>IF(記載例!$E$16=E$2,記載例!$O$22/1000,0)</f>
        <v>0</v>
      </c>
      <c r="F62" s="21">
        <f>IF(記載例!$E$16=F$2,記載例!$O$22/1000,0)</f>
        <v>0</v>
      </c>
      <c r="G62" s="21">
        <f>IF(記載例!$E$16=G$2,記載例!$O$22/1000,0)</f>
        <v>0</v>
      </c>
      <c r="H62" s="21">
        <f>IF(記載例!$E$16=H$2,記載例!$O$22/1000,0)</f>
        <v>0</v>
      </c>
      <c r="I62" s="21">
        <f>IF(記載例!$E$16=I$2,記載例!$O$22/1000,0)</f>
        <v>0</v>
      </c>
      <c r="J62" s="21">
        <f>IF(記載例!$E$16=J$2,記載例!$O$22/1000,0)</f>
        <v>0</v>
      </c>
      <c r="K62" s="30">
        <f t="shared" si="3"/>
        <v>108</v>
      </c>
    </row>
    <row r="63" spans="1:11" x14ac:dyDescent="0.3">
      <c r="A63" s="10" t="s">
        <v>23</v>
      </c>
      <c r="B63" s="21">
        <f>IF(記載例!$E$16=B$2,記載例!$P$22/1000,0)</f>
        <v>107</v>
      </c>
      <c r="C63" s="21">
        <f>IF(記載例!$E$16=C$2,記載例!$P$22/1000,0)</f>
        <v>0</v>
      </c>
      <c r="D63" s="21">
        <f>IF(記載例!$E$16=D$2,記載例!$P$22/1000,0)</f>
        <v>0</v>
      </c>
      <c r="E63" s="21">
        <f>IF(記載例!$E$16=E$2,記載例!$P$22/1000,0)</f>
        <v>0</v>
      </c>
      <c r="F63" s="21">
        <f>IF(記載例!$E$16=F$2,記載例!$P$22/1000,0)</f>
        <v>0</v>
      </c>
      <c r="G63" s="21">
        <f>IF(記載例!$E$16=G$2,記載例!$P$22/1000,0)</f>
        <v>0</v>
      </c>
      <c r="H63" s="21">
        <f>IF(記載例!$E$16=H$2,記載例!$P$22/1000,0)</f>
        <v>0</v>
      </c>
      <c r="I63" s="21">
        <f>IF(記載例!$E$16=I$2,記載例!$P$22/1000,0)</f>
        <v>0</v>
      </c>
      <c r="J63" s="21">
        <f>IF(記載例!$E$16=J$2,記載例!$P$22/1000,0)</f>
        <v>0</v>
      </c>
      <c r="K63" s="30">
        <f t="shared" si="3"/>
        <v>107</v>
      </c>
    </row>
    <row r="64" spans="1:11" x14ac:dyDescent="0.3">
      <c r="B64" s="25"/>
      <c r="C64" s="25"/>
      <c r="D64" s="25"/>
      <c r="E64" s="25"/>
      <c r="F64" s="25"/>
      <c r="G64" s="25"/>
      <c r="H64" s="25"/>
      <c r="I64" s="25"/>
      <c r="J64" s="25"/>
      <c r="K64" s="8"/>
    </row>
    <row r="65" spans="1:11" x14ac:dyDescent="0.3">
      <c r="A65" s="1" t="s">
        <v>45</v>
      </c>
      <c r="B65" s="25"/>
      <c r="C65" s="25"/>
      <c r="D65" s="25"/>
      <c r="E65" s="25"/>
      <c r="F65" s="25"/>
      <c r="G65" s="25"/>
      <c r="H65" s="25"/>
      <c r="I65" s="25"/>
      <c r="J65" s="25"/>
      <c r="K65" s="8"/>
    </row>
    <row r="66" spans="1:11" x14ac:dyDescent="0.3">
      <c r="A66" s="10" t="s">
        <v>12</v>
      </c>
      <c r="B66" s="21">
        <f>B38-(B52-MIN(B$52:B$63))</f>
        <v>4033.7122081725765</v>
      </c>
      <c r="C66" s="21">
        <f>C38-(C52-MIN(C$52:C$63))</f>
        <v>9411.2641962702437</v>
      </c>
      <c r="D66" s="21">
        <f t="shared" ref="D66:J66" si="4">D38-(D52-MIN(D$52:D$63))</f>
        <v>38443.706763876588</v>
      </c>
      <c r="E66" s="21">
        <f t="shared" si="4"/>
        <v>16878.0272872961</v>
      </c>
      <c r="F66" s="21">
        <f t="shared" si="4"/>
        <v>3673.2177369832389</v>
      </c>
      <c r="G66" s="21">
        <f>G38-(G52-MIN(G$52:G$63))</f>
        <v>15874.948410121329</v>
      </c>
      <c r="H66" s="21">
        <f t="shared" si="4"/>
        <v>6872.0221270435495</v>
      </c>
      <c r="I66" s="21">
        <f t="shared" si="4"/>
        <v>3493.3232419955216</v>
      </c>
      <c r="J66" s="21">
        <f t="shared" si="4"/>
        <v>11917.122997360253</v>
      </c>
      <c r="K66" s="8"/>
    </row>
    <row r="67" spans="1:11" x14ac:dyDescent="0.3">
      <c r="A67" s="10" t="s">
        <v>13</v>
      </c>
      <c r="B67" s="21">
        <f>B39-(B53-MIN(B$52:B$63))</f>
        <v>3385.7442034323403</v>
      </c>
      <c r="C67" s="21">
        <f t="shared" ref="B67:J77" si="5">C39-(C53-MIN(C$52:C$63))</f>
        <v>7911.8704247299893</v>
      </c>
      <c r="D67" s="21">
        <f t="shared" si="5"/>
        <v>35229.831417443907</v>
      </c>
      <c r="E67" s="21">
        <f t="shared" si="5"/>
        <v>15895.880456778734</v>
      </c>
      <c r="F67" s="21">
        <f t="shared" si="5"/>
        <v>3238.8054014727741</v>
      </c>
      <c r="G67" s="21">
        <f>G39-(G53-MIN(G$52:G$63))</f>
        <v>15498.452431352696</v>
      </c>
      <c r="H67" s="21">
        <f t="shared" si="5"/>
        <v>6154.3262349716842</v>
      </c>
      <c r="I67" s="21">
        <f t="shared" si="5"/>
        <v>3058.5389873618465</v>
      </c>
      <c r="J67" s="21">
        <f t="shared" si="5"/>
        <v>11591.626097315095</v>
      </c>
      <c r="K67" s="8"/>
    </row>
    <row r="68" spans="1:11" x14ac:dyDescent="0.3">
      <c r="A68" s="10" t="s">
        <v>14</v>
      </c>
      <c r="B68" s="21">
        <f t="shared" si="5"/>
        <v>3489.2782033118974</v>
      </c>
      <c r="C68" s="21">
        <f t="shared" si="5"/>
        <v>9159.6534629233702</v>
      </c>
      <c r="D68" s="21">
        <f t="shared" si="5"/>
        <v>39060.916194839629</v>
      </c>
      <c r="E68" s="21">
        <f t="shared" si="5"/>
        <v>17215.102116382433</v>
      </c>
      <c r="F68" s="21">
        <f t="shared" si="5"/>
        <v>3855.9762699939579</v>
      </c>
      <c r="G68" s="21">
        <f>G40-(G54-MIN(G$52:G$63))</f>
        <v>18065.624873234214</v>
      </c>
      <c r="H68" s="21">
        <f t="shared" si="5"/>
        <v>7053.2989864393285</v>
      </c>
      <c r="I68" s="21">
        <f t="shared" si="5"/>
        <v>3649.9313769681921</v>
      </c>
      <c r="J68" s="21">
        <f t="shared" si="5"/>
        <v>12904.239906854174</v>
      </c>
      <c r="K68" s="8"/>
    </row>
    <row r="69" spans="1:11" x14ac:dyDescent="0.3">
      <c r="A69" s="10" t="s">
        <v>15</v>
      </c>
      <c r="B69" s="21">
        <f t="shared" si="5"/>
        <v>4134.1762162017803</v>
      </c>
      <c r="C69" s="21">
        <f t="shared" si="5"/>
        <v>11529.751889923264</v>
      </c>
      <c r="D69" s="21">
        <f t="shared" si="5"/>
        <v>50349.366893052429</v>
      </c>
      <c r="E69" s="21">
        <f t="shared" si="5"/>
        <v>20968.224319678819</v>
      </c>
      <c r="F69" s="21">
        <f t="shared" si="5"/>
        <v>4948.5594146558042</v>
      </c>
      <c r="G69" s="21">
        <f>G41-(G55-MIN(G$52:G$63))</f>
        <v>22924.942945894229</v>
      </c>
      <c r="H69" s="21">
        <f t="shared" si="5"/>
        <v>8652.1696660031612</v>
      </c>
      <c r="I69" s="21">
        <f t="shared" si="5"/>
        <v>4510.6566029014821</v>
      </c>
      <c r="J69" s="21">
        <f t="shared" si="5"/>
        <v>16537.651966886217</v>
      </c>
      <c r="K69" s="8"/>
    </row>
    <row r="70" spans="1:11" x14ac:dyDescent="0.3">
      <c r="A70" s="10" t="s">
        <v>16</v>
      </c>
      <c r="B70" s="21">
        <f t="shared" si="5"/>
        <v>4259.39887125317</v>
      </c>
      <c r="C70" s="21">
        <f t="shared" si="5"/>
        <v>11637.812339450875</v>
      </c>
      <c r="D70" s="21">
        <f t="shared" si="5"/>
        <v>50098.100737850182</v>
      </c>
      <c r="E70" s="21">
        <f t="shared" si="5"/>
        <v>20541.067438103593</v>
      </c>
      <c r="F70" s="21">
        <f t="shared" si="5"/>
        <v>5054.1145449331825</v>
      </c>
      <c r="G70" s="21">
        <f t="shared" si="5"/>
        <v>23022.760648504853</v>
      </c>
      <c r="H70" s="21">
        <f t="shared" si="5"/>
        <v>8580.2521500503808</v>
      </c>
      <c r="I70" s="21">
        <f t="shared" si="5"/>
        <v>4420.3816470327001</v>
      </c>
      <c r="J70" s="21">
        <f t="shared" si="5"/>
        <v>16607.051642821039</v>
      </c>
      <c r="K70" s="8"/>
    </row>
    <row r="71" spans="1:11" x14ac:dyDescent="0.3">
      <c r="A71" s="10" t="s">
        <v>17</v>
      </c>
      <c r="B71" s="21">
        <f t="shared" si="5"/>
        <v>4074.2206039269454</v>
      </c>
      <c r="C71" s="21">
        <f t="shared" si="5"/>
        <v>10714.712019604931</v>
      </c>
      <c r="D71" s="21">
        <f t="shared" si="5"/>
        <v>43684.414618360737</v>
      </c>
      <c r="E71" s="21">
        <f t="shared" si="5"/>
        <v>19705.062822663389</v>
      </c>
      <c r="F71" s="21">
        <f t="shared" si="5"/>
        <v>4646.5557945242108</v>
      </c>
      <c r="G71" s="21">
        <f t="shared" si="5"/>
        <v>20224.334129625626</v>
      </c>
      <c r="H71" s="21">
        <f t="shared" si="5"/>
        <v>8063.24985788095</v>
      </c>
      <c r="I71" s="21">
        <f t="shared" si="5"/>
        <v>4082.2455048321985</v>
      </c>
      <c r="J71" s="21">
        <f t="shared" si="5"/>
        <v>14528.93531195691</v>
      </c>
      <c r="K71" s="8"/>
    </row>
    <row r="72" spans="1:11" x14ac:dyDescent="0.3">
      <c r="A72" s="10" t="s">
        <v>18</v>
      </c>
      <c r="B72" s="21">
        <f t="shared" si="5"/>
        <v>4614.4369690927597</v>
      </c>
      <c r="C72" s="21">
        <f t="shared" si="5"/>
        <v>9950.6857558392039</v>
      </c>
      <c r="D72" s="21">
        <f t="shared" si="5"/>
        <v>37047.640614924792</v>
      </c>
      <c r="E72" s="21">
        <f t="shared" si="5"/>
        <v>17617.747954536986</v>
      </c>
      <c r="F72" s="21">
        <f t="shared" si="5"/>
        <v>3923.1463078316588</v>
      </c>
      <c r="G72" s="21">
        <f t="shared" si="5"/>
        <v>17045.100445957909</v>
      </c>
      <c r="H72" s="21">
        <f t="shared" si="5"/>
        <v>7043.0193975763723</v>
      </c>
      <c r="I72" s="21">
        <f t="shared" si="5"/>
        <v>3434.0262202090021</v>
      </c>
      <c r="J72" s="21">
        <f t="shared" si="5"/>
        <v>12548.399158544891</v>
      </c>
      <c r="K72" s="8"/>
    </row>
    <row r="73" spans="1:11" x14ac:dyDescent="0.3">
      <c r="A73" s="10" t="s">
        <v>19</v>
      </c>
      <c r="B73" s="21">
        <f t="shared" si="5"/>
        <v>4758.6983815705689</v>
      </c>
      <c r="C73" s="21">
        <f t="shared" si="5"/>
        <v>11554.862997925398</v>
      </c>
      <c r="D73" s="21">
        <f t="shared" si="5"/>
        <v>40788.114429195128</v>
      </c>
      <c r="E73" s="21">
        <f t="shared" si="5"/>
        <v>18382.597269308455</v>
      </c>
      <c r="F73" s="21">
        <f t="shared" si="5"/>
        <v>4482.6269553696147</v>
      </c>
      <c r="G73" s="21">
        <f t="shared" si="5"/>
        <v>18446.747145288649</v>
      </c>
      <c r="H73" s="21">
        <f t="shared" si="5"/>
        <v>8288.124819252891</v>
      </c>
      <c r="I73" s="21">
        <f t="shared" si="5"/>
        <v>3928.4359834683883</v>
      </c>
      <c r="J73" s="21">
        <f t="shared" si="5"/>
        <v>13413.84545560597</v>
      </c>
      <c r="K73" s="8"/>
    </row>
    <row r="74" spans="1:11" x14ac:dyDescent="0.3">
      <c r="A74" s="10" t="s">
        <v>20</v>
      </c>
      <c r="B74" s="21">
        <f t="shared" si="5"/>
        <v>5177.0730980169201</v>
      </c>
      <c r="C74" s="21">
        <f t="shared" si="5"/>
        <v>12630.475842007363</v>
      </c>
      <c r="D74" s="21">
        <f t="shared" si="5"/>
        <v>45255.903139639675</v>
      </c>
      <c r="E74" s="21">
        <f t="shared" si="5"/>
        <v>20454.482527805936</v>
      </c>
      <c r="F74" s="21">
        <f t="shared" si="5"/>
        <v>5077.531583434039</v>
      </c>
      <c r="G74" s="21">
        <f t="shared" si="5"/>
        <v>22015.317792622362</v>
      </c>
      <c r="H74" s="21">
        <f t="shared" si="5"/>
        <v>9817.8242998213009</v>
      </c>
      <c r="I74" s="21">
        <f t="shared" si="5"/>
        <v>4797.0810331398652</v>
      </c>
      <c r="J74" s="21">
        <f t="shared" si="5"/>
        <v>17148.808244439864</v>
      </c>
      <c r="K74" s="8"/>
    </row>
    <row r="75" spans="1:11" x14ac:dyDescent="0.3">
      <c r="A75" s="10" t="s">
        <v>21</v>
      </c>
      <c r="B75" s="21">
        <f t="shared" si="5"/>
        <v>5375.5566859748305</v>
      </c>
      <c r="C75" s="21">
        <f t="shared" si="5"/>
        <v>13133.399615293438</v>
      </c>
      <c r="D75" s="21">
        <f t="shared" si="5"/>
        <v>48454.546675226586</v>
      </c>
      <c r="E75" s="21">
        <f t="shared" si="5"/>
        <v>21436.546702864769</v>
      </c>
      <c r="F75" s="21">
        <f t="shared" si="5"/>
        <v>5518.4102179192641</v>
      </c>
      <c r="G75" s="21">
        <f t="shared" si="5"/>
        <v>22682.71944070439</v>
      </c>
      <c r="H75" s="21">
        <f t="shared" si="5"/>
        <v>9828.6247467740504</v>
      </c>
      <c r="I75" s="21">
        <f t="shared" si="5"/>
        <v>4728.0450594010399</v>
      </c>
      <c r="J75" s="21">
        <f t="shared" si="5"/>
        <v>17217.127894118923</v>
      </c>
      <c r="K75" s="8"/>
    </row>
    <row r="76" spans="1:11" x14ac:dyDescent="0.3">
      <c r="A76" s="10" t="s">
        <v>22</v>
      </c>
      <c r="B76" s="21">
        <f t="shared" si="5"/>
        <v>5253.7843671233377</v>
      </c>
      <c r="C76" s="21">
        <f t="shared" si="5"/>
        <v>13043.60355615407</v>
      </c>
      <c r="D76" s="21">
        <f t="shared" si="5"/>
        <v>48736.460261865483</v>
      </c>
      <c r="E76" s="21">
        <f t="shared" si="5"/>
        <v>21756.270156687577</v>
      </c>
      <c r="F76" s="21">
        <f t="shared" si="5"/>
        <v>5539.2045495278553</v>
      </c>
      <c r="G76" s="21">
        <f t="shared" si="5"/>
        <v>22743.006586867963</v>
      </c>
      <c r="H76" s="21">
        <f t="shared" si="5"/>
        <v>9919.8711360171183</v>
      </c>
      <c r="I76" s="21">
        <f t="shared" si="5"/>
        <v>4797.1131644198786</v>
      </c>
      <c r="J76" s="21">
        <f t="shared" si="5"/>
        <v>17307.06256518298</v>
      </c>
      <c r="K76" s="8"/>
    </row>
    <row r="77" spans="1:11" x14ac:dyDescent="0.3">
      <c r="A77" s="10" t="s">
        <v>23</v>
      </c>
      <c r="B77" s="21">
        <f t="shared" si="5"/>
        <v>4874.9885482704894</v>
      </c>
      <c r="C77" s="21">
        <f t="shared" si="5"/>
        <v>11967.749208003883</v>
      </c>
      <c r="D77" s="21">
        <f t="shared" si="5"/>
        <v>43953.672493452883</v>
      </c>
      <c r="E77" s="21">
        <f t="shared" si="5"/>
        <v>19579.049684883004</v>
      </c>
      <c r="F77" s="21">
        <f t="shared" si="5"/>
        <v>4854.2885609976311</v>
      </c>
      <c r="G77" s="21">
        <f t="shared" si="5"/>
        <v>19990.839700784723</v>
      </c>
      <c r="H77" s="21">
        <f t="shared" si="5"/>
        <v>8631.1153679805702</v>
      </c>
      <c r="I77" s="21">
        <f t="shared" si="5"/>
        <v>4194.059102583672</v>
      </c>
      <c r="J77" s="21">
        <f t="shared" si="5"/>
        <v>14570.320729494</v>
      </c>
      <c r="K77" s="8"/>
    </row>
    <row r="78" spans="1:11" x14ac:dyDescent="0.3">
      <c r="B78" s="25"/>
      <c r="C78" s="25"/>
      <c r="D78" s="25"/>
      <c r="E78" s="25"/>
      <c r="F78" s="25"/>
      <c r="G78" s="25"/>
      <c r="H78" s="25"/>
      <c r="I78" s="25"/>
      <c r="J78" s="25"/>
      <c r="K78" s="8"/>
    </row>
    <row r="79" spans="1:11" x14ac:dyDescent="0.3">
      <c r="A79" s="1" t="s">
        <v>46</v>
      </c>
      <c r="B79" s="22" t="s">
        <v>47</v>
      </c>
      <c r="C79" s="25"/>
      <c r="D79" s="25"/>
      <c r="E79" s="25"/>
      <c r="F79" s="25"/>
      <c r="G79" s="25"/>
      <c r="H79" s="25"/>
      <c r="I79" s="25"/>
      <c r="J79" s="25"/>
      <c r="K79" s="8"/>
    </row>
    <row r="80" spans="1:11" x14ac:dyDescent="0.3">
      <c r="A80" s="10" t="s">
        <v>12</v>
      </c>
      <c r="B80" s="21">
        <f>$B$17-SUM($B66:$J66)</f>
        <v>43391.051388751803</v>
      </c>
      <c r="C80" s="25"/>
      <c r="D80" s="25"/>
      <c r="E80" s="25"/>
      <c r="F80" s="25"/>
      <c r="G80" s="25"/>
      <c r="H80" s="25"/>
      <c r="I80" s="25"/>
      <c r="J80" s="25"/>
      <c r="K80" s="8"/>
    </row>
    <row r="81" spans="1:11" x14ac:dyDescent="0.3">
      <c r="A81" s="10" t="s">
        <v>13</v>
      </c>
      <c r="B81" s="21">
        <f>$B$17-SUM($B67:$J67)</f>
        <v>52023.320703012141</v>
      </c>
      <c r="C81" s="25"/>
      <c r="D81" s="25"/>
      <c r="E81" s="25"/>
      <c r="F81" s="25"/>
      <c r="G81" s="25"/>
      <c r="H81" s="25"/>
      <c r="I81" s="25"/>
      <c r="J81" s="25"/>
      <c r="K81" s="8"/>
    </row>
    <row r="82" spans="1:11" x14ac:dyDescent="0.3">
      <c r="A82" s="10" t="s">
        <v>14</v>
      </c>
      <c r="B82" s="21">
        <f t="shared" ref="B82:B91" si="6">$B$17-SUM($B68:$J68)</f>
        <v>39534.374966923991</v>
      </c>
      <c r="C82" s="25"/>
      <c r="D82" s="25"/>
      <c r="E82" s="25"/>
      <c r="F82" s="25"/>
      <c r="G82" s="25"/>
      <c r="H82" s="25"/>
      <c r="I82" s="25"/>
      <c r="J82" s="25"/>
      <c r="K82" s="8"/>
    </row>
    <row r="83" spans="1:11" x14ac:dyDescent="0.3">
      <c r="A83" s="10" t="s">
        <v>15</v>
      </c>
      <c r="B83" s="21">
        <f>$B$17-SUM($B69:$J69)</f>
        <v>9432.896442673984</v>
      </c>
      <c r="C83" s="25"/>
      <c r="D83" s="25"/>
      <c r="E83" s="25"/>
      <c r="F83" s="25"/>
      <c r="G83" s="25"/>
      <c r="H83" s="25"/>
      <c r="I83" s="25"/>
      <c r="J83" s="25"/>
      <c r="K83" s="8"/>
    </row>
    <row r="84" spans="1:11" x14ac:dyDescent="0.3">
      <c r="A84" s="10" t="s">
        <v>16</v>
      </c>
      <c r="B84" s="21">
        <f t="shared" si="6"/>
        <v>9767.4563378712046</v>
      </c>
      <c r="C84" s="25"/>
      <c r="D84" s="25"/>
      <c r="E84" s="25"/>
      <c r="F84" s="25"/>
      <c r="G84" s="25"/>
      <c r="H84" s="25"/>
      <c r="I84" s="25"/>
      <c r="J84" s="25"/>
      <c r="K84" s="8"/>
    </row>
    <row r="85" spans="1:11" x14ac:dyDescent="0.3">
      <c r="A85" s="10" t="s">
        <v>17</v>
      </c>
      <c r="B85" s="21">
        <f t="shared" si="6"/>
        <v>24264.665694495299</v>
      </c>
      <c r="C85" s="25"/>
      <c r="D85" s="25"/>
      <c r="E85" s="25"/>
      <c r="F85" s="25"/>
      <c r="G85" s="25"/>
      <c r="H85" s="25"/>
      <c r="I85" s="25"/>
      <c r="J85" s="25"/>
      <c r="K85" s="8"/>
    </row>
    <row r="86" spans="1:11" x14ac:dyDescent="0.3">
      <c r="A86" s="10" t="s">
        <v>18</v>
      </c>
      <c r="B86" s="21">
        <f t="shared" si="6"/>
        <v>40764.193533357597</v>
      </c>
      <c r="C86" s="25"/>
      <c r="D86" s="25"/>
      <c r="E86" s="25"/>
      <c r="F86" s="25"/>
      <c r="G86" s="25"/>
      <c r="H86" s="25"/>
      <c r="I86" s="25"/>
      <c r="J86" s="25"/>
      <c r="K86" s="8"/>
    </row>
    <row r="87" spans="1:11" x14ac:dyDescent="0.3">
      <c r="A87" s="10" t="s">
        <v>19</v>
      </c>
      <c r="B87" s="21">
        <f t="shared" si="6"/>
        <v>29944.342920886105</v>
      </c>
      <c r="C87" s="25"/>
      <c r="D87" s="25"/>
      <c r="E87" s="25"/>
      <c r="F87" s="25"/>
      <c r="G87" s="25"/>
      <c r="H87" s="25"/>
      <c r="I87" s="25"/>
      <c r="J87" s="25"/>
      <c r="K87" s="8"/>
    </row>
    <row r="88" spans="1:11" x14ac:dyDescent="0.3">
      <c r="A88" s="10" t="s">
        <v>20</v>
      </c>
      <c r="B88" s="21">
        <f t="shared" si="6"/>
        <v>11613.89879694386</v>
      </c>
      <c r="C88" s="25"/>
      <c r="D88" s="25"/>
      <c r="E88" s="25"/>
      <c r="F88" s="25"/>
      <c r="G88" s="25"/>
      <c r="H88" s="25"/>
      <c r="I88" s="25"/>
      <c r="J88" s="25"/>
      <c r="K88" s="8"/>
    </row>
    <row r="89" spans="1:11" x14ac:dyDescent="0.3">
      <c r="A89" s="10" t="s">
        <v>21</v>
      </c>
      <c r="B89" s="21">
        <f t="shared" si="6"/>
        <v>5613.4193195939006</v>
      </c>
      <c r="C89" s="25"/>
      <c r="D89" s="25"/>
      <c r="E89" s="25"/>
      <c r="F89" s="25"/>
      <c r="G89" s="25"/>
      <c r="H89" s="25"/>
      <c r="I89" s="25"/>
      <c r="J89" s="25"/>
      <c r="K89" s="8"/>
    </row>
    <row r="90" spans="1:11" x14ac:dyDescent="0.3">
      <c r="A90" s="10" t="s">
        <v>22</v>
      </c>
      <c r="B90" s="21">
        <f t="shared" si="6"/>
        <v>4892.0200140249217</v>
      </c>
      <c r="C90" s="25"/>
      <c r="D90" s="25"/>
      <c r="E90" s="25"/>
      <c r="F90" s="25"/>
      <c r="G90" s="25"/>
      <c r="H90" s="25"/>
      <c r="I90" s="25"/>
      <c r="J90" s="25"/>
      <c r="K90" s="8"/>
    </row>
    <row r="91" spans="1:11" x14ac:dyDescent="0.3">
      <c r="A91" s="10" t="s">
        <v>23</v>
      </c>
      <c r="B91" s="21">
        <f t="shared" si="6"/>
        <v>21372.312961420306</v>
      </c>
      <c r="C91" s="25"/>
      <c r="D91" s="25"/>
      <c r="E91" s="25"/>
      <c r="F91" s="25"/>
      <c r="G91" s="25"/>
      <c r="H91" s="25"/>
      <c r="I91" s="25"/>
      <c r="J91" s="25"/>
      <c r="K91" s="8"/>
    </row>
    <row r="92" spans="1:11" x14ac:dyDescent="0.3">
      <c r="A92" s="16" t="s">
        <v>48</v>
      </c>
      <c r="B92" s="27">
        <f>SUM($B$80:$B$91)/$B$17</f>
        <v>1.9002337838489867</v>
      </c>
      <c r="C92" s="25"/>
      <c r="D92" s="25"/>
      <c r="E92" s="25"/>
      <c r="F92" s="25"/>
      <c r="G92" s="25"/>
      <c r="H92" s="25"/>
      <c r="I92" s="25"/>
      <c r="J92" s="25"/>
      <c r="K92" s="8"/>
    </row>
    <row r="93" spans="1:11" x14ac:dyDescent="0.3">
      <c r="B93" s="25"/>
      <c r="C93" s="25"/>
      <c r="D93" s="25"/>
      <c r="E93" s="25"/>
      <c r="F93" s="25"/>
      <c r="G93" s="25"/>
      <c r="H93" s="25"/>
      <c r="I93" s="25"/>
      <c r="J93" s="25"/>
      <c r="K93" s="8"/>
    </row>
    <row r="94" spans="1:11" x14ac:dyDescent="0.3">
      <c r="A94" s="1" t="s">
        <v>49</v>
      </c>
      <c r="B94" s="21">
        <f>(SUM($B$80:$B$91)-1.9*$B$17)/12</f>
        <v>2.9999999999854481</v>
      </c>
      <c r="C94" s="25"/>
      <c r="D94" s="25" t="s">
        <v>51</v>
      </c>
      <c r="E94" s="25"/>
      <c r="F94" s="25"/>
      <c r="G94" s="25"/>
      <c r="H94" s="25"/>
      <c r="I94" s="25"/>
      <c r="J94" s="25"/>
      <c r="K94" s="8"/>
    </row>
    <row r="95" spans="1:11" x14ac:dyDescent="0.3">
      <c r="A95" s="1" t="s">
        <v>50</v>
      </c>
      <c r="B95" s="25"/>
      <c r="C95" s="25"/>
      <c r="D95" s="28">
        <f>'計算用(期待容量)'!D95</f>
        <v>1.9</v>
      </c>
      <c r="E95" s="25"/>
      <c r="F95" s="25"/>
      <c r="G95" s="25"/>
      <c r="H95" s="25"/>
      <c r="I95" s="25"/>
      <c r="J95" s="25"/>
      <c r="K95" s="8"/>
    </row>
    <row r="96" spans="1:11" ht="15.6" thickBot="1" x14ac:dyDescent="0.35">
      <c r="B96" s="25"/>
      <c r="C96" s="25"/>
      <c r="D96" s="25"/>
      <c r="E96" s="25"/>
      <c r="F96" s="25"/>
      <c r="G96" s="25"/>
      <c r="H96" s="25"/>
      <c r="I96" s="25"/>
      <c r="J96" s="25"/>
      <c r="K96" s="8"/>
    </row>
    <row r="97" spans="1:10" ht="15.6" thickBot="1" x14ac:dyDescent="0.35">
      <c r="A97" s="1" t="s">
        <v>52</v>
      </c>
      <c r="B97" s="33">
        <f>(MIN($K$52:$K$63)+$B$94)*1000</f>
        <v>104999.99999998545</v>
      </c>
      <c r="C97" s="20"/>
      <c r="D97" s="20"/>
      <c r="E97" s="20"/>
      <c r="F97" s="20"/>
      <c r="G97" s="20"/>
      <c r="H97" s="20"/>
      <c r="I97" s="20"/>
      <c r="J97" s="20"/>
    </row>
  </sheetData>
  <phoneticPr fontId="2"/>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12A1-CE50-4D24-BF4A-2D46EBB184D6}">
  <dimension ref="B1:P126"/>
  <sheetViews>
    <sheetView zoomScale="85" zoomScaleNormal="85" workbookViewId="0">
      <selection activeCell="D10" sqref="D10:O10"/>
    </sheetView>
  </sheetViews>
  <sheetFormatPr defaultRowHeight="15" x14ac:dyDescent="0.3"/>
  <cols>
    <col min="1" max="1" width="5.6640625" style="53" customWidth="1"/>
    <col min="2" max="2" width="8.88671875" style="53"/>
    <col min="3" max="3" width="19.77734375" style="53" customWidth="1"/>
    <col min="4" max="15" width="9.77734375" style="53" customWidth="1"/>
    <col min="16" max="16" width="8.33203125" style="53" customWidth="1"/>
    <col min="17" max="16384" width="8.88671875" style="53"/>
  </cols>
  <sheetData>
    <row r="1" spans="2:16" ht="16.2" x14ac:dyDescent="0.3">
      <c r="B1" s="96" t="s">
        <v>161</v>
      </c>
      <c r="C1" s="96"/>
      <c r="D1" s="96"/>
      <c r="E1" s="96"/>
      <c r="F1" s="96"/>
      <c r="G1" s="96"/>
      <c r="H1" s="96"/>
      <c r="I1" s="96"/>
      <c r="J1" s="96"/>
      <c r="K1" s="96"/>
      <c r="L1" s="96"/>
      <c r="M1" s="96"/>
      <c r="N1" s="96"/>
      <c r="O1" s="96"/>
      <c r="P1" s="96"/>
    </row>
    <row r="2" spans="2:16" ht="16.2" x14ac:dyDescent="0.3">
      <c r="B2" s="122" t="s">
        <v>210</v>
      </c>
      <c r="C2" s="122"/>
      <c r="D2" s="55"/>
      <c r="E2" s="55"/>
      <c r="F2" s="55"/>
      <c r="G2" s="55"/>
      <c r="H2" s="55"/>
      <c r="I2" s="55"/>
      <c r="J2" s="55"/>
      <c r="K2" s="55"/>
      <c r="L2" s="55"/>
      <c r="M2" s="55"/>
      <c r="N2" s="55"/>
      <c r="O2" s="55"/>
      <c r="P2" s="55"/>
    </row>
    <row r="4" spans="2:16" s="57" customFormat="1" ht="19.95" customHeight="1" x14ac:dyDescent="0.2">
      <c r="B4" s="57" t="s">
        <v>200</v>
      </c>
    </row>
    <row r="5" spans="2:16" s="57" customFormat="1" ht="18" customHeight="1" x14ac:dyDescent="0.2">
      <c r="B5" s="111" t="s">
        <v>1</v>
      </c>
      <c r="C5" s="111"/>
      <c r="D5" s="111" t="s">
        <v>25</v>
      </c>
      <c r="E5" s="111"/>
      <c r="F5" s="111"/>
      <c r="G5" s="111"/>
      <c r="H5" s="111"/>
      <c r="I5" s="111"/>
      <c r="J5" s="111"/>
      <c r="K5" s="111"/>
      <c r="L5" s="111"/>
      <c r="M5" s="111"/>
      <c r="N5" s="111"/>
      <c r="O5" s="111"/>
      <c r="P5" s="56" t="s">
        <v>2</v>
      </c>
    </row>
    <row r="6" spans="2:16" s="57" customFormat="1" ht="18" customHeight="1" x14ac:dyDescent="0.3">
      <c r="B6" s="111" t="s">
        <v>3</v>
      </c>
      <c r="C6" s="111"/>
      <c r="D6" s="119" t="str">
        <f>IF('入力欄(基本情報)'!C13="","",'入力欄(基本情報)'!C13)</f>
        <v/>
      </c>
      <c r="E6" s="120"/>
      <c r="F6" s="120"/>
      <c r="G6" s="120"/>
      <c r="H6" s="120"/>
      <c r="I6" s="120"/>
      <c r="J6" s="120"/>
      <c r="K6" s="120"/>
      <c r="L6" s="120"/>
      <c r="M6" s="120"/>
      <c r="N6" s="120"/>
      <c r="O6" s="121"/>
      <c r="P6" s="65"/>
    </row>
    <row r="7" spans="2:16" s="57" customFormat="1" ht="18" customHeight="1" x14ac:dyDescent="0.3">
      <c r="B7" s="111" t="s">
        <v>4</v>
      </c>
      <c r="C7" s="111"/>
      <c r="D7" s="118" t="str">
        <f>IF('入力欄(基本情報)'!C10="","",'入力欄(基本情報)'!C10)</f>
        <v>安定電源</v>
      </c>
      <c r="E7" s="118"/>
      <c r="F7" s="118"/>
      <c r="G7" s="118"/>
      <c r="H7" s="118"/>
      <c r="I7" s="118"/>
      <c r="J7" s="118"/>
      <c r="K7" s="118"/>
      <c r="L7" s="118"/>
      <c r="M7" s="118"/>
      <c r="N7" s="118"/>
      <c r="O7" s="118"/>
      <c r="P7" s="65"/>
    </row>
    <row r="8" spans="2:16" s="57" customFormat="1" ht="18" customHeight="1" x14ac:dyDescent="0.3">
      <c r="B8" s="111" t="s">
        <v>5</v>
      </c>
      <c r="C8" s="111"/>
      <c r="D8" s="118" t="str">
        <f>IF('入力欄(基本情報)'!C11="","",'入力欄(基本情報)'!C11)</f>
        <v/>
      </c>
      <c r="E8" s="118"/>
      <c r="F8" s="118"/>
      <c r="G8" s="118"/>
      <c r="H8" s="118"/>
      <c r="I8" s="118"/>
      <c r="J8" s="118"/>
      <c r="K8" s="118"/>
      <c r="L8" s="118"/>
      <c r="M8" s="118"/>
      <c r="N8" s="118"/>
      <c r="O8" s="118"/>
      <c r="P8" s="65"/>
    </row>
    <row r="9" spans="2:16" s="57" customFormat="1" ht="18" customHeight="1" x14ac:dyDescent="0.3">
      <c r="B9" s="111" t="s">
        <v>6</v>
      </c>
      <c r="C9" s="111"/>
      <c r="D9" s="118" t="str">
        <f>IF('入力欄(基本情報)'!C14="","",'入力欄(基本情報)'!C14)</f>
        <v/>
      </c>
      <c r="E9" s="118"/>
      <c r="F9" s="118"/>
      <c r="G9" s="118"/>
      <c r="H9" s="118"/>
      <c r="I9" s="118"/>
      <c r="J9" s="118"/>
      <c r="K9" s="118"/>
      <c r="L9" s="118"/>
      <c r="M9" s="118"/>
      <c r="N9" s="118"/>
      <c r="O9" s="118"/>
      <c r="P9" s="65"/>
    </row>
    <row r="10" spans="2:16" s="57" customFormat="1" ht="18" customHeight="1" x14ac:dyDescent="0.2">
      <c r="B10" s="111" t="s">
        <v>7</v>
      </c>
      <c r="C10" s="111"/>
      <c r="D10" s="109"/>
      <c r="E10" s="109"/>
      <c r="F10" s="109"/>
      <c r="G10" s="109"/>
      <c r="H10" s="109"/>
      <c r="I10" s="109"/>
      <c r="J10" s="109"/>
      <c r="K10" s="109"/>
      <c r="L10" s="109"/>
      <c r="M10" s="109"/>
      <c r="N10" s="109"/>
      <c r="O10" s="109"/>
      <c r="P10" s="66" t="s">
        <v>24</v>
      </c>
    </row>
    <row r="11" spans="2:16" s="57" customFormat="1" ht="18" customHeight="1" x14ac:dyDescent="0.2">
      <c r="B11" s="114" t="s">
        <v>208</v>
      </c>
      <c r="C11" s="115"/>
      <c r="D11" s="56" t="s">
        <v>12</v>
      </c>
      <c r="E11" s="56" t="s">
        <v>13</v>
      </c>
      <c r="F11" s="56" t="s">
        <v>14</v>
      </c>
      <c r="G11" s="56" t="s">
        <v>15</v>
      </c>
      <c r="H11" s="56" t="s">
        <v>16</v>
      </c>
      <c r="I11" s="56" t="s">
        <v>17</v>
      </c>
      <c r="J11" s="56" t="s">
        <v>18</v>
      </c>
      <c r="K11" s="56" t="s">
        <v>19</v>
      </c>
      <c r="L11" s="56" t="s">
        <v>20</v>
      </c>
      <c r="M11" s="56" t="s">
        <v>21</v>
      </c>
      <c r="N11" s="56" t="s">
        <v>22</v>
      </c>
      <c r="O11" s="56" t="s">
        <v>23</v>
      </c>
      <c r="P11" s="66"/>
    </row>
    <row r="12" spans="2:16" s="57" customFormat="1" ht="18" customHeight="1" x14ac:dyDescent="0.2">
      <c r="B12" s="116"/>
      <c r="C12" s="117"/>
      <c r="D12" s="88"/>
      <c r="E12" s="88"/>
      <c r="F12" s="88"/>
      <c r="G12" s="88"/>
      <c r="H12" s="88"/>
      <c r="I12" s="88"/>
      <c r="J12" s="88"/>
      <c r="K12" s="88"/>
      <c r="L12" s="88"/>
      <c r="M12" s="88"/>
      <c r="N12" s="88"/>
      <c r="O12" s="88"/>
      <c r="P12" s="66" t="s">
        <v>213</v>
      </c>
    </row>
    <row r="13" spans="2:16" s="57" customFormat="1" ht="18" customHeight="1" x14ac:dyDescent="0.3">
      <c r="B13" s="104" t="s">
        <v>212</v>
      </c>
      <c r="C13" s="111"/>
      <c r="D13" s="56" t="s">
        <v>12</v>
      </c>
      <c r="E13" s="56" t="s">
        <v>13</v>
      </c>
      <c r="F13" s="56" t="s">
        <v>14</v>
      </c>
      <c r="G13" s="56" t="s">
        <v>15</v>
      </c>
      <c r="H13" s="56" t="s">
        <v>16</v>
      </c>
      <c r="I13" s="56" t="s">
        <v>17</v>
      </c>
      <c r="J13" s="56" t="s">
        <v>18</v>
      </c>
      <c r="K13" s="56" t="s">
        <v>19</v>
      </c>
      <c r="L13" s="56" t="s">
        <v>20</v>
      </c>
      <c r="M13" s="56" t="s">
        <v>21</v>
      </c>
      <c r="N13" s="56" t="s">
        <v>22</v>
      </c>
      <c r="O13" s="56" t="s">
        <v>23</v>
      </c>
      <c r="P13" s="65"/>
    </row>
    <row r="14" spans="2:16" s="57" customFormat="1" ht="18" customHeight="1" x14ac:dyDescent="0.2">
      <c r="B14" s="111"/>
      <c r="C14" s="111"/>
      <c r="D14" s="90"/>
      <c r="E14" s="90"/>
      <c r="F14" s="90"/>
      <c r="G14" s="90"/>
      <c r="H14" s="90"/>
      <c r="I14" s="90"/>
      <c r="J14" s="90"/>
      <c r="K14" s="90"/>
      <c r="L14" s="90"/>
      <c r="M14" s="90"/>
      <c r="N14" s="90"/>
      <c r="O14" s="90"/>
      <c r="P14" s="66" t="s">
        <v>24</v>
      </c>
    </row>
    <row r="15" spans="2:16" s="57" customFormat="1" ht="18" hidden="1" customHeight="1" x14ac:dyDescent="0.2">
      <c r="B15" s="112" t="s">
        <v>218</v>
      </c>
      <c r="C15" s="113"/>
      <c r="D15" s="89">
        <f>ROUND(D14,0)</f>
        <v>0</v>
      </c>
      <c r="E15" s="89">
        <f t="shared" ref="E15:O15" si="0">ROUND(E14,0)</f>
        <v>0</v>
      </c>
      <c r="F15" s="89">
        <f t="shared" si="0"/>
        <v>0</v>
      </c>
      <c r="G15" s="89">
        <f t="shared" si="0"/>
        <v>0</v>
      </c>
      <c r="H15" s="89">
        <f t="shared" si="0"/>
        <v>0</v>
      </c>
      <c r="I15" s="89">
        <f t="shared" si="0"/>
        <v>0</v>
      </c>
      <c r="J15" s="89">
        <f t="shared" si="0"/>
        <v>0</v>
      </c>
      <c r="K15" s="89">
        <f t="shared" si="0"/>
        <v>0</v>
      </c>
      <c r="L15" s="89">
        <f t="shared" si="0"/>
        <v>0</v>
      </c>
      <c r="M15" s="89">
        <f t="shared" si="0"/>
        <v>0</v>
      </c>
      <c r="N15" s="89">
        <f t="shared" si="0"/>
        <v>0</v>
      </c>
      <c r="O15" s="89">
        <f t="shared" si="0"/>
        <v>0</v>
      </c>
      <c r="P15" s="66"/>
    </row>
    <row r="16" spans="2:16" s="57" customFormat="1" ht="34.950000000000003" customHeight="1" x14ac:dyDescent="0.2">
      <c r="B16" s="104" t="s">
        <v>211</v>
      </c>
      <c r="C16" s="111"/>
      <c r="D16" s="110">
        <f>ROUND('計算用(差替先差替可能容量)'!B97,0)</f>
        <v>0</v>
      </c>
      <c r="E16" s="110"/>
      <c r="F16" s="110"/>
      <c r="G16" s="110"/>
      <c r="H16" s="110"/>
      <c r="I16" s="110"/>
      <c r="J16" s="110"/>
      <c r="K16" s="110"/>
      <c r="L16" s="110"/>
      <c r="M16" s="110"/>
      <c r="N16" s="110"/>
      <c r="O16" s="110"/>
      <c r="P16" s="66" t="s">
        <v>24</v>
      </c>
    </row>
    <row r="17" spans="2:16" s="57" customFormat="1" ht="18" customHeight="1" x14ac:dyDescent="0.2"/>
    <row r="18" spans="2:16" s="57" customFormat="1" ht="18" customHeight="1" x14ac:dyDescent="0.2">
      <c r="B18" s="57" t="s">
        <v>185</v>
      </c>
    </row>
    <row r="19" spans="2:16" s="57" customFormat="1" ht="18" customHeight="1" x14ac:dyDescent="0.2">
      <c r="B19" s="58" t="s">
        <v>186</v>
      </c>
      <c r="C19" s="56" t="s">
        <v>1</v>
      </c>
      <c r="D19" s="111" t="s">
        <v>25</v>
      </c>
      <c r="E19" s="111"/>
      <c r="F19" s="111"/>
      <c r="G19" s="111"/>
      <c r="H19" s="111"/>
      <c r="I19" s="111"/>
      <c r="J19" s="111"/>
      <c r="K19" s="111"/>
      <c r="L19" s="111"/>
      <c r="M19" s="111"/>
      <c r="N19" s="111"/>
      <c r="O19" s="111"/>
      <c r="P19" s="56" t="s">
        <v>2</v>
      </c>
    </row>
    <row r="20" spans="2:16" s="57" customFormat="1" ht="18" customHeight="1" x14ac:dyDescent="0.2">
      <c r="B20" s="97" t="s">
        <v>187</v>
      </c>
      <c r="C20" s="56" t="s">
        <v>206</v>
      </c>
      <c r="D20" s="105"/>
      <c r="E20" s="106"/>
      <c r="F20" s="106"/>
      <c r="G20" s="106"/>
      <c r="H20" s="106"/>
      <c r="I20" s="106"/>
      <c r="J20" s="106"/>
      <c r="K20" s="106"/>
      <c r="L20" s="106"/>
      <c r="M20" s="106"/>
      <c r="N20" s="106"/>
      <c r="O20" s="107"/>
      <c r="P20" s="60"/>
    </row>
    <row r="21" spans="2:16" s="57" customFormat="1" ht="18" customHeight="1" x14ac:dyDescent="0.2">
      <c r="B21" s="98"/>
      <c r="C21" s="56" t="s">
        <v>207</v>
      </c>
      <c r="D21" s="105"/>
      <c r="E21" s="106"/>
      <c r="F21" s="106"/>
      <c r="G21" s="106"/>
      <c r="H21" s="106"/>
      <c r="I21" s="106"/>
      <c r="J21" s="106"/>
      <c r="K21" s="106"/>
      <c r="L21" s="106"/>
      <c r="M21" s="106"/>
      <c r="N21" s="106"/>
      <c r="O21" s="107"/>
      <c r="P21" s="60"/>
    </row>
    <row r="22" spans="2:16" s="57" customFormat="1" ht="18" customHeight="1" x14ac:dyDescent="0.3">
      <c r="B22" s="98"/>
      <c r="C22" s="108" t="s">
        <v>214</v>
      </c>
      <c r="D22" s="56" t="s">
        <v>12</v>
      </c>
      <c r="E22" s="56" t="s">
        <v>13</v>
      </c>
      <c r="F22" s="56" t="s">
        <v>14</v>
      </c>
      <c r="G22" s="56" t="s">
        <v>15</v>
      </c>
      <c r="H22" s="56" t="s">
        <v>16</v>
      </c>
      <c r="I22" s="56" t="s">
        <v>17</v>
      </c>
      <c r="J22" s="56" t="s">
        <v>18</v>
      </c>
      <c r="K22" s="56" t="s">
        <v>19</v>
      </c>
      <c r="L22" s="56" t="s">
        <v>20</v>
      </c>
      <c r="M22" s="56" t="s">
        <v>21</v>
      </c>
      <c r="N22" s="56" t="s">
        <v>22</v>
      </c>
      <c r="O22" s="56" t="s">
        <v>23</v>
      </c>
      <c r="P22" s="65"/>
    </row>
    <row r="23" spans="2:16" s="57" customFormat="1" ht="18" customHeight="1" x14ac:dyDescent="0.2">
      <c r="B23" s="98"/>
      <c r="C23" s="99"/>
      <c r="D23" s="72"/>
      <c r="E23" s="72"/>
      <c r="F23" s="72"/>
      <c r="G23" s="72"/>
      <c r="H23" s="72"/>
      <c r="I23" s="72"/>
      <c r="J23" s="72"/>
      <c r="K23" s="72"/>
      <c r="L23" s="72"/>
      <c r="M23" s="72"/>
      <c r="N23" s="72"/>
      <c r="O23" s="72"/>
      <c r="P23" s="66" t="s">
        <v>24</v>
      </c>
    </row>
    <row r="24" spans="2:16" s="57" customFormat="1" ht="18" hidden="1" customHeight="1" x14ac:dyDescent="0.2">
      <c r="B24" s="98"/>
      <c r="C24" s="91" t="s">
        <v>218</v>
      </c>
      <c r="D24" s="92">
        <f>ROUND(D23,0)</f>
        <v>0</v>
      </c>
      <c r="E24" s="92">
        <f t="shared" ref="E24:O24" si="1">ROUND(E23,0)</f>
        <v>0</v>
      </c>
      <c r="F24" s="92">
        <f t="shared" si="1"/>
        <v>0</v>
      </c>
      <c r="G24" s="92">
        <f t="shared" si="1"/>
        <v>0</v>
      </c>
      <c r="H24" s="92">
        <f t="shared" si="1"/>
        <v>0</v>
      </c>
      <c r="I24" s="92">
        <f t="shared" si="1"/>
        <v>0</v>
      </c>
      <c r="J24" s="92">
        <f t="shared" si="1"/>
        <v>0</v>
      </c>
      <c r="K24" s="92">
        <f t="shared" si="1"/>
        <v>0</v>
      </c>
      <c r="L24" s="92">
        <f t="shared" si="1"/>
        <v>0</v>
      </c>
      <c r="M24" s="92">
        <f t="shared" si="1"/>
        <v>0</v>
      </c>
      <c r="N24" s="92">
        <f t="shared" si="1"/>
        <v>0</v>
      </c>
      <c r="O24" s="92">
        <f t="shared" si="1"/>
        <v>0</v>
      </c>
      <c r="P24" s="66"/>
    </row>
    <row r="25" spans="2:16" s="57" customFormat="1" ht="34.950000000000003" customHeight="1" x14ac:dyDescent="0.2">
      <c r="B25" s="98"/>
      <c r="C25" s="67" t="s">
        <v>215</v>
      </c>
      <c r="D25" s="109"/>
      <c r="E25" s="109"/>
      <c r="F25" s="109"/>
      <c r="G25" s="109"/>
      <c r="H25" s="109"/>
      <c r="I25" s="109"/>
      <c r="J25" s="109"/>
      <c r="K25" s="109"/>
      <c r="L25" s="109"/>
      <c r="M25" s="109"/>
      <c r="N25" s="109"/>
      <c r="O25" s="109"/>
      <c r="P25" s="66" t="s">
        <v>24</v>
      </c>
    </row>
    <row r="26" spans="2:16" s="57" customFormat="1" ht="18" hidden="1" customHeight="1" x14ac:dyDescent="0.2">
      <c r="B26" s="99"/>
      <c r="C26" s="93" t="s">
        <v>218</v>
      </c>
      <c r="D26" s="100">
        <f>ROUND(D25,0)</f>
        <v>0</v>
      </c>
      <c r="E26" s="101"/>
      <c r="F26" s="101"/>
      <c r="G26" s="101"/>
      <c r="H26" s="101"/>
      <c r="I26" s="101"/>
      <c r="J26" s="101"/>
      <c r="K26" s="101"/>
      <c r="L26" s="101"/>
      <c r="M26" s="101"/>
      <c r="N26" s="101"/>
      <c r="O26" s="102"/>
      <c r="P26" s="66"/>
    </row>
    <row r="27" spans="2:16" s="57" customFormat="1" ht="18" customHeight="1" x14ac:dyDescent="0.2">
      <c r="B27" s="97" t="s">
        <v>188</v>
      </c>
      <c r="C27" s="56" t="s">
        <v>206</v>
      </c>
      <c r="D27" s="105"/>
      <c r="E27" s="106"/>
      <c r="F27" s="106"/>
      <c r="G27" s="106"/>
      <c r="H27" s="106"/>
      <c r="I27" s="106"/>
      <c r="J27" s="106"/>
      <c r="K27" s="106"/>
      <c r="L27" s="106"/>
      <c r="M27" s="106"/>
      <c r="N27" s="106"/>
      <c r="O27" s="107"/>
      <c r="P27" s="60"/>
    </row>
    <row r="28" spans="2:16" s="57" customFormat="1" ht="18" customHeight="1" x14ac:dyDescent="0.2">
      <c r="B28" s="98"/>
      <c r="C28" s="56" t="s">
        <v>207</v>
      </c>
      <c r="D28" s="105"/>
      <c r="E28" s="106"/>
      <c r="F28" s="106"/>
      <c r="G28" s="106"/>
      <c r="H28" s="106"/>
      <c r="I28" s="106"/>
      <c r="J28" s="106"/>
      <c r="K28" s="106"/>
      <c r="L28" s="106"/>
      <c r="M28" s="106"/>
      <c r="N28" s="106"/>
      <c r="O28" s="107"/>
      <c r="P28" s="60"/>
    </row>
    <row r="29" spans="2:16" s="57" customFormat="1" ht="18" customHeight="1" x14ac:dyDescent="0.3">
      <c r="B29" s="98"/>
      <c r="C29" s="108" t="s">
        <v>214</v>
      </c>
      <c r="D29" s="56" t="s">
        <v>12</v>
      </c>
      <c r="E29" s="56" t="s">
        <v>13</v>
      </c>
      <c r="F29" s="56" t="s">
        <v>14</v>
      </c>
      <c r="G29" s="56" t="s">
        <v>15</v>
      </c>
      <c r="H29" s="56" t="s">
        <v>16</v>
      </c>
      <c r="I29" s="56" t="s">
        <v>17</v>
      </c>
      <c r="J29" s="56" t="s">
        <v>18</v>
      </c>
      <c r="K29" s="56" t="s">
        <v>19</v>
      </c>
      <c r="L29" s="56" t="s">
        <v>20</v>
      </c>
      <c r="M29" s="56" t="s">
        <v>21</v>
      </c>
      <c r="N29" s="56" t="s">
        <v>22</v>
      </c>
      <c r="O29" s="56" t="s">
        <v>23</v>
      </c>
      <c r="P29" s="65"/>
    </row>
    <row r="30" spans="2:16" s="57" customFormat="1" ht="18" customHeight="1" x14ac:dyDescent="0.2">
      <c r="B30" s="98"/>
      <c r="C30" s="99"/>
      <c r="D30" s="72"/>
      <c r="E30" s="72"/>
      <c r="F30" s="72"/>
      <c r="G30" s="72"/>
      <c r="H30" s="72"/>
      <c r="I30" s="72"/>
      <c r="J30" s="72"/>
      <c r="K30" s="72"/>
      <c r="L30" s="72"/>
      <c r="M30" s="72"/>
      <c r="N30" s="72"/>
      <c r="O30" s="72"/>
      <c r="P30" s="66" t="s">
        <v>24</v>
      </c>
    </row>
    <row r="31" spans="2:16" s="57" customFormat="1" ht="18" hidden="1" customHeight="1" x14ac:dyDescent="0.2">
      <c r="B31" s="98"/>
      <c r="C31" s="91" t="s">
        <v>218</v>
      </c>
      <c r="D31" s="92">
        <f>ROUND(D30,0)</f>
        <v>0</v>
      </c>
      <c r="E31" s="92">
        <f t="shared" ref="E31" si="2">ROUND(E30,0)</f>
        <v>0</v>
      </c>
      <c r="F31" s="92">
        <f t="shared" ref="F31" si="3">ROUND(F30,0)</f>
        <v>0</v>
      </c>
      <c r="G31" s="92">
        <f t="shared" ref="G31" si="4">ROUND(G30,0)</f>
        <v>0</v>
      </c>
      <c r="H31" s="92">
        <f t="shared" ref="H31" si="5">ROUND(H30,0)</f>
        <v>0</v>
      </c>
      <c r="I31" s="92">
        <f t="shared" ref="I31" si="6">ROUND(I30,0)</f>
        <v>0</v>
      </c>
      <c r="J31" s="92">
        <f t="shared" ref="J31" si="7">ROUND(J30,0)</f>
        <v>0</v>
      </c>
      <c r="K31" s="92">
        <f t="shared" ref="K31" si="8">ROUND(K30,0)</f>
        <v>0</v>
      </c>
      <c r="L31" s="92">
        <f t="shared" ref="L31" si="9">ROUND(L30,0)</f>
        <v>0</v>
      </c>
      <c r="M31" s="92">
        <f t="shared" ref="M31" si="10">ROUND(M30,0)</f>
        <v>0</v>
      </c>
      <c r="N31" s="92">
        <f t="shared" ref="N31" si="11">ROUND(N30,0)</f>
        <v>0</v>
      </c>
      <c r="O31" s="92">
        <f t="shared" ref="O31" si="12">ROUND(O30,0)</f>
        <v>0</v>
      </c>
      <c r="P31" s="66"/>
    </row>
    <row r="32" spans="2:16" s="57" customFormat="1" ht="34.950000000000003" customHeight="1" x14ac:dyDescent="0.2">
      <c r="B32" s="98"/>
      <c r="C32" s="67" t="s">
        <v>215</v>
      </c>
      <c r="D32" s="109"/>
      <c r="E32" s="109"/>
      <c r="F32" s="109"/>
      <c r="G32" s="109"/>
      <c r="H32" s="109"/>
      <c r="I32" s="109"/>
      <c r="J32" s="109"/>
      <c r="K32" s="109"/>
      <c r="L32" s="109"/>
      <c r="M32" s="109"/>
      <c r="N32" s="109"/>
      <c r="O32" s="109"/>
      <c r="P32" s="66" t="s">
        <v>24</v>
      </c>
    </row>
    <row r="33" spans="2:16" s="57" customFormat="1" ht="18" hidden="1" customHeight="1" x14ac:dyDescent="0.2">
      <c r="B33" s="99"/>
      <c r="C33" s="93" t="s">
        <v>218</v>
      </c>
      <c r="D33" s="100">
        <f>ROUND(D32,0)</f>
        <v>0</v>
      </c>
      <c r="E33" s="101"/>
      <c r="F33" s="101"/>
      <c r="G33" s="101"/>
      <c r="H33" s="101"/>
      <c r="I33" s="101"/>
      <c r="J33" s="101"/>
      <c r="K33" s="101"/>
      <c r="L33" s="101"/>
      <c r="M33" s="101"/>
      <c r="N33" s="101"/>
      <c r="O33" s="102"/>
      <c r="P33" s="66"/>
    </row>
    <row r="34" spans="2:16" s="57" customFormat="1" ht="18" customHeight="1" x14ac:dyDescent="0.2">
      <c r="B34" s="97" t="s">
        <v>189</v>
      </c>
      <c r="C34" s="56" t="s">
        <v>206</v>
      </c>
      <c r="D34" s="105"/>
      <c r="E34" s="106"/>
      <c r="F34" s="106"/>
      <c r="G34" s="106"/>
      <c r="H34" s="106"/>
      <c r="I34" s="106"/>
      <c r="J34" s="106"/>
      <c r="K34" s="106"/>
      <c r="L34" s="106"/>
      <c r="M34" s="106"/>
      <c r="N34" s="106"/>
      <c r="O34" s="107"/>
      <c r="P34" s="60"/>
    </row>
    <row r="35" spans="2:16" s="57" customFormat="1" ht="18" customHeight="1" x14ac:dyDescent="0.2">
      <c r="B35" s="98"/>
      <c r="C35" s="56" t="s">
        <v>207</v>
      </c>
      <c r="D35" s="105"/>
      <c r="E35" s="106"/>
      <c r="F35" s="106"/>
      <c r="G35" s="106"/>
      <c r="H35" s="106"/>
      <c r="I35" s="106"/>
      <c r="J35" s="106"/>
      <c r="K35" s="106"/>
      <c r="L35" s="106"/>
      <c r="M35" s="106"/>
      <c r="N35" s="106"/>
      <c r="O35" s="107"/>
      <c r="P35" s="60"/>
    </row>
    <row r="36" spans="2:16" s="57" customFormat="1" ht="18" customHeight="1" x14ac:dyDescent="0.3">
      <c r="B36" s="98"/>
      <c r="C36" s="108" t="s">
        <v>214</v>
      </c>
      <c r="D36" s="56" t="s">
        <v>12</v>
      </c>
      <c r="E36" s="56" t="s">
        <v>13</v>
      </c>
      <c r="F36" s="56" t="s">
        <v>14</v>
      </c>
      <c r="G36" s="56" t="s">
        <v>15</v>
      </c>
      <c r="H36" s="56" t="s">
        <v>16</v>
      </c>
      <c r="I36" s="56" t="s">
        <v>17</v>
      </c>
      <c r="J36" s="56" t="s">
        <v>18</v>
      </c>
      <c r="K36" s="56" t="s">
        <v>19</v>
      </c>
      <c r="L36" s="56" t="s">
        <v>20</v>
      </c>
      <c r="M36" s="56" t="s">
        <v>21</v>
      </c>
      <c r="N36" s="56" t="s">
        <v>22</v>
      </c>
      <c r="O36" s="56" t="s">
        <v>23</v>
      </c>
      <c r="P36" s="65"/>
    </row>
    <row r="37" spans="2:16" s="57" customFormat="1" ht="18" customHeight="1" x14ac:dyDescent="0.2">
      <c r="B37" s="98"/>
      <c r="C37" s="99"/>
      <c r="D37" s="72"/>
      <c r="E37" s="72"/>
      <c r="F37" s="72"/>
      <c r="G37" s="72"/>
      <c r="H37" s="72"/>
      <c r="I37" s="72"/>
      <c r="J37" s="72"/>
      <c r="K37" s="72"/>
      <c r="L37" s="72"/>
      <c r="M37" s="72"/>
      <c r="N37" s="72"/>
      <c r="O37" s="72"/>
      <c r="P37" s="66" t="s">
        <v>24</v>
      </c>
    </row>
    <row r="38" spans="2:16" s="57" customFormat="1" ht="18" hidden="1" customHeight="1" x14ac:dyDescent="0.2">
      <c r="B38" s="98"/>
      <c r="C38" s="91" t="s">
        <v>218</v>
      </c>
      <c r="D38" s="92">
        <f>ROUND(D37,0)</f>
        <v>0</v>
      </c>
      <c r="E38" s="92">
        <f t="shared" ref="E38" si="13">ROUND(E37,0)</f>
        <v>0</v>
      </c>
      <c r="F38" s="92">
        <f t="shared" ref="F38" si="14">ROUND(F37,0)</f>
        <v>0</v>
      </c>
      <c r="G38" s="92">
        <f t="shared" ref="G38" si="15">ROUND(G37,0)</f>
        <v>0</v>
      </c>
      <c r="H38" s="92">
        <f t="shared" ref="H38" si="16">ROUND(H37,0)</f>
        <v>0</v>
      </c>
      <c r="I38" s="92">
        <f t="shared" ref="I38" si="17">ROUND(I37,0)</f>
        <v>0</v>
      </c>
      <c r="J38" s="92">
        <f t="shared" ref="J38" si="18">ROUND(J37,0)</f>
        <v>0</v>
      </c>
      <c r="K38" s="92">
        <f t="shared" ref="K38" si="19">ROUND(K37,0)</f>
        <v>0</v>
      </c>
      <c r="L38" s="92">
        <f t="shared" ref="L38" si="20">ROUND(L37,0)</f>
        <v>0</v>
      </c>
      <c r="M38" s="92">
        <f t="shared" ref="M38" si="21">ROUND(M37,0)</f>
        <v>0</v>
      </c>
      <c r="N38" s="92">
        <f t="shared" ref="N38" si="22">ROUND(N37,0)</f>
        <v>0</v>
      </c>
      <c r="O38" s="92">
        <f t="shared" ref="O38" si="23">ROUND(O37,0)</f>
        <v>0</v>
      </c>
      <c r="P38" s="66"/>
    </row>
    <row r="39" spans="2:16" s="57" customFormat="1" ht="34.950000000000003" customHeight="1" x14ac:dyDescent="0.2">
      <c r="B39" s="98"/>
      <c r="C39" s="86" t="s">
        <v>215</v>
      </c>
      <c r="D39" s="109"/>
      <c r="E39" s="109"/>
      <c r="F39" s="109"/>
      <c r="G39" s="109"/>
      <c r="H39" s="109"/>
      <c r="I39" s="109"/>
      <c r="J39" s="109"/>
      <c r="K39" s="109"/>
      <c r="L39" s="109"/>
      <c r="M39" s="109"/>
      <c r="N39" s="109"/>
      <c r="O39" s="109"/>
      <c r="P39" s="66" t="s">
        <v>24</v>
      </c>
    </row>
    <row r="40" spans="2:16" s="57" customFormat="1" ht="18" hidden="1" customHeight="1" x14ac:dyDescent="0.2">
      <c r="B40" s="99"/>
      <c r="C40" s="93" t="s">
        <v>218</v>
      </c>
      <c r="D40" s="100">
        <f>ROUND(D39,0)</f>
        <v>0</v>
      </c>
      <c r="E40" s="101"/>
      <c r="F40" s="101"/>
      <c r="G40" s="101"/>
      <c r="H40" s="101"/>
      <c r="I40" s="101"/>
      <c r="J40" s="101"/>
      <c r="K40" s="101"/>
      <c r="L40" s="101"/>
      <c r="M40" s="101"/>
      <c r="N40" s="101"/>
      <c r="O40" s="102"/>
      <c r="P40" s="66"/>
    </row>
    <row r="41" spans="2:16" s="57" customFormat="1" ht="18" customHeight="1" x14ac:dyDescent="0.2">
      <c r="B41" s="97" t="s">
        <v>190</v>
      </c>
      <c r="C41" s="56" t="s">
        <v>206</v>
      </c>
      <c r="D41" s="105"/>
      <c r="E41" s="106"/>
      <c r="F41" s="106"/>
      <c r="G41" s="106"/>
      <c r="H41" s="106"/>
      <c r="I41" s="106"/>
      <c r="J41" s="106"/>
      <c r="K41" s="106"/>
      <c r="L41" s="106"/>
      <c r="M41" s="106"/>
      <c r="N41" s="106"/>
      <c r="O41" s="107"/>
      <c r="P41" s="60"/>
    </row>
    <row r="42" spans="2:16" s="57" customFormat="1" ht="18" customHeight="1" x14ac:dyDescent="0.2">
      <c r="B42" s="98"/>
      <c r="C42" s="56" t="s">
        <v>207</v>
      </c>
      <c r="D42" s="105"/>
      <c r="E42" s="106"/>
      <c r="F42" s="106"/>
      <c r="G42" s="106"/>
      <c r="H42" s="106"/>
      <c r="I42" s="106"/>
      <c r="J42" s="106"/>
      <c r="K42" s="106"/>
      <c r="L42" s="106"/>
      <c r="M42" s="106"/>
      <c r="N42" s="106"/>
      <c r="O42" s="107"/>
      <c r="P42" s="60"/>
    </row>
    <row r="43" spans="2:16" s="57" customFormat="1" ht="18" customHeight="1" x14ac:dyDescent="0.3">
      <c r="B43" s="98"/>
      <c r="C43" s="108" t="s">
        <v>214</v>
      </c>
      <c r="D43" s="56" t="s">
        <v>12</v>
      </c>
      <c r="E43" s="56" t="s">
        <v>13</v>
      </c>
      <c r="F43" s="56" t="s">
        <v>14</v>
      </c>
      <c r="G43" s="56" t="s">
        <v>15</v>
      </c>
      <c r="H43" s="56" t="s">
        <v>16</v>
      </c>
      <c r="I43" s="56" t="s">
        <v>17</v>
      </c>
      <c r="J43" s="56" t="s">
        <v>18</v>
      </c>
      <c r="K43" s="56" t="s">
        <v>19</v>
      </c>
      <c r="L43" s="56" t="s">
        <v>20</v>
      </c>
      <c r="M43" s="56" t="s">
        <v>21</v>
      </c>
      <c r="N43" s="56" t="s">
        <v>22</v>
      </c>
      <c r="O43" s="56" t="s">
        <v>23</v>
      </c>
      <c r="P43" s="65"/>
    </row>
    <row r="44" spans="2:16" s="57" customFormat="1" ht="18" customHeight="1" x14ac:dyDescent="0.2">
      <c r="B44" s="98"/>
      <c r="C44" s="99"/>
      <c r="D44" s="72"/>
      <c r="E44" s="72"/>
      <c r="F44" s="72"/>
      <c r="G44" s="72"/>
      <c r="H44" s="72"/>
      <c r="I44" s="72"/>
      <c r="J44" s="72"/>
      <c r="K44" s="72"/>
      <c r="L44" s="72"/>
      <c r="M44" s="72"/>
      <c r="N44" s="72"/>
      <c r="O44" s="72"/>
      <c r="P44" s="66" t="s">
        <v>24</v>
      </c>
    </row>
    <row r="45" spans="2:16" s="57" customFormat="1" ht="18" hidden="1" customHeight="1" x14ac:dyDescent="0.2">
      <c r="B45" s="98"/>
      <c r="C45" s="91" t="s">
        <v>218</v>
      </c>
      <c r="D45" s="92">
        <f>ROUND(D44,0)</f>
        <v>0</v>
      </c>
      <c r="E45" s="92">
        <f t="shared" ref="E45" si="24">ROUND(E44,0)</f>
        <v>0</v>
      </c>
      <c r="F45" s="92">
        <f t="shared" ref="F45" si="25">ROUND(F44,0)</f>
        <v>0</v>
      </c>
      <c r="G45" s="92">
        <f t="shared" ref="G45" si="26">ROUND(G44,0)</f>
        <v>0</v>
      </c>
      <c r="H45" s="92">
        <f t="shared" ref="H45" si="27">ROUND(H44,0)</f>
        <v>0</v>
      </c>
      <c r="I45" s="92">
        <f t="shared" ref="I45" si="28">ROUND(I44,0)</f>
        <v>0</v>
      </c>
      <c r="J45" s="92">
        <f t="shared" ref="J45" si="29">ROUND(J44,0)</f>
        <v>0</v>
      </c>
      <c r="K45" s="92">
        <f t="shared" ref="K45" si="30">ROUND(K44,0)</f>
        <v>0</v>
      </c>
      <c r="L45" s="92">
        <f t="shared" ref="L45" si="31">ROUND(L44,0)</f>
        <v>0</v>
      </c>
      <c r="M45" s="92">
        <f t="shared" ref="M45" si="32">ROUND(M44,0)</f>
        <v>0</v>
      </c>
      <c r="N45" s="92">
        <f t="shared" ref="N45" si="33">ROUND(N44,0)</f>
        <v>0</v>
      </c>
      <c r="O45" s="92">
        <f t="shared" ref="O45" si="34">ROUND(O44,0)</f>
        <v>0</v>
      </c>
      <c r="P45" s="66"/>
    </row>
    <row r="46" spans="2:16" s="57" customFormat="1" ht="34.950000000000003" customHeight="1" x14ac:dyDescent="0.2">
      <c r="B46" s="98"/>
      <c r="C46" s="86" t="s">
        <v>215</v>
      </c>
      <c r="D46" s="109"/>
      <c r="E46" s="109"/>
      <c r="F46" s="109"/>
      <c r="G46" s="109"/>
      <c r="H46" s="109"/>
      <c r="I46" s="109"/>
      <c r="J46" s="109"/>
      <c r="K46" s="109"/>
      <c r="L46" s="109"/>
      <c r="M46" s="109"/>
      <c r="N46" s="109"/>
      <c r="O46" s="109"/>
      <c r="P46" s="66" t="s">
        <v>24</v>
      </c>
    </row>
    <row r="47" spans="2:16" s="57" customFormat="1" ht="18" hidden="1" customHeight="1" x14ac:dyDescent="0.2">
      <c r="B47" s="99"/>
      <c r="C47" s="93" t="s">
        <v>218</v>
      </c>
      <c r="D47" s="100">
        <f>ROUND(D46,0)</f>
        <v>0</v>
      </c>
      <c r="E47" s="101"/>
      <c r="F47" s="101"/>
      <c r="G47" s="101"/>
      <c r="H47" s="101"/>
      <c r="I47" s="101"/>
      <c r="J47" s="101"/>
      <c r="K47" s="101"/>
      <c r="L47" s="101"/>
      <c r="M47" s="101"/>
      <c r="N47" s="101"/>
      <c r="O47" s="102"/>
      <c r="P47" s="66"/>
    </row>
    <row r="48" spans="2:16" s="57" customFormat="1" ht="18" customHeight="1" x14ac:dyDescent="0.2">
      <c r="B48" s="97" t="s">
        <v>191</v>
      </c>
      <c r="C48" s="56" t="s">
        <v>206</v>
      </c>
      <c r="D48" s="105"/>
      <c r="E48" s="106"/>
      <c r="F48" s="106"/>
      <c r="G48" s="106"/>
      <c r="H48" s="106"/>
      <c r="I48" s="106"/>
      <c r="J48" s="106"/>
      <c r="K48" s="106"/>
      <c r="L48" s="106"/>
      <c r="M48" s="106"/>
      <c r="N48" s="106"/>
      <c r="O48" s="107"/>
      <c r="P48" s="60"/>
    </row>
    <row r="49" spans="2:16" s="57" customFormat="1" ht="18" customHeight="1" x14ac:dyDescent="0.2">
      <c r="B49" s="98"/>
      <c r="C49" s="56" t="s">
        <v>207</v>
      </c>
      <c r="D49" s="105"/>
      <c r="E49" s="106"/>
      <c r="F49" s="106"/>
      <c r="G49" s="106"/>
      <c r="H49" s="106"/>
      <c r="I49" s="106"/>
      <c r="J49" s="106"/>
      <c r="K49" s="106"/>
      <c r="L49" s="106"/>
      <c r="M49" s="106"/>
      <c r="N49" s="106"/>
      <c r="O49" s="107"/>
      <c r="P49" s="60"/>
    </row>
    <row r="50" spans="2:16" s="57" customFormat="1" ht="18" customHeight="1" x14ac:dyDescent="0.3">
      <c r="B50" s="98"/>
      <c r="C50" s="108" t="s">
        <v>214</v>
      </c>
      <c r="D50" s="56" t="s">
        <v>12</v>
      </c>
      <c r="E50" s="56" t="s">
        <v>13</v>
      </c>
      <c r="F50" s="56" t="s">
        <v>14</v>
      </c>
      <c r="G50" s="56" t="s">
        <v>15</v>
      </c>
      <c r="H50" s="56" t="s">
        <v>16</v>
      </c>
      <c r="I50" s="56" t="s">
        <v>17</v>
      </c>
      <c r="J50" s="56" t="s">
        <v>18</v>
      </c>
      <c r="K50" s="56" t="s">
        <v>19</v>
      </c>
      <c r="L50" s="56" t="s">
        <v>20</v>
      </c>
      <c r="M50" s="56" t="s">
        <v>21</v>
      </c>
      <c r="N50" s="56" t="s">
        <v>22</v>
      </c>
      <c r="O50" s="56" t="s">
        <v>23</v>
      </c>
      <c r="P50" s="65"/>
    </row>
    <row r="51" spans="2:16" s="57" customFormat="1" ht="18" customHeight="1" x14ac:dyDescent="0.2">
      <c r="B51" s="98"/>
      <c r="C51" s="99"/>
      <c r="D51" s="72"/>
      <c r="E51" s="72"/>
      <c r="F51" s="72"/>
      <c r="G51" s="72"/>
      <c r="H51" s="72"/>
      <c r="I51" s="72"/>
      <c r="J51" s="72"/>
      <c r="K51" s="72"/>
      <c r="L51" s="72"/>
      <c r="M51" s="72"/>
      <c r="N51" s="72"/>
      <c r="O51" s="72"/>
      <c r="P51" s="66" t="s">
        <v>24</v>
      </c>
    </row>
    <row r="52" spans="2:16" s="57" customFormat="1" ht="18" hidden="1" customHeight="1" x14ac:dyDescent="0.2">
      <c r="B52" s="98"/>
      <c r="C52" s="91" t="s">
        <v>218</v>
      </c>
      <c r="D52" s="92">
        <f>ROUND(D51,0)</f>
        <v>0</v>
      </c>
      <c r="E52" s="92">
        <f t="shared" ref="E52" si="35">ROUND(E51,0)</f>
        <v>0</v>
      </c>
      <c r="F52" s="92">
        <f t="shared" ref="F52" si="36">ROUND(F51,0)</f>
        <v>0</v>
      </c>
      <c r="G52" s="92">
        <f t="shared" ref="G52" si="37">ROUND(G51,0)</f>
        <v>0</v>
      </c>
      <c r="H52" s="92">
        <f t="shared" ref="H52" si="38">ROUND(H51,0)</f>
        <v>0</v>
      </c>
      <c r="I52" s="92">
        <f t="shared" ref="I52" si="39">ROUND(I51,0)</f>
        <v>0</v>
      </c>
      <c r="J52" s="92">
        <f t="shared" ref="J52" si="40">ROUND(J51,0)</f>
        <v>0</v>
      </c>
      <c r="K52" s="92">
        <f t="shared" ref="K52" si="41">ROUND(K51,0)</f>
        <v>0</v>
      </c>
      <c r="L52" s="92">
        <f t="shared" ref="L52" si="42">ROUND(L51,0)</f>
        <v>0</v>
      </c>
      <c r="M52" s="92">
        <f t="shared" ref="M52" si="43">ROUND(M51,0)</f>
        <v>0</v>
      </c>
      <c r="N52" s="92">
        <f t="shared" ref="N52" si="44">ROUND(N51,0)</f>
        <v>0</v>
      </c>
      <c r="O52" s="92">
        <f t="shared" ref="O52" si="45">ROUND(O51,0)</f>
        <v>0</v>
      </c>
      <c r="P52" s="66"/>
    </row>
    <row r="53" spans="2:16" s="57" customFormat="1" ht="34.950000000000003" customHeight="1" x14ac:dyDescent="0.2">
      <c r="B53" s="98"/>
      <c r="C53" s="86" t="s">
        <v>215</v>
      </c>
      <c r="D53" s="109"/>
      <c r="E53" s="109"/>
      <c r="F53" s="109"/>
      <c r="G53" s="109"/>
      <c r="H53" s="109"/>
      <c r="I53" s="109"/>
      <c r="J53" s="109"/>
      <c r="K53" s="109"/>
      <c r="L53" s="109"/>
      <c r="M53" s="109"/>
      <c r="N53" s="109"/>
      <c r="O53" s="109"/>
      <c r="P53" s="66" t="s">
        <v>24</v>
      </c>
    </row>
    <row r="54" spans="2:16" s="57" customFormat="1" ht="18" hidden="1" customHeight="1" x14ac:dyDescent="0.2">
      <c r="B54" s="99"/>
      <c r="C54" s="93" t="s">
        <v>218</v>
      </c>
      <c r="D54" s="100">
        <f>ROUND(D53,0)</f>
        <v>0</v>
      </c>
      <c r="E54" s="101"/>
      <c r="F54" s="101"/>
      <c r="G54" s="101"/>
      <c r="H54" s="101"/>
      <c r="I54" s="101"/>
      <c r="J54" s="101"/>
      <c r="K54" s="101"/>
      <c r="L54" s="101"/>
      <c r="M54" s="101"/>
      <c r="N54" s="101"/>
      <c r="O54" s="102"/>
      <c r="P54" s="66"/>
    </row>
    <row r="55" spans="2:16" s="57" customFormat="1" ht="18" customHeight="1" x14ac:dyDescent="0.2">
      <c r="B55" s="97" t="s">
        <v>192</v>
      </c>
      <c r="C55" s="56" t="s">
        <v>206</v>
      </c>
      <c r="D55" s="105"/>
      <c r="E55" s="106"/>
      <c r="F55" s="106"/>
      <c r="G55" s="106"/>
      <c r="H55" s="106"/>
      <c r="I55" s="106"/>
      <c r="J55" s="106"/>
      <c r="K55" s="106"/>
      <c r="L55" s="106"/>
      <c r="M55" s="106"/>
      <c r="N55" s="106"/>
      <c r="O55" s="107"/>
      <c r="P55" s="60"/>
    </row>
    <row r="56" spans="2:16" s="57" customFormat="1" ht="18" customHeight="1" x14ac:dyDescent="0.2">
      <c r="B56" s="98"/>
      <c r="C56" s="56" t="s">
        <v>207</v>
      </c>
      <c r="D56" s="105"/>
      <c r="E56" s="106"/>
      <c r="F56" s="106"/>
      <c r="G56" s="106"/>
      <c r="H56" s="106"/>
      <c r="I56" s="106"/>
      <c r="J56" s="106"/>
      <c r="K56" s="106"/>
      <c r="L56" s="106"/>
      <c r="M56" s="106"/>
      <c r="N56" s="106"/>
      <c r="O56" s="107"/>
      <c r="P56" s="60"/>
    </row>
    <row r="57" spans="2:16" s="57" customFormat="1" ht="18" customHeight="1" x14ac:dyDescent="0.3">
      <c r="B57" s="98"/>
      <c r="C57" s="108" t="s">
        <v>214</v>
      </c>
      <c r="D57" s="56" t="s">
        <v>12</v>
      </c>
      <c r="E57" s="56" t="s">
        <v>13</v>
      </c>
      <c r="F57" s="56" t="s">
        <v>14</v>
      </c>
      <c r="G57" s="56" t="s">
        <v>15</v>
      </c>
      <c r="H57" s="56" t="s">
        <v>16</v>
      </c>
      <c r="I57" s="56" t="s">
        <v>17</v>
      </c>
      <c r="J57" s="56" t="s">
        <v>18</v>
      </c>
      <c r="K57" s="56" t="s">
        <v>19</v>
      </c>
      <c r="L57" s="56" t="s">
        <v>20</v>
      </c>
      <c r="M57" s="56" t="s">
        <v>21</v>
      </c>
      <c r="N57" s="56" t="s">
        <v>22</v>
      </c>
      <c r="O57" s="56" t="s">
        <v>23</v>
      </c>
      <c r="P57" s="65"/>
    </row>
    <row r="58" spans="2:16" s="57" customFormat="1" ht="18" customHeight="1" x14ac:dyDescent="0.2">
      <c r="B58" s="98"/>
      <c r="C58" s="99"/>
      <c r="D58" s="72"/>
      <c r="E58" s="72"/>
      <c r="F58" s="72"/>
      <c r="G58" s="72"/>
      <c r="H58" s="72"/>
      <c r="I58" s="72"/>
      <c r="J58" s="72"/>
      <c r="K58" s="72"/>
      <c r="L58" s="72"/>
      <c r="M58" s="72"/>
      <c r="N58" s="72"/>
      <c r="O58" s="72"/>
      <c r="P58" s="66" t="s">
        <v>24</v>
      </c>
    </row>
    <row r="59" spans="2:16" s="57" customFormat="1" ht="18" hidden="1" customHeight="1" x14ac:dyDescent="0.2">
      <c r="B59" s="98"/>
      <c r="C59" s="91" t="s">
        <v>218</v>
      </c>
      <c r="D59" s="92">
        <f>ROUND(D58,0)</f>
        <v>0</v>
      </c>
      <c r="E59" s="92">
        <f t="shared" ref="E59" si="46">ROUND(E58,0)</f>
        <v>0</v>
      </c>
      <c r="F59" s="92">
        <f t="shared" ref="F59" si="47">ROUND(F58,0)</f>
        <v>0</v>
      </c>
      <c r="G59" s="92">
        <f t="shared" ref="G59" si="48">ROUND(G58,0)</f>
        <v>0</v>
      </c>
      <c r="H59" s="92">
        <f t="shared" ref="H59" si="49">ROUND(H58,0)</f>
        <v>0</v>
      </c>
      <c r="I59" s="92">
        <f t="shared" ref="I59" si="50">ROUND(I58,0)</f>
        <v>0</v>
      </c>
      <c r="J59" s="92">
        <f t="shared" ref="J59" si="51">ROUND(J58,0)</f>
        <v>0</v>
      </c>
      <c r="K59" s="92">
        <f t="shared" ref="K59" si="52">ROUND(K58,0)</f>
        <v>0</v>
      </c>
      <c r="L59" s="92">
        <f t="shared" ref="L59" si="53">ROUND(L58,0)</f>
        <v>0</v>
      </c>
      <c r="M59" s="92">
        <f t="shared" ref="M59" si="54">ROUND(M58,0)</f>
        <v>0</v>
      </c>
      <c r="N59" s="92">
        <f t="shared" ref="N59" si="55">ROUND(N58,0)</f>
        <v>0</v>
      </c>
      <c r="O59" s="92">
        <f t="shared" ref="O59" si="56">ROUND(O58,0)</f>
        <v>0</v>
      </c>
      <c r="P59" s="66"/>
    </row>
    <row r="60" spans="2:16" s="57" customFormat="1" ht="34.950000000000003" customHeight="1" x14ac:dyDescent="0.2">
      <c r="B60" s="98"/>
      <c r="C60" s="86" t="s">
        <v>215</v>
      </c>
      <c r="D60" s="109"/>
      <c r="E60" s="109"/>
      <c r="F60" s="109"/>
      <c r="G60" s="109"/>
      <c r="H60" s="109"/>
      <c r="I60" s="109"/>
      <c r="J60" s="109"/>
      <c r="K60" s="109"/>
      <c r="L60" s="109"/>
      <c r="M60" s="109"/>
      <c r="N60" s="109"/>
      <c r="O60" s="109"/>
      <c r="P60" s="66" t="s">
        <v>24</v>
      </c>
    </row>
    <row r="61" spans="2:16" s="57" customFormat="1" ht="18" hidden="1" customHeight="1" x14ac:dyDescent="0.2">
      <c r="B61" s="99"/>
      <c r="C61" s="93" t="s">
        <v>218</v>
      </c>
      <c r="D61" s="100">
        <f>ROUND(D60,0)</f>
        <v>0</v>
      </c>
      <c r="E61" s="101"/>
      <c r="F61" s="101"/>
      <c r="G61" s="101"/>
      <c r="H61" s="101"/>
      <c r="I61" s="101"/>
      <c r="J61" s="101"/>
      <c r="K61" s="101"/>
      <c r="L61" s="101"/>
      <c r="M61" s="101"/>
      <c r="N61" s="101"/>
      <c r="O61" s="102"/>
      <c r="P61" s="66"/>
    </row>
    <row r="62" spans="2:16" s="57" customFormat="1" ht="18" customHeight="1" x14ac:dyDescent="0.2">
      <c r="B62" s="97" t="s">
        <v>193</v>
      </c>
      <c r="C62" s="56" t="s">
        <v>206</v>
      </c>
      <c r="D62" s="105"/>
      <c r="E62" s="106"/>
      <c r="F62" s="106"/>
      <c r="G62" s="106"/>
      <c r="H62" s="106"/>
      <c r="I62" s="106"/>
      <c r="J62" s="106"/>
      <c r="K62" s="106"/>
      <c r="L62" s="106"/>
      <c r="M62" s="106"/>
      <c r="N62" s="106"/>
      <c r="O62" s="107"/>
      <c r="P62" s="60"/>
    </row>
    <row r="63" spans="2:16" s="57" customFormat="1" ht="18" customHeight="1" x14ac:dyDescent="0.2">
      <c r="B63" s="98"/>
      <c r="C63" s="56" t="s">
        <v>207</v>
      </c>
      <c r="D63" s="105"/>
      <c r="E63" s="106"/>
      <c r="F63" s="106"/>
      <c r="G63" s="106"/>
      <c r="H63" s="106"/>
      <c r="I63" s="106"/>
      <c r="J63" s="106"/>
      <c r="K63" s="106"/>
      <c r="L63" s="106"/>
      <c r="M63" s="106"/>
      <c r="N63" s="106"/>
      <c r="O63" s="107"/>
      <c r="P63" s="60"/>
    </row>
    <row r="64" spans="2:16" s="57" customFormat="1" ht="18" customHeight="1" x14ac:dyDescent="0.3">
      <c r="B64" s="98"/>
      <c r="C64" s="108" t="s">
        <v>214</v>
      </c>
      <c r="D64" s="56" t="s">
        <v>12</v>
      </c>
      <c r="E64" s="56" t="s">
        <v>13</v>
      </c>
      <c r="F64" s="56" t="s">
        <v>14</v>
      </c>
      <c r="G64" s="56" t="s">
        <v>15</v>
      </c>
      <c r="H64" s="56" t="s">
        <v>16</v>
      </c>
      <c r="I64" s="56" t="s">
        <v>17</v>
      </c>
      <c r="J64" s="56" t="s">
        <v>18</v>
      </c>
      <c r="K64" s="56" t="s">
        <v>19</v>
      </c>
      <c r="L64" s="56" t="s">
        <v>20</v>
      </c>
      <c r="M64" s="56" t="s">
        <v>21</v>
      </c>
      <c r="N64" s="56" t="s">
        <v>22</v>
      </c>
      <c r="O64" s="56" t="s">
        <v>23</v>
      </c>
      <c r="P64" s="65"/>
    </row>
    <row r="65" spans="2:16" s="57" customFormat="1" ht="18" customHeight="1" x14ac:dyDescent="0.2">
      <c r="B65" s="98"/>
      <c r="C65" s="99"/>
      <c r="D65" s="72"/>
      <c r="E65" s="72"/>
      <c r="F65" s="72"/>
      <c r="G65" s="72"/>
      <c r="H65" s="72"/>
      <c r="I65" s="72"/>
      <c r="J65" s="72"/>
      <c r="K65" s="72"/>
      <c r="L65" s="72"/>
      <c r="M65" s="72"/>
      <c r="N65" s="72"/>
      <c r="O65" s="72"/>
      <c r="P65" s="66" t="s">
        <v>24</v>
      </c>
    </row>
    <row r="66" spans="2:16" s="57" customFormat="1" ht="18" hidden="1" customHeight="1" x14ac:dyDescent="0.2">
      <c r="B66" s="98"/>
      <c r="C66" s="91" t="s">
        <v>218</v>
      </c>
      <c r="D66" s="92">
        <f>ROUND(D65,0)</f>
        <v>0</v>
      </c>
      <c r="E66" s="92">
        <f t="shared" ref="E66" si="57">ROUND(E65,0)</f>
        <v>0</v>
      </c>
      <c r="F66" s="92">
        <f t="shared" ref="F66" si="58">ROUND(F65,0)</f>
        <v>0</v>
      </c>
      <c r="G66" s="92">
        <f t="shared" ref="G66" si="59">ROUND(G65,0)</f>
        <v>0</v>
      </c>
      <c r="H66" s="92">
        <f t="shared" ref="H66" si="60">ROUND(H65,0)</f>
        <v>0</v>
      </c>
      <c r="I66" s="92">
        <f t="shared" ref="I66" si="61">ROUND(I65,0)</f>
        <v>0</v>
      </c>
      <c r="J66" s="92">
        <f t="shared" ref="J66" si="62">ROUND(J65,0)</f>
        <v>0</v>
      </c>
      <c r="K66" s="92">
        <f t="shared" ref="K66" si="63">ROUND(K65,0)</f>
        <v>0</v>
      </c>
      <c r="L66" s="92">
        <f t="shared" ref="L66" si="64">ROUND(L65,0)</f>
        <v>0</v>
      </c>
      <c r="M66" s="92">
        <f t="shared" ref="M66" si="65">ROUND(M65,0)</f>
        <v>0</v>
      </c>
      <c r="N66" s="92">
        <f t="shared" ref="N66" si="66">ROUND(N65,0)</f>
        <v>0</v>
      </c>
      <c r="O66" s="92">
        <f t="shared" ref="O66" si="67">ROUND(O65,0)</f>
        <v>0</v>
      </c>
      <c r="P66" s="66"/>
    </row>
    <row r="67" spans="2:16" s="57" customFormat="1" ht="34.950000000000003" customHeight="1" x14ac:dyDescent="0.2">
      <c r="B67" s="98"/>
      <c r="C67" s="86" t="s">
        <v>215</v>
      </c>
      <c r="D67" s="109"/>
      <c r="E67" s="109"/>
      <c r="F67" s="109"/>
      <c r="G67" s="109"/>
      <c r="H67" s="109"/>
      <c r="I67" s="109"/>
      <c r="J67" s="109"/>
      <c r="K67" s="109"/>
      <c r="L67" s="109"/>
      <c r="M67" s="109"/>
      <c r="N67" s="109"/>
      <c r="O67" s="109"/>
      <c r="P67" s="66" t="s">
        <v>24</v>
      </c>
    </row>
    <row r="68" spans="2:16" s="57" customFormat="1" ht="18" hidden="1" customHeight="1" x14ac:dyDescent="0.2">
      <c r="B68" s="99"/>
      <c r="C68" s="93" t="s">
        <v>218</v>
      </c>
      <c r="D68" s="100">
        <f>ROUND(D67,0)</f>
        <v>0</v>
      </c>
      <c r="E68" s="101"/>
      <c r="F68" s="101"/>
      <c r="G68" s="101"/>
      <c r="H68" s="101"/>
      <c r="I68" s="101"/>
      <c r="J68" s="101"/>
      <c r="K68" s="101"/>
      <c r="L68" s="101"/>
      <c r="M68" s="101"/>
      <c r="N68" s="101"/>
      <c r="O68" s="102"/>
      <c r="P68" s="66"/>
    </row>
    <row r="69" spans="2:16" s="57" customFormat="1" ht="18" customHeight="1" x14ac:dyDescent="0.2">
      <c r="B69" s="97" t="s">
        <v>194</v>
      </c>
      <c r="C69" s="56" t="s">
        <v>206</v>
      </c>
      <c r="D69" s="105"/>
      <c r="E69" s="106"/>
      <c r="F69" s="106"/>
      <c r="G69" s="106"/>
      <c r="H69" s="106"/>
      <c r="I69" s="106"/>
      <c r="J69" s="106"/>
      <c r="K69" s="106"/>
      <c r="L69" s="106"/>
      <c r="M69" s="106"/>
      <c r="N69" s="106"/>
      <c r="O69" s="107"/>
      <c r="P69" s="60"/>
    </row>
    <row r="70" spans="2:16" s="57" customFormat="1" ht="18" customHeight="1" x14ac:dyDescent="0.2">
      <c r="B70" s="98"/>
      <c r="C70" s="56" t="s">
        <v>207</v>
      </c>
      <c r="D70" s="105"/>
      <c r="E70" s="106"/>
      <c r="F70" s="106"/>
      <c r="G70" s="106"/>
      <c r="H70" s="106"/>
      <c r="I70" s="106"/>
      <c r="J70" s="106"/>
      <c r="K70" s="106"/>
      <c r="L70" s="106"/>
      <c r="M70" s="106"/>
      <c r="N70" s="106"/>
      <c r="O70" s="107"/>
      <c r="P70" s="60"/>
    </row>
    <row r="71" spans="2:16" s="57" customFormat="1" ht="18" customHeight="1" x14ac:dyDescent="0.3">
      <c r="B71" s="98"/>
      <c r="C71" s="108" t="s">
        <v>214</v>
      </c>
      <c r="D71" s="56" t="s">
        <v>12</v>
      </c>
      <c r="E71" s="56" t="s">
        <v>13</v>
      </c>
      <c r="F71" s="56" t="s">
        <v>14</v>
      </c>
      <c r="G71" s="56" t="s">
        <v>15</v>
      </c>
      <c r="H71" s="56" t="s">
        <v>16</v>
      </c>
      <c r="I71" s="56" t="s">
        <v>17</v>
      </c>
      <c r="J71" s="56" t="s">
        <v>18</v>
      </c>
      <c r="K71" s="56" t="s">
        <v>19</v>
      </c>
      <c r="L71" s="56" t="s">
        <v>20</v>
      </c>
      <c r="M71" s="56" t="s">
        <v>21</v>
      </c>
      <c r="N71" s="56" t="s">
        <v>22</v>
      </c>
      <c r="O71" s="56" t="s">
        <v>23</v>
      </c>
      <c r="P71" s="65"/>
    </row>
    <row r="72" spans="2:16" s="57" customFormat="1" ht="18" customHeight="1" x14ac:dyDescent="0.2">
      <c r="B72" s="98"/>
      <c r="C72" s="99"/>
      <c r="D72" s="72"/>
      <c r="E72" s="72"/>
      <c r="F72" s="72"/>
      <c r="G72" s="72"/>
      <c r="H72" s="72"/>
      <c r="I72" s="72"/>
      <c r="J72" s="72"/>
      <c r="K72" s="72"/>
      <c r="L72" s="72"/>
      <c r="M72" s="72"/>
      <c r="N72" s="72"/>
      <c r="O72" s="72"/>
      <c r="P72" s="66" t="s">
        <v>24</v>
      </c>
    </row>
    <row r="73" spans="2:16" s="57" customFormat="1" ht="18" hidden="1" customHeight="1" x14ac:dyDescent="0.2">
      <c r="B73" s="98"/>
      <c r="C73" s="91" t="s">
        <v>218</v>
      </c>
      <c r="D73" s="92">
        <f>ROUND(D72,0)</f>
        <v>0</v>
      </c>
      <c r="E73" s="92">
        <f t="shared" ref="E73" si="68">ROUND(E72,0)</f>
        <v>0</v>
      </c>
      <c r="F73" s="92">
        <f t="shared" ref="F73" si="69">ROUND(F72,0)</f>
        <v>0</v>
      </c>
      <c r="G73" s="92">
        <f t="shared" ref="G73" si="70">ROUND(G72,0)</f>
        <v>0</v>
      </c>
      <c r="H73" s="92">
        <f t="shared" ref="H73" si="71">ROUND(H72,0)</f>
        <v>0</v>
      </c>
      <c r="I73" s="92">
        <f t="shared" ref="I73" si="72">ROUND(I72,0)</f>
        <v>0</v>
      </c>
      <c r="J73" s="92">
        <f t="shared" ref="J73" si="73">ROUND(J72,0)</f>
        <v>0</v>
      </c>
      <c r="K73" s="92">
        <f t="shared" ref="K73" si="74">ROUND(K72,0)</f>
        <v>0</v>
      </c>
      <c r="L73" s="92">
        <f t="shared" ref="L73" si="75">ROUND(L72,0)</f>
        <v>0</v>
      </c>
      <c r="M73" s="92">
        <f t="shared" ref="M73" si="76">ROUND(M72,0)</f>
        <v>0</v>
      </c>
      <c r="N73" s="92">
        <f t="shared" ref="N73" si="77">ROUND(N72,0)</f>
        <v>0</v>
      </c>
      <c r="O73" s="92">
        <f t="shared" ref="O73" si="78">ROUND(O72,0)</f>
        <v>0</v>
      </c>
      <c r="P73" s="66"/>
    </row>
    <row r="74" spans="2:16" s="57" customFormat="1" ht="34.950000000000003" customHeight="1" x14ac:dyDescent="0.2">
      <c r="B74" s="98"/>
      <c r="C74" s="86" t="s">
        <v>215</v>
      </c>
      <c r="D74" s="109"/>
      <c r="E74" s="109"/>
      <c r="F74" s="109"/>
      <c r="G74" s="109"/>
      <c r="H74" s="109"/>
      <c r="I74" s="109"/>
      <c r="J74" s="109"/>
      <c r="K74" s="109"/>
      <c r="L74" s="109"/>
      <c r="M74" s="109"/>
      <c r="N74" s="109"/>
      <c r="O74" s="109"/>
      <c r="P74" s="66" t="s">
        <v>24</v>
      </c>
    </row>
    <row r="75" spans="2:16" s="57" customFormat="1" ht="18" hidden="1" customHeight="1" x14ac:dyDescent="0.2">
      <c r="B75" s="99"/>
      <c r="C75" s="93" t="s">
        <v>218</v>
      </c>
      <c r="D75" s="100">
        <f>ROUND(D74,0)</f>
        <v>0</v>
      </c>
      <c r="E75" s="101"/>
      <c r="F75" s="101"/>
      <c r="G75" s="101"/>
      <c r="H75" s="101"/>
      <c r="I75" s="101"/>
      <c r="J75" s="101"/>
      <c r="K75" s="101"/>
      <c r="L75" s="101"/>
      <c r="M75" s="101"/>
      <c r="N75" s="101"/>
      <c r="O75" s="102"/>
      <c r="P75" s="66"/>
    </row>
    <row r="76" spans="2:16" s="57" customFormat="1" ht="18" customHeight="1" x14ac:dyDescent="0.2">
      <c r="B76" s="97" t="s">
        <v>195</v>
      </c>
      <c r="C76" s="56" t="s">
        <v>206</v>
      </c>
      <c r="D76" s="105"/>
      <c r="E76" s="106"/>
      <c r="F76" s="106"/>
      <c r="G76" s="106"/>
      <c r="H76" s="106"/>
      <c r="I76" s="106"/>
      <c r="J76" s="106"/>
      <c r="K76" s="106"/>
      <c r="L76" s="106"/>
      <c r="M76" s="106"/>
      <c r="N76" s="106"/>
      <c r="O76" s="107"/>
      <c r="P76" s="60"/>
    </row>
    <row r="77" spans="2:16" s="57" customFormat="1" ht="18" customHeight="1" x14ac:dyDescent="0.2">
      <c r="B77" s="98"/>
      <c r="C77" s="56" t="s">
        <v>207</v>
      </c>
      <c r="D77" s="105"/>
      <c r="E77" s="106"/>
      <c r="F77" s="106"/>
      <c r="G77" s="106"/>
      <c r="H77" s="106"/>
      <c r="I77" s="106"/>
      <c r="J77" s="106"/>
      <c r="K77" s="106"/>
      <c r="L77" s="106"/>
      <c r="M77" s="106"/>
      <c r="N77" s="106"/>
      <c r="O77" s="107"/>
      <c r="P77" s="60"/>
    </row>
    <row r="78" spans="2:16" s="57" customFormat="1" ht="18" customHeight="1" x14ac:dyDescent="0.3">
      <c r="B78" s="98"/>
      <c r="C78" s="108" t="s">
        <v>214</v>
      </c>
      <c r="D78" s="56" t="s">
        <v>12</v>
      </c>
      <c r="E78" s="56" t="s">
        <v>13</v>
      </c>
      <c r="F78" s="56" t="s">
        <v>14</v>
      </c>
      <c r="G78" s="56" t="s">
        <v>15</v>
      </c>
      <c r="H78" s="56" t="s">
        <v>16</v>
      </c>
      <c r="I78" s="56" t="s">
        <v>17</v>
      </c>
      <c r="J78" s="56" t="s">
        <v>18</v>
      </c>
      <c r="K78" s="56" t="s">
        <v>19</v>
      </c>
      <c r="L78" s="56" t="s">
        <v>20</v>
      </c>
      <c r="M78" s="56" t="s">
        <v>21</v>
      </c>
      <c r="N78" s="56" t="s">
        <v>22</v>
      </c>
      <c r="O78" s="56" t="s">
        <v>23</v>
      </c>
      <c r="P78" s="65"/>
    </row>
    <row r="79" spans="2:16" s="57" customFormat="1" ht="18" customHeight="1" x14ac:dyDescent="0.2">
      <c r="B79" s="98"/>
      <c r="C79" s="99"/>
      <c r="D79" s="72"/>
      <c r="E79" s="72"/>
      <c r="F79" s="72"/>
      <c r="G79" s="72"/>
      <c r="H79" s="72"/>
      <c r="I79" s="72"/>
      <c r="J79" s="72"/>
      <c r="K79" s="72"/>
      <c r="L79" s="72"/>
      <c r="M79" s="72"/>
      <c r="N79" s="72"/>
      <c r="O79" s="72"/>
      <c r="P79" s="66" t="s">
        <v>24</v>
      </c>
    </row>
    <row r="80" spans="2:16" s="57" customFormat="1" ht="18" hidden="1" customHeight="1" x14ac:dyDescent="0.2">
      <c r="B80" s="98"/>
      <c r="C80" s="91" t="s">
        <v>218</v>
      </c>
      <c r="D80" s="92">
        <f>ROUND(D79,0)</f>
        <v>0</v>
      </c>
      <c r="E80" s="92">
        <f t="shared" ref="E80" si="79">ROUND(E79,0)</f>
        <v>0</v>
      </c>
      <c r="F80" s="92">
        <f t="shared" ref="F80" si="80">ROUND(F79,0)</f>
        <v>0</v>
      </c>
      <c r="G80" s="92">
        <f t="shared" ref="G80" si="81">ROUND(G79,0)</f>
        <v>0</v>
      </c>
      <c r="H80" s="92">
        <f t="shared" ref="H80" si="82">ROUND(H79,0)</f>
        <v>0</v>
      </c>
      <c r="I80" s="92">
        <f t="shared" ref="I80" si="83">ROUND(I79,0)</f>
        <v>0</v>
      </c>
      <c r="J80" s="92">
        <f t="shared" ref="J80" si="84">ROUND(J79,0)</f>
        <v>0</v>
      </c>
      <c r="K80" s="92">
        <f t="shared" ref="K80" si="85">ROUND(K79,0)</f>
        <v>0</v>
      </c>
      <c r="L80" s="92">
        <f t="shared" ref="L80" si="86">ROUND(L79,0)</f>
        <v>0</v>
      </c>
      <c r="M80" s="92">
        <f t="shared" ref="M80" si="87">ROUND(M79,0)</f>
        <v>0</v>
      </c>
      <c r="N80" s="92">
        <f t="shared" ref="N80" si="88">ROUND(N79,0)</f>
        <v>0</v>
      </c>
      <c r="O80" s="92">
        <f t="shared" ref="O80" si="89">ROUND(O79,0)</f>
        <v>0</v>
      </c>
      <c r="P80" s="66"/>
    </row>
    <row r="81" spans="2:16" s="57" customFormat="1" ht="34.950000000000003" customHeight="1" x14ac:dyDescent="0.2">
      <c r="B81" s="98"/>
      <c r="C81" s="86" t="s">
        <v>215</v>
      </c>
      <c r="D81" s="109"/>
      <c r="E81" s="109"/>
      <c r="F81" s="109"/>
      <c r="G81" s="109"/>
      <c r="H81" s="109"/>
      <c r="I81" s="109"/>
      <c r="J81" s="109"/>
      <c r="K81" s="109"/>
      <c r="L81" s="109"/>
      <c r="M81" s="109"/>
      <c r="N81" s="109"/>
      <c r="O81" s="109"/>
      <c r="P81" s="66" t="s">
        <v>24</v>
      </c>
    </row>
    <row r="82" spans="2:16" s="57" customFormat="1" ht="18" hidden="1" customHeight="1" x14ac:dyDescent="0.2">
      <c r="B82" s="99"/>
      <c r="C82" s="93" t="s">
        <v>218</v>
      </c>
      <c r="D82" s="100">
        <f>ROUND(D81,0)</f>
        <v>0</v>
      </c>
      <c r="E82" s="101"/>
      <c r="F82" s="101"/>
      <c r="G82" s="101"/>
      <c r="H82" s="101"/>
      <c r="I82" s="101"/>
      <c r="J82" s="101"/>
      <c r="K82" s="101"/>
      <c r="L82" s="101"/>
      <c r="M82" s="101"/>
      <c r="N82" s="101"/>
      <c r="O82" s="102"/>
      <c r="P82" s="66"/>
    </row>
    <row r="83" spans="2:16" s="57" customFormat="1" ht="18" customHeight="1" x14ac:dyDescent="0.3">
      <c r="B83" s="111" t="s">
        <v>196</v>
      </c>
      <c r="C83" s="108" t="s">
        <v>214</v>
      </c>
      <c r="D83" s="56" t="s">
        <v>12</v>
      </c>
      <c r="E83" s="56" t="s">
        <v>13</v>
      </c>
      <c r="F83" s="56" t="s">
        <v>14</v>
      </c>
      <c r="G83" s="56" t="s">
        <v>15</v>
      </c>
      <c r="H83" s="56" t="s">
        <v>16</v>
      </c>
      <c r="I83" s="56" t="s">
        <v>17</v>
      </c>
      <c r="J83" s="56" t="s">
        <v>18</v>
      </c>
      <c r="K83" s="56" t="s">
        <v>19</v>
      </c>
      <c r="L83" s="56" t="s">
        <v>20</v>
      </c>
      <c r="M83" s="56" t="s">
        <v>21</v>
      </c>
      <c r="N83" s="56" t="s">
        <v>22</v>
      </c>
      <c r="O83" s="56" t="s">
        <v>23</v>
      </c>
      <c r="P83" s="65"/>
    </row>
    <row r="84" spans="2:16" s="57" customFormat="1" ht="18" customHeight="1" x14ac:dyDescent="0.2">
      <c r="B84" s="111"/>
      <c r="C84" s="99"/>
      <c r="D84" s="68">
        <f>SUM(D24,D31,D38,D45,D52,D59,D66,D73,D80)</f>
        <v>0</v>
      </c>
      <c r="E84" s="68">
        <f t="shared" ref="E84:O84" si="90">SUM(E24,E31,E38,E45,E52,E59,E66,E73,E80)</f>
        <v>0</v>
      </c>
      <c r="F84" s="68">
        <f t="shared" si="90"/>
        <v>0</v>
      </c>
      <c r="G84" s="68">
        <f t="shared" si="90"/>
        <v>0</v>
      </c>
      <c r="H84" s="68">
        <f t="shared" si="90"/>
        <v>0</v>
      </c>
      <c r="I84" s="68">
        <f t="shared" si="90"/>
        <v>0</v>
      </c>
      <c r="J84" s="68">
        <f t="shared" si="90"/>
        <v>0</v>
      </c>
      <c r="K84" s="68">
        <f t="shared" si="90"/>
        <v>0</v>
      </c>
      <c r="L84" s="68">
        <f t="shared" si="90"/>
        <v>0</v>
      </c>
      <c r="M84" s="68">
        <f t="shared" si="90"/>
        <v>0</v>
      </c>
      <c r="N84" s="68">
        <f t="shared" si="90"/>
        <v>0</v>
      </c>
      <c r="O84" s="68">
        <f t="shared" si="90"/>
        <v>0</v>
      </c>
      <c r="P84" s="66" t="s">
        <v>24</v>
      </c>
    </row>
    <row r="85" spans="2:16" s="57" customFormat="1" ht="34.950000000000003" customHeight="1" x14ac:dyDescent="0.2">
      <c r="B85" s="111"/>
      <c r="C85" s="86" t="s">
        <v>215</v>
      </c>
      <c r="D85" s="110">
        <f>SUM(D26,D33,D40,D47,D54,D61,D68,D75,D82)</f>
        <v>0</v>
      </c>
      <c r="E85" s="110"/>
      <c r="F85" s="110"/>
      <c r="G85" s="110"/>
      <c r="H85" s="110"/>
      <c r="I85" s="110"/>
      <c r="J85" s="110"/>
      <c r="K85" s="110"/>
      <c r="L85" s="110"/>
      <c r="M85" s="110"/>
      <c r="N85" s="110"/>
      <c r="O85" s="110"/>
      <c r="P85" s="66" t="s">
        <v>24</v>
      </c>
    </row>
    <row r="86" spans="2:16" s="57" customFormat="1" ht="18" customHeight="1" x14ac:dyDescent="0.2">
      <c r="B86" s="69"/>
    </row>
    <row r="87" spans="2:16" s="57" customFormat="1" ht="18" customHeight="1" x14ac:dyDescent="0.2">
      <c r="B87" s="70" t="s">
        <v>197</v>
      </c>
    </row>
    <row r="88" spans="2:16" s="57" customFormat="1" ht="18" customHeight="1" x14ac:dyDescent="0.2">
      <c r="B88" s="111" t="s">
        <v>1</v>
      </c>
      <c r="C88" s="111"/>
      <c r="D88" s="111" t="s">
        <v>25</v>
      </c>
      <c r="E88" s="111"/>
      <c r="F88" s="111"/>
      <c r="G88" s="111"/>
      <c r="H88" s="111"/>
      <c r="I88" s="111"/>
      <c r="J88" s="111"/>
      <c r="K88" s="111"/>
      <c r="L88" s="111"/>
      <c r="M88" s="111"/>
      <c r="N88" s="111"/>
      <c r="O88" s="111"/>
      <c r="P88" s="56" t="s">
        <v>2</v>
      </c>
    </row>
    <row r="89" spans="2:16" s="57" customFormat="1" ht="18" customHeight="1" x14ac:dyDescent="0.2">
      <c r="B89" s="111" t="s">
        <v>168</v>
      </c>
      <c r="C89" s="111"/>
      <c r="D89" s="105"/>
      <c r="E89" s="106"/>
      <c r="F89" s="106"/>
      <c r="G89" s="106"/>
      <c r="H89" s="106"/>
      <c r="I89" s="106"/>
      <c r="J89" s="106"/>
      <c r="K89" s="106"/>
      <c r="L89" s="106"/>
      <c r="M89" s="106"/>
      <c r="N89" s="106"/>
      <c r="O89" s="107"/>
      <c r="P89" s="59"/>
    </row>
    <row r="90" spans="2:16" s="57" customFormat="1" ht="18" customHeight="1" x14ac:dyDescent="0.2">
      <c r="B90" s="123" t="s">
        <v>206</v>
      </c>
      <c r="C90" s="124"/>
      <c r="D90" s="112" t="str">
        <f>IF('入力欄(基本情報)'!C29="","",'入力欄(基本情報)'!C29)</f>
        <v/>
      </c>
      <c r="E90" s="129"/>
      <c r="F90" s="129"/>
      <c r="G90" s="129"/>
      <c r="H90" s="129"/>
      <c r="I90" s="129"/>
      <c r="J90" s="129"/>
      <c r="K90" s="129"/>
      <c r="L90" s="129"/>
      <c r="M90" s="129"/>
      <c r="N90" s="129"/>
      <c r="O90" s="113"/>
      <c r="P90" s="60"/>
    </row>
    <row r="91" spans="2:16" s="57" customFormat="1" ht="18" customHeight="1" x14ac:dyDescent="0.2">
      <c r="B91" s="123" t="s">
        <v>207</v>
      </c>
      <c r="C91" s="124"/>
      <c r="D91" s="112" t="str">
        <f>IF('入力欄(基本情報)'!C30="","",'入力欄(基本情報)'!C30)</f>
        <v/>
      </c>
      <c r="E91" s="129"/>
      <c r="F91" s="129"/>
      <c r="G91" s="129"/>
      <c r="H91" s="129"/>
      <c r="I91" s="129"/>
      <c r="J91" s="129"/>
      <c r="K91" s="129"/>
      <c r="L91" s="129"/>
      <c r="M91" s="129"/>
      <c r="N91" s="129"/>
      <c r="O91" s="113"/>
      <c r="P91" s="60"/>
    </row>
    <row r="92" spans="2:16" s="57" customFormat="1" ht="18" customHeight="1" x14ac:dyDescent="0.3">
      <c r="B92" s="104" t="s">
        <v>216</v>
      </c>
      <c r="C92" s="104"/>
      <c r="D92" s="56" t="s">
        <v>12</v>
      </c>
      <c r="E92" s="56" t="s">
        <v>13</v>
      </c>
      <c r="F92" s="56" t="s">
        <v>14</v>
      </c>
      <c r="G92" s="56" t="s">
        <v>15</v>
      </c>
      <c r="H92" s="56" t="s">
        <v>16</v>
      </c>
      <c r="I92" s="56" t="s">
        <v>17</v>
      </c>
      <c r="J92" s="56" t="s">
        <v>18</v>
      </c>
      <c r="K92" s="56" t="s">
        <v>19</v>
      </c>
      <c r="L92" s="56" t="s">
        <v>20</v>
      </c>
      <c r="M92" s="56" t="s">
        <v>21</v>
      </c>
      <c r="N92" s="56" t="s">
        <v>22</v>
      </c>
      <c r="O92" s="56" t="s">
        <v>23</v>
      </c>
      <c r="P92" s="65"/>
    </row>
    <row r="93" spans="2:16" s="57" customFormat="1" ht="18" customHeight="1" x14ac:dyDescent="0.2">
      <c r="B93" s="104"/>
      <c r="C93" s="104"/>
      <c r="D93" s="71"/>
      <c r="E93" s="71"/>
      <c r="F93" s="71"/>
      <c r="G93" s="71"/>
      <c r="H93" s="71"/>
      <c r="I93" s="71"/>
      <c r="J93" s="71"/>
      <c r="K93" s="71"/>
      <c r="L93" s="71"/>
      <c r="M93" s="71"/>
      <c r="N93" s="71"/>
      <c r="O93" s="71"/>
      <c r="P93" s="66" t="s">
        <v>24</v>
      </c>
    </row>
    <row r="94" spans="2:16" s="57" customFormat="1" hidden="1" x14ac:dyDescent="0.2">
      <c r="B94" s="127" t="s">
        <v>218</v>
      </c>
      <c r="C94" s="128"/>
      <c r="D94" s="68">
        <f>ROUND(D93,0)</f>
        <v>0</v>
      </c>
      <c r="E94" s="68">
        <f t="shared" ref="E94:O94" si="91">ROUND(E93,0)</f>
        <v>0</v>
      </c>
      <c r="F94" s="68">
        <f t="shared" si="91"/>
        <v>0</v>
      </c>
      <c r="G94" s="68">
        <f t="shared" si="91"/>
        <v>0</v>
      </c>
      <c r="H94" s="68">
        <f t="shared" si="91"/>
        <v>0</v>
      </c>
      <c r="I94" s="68">
        <f t="shared" si="91"/>
        <v>0</v>
      </c>
      <c r="J94" s="68">
        <f t="shared" si="91"/>
        <v>0</v>
      </c>
      <c r="K94" s="68">
        <f t="shared" si="91"/>
        <v>0</v>
      </c>
      <c r="L94" s="68">
        <f t="shared" si="91"/>
        <v>0</v>
      </c>
      <c r="M94" s="68">
        <f t="shared" si="91"/>
        <v>0</v>
      </c>
      <c r="N94" s="68">
        <f t="shared" si="91"/>
        <v>0</v>
      </c>
      <c r="O94" s="68">
        <f t="shared" si="91"/>
        <v>0</v>
      </c>
      <c r="P94" s="66"/>
    </row>
    <row r="95" spans="2:16" s="57" customFormat="1" ht="34.950000000000003" customHeight="1" x14ac:dyDescent="0.2">
      <c r="B95" s="104" t="s">
        <v>217</v>
      </c>
      <c r="C95" s="104"/>
      <c r="D95" s="103"/>
      <c r="E95" s="103"/>
      <c r="F95" s="103"/>
      <c r="G95" s="103"/>
      <c r="H95" s="103"/>
      <c r="I95" s="103"/>
      <c r="J95" s="103"/>
      <c r="K95" s="103"/>
      <c r="L95" s="103"/>
      <c r="M95" s="103"/>
      <c r="N95" s="103"/>
      <c r="O95" s="103"/>
      <c r="P95" s="66" t="s">
        <v>24</v>
      </c>
    </row>
    <row r="96" spans="2:16" s="57" customFormat="1" hidden="1" x14ac:dyDescent="0.2">
      <c r="B96" s="125" t="s">
        <v>218</v>
      </c>
      <c r="C96" s="125"/>
      <c r="D96" s="126">
        <f>ROUND(D95,0)</f>
        <v>0</v>
      </c>
      <c r="E96" s="125"/>
      <c r="F96" s="125"/>
      <c r="G96" s="125"/>
      <c r="H96" s="125"/>
      <c r="I96" s="125"/>
      <c r="J96" s="125"/>
      <c r="K96" s="125"/>
      <c r="L96" s="125"/>
      <c r="M96" s="125"/>
      <c r="N96" s="125"/>
      <c r="O96" s="125"/>
      <c r="P96" s="59"/>
    </row>
    <row r="97" s="57" customFormat="1" ht="19.95" customHeight="1" x14ac:dyDescent="0.2"/>
    <row r="98" s="57" customFormat="1" ht="19.95" customHeight="1" x14ac:dyDescent="0.2"/>
    <row r="99" s="57" customFormat="1" ht="19.95" customHeight="1" x14ac:dyDescent="0.2"/>
    <row r="100" s="57" customFormat="1" ht="19.95" customHeight="1" x14ac:dyDescent="0.2"/>
    <row r="101" s="57" customFormat="1" ht="19.95" customHeight="1" x14ac:dyDescent="0.2"/>
    <row r="102" s="57" customFormat="1" ht="19.95" customHeight="1" x14ac:dyDescent="0.2"/>
    <row r="103" s="57" customFormat="1" ht="19.95" customHeight="1" x14ac:dyDescent="0.2"/>
    <row r="104" s="57" customFormat="1" ht="19.95" customHeight="1" x14ac:dyDescent="0.2"/>
    <row r="105" s="57" customFormat="1" ht="19.95" customHeight="1" x14ac:dyDescent="0.2"/>
    <row r="106" s="57" customFormat="1" ht="19.95" customHeight="1" x14ac:dyDescent="0.2"/>
    <row r="107" s="57" customFormat="1" ht="19.95" customHeight="1" x14ac:dyDescent="0.2"/>
    <row r="108" s="57" customFormat="1" ht="19.95" customHeight="1" x14ac:dyDescent="0.2"/>
    <row r="109" s="57" customFormat="1" ht="19.95" customHeight="1" x14ac:dyDescent="0.2"/>
    <row r="110" s="57" customFormat="1" ht="19.95" customHeight="1" x14ac:dyDescent="0.2"/>
    <row r="111" s="57" customFormat="1" ht="19.95" customHeight="1" x14ac:dyDescent="0.2"/>
    <row r="112" s="57" customFormat="1" ht="19.95" customHeight="1" x14ac:dyDescent="0.2"/>
    <row r="113" s="57" customFormat="1" ht="19.95" customHeight="1" x14ac:dyDescent="0.2"/>
    <row r="114" s="57" customFormat="1" ht="19.95" customHeight="1" x14ac:dyDescent="0.2"/>
    <row r="115" s="57" customFormat="1" ht="19.95" customHeight="1" x14ac:dyDescent="0.2"/>
    <row r="116" s="57" customFormat="1" ht="19.95" customHeight="1" x14ac:dyDescent="0.2"/>
    <row r="117" s="57" customFormat="1" ht="19.95" customHeight="1" x14ac:dyDescent="0.2"/>
    <row r="118" s="57" customFormat="1" ht="19.95" customHeight="1" x14ac:dyDescent="0.2"/>
    <row r="119" s="57" customFormat="1" ht="19.95" customHeight="1" x14ac:dyDescent="0.2"/>
    <row r="120" s="57" customFormat="1" ht="19.95" customHeight="1" x14ac:dyDescent="0.2"/>
    <row r="121" s="57" customFormat="1" ht="19.95" customHeight="1" x14ac:dyDescent="0.2"/>
    <row r="122" s="57" customFormat="1" ht="19.95" customHeight="1" x14ac:dyDescent="0.2"/>
    <row r="123" s="57" customFormat="1" ht="19.95" customHeight="1" x14ac:dyDescent="0.2"/>
    <row r="124" s="57" customFormat="1" ht="19.95" customHeight="1" x14ac:dyDescent="0.2"/>
    <row r="125" s="57" customFormat="1" ht="19.95" customHeight="1" x14ac:dyDescent="0.2"/>
    <row r="126" s="57" customFormat="1" ht="19.95" customHeight="1" x14ac:dyDescent="0.2"/>
  </sheetData>
  <sheetProtection algorithmName="SHA-512" hashValue="kCCPe5ExDRn1zSitnRM1rGakyUMg2I6hJTMv2jN44EXdsbiIQWzkcMUU2G/eddY+Dje1hwYoLvxejn6ypTW5WQ==" saltValue="Wl6QrXoAIL8uKbDvEt930Q==" spinCount="100000" sheet="1" objects="1" scenarios="1"/>
  <mergeCells count="91">
    <mergeCell ref="B96:C96"/>
    <mergeCell ref="D96:O96"/>
    <mergeCell ref="B69:B75"/>
    <mergeCell ref="D82:O82"/>
    <mergeCell ref="B76:B82"/>
    <mergeCell ref="B94:C94"/>
    <mergeCell ref="C78:C79"/>
    <mergeCell ref="D81:O81"/>
    <mergeCell ref="D91:O91"/>
    <mergeCell ref="B91:C91"/>
    <mergeCell ref="B89:C89"/>
    <mergeCell ref="D77:O77"/>
    <mergeCell ref="D90:O90"/>
    <mergeCell ref="D75:O75"/>
    <mergeCell ref="C50:C51"/>
    <mergeCell ref="D53:O53"/>
    <mergeCell ref="B90:C90"/>
    <mergeCell ref="D85:O85"/>
    <mergeCell ref="B83:B85"/>
    <mergeCell ref="B88:C88"/>
    <mergeCell ref="D88:O88"/>
    <mergeCell ref="C83:C84"/>
    <mergeCell ref="B48:B54"/>
    <mergeCell ref="D54:O54"/>
    <mergeCell ref="D61:O61"/>
    <mergeCell ref="B55:B61"/>
    <mergeCell ref="D68:O68"/>
    <mergeCell ref="B62:B68"/>
    <mergeCell ref="C57:C58"/>
    <mergeCell ref="D60:O60"/>
    <mergeCell ref="D55:O55"/>
    <mergeCell ref="D56:O56"/>
    <mergeCell ref="D41:O41"/>
    <mergeCell ref="D42:O42"/>
    <mergeCell ref="D48:O48"/>
    <mergeCell ref="D49:O49"/>
    <mergeCell ref="B1:P1"/>
    <mergeCell ref="D20:O20"/>
    <mergeCell ref="D21:O21"/>
    <mergeCell ref="D27:O27"/>
    <mergeCell ref="C22:C23"/>
    <mergeCell ref="D25:O25"/>
    <mergeCell ref="D5:O5"/>
    <mergeCell ref="D7:O7"/>
    <mergeCell ref="D8:O8"/>
    <mergeCell ref="D9:O9"/>
    <mergeCell ref="B5:C5"/>
    <mergeCell ref="B6:C6"/>
    <mergeCell ref="B7:C7"/>
    <mergeCell ref="B8:C8"/>
    <mergeCell ref="D6:O6"/>
    <mergeCell ref="B2:C2"/>
    <mergeCell ref="B9:C9"/>
    <mergeCell ref="B10:C10"/>
    <mergeCell ref="D10:O10"/>
    <mergeCell ref="B15:C15"/>
    <mergeCell ref="D46:O46"/>
    <mergeCell ref="D19:O19"/>
    <mergeCell ref="C29:C30"/>
    <mergeCell ref="D32:O32"/>
    <mergeCell ref="D28:O28"/>
    <mergeCell ref="B11:C12"/>
    <mergeCell ref="B13:C14"/>
    <mergeCell ref="B16:C16"/>
    <mergeCell ref="D26:O26"/>
    <mergeCell ref="B20:B26"/>
    <mergeCell ref="B27:B33"/>
    <mergeCell ref="D33:O33"/>
    <mergeCell ref="D16:O16"/>
    <mergeCell ref="C43:C44"/>
    <mergeCell ref="C36:C37"/>
    <mergeCell ref="D39:O39"/>
    <mergeCell ref="D34:O34"/>
    <mergeCell ref="D35:O35"/>
    <mergeCell ref="D40:O40"/>
    <mergeCell ref="B34:B40"/>
    <mergeCell ref="B41:B47"/>
    <mergeCell ref="D47:O47"/>
    <mergeCell ref="D95:O95"/>
    <mergeCell ref="B92:C93"/>
    <mergeCell ref="B95:C95"/>
    <mergeCell ref="D89:O89"/>
    <mergeCell ref="C71:C72"/>
    <mergeCell ref="D74:O74"/>
    <mergeCell ref="C64:C65"/>
    <mergeCell ref="D67:O67"/>
    <mergeCell ref="D62:O62"/>
    <mergeCell ref="D63:O63"/>
    <mergeCell ref="D69:O69"/>
    <mergeCell ref="D70:O70"/>
    <mergeCell ref="D76:O76"/>
  </mergeCells>
  <phoneticPr fontId="2"/>
  <conditionalFormatting sqref="D14">
    <cfRule type="cellIs" dxfId="33" priority="82" operator="greaterThan">
      <formula>D12</formula>
    </cfRule>
  </conditionalFormatting>
  <conditionalFormatting sqref="D95">
    <cfRule type="cellIs" dxfId="32" priority="71" operator="greaterThan">
      <formula>$D$16-$D$85</formula>
    </cfRule>
  </conditionalFormatting>
  <conditionalFormatting sqref="D93:D94 E94:O94">
    <cfRule type="cellIs" dxfId="31" priority="70" operator="greaterThan">
      <formula>D14-D84</formula>
    </cfRule>
  </conditionalFormatting>
  <conditionalFormatting sqref="D12:O12">
    <cfRule type="cellIs" dxfId="30" priority="68" operator="greaterThan">
      <formula>$D$10</formula>
    </cfRule>
  </conditionalFormatting>
  <conditionalFormatting sqref="E14">
    <cfRule type="cellIs" dxfId="29" priority="33" operator="greaterThan">
      <formula>E12</formula>
    </cfRule>
  </conditionalFormatting>
  <conditionalFormatting sqref="F14">
    <cfRule type="cellIs" dxfId="28" priority="32" operator="greaterThan">
      <formula>F12</formula>
    </cfRule>
  </conditionalFormatting>
  <conditionalFormatting sqref="G14">
    <cfRule type="cellIs" dxfId="27" priority="31" operator="greaterThan">
      <formula>G12</formula>
    </cfRule>
  </conditionalFormatting>
  <conditionalFormatting sqref="H14">
    <cfRule type="cellIs" dxfId="26" priority="30" operator="greaterThan">
      <formula>H12</formula>
    </cfRule>
  </conditionalFormatting>
  <conditionalFormatting sqref="I14">
    <cfRule type="cellIs" dxfId="25" priority="29" operator="greaterThan">
      <formula>I12</formula>
    </cfRule>
  </conditionalFormatting>
  <conditionalFormatting sqref="J14">
    <cfRule type="cellIs" dxfId="24" priority="28" operator="greaterThan">
      <formula>J12</formula>
    </cfRule>
  </conditionalFormatting>
  <conditionalFormatting sqref="K14">
    <cfRule type="cellIs" dxfId="23" priority="27" operator="greaterThan">
      <formula>K12</formula>
    </cfRule>
  </conditionalFormatting>
  <conditionalFormatting sqref="L14">
    <cfRule type="cellIs" dxfId="22" priority="26" operator="greaterThan">
      <formula>L12</formula>
    </cfRule>
  </conditionalFormatting>
  <conditionalFormatting sqref="M14">
    <cfRule type="cellIs" dxfId="21" priority="25" operator="greaterThan">
      <formula>M12</formula>
    </cfRule>
  </conditionalFormatting>
  <conditionalFormatting sqref="N14">
    <cfRule type="cellIs" dxfId="20" priority="24" operator="greaterThan">
      <formula>N12</formula>
    </cfRule>
  </conditionalFormatting>
  <conditionalFormatting sqref="O14">
    <cfRule type="cellIs" dxfId="19" priority="23" operator="greaterThan">
      <formula>O12</formula>
    </cfRule>
  </conditionalFormatting>
  <conditionalFormatting sqref="E93">
    <cfRule type="cellIs" dxfId="18" priority="11" operator="greaterThan">
      <formula>E14-E84</formula>
    </cfRule>
  </conditionalFormatting>
  <conditionalFormatting sqref="F93">
    <cfRule type="cellIs" dxfId="17" priority="10" operator="greaterThan">
      <formula>F14-F84</formula>
    </cfRule>
  </conditionalFormatting>
  <conditionalFormatting sqref="G93">
    <cfRule type="cellIs" dxfId="16" priority="9" operator="greaterThan">
      <formula>G14-G84</formula>
    </cfRule>
  </conditionalFormatting>
  <conditionalFormatting sqref="H93">
    <cfRule type="cellIs" dxfId="15" priority="8" operator="greaterThan">
      <formula>H14-H84</formula>
    </cfRule>
  </conditionalFormatting>
  <conditionalFormatting sqref="I93">
    <cfRule type="cellIs" dxfId="14" priority="7" operator="greaterThan">
      <formula>I14-I84</formula>
    </cfRule>
  </conditionalFormatting>
  <conditionalFormatting sqref="J93">
    <cfRule type="cellIs" dxfId="13" priority="6" operator="greaterThan">
      <formula>J14-J84</formula>
    </cfRule>
  </conditionalFormatting>
  <conditionalFormatting sqref="K93">
    <cfRule type="cellIs" dxfId="12" priority="5" operator="greaterThan">
      <formula>K14-K84</formula>
    </cfRule>
  </conditionalFormatting>
  <conditionalFormatting sqref="L93">
    <cfRule type="cellIs" dxfId="11" priority="4" operator="greaterThan">
      <formula>L14-L84</formula>
    </cfRule>
  </conditionalFormatting>
  <conditionalFormatting sqref="M93">
    <cfRule type="cellIs" dxfId="10" priority="3" operator="greaterThan">
      <formula>M14-M84</formula>
    </cfRule>
  </conditionalFormatting>
  <conditionalFormatting sqref="N93">
    <cfRule type="cellIs" dxfId="9" priority="2" operator="greaterThan">
      <formula>N14-N84</formula>
    </cfRule>
  </conditionalFormatting>
  <conditionalFormatting sqref="O93">
    <cfRule type="cellIs" dxfId="8" priority="1" operator="greaterThan">
      <formula>O14-O84</formula>
    </cfRule>
  </conditionalFormatting>
  <dataValidations count="8">
    <dataValidation type="whole" operator="lessThanOrEqual" allowBlank="1" showInputMessage="1" showErrorMessage="1" error="設備容量以下の整数値で入力してください" sqref="D15:O15" xr:uid="{98C81925-BB92-47E9-846C-D29CA27A8A02}">
      <formula1>$D$10</formula1>
    </dataValidation>
    <dataValidation type="whole" operator="lessThanOrEqual" allowBlank="1" showInputMessage="1" showErrorMessage="1" error="設備容量以下の整数値を入力してください" sqref="D12:O12 D14:O14" xr:uid="{72712A86-54A5-4E2C-9D98-4A84B0E28365}">
      <formula1>$D$10</formula1>
    </dataValidation>
    <dataValidation type="whole" allowBlank="1" showInputMessage="1" showErrorMessage="1" error="整数値を入力してください" sqref="D10:O10 D23:O23 D30:O30 D37:O37 D44:O44 D51:O51 D58:O58 D65:O65 D72:O72 D79:O79" xr:uid="{B922B4AD-D258-43AD-A486-D371E0302DEC}">
      <formula1>1</formula1>
      <formula2>999999999999999</formula2>
    </dataValidation>
    <dataValidation type="whole" allowBlank="1" showInputMessage="1" showErrorMessage="1" sqref="D74:O74 D25:O25 D32:O32 D39:O39 D46:O46 D53:O53 D60:O60 D67:O67 D81:O81" xr:uid="{3A226246-E6EA-4DBE-A528-02AC1C5A4367}">
      <formula1>1</formula1>
      <formula2>999999999999999</formula2>
    </dataValidation>
    <dataValidation type="whole" operator="lessThanOrEqual" allowBlank="1" showInputMessage="1" showErrorMessage="1" error="差替可能な整数値を入力してください" sqref="D93:O93" xr:uid="{0EF47108-2108-43ED-AA8B-9446FF174CE2}">
      <formula1>D14-D84</formula1>
    </dataValidation>
    <dataValidation allowBlank="1" showInputMessage="1" showErrorMessage="1" error="整数値を入力してください" sqref="D24:O24 D31:O31 D38:O38 D45:O45 D52:O52 D59:O59 D66:O66 D73:O73 D80:O80" xr:uid="{8205D733-40A7-43FB-8039-41346AAF3668}"/>
    <dataValidation operator="lessThanOrEqual" allowBlank="1" showInputMessage="1" showErrorMessage="1" error="差替可能な整数値を入力してください" sqref="D94:O94" xr:uid="{650022EC-BA07-4C63-8317-D37F2023D881}"/>
    <dataValidation type="whole" operator="lessThanOrEqual" allowBlank="1" showInputMessage="1" showErrorMessage="1" error="差替可能容量以下の整数値を入力してください" sqref="D95:O95" xr:uid="{DF672E58-23E1-4C3E-81E4-509BD4C86333}">
      <formula1>D16</formula1>
    </dataValidation>
  </dataValidations>
  <pageMargins left="0.23622047244094491" right="0.23622047244094491" top="0.86614173228346458" bottom="0.74803149606299213" header="0.31496062992125984" footer="0.31496062992125984"/>
  <pageSetup paperSize="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2FA182-C723-498F-A7DE-0CF24E774E56}">
  <sheetPr codeName="Sheet1"/>
  <dimension ref="A1:Q55"/>
  <sheetViews>
    <sheetView tabSelected="1" zoomScale="85" zoomScaleNormal="85" workbookViewId="0">
      <selection activeCell="D9" sqref="D9"/>
    </sheetView>
  </sheetViews>
  <sheetFormatPr defaultRowHeight="15" x14ac:dyDescent="0.3"/>
  <cols>
    <col min="1" max="3" width="14.77734375" style="73" customWidth="1"/>
    <col min="4" max="4" width="17.109375" style="73" customWidth="1"/>
    <col min="5" max="16" width="10.77734375" style="69" customWidth="1"/>
    <col min="17" max="16384" width="8.88671875" style="53"/>
  </cols>
  <sheetData>
    <row r="1" spans="1:17" ht="16.2" x14ac:dyDescent="0.3">
      <c r="A1" s="96" t="s">
        <v>209</v>
      </c>
      <c r="B1" s="96"/>
      <c r="C1" s="96"/>
      <c r="D1" s="96"/>
    </row>
    <row r="2" spans="1:17" ht="16.2" x14ac:dyDescent="0.3">
      <c r="A2" s="130"/>
      <c r="B2" s="130"/>
      <c r="C2" s="130"/>
    </row>
    <row r="4" spans="1:17" ht="16.2" x14ac:dyDescent="0.3">
      <c r="A4" s="132" t="s">
        <v>117</v>
      </c>
      <c r="B4" s="132"/>
      <c r="C4" s="132"/>
      <c r="D4" s="132"/>
      <c r="E4" s="132"/>
      <c r="F4" s="132"/>
      <c r="G4" s="132"/>
      <c r="H4" s="132"/>
      <c r="I4" s="132"/>
      <c r="J4" s="132"/>
      <c r="K4" s="132"/>
      <c r="L4" s="132"/>
      <c r="M4" s="132"/>
      <c r="N4" s="132"/>
      <c r="O4" s="132"/>
      <c r="P4" s="132"/>
      <c r="Q4" s="132"/>
    </row>
    <row r="5" spans="1:17" ht="16.2" x14ac:dyDescent="0.3">
      <c r="A5" s="74"/>
      <c r="B5" s="74"/>
      <c r="C5" s="74"/>
      <c r="D5" s="74"/>
      <c r="E5" s="75"/>
      <c r="F5" s="75"/>
      <c r="G5" s="75"/>
      <c r="H5" s="75"/>
      <c r="I5" s="75"/>
      <c r="J5" s="75"/>
      <c r="K5" s="75"/>
      <c r="L5" s="75"/>
      <c r="M5" s="75"/>
      <c r="N5" s="75"/>
      <c r="O5" s="75"/>
      <c r="P5" s="75"/>
      <c r="Q5" s="76"/>
    </row>
    <row r="6" spans="1:17" ht="16.2" x14ac:dyDescent="0.3">
      <c r="A6" s="132" t="s">
        <v>116</v>
      </c>
      <c r="B6" s="132"/>
      <c r="C6" s="132"/>
      <c r="D6" s="132"/>
      <c r="E6" s="132"/>
      <c r="F6" s="132"/>
      <c r="G6" s="132"/>
      <c r="H6" s="132"/>
      <c r="I6" s="132"/>
      <c r="J6" s="132"/>
      <c r="K6" s="132"/>
      <c r="L6" s="132"/>
      <c r="M6" s="132"/>
      <c r="N6" s="132"/>
      <c r="O6" s="132"/>
      <c r="P6" s="132"/>
      <c r="Q6" s="132"/>
    </row>
    <row r="10" spans="1:17" ht="15.6" thickBot="1" x14ac:dyDescent="0.35"/>
    <row r="11" spans="1:17" ht="15.6" thickBot="1" x14ac:dyDescent="0.35">
      <c r="A11" s="137" t="s">
        <v>1</v>
      </c>
      <c r="B11" s="137"/>
      <c r="C11" s="137"/>
      <c r="D11" s="137"/>
      <c r="E11" s="142"/>
      <c r="F11" s="142"/>
      <c r="G11" s="142"/>
      <c r="H11" s="142"/>
      <c r="I11" s="142"/>
      <c r="J11" s="142"/>
      <c r="K11" s="142"/>
      <c r="L11" s="142"/>
      <c r="M11" s="142"/>
      <c r="N11" s="142"/>
      <c r="O11" s="142"/>
      <c r="P11" s="142"/>
    </row>
    <row r="12" spans="1:17" ht="15.6" thickBot="1" x14ac:dyDescent="0.35">
      <c r="A12" s="131" t="s">
        <v>118</v>
      </c>
      <c r="B12" s="131"/>
      <c r="C12" s="131"/>
      <c r="D12" s="131"/>
      <c r="E12" s="136" t="str">
        <f>IF('入力欄(基本情報)'!C5="","",'入力欄(基本情報)'!C5)</f>
        <v/>
      </c>
      <c r="F12" s="136"/>
      <c r="G12" s="136"/>
      <c r="H12" s="136"/>
      <c r="I12" s="136"/>
      <c r="J12" s="136"/>
      <c r="K12" s="136"/>
      <c r="L12" s="136"/>
      <c r="M12" s="136"/>
      <c r="N12" s="136"/>
      <c r="O12" s="136"/>
      <c r="P12" s="136"/>
    </row>
    <row r="13" spans="1:17" ht="15.6" thickBot="1" x14ac:dyDescent="0.35">
      <c r="A13" s="131" t="s">
        <v>119</v>
      </c>
      <c r="B13" s="131"/>
      <c r="C13" s="131"/>
      <c r="D13" s="131"/>
      <c r="E13" s="136" t="str">
        <f>IF('入力欄(基本情報)'!C6="","",'入力欄(基本情報)'!C6)</f>
        <v>差替先電源等</v>
      </c>
      <c r="F13" s="136"/>
      <c r="G13" s="136"/>
      <c r="H13" s="136"/>
      <c r="I13" s="136"/>
      <c r="J13" s="136"/>
      <c r="K13" s="136"/>
      <c r="L13" s="136"/>
      <c r="M13" s="136"/>
      <c r="N13" s="136"/>
      <c r="O13" s="136"/>
      <c r="P13" s="136"/>
    </row>
    <row r="14" spans="1:17" ht="15.6" thickBot="1" x14ac:dyDescent="0.35">
      <c r="A14" s="131" t="s">
        <v>120</v>
      </c>
      <c r="B14" s="131"/>
      <c r="C14" s="131"/>
      <c r="D14" s="131"/>
      <c r="E14" s="136" t="str">
        <f>IF('入力欄(基本情報)'!C7="","",'入力欄(基本情報)'!C7)</f>
        <v/>
      </c>
      <c r="F14" s="136"/>
      <c r="G14" s="136"/>
      <c r="H14" s="136"/>
      <c r="I14" s="136"/>
      <c r="J14" s="136"/>
      <c r="K14" s="136"/>
      <c r="L14" s="136"/>
      <c r="M14" s="136"/>
      <c r="N14" s="136"/>
      <c r="O14" s="136"/>
      <c r="P14" s="136"/>
    </row>
    <row r="15" spans="1:17" ht="15.6" thickBot="1" x14ac:dyDescent="0.35">
      <c r="A15" s="133" t="s">
        <v>121</v>
      </c>
      <c r="B15" s="134"/>
      <c r="C15" s="134"/>
      <c r="D15" s="135"/>
      <c r="E15" s="144"/>
      <c r="F15" s="145"/>
      <c r="G15" s="145"/>
      <c r="H15" s="145"/>
      <c r="I15" s="145"/>
      <c r="J15" s="145"/>
      <c r="K15" s="145"/>
      <c r="L15" s="145"/>
      <c r="M15" s="145"/>
      <c r="N15" s="145"/>
      <c r="O15" s="145"/>
      <c r="P15" s="146"/>
    </row>
    <row r="16" spans="1:17" ht="15.6" thickBot="1" x14ac:dyDescent="0.35">
      <c r="A16" s="131" t="s">
        <v>122</v>
      </c>
      <c r="B16" s="131"/>
      <c r="C16" s="131"/>
      <c r="D16" s="131"/>
      <c r="E16" s="136" t="str">
        <f>IF('入力欄(基本情報)'!C8="","",'入力欄(基本情報)'!C8)</f>
        <v/>
      </c>
      <c r="F16" s="136"/>
      <c r="G16" s="136"/>
      <c r="H16" s="136"/>
      <c r="I16" s="136"/>
      <c r="J16" s="136"/>
      <c r="K16" s="136"/>
      <c r="L16" s="136"/>
      <c r="M16" s="136"/>
      <c r="N16" s="136"/>
      <c r="O16" s="136"/>
      <c r="P16" s="136"/>
    </row>
    <row r="17" spans="1:16" ht="15.6" thickBot="1" x14ac:dyDescent="0.35">
      <c r="A17" s="131" t="s">
        <v>123</v>
      </c>
      <c r="B17" s="131"/>
      <c r="C17" s="131"/>
      <c r="D17" s="131"/>
      <c r="E17" s="136" t="str">
        <f>IF('入力欄(基本情報)'!C9="","",'入力欄(基本情報)'!C9)</f>
        <v/>
      </c>
      <c r="F17" s="136"/>
      <c r="G17" s="136"/>
      <c r="H17" s="136"/>
      <c r="I17" s="136"/>
      <c r="J17" s="136"/>
      <c r="K17" s="136"/>
      <c r="L17" s="136"/>
      <c r="M17" s="136"/>
      <c r="N17" s="136"/>
      <c r="O17" s="136"/>
      <c r="P17" s="136"/>
    </row>
    <row r="18" spans="1:16" ht="15.6" thickBot="1" x14ac:dyDescent="0.35">
      <c r="A18" s="131" t="s">
        <v>124</v>
      </c>
      <c r="B18" s="131"/>
      <c r="C18" s="131"/>
      <c r="D18" s="131"/>
      <c r="E18" s="136" t="str">
        <f>IF('入力欄(基本情報)'!C12="","",'入力欄(基本情報)'!C12)</f>
        <v/>
      </c>
      <c r="F18" s="136"/>
      <c r="G18" s="136"/>
      <c r="H18" s="136"/>
      <c r="I18" s="136"/>
      <c r="J18" s="136"/>
      <c r="K18" s="136"/>
      <c r="L18" s="136"/>
      <c r="M18" s="136"/>
      <c r="N18" s="136"/>
      <c r="O18" s="136"/>
      <c r="P18" s="136"/>
    </row>
    <row r="19" spans="1:16" ht="15.6" thickBot="1" x14ac:dyDescent="0.35">
      <c r="A19" s="131" t="s">
        <v>125</v>
      </c>
      <c r="B19" s="131"/>
      <c r="C19" s="131"/>
      <c r="D19" s="131"/>
      <c r="E19" s="136" t="str">
        <f>IF('入力欄(基本情報)'!C13="","",'入力欄(基本情報)'!C13)</f>
        <v/>
      </c>
      <c r="F19" s="136"/>
      <c r="G19" s="136"/>
      <c r="H19" s="136"/>
      <c r="I19" s="136"/>
      <c r="J19" s="136"/>
      <c r="K19" s="136"/>
      <c r="L19" s="136"/>
      <c r="M19" s="136"/>
      <c r="N19" s="136"/>
      <c r="O19" s="136"/>
      <c r="P19" s="136"/>
    </row>
    <row r="20" spans="1:16" ht="15.6" thickBot="1" x14ac:dyDescent="0.35">
      <c r="A20" s="131" t="s">
        <v>126</v>
      </c>
      <c r="B20" s="131"/>
      <c r="C20" s="131"/>
      <c r="D20" s="131"/>
      <c r="E20" s="136" t="s">
        <v>160</v>
      </c>
      <c r="F20" s="136"/>
      <c r="G20" s="136"/>
      <c r="H20" s="136"/>
      <c r="I20" s="136"/>
      <c r="J20" s="136"/>
      <c r="K20" s="136"/>
      <c r="L20" s="136"/>
      <c r="M20" s="136"/>
      <c r="N20" s="136"/>
      <c r="O20" s="136"/>
      <c r="P20" s="136"/>
    </row>
    <row r="21" spans="1:16" ht="15.6" thickBot="1" x14ac:dyDescent="0.35">
      <c r="A21" s="131" t="s">
        <v>127</v>
      </c>
      <c r="B21" s="131"/>
      <c r="C21" s="131"/>
      <c r="D21" s="131"/>
      <c r="E21" s="136" t="str">
        <f>IF('入力欄(基本情報)'!C10="","",'入力欄(基本情報)'!C10)</f>
        <v>安定電源</v>
      </c>
      <c r="F21" s="136"/>
      <c r="G21" s="136"/>
      <c r="H21" s="136"/>
      <c r="I21" s="136"/>
      <c r="J21" s="136"/>
      <c r="K21" s="136"/>
      <c r="L21" s="136"/>
      <c r="M21" s="136"/>
      <c r="N21" s="136"/>
      <c r="O21" s="136"/>
      <c r="P21" s="136"/>
    </row>
    <row r="22" spans="1:16" ht="15.6" thickBot="1" x14ac:dyDescent="0.35">
      <c r="A22" s="131" t="s">
        <v>5</v>
      </c>
      <c r="B22" s="131"/>
      <c r="C22" s="131"/>
      <c r="D22" s="131"/>
      <c r="E22" s="136" t="str">
        <f>IF('入力欄(基本情報)'!C11="","",'入力欄(基本情報)'!C11)</f>
        <v/>
      </c>
      <c r="F22" s="136"/>
      <c r="G22" s="136"/>
      <c r="H22" s="136"/>
      <c r="I22" s="136"/>
      <c r="J22" s="136"/>
      <c r="K22" s="136"/>
      <c r="L22" s="136"/>
      <c r="M22" s="136"/>
      <c r="N22" s="136"/>
      <c r="O22" s="136"/>
      <c r="P22" s="136"/>
    </row>
    <row r="23" spans="1:16" ht="15.6" thickBot="1" x14ac:dyDescent="0.35">
      <c r="A23" s="131" t="s">
        <v>6</v>
      </c>
      <c r="B23" s="131"/>
      <c r="C23" s="131"/>
      <c r="D23" s="131"/>
      <c r="E23" s="136" t="str">
        <f>IF('入力欄(基本情報)'!C14="","",'入力欄(基本情報)'!C14)</f>
        <v/>
      </c>
      <c r="F23" s="136"/>
      <c r="G23" s="136"/>
      <c r="H23" s="136"/>
      <c r="I23" s="136"/>
      <c r="J23" s="136"/>
      <c r="K23" s="136"/>
      <c r="L23" s="136"/>
      <c r="M23" s="136"/>
      <c r="N23" s="136"/>
      <c r="O23" s="136"/>
      <c r="P23" s="136"/>
    </row>
    <row r="24" spans="1:16" ht="49.2" customHeight="1" thickBot="1" x14ac:dyDescent="0.35">
      <c r="A24" s="140" t="s">
        <v>130</v>
      </c>
      <c r="B24" s="137"/>
      <c r="C24" s="139" t="s">
        <v>128</v>
      </c>
      <c r="D24" s="131"/>
      <c r="E24" s="136" t="str">
        <f>IF('入力欄(基本情報)'!C30="","",'入力欄(基本情報)'!C30)</f>
        <v/>
      </c>
      <c r="F24" s="136"/>
      <c r="G24" s="136"/>
      <c r="H24" s="136"/>
      <c r="I24" s="136"/>
      <c r="J24" s="136"/>
      <c r="K24" s="136"/>
      <c r="L24" s="136"/>
      <c r="M24" s="136"/>
      <c r="N24" s="136"/>
      <c r="O24" s="136"/>
      <c r="P24" s="136"/>
    </row>
    <row r="25" spans="1:16" ht="15.6" thickBot="1" x14ac:dyDescent="0.35">
      <c r="A25" s="137"/>
      <c r="B25" s="137"/>
      <c r="C25" s="137" t="s">
        <v>129</v>
      </c>
      <c r="D25" s="137"/>
      <c r="E25" s="148" t="str">
        <f>IF('入力欄(基本情報)'!C31="","",'入力欄(基本情報)'!C31)</f>
        <v/>
      </c>
      <c r="F25" s="148"/>
      <c r="G25" s="148"/>
      <c r="H25" s="148"/>
      <c r="I25" s="148"/>
      <c r="J25" s="148"/>
      <c r="K25" s="148"/>
      <c r="L25" s="148"/>
      <c r="M25" s="148"/>
      <c r="N25" s="148"/>
      <c r="O25" s="148"/>
      <c r="P25" s="148"/>
    </row>
    <row r="26" spans="1:16" ht="15.6" thickBot="1" x14ac:dyDescent="0.35">
      <c r="A26" s="131" t="s">
        <v>131</v>
      </c>
      <c r="B26" s="131"/>
      <c r="C26" s="131"/>
      <c r="D26" s="131"/>
      <c r="E26" s="136" t="str">
        <f>IF('入力欄(差替情報)'!D89="","",'入力欄(差替情報)'!D89)</f>
        <v/>
      </c>
      <c r="F26" s="136"/>
      <c r="G26" s="136"/>
      <c r="H26" s="136"/>
      <c r="I26" s="136"/>
      <c r="J26" s="136"/>
      <c r="K26" s="136"/>
      <c r="L26" s="136"/>
      <c r="M26" s="136"/>
      <c r="N26" s="136"/>
      <c r="O26" s="136"/>
      <c r="P26" s="136"/>
    </row>
    <row r="27" spans="1:16" ht="15.6" thickBot="1" x14ac:dyDescent="0.35">
      <c r="A27" s="137"/>
      <c r="B27" s="137"/>
      <c r="C27" s="137"/>
      <c r="D27" s="137"/>
      <c r="E27" s="77" t="s">
        <v>12</v>
      </c>
      <c r="F27" s="77" t="s">
        <v>13</v>
      </c>
      <c r="G27" s="77" t="s">
        <v>14</v>
      </c>
      <c r="H27" s="77" t="s">
        <v>15</v>
      </c>
      <c r="I27" s="77" t="s">
        <v>16</v>
      </c>
      <c r="J27" s="77" t="s">
        <v>17</v>
      </c>
      <c r="K27" s="77" t="s">
        <v>18</v>
      </c>
      <c r="L27" s="77" t="s">
        <v>19</v>
      </c>
      <c r="M27" s="77" t="s">
        <v>20</v>
      </c>
      <c r="N27" s="77" t="s">
        <v>21</v>
      </c>
      <c r="O27" s="77" t="s">
        <v>22</v>
      </c>
      <c r="P27" s="77" t="s">
        <v>23</v>
      </c>
    </row>
    <row r="28" spans="1:16" ht="15.6" customHeight="1" thickBot="1" x14ac:dyDescent="0.35">
      <c r="A28" s="138" t="s">
        <v>132</v>
      </c>
      <c r="B28" s="138"/>
      <c r="C28" s="138"/>
      <c r="D28" s="138"/>
      <c r="E28" s="78"/>
      <c r="F28" s="78"/>
      <c r="G28" s="78"/>
      <c r="H28" s="78"/>
      <c r="I28" s="78"/>
      <c r="J28" s="78"/>
      <c r="K28" s="78"/>
      <c r="L28" s="78"/>
      <c r="M28" s="78"/>
      <c r="N28" s="78"/>
      <c r="O28" s="78"/>
      <c r="P28" s="78"/>
    </row>
    <row r="29" spans="1:16" ht="15.6" thickBot="1" x14ac:dyDescent="0.35">
      <c r="A29" s="131" t="s">
        <v>133</v>
      </c>
      <c r="B29" s="131"/>
      <c r="C29" s="131"/>
      <c r="D29" s="131"/>
      <c r="E29" s="79">
        <f>'入力欄(差替情報)'!D94</f>
        <v>0</v>
      </c>
      <c r="F29" s="79">
        <f>'入力欄(差替情報)'!E94</f>
        <v>0</v>
      </c>
      <c r="G29" s="79">
        <f>'入力欄(差替情報)'!F94</f>
        <v>0</v>
      </c>
      <c r="H29" s="79">
        <f>'入力欄(差替情報)'!G94</f>
        <v>0</v>
      </c>
      <c r="I29" s="79">
        <f>'入力欄(差替情報)'!H94</f>
        <v>0</v>
      </c>
      <c r="J29" s="79">
        <f>'入力欄(差替情報)'!I94</f>
        <v>0</v>
      </c>
      <c r="K29" s="79">
        <f>'入力欄(差替情報)'!J94</f>
        <v>0</v>
      </c>
      <c r="L29" s="79">
        <f>'入力欄(差替情報)'!K94</f>
        <v>0</v>
      </c>
      <c r="M29" s="79">
        <f>'入力欄(差替情報)'!L94</f>
        <v>0</v>
      </c>
      <c r="N29" s="79">
        <f>'入力欄(差替情報)'!M94</f>
        <v>0</v>
      </c>
      <c r="O29" s="79">
        <f>'入力欄(差替情報)'!N94</f>
        <v>0</v>
      </c>
      <c r="P29" s="79">
        <f>'入力欄(差替情報)'!O94</f>
        <v>0</v>
      </c>
    </row>
    <row r="30" spans="1:16" ht="15.6" thickBot="1" x14ac:dyDescent="0.35">
      <c r="A30" s="141" t="s">
        <v>136</v>
      </c>
      <c r="B30" s="138"/>
      <c r="C30" s="80" t="s">
        <v>134</v>
      </c>
      <c r="D30" s="80" t="s">
        <v>135</v>
      </c>
      <c r="E30" s="144"/>
      <c r="F30" s="145"/>
      <c r="G30" s="145"/>
      <c r="H30" s="145"/>
      <c r="I30" s="145"/>
      <c r="J30" s="145"/>
      <c r="K30" s="145"/>
      <c r="L30" s="145"/>
      <c r="M30" s="145"/>
      <c r="N30" s="145"/>
      <c r="O30" s="145"/>
      <c r="P30" s="146"/>
    </row>
    <row r="31" spans="1:16" ht="15.6" thickBot="1" x14ac:dyDescent="0.35">
      <c r="A31" s="138"/>
      <c r="B31" s="138"/>
      <c r="C31" s="81"/>
      <c r="D31" s="81"/>
      <c r="E31" s="78"/>
      <c r="F31" s="78"/>
      <c r="G31" s="78"/>
      <c r="H31" s="78"/>
      <c r="I31" s="78"/>
      <c r="J31" s="78"/>
      <c r="K31" s="78"/>
      <c r="L31" s="78"/>
      <c r="M31" s="78"/>
      <c r="N31" s="78"/>
      <c r="O31" s="78"/>
      <c r="P31" s="78"/>
    </row>
    <row r="32" spans="1:16" ht="15.6" thickBot="1" x14ac:dyDescent="0.35">
      <c r="A32" s="139" t="s">
        <v>137</v>
      </c>
      <c r="B32" s="131"/>
      <c r="C32" s="77" t="s">
        <v>134</v>
      </c>
      <c r="D32" s="77" t="s">
        <v>135</v>
      </c>
      <c r="E32" s="150"/>
      <c r="F32" s="151"/>
      <c r="G32" s="151"/>
      <c r="H32" s="151"/>
      <c r="I32" s="151"/>
      <c r="J32" s="151"/>
      <c r="K32" s="151"/>
      <c r="L32" s="151"/>
      <c r="M32" s="151"/>
      <c r="N32" s="151"/>
      <c r="O32" s="151"/>
      <c r="P32" s="152"/>
    </row>
    <row r="33" spans="1:16" ht="15.6" thickBot="1" x14ac:dyDescent="0.35">
      <c r="A33" s="131"/>
      <c r="B33" s="131"/>
      <c r="C33" s="82" t="str">
        <f>IF('入力欄(基本情報)'!C29="","",'入力欄(基本情報)'!C29)</f>
        <v/>
      </c>
      <c r="D33" s="82"/>
      <c r="E33" s="79">
        <f>'入力欄(差替情報)'!D84</f>
        <v>0</v>
      </c>
      <c r="F33" s="79">
        <f>'入力欄(差替情報)'!E84</f>
        <v>0</v>
      </c>
      <c r="G33" s="79">
        <f>'入力欄(差替情報)'!F84</f>
        <v>0</v>
      </c>
      <c r="H33" s="79">
        <f>'入力欄(差替情報)'!G84</f>
        <v>0</v>
      </c>
      <c r="I33" s="79">
        <f>'入力欄(差替情報)'!H84</f>
        <v>0</v>
      </c>
      <c r="J33" s="79">
        <f>'入力欄(差替情報)'!I84</f>
        <v>0</v>
      </c>
      <c r="K33" s="79">
        <f>'入力欄(差替情報)'!J84</f>
        <v>0</v>
      </c>
      <c r="L33" s="79">
        <f>'入力欄(差替情報)'!K84</f>
        <v>0</v>
      </c>
      <c r="M33" s="79">
        <f>'入力欄(差替情報)'!L84</f>
        <v>0</v>
      </c>
      <c r="N33" s="79">
        <f>'入力欄(差替情報)'!M84</f>
        <v>0</v>
      </c>
      <c r="O33" s="79">
        <f>'入力欄(差替情報)'!N84</f>
        <v>0</v>
      </c>
      <c r="P33" s="79">
        <f>'入力欄(差替情報)'!O84</f>
        <v>0</v>
      </c>
    </row>
    <row r="34" spans="1:16" ht="15.6" thickBot="1" x14ac:dyDescent="0.35">
      <c r="A34" s="140" t="s">
        <v>148</v>
      </c>
      <c r="B34" s="137"/>
      <c r="C34" s="131" t="s">
        <v>138</v>
      </c>
      <c r="D34" s="131"/>
      <c r="E34" s="143" t="str">
        <f>IF('入力欄(基本情報)'!C15="","",'入力欄(基本情報)'!C15)</f>
        <v/>
      </c>
      <c r="F34" s="143"/>
      <c r="G34" s="143"/>
      <c r="H34" s="143"/>
      <c r="I34" s="143"/>
      <c r="J34" s="143"/>
      <c r="K34" s="143"/>
      <c r="L34" s="143"/>
      <c r="M34" s="143"/>
      <c r="N34" s="143"/>
      <c r="O34" s="143"/>
      <c r="P34" s="143"/>
    </row>
    <row r="35" spans="1:16" ht="15.6" thickBot="1" x14ac:dyDescent="0.35">
      <c r="A35" s="137"/>
      <c r="B35" s="137"/>
      <c r="C35" s="131" t="s">
        <v>139</v>
      </c>
      <c r="D35" s="131"/>
      <c r="E35" s="143" t="str">
        <f>IF('入力欄(基本情報)'!C17="","",'入力欄(基本情報)'!C17)</f>
        <v/>
      </c>
      <c r="F35" s="143"/>
      <c r="G35" s="143"/>
      <c r="H35" s="143"/>
      <c r="I35" s="143"/>
      <c r="J35" s="143"/>
      <c r="K35" s="143"/>
      <c r="L35" s="143"/>
      <c r="M35" s="143"/>
      <c r="N35" s="143"/>
      <c r="O35" s="143"/>
      <c r="P35" s="143"/>
    </row>
    <row r="36" spans="1:16" ht="15.6" thickBot="1" x14ac:dyDescent="0.35">
      <c r="A36" s="137"/>
      <c r="B36" s="137"/>
      <c r="C36" s="131" t="s">
        <v>140</v>
      </c>
      <c r="D36" s="131"/>
      <c r="E36" s="143" t="str">
        <f>IF('入力欄(基本情報)'!C26="","",'入力欄(基本情報)'!C26)</f>
        <v/>
      </c>
      <c r="F36" s="143"/>
      <c r="G36" s="143"/>
      <c r="H36" s="143"/>
      <c r="I36" s="143"/>
      <c r="J36" s="143"/>
      <c r="K36" s="143"/>
      <c r="L36" s="143"/>
      <c r="M36" s="143"/>
      <c r="N36" s="143"/>
      <c r="O36" s="143"/>
      <c r="P36" s="143"/>
    </row>
    <row r="37" spans="1:16" ht="15.6" thickBot="1" x14ac:dyDescent="0.35">
      <c r="A37" s="137"/>
      <c r="B37" s="137"/>
      <c r="C37" s="131" t="s">
        <v>141</v>
      </c>
      <c r="D37" s="131"/>
      <c r="E37" s="136" t="str">
        <f>IF('入力欄(基本情報)'!C18="","",'入力欄(基本情報)'!C18)</f>
        <v/>
      </c>
      <c r="F37" s="136"/>
      <c r="G37" s="136"/>
      <c r="H37" s="136"/>
      <c r="I37" s="136"/>
      <c r="J37" s="136"/>
      <c r="K37" s="136"/>
      <c r="L37" s="136"/>
      <c r="M37" s="136"/>
      <c r="N37" s="136"/>
      <c r="O37" s="136"/>
      <c r="P37" s="136"/>
    </row>
    <row r="38" spans="1:16" ht="15.6" thickBot="1" x14ac:dyDescent="0.35">
      <c r="A38" s="137"/>
      <c r="B38" s="137"/>
      <c r="C38" s="131" t="s">
        <v>142</v>
      </c>
      <c r="D38" s="131"/>
      <c r="E38" s="143" t="str">
        <f>IF('入力欄(基本情報)'!C19="","",'入力欄(基本情報)'!C19)</f>
        <v/>
      </c>
      <c r="F38" s="143"/>
      <c r="G38" s="143"/>
      <c r="H38" s="143"/>
      <c r="I38" s="143"/>
      <c r="J38" s="143"/>
      <c r="K38" s="143"/>
      <c r="L38" s="143"/>
      <c r="M38" s="143"/>
      <c r="N38" s="143"/>
      <c r="O38" s="143"/>
      <c r="P38" s="143"/>
    </row>
    <row r="39" spans="1:16" ht="15.6" thickBot="1" x14ac:dyDescent="0.35">
      <c r="A39" s="137"/>
      <c r="B39" s="137"/>
      <c r="C39" s="131" t="s">
        <v>143</v>
      </c>
      <c r="D39" s="131"/>
      <c r="E39" s="143" t="str">
        <f>IF('入力欄(基本情報)'!C25="","",'入力欄(基本情報)'!C25)</f>
        <v/>
      </c>
      <c r="F39" s="143"/>
      <c r="G39" s="143"/>
      <c r="H39" s="143"/>
      <c r="I39" s="143"/>
      <c r="J39" s="143"/>
      <c r="K39" s="143"/>
      <c r="L39" s="143"/>
      <c r="M39" s="143"/>
      <c r="N39" s="143"/>
      <c r="O39" s="143"/>
      <c r="P39" s="143"/>
    </row>
    <row r="40" spans="1:16" ht="15.6" thickBot="1" x14ac:dyDescent="0.35">
      <c r="A40" s="137"/>
      <c r="B40" s="137"/>
      <c r="C40" s="131" t="s">
        <v>144</v>
      </c>
      <c r="D40" s="131"/>
      <c r="E40" s="136" t="str">
        <f>IF('入力欄(基本情報)'!C20="","",'入力欄(基本情報)'!C20)</f>
        <v/>
      </c>
      <c r="F40" s="136"/>
      <c r="G40" s="136"/>
      <c r="H40" s="136"/>
      <c r="I40" s="136"/>
      <c r="J40" s="136"/>
      <c r="K40" s="136"/>
      <c r="L40" s="136"/>
      <c r="M40" s="136"/>
      <c r="N40" s="136"/>
      <c r="O40" s="136"/>
      <c r="P40" s="136"/>
    </row>
    <row r="41" spans="1:16" ht="15.6" thickBot="1" x14ac:dyDescent="0.35">
      <c r="A41" s="137"/>
      <c r="B41" s="137"/>
      <c r="C41" s="131" t="s">
        <v>145</v>
      </c>
      <c r="D41" s="131"/>
      <c r="E41" s="143" t="str">
        <f>IF('入力欄(基本情報)'!C21="","",'入力欄(基本情報)'!C21)</f>
        <v/>
      </c>
      <c r="F41" s="143"/>
      <c r="G41" s="143"/>
      <c r="H41" s="143"/>
      <c r="I41" s="143"/>
      <c r="J41" s="143"/>
      <c r="K41" s="143"/>
      <c r="L41" s="143"/>
      <c r="M41" s="143"/>
      <c r="N41" s="143"/>
      <c r="O41" s="143"/>
      <c r="P41" s="143"/>
    </row>
    <row r="42" spans="1:16" ht="15.6" thickBot="1" x14ac:dyDescent="0.35">
      <c r="A42" s="137"/>
      <c r="B42" s="137"/>
      <c r="C42" s="131" t="s">
        <v>146</v>
      </c>
      <c r="D42" s="131"/>
      <c r="E42" s="136" t="str">
        <f>IF('入力欄(基本情報)'!C22="","",'入力欄(基本情報)'!C22)</f>
        <v/>
      </c>
      <c r="F42" s="136"/>
      <c r="G42" s="136"/>
      <c r="H42" s="136"/>
      <c r="I42" s="136"/>
      <c r="J42" s="136"/>
      <c r="K42" s="136"/>
      <c r="L42" s="136"/>
      <c r="M42" s="136"/>
      <c r="N42" s="136"/>
      <c r="O42" s="136"/>
      <c r="P42" s="136"/>
    </row>
    <row r="43" spans="1:16" ht="15.6" thickBot="1" x14ac:dyDescent="0.35">
      <c r="A43" s="137"/>
      <c r="B43" s="137"/>
      <c r="C43" s="131" t="s">
        <v>147</v>
      </c>
      <c r="D43" s="131"/>
      <c r="E43" s="143" t="str">
        <f>IF('入力欄(基本情報)'!C23="","",'入力欄(基本情報)'!C23)</f>
        <v/>
      </c>
      <c r="F43" s="143"/>
      <c r="G43" s="143"/>
      <c r="H43" s="143"/>
      <c r="I43" s="143"/>
      <c r="J43" s="143"/>
      <c r="K43" s="143"/>
      <c r="L43" s="143"/>
      <c r="M43" s="143"/>
      <c r="N43" s="143"/>
      <c r="O43" s="143"/>
      <c r="P43" s="143"/>
    </row>
    <row r="44" spans="1:16" ht="15.6" thickBot="1" x14ac:dyDescent="0.35">
      <c r="A44" s="137"/>
      <c r="B44" s="137"/>
      <c r="C44" s="137"/>
      <c r="D44" s="137"/>
      <c r="E44" s="77" t="s">
        <v>12</v>
      </c>
      <c r="F44" s="77" t="s">
        <v>13</v>
      </c>
      <c r="G44" s="77" t="s">
        <v>14</v>
      </c>
      <c r="H44" s="77" t="s">
        <v>15</v>
      </c>
      <c r="I44" s="77" t="s">
        <v>16</v>
      </c>
      <c r="J44" s="77" t="s">
        <v>17</v>
      </c>
      <c r="K44" s="77" t="s">
        <v>18</v>
      </c>
      <c r="L44" s="77" t="s">
        <v>19</v>
      </c>
      <c r="M44" s="77" t="s">
        <v>20</v>
      </c>
      <c r="N44" s="77" t="s">
        <v>21</v>
      </c>
      <c r="O44" s="77" t="s">
        <v>22</v>
      </c>
      <c r="P44" s="77" t="s">
        <v>23</v>
      </c>
    </row>
    <row r="45" spans="1:16" ht="15.6" thickBot="1" x14ac:dyDescent="0.35">
      <c r="A45" s="131" t="s">
        <v>158</v>
      </c>
      <c r="B45" s="131"/>
      <c r="C45" s="131"/>
      <c r="D45" s="131"/>
      <c r="E45" s="79">
        <f>'入力欄(差替情報)'!D14</f>
        <v>0</v>
      </c>
      <c r="F45" s="79">
        <f>'入力欄(差替情報)'!E14</f>
        <v>0</v>
      </c>
      <c r="G45" s="79">
        <f>'入力欄(差替情報)'!F14</f>
        <v>0</v>
      </c>
      <c r="H45" s="79">
        <f>'入力欄(差替情報)'!G14</f>
        <v>0</v>
      </c>
      <c r="I45" s="79">
        <f>'入力欄(差替情報)'!H14</f>
        <v>0</v>
      </c>
      <c r="J45" s="79">
        <f>'入力欄(差替情報)'!I14</f>
        <v>0</v>
      </c>
      <c r="K45" s="79">
        <f>'入力欄(差替情報)'!J14</f>
        <v>0</v>
      </c>
      <c r="L45" s="79">
        <f>'入力欄(差替情報)'!K14</f>
        <v>0</v>
      </c>
      <c r="M45" s="79">
        <f>'入力欄(差替情報)'!L14</f>
        <v>0</v>
      </c>
      <c r="N45" s="79">
        <f>'入力欄(差替情報)'!M14</f>
        <v>0</v>
      </c>
      <c r="O45" s="79">
        <f>'入力欄(差替情報)'!N14</f>
        <v>0</v>
      </c>
      <c r="P45" s="79">
        <f>'入力欄(差替情報)'!O14</f>
        <v>0</v>
      </c>
    </row>
    <row r="46" spans="1:16" ht="15.6" thickBot="1" x14ac:dyDescent="0.35">
      <c r="A46" s="138" t="s">
        <v>159</v>
      </c>
      <c r="B46" s="138"/>
      <c r="C46" s="138"/>
      <c r="D46" s="138"/>
      <c r="E46" s="78"/>
      <c r="F46" s="78"/>
      <c r="G46" s="78"/>
      <c r="H46" s="78"/>
      <c r="I46" s="78"/>
      <c r="J46" s="78"/>
      <c r="K46" s="78"/>
      <c r="L46" s="78"/>
      <c r="M46" s="78"/>
      <c r="N46" s="78"/>
      <c r="O46" s="78"/>
      <c r="P46" s="78"/>
    </row>
    <row r="47" spans="1:16" ht="15.6" thickBot="1" x14ac:dyDescent="0.35">
      <c r="A47" s="138" t="s">
        <v>149</v>
      </c>
      <c r="B47" s="138"/>
      <c r="C47" s="138"/>
      <c r="D47" s="138"/>
      <c r="E47" s="83">
        <f>E52</f>
        <v>0</v>
      </c>
      <c r="F47" s="83">
        <f t="shared" ref="F47:P47" si="0">F52</f>
        <v>0</v>
      </c>
      <c r="G47" s="83">
        <f t="shared" si="0"/>
        <v>0</v>
      </c>
      <c r="H47" s="83">
        <f t="shared" si="0"/>
        <v>0</v>
      </c>
      <c r="I47" s="83">
        <f t="shared" si="0"/>
        <v>0</v>
      </c>
      <c r="J47" s="83">
        <f t="shared" si="0"/>
        <v>0</v>
      </c>
      <c r="K47" s="83">
        <f t="shared" si="0"/>
        <v>0</v>
      </c>
      <c r="L47" s="83">
        <f t="shared" si="0"/>
        <v>0</v>
      </c>
      <c r="M47" s="83">
        <f t="shared" si="0"/>
        <v>0</v>
      </c>
      <c r="N47" s="83">
        <f t="shared" si="0"/>
        <v>0</v>
      </c>
      <c r="O47" s="83">
        <f t="shared" si="0"/>
        <v>0</v>
      </c>
      <c r="P47" s="83">
        <f t="shared" si="0"/>
        <v>0</v>
      </c>
    </row>
    <row r="48" spans="1:16" ht="15.6" thickBot="1" x14ac:dyDescent="0.35">
      <c r="A48" s="138" t="s">
        <v>150</v>
      </c>
      <c r="B48" s="138"/>
      <c r="C48" s="138"/>
      <c r="D48" s="138"/>
      <c r="E48" s="78"/>
      <c r="F48" s="78"/>
      <c r="G48" s="78"/>
      <c r="H48" s="78"/>
      <c r="I48" s="78"/>
      <c r="J48" s="78"/>
      <c r="K48" s="78"/>
      <c r="L48" s="78"/>
      <c r="M48" s="78"/>
      <c r="N48" s="78"/>
      <c r="O48" s="78"/>
      <c r="P48" s="78"/>
    </row>
    <row r="49" spans="1:16" ht="15.6" thickBot="1" x14ac:dyDescent="0.35">
      <c r="A49" s="138" t="s">
        <v>151</v>
      </c>
      <c r="B49" s="138"/>
      <c r="C49" s="138"/>
      <c r="D49" s="138"/>
      <c r="E49" s="147"/>
      <c r="F49" s="147"/>
      <c r="G49" s="147"/>
      <c r="H49" s="147"/>
      <c r="I49" s="147"/>
      <c r="J49" s="147"/>
      <c r="K49" s="147"/>
      <c r="L49" s="147"/>
      <c r="M49" s="147"/>
      <c r="N49" s="147"/>
      <c r="O49" s="147"/>
      <c r="P49" s="147"/>
    </row>
    <row r="50" spans="1:16" ht="15.6" thickBot="1" x14ac:dyDescent="0.35">
      <c r="A50" s="138" t="s">
        <v>153</v>
      </c>
      <c r="B50" s="138"/>
      <c r="C50" s="138"/>
      <c r="D50" s="138"/>
      <c r="E50" s="78"/>
      <c r="F50" s="78"/>
      <c r="G50" s="78"/>
      <c r="H50" s="78"/>
      <c r="I50" s="78"/>
      <c r="J50" s="78"/>
      <c r="K50" s="78"/>
      <c r="L50" s="78"/>
      <c r="M50" s="78"/>
      <c r="N50" s="78"/>
      <c r="O50" s="78"/>
      <c r="P50" s="78"/>
    </row>
    <row r="51" spans="1:16" ht="15.6" thickBot="1" x14ac:dyDescent="0.35">
      <c r="A51" s="138" t="s">
        <v>152</v>
      </c>
      <c r="B51" s="138"/>
      <c r="C51" s="138"/>
      <c r="D51" s="138"/>
      <c r="E51" s="147"/>
      <c r="F51" s="147"/>
      <c r="G51" s="147"/>
      <c r="H51" s="147"/>
      <c r="I51" s="147"/>
      <c r="J51" s="147"/>
      <c r="K51" s="147"/>
      <c r="L51" s="147"/>
      <c r="M51" s="147"/>
      <c r="N51" s="147"/>
      <c r="O51" s="147"/>
      <c r="P51" s="147"/>
    </row>
    <row r="52" spans="1:16" ht="15.6" thickBot="1" x14ac:dyDescent="0.35">
      <c r="A52" s="138" t="s">
        <v>154</v>
      </c>
      <c r="B52" s="138"/>
      <c r="C52" s="138"/>
      <c r="D52" s="138"/>
      <c r="E52" s="83">
        <f>E29+E33</f>
        <v>0</v>
      </c>
      <c r="F52" s="83">
        <f t="shared" ref="F52:P52" si="1">F29+F33</f>
        <v>0</v>
      </c>
      <c r="G52" s="83">
        <f t="shared" si="1"/>
        <v>0</v>
      </c>
      <c r="H52" s="83">
        <f t="shared" si="1"/>
        <v>0</v>
      </c>
      <c r="I52" s="83">
        <f t="shared" si="1"/>
        <v>0</v>
      </c>
      <c r="J52" s="83">
        <f t="shared" si="1"/>
        <v>0</v>
      </c>
      <c r="K52" s="83">
        <f t="shared" si="1"/>
        <v>0</v>
      </c>
      <c r="L52" s="83">
        <f t="shared" si="1"/>
        <v>0</v>
      </c>
      <c r="M52" s="83">
        <f t="shared" si="1"/>
        <v>0</v>
      </c>
      <c r="N52" s="83">
        <f t="shared" si="1"/>
        <v>0</v>
      </c>
      <c r="O52" s="83">
        <f t="shared" si="1"/>
        <v>0</v>
      </c>
      <c r="P52" s="83">
        <f t="shared" si="1"/>
        <v>0</v>
      </c>
    </row>
    <row r="53" spans="1:16" ht="15.6" thickBot="1" x14ac:dyDescent="0.35">
      <c r="A53" s="138" t="s">
        <v>155</v>
      </c>
      <c r="B53" s="138"/>
      <c r="C53" s="138"/>
      <c r="D53" s="138"/>
      <c r="E53" s="149">
        <f>IF('入力欄(差替情報)'!D85+'入力欄(差替情報)'!D96="","",'入力欄(差替情報)'!D85+'入力欄(差替情報)'!D96)</f>
        <v>0</v>
      </c>
      <c r="F53" s="149"/>
      <c r="G53" s="149"/>
      <c r="H53" s="149"/>
      <c r="I53" s="149"/>
      <c r="J53" s="149"/>
      <c r="K53" s="149"/>
      <c r="L53" s="149"/>
      <c r="M53" s="149"/>
      <c r="N53" s="149"/>
      <c r="O53" s="149"/>
      <c r="P53" s="149"/>
    </row>
    <row r="54" spans="1:16" ht="15.6" thickBot="1" x14ac:dyDescent="0.35">
      <c r="A54" s="138" t="s">
        <v>156</v>
      </c>
      <c r="B54" s="138"/>
      <c r="C54" s="138"/>
      <c r="D54" s="138"/>
      <c r="E54" s="83">
        <f>E45-E52</f>
        <v>0</v>
      </c>
      <c r="F54" s="83">
        <f t="shared" ref="F54:O54" si="2">F45-F52</f>
        <v>0</v>
      </c>
      <c r="G54" s="83">
        <f t="shared" si="2"/>
        <v>0</v>
      </c>
      <c r="H54" s="83">
        <f t="shared" si="2"/>
        <v>0</v>
      </c>
      <c r="I54" s="83">
        <f t="shared" si="2"/>
        <v>0</v>
      </c>
      <c r="J54" s="83">
        <f t="shared" si="2"/>
        <v>0</v>
      </c>
      <c r="K54" s="83">
        <f t="shared" si="2"/>
        <v>0</v>
      </c>
      <c r="L54" s="83">
        <f t="shared" si="2"/>
        <v>0</v>
      </c>
      <c r="M54" s="83">
        <f t="shared" si="2"/>
        <v>0</v>
      </c>
      <c r="N54" s="83">
        <f t="shared" si="2"/>
        <v>0</v>
      </c>
      <c r="O54" s="83">
        <f t="shared" si="2"/>
        <v>0</v>
      </c>
      <c r="P54" s="83">
        <f>P45-P52</f>
        <v>0</v>
      </c>
    </row>
    <row r="55" spans="1:16" ht="15.6" thickBot="1" x14ac:dyDescent="0.35">
      <c r="A55" s="138" t="s">
        <v>157</v>
      </c>
      <c r="B55" s="138"/>
      <c r="C55" s="138"/>
      <c r="D55" s="138"/>
      <c r="E55" s="149">
        <f>IF('入力欄(差替情報)'!D16-E53="","",'入力欄(差替情報)'!D16-E53)</f>
        <v>0</v>
      </c>
      <c r="F55" s="149"/>
      <c r="G55" s="149"/>
      <c r="H55" s="149"/>
      <c r="I55" s="149"/>
      <c r="J55" s="149"/>
      <c r="K55" s="149"/>
      <c r="L55" s="149"/>
      <c r="M55" s="149"/>
      <c r="N55" s="149"/>
      <c r="O55" s="149"/>
      <c r="P55" s="149"/>
    </row>
  </sheetData>
  <sheetProtection algorithmName="SHA-512" hashValue="x3vJ1wxDUcTxoPboaL9xWGYIzooFDybPXzb5eYDIs5n6R1jREwgS4IfSSIWlimCFHPQgbAb5eiWB2Ekf3itt7Q==" saltValue="c6+5X2/USDugSixRaDEjgA==" spinCount="100000" sheet="1" objects="1" scenarios="1"/>
  <mergeCells count="81">
    <mergeCell ref="E25:P25"/>
    <mergeCell ref="A55:D55"/>
    <mergeCell ref="A51:D51"/>
    <mergeCell ref="A52:D52"/>
    <mergeCell ref="E41:P41"/>
    <mergeCell ref="E42:P42"/>
    <mergeCell ref="E43:P43"/>
    <mergeCell ref="A44:D44"/>
    <mergeCell ref="A45:D45"/>
    <mergeCell ref="A46:D46"/>
    <mergeCell ref="A53:D53"/>
    <mergeCell ref="A54:D54"/>
    <mergeCell ref="E53:P53"/>
    <mergeCell ref="E55:P55"/>
    <mergeCell ref="E30:P30"/>
    <mergeCell ref="E32:P32"/>
    <mergeCell ref="E37:P37"/>
    <mergeCell ref="E38:P38"/>
    <mergeCell ref="E49:P49"/>
    <mergeCell ref="E51:P51"/>
    <mergeCell ref="E26:P26"/>
    <mergeCell ref="E34:P34"/>
    <mergeCell ref="E35:P35"/>
    <mergeCell ref="E36:P36"/>
    <mergeCell ref="E12:P12"/>
    <mergeCell ref="E13:P13"/>
    <mergeCell ref="E14:P14"/>
    <mergeCell ref="E15:P15"/>
    <mergeCell ref="E23:P23"/>
    <mergeCell ref="E16:P16"/>
    <mergeCell ref="E18:P18"/>
    <mergeCell ref="E19:P19"/>
    <mergeCell ref="E20:P20"/>
    <mergeCell ref="E21:P21"/>
    <mergeCell ref="E22:P22"/>
    <mergeCell ref="E24:P24"/>
    <mergeCell ref="E11:P11"/>
    <mergeCell ref="C42:D42"/>
    <mergeCell ref="C43:D43"/>
    <mergeCell ref="A34:B43"/>
    <mergeCell ref="C34:D34"/>
    <mergeCell ref="C35:D35"/>
    <mergeCell ref="C36:D36"/>
    <mergeCell ref="C37:D37"/>
    <mergeCell ref="C38:D38"/>
    <mergeCell ref="E39:P39"/>
    <mergeCell ref="E40:P40"/>
    <mergeCell ref="A26:D26"/>
    <mergeCell ref="A27:D27"/>
    <mergeCell ref="A28:D28"/>
    <mergeCell ref="A29:D29"/>
    <mergeCell ref="A50:D50"/>
    <mergeCell ref="C39:D39"/>
    <mergeCell ref="C40:D40"/>
    <mergeCell ref="C41:D41"/>
    <mergeCell ref="A22:D22"/>
    <mergeCell ref="A23:D23"/>
    <mergeCell ref="C24:D24"/>
    <mergeCell ref="C25:D25"/>
    <mergeCell ref="A24:B25"/>
    <mergeCell ref="A30:B31"/>
    <mergeCell ref="A32:B33"/>
    <mergeCell ref="A47:D47"/>
    <mergeCell ref="A48:D48"/>
    <mergeCell ref="A49:D49"/>
    <mergeCell ref="A2:C2"/>
    <mergeCell ref="A1:D1"/>
    <mergeCell ref="A21:D21"/>
    <mergeCell ref="A4:Q4"/>
    <mergeCell ref="A6:Q6"/>
    <mergeCell ref="A12:D12"/>
    <mergeCell ref="A13:D13"/>
    <mergeCell ref="A14:D14"/>
    <mergeCell ref="A15:D15"/>
    <mergeCell ref="A16:D16"/>
    <mergeCell ref="A17:D17"/>
    <mergeCell ref="A18:D18"/>
    <mergeCell ref="A19:D19"/>
    <mergeCell ref="A20:D20"/>
    <mergeCell ref="E17:P17"/>
    <mergeCell ref="A11:D11"/>
  </mergeCells>
  <phoneticPr fontId="2"/>
  <dataValidations count="4">
    <dataValidation allowBlank="1" showInputMessage="1" showErrorMessage="1" error="リストより選択してください" sqref="E37:P37 E12:P14" xr:uid="{817372B4-7691-456E-9BDB-0DF8831AB72E}"/>
    <dataValidation type="list" allowBlank="1" showInputMessage="1" showErrorMessage="1" sqref="E42:P42" xr:uid="{9FF5C2A6-D7D1-45C6-B158-37B89A0B223B}">
      <formula1>"落札,非落札,非応札"</formula1>
    </dataValidation>
    <dataValidation type="list" allowBlank="1" showInputMessage="1" showErrorMessage="1" error="リストより選択してください" sqref="E40:P40" xr:uid="{17D982E4-1B87-4968-842F-26DEC2F575EB}">
      <formula1>"落札,非落札,非応札"</formula1>
    </dataValidation>
    <dataValidation type="list" allowBlank="1" showInputMessage="1" showErrorMessage="1" sqref="E15:P15" xr:uid="{6363DEC7-9C0A-4DE0-AFB2-6E044F503A43}">
      <formula1>"発電機トラブル,経済的な電源等差替"</formula1>
    </dataValidation>
  </dataValidations>
  <pageMargins left="0.7" right="0.7" top="0.75" bottom="0.75" header="0.3" footer="0.3"/>
  <pageSetup paperSize="8"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2F86E9-FD8E-464B-984F-BAB94F470FAA}">
  <sheetPr codeName="Sheet5"/>
  <dimension ref="B2:C7"/>
  <sheetViews>
    <sheetView workbookViewId="0"/>
  </sheetViews>
  <sheetFormatPr defaultRowHeight="15" x14ac:dyDescent="0.3"/>
  <cols>
    <col min="1" max="1" width="2.77734375" style="1" customWidth="1"/>
    <col min="2" max="2" width="3.77734375" style="1" customWidth="1"/>
    <col min="3" max="16384" width="8.88671875" style="1"/>
  </cols>
  <sheetData>
    <row r="2" spans="2:3" x14ac:dyDescent="0.3">
      <c r="B2" s="1" t="s">
        <v>100</v>
      </c>
    </row>
    <row r="3" spans="2:3" x14ac:dyDescent="0.3">
      <c r="B3" s="1" t="s">
        <v>98</v>
      </c>
      <c r="C3" s="46" t="s">
        <v>99</v>
      </c>
    </row>
    <row r="4" spans="2:3" x14ac:dyDescent="0.3">
      <c r="B4" s="1" t="s">
        <v>98</v>
      </c>
      <c r="C4" s="46"/>
    </row>
    <row r="5" spans="2:3" x14ac:dyDescent="0.3">
      <c r="B5" s="1" t="s">
        <v>101</v>
      </c>
    </row>
    <row r="6" spans="2:3" x14ac:dyDescent="0.3">
      <c r="C6" s="46" t="s">
        <v>102</v>
      </c>
    </row>
    <row r="7" spans="2:3" x14ac:dyDescent="0.3">
      <c r="C7" s="46" t="s">
        <v>103</v>
      </c>
    </row>
  </sheetData>
  <phoneticPr fontId="2"/>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tabColor theme="1" tint="0.499984740745262"/>
    <pageSetUpPr fitToPage="1"/>
  </sheetPr>
  <dimension ref="A1:R36"/>
  <sheetViews>
    <sheetView showGridLines="0" topLeftCell="A3" zoomScale="85" zoomScaleNormal="85" workbookViewId="0">
      <selection activeCell="A4" sqref="A4:Q6"/>
    </sheetView>
  </sheetViews>
  <sheetFormatPr defaultColWidth="9" defaultRowHeight="15" x14ac:dyDescent="0.3"/>
  <cols>
    <col min="1" max="4" width="5.6640625" style="1" customWidth="1"/>
    <col min="5" max="16" width="10.21875" style="1" bestFit="1" customWidth="1"/>
    <col min="17" max="20" width="5.6640625" style="1" customWidth="1"/>
    <col min="21" max="16384" width="9" style="1"/>
  </cols>
  <sheetData>
    <row r="1" spans="1:17" ht="16.2" x14ac:dyDescent="0.3">
      <c r="A1" s="41" t="s">
        <v>89</v>
      </c>
      <c r="B1" s="41"/>
      <c r="C1" s="41"/>
      <c r="D1" s="41"/>
      <c r="E1" s="41"/>
      <c r="F1" s="42" t="s">
        <v>91</v>
      </c>
      <c r="G1" s="42"/>
      <c r="H1" s="42"/>
      <c r="I1" s="43" t="s">
        <v>90</v>
      </c>
      <c r="J1" s="9"/>
    </row>
    <row r="2" spans="1:17" ht="16.2" x14ac:dyDescent="0.3">
      <c r="A2" s="170" t="s">
        <v>0</v>
      </c>
      <c r="B2" s="171"/>
      <c r="C2" s="6"/>
      <c r="F2" s="6"/>
      <c r="G2" s="6"/>
      <c r="H2" s="6"/>
      <c r="I2" s="6"/>
      <c r="J2" s="6"/>
      <c r="K2" s="6"/>
      <c r="L2" s="6"/>
      <c r="M2" s="6"/>
      <c r="N2" s="6"/>
      <c r="O2" s="6"/>
      <c r="P2" s="6"/>
      <c r="Q2" s="6"/>
    </row>
    <row r="3" spans="1:17" ht="16.2" x14ac:dyDescent="0.3">
      <c r="A3" s="34"/>
      <c r="B3" s="34"/>
      <c r="C3" s="6"/>
      <c r="D3" s="6"/>
      <c r="E3" s="6"/>
      <c r="F3" s="6"/>
      <c r="G3" s="6"/>
      <c r="H3" s="6"/>
      <c r="I3" s="6"/>
      <c r="J3" s="6"/>
      <c r="K3" s="6"/>
      <c r="L3" s="6"/>
      <c r="M3" s="6"/>
      <c r="N3" s="6"/>
      <c r="O3" s="6"/>
      <c r="P3" s="6"/>
      <c r="Q3" s="6"/>
    </row>
    <row r="4" spans="1:17" ht="16.2" x14ac:dyDescent="0.3">
      <c r="A4" s="172" t="s">
        <v>104</v>
      </c>
      <c r="B4" s="172"/>
      <c r="C4" s="172"/>
      <c r="D4" s="172"/>
      <c r="E4" s="172"/>
      <c r="F4" s="172"/>
      <c r="G4" s="172"/>
      <c r="H4" s="172"/>
      <c r="I4" s="172"/>
      <c r="J4" s="172"/>
      <c r="K4" s="172"/>
      <c r="L4" s="172"/>
      <c r="M4" s="172"/>
      <c r="N4" s="172"/>
      <c r="O4" s="172"/>
      <c r="P4" s="172"/>
      <c r="Q4" s="172"/>
    </row>
    <row r="5" spans="1:17" ht="16.2" x14ac:dyDescent="0.3">
      <c r="A5" s="6"/>
      <c r="B5" s="6"/>
      <c r="C5" s="6"/>
      <c r="D5" s="6"/>
      <c r="E5" s="6"/>
      <c r="F5" s="6"/>
      <c r="G5" s="6"/>
      <c r="H5" s="6"/>
      <c r="I5" s="6"/>
      <c r="J5" s="6"/>
      <c r="K5" s="6"/>
      <c r="L5" s="6"/>
      <c r="M5" s="6"/>
      <c r="N5" s="6"/>
      <c r="O5" s="6"/>
      <c r="P5" s="6"/>
      <c r="Q5" s="6"/>
    </row>
    <row r="6" spans="1:17" ht="16.2" x14ac:dyDescent="0.3">
      <c r="A6" s="172" t="s">
        <v>116</v>
      </c>
      <c r="B6" s="172"/>
      <c r="C6" s="172"/>
      <c r="D6" s="172"/>
      <c r="E6" s="172"/>
      <c r="F6" s="172"/>
      <c r="G6" s="172"/>
      <c r="H6" s="172"/>
      <c r="I6" s="172"/>
      <c r="J6" s="172"/>
      <c r="K6" s="172"/>
      <c r="L6" s="172"/>
      <c r="M6" s="172"/>
      <c r="N6" s="172"/>
      <c r="O6" s="172"/>
      <c r="P6" s="172"/>
      <c r="Q6" s="172"/>
    </row>
    <row r="7" spans="1:17" ht="16.2" x14ac:dyDescent="0.3">
      <c r="A7" s="49"/>
      <c r="B7" s="49"/>
      <c r="C7" s="49"/>
      <c r="D7" s="49"/>
      <c r="E7" s="49"/>
      <c r="F7" s="49"/>
      <c r="G7" s="49"/>
      <c r="H7" s="49"/>
      <c r="I7" s="49"/>
      <c r="J7" s="49"/>
      <c r="K7" s="49"/>
      <c r="L7" s="49"/>
      <c r="M7" s="49"/>
      <c r="N7" s="49"/>
      <c r="O7" s="49"/>
      <c r="P7" s="49"/>
      <c r="Q7" s="49"/>
    </row>
    <row r="8" spans="1:17" ht="16.2" x14ac:dyDescent="0.3">
      <c r="A8" s="51" t="s">
        <v>110</v>
      </c>
      <c r="B8" s="49"/>
      <c r="C8" s="49"/>
      <c r="D8" s="49"/>
      <c r="E8" s="49"/>
      <c r="F8" s="49"/>
      <c r="G8" s="49"/>
      <c r="H8" s="49"/>
      <c r="I8" s="49"/>
      <c r="J8" s="49"/>
      <c r="K8" s="49"/>
      <c r="L8" s="49"/>
      <c r="M8" s="49"/>
      <c r="N8" s="49"/>
      <c r="O8" s="49"/>
      <c r="P8" s="49"/>
      <c r="Q8" s="49"/>
    </row>
    <row r="9" spans="1:17" ht="16.2" x14ac:dyDescent="0.3">
      <c r="A9" s="52"/>
      <c r="B9" s="51" t="s">
        <v>109</v>
      </c>
      <c r="C9" s="49"/>
      <c r="D9" s="49"/>
      <c r="E9" s="49"/>
      <c r="F9" s="49"/>
      <c r="G9" s="49"/>
      <c r="H9" s="49"/>
      <c r="I9" s="49"/>
      <c r="J9" s="49"/>
      <c r="K9" s="49"/>
      <c r="L9" s="49"/>
      <c r="M9" s="49"/>
      <c r="N9" s="49"/>
      <c r="O9" s="49"/>
      <c r="P9" s="49"/>
      <c r="Q9" s="49"/>
    </row>
    <row r="10" spans="1:17" ht="16.2" x14ac:dyDescent="0.3">
      <c r="C10" s="6"/>
      <c r="D10" s="6"/>
      <c r="E10" s="6"/>
      <c r="F10" s="6"/>
      <c r="G10" s="6"/>
      <c r="H10" s="6"/>
      <c r="I10" s="6"/>
      <c r="J10" s="6"/>
      <c r="K10" s="6"/>
      <c r="L10" s="6"/>
      <c r="M10" s="35"/>
      <c r="N10" s="6"/>
      <c r="O10" s="6"/>
      <c r="P10" s="6"/>
      <c r="Q10" s="6"/>
    </row>
    <row r="11" spans="1:17" ht="16.2" x14ac:dyDescent="0.3">
      <c r="A11" s="38"/>
      <c r="B11" s="38"/>
      <c r="C11" s="38"/>
      <c r="D11" s="38"/>
      <c r="E11" s="38"/>
      <c r="F11" s="38"/>
      <c r="G11" s="38"/>
      <c r="H11" s="38"/>
      <c r="I11" s="38"/>
      <c r="J11" s="38"/>
      <c r="K11" s="38"/>
      <c r="L11" s="38"/>
      <c r="M11" s="173" t="s">
        <v>95</v>
      </c>
      <c r="N11" s="173"/>
      <c r="O11" s="173"/>
      <c r="P11" s="173"/>
      <c r="Q11" s="173"/>
    </row>
    <row r="12" spans="1:17" ht="24" customHeight="1" x14ac:dyDescent="0.3">
      <c r="A12" s="153" t="s">
        <v>1</v>
      </c>
      <c r="B12" s="153"/>
      <c r="C12" s="153"/>
      <c r="D12" s="153"/>
      <c r="E12" s="174" t="s">
        <v>25</v>
      </c>
      <c r="F12" s="175"/>
      <c r="G12" s="175"/>
      <c r="H12" s="175"/>
      <c r="I12" s="175"/>
      <c r="J12" s="175"/>
      <c r="K12" s="175"/>
      <c r="L12" s="175"/>
      <c r="M12" s="175"/>
      <c r="N12" s="175"/>
      <c r="O12" s="175"/>
      <c r="P12" s="176"/>
      <c r="Q12" s="40" t="s">
        <v>2</v>
      </c>
    </row>
    <row r="13" spans="1:17" ht="24" customHeight="1" x14ac:dyDescent="0.3">
      <c r="A13" s="153" t="s">
        <v>3</v>
      </c>
      <c r="B13" s="153"/>
      <c r="C13" s="153"/>
      <c r="D13" s="153"/>
      <c r="E13" s="163">
        <v>9601</v>
      </c>
      <c r="F13" s="164"/>
      <c r="G13" s="164"/>
      <c r="H13" s="164"/>
      <c r="I13" s="164"/>
      <c r="J13" s="164"/>
      <c r="K13" s="164"/>
      <c r="L13" s="164"/>
      <c r="M13" s="164"/>
      <c r="N13" s="164"/>
      <c r="O13" s="164"/>
      <c r="P13" s="165"/>
      <c r="Q13" s="4"/>
    </row>
    <row r="14" spans="1:17" ht="30" customHeight="1" x14ac:dyDescent="0.3">
      <c r="A14" s="166" t="s">
        <v>4</v>
      </c>
      <c r="B14" s="166"/>
      <c r="C14" s="166"/>
      <c r="D14" s="166"/>
      <c r="E14" s="167" t="s">
        <v>106</v>
      </c>
      <c r="F14" s="168"/>
      <c r="G14" s="168"/>
      <c r="H14" s="168"/>
      <c r="I14" s="168"/>
      <c r="J14" s="168"/>
      <c r="K14" s="168"/>
      <c r="L14" s="168"/>
      <c r="M14" s="168"/>
      <c r="N14" s="168"/>
      <c r="O14" s="168"/>
      <c r="P14" s="169"/>
      <c r="Q14" s="4"/>
    </row>
    <row r="15" spans="1:17" ht="24" customHeight="1" x14ac:dyDescent="0.3">
      <c r="A15" s="153" t="s">
        <v>5</v>
      </c>
      <c r="B15" s="153"/>
      <c r="C15" s="153"/>
      <c r="D15" s="153"/>
      <c r="E15" s="157" t="s">
        <v>67</v>
      </c>
      <c r="F15" s="158"/>
      <c r="G15" s="158"/>
      <c r="H15" s="158"/>
      <c r="I15" s="158"/>
      <c r="J15" s="158"/>
      <c r="K15" s="158"/>
      <c r="L15" s="158"/>
      <c r="M15" s="158"/>
      <c r="N15" s="158"/>
      <c r="O15" s="158"/>
      <c r="P15" s="159"/>
      <c r="Q15" s="4"/>
    </row>
    <row r="16" spans="1:17" ht="24" customHeight="1" x14ac:dyDescent="0.3">
      <c r="A16" s="153" t="s">
        <v>6</v>
      </c>
      <c r="B16" s="153"/>
      <c r="C16" s="153"/>
      <c r="D16" s="153"/>
      <c r="E16" s="157" t="s">
        <v>56</v>
      </c>
      <c r="F16" s="158"/>
      <c r="G16" s="158"/>
      <c r="H16" s="158"/>
      <c r="I16" s="158"/>
      <c r="J16" s="158"/>
      <c r="K16" s="158"/>
      <c r="L16" s="158"/>
      <c r="M16" s="158"/>
      <c r="N16" s="158"/>
      <c r="O16" s="158"/>
      <c r="P16" s="159"/>
      <c r="Q16" s="4"/>
    </row>
    <row r="17" spans="1:18" ht="24" customHeight="1" x14ac:dyDescent="0.3">
      <c r="A17" s="153" t="s">
        <v>7</v>
      </c>
      <c r="B17" s="153"/>
      <c r="C17" s="153"/>
      <c r="D17" s="153"/>
      <c r="E17" s="160">
        <v>120000</v>
      </c>
      <c r="F17" s="161"/>
      <c r="G17" s="161"/>
      <c r="H17" s="161"/>
      <c r="I17" s="161"/>
      <c r="J17" s="161"/>
      <c r="K17" s="161"/>
      <c r="L17" s="161"/>
      <c r="M17" s="161"/>
      <c r="N17" s="161"/>
      <c r="O17" s="161"/>
      <c r="P17" s="162"/>
      <c r="Q17" s="3" t="s">
        <v>24</v>
      </c>
    </row>
    <row r="18" spans="1:18" ht="24" customHeight="1" x14ac:dyDescent="0.3">
      <c r="A18" s="153" t="s">
        <v>8</v>
      </c>
      <c r="B18" s="153"/>
      <c r="C18" s="153"/>
      <c r="D18" s="153"/>
      <c r="E18" s="45" t="s">
        <v>12</v>
      </c>
      <c r="F18" s="40" t="s">
        <v>13</v>
      </c>
      <c r="G18" s="40" t="s">
        <v>14</v>
      </c>
      <c r="H18" s="40" t="s">
        <v>15</v>
      </c>
      <c r="I18" s="40" t="s">
        <v>16</v>
      </c>
      <c r="J18" s="40" t="s">
        <v>17</v>
      </c>
      <c r="K18" s="40" t="s">
        <v>18</v>
      </c>
      <c r="L18" s="40" t="s">
        <v>19</v>
      </c>
      <c r="M18" s="40" t="s">
        <v>20</v>
      </c>
      <c r="N18" s="40" t="s">
        <v>21</v>
      </c>
      <c r="O18" s="40" t="s">
        <v>22</v>
      </c>
      <c r="P18" s="40" t="s">
        <v>23</v>
      </c>
      <c r="Q18" s="4"/>
    </row>
    <row r="19" spans="1:18" ht="24" customHeight="1" x14ac:dyDescent="0.3">
      <c r="A19" s="153"/>
      <c r="B19" s="153"/>
      <c r="C19" s="153"/>
      <c r="D19" s="153"/>
      <c r="E19" s="37">
        <v>115000</v>
      </c>
      <c r="F19" s="37">
        <v>115000</v>
      </c>
      <c r="G19" s="37">
        <v>113000</v>
      </c>
      <c r="H19" s="37">
        <v>112000</v>
      </c>
      <c r="I19" s="37">
        <v>112000</v>
      </c>
      <c r="J19" s="37">
        <v>113000</v>
      </c>
      <c r="K19" s="37">
        <v>115000</v>
      </c>
      <c r="L19" s="37">
        <v>115000</v>
      </c>
      <c r="M19" s="37">
        <v>117000</v>
      </c>
      <c r="N19" s="37">
        <v>118000</v>
      </c>
      <c r="O19" s="37">
        <v>118000</v>
      </c>
      <c r="P19" s="37">
        <v>117000</v>
      </c>
      <c r="Q19" s="3" t="s">
        <v>24</v>
      </c>
      <c r="R19" s="9"/>
    </row>
    <row r="20" spans="1:18" ht="24" customHeight="1" x14ac:dyDescent="0.3">
      <c r="A20" s="153" t="s">
        <v>9</v>
      </c>
      <c r="B20" s="153"/>
      <c r="C20" s="153"/>
      <c r="D20" s="153"/>
      <c r="E20" s="154">
        <f>'計算用(記載例期待容量)'!B97</f>
        <v>114999.99999998545</v>
      </c>
      <c r="F20" s="155"/>
      <c r="G20" s="155"/>
      <c r="H20" s="155"/>
      <c r="I20" s="155"/>
      <c r="J20" s="155"/>
      <c r="K20" s="155"/>
      <c r="L20" s="155"/>
      <c r="M20" s="155"/>
      <c r="N20" s="155"/>
      <c r="O20" s="155"/>
      <c r="P20" s="156"/>
      <c r="Q20" s="3" t="s">
        <v>24</v>
      </c>
    </row>
    <row r="21" spans="1:18" ht="24" customHeight="1" x14ac:dyDescent="0.3">
      <c r="A21" s="153" t="s">
        <v>10</v>
      </c>
      <c r="B21" s="153"/>
      <c r="C21" s="153"/>
      <c r="D21" s="153"/>
      <c r="E21" s="40" t="s">
        <v>12</v>
      </c>
      <c r="F21" s="40" t="s">
        <v>13</v>
      </c>
      <c r="G21" s="40" t="s">
        <v>14</v>
      </c>
      <c r="H21" s="40" t="s">
        <v>15</v>
      </c>
      <c r="I21" s="40" t="s">
        <v>16</v>
      </c>
      <c r="J21" s="40" t="s">
        <v>17</v>
      </c>
      <c r="K21" s="40" t="s">
        <v>18</v>
      </c>
      <c r="L21" s="40" t="s">
        <v>19</v>
      </c>
      <c r="M21" s="40" t="s">
        <v>20</v>
      </c>
      <c r="N21" s="40" t="s">
        <v>21</v>
      </c>
      <c r="O21" s="40" t="s">
        <v>22</v>
      </c>
      <c r="P21" s="40" t="s">
        <v>23</v>
      </c>
      <c r="Q21" s="4"/>
    </row>
    <row r="22" spans="1:18" ht="24" customHeight="1" x14ac:dyDescent="0.3">
      <c r="A22" s="153"/>
      <c r="B22" s="153"/>
      <c r="C22" s="153"/>
      <c r="D22" s="153"/>
      <c r="E22" s="44">
        <v>105000</v>
      </c>
      <c r="F22" s="44">
        <v>105000</v>
      </c>
      <c r="G22" s="44">
        <v>103000</v>
      </c>
      <c r="H22" s="44">
        <v>102000</v>
      </c>
      <c r="I22" s="44">
        <v>102000</v>
      </c>
      <c r="J22" s="44">
        <v>103000</v>
      </c>
      <c r="K22" s="44">
        <v>105000</v>
      </c>
      <c r="L22" s="44">
        <v>105000</v>
      </c>
      <c r="M22" s="44">
        <v>107000</v>
      </c>
      <c r="N22" s="44">
        <v>108000</v>
      </c>
      <c r="O22" s="44">
        <v>108000</v>
      </c>
      <c r="P22" s="44">
        <v>107000</v>
      </c>
      <c r="Q22" s="3" t="s">
        <v>24</v>
      </c>
      <c r="R22" s="9"/>
    </row>
    <row r="23" spans="1:18" ht="24" customHeight="1" x14ac:dyDescent="0.3">
      <c r="A23" s="153" t="s">
        <v>11</v>
      </c>
      <c r="B23" s="153"/>
      <c r="C23" s="153"/>
      <c r="D23" s="153"/>
      <c r="E23" s="154">
        <f>'計算用(記載例応札容量)'!B97</f>
        <v>104999.99999998545</v>
      </c>
      <c r="F23" s="155"/>
      <c r="G23" s="155"/>
      <c r="H23" s="155"/>
      <c r="I23" s="155"/>
      <c r="J23" s="155"/>
      <c r="K23" s="155"/>
      <c r="L23" s="155"/>
      <c r="M23" s="155"/>
      <c r="N23" s="155"/>
      <c r="O23" s="155"/>
      <c r="P23" s="156"/>
      <c r="Q23" s="3" t="s">
        <v>24</v>
      </c>
    </row>
    <row r="24" spans="1:18" x14ac:dyDescent="0.3">
      <c r="A24" s="1" t="s">
        <v>26</v>
      </c>
    </row>
    <row r="25" spans="1:18" x14ac:dyDescent="0.3">
      <c r="A25" s="1" t="s">
        <v>105</v>
      </c>
    </row>
    <row r="26" spans="1:18" x14ac:dyDescent="0.3">
      <c r="B26" s="1" t="s">
        <v>113</v>
      </c>
    </row>
    <row r="27" spans="1:18" x14ac:dyDescent="0.3">
      <c r="B27" s="8" t="s">
        <v>94</v>
      </c>
    </row>
    <row r="28" spans="1:18" x14ac:dyDescent="0.3">
      <c r="B28" s="1" t="s">
        <v>88</v>
      </c>
    </row>
    <row r="29" spans="1:18" x14ac:dyDescent="0.3">
      <c r="B29" s="1" t="s">
        <v>85</v>
      </c>
    </row>
    <row r="30" spans="1:18" x14ac:dyDescent="0.3">
      <c r="B30" s="1" t="s">
        <v>86</v>
      </c>
    </row>
    <row r="31" spans="1:18" x14ac:dyDescent="0.3">
      <c r="B31" s="1" t="s">
        <v>114</v>
      </c>
    </row>
    <row r="32" spans="1:18" x14ac:dyDescent="0.3">
      <c r="B32" s="1" t="s">
        <v>87</v>
      </c>
    </row>
    <row r="34" spans="1:2" x14ac:dyDescent="0.3">
      <c r="A34" s="1" t="s">
        <v>111</v>
      </c>
    </row>
    <row r="35" spans="1:2" x14ac:dyDescent="0.3">
      <c r="B35" s="1" t="s">
        <v>96</v>
      </c>
    </row>
    <row r="36" spans="1:2" x14ac:dyDescent="0.3">
      <c r="B36" s="1" t="s">
        <v>93</v>
      </c>
    </row>
  </sheetData>
  <dataConsolidate/>
  <mergeCells count="22">
    <mergeCell ref="A2:B2"/>
    <mergeCell ref="A4:Q4"/>
    <mergeCell ref="A6:Q6"/>
    <mergeCell ref="M11:Q11"/>
    <mergeCell ref="A12:D12"/>
    <mergeCell ref="E12:P12"/>
    <mergeCell ref="A13:D13"/>
    <mergeCell ref="E13:P13"/>
    <mergeCell ref="A14:D14"/>
    <mergeCell ref="E14:P14"/>
    <mergeCell ref="A15:D15"/>
    <mergeCell ref="E15:P15"/>
    <mergeCell ref="A21:D22"/>
    <mergeCell ref="A23:D23"/>
    <mergeCell ref="E23:P23"/>
    <mergeCell ref="A16:D16"/>
    <mergeCell ref="E16:P16"/>
    <mergeCell ref="A17:D17"/>
    <mergeCell ref="E17:P17"/>
    <mergeCell ref="A18:D19"/>
    <mergeCell ref="A20:D20"/>
    <mergeCell ref="E20:P20"/>
  </mergeCells>
  <phoneticPr fontId="2"/>
  <conditionalFormatting sqref="E22:P22">
    <cfRule type="cellIs" dxfId="7" priority="4" operator="greaterThan">
      <formula>E19</formula>
    </cfRule>
  </conditionalFormatting>
  <conditionalFormatting sqref="E23:P23">
    <cfRule type="cellIs" dxfId="6" priority="3" operator="lessThan">
      <formula>1000</formula>
    </cfRule>
  </conditionalFormatting>
  <conditionalFormatting sqref="E20:P20">
    <cfRule type="cellIs" dxfId="5" priority="2" operator="lessThan">
      <formula>1000</formula>
    </cfRule>
  </conditionalFormatting>
  <conditionalFormatting sqref="E19:P19">
    <cfRule type="cellIs" dxfId="4" priority="1" operator="greaterThan">
      <formula>$E$17</formula>
    </cfRule>
  </conditionalFormatting>
  <dataValidations count="4">
    <dataValidation type="custom" allowBlank="1" showInputMessage="1" showErrorMessage="1" error="設備容量以下の整数値で入力してください" sqref="E19:P19" xr:uid="{00000000-0002-0000-0000-000000000000}">
      <formula1>E19&lt;=$E$17</formula1>
    </dataValidation>
    <dataValidation type="whole" operator="lessThanOrEqual" allowBlank="1" showInputMessage="1" showErrorMessage="1" error="各月の供給力の最大値以下の整数値で入力してください" sqref="E22:P22" xr:uid="{00000000-0002-0000-0000-000001000000}">
      <formula1>E19</formula1>
    </dataValidation>
    <dataValidation type="list" allowBlank="1" showInputMessage="1" showErrorMessage="1" sqref="E16:P16" xr:uid="{00000000-0002-0000-0000-000002000000}">
      <formula1>"北海道,東北,東京,中部,北陸,関西,中国,四国,九州"</formula1>
    </dataValidation>
    <dataValidation type="whole" operator="greaterThanOrEqual" allowBlank="1" showInputMessage="1" showErrorMessage="1" error="1,000以上の整数値で入力してください" sqref="E17:P17" xr:uid="{00000000-0002-0000-0000-000003000000}">
      <formula1>1000</formula1>
    </dataValidation>
  </dataValidations>
  <pageMargins left="0.11811023622047245" right="0.11811023622047245" top="0.35433070866141736" bottom="0.35433070866141736" header="0.31496062992125984" footer="0.31496062992125984"/>
  <pageSetup paperSize="9" scale="72"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from>
                    <xdr:col>0</xdr:col>
                    <xdr:colOff>160020</xdr:colOff>
                    <xdr:row>7</xdr:row>
                    <xdr:rowOff>152400</xdr:rowOff>
                  </from>
                  <to>
                    <xdr:col>1</xdr:col>
                    <xdr:colOff>99060</xdr:colOff>
                    <xdr:row>9</xdr:row>
                    <xdr:rowOff>53340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4000000}">
          <x14:formula1>
            <xm:f>リスト!$C$5:$C$21</xm:f>
          </x14:formula1>
          <xm:sqref>E15:P15</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R36"/>
  <sheetViews>
    <sheetView showGridLines="0" topLeftCell="A9" zoomScale="85" zoomScaleNormal="85" workbookViewId="0">
      <selection activeCell="A4" sqref="A4:Q6"/>
    </sheetView>
  </sheetViews>
  <sheetFormatPr defaultColWidth="9" defaultRowHeight="15" x14ac:dyDescent="0.3"/>
  <cols>
    <col min="1" max="4" width="5.6640625" style="1" customWidth="1"/>
    <col min="5" max="16" width="10.21875" style="1" bestFit="1" customWidth="1"/>
    <col min="17" max="20" width="5.6640625" style="1" customWidth="1"/>
    <col min="21" max="16384" width="9" style="1"/>
  </cols>
  <sheetData>
    <row r="1" spans="1:17" ht="16.2" x14ac:dyDescent="0.3">
      <c r="A1" s="41" t="s">
        <v>89</v>
      </c>
      <c r="B1" s="41"/>
      <c r="C1" s="41"/>
      <c r="D1" s="41"/>
      <c r="E1" s="41"/>
      <c r="F1" s="42" t="s">
        <v>92</v>
      </c>
      <c r="G1" s="42"/>
      <c r="H1" s="42"/>
      <c r="I1" s="43" t="s">
        <v>90</v>
      </c>
    </row>
    <row r="2" spans="1:17" ht="16.2" x14ac:dyDescent="0.3">
      <c r="A2" s="170" t="s">
        <v>0</v>
      </c>
      <c r="B2" s="171"/>
      <c r="C2" s="6"/>
      <c r="D2" s="6"/>
      <c r="E2" s="6"/>
      <c r="F2" s="6"/>
      <c r="G2" s="6"/>
      <c r="H2" s="6"/>
      <c r="I2" s="6"/>
      <c r="J2" s="6"/>
      <c r="K2" s="6"/>
      <c r="L2" s="6"/>
      <c r="M2" s="6"/>
      <c r="N2" s="6"/>
      <c r="O2" s="6"/>
      <c r="P2" s="6"/>
      <c r="Q2" s="6"/>
    </row>
    <row r="3" spans="1:17" ht="16.2" x14ac:dyDescent="0.3">
      <c r="A3" s="34"/>
      <c r="B3" s="34"/>
      <c r="C3" s="6"/>
      <c r="D3" s="6"/>
      <c r="E3" s="6"/>
      <c r="F3" s="6"/>
      <c r="G3" s="6"/>
      <c r="H3" s="6"/>
      <c r="I3" s="6"/>
      <c r="J3" s="6"/>
      <c r="K3" s="6"/>
      <c r="L3" s="6"/>
      <c r="M3" s="6"/>
      <c r="N3" s="6"/>
      <c r="O3" s="6"/>
      <c r="P3" s="6"/>
      <c r="Q3" s="6"/>
    </row>
    <row r="4" spans="1:17" ht="16.2" x14ac:dyDescent="0.3">
      <c r="A4" s="172" t="s">
        <v>104</v>
      </c>
      <c r="B4" s="172"/>
      <c r="C4" s="172"/>
      <c r="D4" s="172"/>
      <c r="E4" s="172"/>
      <c r="F4" s="172"/>
      <c r="G4" s="172"/>
      <c r="H4" s="172"/>
      <c r="I4" s="172"/>
      <c r="J4" s="172"/>
      <c r="K4" s="172"/>
      <c r="L4" s="172"/>
      <c r="M4" s="172"/>
      <c r="N4" s="172"/>
      <c r="O4" s="172"/>
      <c r="P4" s="172"/>
      <c r="Q4" s="172"/>
    </row>
    <row r="5" spans="1:17" ht="16.2" x14ac:dyDescent="0.3">
      <c r="A5" s="6"/>
      <c r="B5" s="6"/>
      <c r="C5" s="6"/>
      <c r="D5" s="6"/>
      <c r="E5" s="6"/>
      <c r="F5" s="6"/>
      <c r="G5" s="6"/>
      <c r="H5" s="6"/>
      <c r="I5" s="6"/>
      <c r="J5" s="6"/>
      <c r="K5" s="6"/>
      <c r="L5" s="6"/>
      <c r="M5" s="6"/>
      <c r="N5" s="6"/>
      <c r="O5" s="6"/>
      <c r="P5" s="6"/>
      <c r="Q5" s="6"/>
    </row>
    <row r="6" spans="1:17" ht="16.2" x14ac:dyDescent="0.3">
      <c r="A6" s="172" t="s">
        <v>115</v>
      </c>
      <c r="B6" s="172"/>
      <c r="C6" s="172"/>
      <c r="D6" s="172"/>
      <c r="E6" s="172"/>
      <c r="F6" s="172"/>
      <c r="G6" s="172"/>
      <c r="H6" s="172"/>
      <c r="I6" s="172"/>
      <c r="J6" s="172"/>
      <c r="K6" s="172"/>
      <c r="L6" s="172"/>
      <c r="M6" s="172"/>
      <c r="N6" s="172"/>
      <c r="O6" s="172"/>
      <c r="P6" s="172"/>
      <c r="Q6" s="172"/>
    </row>
    <row r="7" spans="1:17" ht="16.2" x14ac:dyDescent="0.3">
      <c r="A7" s="49"/>
      <c r="B7" s="49"/>
      <c r="C7" s="49"/>
      <c r="D7" s="49"/>
      <c r="E7" s="49"/>
      <c r="F7" s="49"/>
      <c r="G7" s="49"/>
      <c r="H7" s="49"/>
      <c r="I7" s="49"/>
      <c r="J7" s="49"/>
      <c r="K7" s="49"/>
      <c r="L7" s="49"/>
      <c r="M7" s="49"/>
      <c r="N7" s="49"/>
      <c r="O7" s="49"/>
      <c r="P7" s="49"/>
      <c r="Q7" s="49"/>
    </row>
    <row r="8" spans="1:17" ht="16.2" x14ac:dyDescent="0.3">
      <c r="A8" s="50" t="s">
        <v>108</v>
      </c>
      <c r="B8" s="49"/>
      <c r="C8" s="49"/>
      <c r="D8" s="49"/>
      <c r="E8" s="49"/>
      <c r="F8" s="49"/>
      <c r="G8" s="49"/>
      <c r="H8" s="49"/>
      <c r="I8" s="49"/>
      <c r="J8" s="49"/>
      <c r="K8" s="49"/>
      <c r="L8" s="49"/>
      <c r="M8" s="49"/>
      <c r="N8" s="49"/>
      <c r="O8" s="49"/>
      <c r="P8" s="49"/>
      <c r="Q8" s="49"/>
    </row>
    <row r="9" spans="1:17" ht="16.2" x14ac:dyDescent="0.3">
      <c r="A9" s="49"/>
      <c r="B9" s="50" t="s">
        <v>109</v>
      </c>
      <c r="C9" s="49"/>
      <c r="D9" s="49"/>
      <c r="E9" s="49"/>
      <c r="F9" s="49"/>
      <c r="G9" s="49"/>
      <c r="H9" s="49"/>
      <c r="I9" s="49"/>
      <c r="J9" s="49"/>
      <c r="K9" s="49"/>
      <c r="L9" s="49"/>
      <c r="M9" s="49"/>
      <c r="N9" s="49"/>
      <c r="O9" s="49"/>
      <c r="P9" s="49"/>
      <c r="Q9" s="49"/>
    </row>
    <row r="10" spans="1:17" ht="16.2" x14ac:dyDescent="0.3">
      <c r="C10" s="6"/>
      <c r="D10" s="6"/>
      <c r="E10" s="6"/>
      <c r="F10" s="6"/>
      <c r="G10" s="6"/>
      <c r="H10" s="6"/>
      <c r="I10" s="6"/>
      <c r="J10" s="6"/>
      <c r="K10" s="6"/>
      <c r="L10" s="6"/>
      <c r="M10" s="35"/>
      <c r="N10" s="6"/>
      <c r="O10" s="6"/>
      <c r="P10" s="6"/>
      <c r="Q10" s="6"/>
    </row>
    <row r="11" spans="1:17" ht="16.2" x14ac:dyDescent="0.3">
      <c r="A11" s="38"/>
      <c r="B11" s="38"/>
      <c r="C11" s="38"/>
      <c r="D11" s="38"/>
      <c r="E11" s="38"/>
      <c r="F11" s="38"/>
      <c r="G11" s="38"/>
      <c r="H11" s="38"/>
      <c r="I11" s="38"/>
      <c r="J11" s="38"/>
      <c r="K11" s="38"/>
      <c r="L11" s="38"/>
      <c r="M11" s="173" t="s">
        <v>107</v>
      </c>
      <c r="N11" s="173"/>
      <c r="O11" s="173"/>
      <c r="P11" s="173"/>
      <c r="Q11" s="173"/>
    </row>
    <row r="12" spans="1:17" ht="24" customHeight="1" x14ac:dyDescent="0.3">
      <c r="A12" s="153" t="s">
        <v>1</v>
      </c>
      <c r="B12" s="153"/>
      <c r="C12" s="153"/>
      <c r="D12" s="153"/>
      <c r="E12" s="174" t="s">
        <v>25</v>
      </c>
      <c r="F12" s="175"/>
      <c r="G12" s="175"/>
      <c r="H12" s="175"/>
      <c r="I12" s="175"/>
      <c r="J12" s="175"/>
      <c r="K12" s="175"/>
      <c r="L12" s="175"/>
      <c r="M12" s="175"/>
      <c r="N12" s="175"/>
      <c r="O12" s="175"/>
      <c r="P12" s="176"/>
      <c r="Q12" s="5" t="s">
        <v>2</v>
      </c>
    </row>
    <row r="13" spans="1:17" ht="24" customHeight="1" x14ac:dyDescent="0.3">
      <c r="A13" s="153" t="s">
        <v>3</v>
      </c>
      <c r="B13" s="153"/>
      <c r="C13" s="153"/>
      <c r="D13" s="153"/>
      <c r="E13" s="163"/>
      <c r="F13" s="164"/>
      <c r="G13" s="164"/>
      <c r="H13" s="164"/>
      <c r="I13" s="164"/>
      <c r="J13" s="164"/>
      <c r="K13" s="164"/>
      <c r="L13" s="164"/>
      <c r="M13" s="164"/>
      <c r="N13" s="164"/>
      <c r="O13" s="164"/>
      <c r="P13" s="165"/>
      <c r="Q13" s="4"/>
    </row>
    <row r="14" spans="1:17" ht="30" customHeight="1" x14ac:dyDescent="0.3">
      <c r="A14" s="166" t="s">
        <v>4</v>
      </c>
      <c r="B14" s="166"/>
      <c r="C14" s="166"/>
      <c r="D14" s="166"/>
      <c r="E14" s="167" t="s">
        <v>106</v>
      </c>
      <c r="F14" s="168"/>
      <c r="G14" s="168"/>
      <c r="H14" s="168"/>
      <c r="I14" s="168"/>
      <c r="J14" s="168"/>
      <c r="K14" s="168"/>
      <c r="L14" s="168"/>
      <c r="M14" s="168"/>
      <c r="N14" s="168"/>
      <c r="O14" s="168"/>
      <c r="P14" s="169"/>
      <c r="Q14" s="4"/>
    </row>
    <row r="15" spans="1:17" ht="24" customHeight="1" x14ac:dyDescent="0.3">
      <c r="A15" s="153" t="s">
        <v>5</v>
      </c>
      <c r="B15" s="153"/>
      <c r="C15" s="153"/>
      <c r="D15" s="153"/>
      <c r="E15" s="157" t="s">
        <v>66</v>
      </c>
      <c r="F15" s="158"/>
      <c r="G15" s="158"/>
      <c r="H15" s="158"/>
      <c r="I15" s="158"/>
      <c r="J15" s="158"/>
      <c r="K15" s="158"/>
      <c r="L15" s="158"/>
      <c r="M15" s="158"/>
      <c r="N15" s="158"/>
      <c r="O15" s="158"/>
      <c r="P15" s="159"/>
      <c r="Q15" s="4"/>
    </row>
    <row r="16" spans="1:17" ht="24" customHeight="1" x14ac:dyDescent="0.3">
      <c r="A16" s="153" t="s">
        <v>6</v>
      </c>
      <c r="B16" s="153"/>
      <c r="C16" s="153"/>
      <c r="D16" s="153"/>
      <c r="E16" s="157" t="s">
        <v>56</v>
      </c>
      <c r="F16" s="158"/>
      <c r="G16" s="158"/>
      <c r="H16" s="158"/>
      <c r="I16" s="158"/>
      <c r="J16" s="158"/>
      <c r="K16" s="158"/>
      <c r="L16" s="158"/>
      <c r="M16" s="158"/>
      <c r="N16" s="158"/>
      <c r="O16" s="158"/>
      <c r="P16" s="159"/>
      <c r="Q16" s="4"/>
    </row>
    <row r="17" spans="1:18" ht="24" customHeight="1" x14ac:dyDescent="0.3">
      <c r="A17" s="153" t="s">
        <v>7</v>
      </c>
      <c r="B17" s="153"/>
      <c r="C17" s="153"/>
      <c r="D17" s="153"/>
      <c r="E17" s="160">
        <v>10000</v>
      </c>
      <c r="F17" s="161"/>
      <c r="G17" s="161"/>
      <c r="H17" s="161"/>
      <c r="I17" s="161"/>
      <c r="J17" s="161"/>
      <c r="K17" s="161"/>
      <c r="L17" s="161"/>
      <c r="M17" s="161"/>
      <c r="N17" s="161"/>
      <c r="O17" s="161"/>
      <c r="P17" s="162"/>
      <c r="Q17" s="3" t="s">
        <v>24</v>
      </c>
    </row>
    <row r="18" spans="1:18" ht="24" customHeight="1" x14ac:dyDescent="0.3">
      <c r="A18" s="153" t="s">
        <v>8</v>
      </c>
      <c r="B18" s="153"/>
      <c r="C18" s="153"/>
      <c r="D18" s="153"/>
      <c r="E18" s="5" t="s">
        <v>12</v>
      </c>
      <c r="F18" s="5" t="s">
        <v>13</v>
      </c>
      <c r="G18" s="5" t="s">
        <v>14</v>
      </c>
      <c r="H18" s="5" t="s">
        <v>15</v>
      </c>
      <c r="I18" s="5" t="s">
        <v>16</v>
      </c>
      <c r="J18" s="5" t="s">
        <v>17</v>
      </c>
      <c r="K18" s="5" t="s">
        <v>18</v>
      </c>
      <c r="L18" s="5" t="s">
        <v>19</v>
      </c>
      <c r="M18" s="5" t="s">
        <v>20</v>
      </c>
      <c r="N18" s="5" t="s">
        <v>21</v>
      </c>
      <c r="O18" s="5" t="s">
        <v>22</v>
      </c>
      <c r="P18" s="5" t="s">
        <v>23</v>
      </c>
      <c r="Q18" s="4"/>
    </row>
    <row r="19" spans="1:18" ht="24" customHeight="1" x14ac:dyDescent="0.3">
      <c r="A19" s="153"/>
      <c r="B19" s="153"/>
      <c r="C19" s="153"/>
      <c r="D19" s="153"/>
      <c r="E19" s="37">
        <v>10000</v>
      </c>
      <c r="F19" s="37">
        <v>10000</v>
      </c>
      <c r="G19" s="37"/>
      <c r="H19" s="37"/>
      <c r="I19" s="37"/>
      <c r="J19" s="37"/>
      <c r="K19" s="37"/>
      <c r="L19" s="37"/>
      <c r="M19" s="37"/>
      <c r="N19" s="37"/>
      <c r="O19" s="37"/>
      <c r="P19" s="37"/>
      <c r="Q19" s="3" t="s">
        <v>24</v>
      </c>
      <c r="R19" s="9"/>
    </row>
    <row r="20" spans="1:18" ht="24" customHeight="1" x14ac:dyDescent="0.3">
      <c r="A20" s="153" t="s">
        <v>9</v>
      </c>
      <c r="B20" s="153"/>
      <c r="C20" s="153"/>
      <c r="D20" s="153"/>
      <c r="E20" s="154">
        <f>ROUND('計算用(期待容量)'!B97,0)</f>
        <v>1667</v>
      </c>
      <c r="F20" s="155"/>
      <c r="G20" s="155"/>
      <c r="H20" s="155"/>
      <c r="I20" s="155"/>
      <c r="J20" s="155"/>
      <c r="K20" s="155"/>
      <c r="L20" s="155"/>
      <c r="M20" s="155"/>
      <c r="N20" s="155"/>
      <c r="O20" s="155"/>
      <c r="P20" s="156"/>
      <c r="Q20" s="3" t="s">
        <v>24</v>
      </c>
    </row>
    <row r="21" spans="1:18" ht="24" customHeight="1" x14ac:dyDescent="0.3">
      <c r="A21" s="153" t="s">
        <v>10</v>
      </c>
      <c r="B21" s="153"/>
      <c r="C21" s="153"/>
      <c r="D21" s="153"/>
      <c r="E21" s="5" t="s">
        <v>12</v>
      </c>
      <c r="F21" s="5" t="s">
        <v>13</v>
      </c>
      <c r="G21" s="5" t="s">
        <v>14</v>
      </c>
      <c r="H21" s="5" t="s">
        <v>15</v>
      </c>
      <c r="I21" s="5" t="s">
        <v>16</v>
      </c>
      <c r="J21" s="5" t="s">
        <v>17</v>
      </c>
      <c r="K21" s="5" t="s">
        <v>18</v>
      </c>
      <c r="L21" s="5" t="s">
        <v>19</v>
      </c>
      <c r="M21" s="5" t="s">
        <v>20</v>
      </c>
      <c r="N21" s="5" t="s">
        <v>21</v>
      </c>
      <c r="O21" s="5" t="s">
        <v>22</v>
      </c>
      <c r="P21" s="5" t="s">
        <v>23</v>
      </c>
      <c r="Q21" s="4"/>
    </row>
    <row r="22" spans="1:18" ht="24" customHeight="1" x14ac:dyDescent="0.3">
      <c r="A22" s="153"/>
      <c r="B22" s="153"/>
      <c r="C22" s="153"/>
      <c r="D22" s="153"/>
      <c r="E22" s="44"/>
      <c r="F22" s="44"/>
      <c r="G22" s="44"/>
      <c r="H22" s="44"/>
      <c r="I22" s="44"/>
      <c r="J22" s="44"/>
      <c r="K22" s="44"/>
      <c r="L22" s="44"/>
      <c r="M22" s="44"/>
      <c r="N22" s="44"/>
      <c r="O22" s="44"/>
      <c r="P22" s="44"/>
      <c r="Q22" s="3" t="s">
        <v>24</v>
      </c>
      <c r="R22" s="9"/>
    </row>
    <row r="23" spans="1:18" ht="24" customHeight="1" x14ac:dyDescent="0.3">
      <c r="A23" s="153" t="s">
        <v>11</v>
      </c>
      <c r="B23" s="153"/>
      <c r="C23" s="153"/>
      <c r="D23" s="153"/>
      <c r="E23" s="154">
        <f>ROUND('計算用(応札容量)'!B97,0)</f>
        <v>0</v>
      </c>
      <c r="F23" s="155"/>
      <c r="G23" s="155"/>
      <c r="H23" s="155"/>
      <c r="I23" s="155"/>
      <c r="J23" s="155"/>
      <c r="K23" s="155"/>
      <c r="L23" s="155"/>
      <c r="M23" s="155"/>
      <c r="N23" s="155"/>
      <c r="O23" s="155"/>
      <c r="P23" s="156"/>
      <c r="Q23" s="3" t="s">
        <v>24</v>
      </c>
    </row>
    <row r="24" spans="1:18" x14ac:dyDescent="0.3">
      <c r="A24" s="1" t="s">
        <v>26</v>
      </c>
    </row>
    <row r="25" spans="1:18" x14ac:dyDescent="0.3">
      <c r="A25" s="1" t="s">
        <v>105</v>
      </c>
    </row>
    <row r="26" spans="1:18" x14ac:dyDescent="0.3">
      <c r="B26" s="1" t="s">
        <v>113</v>
      </c>
    </row>
    <row r="27" spans="1:18" x14ac:dyDescent="0.3">
      <c r="B27" s="8" t="s">
        <v>94</v>
      </c>
    </row>
    <row r="28" spans="1:18" x14ac:dyDescent="0.3">
      <c r="B28" s="1" t="s">
        <v>88</v>
      </c>
    </row>
    <row r="29" spans="1:18" x14ac:dyDescent="0.3">
      <c r="B29" s="1" t="s">
        <v>85</v>
      </c>
    </row>
    <row r="30" spans="1:18" x14ac:dyDescent="0.3">
      <c r="B30" s="1" t="s">
        <v>86</v>
      </c>
    </row>
    <row r="31" spans="1:18" x14ac:dyDescent="0.3">
      <c r="B31" s="1" t="s">
        <v>114</v>
      </c>
    </row>
    <row r="32" spans="1:18" x14ac:dyDescent="0.3">
      <c r="B32" s="1" t="s">
        <v>87</v>
      </c>
    </row>
    <row r="34" spans="1:2" x14ac:dyDescent="0.3">
      <c r="A34" s="1" t="s">
        <v>112</v>
      </c>
    </row>
    <row r="35" spans="1:2" x14ac:dyDescent="0.3">
      <c r="B35" s="1" t="s">
        <v>97</v>
      </c>
    </row>
    <row r="36" spans="1:2" x14ac:dyDescent="0.3">
      <c r="B36" s="1" t="s">
        <v>93</v>
      </c>
    </row>
  </sheetData>
  <dataConsolidate/>
  <mergeCells count="22">
    <mergeCell ref="A6:Q6"/>
    <mergeCell ref="A4:Q4"/>
    <mergeCell ref="A2:B2"/>
    <mergeCell ref="A20:D20"/>
    <mergeCell ref="E20:P20"/>
    <mergeCell ref="M11:Q11"/>
    <mergeCell ref="A23:D23"/>
    <mergeCell ref="A12:D12"/>
    <mergeCell ref="A18:D19"/>
    <mergeCell ref="A21:D22"/>
    <mergeCell ref="A17:D17"/>
    <mergeCell ref="A13:D13"/>
    <mergeCell ref="A14:D14"/>
    <mergeCell ref="A15:D15"/>
    <mergeCell ref="A16:D16"/>
    <mergeCell ref="E23:P23"/>
    <mergeCell ref="E12:P12"/>
    <mergeCell ref="E13:P13"/>
    <mergeCell ref="E14:P14"/>
    <mergeCell ref="E15:P15"/>
    <mergeCell ref="E16:P16"/>
    <mergeCell ref="E17:P17"/>
  </mergeCells>
  <phoneticPr fontId="2"/>
  <conditionalFormatting sqref="E19:P19">
    <cfRule type="cellIs" dxfId="3" priority="5" operator="greaterThan">
      <formula>$E$17</formula>
    </cfRule>
  </conditionalFormatting>
  <conditionalFormatting sqref="E23:P23">
    <cfRule type="cellIs" dxfId="2" priority="3" operator="lessThan">
      <formula>1000</formula>
    </cfRule>
  </conditionalFormatting>
  <conditionalFormatting sqref="E20:P20">
    <cfRule type="cellIs" dxfId="1" priority="2" operator="lessThan">
      <formula>1000</formula>
    </cfRule>
  </conditionalFormatting>
  <conditionalFormatting sqref="E22:P22">
    <cfRule type="cellIs" dxfId="0" priority="1" operator="greaterThan">
      <formula>E19</formula>
    </cfRule>
  </conditionalFormatting>
  <dataValidations count="4">
    <dataValidation type="list" allowBlank="1" showInputMessage="1" showErrorMessage="1" sqref="E16:P16" xr:uid="{00000000-0002-0000-0100-000000000000}">
      <formula1>"北海道,東北,東京,中部,北陸,関西,中国,四国,九州"</formula1>
    </dataValidation>
    <dataValidation type="whole" operator="lessThanOrEqual" allowBlank="1" showInputMessage="1" showErrorMessage="1" error="設備容量以下の整数値で入力してください" sqref="E19:P19" xr:uid="{00000000-0002-0000-0100-000001000000}">
      <formula1>$E$17</formula1>
    </dataValidation>
    <dataValidation type="whole" operator="greaterThanOrEqual" allowBlank="1" showInputMessage="1" showErrorMessage="1" error="1,000以上の整数値で入力してください" sqref="E17:P17" xr:uid="{00000000-0002-0000-0100-000002000000}">
      <formula1>1000</formula1>
    </dataValidation>
    <dataValidation type="whole" operator="lessThanOrEqual" allowBlank="1" showInputMessage="1" showErrorMessage="1" error="各月の供給力の最大値以下の整数値で入力してください" sqref="E22:P22" xr:uid="{00000000-0002-0000-0100-000003000000}">
      <formula1>E19</formula1>
    </dataValidation>
  </dataValidations>
  <pageMargins left="0.11811023622047245" right="0.11811023622047245" top="0.35433070866141736" bottom="0.35433070866141736" header="0.31496062992125984" footer="0.31496062992125984"/>
  <pageSetup paperSize="9" scale="95"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0</xdr:col>
                    <xdr:colOff>160020</xdr:colOff>
                    <xdr:row>7</xdr:row>
                    <xdr:rowOff>152400</xdr:rowOff>
                  </from>
                  <to>
                    <xdr:col>1</xdr:col>
                    <xdr:colOff>99060</xdr:colOff>
                    <xdr:row>9</xdr:row>
                    <xdr:rowOff>53340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4000000}">
          <x14:formula1>
            <xm:f>リスト!$C$5:$C$21</xm:f>
          </x14:formula1>
          <xm:sqref>E15:P15</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6"/>
  <dimension ref="B2:C25"/>
  <sheetViews>
    <sheetView workbookViewId="0">
      <selection activeCell="A4" sqref="A4:Q6"/>
    </sheetView>
  </sheetViews>
  <sheetFormatPr defaultRowHeight="13.2" x14ac:dyDescent="0.2"/>
  <cols>
    <col min="2" max="2" width="17.33203125" bestFit="1" customWidth="1"/>
    <col min="3" max="3" width="17.44140625" bestFit="1" customWidth="1"/>
  </cols>
  <sheetData>
    <row r="2" spans="2:3" ht="13.5" customHeight="1" x14ac:dyDescent="0.2">
      <c r="B2" s="177" t="s">
        <v>57</v>
      </c>
      <c r="C2" s="177" t="s">
        <v>58</v>
      </c>
    </row>
    <row r="3" spans="2:3" ht="13.5" customHeight="1" x14ac:dyDescent="0.2">
      <c r="B3" s="178"/>
      <c r="C3" s="178"/>
    </row>
    <row r="4" spans="2:3" ht="15" x14ac:dyDescent="0.2">
      <c r="B4" s="179" t="s">
        <v>59</v>
      </c>
      <c r="C4" s="36" t="s">
        <v>63</v>
      </c>
    </row>
    <row r="5" spans="2:3" ht="15" x14ac:dyDescent="0.2">
      <c r="B5" s="180"/>
      <c r="C5" s="36" t="s">
        <v>61</v>
      </c>
    </row>
    <row r="6" spans="2:3" ht="15" x14ac:dyDescent="0.2">
      <c r="B6" s="180"/>
      <c r="C6" s="36" t="s">
        <v>60</v>
      </c>
    </row>
    <row r="7" spans="2:3" ht="15" x14ac:dyDescent="0.2">
      <c r="B7" s="181"/>
      <c r="C7" s="36" t="s">
        <v>62</v>
      </c>
    </row>
    <row r="8" spans="2:3" ht="15" x14ac:dyDescent="0.2">
      <c r="B8" s="179" t="s">
        <v>64</v>
      </c>
      <c r="C8" s="36" t="s">
        <v>65</v>
      </c>
    </row>
    <row r="9" spans="2:3" ht="15" x14ac:dyDescent="0.2">
      <c r="B9" s="180"/>
      <c r="C9" s="36" t="s">
        <v>66</v>
      </c>
    </row>
    <row r="10" spans="2:3" ht="15" x14ac:dyDescent="0.2">
      <c r="B10" s="180"/>
      <c r="C10" s="36" t="s">
        <v>67</v>
      </c>
    </row>
    <row r="11" spans="2:3" ht="15" x14ac:dyDescent="0.2">
      <c r="B11" s="180"/>
      <c r="C11" s="36" t="s">
        <v>68</v>
      </c>
    </row>
    <row r="12" spans="2:3" ht="15" x14ac:dyDescent="0.2">
      <c r="B12" s="180"/>
      <c r="C12" s="36" t="s">
        <v>69</v>
      </c>
    </row>
    <row r="13" spans="2:3" ht="15" x14ac:dyDescent="0.2">
      <c r="B13" s="180"/>
      <c r="C13" s="36" t="s">
        <v>70</v>
      </c>
    </row>
    <row r="14" spans="2:3" ht="15" x14ac:dyDescent="0.2">
      <c r="B14" s="180"/>
      <c r="C14" s="36" t="s">
        <v>71</v>
      </c>
    </row>
    <row r="15" spans="2:3" ht="15" x14ac:dyDescent="0.2">
      <c r="B15" s="181"/>
      <c r="C15" s="36" t="s">
        <v>72</v>
      </c>
    </row>
    <row r="16" spans="2:3" ht="15" x14ac:dyDescent="0.2">
      <c r="B16" s="179" t="s">
        <v>73</v>
      </c>
      <c r="C16" s="36" t="s">
        <v>74</v>
      </c>
    </row>
    <row r="17" spans="2:3" ht="15" x14ac:dyDescent="0.2">
      <c r="B17" s="181"/>
      <c r="C17" s="36" t="s">
        <v>75</v>
      </c>
    </row>
    <row r="18" spans="2:3" ht="15" x14ac:dyDescent="0.2">
      <c r="B18" s="179" t="s">
        <v>76</v>
      </c>
      <c r="C18" s="36" t="s">
        <v>80</v>
      </c>
    </row>
    <row r="19" spans="2:3" ht="15" x14ac:dyDescent="0.2">
      <c r="B19" s="180"/>
      <c r="C19" s="36" t="s">
        <v>81</v>
      </c>
    </row>
    <row r="20" spans="2:3" ht="15" x14ac:dyDescent="0.2">
      <c r="B20" s="180"/>
      <c r="C20" s="36" t="s">
        <v>82</v>
      </c>
    </row>
    <row r="21" spans="2:3" ht="15" x14ac:dyDescent="0.2">
      <c r="B21" s="180"/>
      <c r="C21" s="36" t="s">
        <v>83</v>
      </c>
    </row>
    <row r="22" spans="2:3" ht="15" x14ac:dyDescent="0.2">
      <c r="B22" s="180"/>
      <c r="C22" s="36" t="s">
        <v>77</v>
      </c>
    </row>
    <row r="23" spans="2:3" ht="15" x14ac:dyDescent="0.2">
      <c r="B23" s="180"/>
      <c r="C23" s="36" t="s">
        <v>78</v>
      </c>
    </row>
    <row r="24" spans="2:3" ht="15" x14ac:dyDescent="0.2">
      <c r="B24" s="181"/>
      <c r="C24" s="36" t="s">
        <v>79</v>
      </c>
    </row>
    <row r="25" spans="2:3" ht="15" x14ac:dyDescent="0.2">
      <c r="B25" s="36" t="s">
        <v>72</v>
      </c>
      <c r="C25" s="36" t="s">
        <v>84</v>
      </c>
    </row>
  </sheetData>
  <mergeCells count="6">
    <mergeCell ref="C2:C3"/>
    <mergeCell ref="B2:B3"/>
    <mergeCell ref="B18:B24"/>
    <mergeCell ref="B16:B17"/>
    <mergeCell ref="B8:B15"/>
    <mergeCell ref="B4:B7"/>
  </mergeCells>
  <phoneticPr fontId="2"/>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66C752-3466-4B7A-8DF5-7C39FA9F9EB7}">
  <sheetPr codeName="Sheet11"/>
  <dimension ref="A1:L97"/>
  <sheetViews>
    <sheetView topLeftCell="A39" zoomScale="85" zoomScaleNormal="85" workbookViewId="0">
      <selection activeCell="C69" sqref="C69"/>
    </sheetView>
  </sheetViews>
  <sheetFormatPr defaultColWidth="9" defaultRowHeight="15" x14ac:dyDescent="0.3"/>
  <cols>
    <col min="1" max="1" width="24.109375" style="1" bestFit="1" customWidth="1"/>
    <col min="2" max="2" width="11.33203125" style="1" bestFit="1" customWidth="1"/>
    <col min="3" max="3" width="9.77734375" style="1" customWidth="1"/>
    <col min="4" max="10" width="9.77734375" style="1" bestFit="1" customWidth="1"/>
    <col min="11" max="11" width="9.88671875" style="1" customWidth="1"/>
    <col min="12" max="12" width="10" style="1" bestFit="1" customWidth="1"/>
    <col min="13" max="13" width="17.88671875" style="1" customWidth="1"/>
    <col min="14" max="14" width="4.33203125" style="1" customWidth="1"/>
    <col min="15" max="15" width="17.88671875" style="1" bestFit="1" customWidth="1"/>
    <col min="16" max="16384" width="9" style="1"/>
  </cols>
  <sheetData>
    <row r="1" spans="1:11" x14ac:dyDescent="0.3">
      <c r="J1" s="10" t="s">
        <v>37</v>
      </c>
    </row>
    <row r="2" spans="1:11" x14ac:dyDescent="0.3">
      <c r="B2" s="11" t="s">
        <v>28</v>
      </c>
      <c r="C2" s="11" t="s">
        <v>29</v>
      </c>
      <c r="D2" s="11" t="s">
        <v>30</v>
      </c>
      <c r="E2" s="11" t="s">
        <v>31</v>
      </c>
      <c r="F2" s="11" t="s">
        <v>32</v>
      </c>
      <c r="G2" s="11" t="s">
        <v>33</v>
      </c>
      <c r="H2" s="11" t="s">
        <v>34</v>
      </c>
      <c r="I2" s="11" t="s">
        <v>35</v>
      </c>
      <c r="J2" s="11" t="s">
        <v>36</v>
      </c>
    </row>
    <row r="3" spans="1:11" x14ac:dyDescent="0.3">
      <c r="A3" s="1" t="s">
        <v>42</v>
      </c>
    </row>
    <row r="4" spans="1:11" x14ac:dyDescent="0.3">
      <c r="A4" s="10" t="s">
        <v>12</v>
      </c>
      <c r="B4" s="21">
        <f>'計算用(期待容量)'!B4</f>
        <v>3984.801442596674</v>
      </c>
      <c r="C4" s="21">
        <f>'計算用(期待容量)'!C4</f>
        <v>10414.000659727313</v>
      </c>
      <c r="D4" s="21">
        <f>'計算用(期待容量)'!D4</f>
        <v>38345.222629796845</v>
      </c>
      <c r="E4" s="21">
        <f>'計算用(期待容量)'!E4</f>
        <v>18498.051948051947</v>
      </c>
      <c r="F4" s="21">
        <f>'計算用(期待容量)'!F4</f>
        <v>3813.3006720457151</v>
      </c>
      <c r="G4" s="21">
        <f>'計算用(期待容量)'!G4</f>
        <v>17842.589820359281</v>
      </c>
      <c r="H4" s="21">
        <f>'計算用(期待容量)'!H4</f>
        <v>7435.8566487317448</v>
      </c>
      <c r="I4" s="21">
        <f>'計算用(期待容量)'!I4</f>
        <v>3411.3654618473897</v>
      </c>
      <c r="J4" s="21">
        <f>'計算用(期待容量)'!J4</f>
        <v>10286.140122360372</v>
      </c>
      <c r="K4" s="8"/>
    </row>
    <row r="5" spans="1:11" x14ac:dyDescent="0.3">
      <c r="A5" s="10" t="s">
        <v>13</v>
      </c>
      <c r="B5" s="21">
        <f>'計算用(期待容量)'!B5</f>
        <v>3605.4866760168302</v>
      </c>
      <c r="C5" s="21">
        <f>'計算用(期待容量)'!C5</f>
        <v>9703.8427649904697</v>
      </c>
      <c r="D5" s="21">
        <f>'計算用(期待容量)'!D5</f>
        <v>37113.208803611735</v>
      </c>
      <c r="E5" s="21">
        <f>'計算用(期待容量)'!E5</f>
        <v>18686.2012987013</v>
      </c>
      <c r="F5" s="21">
        <f>'計算用(期待容量)'!F5</f>
        <v>3625.5944807742608</v>
      </c>
      <c r="G5" s="21">
        <f>'計算用(期待容量)'!G5</f>
        <v>18365.052395209579</v>
      </c>
      <c r="H5" s="21">
        <f>'計算用(期待容量)'!H5</f>
        <v>7487.8766333589547</v>
      </c>
      <c r="I5" s="21">
        <f>'計算用(期待容量)'!I5</f>
        <v>3431.0843373493976</v>
      </c>
      <c r="J5" s="21">
        <f>'計算用(期待容量)'!J5</f>
        <v>10445.297019932899</v>
      </c>
      <c r="K5" s="8"/>
    </row>
    <row r="6" spans="1:11" x14ac:dyDescent="0.3">
      <c r="A6" s="10" t="s">
        <v>14</v>
      </c>
      <c r="B6" s="21">
        <f>'計算用(期待容量)'!B6</f>
        <v>3624.4524143458225</v>
      </c>
      <c r="C6" s="21">
        <f>'計算用(期待容量)'!C6</f>
        <v>10462.465474270635</v>
      </c>
      <c r="D6" s="21">
        <f>'計算用(期待容量)'!D6</f>
        <v>41014.934537246052</v>
      </c>
      <c r="E6" s="21">
        <f>'計算用(期待容量)'!E6</f>
        <v>20141.883116883117</v>
      </c>
      <c r="F6" s="21">
        <f>'計算用(期待容量)'!F6</f>
        <v>3981.2483168675426</v>
      </c>
      <c r="G6" s="21">
        <f>'計算用(期待容量)'!G6</f>
        <v>21046.369760479043</v>
      </c>
      <c r="H6" s="21">
        <f>'計算用(期待容量)'!H6</f>
        <v>8218.1571867794009</v>
      </c>
      <c r="I6" s="21">
        <f>'計算用(期待容量)'!I6</f>
        <v>3914.1967871485945</v>
      </c>
      <c r="J6" s="21">
        <f>'計算用(期待容量)'!J6</f>
        <v>11879.711071640024</v>
      </c>
      <c r="K6" s="8"/>
    </row>
    <row r="7" spans="1:11" x14ac:dyDescent="0.3">
      <c r="A7" s="10" t="s">
        <v>15</v>
      </c>
      <c r="B7" s="21">
        <f>'計算用(期待容量)'!B7</f>
        <v>4091.9787081339714</v>
      </c>
      <c r="C7" s="21">
        <f>'計算用(期待容量)'!C7</f>
        <v>12445.85006589658</v>
      </c>
      <c r="D7" s="21">
        <f>'計算用(期待容量)'!D7</f>
        <v>52951.494074492097</v>
      </c>
      <c r="E7" s="21">
        <f>'計算用(期待容量)'!E7</f>
        <v>24400</v>
      </c>
      <c r="F7" s="21">
        <f>'計算用(期待容量)'!F7</f>
        <v>4909.8999999999996</v>
      </c>
      <c r="G7" s="21">
        <f>'計算用(期待容量)'!G7</f>
        <v>26340</v>
      </c>
      <c r="H7" s="21">
        <f>'計算用(期待容量)'!H7</f>
        <v>10412</v>
      </c>
      <c r="I7" s="21">
        <f>'計算用(期待容量)'!I7</f>
        <v>4910</v>
      </c>
      <c r="J7" s="21">
        <f>'計算用(期待容量)'!J7</f>
        <v>15216</v>
      </c>
      <c r="K7" s="8"/>
    </row>
    <row r="8" spans="1:11" x14ac:dyDescent="0.3">
      <c r="A8" s="10" t="s">
        <v>16</v>
      </c>
      <c r="B8" s="21">
        <f>'計算用(期待容量)'!B8</f>
        <v>4181</v>
      </c>
      <c r="C8" s="21">
        <f>'計算用(期待容量)'!C8</f>
        <v>12721</v>
      </c>
      <c r="D8" s="21">
        <f>'計算用(期待容量)'!D8</f>
        <v>52950</v>
      </c>
      <c r="E8" s="21">
        <f>'計算用(期待容量)'!E8</f>
        <v>24400</v>
      </c>
      <c r="F8" s="21">
        <f>'計算用(期待容量)'!F8</f>
        <v>4909.8999999999996</v>
      </c>
      <c r="G8" s="21">
        <f>'計算用(期待容量)'!G8</f>
        <v>26340</v>
      </c>
      <c r="H8" s="21">
        <f>'計算用(期待容量)'!H8</f>
        <v>10412</v>
      </c>
      <c r="I8" s="21">
        <f>'計算用(期待容量)'!I8</f>
        <v>4910</v>
      </c>
      <c r="J8" s="21">
        <f>'計算用(期待容量)'!J8</f>
        <v>15216</v>
      </c>
      <c r="K8" s="8"/>
    </row>
    <row r="9" spans="1:11" x14ac:dyDescent="0.3">
      <c r="A9" s="10" t="s">
        <v>17</v>
      </c>
      <c r="B9" s="21">
        <f>'計算用(期待容量)'!B9</f>
        <v>3931.9404306220094</v>
      </c>
      <c r="C9" s="21">
        <f>'計算用(期待容量)'!C9</f>
        <v>11385.68454918986</v>
      </c>
      <c r="D9" s="21">
        <f>'計算用(期待容量)'!D9</f>
        <v>45310.896726862302</v>
      </c>
      <c r="E9" s="21">
        <f>'計算用(期待容量)'!E9</f>
        <v>22360.064935064936</v>
      </c>
      <c r="F9" s="21">
        <f>'計算用(期待容量)'!F9</f>
        <v>4366.5399726352643</v>
      </c>
      <c r="G9" s="21">
        <f>'計算用(期待容量)'!G9</f>
        <v>22732.050898203594</v>
      </c>
      <c r="H9" s="21">
        <f>'計算用(期待容量)'!H9</f>
        <v>9105.4980784012296</v>
      </c>
      <c r="I9" s="21">
        <f>'計算用(期待容量)'!I9</f>
        <v>4288.8554216867469</v>
      </c>
      <c r="J9" s="21">
        <f>'計算用(期待容量)'!J9</f>
        <v>13117.931715018749</v>
      </c>
      <c r="K9" s="8"/>
    </row>
    <row r="10" spans="1:11" x14ac:dyDescent="0.3">
      <c r="A10" s="10" t="s">
        <v>18</v>
      </c>
      <c r="B10" s="21">
        <f>'計算用(期待容量)'!B10</f>
        <v>4354.1342416349426</v>
      </c>
      <c r="C10" s="21">
        <f>'計算用(期待容量)'!C10</f>
        <v>10427.847749596833</v>
      </c>
      <c r="D10" s="21">
        <f>'計算用(期待容量)'!D10</f>
        <v>37638.027370203163</v>
      </c>
      <c r="E10" s="21">
        <f>'計算用(期待容量)'!E10</f>
        <v>19478.409090909092</v>
      </c>
      <c r="F10" s="21">
        <f>'計算用(期待容量)'!F10</f>
        <v>3689.809756735548</v>
      </c>
      <c r="G10" s="21">
        <f>'計算用(期待容量)'!G10</f>
        <v>18808.652694610777</v>
      </c>
      <c r="H10" s="21">
        <f>'計算用(期待容量)'!H10</f>
        <v>7796.9953881629517</v>
      </c>
      <c r="I10" s="21">
        <f>'計算用(期待容量)'!I10</f>
        <v>3539.5381526104416</v>
      </c>
      <c r="J10" s="21">
        <f>'計算用(期待容量)'!J10</f>
        <v>11179.020327610026</v>
      </c>
      <c r="K10" s="8"/>
    </row>
    <row r="11" spans="1:11" x14ac:dyDescent="0.3">
      <c r="A11" s="10" t="s">
        <v>19</v>
      </c>
      <c r="B11" s="21">
        <f>'計算用(期待容量)'!B11</f>
        <v>4532.8114606291329</v>
      </c>
      <c r="C11" s="21">
        <f>'計算用(期待容量)'!C11</f>
        <v>11630.56641254948</v>
      </c>
      <c r="D11" s="21">
        <f>'計算用(期待容量)'!D11</f>
        <v>40007.430304740403</v>
      </c>
      <c r="E11" s="21">
        <f>'計算用(期待容量)'!E11</f>
        <v>19260.551948051947</v>
      </c>
      <c r="F11" s="21">
        <f>'計算用(期待容量)'!F11</f>
        <v>4070.1617758908628</v>
      </c>
      <c r="G11" s="21">
        <f>'計算用(期待容量)'!G11</f>
        <v>19557.844311377245</v>
      </c>
      <c r="H11" s="21">
        <f>'計算用(期待容量)'!H11</f>
        <v>8345.2059953881635</v>
      </c>
      <c r="I11" s="21">
        <f>'計算用(期待容量)'!I11</f>
        <v>3647.9919678714859</v>
      </c>
      <c r="J11" s="21">
        <f>'計算用(期待容量)'!J11</f>
        <v>11405.243339253997</v>
      </c>
      <c r="K11" s="8"/>
    </row>
    <row r="12" spans="1:11" x14ac:dyDescent="0.3">
      <c r="A12" s="10" t="s">
        <v>20</v>
      </c>
      <c r="B12" s="21">
        <f>'計算用(期待容量)'!B12</f>
        <v>4882.180324584252</v>
      </c>
      <c r="C12" s="21">
        <f>'計算用(期待容量)'!C12</f>
        <v>12970.766896349509</v>
      </c>
      <c r="D12" s="21">
        <f>'計算用(期待容量)'!D12</f>
        <v>44339.449492099324</v>
      </c>
      <c r="E12" s="21">
        <f>'計算用(期待容量)'!E12</f>
        <v>21686.688311688311</v>
      </c>
      <c r="F12" s="21">
        <f>'計算用(期待容量)'!F12</f>
        <v>4618.4614398680051</v>
      </c>
      <c r="G12" s="21">
        <f>'計算用(期待容量)'!G12</f>
        <v>23500.958083832335</v>
      </c>
      <c r="H12" s="21">
        <f>'計算用(期待容量)'!H12</f>
        <v>10072.869715603381</v>
      </c>
      <c r="I12" s="21">
        <f>'計算用(期待容量)'!I12</f>
        <v>4525.4819277108436</v>
      </c>
      <c r="J12" s="21">
        <f>'計算用(期待容量)'!J12</f>
        <v>14587.380303927373</v>
      </c>
      <c r="K12" s="8"/>
    </row>
    <row r="13" spans="1:11" x14ac:dyDescent="0.3">
      <c r="A13" s="10" t="s">
        <v>21</v>
      </c>
      <c r="B13" s="21">
        <f>'計算用(期待容量)'!B13</f>
        <v>4982</v>
      </c>
      <c r="C13" s="21">
        <f>'計算用(期待容量)'!C13</f>
        <v>13493</v>
      </c>
      <c r="D13" s="21">
        <f>'計算用(期待容量)'!D13</f>
        <v>47535.972065462753</v>
      </c>
      <c r="E13" s="21">
        <f>'計算用(期待容量)'!E13</f>
        <v>22746.266233766233</v>
      </c>
      <c r="F13" s="21">
        <f>'計算用(期待容量)'!F13</f>
        <v>4860.5036338759328</v>
      </c>
      <c r="G13" s="21">
        <f>'計算用(期待容量)'!G13</f>
        <v>24240.291916167665</v>
      </c>
      <c r="H13" s="21">
        <f>'計算用(期待容量)'!H13</f>
        <v>10313.962336664104</v>
      </c>
      <c r="I13" s="21">
        <f>'計算用(期待容量)'!I13</f>
        <v>4525.4819277108436</v>
      </c>
      <c r="J13" s="21">
        <f>'計算用(期待容量)'!J13</f>
        <v>14778.568778369845</v>
      </c>
      <c r="K13" s="8"/>
    </row>
    <row r="14" spans="1:11" x14ac:dyDescent="0.3">
      <c r="A14" s="10" t="s">
        <v>22</v>
      </c>
      <c r="B14" s="21">
        <f>'計算用(期待容量)'!B14</f>
        <v>4913.1244239631333</v>
      </c>
      <c r="C14" s="21">
        <f>'計算用(期待容量)'!C14</f>
        <v>13345.627400674388</v>
      </c>
      <c r="D14" s="21">
        <f>'計算用(期待容量)'!D14</f>
        <v>47535.673250564338</v>
      </c>
      <c r="E14" s="21">
        <f>'計算用(期待容量)'!E14</f>
        <v>22746.266233766233</v>
      </c>
      <c r="F14" s="21">
        <f>'計算用(期待容量)'!F14</f>
        <v>4860.5036338759328</v>
      </c>
      <c r="G14" s="21">
        <f>'計算用(期待容量)'!G14</f>
        <v>24240.291916167665</v>
      </c>
      <c r="H14" s="21">
        <f>'計算用(期待容量)'!H14</f>
        <v>10313.962336664104</v>
      </c>
      <c r="I14" s="21">
        <f>'計算用(期待容量)'!I14</f>
        <v>4525.4819277108436</v>
      </c>
      <c r="J14" s="21">
        <f>'計算用(期待容量)'!J14</f>
        <v>14778.568778369845</v>
      </c>
      <c r="K14" s="8"/>
    </row>
    <row r="15" spans="1:11" x14ac:dyDescent="0.3">
      <c r="A15" s="10" t="s">
        <v>23</v>
      </c>
      <c r="B15" s="21">
        <f>'計算用(期待容量)'!B15</f>
        <v>4533.80965738329</v>
      </c>
      <c r="C15" s="21">
        <f>'計算用(期待容量)'!C15</f>
        <v>12399.079900307872</v>
      </c>
      <c r="D15" s="21">
        <f>'計算用(期待容量)'!D15</f>
        <v>43155.744074492097</v>
      </c>
      <c r="E15" s="21">
        <f>'計算用(期待容量)'!E15</f>
        <v>20775.64935064935</v>
      </c>
      <c r="F15" s="21">
        <f>'計算用(期待容量)'!F15</f>
        <v>4499.9101611702445</v>
      </c>
      <c r="G15" s="21">
        <f>'計算用(期待容量)'!G15</f>
        <v>21598.405688622755</v>
      </c>
      <c r="H15" s="21">
        <f>'計算用(期待容量)'!H15</f>
        <v>9104.4976940814759</v>
      </c>
      <c r="I15" s="21">
        <f>'計算用(期待容量)'!I15</f>
        <v>4042.3694779116468</v>
      </c>
      <c r="J15" s="21">
        <f>'計算用(期待容量)'!J15</f>
        <v>12567.388987566608</v>
      </c>
      <c r="K15" s="8"/>
    </row>
    <row r="16" spans="1:11" x14ac:dyDescent="0.3">
      <c r="B16" s="22"/>
      <c r="C16" s="22"/>
      <c r="D16" s="22"/>
      <c r="E16" s="22"/>
      <c r="F16" s="22"/>
      <c r="G16" s="22"/>
      <c r="H16" s="22"/>
      <c r="I16" s="22"/>
      <c r="J16" s="22"/>
      <c r="K16" s="29"/>
    </row>
    <row r="17" spans="1:12" x14ac:dyDescent="0.3">
      <c r="A17" s="1" t="s">
        <v>43</v>
      </c>
      <c r="B17" s="23">
        <f>'計算用(期待容量)'!B17</f>
        <v>153988.39635787118</v>
      </c>
      <c r="C17" s="22"/>
      <c r="D17" s="22"/>
      <c r="E17" s="22"/>
      <c r="F17" s="22"/>
      <c r="G17" s="22"/>
      <c r="H17" s="22"/>
      <c r="I17" s="22"/>
      <c r="J17" s="22"/>
      <c r="K17" s="29"/>
    </row>
    <row r="18" spans="1:12" x14ac:dyDescent="0.3">
      <c r="B18" s="22"/>
      <c r="C18" s="22"/>
      <c r="D18" s="22"/>
      <c r="E18" s="22"/>
      <c r="F18" s="22"/>
      <c r="G18" s="22"/>
      <c r="H18" s="22"/>
      <c r="I18" s="22"/>
      <c r="J18" s="22"/>
      <c r="K18" s="29"/>
    </row>
    <row r="19" spans="1:12" x14ac:dyDescent="0.3">
      <c r="A19" s="1" t="s">
        <v>38</v>
      </c>
      <c r="B19" s="24">
        <f>'計算用(期待容量)'!B19</f>
        <v>0.18710000000000002</v>
      </c>
      <c r="C19" s="24">
        <f>'計算用(期待容量)'!C19</f>
        <v>0.1522</v>
      </c>
      <c r="D19" s="24">
        <f>'計算用(期待容量)'!D19</f>
        <v>3.85E-2</v>
      </c>
      <c r="E19" s="24">
        <f>'計算用(期待容量)'!E19</f>
        <v>-6.6E-3</v>
      </c>
      <c r="F19" s="24">
        <f>'計算用(期待容量)'!F19</f>
        <v>0.25079999999999997</v>
      </c>
      <c r="G19" s="24">
        <f>'計算用(期待容量)'!G19</f>
        <v>-1.8100000000000002E-2</v>
      </c>
      <c r="H19" s="24">
        <f>'計算用(期待容量)'!H19</f>
        <v>3.39E-2</v>
      </c>
      <c r="I19" s="24">
        <f>'計算用(期待容量)'!I19</f>
        <v>0.1323</v>
      </c>
      <c r="J19" s="24">
        <f>'計算用(期待容量)'!J19</f>
        <v>0.221</v>
      </c>
      <c r="K19" s="8"/>
    </row>
    <row r="20" spans="1:12" x14ac:dyDescent="0.3">
      <c r="B20" s="25"/>
      <c r="C20" s="25"/>
      <c r="D20" s="25"/>
      <c r="E20" s="25"/>
      <c r="F20" s="25"/>
      <c r="G20" s="25"/>
      <c r="H20" s="25"/>
      <c r="I20" s="25"/>
      <c r="J20" s="25"/>
      <c r="K20" s="8"/>
      <c r="L20" s="13"/>
    </row>
    <row r="21" spans="1:12" x14ac:dyDescent="0.3">
      <c r="A21" s="1" t="s">
        <v>41</v>
      </c>
      <c r="B21" s="24">
        <f>'計算用(期待容量)'!B21</f>
        <v>0.01</v>
      </c>
      <c r="C21" s="24">
        <f>B21</f>
        <v>0.01</v>
      </c>
      <c r="D21" s="24">
        <f t="shared" ref="D21:J21" si="0">C21</f>
        <v>0.01</v>
      </c>
      <c r="E21" s="24">
        <f t="shared" si="0"/>
        <v>0.01</v>
      </c>
      <c r="F21" s="24">
        <f t="shared" si="0"/>
        <v>0.01</v>
      </c>
      <c r="G21" s="24">
        <f t="shared" si="0"/>
        <v>0.01</v>
      </c>
      <c r="H21" s="24">
        <f t="shared" si="0"/>
        <v>0.01</v>
      </c>
      <c r="I21" s="24">
        <f t="shared" si="0"/>
        <v>0.01</v>
      </c>
      <c r="J21" s="24">
        <f t="shared" si="0"/>
        <v>0.01</v>
      </c>
      <c r="K21" s="8"/>
      <c r="L21" s="13"/>
    </row>
    <row r="22" spans="1:12" x14ac:dyDescent="0.3">
      <c r="B22" s="25"/>
      <c r="C22" s="25"/>
      <c r="D22" s="25"/>
      <c r="E22" s="25"/>
      <c r="F22" s="25"/>
      <c r="G22" s="25"/>
      <c r="H22" s="25"/>
      <c r="I22" s="25"/>
      <c r="J22" s="25"/>
      <c r="K22" s="8"/>
      <c r="L22" s="13"/>
    </row>
    <row r="23" spans="1:12" x14ac:dyDescent="0.3">
      <c r="A23" s="1" t="s">
        <v>39</v>
      </c>
      <c r="B23" s="25"/>
      <c r="C23" s="25"/>
      <c r="D23" s="25"/>
      <c r="E23" s="25"/>
      <c r="F23" s="25"/>
      <c r="G23" s="25"/>
      <c r="H23" s="25"/>
      <c r="I23" s="25"/>
      <c r="J23" s="25"/>
      <c r="K23" s="8"/>
    </row>
    <row r="24" spans="1:12" x14ac:dyDescent="0.3">
      <c r="A24" s="10" t="s">
        <v>12</v>
      </c>
      <c r="B24" s="21">
        <f>'計算用(期待容量)'!B24</f>
        <v>733.49359875990217</v>
      </c>
      <c r="C24" s="21">
        <f>'計算用(期待容量)'!C24</f>
        <v>2691.8873704648422</v>
      </c>
      <c r="D24" s="21">
        <f>'計算用(期待容量)'!D24</f>
        <v>1761.2591634654027</v>
      </c>
      <c r="E24" s="21">
        <f>'計算用(期待容量)'!E24</f>
        <v>1682.918037379221</v>
      </c>
      <c r="F24" s="21">
        <f>'計算用(期待容量)'!F24</f>
        <v>1134.5917503319988</v>
      </c>
      <c r="G24" s="21">
        <f>'計算用(期待容量)'!G24</f>
        <v>1823.1164326930427</v>
      </c>
      <c r="H24" s="21">
        <f>'計算用(期待容量)'!H24</f>
        <v>890.26862856751904</v>
      </c>
      <c r="I24" s="21">
        <f>'計算用(期待容量)'!I24</f>
        <v>403.47952507275204</v>
      </c>
      <c r="J24" s="21">
        <f>'計算用(期待容量)'!J24</f>
        <v>745.11549326536715</v>
      </c>
      <c r="K24" s="8"/>
    </row>
    <row r="25" spans="1:12" x14ac:dyDescent="0.3">
      <c r="A25" s="10" t="s">
        <v>13</v>
      </c>
      <c r="B25" s="21">
        <f>'計算用(期待容量)'!B25</f>
        <v>927.38389642740754</v>
      </c>
      <c r="C25" s="21">
        <f>'計算用(期待容量)'!C25</f>
        <v>3365.9356367419359</v>
      </c>
      <c r="D25" s="21">
        <f>'計算用(期待容量)'!D25</f>
        <v>3683.3680131429956</v>
      </c>
      <c r="E25" s="21">
        <f>'計算用(期待容量)'!E25</f>
        <v>2853.8539263381504</v>
      </c>
      <c r="F25" s="21">
        <f>'計算用(期待容量)'!F25</f>
        <v>1332.3441198874132</v>
      </c>
      <c r="G25" s="21">
        <f>'計算用(期待容量)'!G25</f>
        <v>2717.8430394556849</v>
      </c>
      <c r="H25" s="21">
        <f>'計算用(期待容量)'!H25</f>
        <v>1662.2681825917293</v>
      </c>
      <c r="I25" s="21">
        <f>'計算用(期待容量)'!I25</f>
        <v>860.78865119237071</v>
      </c>
      <c r="J25" s="21">
        <f>'計算用(期待容量)'!J25</f>
        <v>1266.5345342223038</v>
      </c>
      <c r="K25" s="8"/>
    </row>
    <row r="26" spans="1:12" x14ac:dyDescent="0.3">
      <c r="A26" s="10" t="s">
        <v>14</v>
      </c>
      <c r="B26" s="21">
        <f>'計算用(期待容量)'!B26</f>
        <v>848.55378190148724</v>
      </c>
      <c r="C26" s="21">
        <f>'計算用(期待容量)'!C26</f>
        <v>2999.8239112739629</v>
      </c>
      <c r="D26" s="21">
        <f>'計算用(期待容量)'!D26</f>
        <v>3943.2426674628596</v>
      </c>
      <c r="E26" s="21">
        <f>'計算用(期待容量)'!E26</f>
        <v>2995.2634030980853</v>
      </c>
      <c r="F26" s="21">
        <f>'計算用(期待容量)'!F26</f>
        <v>1163.5816079126394</v>
      </c>
      <c r="G26" s="21">
        <f>'計算用(期待容量)'!G26</f>
        <v>2810.2692921849475</v>
      </c>
      <c r="H26" s="21">
        <f>'計算用(期待容量)'!H26</f>
        <v>1525.6353008396884</v>
      </c>
      <c r="I26" s="21">
        <f>'計算用(期待容量)'!I26</f>
        <v>821.25561299164724</v>
      </c>
      <c r="J26" s="21">
        <f>'計算用(期待容量)'!J26</f>
        <v>1719.6844223346952</v>
      </c>
      <c r="K26" s="8"/>
    </row>
    <row r="27" spans="1:12" x14ac:dyDescent="0.3">
      <c r="A27" s="10" t="s">
        <v>15</v>
      </c>
      <c r="B27" s="21">
        <f>'計算用(期待容量)'!B27</f>
        <v>764.33149530539686</v>
      </c>
      <c r="C27" s="21">
        <f>'計算用(期待容量)'!C27</f>
        <v>2934.8150566617451</v>
      </c>
      <c r="D27" s="21">
        <f>'計算用(期待容量)'!D27</f>
        <v>5170.2746440525343</v>
      </c>
      <c r="E27" s="21">
        <f>'計算用(期待容量)'!E27</f>
        <v>3514.7356803211774</v>
      </c>
      <c r="F27" s="21">
        <f>'計算用(期待容量)'!F27</f>
        <v>1241.8425053441952</v>
      </c>
      <c r="G27" s="21">
        <f>'計算用(期待容量)'!G27</f>
        <v>3201.7030541057734</v>
      </c>
      <c r="H27" s="21">
        <f>'計算用(期待容量)'!H27</f>
        <v>2216.9171339968402</v>
      </c>
      <c r="I27" s="21">
        <f>'計算用(期待容量)'!I27</f>
        <v>1098.0363970985181</v>
      </c>
      <c r="J27" s="21">
        <f>'計算用(期待容量)'!J27</f>
        <v>2193.2440331137832</v>
      </c>
      <c r="K27" s="8"/>
    </row>
    <row r="28" spans="1:12" x14ac:dyDescent="0.3">
      <c r="A28" s="10" t="s">
        <v>16</v>
      </c>
      <c r="B28" s="21">
        <f>'計算用(期待容量)'!B28</f>
        <v>745.67622874682991</v>
      </c>
      <c r="C28" s="21">
        <f>'計算用(期待容量)'!C28</f>
        <v>3146.533860549127</v>
      </c>
      <c r="D28" s="21">
        <f>'計算用(期待容量)'!D28</f>
        <v>5419.9742621498126</v>
      </c>
      <c r="E28" s="21">
        <f>'計算用(期待容量)'!E28</f>
        <v>3941.8925618964022</v>
      </c>
      <c r="F28" s="21">
        <f>'計算用(期待容量)'!F28</f>
        <v>1136.2873750668168</v>
      </c>
      <c r="G28" s="21">
        <f>'計算用(期待容量)'!G28</f>
        <v>3103.8853514951475</v>
      </c>
      <c r="H28" s="21">
        <f>'計算用(期待容量)'!H28</f>
        <v>2288.8346499496201</v>
      </c>
      <c r="I28" s="21">
        <f>'計算用(期待容量)'!I28</f>
        <v>1188.3113529672999</v>
      </c>
      <c r="J28" s="21">
        <f>'計算用(期待容量)'!J28</f>
        <v>2123.8443571789626</v>
      </c>
      <c r="K28" s="8"/>
    </row>
    <row r="29" spans="1:12" x14ac:dyDescent="0.3">
      <c r="A29" s="10" t="s">
        <v>17</v>
      </c>
      <c r="B29" s="21">
        <f>'計算用(期待容量)'!B29</f>
        <v>631.705285570662</v>
      </c>
      <c r="C29" s="21">
        <f>'計算用(期待容量)'!C29</f>
        <v>2517.7305634635268</v>
      </c>
      <c r="D29" s="21">
        <f>'計算用(期待容量)'!D29</f>
        <v>3824.0605997543817</v>
      </c>
      <c r="E29" s="21">
        <f>'計算用(期待容量)'!E29</f>
        <v>2731.0263331807646</v>
      </c>
      <c r="F29" s="21">
        <f>'計算用(期待容量)'!F29</f>
        <v>858.77780297433037</v>
      </c>
      <c r="G29" s="21">
        <f>'計算用(期待容量)'!G29</f>
        <v>2323.5871563025166</v>
      </c>
      <c r="H29" s="21">
        <f>'計算用(期待容量)'!H29</f>
        <v>1441.9795861620928</v>
      </c>
      <c r="I29" s="21">
        <f>'計算用(期待容量)'!I29</f>
        <v>816.91404336057303</v>
      </c>
      <c r="J29" s="21">
        <f>'計算用(期待容量)'!J29</f>
        <v>1619.2386292311708</v>
      </c>
      <c r="K29" s="8"/>
    </row>
    <row r="30" spans="1:12" x14ac:dyDescent="0.3">
      <c r="A30" s="10" t="s">
        <v>18</v>
      </c>
      <c r="B30" s="21">
        <f>'計算用(期待容量)'!B30</f>
        <v>594.89713156842981</v>
      </c>
      <c r="C30" s="21">
        <f>'計算用(期待容量)'!C30</f>
        <v>2168.5588987422366</v>
      </c>
      <c r="D30" s="21">
        <f>'計算用(期待容量)'!D30</f>
        <v>2415.8310827332257</v>
      </c>
      <c r="E30" s="21">
        <f>'計算用(期待容量)'!E30</f>
        <v>1926.8877272811942</v>
      </c>
      <c r="F30" s="21">
        <f>'計算用(期待容量)'!F30</f>
        <v>728.96583346051966</v>
      </c>
      <c r="G30" s="21">
        <f>'計算用(期待容量)'!G30</f>
        <v>1611.2021618265221</v>
      </c>
      <c r="H30" s="21">
        <f>'計算用(期待容量)'!H30</f>
        <v>1096.2640881269335</v>
      </c>
      <c r="I30" s="21">
        <f>'計算用(期待容量)'!I30</f>
        <v>609.18821151790553</v>
      </c>
      <c r="J30" s="21">
        <f>'計算用(期待容量)'!J30</f>
        <v>1212.9748647430511</v>
      </c>
      <c r="K30" s="8"/>
    </row>
    <row r="31" spans="1:12" x14ac:dyDescent="0.3">
      <c r="A31" s="10" t="s">
        <v>19</v>
      </c>
      <c r="B31" s="21">
        <f>'計算用(期待容量)'!B31</f>
        <v>664.53021794856647</v>
      </c>
      <c r="C31" s="21">
        <f>'計算用(期待容量)'!C31</f>
        <v>1962.18128673961</v>
      </c>
      <c r="D31" s="21">
        <f>'計算用(期待容量)'!D31</f>
        <v>1159.6762453251897</v>
      </c>
      <c r="E31" s="21">
        <f>'計算用(期待容量)'!E31</f>
        <v>943.44055536686665</v>
      </c>
      <c r="F31" s="21">
        <f>'計算用(期待容量)'!F31</f>
        <v>649.03301167358541</v>
      </c>
      <c r="G31" s="21">
        <f>'計算用(期待容量)'!G31</f>
        <v>952.67862716643833</v>
      </c>
      <c r="H31" s="21">
        <f>'計算用(期待容量)'!H31</f>
        <v>423.43571933281197</v>
      </c>
      <c r="I31" s="21">
        <f>'計算用(期待容量)'!I31</f>
        <v>238.66524143121009</v>
      </c>
      <c r="J31" s="21">
        <f>'計算用(期待容量)'!J31</f>
        <v>626.0090950157014</v>
      </c>
      <c r="K31" s="8"/>
    </row>
    <row r="32" spans="1:12" x14ac:dyDescent="0.3">
      <c r="A32" s="10" t="s">
        <v>20</v>
      </c>
      <c r="B32" s="21">
        <f>'計算用(期待容量)'!B32</f>
        <v>662.38496854288826</v>
      </c>
      <c r="C32" s="21">
        <f>'計算用(期待容量)'!C32</f>
        <v>2444.1494449300362</v>
      </c>
      <c r="D32" s="21">
        <f>'計算用(期待容量)'!D32</f>
        <v>1234.0096528264617</v>
      </c>
      <c r="E32" s="21">
        <f>'計算用(期待容量)'!E32</f>
        <v>1305.9405241421134</v>
      </c>
      <c r="F32" s="21">
        <f>'計算用(期待容量)'!F32</f>
        <v>745.42459995154127</v>
      </c>
      <c r="G32" s="21">
        <f>'計算用(期待容量)'!G32</f>
        <v>1295.2825307309317</v>
      </c>
      <c r="H32" s="21">
        <f>'計算用(期待容量)'!H32</f>
        <v>697.24439629706978</v>
      </c>
      <c r="I32" s="21">
        <f>'計算用(期待容量)'!I32</f>
        <v>372.37697288423175</v>
      </c>
      <c r="J32" s="21">
        <f>'計算用(期待容量)'!J32</f>
        <v>808.25690969473317</v>
      </c>
      <c r="K32" s="8"/>
    </row>
    <row r="33" spans="1:11" x14ac:dyDescent="0.3">
      <c r="A33" s="10" t="s">
        <v>21</v>
      </c>
      <c r="B33" s="21">
        <f>'計算用(期待容量)'!B33</f>
        <v>582.39551402516975</v>
      </c>
      <c r="C33" s="21">
        <f>'計算用(期待容量)'!C33</f>
        <v>2548.1649847065637</v>
      </c>
      <c r="D33" s="21">
        <f>'計算用(期待容量)'!D33</f>
        <v>1386.9200354111115</v>
      </c>
      <c r="E33" s="21">
        <f>'計算用(期待容量)'!E33</f>
        <v>1387.0568360962648</v>
      </c>
      <c r="F33" s="21">
        <f>'計算用(期待容量)'!F33</f>
        <v>609.71276367151097</v>
      </c>
      <c r="G33" s="21">
        <f>'計算用(期待容量)'!G33</f>
        <v>1361.2261109423166</v>
      </c>
      <c r="H33" s="21">
        <f>'計算用(期待容量)'!H33</f>
        <v>938.1205364696084</v>
      </c>
      <c r="I33" s="21">
        <f>'計算用(期待容量)'!I33</f>
        <v>441.41294662305711</v>
      </c>
      <c r="J33" s="21">
        <f>'計算用(期待容量)'!J33</f>
        <v>975.29027205435568</v>
      </c>
      <c r="K33" s="8"/>
    </row>
    <row r="34" spans="1:11" x14ac:dyDescent="0.3">
      <c r="A34" s="10" t="s">
        <v>22</v>
      </c>
      <c r="B34" s="21">
        <f>'計算用(期待容量)'!B34</f>
        <v>621.71688080292893</v>
      </c>
      <c r="C34" s="21">
        <f>'計算用(期待容量)'!C34</f>
        <v>2466.6846089097057</v>
      </c>
      <c r="D34" s="21">
        <f>'計算用(期待容量)'!D34</f>
        <v>1104.6931413512309</v>
      </c>
      <c r="E34" s="21">
        <f>'計算用(期待容量)'!E34</f>
        <v>1067.3333822734553</v>
      </c>
      <c r="F34" s="21">
        <f>'計算用(期待容量)'!F34</f>
        <v>588.91843206292037</v>
      </c>
      <c r="G34" s="21">
        <f>'計算用(期待容量)'!G34</f>
        <v>1300.9389647787432</v>
      </c>
      <c r="H34" s="21">
        <f>'計算用(期待容量)'!H34</f>
        <v>846.87414722654125</v>
      </c>
      <c r="I34" s="21">
        <f>'計算用(期待容量)'!I34</f>
        <v>372.34484160421817</v>
      </c>
      <c r="J34" s="21">
        <f>'計算用(期待容量)'!J34</f>
        <v>885.35560099030045</v>
      </c>
      <c r="K34" s="8"/>
    </row>
    <row r="35" spans="1:11" x14ac:dyDescent="0.3">
      <c r="A35" s="10" t="s">
        <v>23</v>
      </c>
      <c r="B35" s="21">
        <f>'計算用(期待容量)'!B35</f>
        <v>547.43499258304746</v>
      </c>
      <c r="C35" s="21">
        <f>'計算用(期待容量)'!C35</f>
        <v>2442.4614521339272</v>
      </c>
      <c r="D35" s="21">
        <f>'計算用(期待容量)'!D35</f>
        <v>1295.1251686520745</v>
      </c>
      <c r="E35" s="21">
        <f>'計算用(期待容量)'!E35</f>
        <v>1267.2368735585515</v>
      </c>
      <c r="F35" s="21">
        <f>'計算用(期待容量)'!F35</f>
        <v>819.1981702058132</v>
      </c>
      <c r="G35" s="21">
        <f>'計算用(期待容量)'!G35</f>
        <v>1432.6189017601846</v>
      </c>
      <c r="H35" s="21">
        <f>'計算用(期待容量)'!H35</f>
        <v>873.0697748710827</v>
      </c>
      <c r="I35" s="21">
        <f>'計算用(期待容量)'!I35</f>
        <v>423.53955203480166</v>
      </c>
      <c r="J35" s="21">
        <f>'計算用(期待容量)'!J35</f>
        <v>900.13511420049599</v>
      </c>
      <c r="K35" s="8"/>
    </row>
    <row r="36" spans="1:11" x14ac:dyDescent="0.3">
      <c r="B36" s="26"/>
      <c r="C36" s="26"/>
      <c r="D36" s="26"/>
      <c r="E36" s="26"/>
      <c r="F36" s="26"/>
      <c r="G36" s="26"/>
      <c r="H36" s="26"/>
      <c r="I36" s="26"/>
      <c r="J36" s="26"/>
      <c r="K36" s="8"/>
    </row>
    <row r="37" spans="1:11" x14ac:dyDescent="0.3">
      <c r="A37" s="1" t="s">
        <v>40</v>
      </c>
      <c r="B37" s="25"/>
      <c r="C37" s="25"/>
      <c r="D37" s="25"/>
      <c r="E37" s="25"/>
      <c r="F37" s="25"/>
      <c r="G37" s="25"/>
      <c r="H37" s="25"/>
      <c r="I37" s="25"/>
      <c r="J37" s="25"/>
      <c r="K37" s="8"/>
    </row>
    <row r="38" spans="1:11" x14ac:dyDescent="0.3">
      <c r="A38" s="10" t="s">
        <v>12</v>
      </c>
      <c r="B38" s="21">
        <f>B4*(1+B$19+B$21)-B24</f>
        <v>4036.7122081725765</v>
      </c>
      <c r="C38" s="21">
        <f t="shared" ref="C38:J38" si="1">C4*(1+C$19+C$21)-C24</f>
        <v>9411.2641962702437</v>
      </c>
      <c r="D38" s="21">
        <f t="shared" si="1"/>
        <v>38443.706763876588</v>
      </c>
      <c r="E38" s="21">
        <f t="shared" si="1"/>
        <v>16878.0272872961</v>
      </c>
      <c r="F38" s="21">
        <f t="shared" si="1"/>
        <v>3673.2177369832389</v>
      </c>
      <c r="G38" s="21">
        <f t="shared" si="1"/>
        <v>15874.948410121329</v>
      </c>
      <c r="H38" s="21">
        <f t="shared" si="1"/>
        <v>6872.0221270435495</v>
      </c>
      <c r="I38" s="21">
        <f t="shared" si="1"/>
        <v>3493.3232419955216</v>
      </c>
      <c r="J38" s="21">
        <f t="shared" si="1"/>
        <v>11917.122997360253</v>
      </c>
      <c r="K38" s="8"/>
    </row>
    <row r="39" spans="1:11" x14ac:dyDescent="0.3">
      <c r="A39" s="10" t="s">
        <v>13</v>
      </c>
      <c r="B39" s="21">
        <f t="shared" ref="B39:J49" si="2">B5*(1+B$19+B$21)-B25</f>
        <v>3388.7442034323403</v>
      </c>
      <c r="C39" s="21">
        <f t="shared" si="2"/>
        <v>7911.8704247299893</v>
      </c>
      <c r="D39" s="21">
        <f t="shared" si="2"/>
        <v>35229.831417443907</v>
      </c>
      <c r="E39" s="21">
        <f t="shared" si="2"/>
        <v>15895.880456778734</v>
      </c>
      <c r="F39" s="21">
        <f t="shared" si="2"/>
        <v>3238.8054014727741</v>
      </c>
      <c r="G39" s="21">
        <f t="shared" si="2"/>
        <v>15498.452431352696</v>
      </c>
      <c r="H39" s="21">
        <f t="shared" si="2"/>
        <v>6154.3262349716842</v>
      </c>
      <c r="I39" s="21">
        <f t="shared" si="2"/>
        <v>3058.5389873618465</v>
      </c>
      <c r="J39" s="21">
        <f t="shared" si="2"/>
        <v>11591.626097315095</v>
      </c>
      <c r="K39" s="8"/>
    </row>
    <row r="40" spans="1:11" x14ac:dyDescent="0.3">
      <c r="A40" s="10" t="s">
        <v>14</v>
      </c>
      <c r="B40" s="21">
        <f t="shared" si="2"/>
        <v>3490.2782033118974</v>
      </c>
      <c r="C40" s="21">
        <f t="shared" si="2"/>
        <v>9159.6534629233702</v>
      </c>
      <c r="D40" s="21">
        <f t="shared" si="2"/>
        <v>39060.916194839629</v>
      </c>
      <c r="E40" s="21">
        <f t="shared" si="2"/>
        <v>17215.102116382433</v>
      </c>
      <c r="F40" s="21">
        <f t="shared" si="2"/>
        <v>3855.9762699939579</v>
      </c>
      <c r="G40" s="21">
        <f t="shared" si="2"/>
        <v>18065.624873234214</v>
      </c>
      <c r="H40" s="21">
        <f t="shared" si="2"/>
        <v>7053.2989864393285</v>
      </c>
      <c r="I40" s="21">
        <f t="shared" si="2"/>
        <v>3649.9313769681921</v>
      </c>
      <c r="J40" s="21">
        <f t="shared" si="2"/>
        <v>12904.239906854174</v>
      </c>
      <c r="K40" s="8"/>
    </row>
    <row r="41" spans="1:11" x14ac:dyDescent="0.3">
      <c r="A41" s="10" t="s">
        <v>15</v>
      </c>
      <c r="B41" s="21">
        <f t="shared" si="2"/>
        <v>4134.1762162017803</v>
      </c>
      <c r="C41" s="21">
        <f t="shared" si="2"/>
        <v>11529.751889923264</v>
      </c>
      <c r="D41" s="21">
        <f t="shared" si="2"/>
        <v>50349.366893052429</v>
      </c>
      <c r="E41" s="21">
        <f t="shared" si="2"/>
        <v>20968.224319678819</v>
      </c>
      <c r="F41" s="21">
        <f t="shared" si="2"/>
        <v>4948.5594146558042</v>
      </c>
      <c r="G41" s="21">
        <f t="shared" si="2"/>
        <v>22924.942945894229</v>
      </c>
      <c r="H41" s="21">
        <f t="shared" si="2"/>
        <v>8652.1696660031612</v>
      </c>
      <c r="I41" s="21">
        <f t="shared" si="2"/>
        <v>4510.6566029014821</v>
      </c>
      <c r="J41" s="21">
        <f t="shared" si="2"/>
        <v>16537.651966886217</v>
      </c>
      <c r="K41" s="8"/>
    </row>
    <row r="42" spans="1:11" x14ac:dyDescent="0.3">
      <c r="A42" s="10" t="s">
        <v>16</v>
      </c>
      <c r="B42" s="21">
        <f t="shared" si="2"/>
        <v>4259.39887125317</v>
      </c>
      <c r="C42" s="21">
        <f t="shared" si="2"/>
        <v>11637.812339450875</v>
      </c>
      <c r="D42" s="21">
        <f t="shared" si="2"/>
        <v>50098.100737850182</v>
      </c>
      <c r="E42" s="21">
        <f t="shared" si="2"/>
        <v>20541.067438103593</v>
      </c>
      <c r="F42" s="21">
        <f t="shared" si="2"/>
        <v>5054.1145449331825</v>
      </c>
      <c r="G42" s="21">
        <f t="shared" si="2"/>
        <v>23022.760648504853</v>
      </c>
      <c r="H42" s="21">
        <f t="shared" si="2"/>
        <v>8580.2521500503808</v>
      </c>
      <c r="I42" s="21">
        <f t="shared" si="2"/>
        <v>4420.3816470327001</v>
      </c>
      <c r="J42" s="21">
        <f t="shared" si="2"/>
        <v>16607.051642821039</v>
      </c>
      <c r="K42" s="8"/>
    </row>
    <row r="43" spans="1:11" x14ac:dyDescent="0.3">
      <c r="A43" s="10" t="s">
        <v>17</v>
      </c>
      <c r="B43" s="21">
        <f t="shared" si="2"/>
        <v>4075.2206039269454</v>
      </c>
      <c r="C43" s="21">
        <f t="shared" si="2"/>
        <v>10714.712019604931</v>
      </c>
      <c r="D43" s="21">
        <f t="shared" si="2"/>
        <v>43684.414618360737</v>
      </c>
      <c r="E43" s="21">
        <f t="shared" si="2"/>
        <v>19705.062822663389</v>
      </c>
      <c r="F43" s="21">
        <f t="shared" si="2"/>
        <v>4646.5557945242108</v>
      </c>
      <c r="G43" s="21">
        <f t="shared" si="2"/>
        <v>20224.334129625626</v>
      </c>
      <c r="H43" s="21">
        <f t="shared" si="2"/>
        <v>8063.24985788095</v>
      </c>
      <c r="I43" s="21">
        <f t="shared" si="2"/>
        <v>4082.2455048321985</v>
      </c>
      <c r="J43" s="21">
        <f>J9*(1+J$19+J$21)-J29</f>
        <v>14528.93531195691</v>
      </c>
      <c r="K43" s="8"/>
    </row>
    <row r="44" spans="1:11" x14ac:dyDescent="0.3">
      <c r="A44" s="10" t="s">
        <v>18</v>
      </c>
      <c r="B44" s="21">
        <f t="shared" si="2"/>
        <v>4617.4369690927597</v>
      </c>
      <c r="C44" s="21">
        <f t="shared" si="2"/>
        <v>9950.6857558392039</v>
      </c>
      <c r="D44" s="21">
        <f t="shared" si="2"/>
        <v>37047.640614924792</v>
      </c>
      <c r="E44" s="21">
        <f t="shared" si="2"/>
        <v>17617.747954536986</v>
      </c>
      <c r="F44" s="21">
        <f t="shared" si="2"/>
        <v>3923.1463078316588</v>
      </c>
      <c r="G44" s="21">
        <f t="shared" si="2"/>
        <v>17045.100445957909</v>
      </c>
      <c r="H44" s="21">
        <f t="shared" si="2"/>
        <v>7043.0193975763723</v>
      </c>
      <c r="I44" s="21">
        <f t="shared" si="2"/>
        <v>3434.0262202090021</v>
      </c>
      <c r="J44" s="21">
        <f t="shared" si="2"/>
        <v>12548.399158544891</v>
      </c>
      <c r="K44" s="8"/>
    </row>
    <row r="45" spans="1:11" x14ac:dyDescent="0.3">
      <c r="A45" s="10" t="s">
        <v>19</v>
      </c>
      <c r="B45" s="21">
        <f t="shared" si="2"/>
        <v>4761.6983815705689</v>
      </c>
      <c r="C45" s="21">
        <f t="shared" si="2"/>
        <v>11554.862997925398</v>
      </c>
      <c r="D45" s="21">
        <f t="shared" si="2"/>
        <v>40788.114429195128</v>
      </c>
      <c r="E45" s="21">
        <f t="shared" si="2"/>
        <v>18382.597269308455</v>
      </c>
      <c r="F45" s="21">
        <f t="shared" si="2"/>
        <v>4482.6269553696147</v>
      </c>
      <c r="G45" s="21">
        <f t="shared" si="2"/>
        <v>18446.747145288649</v>
      </c>
      <c r="H45" s="21">
        <f t="shared" si="2"/>
        <v>8288.124819252891</v>
      </c>
      <c r="I45" s="21">
        <f t="shared" si="2"/>
        <v>3928.4359834683883</v>
      </c>
      <c r="J45" s="21">
        <f t="shared" si="2"/>
        <v>13413.84545560597</v>
      </c>
      <c r="K45" s="8"/>
    </row>
    <row r="46" spans="1:11" x14ac:dyDescent="0.3">
      <c r="A46" s="10" t="s">
        <v>20</v>
      </c>
      <c r="B46" s="21">
        <f t="shared" si="2"/>
        <v>5182.0730980169201</v>
      </c>
      <c r="C46" s="21">
        <f t="shared" si="2"/>
        <v>12630.475842007363</v>
      </c>
      <c r="D46" s="21">
        <f t="shared" si="2"/>
        <v>45255.903139639675</v>
      </c>
      <c r="E46" s="21">
        <f t="shared" si="2"/>
        <v>20454.482527805936</v>
      </c>
      <c r="F46" s="21">
        <f t="shared" si="2"/>
        <v>5077.531583434039</v>
      </c>
      <c r="G46" s="21">
        <f t="shared" si="2"/>
        <v>22015.317792622362</v>
      </c>
      <c r="H46" s="21">
        <f t="shared" si="2"/>
        <v>9817.8242998213009</v>
      </c>
      <c r="I46" s="21">
        <f t="shared" si="2"/>
        <v>4797.0810331398652</v>
      </c>
      <c r="J46" s="21">
        <f t="shared" si="2"/>
        <v>17148.808244439864</v>
      </c>
      <c r="K46" s="8"/>
    </row>
    <row r="47" spans="1:11" x14ac:dyDescent="0.3">
      <c r="A47" s="10" t="s">
        <v>21</v>
      </c>
      <c r="B47" s="21">
        <f t="shared" si="2"/>
        <v>5381.5566859748305</v>
      </c>
      <c r="C47" s="21">
        <f t="shared" si="2"/>
        <v>13133.399615293438</v>
      </c>
      <c r="D47" s="21">
        <f t="shared" si="2"/>
        <v>48454.546675226586</v>
      </c>
      <c r="E47" s="21">
        <f t="shared" si="2"/>
        <v>21436.546702864769</v>
      </c>
      <c r="F47" s="21">
        <f t="shared" si="2"/>
        <v>5518.4102179192641</v>
      </c>
      <c r="G47" s="21">
        <f t="shared" si="2"/>
        <v>22682.71944070439</v>
      </c>
      <c r="H47" s="21">
        <f t="shared" si="2"/>
        <v>9828.6247467740504</v>
      </c>
      <c r="I47" s="21">
        <f t="shared" si="2"/>
        <v>4728.0450594010399</v>
      </c>
      <c r="J47" s="21">
        <f t="shared" si="2"/>
        <v>17217.127894118923</v>
      </c>
      <c r="K47" s="8"/>
    </row>
    <row r="48" spans="1:11" x14ac:dyDescent="0.3">
      <c r="A48" s="10" t="s">
        <v>22</v>
      </c>
      <c r="B48" s="21">
        <f t="shared" si="2"/>
        <v>5259.7843671233377</v>
      </c>
      <c r="C48" s="21">
        <f t="shared" si="2"/>
        <v>13043.60355615407</v>
      </c>
      <c r="D48" s="21">
        <f t="shared" si="2"/>
        <v>48736.460261865483</v>
      </c>
      <c r="E48" s="21">
        <f t="shared" si="2"/>
        <v>21756.270156687577</v>
      </c>
      <c r="F48" s="21">
        <f t="shared" si="2"/>
        <v>5539.2045495278553</v>
      </c>
      <c r="G48" s="21">
        <f t="shared" si="2"/>
        <v>22743.006586867963</v>
      </c>
      <c r="H48" s="21">
        <f t="shared" si="2"/>
        <v>9919.8711360171183</v>
      </c>
      <c r="I48" s="21">
        <f t="shared" si="2"/>
        <v>4797.1131644198786</v>
      </c>
      <c r="J48" s="21">
        <f t="shared" si="2"/>
        <v>17307.06256518298</v>
      </c>
      <c r="K48" s="8"/>
    </row>
    <row r="49" spans="1:11" x14ac:dyDescent="0.3">
      <c r="A49" s="10" t="s">
        <v>23</v>
      </c>
      <c r="B49" s="21">
        <f t="shared" si="2"/>
        <v>4879.9885482704894</v>
      </c>
      <c r="C49" s="21">
        <f t="shared" si="2"/>
        <v>11967.749208003883</v>
      </c>
      <c r="D49" s="21">
        <f t="shared" si="2"/>
        <v>43953.672493452883</v>
      </c>
      <c r="E49" s="21">
        <f t="shared" si="2"/>
        <v>19579.049684883004</v>
      </c>
      <c r="F49" s="21">
        <f t="shared" si="2"/>
        <v>4854.2885609976311</v>
      </c>
      <c r="G49" s="21">
        <f t="shared" si="2"/>
        <v>19990.839700784723</v>
      </c>
      <c r="H49" s="21">
        <f t="shared" si="2"/>
        <v>8631.1153679805702</v>
      </c>
      <c r="I49" s="21">
        <f t="shared" si="2"/>
        <v>4194.059102583672</v>
      </c>
      <c r="J49" s="21">
        <f t="shared" si="2"/>
        <v>14570.320729494</v>
      </c>
      <c r="K49" s="8"/>
    </row>
    <row r="50" spans="1:11" x14ac:dyDescent="0.3">
      <c r="B50" s="25"/>
      <c r="C50" s="25"/>
      <c r="D50" s="25"/>
      <c r="E50" s="25"/>
      <c r="F50" s="25"/>
      <c r="G50" s="25"/>
      <c r="H50" s="25"/>
      <c r="I50" s="25"/>
      <c r="J50" s="25"/>
      <c r="K50" s="8"/>
    </row>
    <row r="51" spans="1:11" x14ac:dyDescent="0.3">
      <c r="A51" s="1" t="s">
        <v>44</v>
      </c>
      <c r="B51" s="25"/>
      <c r="C51" s="25"/>
      <c r="D51" s="25"/>
      <c r="E51" s="25"/>
      <c r="F51" s="25"/>
      <c r="G51" s="25"/>
      <c r="H51" s="25"/>
      <c r="I51" s="25"/>
      <c r="J51" s="25"/>
      <c r="K51" s="29" t="s">
        <v>53</v>
      </c>
    </row>
    <row r="52" spans="1:11" x14ac:dyDescent="0.3">
      <c r="A52" s="10" t="s">
        <v>12</v>
      </c>
      <c r="B52" s="21">
        <f>IF('入力欄(差替情報)'!$D$9=B$2,'入力欄(差替情報)'!$D$15/1000,0)</f>
        <v>0</v>
      </c>
      <c r="C52" s="21">
        <f>IF('入力欄(差替情報)'!$D$9=C$2,'入力欄(差替情報)'!$D$15/1000,0)</f>
        <v>0</v>
      </c>
      <c r="D52" s="21">
        <f>IF('入力欄(差替情報)'!$D$9=D$2,'入力欄(差替情報)'!$D$15/1000,0)</f>
        <v>0</v>
      </c>
      <c r="E52" s="21">
        <f>IF('入力欄(差替情報)'!$D$9=E$2,'入力欄(差替情報)'!$D$15/1000,0)</f>
        <v>0</v>
      </c>
      <c r="F52" s="21">
        <f>IF('入力欄(差替情報)'!$D$9=F$2,'入力欄(差替情報)'!$D$15/1000,0)</f>
        <v>0</v>
      </c>
      <c r="G52" s="21">
        <f>IF('入力欄(差替情報)'!$D$9=G$2,'入力欄(差替情報)'!$D$15/1000,0)</f>
        <v>0</v>
      </c>
      <c r="H52" s="21">
        <f>IF('入力欄(差替情報)'!$D$9=H$2,'入力欄(差替情報)'!$D$15/1000,0)</f>
        <v>0</v>
      </c>
      <c r="I52" s="21">
        <f>IF('入力欄(差替情報)'!$D$9=I$2,'入力欄(差替情報)'!$D$15/1000,0)</f>
        <v>0</v>
      </c>
      <c r="J52" s="21">
        <f>IF('入力欄(差替情報)'!$D$9=J$2,'入力欄(差替情報)'!$D$15/1000,0)</f>
        <v>0</v>
      </c>
      <c r="K52" s="30">
        <f>SUM(B52:J52)</f>
        <v>0</v>
      </c>
    </row>
    <row r="53" spans="1:11" x14ac:dyDescent="0.3">
      <c r="A53" s="10" t="s">
        <v>13</v>
      </c>
      <c r="B53" s="21">
        <f>IF('入力欄(差替情報)'!$D$9=B$2,'入力欄(差替情報)'!$E$15/1000,0)</f>
        <v>0</v>
      </c>
      <c r="C53" s="21">
        <f>IF('入力欄(差替情報)'!$D$9=C$2,'入力欄(差替情報)'!$E$15/1000,0)</f>
        <v>0</v>
      </c>
      <c r="D53" s="21">
        <f>IF('入力欄(差替情報)'!$D$9=D$2,'入力欄(差替情報)'!$E$15/1000,0)</f>
        <v>0</v>
      </c>
      <c r="E53" s="21">
        <f>IF('入力欄(差替情報)'!$D$9=E$2,'入力欄(差替情報)'!$E$15/1000,0)</f>
        <v>0</v>
      </c>
      <c r="F53" s="21">
        <f>IF('入力欄(差替情報)'!$D$9=F$2,'入力欄(差替情報)'!$E$15/1000,0)</f>
        <v>0</v>
      </c>
      <c r="G53" s="21">
        <f>IF('入力欄(差替情報)'!$D$9=G$2,'入力欄(差替情報)'!$E$15/1000,0)</f>
        <v>0</v>
      </c>
      <c r="H53" s="21">
        <f>IF('入力欄(差替情報)'!$D$9=H$2,'入力欄(差替情報)'!$E$15/1000,0)</f>
        <v>0</v>
      </c>
      <c r="I53" s="21">
        <f>IF('入力欄(差替情報)'!$D$9=I$2,'入力欄(差替情報)'!$E$15/1000,0)</f>
        <v>0</v>
      </c>
      <c r="J53" s="21">
        <f>IF('入力欄(差替情報)'!$D$9=J$2,'入力欄(差替情報)'!$E$15/1000,0)</f>
        <v>0</v>
      </c>
      <c r="K53" s="30">
        <f t="shared" ref="K53:K63" si="3">SUM(B53:J53)</f>
        <v>0</v>
      </c>
    </row>
    <row r="54" spans="1:11" x14ac:dyDescent="0.3">
      <c r="A54" s="10" t="s">
        <v>14</v>
      </c>
      <c r="B54" s="21">
        <f>IF('入力欄(差替情報)'!$D$9=B$2,'入力欄(差替情報)'!$F$15/1000,0)</f>
        <v>0</v>
      </c>
      <c r="C54" s="21">
        <f>IF('入力欄(差替情報)'!$D$9=C$2,'入力欄(差替情報)'!$F$15/1000,0)</f>
        <v>0</v>
      </c>
      <c r="D54" s="21">
        <f>IF('入力欄(差替情報)'!$D$9=D$2,'入力欄(差替情報)'!$F$15/1000,0)</f>
        <v>0</v>
      </c>
      <c r="E54" s="21">
        <f>IF('入力欄(差替情報)'!$D$9=E$2,'入力欄(差替情報)'!$F$15/1000,0)</f>
        <v>0</v>
      </c>
      <c r="F54" s="21">
        <f>IF('入力欄(差替情報)'!$D$9=F$2,'入力欄(差替情報)'!$F$15/1000,0)</f>
        <v>0</v>
      </c>
      <c r="G54" s="21">
        <f>IF('入力欄(差替情報)'!$D$9=G$2,'入力欄(差替情報)'!$F$15/1000,0)</f>
        <v>0</v>
      </c>
      <c r="H54" s="21">
        <f>IF('入力欄(差替情報)'!$D$9=H$2,'入力欄(差替情報)'!$F$15/1000,0)</f>
        <v>0</v>
      </c>
      <c r="I54" s="21">
        <f>IF('入力欄(差替情報)'!$D$9=I$2,'入力欄(差替情報)'!$F$15/1000,0)</f>
        <v>0</v>
      </c>
      <c r="J54" s="21">
        <f>IF('入力欄(差替情報)'!$D$9=J$2,'入力欄(差替情報)'!$F$15/1000,0)</f>
        <v>0</v>
      </c>
      <c r="K54" s="30">
        <f t="shared" si="3"/>
        <v>0</v>
      </c>
    </row>
    <row r="55" spans="1:11" x14ac:dyDescent="0.3">
      <c r="A55" s="10" t="s">
        <v>15</v>
      </c>
      <c r="B55" s="21">
        <f>IF('入力欄(差替情報)'!$D$9=B$2,'入力欄(差替情報)'!$G$15/1000,0)</f>
        <v>0</v>
      </c>
      <c r="C55" s="21">
        <f>IF('入力欄(差替情報)'!$D$9=C$2,'入力欄(差替情報)'!$G$15/1000,0)</f>
        <v>0</v>
      </c>
      <c r="D55" s="21">
        <f>IF('入力欄(差替情報)'!$D$9=D$2,'入力欄(差替情報)'!$G$15/1000,0)</f>
        <v>0</v>
      </c>
      <c r="E55" s="21">
        <f>IF('入力欄(差替情報)'!$D$9=E$2,'入力欄(差替情報)'!$G$15/1000,0)</f>
        <v>0</v>
      </c>
      <c r="F55" s="21">
        <f>IF('入力欄(差替情報)'!$D$9=F$2,'入力欄(差替情報)'!$G$15/1000,0)</f>
        <v>0</v>
      </c>
      <c r="G55" s="21">
        <f>IF('入力欄(差替情報)'!$D$9=G$2,'入力欄(差替情報)'!$G$15/1000,0)</f>
        <v>0</v>
      </c>
      <c r="H55" s="21">
        <f>IF('入力欄(差替情報)'!$D$9=H$2,'入力欄(差替情報)'!$G$15/1000,0)</f>
        <v>0</v>
      </c>
      <c r="I55" s="21">
        <f>IF('入力欄(差替情報)'!$D$9=I$2,'入力欄(差替情報)'!$G$15/1000,0)</f>
        <v>0</v>
      </c>
      <c r="J55" s="21">
        <f>IF('入力欄(差替情報)'!$D$9=J$2,'入力欄(差替情報)'!$G$15/1000,0)</f>
        <v>0</v>
      </c>
      <c r="K55" s="30">
        <f t="shared" si="3"/>
        <v>0</v>
      </c>
    </row>
    <row r="56" spans="1:11" x14ac:dyDescent="0.3">
      <c r="A56" s="10" t="s">
        <v>16</v>
      </c>
      <c r="B56" s="21">
        <f>IF('入力欄(差替情報)'!$D$9=B$2,'入力欄(差替情報)'!$H$15/1000,0)</f>
        <v>0</v>
      </c>
      <c r="C56" s="21">
        <f>IF('入力欄(差替情報)'!$D$9=C$2,'入力欄(差替情報)'!$H$15/1000,0)</f>
        <v>0</v>
      </c>
      <c r="D56" s="21">
        <f>IF('入力欄(差替情報)'!$D$9=D$2,'入力欄(差替情報)'!$H$15/1000,0)</f>
        <v>0</v>
      </c>
      <c r="E56" s="21">
        <f>IF('入力欄(差替情報)'!$D$9=E$2,'入力欄(差替情報)'!$H$15/1000,0)</f>
        <v>0</v>
      </c>
      <c r="F56" s="21">
        <f>IF('入力欄(差替情報)'!$D$9=F$2,'入力欄(差替情報)'!$H$15/1000,0)</f>
        <v>0</v>
      </c>
      <c r="G56" s="21">
        <f>IF('入力欄(差替情報)'!$D$9=G$2,'入力欄(差替情報)'!$H$15/1000,0)</f>
        <v>0</v>
      </c>
      <c r="H56" s="21">
        <f>IF('入力欄(差替情報)'!$D$9=H$2,'入力欄(差替情報)'!$H$15/1000,0)</f>
        <v>0</v>
      </c>
      <c r="I56" s="21">
        <f>IF('入力欄(差替情報)'!$D$9=I$2,'入力欄(差替情報)'!$H$15/1000,0)</f>
        <v>0</v>
      </c>
      <c r="J56" s="21">
        <f>IF('入力欄(差替情報)'!$D$9=J$2,'入力欄(差替情報)'!$H$15/1000,0)</f>
        <v>0</v>
      </c>
      <c r="K56" s="30">
        <f t="shared" si="3"/>
        <v>0</v>
      </c>
    </row>
    <row r="57" spans="1:11" x14ac:dyDescent="0.3">
      <c r="A57" s="10" t="s">
        <v>17</v>
      </c>
      <c r="B57" s="21">
        <f>IF('入力欄(差替情報)'!$D$9=B$2,'入力欄(差替情報)'!$I$15/1000,0)</f>
        <v>0</v>
      </c>
      <c r="C57" s="21">
        <f>IF('入力欄(差替情報)'!$D$9=C$2,'入力欄(差替情報)'!$I$15/1000,0)</f>
        <v>0</v>
      </c>
      <c r="D57" s="21">
        <f>IF('入力欄(差替情報)'!$D$9=D$2,'入力欄(差替情報)'!$I$15/1000,0)</f>
        <v>0</v>
      </c>
      <c r="E57" s="21">
        <f>IF('入力欄(差替情報)'!$D$9=E$2,'入力欄(差替情報)'!$I$15/1000,0)</f>
        <v>0</v>
      </c>
      <c r="F57" s="21">
        <f>IF('入力欄(差替情報)'!$D$9=F$2,'入力欄(差替情報)'!$I$15/1000,0)</f>
        <v>0</v>
      </c>
      <c r="G57" s="21">
        <f>IF('入力欄(差替情報)'!$D$9=G$2,'入力欄(差替情報)'!$I$15/1000,0)</f>
        <v>0</v>
      </c>
      <c r="H57" s="21">
        <f>IF('入力欄(差替情報)'!$D$9=H$2,'入力欄(差替情報)'!$I$15/1000,0)</f>
        <v>0</v>
      </c>
      <c r="I57" s="21">
        <f>IF('入力欄(差替情報)'!$D$9=I$2,'入力欄(差替情報)'!$I$15/1000,0)</f>
        <v>0</v>
      </c>
      <c r="J57" s="21">
        <f>IF('入力欄(差替情報)'!$D$9=J$2,'入力欄(差替情報)'!$I$15/1000,0)</f>
        <v>0</v>
      </c>
      <c r="K57" s="30">
        <f t="shared" si="3"/>
        <v>0</v>
      </c>
    </row>
    <row r="58" spans="1:11" x14ac:dyDescent="0.3">
      <c r="A58" s="10" t="s">
        <v>18</v>
      </c>
      <c r="B58" s="21">
        <f>IF('入力欄(差替情報)'!$D$9=B$2,'入力欄(差替情報)'!$J$15/1000,0)</f>
        <v>0</v>
      </c>
      <c r="C58" s="21">
        <f>IF('入力欄(差替情報)'!$D$9=C$2,'入力欄(差替情報)'!$J$15/1000,0)</f>
        <v>0</v>
      </c>
      <c r="D58" s="21">
        <f>IF('入力欄(差替情報)'!$D$9=D$2,'入力欄(差替情報)'!$J$15/1000,0)</f>
        <v>0</v>
      </c>
      <c r="E58" s="21">
        <f>IF('入力欄(差替情報)'!$D$9=E$2,'入力欄(差替情報)'!$J$15/1000,0)</f>
        <v>0</v>
      </c>
      <c r="F58" s="21">
        <f>IF('入力欄(差替情報)'!$D$9=F$2,'入力欄(差替情報)'!$J$15/1000,0)</f>
        <v>0</v>
      </c>
      <c r="G58" s="21">
        <f>IF('入力欄(差替情報)'!$D$9=G$2,'入力欄(差替情報)'!$J$15/1000,0)</f>
        <v>0</v>
      </c>
      <c r="H58" s="21">
        <f>IF('入力欄(差替情報)'!$D$9=H$2,'入力欄(差替情報)'!$J$15/1000,0)</f>
        <v>0</v>
      </c>
      <c r="I58" s="21">
        <f>IF('入力欄(差替情報)'!$D$9=I$2,'入力欄(差替情報)'!$J$15/1000,0)</f>
        <v>0</v>
      </c>
      <c r="J58" s="21">
        <f>IF('入力欄(差替情報)'!$D$9=J$2,'入力欄(差替情報)'!$J$15/1000,0)</f>
        <v>0</v>
      </c>
      <c r="K58" s="30">
        <f t="shared" si="3"/>
        <v>0</v>
      </c>
    </row>
    <row r="59" spans="1:11" x14ac:dyDescent="0.3">
      <c r="A59" s="10" t="s">
        <v>19</v>
      </c>
      <c r="B59" s="21">
        <f>IF('入力欄(差替情報)'!$D$9=B$2,'入力欄(差替情報)'!$K$15/1000,0)</f>
        <v>0</v>
      </c>
      <c r="C59" s="21">
        <f>IF('入力欄(差替情報)'!$D$9=C$2,'入力欄(差替情報)'!$K$15/1000,0)</f>
        <v>0</v>
      </c>
      <c r="D59" s="21">
        <f>IF('入力欄(差替情報)'!$D$9=D$2,'入力欄(差替情報)'!$K$15/1000,0)</f>
        <v>0</v>
      </c>
      <c r="E59" s="21">
        <f>IF('入力欄(差替情報)'!$D$9=E$2,'入力欄(差替情報)'!$K$15/1000,0)</f>
        <v>0</v>
      </c>
      <c r="F59" s="21">
        <f>IF('入力欄(差替情報)'!$D$9=F$2,'入力欄(差替情報)'!$K$15/1000,0)</f>
        <v>0</v>
      </c>
      <c r="G59" s="21">
        <f>IF('入力欄(差替情報)'!$D$9=G$2,'入力欄(差替情報)'!$K$15/1000,0)</f>
        <v>0</v>
      </c>
      <c r="H59" s="21">
        <f>IF('入力欄(差替情報)'!$D$9=H$2,'入力欄(差替情報)'!$K$15/1000,0)</f>
        <v>0</v>
      </c>
      <c r="I59" s="21">
        <f>IF('入力欄(差替情報)'!$D$9=I$2,'入力欄(差替情報)'!$K$15/1000,0)</f>
        <v>0</v>
      </c>
      <c r="J59" s="21">
        <f>IF('入力欄(差替情報)'!$D$9=J$2,'入力欄(差替情報)'!$K$15/1000,0)</f>
        <v>0</v>
      </c>
      <c r="K59" s="30">
        <f t="shared" si="3"/>
        <v>0</v>
      </c>
    </row>
    <row r="60" spans="1:11" x14ac:dyDescent="0.3">
      <c r="A60" s="10" t="s">
        <v>20</v>
      </c>
      <c r="B60" s="21">
        <f>IF('入力欄(差替情報)'!$D$9=B$2,'入力欄(差替情報)'!$L$15/1000,0)</f>
        <v>0</v>
      </c>
      <c r="C60" s="21">
        <f>IF('入力欄(差替情報)'!$D$9=C$2,'入力欄(差替情報)'!$L$15/1000,0)</f>
        <v>0</v>
      </c>
      <c r="D60" s="21">
        <f>IF('入力欄(差替情報)'!$D$9=D$2,'入力欄(差替情報)'!$L$15/1000,0)</f>
        <v>0</v>
      </c>
      <c r="E60" s="21">
        <f>IF('入力欄(差替情報)'!$D$9=E$2,'入力欄(差替情報)'!$L$15/1000,0)</f>
        <v>0</v>
      </c>
      <c r="F60" s="21">
        <f>IF('入力欄(差替情報)'!$D$9=F$2,'入力欄(差替情報)'!$L$15/1000,0)</f>
        <v>0</v>
      </c>
      <c r="G60" s="21">
        <f>IF('入力欄(差替情報)'!$D$9=G$2,'入力欄(差替情報)'!$L$15/1000,0)</f>
        <v>0</v>
      </c>
      <c r="H60" s="21">
        <f>IF('入力欄(差替情報)'!$D$9=H$2,'入力欄(差替情報)'!$L$15/1000,0)</f>
        <v>0</v>
      </c>
      <c r="I60" s="21">
        <f>IF('入力欄(差替情報)'!$D$9=I$2,'入力欄(差替情報)'!$L$15/1000,0)</f>
        <v>0</v>
      </c>
      <c r="J60" s="21">
        <f>IF('入力欄(差替情報)'!$D$9=J$2,'入力欄(差替情報)'!$L$15/1000,0)</f>
        <v>0</v>
      </c>
      <c r="K60" s="30">
        <f t="shared" si="3"/>
        <v>0</v>
      </c>
    </row>
    <row r="61" spans="1:11" x14ac:dyDescent="0.3">
      <c r="A61" s="10" t="s">
        <v>21</v>
      </c>
      <c r="B61" s="21">
        <f>IF('入力欄(差替情報)'!$D$9=B$2,'入力欄(差替情報)'!$M$15/1000,0)</f>
        <v>0</v>
      </c>
      <c r="C61" s="21">
        <f>IF('入力欄(差替情報)'!$D$9=C$2,'入力欄(差替情報)'!$M$15/1000,0)</f>
        <v>0</v>
      </c>
      <c r="D61" s="21">
        <f>IF('入力欄(差替情報)'!$D$9=D$2,'入力欄(差替情報)'!$M$15/1000,0)</f>
        <v>0</v>
      </c>
      <c r="E61" s="21">
        <f>IF('入力欄(差替情報)'!$D$9=E$2,'入力欄(差替情報)'!$M$15/1000,0)</f>
        <v>0</v>
      </c>
      <c r="F61" s="21">
        <f>IF('入力欄(差替情報)'!$D$9=F$2,'入力欄(差替情報)'!$M$15/1000,0)</f>
        <v>0</v>
      </c>
      <c r="G61" s="21">
        <f>IF('入力欄(差替情報)'!$D$9=G$2,'入力欄(差替情報)'!$M$15/1000,0)</f>
        <v>0</v>
      </c>
      <c r="H61" s="21">
        <f>IF('入力欄(差替情報)'!$D$9=H$2,'入力欄(差替情報)'!$M$15/1000,0)</f>
        <v>0</v>
      </c>
      <c r="I61" s="21">
        <f>IF('入力欄(差替情報)'!$D$9=I$2,'入力欄(差替情報)'!$M$15/1000,0)</f>
        <v>0</v>
      </c>
      <c r="J61" s="21">
        <f>IF('入力欄(差替情報)'!$D$9=J$2,'入力欄(差替情報)'!$M$15/1000,0)</f>
        <v>0</v>
      </c>
      <c r="K61" s="30">
        <f t="shared" si="3"/>
        <v>0</v>
      </c>
    </row>
    <row r="62" spans="1:11" x14ac:dyDescent="0.3">
      <c r="A62" s="10" t="s">
        <v>22</v>
      </c>
      <c r="B62" s="21">
        <f>IF('入力欄(差替情報)'!$D$9=B$2,'入力欄(差替情報)'!$N$15/1000,0)</f>
        <v>0</v>
      </c>
      <c r="C62" s="21">
        <f>IF('入力欄(差替情報)'!$D$9=C$2,'入力欄(差替情報)'!$N$15/1000,0)</f>
        <v>0</v>
      </c>
      <c r="D62" s="21">
        <f>IF('入力欄(差替情報)'!$D$9=D$2,'入力欄(差替情報)'!$N$15/1000,0)</f>
        <v>0</v>
      </c>
      <c r="E62" s="21">
        <f>IF('入力欄(差替情報)'!$D$9=E$2,'入力欄(差替情報)'!$N$15/1000,0)</f>
        <v>0</v>
      </c>
      <c r="F62" s="21">
        <f>IF('入力欄(差替情報)'!$D$9=F$2,'入力欄(差替情報)'!$N$15/1000,0)</f>
        <v>0</v>
      </c>
      <c r="G62" s="21">
        <f>IF('入力欄(差替情報)'!$D$9=G$2,'入力欄(差替情報)'!$N$15/1000,0)</f>
        <v>0</v>
      </c>
      <c r="H62" s="21">
        <f>IF('入力欄(差替情報)'!$D$9=H$2,'入力欄(差替情報)'!$N$15/1000,0)</f>
        <v>0</v>
      </c>
      <c r="I62" s="21">
        <f>IF('入力欄(差替情報)'!$D$9=I$2,'入力欄(差替情報)'!$N$15/1000,0)</f>
        <v>0</v>
      </c>
      <c r="J62" s="21">
        <f>IF('入力欄(差替情報)'!$D$9=J$2,'入力欄(差替情報)'!$N$15/1000,0)</f>
        <v>0</v>
      </c>
      <c r="K62" s="30">
        <f t="shared" si="3"/>
        <v>0</v>
      </c>
    </row>
    <row r="63" spans="1:11" x14ac:dyDescent="0.3">
      <c r="A63" s="10" t="s">
        <v>23</v>
      </c>
      <c r="B63" s="21">
        <f>IF('入力欄(差替情報)'!$D$9=B$2,'入力欄(差替情報)'!$O$15/1000,0)</f>
        <v>0</v>
      </c>
      <c r="C63" s="21">
        <f>IF('入力欄(差替情報)'!$D$9=C$2,'入力欄(差替情報)'!$O$15/1000,0)</f>
        <v>0</v>
      </c>
      <c r="D63" s="21">
        <f>IF('入力欄(差替情報)'!$D$9=D$2,'入力欄(差替情報)'!$O$15/1000,0)</f>
        <v>0</v>
      </c>
      <c r="E63" s="21">
        <f>IF('入力欄(差替情報)'!$D$9=E$2,'入力欄(差替情報)'!$O$15/1000,0)</f>
        <v>0</v>
      </c>
      <c r="F63" s="21">
        <f>IF('入力欄(差替情報)'!$D$9=F$2,'入力欄(差替情報)'!$O$15/1000,0)</f>
        <v>0</v>
      </c>
      <c r="G63" s="21">
        <f>IF('入力欄(差替情報)'!$D$9=G$2,'入力欄(差替情報)'!$O$15/1000,0)</f>
        <v>0</v>
      </c>
      <c r="H63" s="21">
        <f>IF('入力欄(差替情報)'!$D$9=H$2,'入力欄(差替情報)'!$O$15/1000,0)</f>
        <v>0</v>
      </c>
      <c r="I63" s="21">
        <f>IF('入力欄(差替情報)'!$D$9=I$2,'入力欄(差替情報)'!$O$15/1000,0)</f>
        <v>0</v>
      </c>
      <c r="J63" s="21">
        <f>IF('入力欄(差替情報)'!$D$9=J$2,'入力欄(差替情報)'!$O$15/1000,0)</f>
        <v>0</v>
      </c>
      <c r="K63" s="30">
        <f t="shared" si="3"/>
        <v>0</v>
      </c>
    </row>
    <row r="64" spans="1:11" x14ac:dyDescent="0.3">
      <c r="B64" s="25"/>
      <c r="C64" s="25"/>
      <c r="D64" s="25"/>
      <c r="E64" s="25"/>
      <c r="F64" s="25"/>
      <c r="G64" s="25"/>
      <c r="H64" s="25"/>
      <c r="I64" s="25"/>
      <c r="J64" s="25"/>
      <c r="K64" s="8"/>
    </row>
    <row r="65" spans="1:11" x14ac:dyDescent="0.3">
      <c r="A65" s="1" t="s">
        <v>45</v>
      </c>
      <c r="B65" s="25"/>
      <c r="C65" s="25"/>
      <c r="D65" s="25"/>
      <c r="E65" s="25"/>
      <c r="F65" s="25"/>
      <c r="G65" s="25"/>
      <c r="H65" s="25"/>
      <c r="I65" s="25"/>
      <c r="J65" s="25"/>
      <c r="K65" s="8"/>
    </row>
    <row r="66" spans="1:11" x14ac:dyDescent="0.3">
      <c r="A66" s="10" t="s">
        <v>12</v>
      </c>
      <c r="B66" s="21">
        <f>B38-(B52-MIN(B$52:B$63))</f>
        <v>4036.7122081725765</v>
      </c>
      <c r="C66" s="21">
        <f>C38-(C52-MIN(C$52:C$63))</f>
        <v>9411.2641962702437</v>
      </c>
      <c r="D66" s="21">
        <f t="shared" ref="D66:J66" si="4">D38-(D52-MIN(D$52:D$63))</f>
        <v>38443.706763876588</v>
      </c>
      <c r="E66" s="21">
        <f t="shared" si="4"/>
        <v>16878.0272872961</v>
      </c>
      <c r="F66" s="21">
        <f t="shared" si="4"/>
        <v>3673.2177369832389</v>
      </c>
      <c r="G66" s="21">
        <f>G38-(G52-MIN(G$52:G$63))</f>
        <v>15874.948410121329</v>
      </c>
      <c r="H66" s="21">
        <f t="shared" si="4"/>
        <v>6872.0221270435495</v>
      </c>
      <c r="I66" s="21">
        <f t="shared" si="4"/>
        <v>3493.3232419955216</v>
      </c>
      <c r="J66" s="21">
        <f t="shared" si="4"/>
        <v>11917.122997360253</v>
      </c>
      <c r="K66" s="8"/>
    </row>
    <row r="67" spans="1:11" x14ac:dyDescent="0.3">
      <c r="A67" s="10" t="s">
        <v>13</v>
      </c>
      <c r="B67" s="21">
        <f>B39-(B53-MIN(B$52:B$63))</f>
        <v>3388.7442034323403</v>
      </c>
      <c r="C67" s="21">
        <f t="shared" ref="B67:J77" si="5">C39-(C53-MIN(C$52:C$63))</f>
        <v>7911.8704247299893</v>
      </c>
      <c r="D67" s="21">
        <f t="shared" si="5"/>
        <v>35229.831417443907</v>
      </c>
      <c r="E67" s="21">
        <f t="shared" si="5"/>
        <v>15895.880456778734</v>
      </c>
      <c r="F67" s="21">
        <f t="shared" si="5"/>
        <v>3238.8054014727741</v>
      </c>
      <c r="G67" s="21">
        <f>G39-(G53-MIN(G$52:G$63))</f>
        <v>15498.452431352696</v>
      </c>
      <c r="H67" s="21">
        <f t="shared" si="5"/>
        <v>6154.3262349716842</v>
      </c>
      <c r="I67" s="21">
        <f t="shared" si="5"/>
        <v>3058.5389873618465</v>
      </c>
      <c r="J67" s="21">
        <f t="shared" si="5"/>
        <v>11591.626097315095</v>
      </c>
      <c r="K67" s="8"/>
    </row>
    <row r="68" spans="1:11" x14ac:dyDescent="0.3">
      <c r="A68" s="10" t="s">
        <v>14</v>
      </c>
      <c r="B68" s="21">
        <f t="shared" si="5"/>
        <v>3490.2782033118974</v>
      </c>
      <c r="C68" s="21">
        <f t="shared" si="5"/>
        <v>9159.6534629233702</v>
      </c>
      <c r="D68" s="21">
        <f t="shared" si="5"/>
        <v>39060.916194839629</v>
      </c>
      <c r="E68" s="21">
        <f t="shared" si="5"/>
        <v>17215.102116382433</v>
      </c>
      <c r="F68" s="21">
        <f t="shared" si="5"/>
        <v>3855.9762699939579</v>
      </c>
      <c r="G68" s="21">
        <f>G40-(G54-MIN(G$52:G$63))</f>
        <v>18065.624873234214</v>
      </c>
      <c r="H68" s="21">
        <f t="shared" si="5"/>
        <v>7053.2989864393285</v>
      </c>
      <c r="I68" s="21">
        <f t="shared" si="5"/>
        <v>3649.9313769681921</v>
      </c>
      <c r="J68" s="21">
        <f t="shared" si="5"/>
        <v>12904.239906854174</v>
      </c>
      <c r="K68" s="8"/>
    </row>
    <row r="69" spans="1:11" x14ac:dyDescent="0.3">
      <c r="A69" s="10" t="s">
        <v>15</v>
      </c>
      <c r="B69" s="21">
        <f t="shared" si="5"/>
        <v>4134.1762162017803</v>
      </c>
      <c r="C69" s="21">
        <f t="shared" si="5"/>
        <v>11529.751889923264</v>
      </c>
      <c r="D69" s="21">
        <f t="shared" si="5"/>
        <v>50349.366893052429</v>
      </c>
      <c r="E69" s="21">
        <f t="shared" si="5"/>
        <v>20968.224319678819</v>
      </c>
      <c r="F69" s="21">
        <f t="shared" si="5"/>
        <v>4948.5594146558042</v>
      </c>
      <c r="G69" s="21">
        <f>G41-(G55-MIN(G$52:G$63))</f>
        <v>22924.942945894229</v>
      </c>
      <c r="H69" s="21">
        <f t="shared" si="5"/>
        <v>8652.1696660031612</v>
      </c>
      <c r="I69" s="21">
        <f t="shared" si="5"/>
        <v>4510.6566029014821</v>
      </c>
      <c r="J69" s="21">
        <f t="shared" si="5"/>
        <v>16537.651966886217</v>
      </c>
      <c r="K69" s="8"/>
    </row>
    <row r="70" spans="1:11" x14ac:dyDescent="0.3">
      <c r="A70" s="10" t="s">
        <v>16</v>
      </c>
      <c r="B70" s="21">
        <f t="shared" si="5"/>
        <v>4259.39887125317</v>
      </c>
      <c r="C70" s="21">
        <f t="shared" si="5"/>
        <v>11637.812339450875</v>
      </c>
      <c r="D70" s="21">
        <f t="shared" si="5"/>
        <v>50098.100737850182</v>
      </c>
      <c r="E70" s="21">
        <f t="shared" si="5"/>
        <v>20541.067438103593</v>
      </c>
      <c r="F70" s="21">
        <f t="shared" si="5"/>
        <v>5054.1145449331825</v>
      </c>
      <c r="G70" s="21">
        <f t="shared" si="5"/>
        <v>23022.760648504853</v>
      </c>
      <c r="H70" s="21">
        <f t="shared" si="5"/>
        <v>8580.2521500503808</v>
      </c>
      <c r="I70" s="21">
        <f t="shared" si="5"/>
        <v>4420.3816470327001</v>
      </c>
      <c r="J70" s="21">
        <f t="shared" si="5"/>
        <v>16607.051642821039</v>
      </c>
      <c r="K70" s="8"/>
    </row>
    <row r="71" spans="1:11" x14ac:dyDescent="0.3">
      <c r="A71" s="10" t="s">
        <v>17</v>
      </c>
      <c r="B71" s="21">
        <f t="shared" si="5"/>
        <v>4075.2206039269454</v>
      </c>
      <c r="C71" s="21">
        <f t="shared" si="5"/>
        <v>10714.712019604931</v>
      </c>
      <c r="D71" s="21">
        <f t="shared" si="5"/>
        <v>43684.414618360737</v>
      </c>
      <c r="E71" s="21">
        <f t="shared" si="5"/>
        <v>19705.062822663389</v>
      </c>
      <c r="F71" s="21">
        <f t="shared" si="5"/>
        <v>4646.5557945242108</v>
      </c>
      <c r="G71" s="21">
        <f t="shared" si="5"/>
        <v>20224.334129625626</v>
      </c>
      <c r="H71" s="21">
        <f t="shared" si="5"/>
        <v>8063.24985788095</v>
      </c>
      <c r="I71" s="21">
        <f t="shared" si="5"/>
        <v>4082.2455048321985</v>
      </c>
      <c r="J71" s="21">
        <f t="shared" si="5"/>
        <v>14528.93531195691</v>
      </c>
      <c r="K71" s="8"/>
    </row>
    <row r="72" spans="1:11" x14ac:dyDescent="0.3">
      <c r="A72" s="10" t="s">
        <v>18</v>
      </c>
      <c r="B72" s="21">
        <f t="shared" si="5"/>
        <v>4617.4369690927597</v>
      </c>
      <c r="C72" s="21">
        <f t="shared" si="5"/>
        <v>9950.6857558392039</v>
      </c>
      <c r="D72" s="21">
        <f t="shared" si="5"/>
        <v>37047.640614924792</v>
      </c>
      <c r="E72" s="21">
        <f t="shared" si="5"/>
        <v>17617.747954536986</v>
      </c>
      <c r="F72" s="21">
        <f t="shared" si="5"/>
        <v>3923.1463078316588</v>
      </c>
      <c r="G72" s="21">
        <f t="shared" si="5"/>
        <v>17045.100445957909</v>
      </c>
      <c r="H72" s="21">
        <f t="shared" si="5"/>
        <v>7043.0193975763723</v>
      </c>
      <c r="I72" s="21">
        <f t="shared" si="5"/>
        <v>3434.0262202090021</v>
      </c>
      <c r="J72" s="21">
        <f t="shared" si="5"/>
        <v>12548.399158544891</v>
      </c>
      <c r="K72" s="8"/>
    </row>
    <row r="73" spans="1:11" x14ac:dyDescent="0.3">
      <c r="A73" s="10" t="s">
        <v>19</v>
      </c>
      <c r="B73" s="21">
        <f t="shared" si="5"/>
        <v>4761.6983815705689</v>
      </c>
      <c r="C73" s="21">
        <f t="shared" si="5"/>
        <v>11554.862997925398</v>
      </c>
      <c r="D73" s="21">
        <f t="shared" si="5"/>
        <v>40788.114429195128</v>
      </c>
      <c r="E73" s="21">
        <f t="shared" si="5"/>
        <v>18382.597269308455</v>
      </c>
      <c r="F73" s="21">
        <f t="shared" si="5"/>
        <v>4482.6269553696147</v>
      </c>
      <c r="G73" s="21">
        <f t="shared" si="5"/>
        <v>18446.747145288649</v>
      </c>
      <c r="H73" s="21">
        <f t="shared" si="5"/>
        <v>8288.124819252891</v>
      </c>
      <c r="I73" s="21">
        <f t="shared" si="5"/>
        <v>3928.4359834683883</v>
      </c>
      <c r="J73" s="21">
        <f t="shared" si="5"/>
        <v>13413.84545560597</v>
      </c>
      <c r="K73" s="8"/>
    </row>
    <row r="74" spans="1:11" x14ac:dyDescent="0.3">
      <c r="A74" s="10" t="s">
        <v>20</v>
      </c>
      <c r="B74" s="21">
        <f t="shared" si="5"/>
        <v>5182.0730980169201</v>
      </c>
      <c r="C74" s="21">
        <f t="shared" si="5"/>
        <v>12630.475842007363</v>
      </c>
      <c r="D74" s="21">
        <f t="shared" si="5"/>
        <v>45255.903139639675</v>
      </c>
      <c r="E74" s="21">
        <f t="shared" si="5"/>
        <v>20454.482527805936</v>
      </c>
      <c r="F74" s="21">
        <f t="shared" si="5"/>
        <v>5077.531583434039</v>
      </c>
      <c r="G74" s="21">
        <f t="shared" si="5"/>
        <v>22015.317792622362</v>
      </c>
      <c r="H74" s="21">
        <f t="shared" si="5"/>
        <v>9817.8242998213009</v>
      </c>
      <c r="I74" s="21">
        <f t="shared" si="5"/>
        <v>4797.0810331398652</v>
      </c>
      <c r="J74" s="21">
        <f t="shared" si="5"/>
        <v>17148.808244439864</v>
      </c>
      <c r="K74" s="8"/>
    </row>
    <row r="75" spans="1:11" x14ac:dyDescent="0.3">
      <c r="A75" s="10" t="s">
        <v>21</v>
      </c>
      <c r="B75" s="21">
        <f t="shared" si="5"/>
        <v>5381.5566859748305</v>
      </c>
      <c r="C75" s="21">
        <f t="shared" si="5"/>
        <v>13133.399615293438</v>
      </c>
      <c r="D75" s="21">
        <f t="shared" si="5"/>
        <v>48454.546675226586</v>
      </c>
      <c r="E75" s="21">
        <f t="shared" si="5"/>
        <v>21436.546702864769</v>
      </c>
      <c r="F75" s="21">
        <f t="shared" si="5"/>
        <v>5518.4102179192641</v>
      </c>
      <c r="G75" s="21">
        <f t="shared" si="5"/>
        <v>22682.71944070439</v>
      </c>
      <c r="H75" s="21">
        <f t="shared" si="5"/>
        <v>9828.6247467740504</v>
      </c>
      <c r="I75" s="21">
        <f t="shared" si="5"/>
        <v>4728.0450594010399</v>
      </c>
      <c r="J75" s="21">
        <f t="shared" si="5"/>
        <v>17217.127894118923</v>
      </c>
      <c r="K75" s="8"/>
    </row>
    <row r="76" spans="1:11" x14ac:dyDescent="0.3">
      <c r="A76" s="10" t="s">
        <v>22</v>
      </c>
      <c r="B76" s="21">
        <f t="shared" si="5"/>
        <v>5259.7843671233377</v>
      </c>
      <c r="C76" s="21">
        <f t="shared" si="5"/>
        <v>13043.60355615407</v>
      </c>
      <c r="D76" s="21">
        <f t="shared" si="5"/>
        <v>48736.460261865483</v>
      </c>
      <c r="E76" s="21">
        <f t="shared" si="5"/>
        <v>21756.270156687577</v>
      </c>
      <c r="F76" s="21">
        <f t="shared" si="5"/>
        <v>5539.2045495278553</v>
      </c>
      <c r="G76" s="21">
        <f t="shared" si="5"/>
        <v>22743.006586867963</v>
      </c>
      <c r="H76" s="21">
        <f t="shared" si="5"/>
        <v>9919.8711360171183</v>
      </c>
      <c r="I76" s="21">
        <f t="shared" si="5"/>
        <v>4797.1131644198786</v>
      </c>
      <c r="J76" s="21">
        <f t="shared" si="5"/>
        <v>17307.06256518298</v>
      </c>
      <c r="K76" s="8"/>
    </row>
    <row r="77" spans="1:11" x14ac:dyDescent="0.3">
      <c r="A77" s="10" t="s">
        <v>23</v>
      </c>
      <c r="B77" s="21">
        <f t="shared" si="5"/>
        <v>4879.9885482704894</v>
      </c>
      <c r="C77" s="21">
        <f t="shared" si="5"/>
        <v>11967.749208003883</v>
      </c>
      <c r="D77" s="21">
        <f t="shared" si="5"/>
        <v>43953.672493452883</v>
      </c>
      <c r="E77" s="21">
        <f t="shared" si="5"/>
        <v>19579.049684883004</v>
      </c>
      <c r="F77" s="21">
        <f t="shared" si="5"/>
        <v>4854.2885609976311</v>
      </c>
      <c r="G77" s="21">
        <f t="shared" si="5"/>
        <v>19990.839700784723</v>
      </c>
      <c r="H77" s="21">
        <f t="shared" si="5"/>
        <v>8631.1153679805702</v>
      </c>
      <c r="I77" s="21">
        <f t="shared" si="5"/>
        <v>4194.059102583672</v>
      </c>
      <c r="J77" s="21">
        <f t="shared" si="5"/>
        <v>14570.320729494</v>
      </c>
      <c r="K77" s="8"/>
    </row>
    <row r="78" spans="1:11" x14ac:dyDescent="0.3">
      <c r="B78" s="25"/>
      <c r="C78" s="25"/>
      <c r="D78" s="25"/>
      <c r="E78" s="25"/>
      <c r="F78" s="25"/>
      <c r="G78" s="25"/>
      <c r="H78" s="25"/>
      <c r="I78" s="25"/>
      <c r="J78" s="25"/>
      <c r="K78" s="8"/>
    </row>
    <row r="79" spans="1:11" x14ac:dyDescent="0.3">
      <c r="A79" s="1" t="s">
        <v>46</v>
      </c>
      <c r="B79" s="22" t="s">
        <v>47</v>
      </c>
      <c r="C79" s="25"/>
      <c r="D79" s="25"/>
      <c r="E79" s="25"/>
      <c r="F79" s="25"/>
      <c r="G79" s="25"/>
      <c r="H79" s="25"/>
      <c r="I79" s="25"/>
      <c r="J79" s="25"/>
      <c r="K79" s="8"/>
    </row>
    <row r="80" spans="1:11" x14ac:dyDescent="0.3">
      <c r="A80" s="10" t="s">
        <v>12</v>
      </c>
      <c r="B80" s="21">
        <f>$B$17-SUM($B66:$J66)</f>
        <v>43388.051388751803</v>
      </c>
      <c r="C80" s="25"/>
      <c r="D80" s="25"/>
      <c r="E80" s="25"/>
      <c r="F80" s="25"/>
      <c r="G80" s="25"/>
      <c r="H80" s="25"/>
      <c r="I80" s="25"/>
      <c r="J80" s="25"/>
      <c r="K80" s="8"/>
    </row>
    <row r="81" spans="1:11" x14ac:dyDescent="0.3">
      <c r="A81" s="10" t="s">
        <v>13</v>
      </c>
      <c r="B81" s="21">
        <f>$B$17-SUM($B67:$J67)</f>
        <v>52020.320703012141</v>
      </c>
      <c r="C81" s="25"/>
      <c r="D81" s="25"/>
      <c r="E81" s="25"/>
      <c r="F81" s="25"/>
      <c r="G81" s="25"/>
      <c r="H81" s="25"/>
      <c r="I81" s="25"/>
      <c r="J81" s="25"/>
      <c r="K81" s="8"/>
    </row>
    <row r="82" spans="1:11" x14ac:dyDescent="0.3">
      <c r="A82" s="10" t="s">
        <v>14</v>
      </c>
      <c r="B82" s="21">
        <f t="shared" ref="B82:B91" si="6">$B$17-SUM($B68:$J68)</f>
        <v>39533.374966923991</v>
      </c>
      <c r="C82" s="25"/>
      <c r="D82" s="25"/>
      <c r="E82" s="25"/>
      <c r="F82" s="25"/>
      <c r="G82" s="25"/>
      <c r="H82" s="25"/>
      <c r="I82" s="25"/>
      <c r="J82" s="25"/>
      <c r="K82" s="8"/>
    </row>
    <row r="83" spans="1:11" x14ac:dyDescent="0.3">
      <c r="A83" s="10" t="s">
        <v>15</v>
      </c>
      <c r="B83" s="21">
        <f>$B$17-SUM($B69:$J69)</f>
        <v>9432.896442673984</v>
      </c>
      <c r="C83" s="25"/>
      <c r="D83" s="25"/>
      <c r="E83" s="25"/>
      <c r="F83" s="25"/>
      <c r="G83" s="25"/>
      <c r="H83" s="25"/>
      <c r="I83" s="25"/>
      <c r="J83" s="25"/>
      <c r="K83" s="8"/>
    </row>
    <row r="84" spans="1:11" x14ac:dyDescent="0.3">
      <c r="A84" s="10" t="s">
        <v>16</v>
      </c>
      <c r="B84" s="21">
        <f t="shared" si="6"/>
        <v>9767.4563378712046</v>
      </c>
      <c r="C84" s="25"/>
      <c r="D84" s="25"/>
      <c r="E84" s="25"/>
      <c r="F84" s="25"/>
      <c r="G84" s="25"/>
      <c r="H84" s="25"/>
      <c r="I84" s="25"/>
      <c r="J84" s="25"/>
      <c r="K84" s="8"/>
    </row>
    <row r="85" spans="1:11" x14ac:dyDescent="0.3">
      <c r="A85" s="10" t="s">
        <v>17</v>
      </c>
      <c r="B85" s="21">
        <f t="shared" si="6"/>
        <v>24263.665694495299</v>
      </c>
      <c r="C85" s="25"/>
      <c r="D85" s="25"/>
      <c r="E85" s="25"/>
      <c r="F85" s="25"/>
      <c r="G85" s="25"/>
      <c r="H85" s="25"/>
      <c r="I85" s="25"/>
      <c r="J85" s="25"/>
      <c r="K85" s="8"/>
    </row>
    <row r="86" spans="1:11" x14ac:dyDescent="0.3">
      <c r="A86" s="10" t="s">
        <v>18</v>
      </c>
      <c r="B86" s="21">
        <f t="shared" si="6"/>
        <v>40761.193533357597</v>
      </c>
      <c r="C86" s="25"/>
      <c r="D86" s="25"/>
      <c r="E86" s="25"/>
      <c r="F86" s="25"/>
      <c r="G86" s="25"/>
      <c r="H86" s="25"/>
      <c r="I86" s="25"/>
      <c r="J86" s="25"/>
      <c r="K86" s="8"/>
    </row>
    <row r="87" spans="1:11" x14ac:dyDescent="0.3">
      <c r="A87" s="10" t="s">
        <v>19</v>
      </c>
      <c r="B87" s="21">
        <f t="shared" si="6"/>
        <v>29941.342920886105</v>
      </c>
      <c r="C87" s="25"/>
      <c r="D87" s="25"/>
      <c r="E87" s="25"/>
      <c r="F87" s="25"/>
      <c r="G87" s="25"/>
      <c r="H87" s="25"/>
      <c r="I87" s="25"/>
      <c r="J87" s="25"/>
      <c r="K87" s="8"/>
    </row>
    <row r="88" spans="1:11" x14ac:dyDescent="0.3">
      <c r="A88" s="10" t="s">
        <v>20</v>
      </c>
      <c r="B88" s="21">
        <f t="shared" si="6"/>
        <v>11608.89879694386</v>
      </c>
      <c r="C88" s="25"/>
      <c r="D88" s="25"/>
      <c r="E88" s="25"/>
      <c r="F88" s="25"/>
      <c r="G88" s="25"/>
      <c r="H88" s="25"/>
      <c r="I88" s="25"/>
      <c r="J88" s="25"/>
      <c r="K88" s="8"/>
    </row>
    <row r="89" spans="1:11" x14ac:dyDescent="0.3">
      <c r="A89" s="10" t="s">
        <v>21</v>
      </c>
      <c r="B89" s="21">
        <f t="shared" si="6"/>
        <v>5607.4193195939006</v>
      </c>
      <c r="C89" s="25"/>
      <c r="D89" s="25"/>
      <c r="E89" s="25"/>
      <c r="F89" s="25"/>
      <c r="G89" s="25"/>
      <c r="H89" s="25"/>
      <c r="I89" s="25"/>
      <c r="J89" s="25"/>
      <c r="K89" s="8"/>
    </row>
    <row r="90" spans="1:11" x14ac:dyDescent="0.3">
      <c r="A90" s="10" t="s">
        <v>22</v>
      </c>
      <c r="B90" s="21">
        <f t="shared" si="6"/>
        <v>4886.0200140249217</v>
      </c>
      <c r="C90" s="25"/>
      <c r="D90" s="25"/>
      <c r="E90" s="25"/>
      <c r="F90" s="25"/>
      <c r="G90" s="25"/>
      <c r="H90" s="25"/>
      <c r="I90" s="25"/>
      <c r="J90" s="25"/>
      <c r="K90" s="8"/>
    </row>
    <row r="91" spans="1:11" x14ac:dyDescent="0.3">
      <c r="A91" s="10" t="s">
        <v>23</v>
      </c>
      <c r="B91" s="21">
        <f t="shared" si="6"/>
        <v>21367.312961420306</v>
      </c>
      <c r="C91" s="25"/>
      <c r="D91" s="25"/>
      <c r="E91" s="25"/>
      <c r="F91" s="25"/>
      <c r="G91" s="25"/>
      <c r="H91" s="25"/>
      <c r="I91" s="25"/>
      <c r="J91" s="25"/>
      <c r="K91" s="8"/>
    </row>
    <row r="92" spans="1:11" x14ac:dyDescent="0.3">
      <c r="A92" s="16" t="s">
        <v>48</v>
      </c>
      <c r="B92" s="27">
        <f>SUM($B$80:$B$91)/$B$17</f>
        <v>1.8999999999999988</v>
      </c>
      <c r="C92" s="25"/>
      <c r="D92" s="25"/>
      <c r="E92" s="25"/>
      <c r="F92" s="25"/>
      <c r="G92" s="25"/>
      <c r="H92" s="25"/>
      <c r="I92" s="25"/>
      <c r="J92" s="25"/>
      <c r="K92" s="8"/>
    </row>
    <row r="93" spans="1:11" x14ac:dyDescent="0.3">
      <c r="B93" s="25"/>
      <c r="C93" s="25"/>
      <c r="D93" s="25"/>
      <c r="E93" s="25"/>
      <c r="F93" s="25"/>
      <c r="G93" s="25"/>
      <c r="H93" s="25"/>
      <c r="I93" s="25"/>
      <c r="J93" s="25"/>
      <c r="K93" s="8"/>
    </row>
    <row r="94" spans="1:11" x14ac:dyDescent="0.3">
      <c r="A94" s="1" t="s">
        <v>49</v>
      </c>
      <c r="B94" s="21">
        <f>(SUM($B$80:$B$91)-1.9*$B$17)/12</f>
        <v>-1.4551915228366852E-11</v>
      </c>
      <c r="C94" s="25"/>
      <c r="D94" s="25" t="s">
        <v>51</v>
      </c>
      <c r="E94" s="25"/>
      <c r="F94" s="25"/>
      <c r="G94" s="25"/>
      <c r="H94" s="25"/>
      <c r="I94" s="25"/>
      <c r="J94" s="25"/>
      <c r="K94" s="8"/>
    </row>
    <row r="95" spans="1:11" x14ac:dyDescent="0.3">
      <c r="A95" s="1" t="s">
        <v>50</v>
      </c>
      <c r="B95" s="25"/>
      <c r="C95" s="25"/>
      <c r="D95" s="28">
        <f>'計算用(期待容量)'!D95</f>
        <v>1.9</v>
      </c>
      <c r="E95" s="25"/>
      <c r="F95" s="25"/>
      <c r="G95" s="25"/>
      <c r="H95" s="25"/>
      <c r="I95" s="25"/>
      <c r="J95" s="25"/>
      <c r="K95" s="8"/>
    </row>
    <row r="96" spans="1:11" ht="15.6" thickBot="1" x14ac:dyDescent="0.35">
      <c r="B96" s="25"/>
      <c r="C96" s="25"/>
      <c r="D96" s="25"/>
      <c r="E96" s="25"/>
      <c r="F96" s="25"/>
      <c r="G96" s="25"/>
      <c r="H96" s="25"/>
      <c r="I96" s="25"/>
      <c r="J96" s="25"/>
      <c r="K96" s="8"/>
    </row>
    <row r="97" spans="1:10" ht="15.6" thickBot="1" x14ac:dyDescent="0.35">
      <c r="A97" s="1" t="s">
        <v>52</v>
      </c>
      <c r="B97" s="33">
        <f>(MIN($K$52:$K$63)+$B$94)*1000</f>
        <v>-1.4551915228366852E-8</v>
      </c>
      <c r="C97" s="20"/>
      <c r="D97" s="20"/>
      <c r="E97" s="20"/>
      <c r="F97" s="20"/>
      <c r="G97" s="20"/>
      <c r="H97" s="20"/>
      <c r="I97" s="20"/>
      <c r="J97" s="20"/>
    </row>
  </sheetData>
  <phoneticPr fontId="2"/>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E201EB-1A9F-43F0-83C3-921B8A44D05C}">
  <dimension ref="A1:L97"/>
  <sheetViews>
    <sheetView topLeftCell="A77" zoomScale="85" zoomScaleNormal="85" workbookViewId="0">
      <selection activeCell="B97" sqref="B97"/>
    </sheetView>
  </sheetViews>
  <sheetFormatPr defaultColWidth="9" defaultRowHeight="15" x14ac:dyDescent="0.3"/>
  <cols>
    <col min="1" max="1" width="24.109375" style="1" bestFit="1" customWidth="1"/>
    <col min="2" max="2" width="11.33203125" style="1" bestFit="1" customWidth="1"/>
    <col min="3" max="3" width="9.77734375" style="1" customWidth="1"/>
    <col min="4" max="10" width="9.77734375" style="1" bestFit="1" customWidth="1"/>
    <col min="11" max="11" width="9.88671875" style="1" customWidth="1"/>
    <col min="12" max="12" width="10" style="1" bestFit="1" customWidth="1"/>
    <col min="13" max="13" width="17.88671875" style="1" customWidth="1"/>
    <col min="14" max="14" width="4.33203125" style="1" customWidth="1"/>
    <col min="15" max="15" width="17.88671875" style="1" bestFit="1" customWidth="1"/>
    <col min="16" max="16384" width="9" style="1"/>
  </cols>
  <sheetData>
    <row r="1" spans="1:11" x14ac:dyDescent="0.3">
      <c r="J1" s="10" t="s">
        <v>37</v>
      </c>
    </row>
    <row r="2" spans="1:11" x14ac:dyDescent="0.3">
      <c r="B2" s="11" t="s">
        <v>28</v>
      </c>
      <c r="C2" s="11" t="s">
        <v>29</v>
      </c>
      <c r="D2" s="11" t="s">
        <v>30</v>
      </c>
      <c r="E2" s="11" t="s">
        <v>31</v>
      </c>
      <c r="F2" s="11" t="s">
        <v>32</v>
      </c>
      <c r="G2" s="11" t="s">
        <v>33</v>
      </c>
      <c r="H2" s="11" t="s">
        <v>34</v>
      </c>
      <c r="I2" s="11" t="s">
        <v>35</v>
      </c>
      <c r="J2" s="11" t="s">
        <v>36</v>
      </c>
    </row>
    <row r="3" spans="1:11" x14ac:dyDescent="0.3">
      <c r="A3" s="1" t="s">
        <v>42</v>
      </c>
    </row>
    <row r="4" spans="1:11" x14ac:dyDescent="0.3">
      <c r="A4" s="10" t="s">
        <v>12</v>
      </c>
      <c r="B4" s="21">
        <f>'計算用(期待容量)'!B4</f>
        <v>3984.801442596674</v>
      </c>
      <c r="C4" s="21">
        <f>'計算用(期待容量)'!C4</f>
        <v>10414.000659727313</v>
      </c>
      <c r="D4" s="21">
        <f>'計算用(期待容量)'!D4</f>
        <v>38345.222629796845</v>
      </c>
      <c r="E4" s="21">
        <f>'計算用(期待容量)'!E4</f>
        <v>18498.051948051947</v>
      </c>
      <c r="F4" s="21">
        <f>'計算用(期待容量)'!F4</f>
        <v>3813.3006720457151</v>
      </c>
      <c r="G4" s="21">
        <f>'計算用(期待容量)'!G4</f>
        <v>17842.589820359281</v>
      </c>
      <c r="H4" s="21">
        <f>'計算用(期待容量)'!H4</f>
        <v>7435.8566487317448</v>
      </c>
      <c r="I4" s="21">
        <f>'計算用(期待容量)'!I4</f>
        <v>3411.3654618473897</v>
      </c>
      <c r="J4" s="21">
        <f>'計算用(期待容量)'!J4</f>
        <v>10286.140122360372</v>
      </c>
      <c r="K4" s="8"/>
    </row>
    <row r="5" spans="1:11" x14ac:dyDescent="0.3">
      <c r="A5" s="10" t="s">
        <v>13</v>
      </c>
      <c r="B5" s="21">
        <f>'計算用(期待容量)'!B5</f>
        <v>3605.4866760168302</v>
      </c>
      <c r="C5" s="21">
        <f>'計算用(期待容量)'!C5</f>
        <v>9703.8427649904697</v>
      </c>
      <c r="D5" s="21">
        <f>'計算用(期待容量)'!D5</f>
        <v>37113.208803611735</v>
      </c>
      <c r="E5" s="21">
        <f>'計算用(期待容量)'!E5</f>
        <v>18686.2012987013</v>
      </c>
      <c r="F5" s="21">
        <f>'計算用(期待容量)'!F5</f>
        <v>3625.5944807742608</v>
      </c>
      <c r="G5" s="21">
        <f>'計算用(期待容量)'!G5</f>
        <v>18365.052395209579</v>
      </c>
      <c r="H5" s="21">
        <f>'計算用(期待容量)'!H5</f>
        <v>7487.8766333589547</v>
      </c>
      <c r="I5" s="21">
        <f>'計算用(期待容量)'!I5</f>
        <v>3431.0843373493976</v>
      </c>
      <c r="J5" s="21">
        <f>'計算用(期待容量)'!J5</f>
        <v>10445.297019932899</v>
      </c>
      <c r="K5" s="8"/>
    </row>
    <row r="6" spans="1:11" x14ac:dyDescent="0.3">
      <c r="A6" s="10" t="s">
        <v>14</v>
      </c>
      <c r="B6" s="21">
        <f>'計算用(期待容量)'!B6</f>
        <v>3624.4524143458225</v>
      </c>
      <c r="C6" s="21">
        <f>'計算用(期待容量)'!C6</f>
        <v>10462.465474270635</v>
      </c>
      <c r="D6" s="21">
        <f>'計算用(期待容量)'!D6</f>
        <v>41014.934537246052</v>
      </c>
      <c r="E6" s="21">
        <f>'計算用(期待容量)'!E6</f>
        <v>20141.883116883117</v>
      </c>
      <c r="F6" s="21">
        <f>'計算用(期待容量)'!F6</f>
        <v>3981.2483168675426</v>
      </c>
      <c r="G6" s="21">
        <f>'計算用(期待容量)'!G6</f>
        <v>21046.369760479043</v>
      </c>
      <c r="H6" s="21">
        <f>'計算用(期待容量)'!H6</f>
        <v>8218.1571867794009</v>
      </c>
      <c r="I6" s="21">
        <f>'計算用(期待容量)'!I6</f>
        <v>3914.1967871485945</v>
      </c>
      <c r="J6" s="21">
        <f>'計算用(期待容量)'!J6</f>
        <v>11879.711071640024</v>
      </c>
      <c r="K6" s="8"/>
    </row>
    <row r="7" spans="1:11" x14ac:dyDescent="0.3">
      <c r="A7" s="10" t="s">
        <v>15</v>
      </c>
      <c r="B7" s="21">
        <f>'計算用(期待容量)'!B7</f>
        <v>4091.9787081339714</v>
      </c>
      <c r="C7" s="21">
        <f>'計算用(期待容量)'!C7</f>
        <v>12445.85006589658</v>
      </c>
      <c r="D7" s="21">
        <f>'計算用(期待容量)'!D7</f>
        <v>52951.494074492097</v>
      </c>
      <c r="E7" s="21">
        <f>'計算用(期待容量)'!E7</f>
        <v>24400</v>
      </c>
      <c r="F7" s="21">
        <f>'計算用(期待容量)'!F7</f>
        <v>4909.8999999999996</v>
      </c>
      <c r="G7" s="21">
        <f>'計算用(期待容量)'!G7</f>
        <v>26340</v>
      </c>
      <c r="H7" s="21">
        <f>'計算用(期待容量)'!H7</f>
        <v>10412</v>
      </c>
      <c r="I7" s="21">
        <f>'計算用(期待容量)'!I7</f>
        <v>4910</v>
      </c>
      <c r="J7" s="21">
        <f>'計算用(期待容量)'!J7</f>
        <v>15216</v>
      </c>
      <c r="K7" s="8"/>
    </row>
    <row r="8" spans="1:11" x14ac:dyDescent="0.3">
      <c r="A8" s="10" t="s">
        <v>16</v>
      </c>
      <c r="B8" s="21">
        <f>'計算用(期待容量)'!B8</f>
        <v>4181</v>
      </c>
      <c r="C8" s="21">
        <f>'計算用(期待容量)'!C8</f>
        <v>12721</v>
      </c>
      <c r="D8" s="21">
        <f>'計算用(期待容量)'!D8</f>
        <v>52950</v>
      </c>
      <c r="E8" s="21">
        <f>'計算用(期待容量)'!E8</f>
        <v>24400</v>
      </c>
      <c r="F8" s="21">
        <f>'計算用(期待容量)'!F8</f>
        <v>4909.8999999999996</v>
      </c>
      <c r="G8" s="21">
        <f>'計算用(期待容量)'!G8</f>
        <v>26340</v>
      </c>
      <c r="H8" s="21">
        <f>'計算用(期待容量)'!H8</f>
        <v>10412</v>
      </c>
      <c r="I8" s="21">
        <f>'計算用(期待容量)'!I8</f>
        <v>4910</v>
      </c>
      <c r="J8" s="21">
        <f>'計算用(期待容量)'!J8</f>
        <v>15216</v>
      </c>
      <c r="K8" s="8"/>
    </row>
    <row r="9" spans="1:11" x14ac:dyDescent="0.3">
      <c r="A9" s="10" t="s">
        <v>17</v>
      </c>
      <c r="B9" s="21">
        <f>'計算用(期待容量)'!B9</f>
        <v>3931.9404306220094</v>
      </c>
      <c r="C9" s="21">
        <f>'計算用(期待容量)'!C9</f>
        <v>11385.68454918986</v>
      </c>
      <c r="D9" s="21">
        <f>'計算用(期待容量)'!D9</f>
        <v>45310.896726862302</v>
      </c>
      <c r="E9" s="21">
        <f>'計算用(期待容量)'!E9</f>
        <v>22360.064935064936</v>
      </c>
      <c r="F9" s="21">
        <f>'計算用(期待容量)'!F9</f>
        <v>4366.5399726352643</v>
      </c>
      <c r="G9" s="21">
        <f>'計算用(期待容量)'!G9</f>
        <v>22732.050898203594</v>
      </c>
      <c r="H9" s="21">
        <f>'計算用(期待容量)'!H9</f>
        <v>9105.4980784012296</v>
      </c>
      <c r="I9" s="21">
        <f>'計算用(期待容量)'!I9</f>
        <v>4288.8554216867469</v>
      </c>
      <c r="J9" s="21">
        <f>'計算用(期待容量)'!J9</f>
        <v>13117.931715018749</v>
      </c>
      <c r="K9" s="8"/>
    </row>
    <row r="10" spans="1:11" x14ac:dyDescent="0.3">
      <c r="A10" s="10" t="s">
        <v>18</v>
      </c>
      <c r="B10" s="21">
        <f>'計算用(期待容量)'!B10</f>
        <v>4354.1342416349426</v>
      </c>
      <c r="C10" s="21">
        <f>'計算用(期待容量)'!C10</f>
        <v>10427.847749596833</v>
      </c>
      <c r="D10" s="21">
        <f>'計算用(期待容量)'!D10</f>
        <v>37638.027370203163</v>
      </c>
      <c r="E10" s="21">
        <f>'計算用(期待容量)'!E10</f>
        <v>19478.409090909092</v>
      </c>
      <c r="F10" s="21">
        <f>'計算用(期待容量)'!F10</f>
        <v>3689.809756735548</v>
      </c>
      <c r="G10" s="21">
        <f>'計算用(期待容量)'!G10</f>
        <v>18808.652694610777</v>
      </c>
      <c r="H10" s="21">
        <f>'計算用(期待容量)'!H10</f>
        <v>7796.9953881629517</v>
      </c>
      <c r="I10" s="21">
        <f>'計算用(期待容量)'!I10</f>
        <v>3539.5381526104416</v>
      </c>
      <c r="J10" s="21">
        <f>'計算用(期待容量)'!J10</f>
        <v>11179.020327610026</v>
      </c>
      <c r="K10" s="8"/>
    </row>
    <row r="11" spans="1:11" x14ac:dyDescent="0.3">
      <c r="A11" s="10" t="s">
        <v>19</v>
      </c>
      <c r="B11" s="21">
        <f>'計算用(期待容量)'!B11</f>
        <v>4532.8114606291329</v>
      </c>
      <c r="C11" s="21">
        <f>'計算用(期待容量)'!C11</f>
        <v>11630.56641254948</v>
      </c>
      <c r="D11" s="21">
        <f>'計算用(期待容量)'!D11</f>
        <v>40007.430304740403</v>
      </c>
      <c r="E11" s="21">
        <f>'計算用(期待容量)'!E11</f>
        <v>19260.551948051947</v>
      </c>
      <c r="F11" s="21">
        <f>'計算用(期待容量)'!F11</f>
        <v>4070.1617758908628</v>
      </c>
      <c r="G11" s="21">
        <f>'計算用(期待容量)'!G11</f>
        <v>19557.844311377245</v>
      </c>
      <c r="H11" s="21">
        <f>'計算用(期待容量)'!H11</f>
        <v>8345.2059953881635</v>
      </c>
      <c r="I11" s="21">
        <f>'計算用(期待容量)'!I11</f>
        <v>3647.9919678714859</v>
      </c>
      <c r="J11" s="21">
        <f>'計算用(期待容量)'!J11</f>
        <v>11405.243339253997</v>
      </c>
      <c r="K11" s="8"/>
    </row>
    <row r="12" spans="1:11" x14ac:dyDescent="0.3">
      <c r="A12" s="10" t="s">
        <v>20</v>
      </c>
      <c r="B12" s="21">
        <f>'計算用(期待容量)'!B12</f>
        <v>4882.180324584252</v>
      </c>
      <c r="C12" s="21">
        <f>'計算用(期待容量)'!C12</f>
        <v>12970.766896349509</v>
      </c>
      <c r="D12" s="21">
        <f>'計算用(期待容量)'!D12</f>
        <v>44339.449492099324</v>
      </c>
      <c r="E12" s="21">
        <f>'計算用(期待容量)'!E12</f>
        <v>21686.688311688311</v>
      </c>
      <c r="F12" s="21">
        <f>'計算用(期待容量)'!F12</f>
        <v>4618.4614398680051</v>
      </c>
      <c r="G12" s="21">
        <f>'計算用(期待容量)'!G12</f>
        <v>23500.958083832335</v>
      </c>
      <c r="H12" s="21">
        <f>'計算用(期待容量)'!H12</f>
        <v>10072.869715603381</v>
      </c>
      <c r="I12" s="21">
        <f>'計算用(期待容量)'!I12</f>
        <v>4525.4819277108436</v>
      </c>
      <c r="J12" s="21">
        <f>'計算用(期待容量)'!J12</f>
        <v>14587.380303927373</v>
      </c>
      <c r="K12" s="8"/>
    </row>
    <row r="13" spans="1:11" x14ac:dyDescent="0.3">
      <c r="A13" s="10" t="s">
        <v>21</v>
      </c>
      <c r="B13" s="21">
        <f>'計算用(期待容量)'!B13</f>
        <v>4982</v>
      </c>
      <c r="C13" s="21">
        <f>'計算用(期待容量)'!C13</f>
        <v>13493</v>
      </c>
      <c r="D13" s="21">
        <f>'計算用(期待容量)'!D13</f>
        <v>47535.972065462753</v>
      </c>
      <c r="E13" s="21">
        <f>'計算用(期待容量)'!E13</f>
        <v>22746.266233766233</v>
      </c>
      <c r="F13" s="21">
        <f>'計算用(期待容量)'!F13</f>
        <v>4860.5036338759328</v>
      </c>
      <c r="G13" s="21">
        <f>'計算用(期待容量)'!G13</f>
        <v>24240.291916167665</v>
      </c>
      <c r="H13" s="21">
        <f>'計算用(期待容量)'!H13</f>
        <v>10313.962336664104</v>
      </c>
      <c r="I13" s="21">
        <f>'計算用(期待容量)'!I13</f>
        <v>4525.4819277108436</v>
      </c>
      <c r="J13" s="21">
        <f>'計算用(期待容量)'!J13</f>
        <v>14778.568778369845</v>
      </c>
      <c r="K13" s="8"/>
    </row>
    <row r="14" spans="1:11" x14ac:dyDescent="0.3">
      <c r="A14" s="10" t="s">
        <v>22</v>
      </c>
      <c r="B14" s="21">
        <f>'計算用(期待容量)'!B14</f>
        <v>4913.1244239631333</v>
      </c>
      <c r="C14" s="21">
        <f>'計算用(期待容量)'!C14</f>
        <v>13345.627400674388</v>
      </c>
      <c r="D14" s="21">
        <f>'計算用(期待容量)'!D14</f>
        <v>47535.673250564338</v>
      </c>
      <c r="E14" s="21">
        <f>'計算用(期待容量)'!E14</f>
        <v>22746.266233766233</v>
      </c>
      <c r="F14" s="21">
        <f>'計算用(期待容量)'!F14</f>
        <v>4860.5036338759328</v>
      </c>
      <c r="G14" s="21">
        <f>'計算用(期待容量)'!G14</f>
        <v>24240.291916167665</v>
      </c>
      <c r="H14" s="21">
        <f>'計算用(期待容量)'!H14</f>
        <v>10313.962336664104</v>
      </c>
      <c r="I14" s="21">
        <f>'計算用(期待容量)'!I14</f>
        <v>4525.4819277108436</v>
      </c>
      <c r="J14" s="21">
        <f>'計算用(期待容量)'!J14</f>
        <v>14778.568778369845</v>
      </c>
      <c r="K14" s="8"/>
    </row>
    <row r="15" spans="1:11" x14ac:dyDescent="0.3">
      <c r="A15" s="10" t="s">
        <v>23</v>
      </c>
      <c r="B15" s="21">
        <f>'計算用(期待容量)'!B15</f>
        <v>4533.80965738329</v>
      </c>
      <c r="C15" s="21">
        <f>'計算用(期待容量)'!C15</f>
        <v>12399.079900307872</v>
      </c>
      <c r="D15" s="21">
        <f>'計算用(期待容量)'!D15</f>
        <v>43155.744074492097</v>
      </c>
      <c r="E15" s="21">
        <f>'計算用(期待容量)'!E15</f>
        <v>20775.64935064935</v>
      </c>
      <c r="F15" s="21">
        <f>'計算用(期待容量)'!F15</f>
        <v>4499.9101611702445</v>
      </c>
      <c r="G15" s="21">
        <f>'計算用(期待容量)'!G15</f>
        <v>21598.405688622755</v>
      </c>
      <c r="H15" s="21">
        <f>'計算用(期待容量)'!H15</f>
        <v>9104.4976940814759</v>
      </c>
      <c r="I15" s="21">
        <f>'計算用(期待容量)'!I15</f>
        <v>4042.3694779116468</v>
      </c>
      <c r="J15" s="21">
        <f>'計算用(期待容量)'!J15</f>
        <v>12567.388987566608</v>
      </c>
      <c r="K15" s="8"/>
    </row>
    <row r="16" spans="1:11" x14ac:dyDescent="0.3">
      <c r="B16" s="22"/>
      <c r="C16" s="22"/>
      <c r="D16" s="22"/>
      <c r="E16" s="22"/>
      <c r="F16" s="22"/>
      <c r="G16" s="22"/>
      <c r="H16" s="22"/>
      <c r="I16" s="22"/>
      <c r="J16" s="22"/>
      <c r="K16" s="29"/>
    </row>
    <row r="17" spans="1:12" x14ac:dyDescent="0.3">
      <c r="A17" s="1" t="s">
        <v>43</v>
      </c>
      <c r="B17" s="23">
        <f>'計算用(期待容量)'!B17</f>
        <v>153988.39635787118</v>
      </c>
      <c r="C17" s="22"/>
      <c r="D17" s="22"/>
      <c r="E17" s="22"/>
      <c r="F17" s="22"/>
      <c r="G17" s="22"/>
      <c r="H17" s="22"/>
      <c r="I17" s="22"/>
      <c r="J17" s="22"/>
      <c r="K17" s="29"/>
    </row>
    <row r="18" spans="1:12" x14ac:dyDescent="0.3">
      <c r="B18" s="22"/>
      <c r="C18" s="22"/>
      <c r="D18" s="22"/>
      <c r="E18" s="22"/>
      <c r="F18" s="22"/>
      <c r="G18" s="22"/>
      <c r="H18" s="22"/>
      <c r="I18" s="22"/>
      <c r="J18" s="22"/>
      <c r="K18" s="29"/>
    </row>
    <row r="19" spans="1:12" x14ac:dyDescent="0.3">
      <c r="A19" s="1" t="s">
        <v>38</v>
      </c>
      <c r="B19" s="24">
        <f>'計算用(期待容量)'!B19</f>
        <v>0.18710000000000002</v>
      </c>
      <c r="C19" s="24">
        <f>'計算用(期待容量)'!C19</f>
        <v>0.1522</v>
      </c>
      <c r="D19" s="24">
        <f>'計算用(期待容量)'!D19</f>
        <v>3.85E-2</v>
      </c>
      <c r="E19" s="24">
        <f>'計算用(期待容量)'!E19</f>
        <v>-6.6E-3</v>
      </c>
      <c r="F19" s="24">
        <f>'計算用(期待容量)'!F19</f>
        <v>0.25079999999999997</v>
      </c>
      <c r="G19" s="24">
        <f>'計算用(期待容量)'!G19</f>
        <v>-1.8100000000000002E-2</v>
      </c>
      <c r="H19" s="24">
        <f>'計算用(期待容量)'!H19</f>
        <v>3.39E-2</v>
      </c>
      <c r="I19" s="24">
        <f>'計算用(期待容量)'!I19</f>
        <v>0.1323</v>
      </c>
      <c r="J19" s="24">
        <f>'計算用(期待容量)'!J19</f>
        <v>0.221</v>
      </c>
      <c r="K19" s="8"/>
    </row>
    <row r="20" spans="1:12" x14ac:dyDescent="0.3">
      <c r="B20" s="25"/>
      <c r="C20" s="25"/>
      <c r="D20" s="25"/>
      <c r="E20" s="25"/>
      <c r="F20" s="25"/>
      <c r="G20" s="25"/>
      <c r="H20" s="25"/>
      <c r="I20" s="25"/>
      <c r="J20" s="25"/>
      <c r="K20" s="8"/>
      <c r="L20" s="13"/>
    </row>
    <row r="21" spans="1:12" x14ac:dyDescent="0.3">
      <c r="A21" s="1" t="s">
        <v>41</v>
      </c>
      <c r="B21" s="24">
        <f>'計算用(期待容量)'!B21</f>
        <v>0.01</v>
      </c>
      <c r="C21" s="24">
        <f>B21</f>
        <v>0.01</v>
      </c>
      <c r="D21" s="24">
        <f t="shared" ref="D21:J21" si="0">C21</f>
        <v>0.01</v>
      </c>
      <c r="E21" s="24">
        <f t="shared" si="0"/>
        <v>0.01</v>
      </c>
      <c r="F21" s="24">
        <f t="shared" si="0"/>
        <v>0.01</v>
      </c>
      <c r="G21" s="24">
        <f t="shared" si="0"/>
        <v>0.01</v>
      </c>
      <c r="H21" s="24">
        <f t="shared" si="0"/>
        <v>0.01</v>
      </c>
      <c r="I21" s="24">
        <f t="shared" si="0"/>
        <v>0.01</v>
      </c>
      <c r="J21" s="24">
        <f t="shared" si="0"/>
        <v>0.01</v>
      </c>
      <c r="K21" s="8"/>
      <c r="L21" s="13"/>
    </row>
    <row r="22" spans="1:12" x14ac:dyDescent="0.3">
      <c r="B22" s="25"/>
      <c r="C22" s="25"/>
      <c r="D22" s="25"/>
      <c r="E22" s="25"/>
      <c r="F22" s="25"/>
      <c r="G22" s="25"/>
      <c r="H22" s="25"/>
      <c r="I22" s="25"/>
      <c r="J22" s="25"/>
      <c r="K22" s="8"/>
      <c r="L22" s="13"/>
    </row>
    <row r="23" spans="1:12" x14ac:dyDescent="0.3">
      <c r="A23" s="1" t="s">
        <v>39</v>
      </c>
      <c r="B23" s="25"/>
      <c r="C23" s="25"/>
      <c r="D23" s="25"/>
      <c r="E23" s="25"/>
      <c r="F23" s="25"/>
      <c r="G23" s="25"/>
      <c r="H23" s="25"/>
      <c r="I23" s="25"/>
      <c r="J23" s="25"/>
      <c r="K23" s="8"/>
    </row>
    <row r="24" spans="1:12" x14ac:dyDescent="0.3">
      <c r="A24" s="10" t="s">
        <v>12</v>
      </c>
      <c r="B24" s="21">
        <f>'計算用(期待容量)'!B24</f>
        <v>733.49359875990217</v>
      </c>
      <c r="C24" s="21">
        <f>'計算用(期待容量)'!C24</f>
        <v>2691.8873704648422</v>
      </c>
      <c r="D24" s="21">
        <f>'計算用(期待容量)'!D24</f>
        <v>1761.2591634654027</v>
      </c>
      <c r="E24" s="21">
        <f>'計算用(期待容量)'!E24</f>
        <v>1682.918037379221</v>
      </c>
      <c r="F24" s="21">
        <f>'計算用(期待容量)'!F24</f>
        <v>1134.5917503319988</v>
      </c>
      <c r="G24" s="21">
        <f>'計算用(期待容量)'!G24</f>
        <v>1823.1164326930427</v>
      </c>
      <c r="H24" s="21">
        <f>'計算用(期待容量)'!H24</f>
        <v>890.26862856751904</v>
      </c>
      <c r="I24" s="21">
        <f>'計算用(期待容量)'!I24</f>
        <v>403.47952507275204</v>
      </c>
      <c r="J24" s="21">
        <f>'計算用(期待容量)'!J24</f>
        <v>745.11549326536715</v>
      </c>
      <c r="K24" s="8"/>
    </row>
    <row r="25" spans="1:12" x14ac:dyDescent="0.3">
      <c r="A25" s="10" t="s">
        <v>13</v>
      </c>
      <c r="B25" s="21">
        <f>'計算用(期待容量)'!B25</f>
        <v>927.38389642740754</v>
      </c>
      <c r="C25" s="21">
        <f>'計算用(期待容量)'!C25</f>
        <v>3365.9356367419359</v>
      </c>
      <c r="D25" s="21">
        <f>'計算用(期待容量)'!D25</f>
        <v>3683.3680131429956</v>
      </c>
      <c r="E25" s="21">
        <f>'計算用(期待容量)'!E25</f>
        <v>2853.8539263381504</v>
      </c>
      <c r="F25" s="21">
        <f>'計算用(期待容量)'!F25</f>
        <v>1332.3441198874132</v>
      </c>
      <c r="G25" s="21">
        <f>'計算用(期待容量)'!G25</f>
        <v>2717.8430394556849</v>
      </c>
      <c r="H25" s="21">
        <f>'計算用(期待容量)'!H25</f>
        <v>1662.2681825917293</v>
      </c>
      <c r="I25" s="21">
        <f>'計算用(期待容量)'!I25</f>
        <v>860.78865119237071</v>
      </c>
      <c r="J25" s="21">
        <f>'計算用(期待容量)'!J25</f>
        <v>1266.5345342223038</v>
      </c>
      <c r="K25" s="8"/>
    </row>
    <row r="26" spans="1:12" x14ac:dyDescent="0.3">
      <c r="A26" s="10" t="s">
        <v>14</v>
      </c>
      <c r="B26" s="21">
        <f>'計算用(期待容量)'!B26</f>
        <v>848.55378190148724</v>
      </c>
      <c r="C26" s="21">
        <f>'計算用(期待容量)'!C26</f>
        <v>2999.8239112739629</v>
      </c>
      <c r="D26" s="21">
        <f>'計算用(期待容量)'!D26</f>
        <v>3943.2426674628596</v>
      </c>
      <c r="E26" s="21">
        <f>'計算用(期待容量)'!E26</f>
        <v>2995.2634030980853</v>
      </c>
      <c r="F26" s="21">
        <f>'計算用(期待容量)'!F26</f>
        <v>1163.5816079126394</v>
      </c>
      <c r="G26" s="21">
        <f>'計算用(期待容量)'!G26</f>
        <v>2810.2692921849475</v>
      </c>
      <c r="H26" s="21">
        <f>'計算用(期待容量)'!H26</f>
        <v>1525.6353008396884</v>
      </c>
      <c r="I26" s="21">
        <f>'計算用(期待容量)'!I26</f>
        <v>821.25561299164724</v>
      </c>
      <c r="J26" s="21">
        <f>'計算用(期待容量)'!J26</f>
        <v>1719.6844223346952</v>
      </c>
      <c r="K26" s="8"/>
    </row>
    <row r="27" spans="1:12" x14ac:dyDescent="0.3">
      <c r="A27" s="10" t="s">
        <v>15</v>
      </c>
      <c r="B27" s="21">
        <f>'計算用(期待容量)'!B27</f>
        <v>764.33149530539686</v>
      </c>
      <c r="C27" s="21">
        <f>'計算用(期待容量)'!C27</f>
        <v>2934.8150566617451</v>
      </c>
      <c r="D27" s="21">
        <f>'計算用(期待容量)'!D27</f>
        <v>5170.2746440525343</v>
      </c>
      <c r="E27" s="21">
        <f>'計算用(期待容量)'!E27</f>
        <v>3514.7356803211774</v>
      </c>
      <c r="F27" s="21">
        <f>'計算用(期待容量)'!F27</f>
        <v>1241.8425053441952</v>
      </c>
      <c r="G27" s="21">
        <f>'計算用(期待容量)'!G27</f>
        <v>3201.7030541057734</v>
      </c>
      <c r="H27" s="21">
        <f>'計算用(期待容量)'!H27</f>
        <v>2216.9171339968402</v>
      </c>
      <c r="I27" s="21">
        <f>'計算用(期待容量)'!I27</f>
        <v>1098.0363970985181</v>
      </c>
      <c r="J27" s="21">
        <f>'計算用(期待容量)'!J27</f>
        <v>2193.2440331137832</v>
      </c>
      <c r="K27" s="8"/>
    </row>
    <row r="28" spans="1:12" x14ac:dyDescent="0.3">
      <c r="A28" s="10" t="s">
        <v>16</v>
      </c>
      <c r="B28" s="21">
        <f>'計算用(期待容量)'!B28</f>
        <v>745.67622874682991</v>
      </c>
      <c r="C28" s="21">
        <f>'計算用(期待容量)'!C28</f>
        <v>3146.533860549127</v>
      </c>
      <c r="D28" s="21">
        <f>'計算用(期待容量)'!D28</f>
        <v>5419.9742621498126</v>
      </c>
      <c r="E28" s="21">
        <f>'計算用(期待容量)'!E28</f>
        <v>3941.8925618964022</v>
      </c>
      <c r="F28" s="21">
        <f>'計算用(期待容量)'!F28</f>
        <v>1136.2873750668168</v>
      </c>
      <c r="G28" s="21">
        <f>'計算用(期待容量)'!G28</f>
        <v>3103.8853514951475</v>
      </c>
      <c r="H28" s="21">
        <f>'計算用(期待容量)'!H28</f>
        <v>2288.8346499496201</v>
      </c>
      <c r="I28" s="21">
        <f>'計算用(期待容量)'!I28</f>
        <v>1188.3113529672999</v>
      </c>
      <c r="J28" s="21">
        <f>'計算用(期待容量)'!J28</f>
        <v>2123.8443571789626</v>
      </c>
      <c r="K28" s="8"/>
    </row>
    <row r="29" spans="1:12" x14ac:dyDescent="0.3">
      <c r="A29" s="10" t="s">
        <v>17</v>
      </c>
      <c r="B29" s="21">
        <f>'計算用(期待容量)'!B29</f>
        <v>631.705285570662</v>
      </c>
      <c r="C29" s="21">
        <f>'計算用(期待容量)'!C29</f>
        <v>2517.7305634635268</v>
      </c>
      <c r="D29" s="21">
        <f>'計算用(期待容量)'!D29</f>
        <v>3824.0605997543817</v>
      </c>
      <c r="E29" s="21">
        <f>'計算用(期待容量)'!E29</f>
        <v>2731.0263331807646</v>
      </c>
      <c r="F29" s="21">
        <f>'計算用(期待容量)'!F29</f>
        <v>858.77780297433037</v>
      </c>
      <c r="G29" s="21">
        <f>'計算用(期待容量)'!G29</f>
        <v>2323.5871563025166</v>
      </c>
      <c r="H29" s="21">
        <f>'計算用(期待容量)'!H29</f>
        <v>1441.9795861620928</v>
      </c>
      <c r="I29" s="21">
        <f>'計算用(期待容量)'!I29</f>
        <v>816.91404336057303</v>
      </c>
      <c r="J29" s="21">
        <f>'計算用(期待容量)'!J29</f>
        <v>1619.2386292311708</v>
      </c>
      <c r="K29" s="8"/>
    </row>
    <row r="30" spans="1:12" x14ac:dyDescent="0.3">
      <c r="A30" s="10" t="s">
        <v>18</v>
      </c>
      <c r="B30" s="21">
        <f>'計算用(期待容量)'!B30</f>
        <v>594.89713156842981</v>
      </c>
      <c r="C30" s="21">
        <f>'計算用(期待容量)'!C30</f>
        <v>2168.5588987422366</v>
      </c>
      <c r="D30" s="21">
        <f>'計算用(期待容量)'!D30</f>
        <v>2415.8310827332257</v>
      </c>
      <c r="E30" s="21">
        <f>'計算用(期待容量)'!E30</f>
        <v>1926.8877272811942</v>
      </c>
      <c r="F30" s="21">
        <f>'計算用(期待容量)'!F30</f>
        <v>728.96583346051966</v>
      </c>
      <c r="G30" s="21">
        <f>'計算用(期待容量)'!G30</f>
        <v>1611.2021618265221</v>
      </c>
      <c r="H30" s="21">
        <f>'計算用(期待容量)'!H30</f>
        <v>1096.2640881269335</v>
      </c>
      <c r="I30" s="21">
        <f>'計算用(期待容量)'!I30</f>
        <v>609.18821151790553</v>
      </c>
      <c r="J30" s="21">
        <f>'計算用(期待容量)'!J30</f>
        <v>1212.9748647430511</v>
      </c>
      <c r="K30" s="8"/>
    </row>
    <row r="31" spans="1:12" x14ac:dyDescent="0.3">
      <c r="A31" s="10" t="s">
        <v>19</v>
      </c>
      <c r="B31" s="21">
        <f>'計算用(期待容量)'!B31</f>
        <v>664.53021794856647</v>
      </c>
      <c r="C31" s="21">
        <f>'計算用(期待容量)'!C31</f>
        <v>1962.18128673961</v>
      </c>
      <c r="D31" s="21">
        <f>'計算用(期待容量)'!D31</f>
        <v>1159.6762453251897</v>
      </c>
      <c r="E31" s="21">
        <f>'計算用(期待容量)'!E31</f>
        <v>943.44055536686665</v>
      </c>
      <c r="F31" s="21">
        <f>'計算用(期待容量)'!F31</f>
        <v>649.03301167358541</v>
      </c>
      <c r="G31" s="21">
        <f>'計算用(期待容量)'!G31</f>
        <v>952.67862716643833</v>
      </c>
      <c r="H31" s="21">
        <f>'計算用(期待容量)'!H31</f>
        <v>423.43571933281197</v>
      </c>
      <c r="I31" s="21">
        <f>'計算用(期待容量)'!I31</f>
        <v>238.66524143121009</v>
      </c>
      <c r="J31" s="21">
        <f>'計算用(期待容量)'!J31</f>
        <v>626.0090950157014</v>
      </c>
      <c r="K31" s="8"/>
    </row>
    <row r="32" spans="1:12" x14ac:dyDescent="0.3">
      <c r="A32" s="10" t="s">
        <v>20</v>
      </c>
      <c r="B32" s="21">
        <f>'計算用(期待容量)'!B32</f>
        <v>662.38496854288826</v>
      </c>
      <c r="C32" s="21">
        <f>'計算用(期待容量)'!C32</f>
        <v>2444.1494449300362</v>
      </c>
      <c r="D32" s="21">
        <f>'計算用(期待容量)'!D32</f>
        <v>1234.0096528264617</v>
      </c>
      <c r="E32" s="21">
        <f>'計算用(期待容量)'!E32</f>
        <v>1305.9405241421134</v>
      </c>
      <c r="F32" s="21">
        <f>'計算用(期待容量)'!F32</f>
        <v>745.42459995154127</v>
      </c>
      <c r="G32" s="21">
        <f>'計算用(期待容量)'!G32</f>
        <v>1295.2825307309317</v>
      </c>
      <c r="H32" s="21">
        <f>'計算用(期待容量)'!H32</f>
        <v>697.24439629706978</v>
      </c>
      <c r="I32" s="21">
        <f>'計算用(期待容量)'!I32</f>
        <v>372.37697288423175</v>
      </c>
      <c r="J32" s="21">
        <f>'計算用(期待容量)'!J32</f>
        <v>808.25690969473317</v>
      </c>
      <c r="K32" s="8"/>
    </row>
    <row r="33" spans="1:11" x14ac:dyDescent="0.3">
      <c r="A33" s="10" t="s">
        <v>21</v>
      </c>
      <c r="B33" s="21">
        <f>'計算用(期待容量)'!B33</f>
        <v>582.39551402516975</v>
      </c>
      <c r="C33" s="21">
        <f>'計算用(期待容量)'!C33</f>
        <v>2548.1649847065637</v>
      </c>
      <c r="D33" s="21">
        <f>'計算用(期待容量)'!D33</f>
        <v>1386.9200354111115</v>
      </c>
      <c r="E33" s="21">
        <f>'計算用(期待容量)'!E33</f>
        <v>1387.0568360962648</v>
      </c>
      <c r="F33" s="21">
        <f>'計算用(期待容量)'!F33</f>
        <v>609.71276367151097</v>
      </c>
      <c r="G33" s="21">
        <f>'計算用(期待容量)'!G33</f>
        <v>1361.2261109423166</v>
      </c>
      <c r="H33" s="21">
        <f>'計算用(期待容量)'!H33</f>
        <v>938.1205364696084</v>
      </c>
      <c r="I33" s="21">
        <f>'計算用(期待容量)'!I33</f>
        <v>441.41294662305711</v>
      </c>
      <c r="J33" s="21">
        <f>'計算用(期待容量)'!J33</f>
        <v>975.29027205435568</v>
      </c>
      <c r="K33" s="8"/>
    </row>
    <row r="34" spans="1:11" x14ac:dyDescent="0.3">
      <c r="A34" s="10" t="s">
        <v>22</v>
      </c>
      <c r="B34" s="21">
        <f>'計算用(期待容量)'!B34</f>
        <v>621.71688080292893</v>
      </c>
      <c r="C34" s="21">
        <f>'計算用(期待容量)'!C34</f>
        <v>2466.6846089097057</v>
      </c>
      <c r="D34" s="21">
        <f>'計算用(期待容量)'!D34</f>
        <v>1104.6931413512309</v>
      </c>
      <c r="E34" s="21">
        <f>'計算用(期待容量)'!E34</f>
        <v>1067.3333822734553</v>
      </c>
      <c r="F34" s="21">
        <f>'計算用(期待容量)'!F34</f>
        <v>588.91843206292037</v>
      </c>
      <c r="G34" s="21">
        <f>'計算用(期待容量)'!G34</f>
        <v>1300.9389647787432</v>
      </c>
      <c r="H34" s="21">
        <f>'計算用(期待容量)'!H34</f>
        <v>846.87414722654125</v>
      </c>
      <c r="I34" s="21">
        <f>'計算用(期待容量)'!I34</f>
        <v>372.34484160421817</v>
      </c>
      <c r="J34" s="21">
        <f>'計算用(期待容量)'!J34</f>
        <v>885.35560099030045</v>
      </c>
      <c r="K34" s="8"/>
    </row>
    <row r="35" spans="1:11" x14ac:dyDescent="0.3">
      <c r="A35" s="10" t="s">
        <v>23</v>
      </c>
      <c r="B35" s="21">
        <f>'計算用(期待容量)'!B35</f>
        <v>547.43499258304746</v>
      </c>
      <c r="C35" s="21">
        <f>'計算用(期待容量)'!C35</f>
        <v>2442.4614521339272</v>
      </c>
      <c r="D35" s="21">
        <f>'計算用(期待容量)'!D35</f>
        <v>1295.1251686520745</v>
      </c>
      <c r="E35" s="21">
        <f>'計算用(期待容量)'!E35</f>
        <v>1267.2368735585515</v>
      </c>
      <c r="F35" s="21">
        <f>'計算用(期待容量)'!F35</f>
        <v>819.1981702058132</v>
      </c>
      <c r="G35" s="21">
        <f>'計算用(期待容量)'!G35</f>
        <v>1432.6189017601846</v>
      </c>
      <c r="H35" s="21">
        <f>'計算用(期待容量)'!H35</f>
        <v>873.0697748710827</v>
      </c>
      <c r="I35" s="21">
        <f>'計算用(期待容量)'!I35</f>
        <v>423.53955203480166</v>
      </c>
      <c r="J35" s="21">
        <f>'計算用(期待容量)'!J35</f>
        <v>900.13511420049599</v>
      </c>
      <c r="K35" s="8"/>
    </row>
    <row r="36" spans="1:11" x14ac:dyDescent="0.3">
      <c r="B36" s="26"/>
      <c r="C36" s="26"/>
      <c r="D36" s="26"/>
      <c r="E36" s="26"/>
      <c r="F36" s="26"/>
      <c r="G36" s="26"/>
      <c r="H36" s="26"/>
      <c r="I36" s="26"/>
      <c r="J36" s="26"/>
      <c r="K36" s="8"/>
    </row>
    <row r="37" spans="1:11" x14ac:dyDescent="0.3">
      <c r="A37" s="1" t="s">
        <v>40</v>
      </c>
      <c r="B37" s="25"/>
      <c r="C37" s="25"/>
      <c r="D37" s="25"/>
      <c r="E37" s="25"/>
      <c r="F37" s="25"/>
      <c r="G37" s="25"/>
      <c r="H37" s="25"/>
      <c r="I37" s="25"/>
      <c r="J37" s="25"/>
      <c r="K37" s="8"/>
    </row>
    <row r="38" spans="1:11" x14ac:dyDescent="0.3">
      <c r="A38" s="10" t="s">
        <v>12</v>
      </c>
      <c r="B38" s="21">
        <f>B4*(1+B$19+B$21)-B24</f>
        <v>4036.7122081725765</v>
      </c>
      <c r="C38" s="21">
        <f t="shared" ref="C38:J38" si="1">C4*(1+C$19+C$21)-C24</f>
        <v>9411.2641962702437</v>
      </c>
      <c r="D38" s="21">
        <f t="shared" si="1"/>
        <v>38443.706763876588</v>
      </c>
      <c r="E38" s="21">
        <f t="shared" si="1"/>
        <v>16878.0272872961</v>
      </c>
      <c r="F38" s="21">
        <f t="shared" si="1"/>
        <v>3673.2177369832389</v>
      </c>
      <c r="G38" s="21">
        <f t="shared" si="1"/>
        <v>15874.948410121329</v>
      </c>
      <c r="H38" s="21">
        <f t="shared" si="1"/>
        <v>6872.0221270435495</v>
      </c>
      <c r="I38" s="21">
        <f t="shared" si="1"/>
        <v>3493.3232419955216</v>
      </c>
      <c r="J38" s="21">
        <f t="shared" si="1"/>
        <v>11917.122997360253</v>
      </c>
      <c r="K38" s="8"/>
    </row>
    <row r="39" spans="1:11" x14ac:dyDescent="0.3">
      <c r="A39" s="10" t="s">
        <v>13</v>
      </c>
      <c r="B39" s="21">
        <f t="shared" ref="B39:J49" si="2">B5*(1+B$19+B$21)-B25</f>
        <v>3388.7442034323403</v>
      </c>
      <c r="C39" s="21">
        <f t="shared" si="2"/>
        <v>7911.8704247299893</v>
      </c>
      <c r="D39" s="21">
        <f t="shared" si="2"/>
        <v>35229.831417443907</v>
      </c>
      <c r="E39" s="21">
        <f t="shared" si="2"/>
        <v>15895.880456778734</v>
      </c>
      <c r="F39" s="21">
        <f t="shared" si="2"/>
        <v>3238.8054014727741</v>
      </c>
      <c r="G39" s="21">
        <f t="shared" si="2"/>
        <v>15498.452431352696</v>
      </c>
      <c r="H39" s="21">
        <f t="shared" si="2"/>
        <v>6154.3262349716842</v>
      </c>
      <c r="I39" s="21">
        <f t="shared" si="2"/>
        <v>3058.5389873618465</v>
      </c>
      <c r="J39" s="21">
        <f t="shared" si="2"/>
        <v>11591.626097315095</v>
      </c>
      <c r="K39" s="8"/>
    </row>
    <row r="40" spans="1:11" x14ac:dyDescent="0.3">
      <c r="A40" s="10" t="s">
        <v>14</v>
      </c>
      <c r="B40" s="21">
        <f t="shared" si="2"/>
        <v>3490.2782033118974</v>
      </c>
      <c r="C40" s="21">
        <f t="shared" si="2"/>
        <v>9159.6534629233702</v>
      </c>
      <c r="D40" s="21">
        <f t="shared" si="2"/>
        <v>39060.916194839629</v>
      </c>
      <c r="E40" s="21">
        <f t="shared" si="2"/>
        <v>17215.102116382433</v>
      </c>
      <c r="F40" s="21">
        <f t="shared" si="2"/>
        <v>3855.9762699939579</v>
      </c>
      <c r="G40" s="21">
        <f t="shared" si="2"/>
        <v>18065.624873234214</v>
      </c>
      <c r="H40" s="21">
        <f t="shared" si="2"/>
        <v>7053.2989864393285</v>
      </c>
      <c r="I40" s="21">
        <f t="shared" si="2"/>
        <v>3649.9313769681921</v>
      </c>
      <c r="J40" s="21">
        <f t="shared" si="2"/>
        <v>12904.239906854174</v>
      </c>
      <c r="K40" s="8"/>
    </row>
    <row r="41" spans="1:11" x14ac:dyDescent="0.3">
      <c r="A41" s="10" t="s">
        <v>15</v>
      </c>
      <c r="B41" s="21">
        <f t="shared" si="2"/>
        <v>4134.1762162017803</v>
      </c>
      <c r="C41" s="21">
        <f t="shared" si="2"/>
        <v>11529.751889923264</v>
      </c>
      <c r="D41" s="21">
        <f t="shared" si="2"/>
        <v>50349.366893052429</v>
      </c>
      <c r="E41" s="21">
        <f t="shared" si="2"/>
        <v>20968.224319678819</v>
      </c>
      <c r="F41" s="21">
        <f t="shared" si="2"/>
        <v>4948.5594146558042</v>
      </c>
      <c r="G41" s="21">
        <f t="shared" si="2"/>
        <v>22924.942945894229</v>
      </c>
      <c r="H41" s="21">
        <f t="shared" si="2"/>
        <v>8652.1696660031612</v>
      </c>
      <c r="I41" s="21">
        <f t="shared" si="2"/>
        <v>4510.6566029014821</v>
      </c>
      <c r="J41" s="21">
        <f t="shared" si="2"/>
        <v>16537.651966886217</v>
      </c>
      <c r="K41" s="8"/>
    </row>
    <row r="42" spans="1:11" x14ac:dyDescent="0.3">
      <c r="A42" s="10" t="s">
        <v>16</v>
      </c>
      <c r="B42" s="21">
        <f t="shared" si="2"/>
        <v>4259.39887125317</v>
      </c>
      <c r="C42" s="21">
        <f t="shared" si="2"/>
        <v>11637.812339450875</v>
      </c>
      <c r="D42" s="21">
        <f t="shared" si="2"/>
        <v>50098.100737850182</v>
      </c>
      <c r="E42" s="21">
        <f t="shared" si="2"/>
        <v>20541.067438103593</v>
      </c>
      <c r="F42" s="21">
        <f t="shared" si="2"/>
        <v>5054.1145449331825</v>
      </c>
      <c r="G42" s="21">
        <f t="shared" si="2"/>
        <v>23022.760648504853</v>
      </c>
      <c r="H42" s="21">
        <f t="shared" si="2"/>
        <v>8580.2521500503808</v>
      </c>
      <c r="I42" s="21">
        <f t="shared" si="2"/>
        <v>4420.3816470327001</v>
      </c>
      <c r="J42" s="21">
        <f t="shared" si="2"/>
        <v>16607.051642821039</v>
      </c>
      <c r="K42" s="8"/>
    </row>
    <row r="43" spans="1:11" x14ac:dyDescent="0.3">
      <c r="A43" s="10" t="s">
        <v>17</v>
      </c>
      <c r="B43" s="21">
        <f t="shared" si="2"/>
        <v>4075.2206039269454</v>
      </c>
      <c r="C43" s="21">
        <f t="shared" si="2"/>
        <v>10714.712019604931</v>
      </c>
      <c r="D43" s="21">
        <f t="shared" si="2"/>
        <v>43684.414618360737</v>
      </c>
      <c r="E43" s="21">
        <f t="shared" si="2"/>
        <v>19705.062822663389</v>
      </c>
      <c r="F43" s="21">
        <f t="shared" si="2"/>
        <v>4646.5557945242108</v>
      </c>
      <c r="G43" s="21">
        <f t="shared" si="2"/>
        <v>20224.334129625626</v>
      </c>
      <c r="H43" s="21">
        <f t="shared" si="2"/>
        <v>8063.24985788095</v>
      </c>
      <c r="I43" s="21">
        <f t="shared" si="2"/>
        <v>4082.2455048321985</v>
      </c>
      <c r="J43" s="21">
        <f>J9*(1+J$19+J$21)-J29</f>
        <v>14528.93531195691</v>
      </c>
      <c r="K43" s="8"/>
    </row>
    <row r="44" spans="1:11" x14ac:dyDescent="0.3">
      <c r="A44" s="10" t="s">
        <v>18</v>
      </c>
      <c r="B44" s="21">
        <f t="shared" si="2"/>
        <v>4617.4369690927597</v>
      </c>
      <c r="C44" s="21">
        <f t="shared" si="2"/>
        <v>9950.6857558392039</v>
      </c>
      <c r="D44" s="21">
        <f t="shared" si="2"/>
        <v>37047.640614924792</v>
      </c>
      <c r="E44" s="21">
        <f t="shared" si="2"/>
        <v>17617.747954536986</v>
      </c>
      <c r="F44" s="21">
        <f t="shared" si="2"/>
        <v>3923.1463078316588</v>
      </c>
      <c r="G44" s="21">
        <f t="shared" si="2"/>
        <v>17045.100445957909</v>
      </c>
      <c r="H44" s="21">
        <f t="shared" si="2"/>
        <v>7043.0193975763723</v>
      </c>
      <c r="I44" s="21">
        <f t="shared" si="2"/>
        <v>3434.0262202090021</v>
      </c>
      <c r="J44" s="21">
        <f t="shared" si="2"/>
        <v>12548.399158544891</v>
      </c>
      <c r="K44" s="8"/>
    </row>
    <row r="45" spans="1:11" x14ac:dyDescent="0.3">
      <c r="A45" s="10" t="s">
        <v>19</v>
      </c>
      <c r="B45" s="21">
        <f t="shared" si="2"/>
        <v>4761.6983815705689</v>
      </c>
      <c r="C45" s="21">
        <f t="shared" si="2"/>
        <v>11554.862997925398</v>
      </c>
      <c r="D45" s="21">
        <f t="shared" si="2"/>
        <v>40788.114429195128</v>
      </c>
      <c r="E45" s="21">
        <f t="shared" si="2"/>
        <v>18382.597269308455</v>
      </c>
      <c r="F45" s="21">
        <f t="shared" si="2"/>
        <v>4482.6269553696147</v>
      </c>
      <c r="G45" s="21">
        <f t="shared" si="2"/>
        <v>18446.747145288649</v>
      </c>
      <c r="H45" s="21">
        <f t="shared" si="2"/>
        <v>8288.124819252891</v>
      </c>
      <c r="I45" s="21">
        <f t="shared" si="2"/>
        <v>3928.4359834683883</v>
      </c>
      <c r="J45" s="21">
        <f t="shared" si="2"/>
        <v>13413.84545560597</v>
      </c>
      <c r="K45" s="8"/>
    </row>
    <row r="46" spans="1:11" x14ac:dyDescent="0.3">
      <c r="A46" s="10" t="s">
        <v>20</v>
      </c>
      <c r="B46" s="21">
        <f t="shared" si="2"/>
        <v>5182.0730980169201</v>
      </c>
      <c r="C46" s="21">
        <f t="shared" si="2"/>
        <v>12630.475842007363</v>
      </c>
      <c r="D46" s="21">
        <f t="shared" si="2"/>
        <v>45255.903139639675</v>
      </c>
      <c r="E46" s="21">
        <f t="shared" si="2"/>
        <v>20454.482527805936</v>
      </c>
      <c r="F46" s="21">
        <f t="shared" si="2"/>
        <v>5077.531583434039</v>
      </c>
      <c r="G46" s="21">
        <f t="shared" si="2"/>
        <v>22015.317792622362</v>
      </c>
      <c r="H46" s="21">
        <f t="shared" si="2"/>
        <v>9817.8242998213009</v>
      </c>
      <c r="I46" s="21">
        <f t="shared" si="2"/>
        <v>4797.0810331398652</v>
      </c>
      <c r="J46" s="21">
        <f t="shared" si="2"/>
        <v>17148.808244439864</v>
      </c>
      <c r="K46" s="8"/>
    </row>
    <row r="47" spans="1:11" x14ac:dyDescent="0.3">
      <c r="A47" s="10" t="s">
        <v>21</v>
      </c>
      <c r="B47" s="21">
        <f t="shared" si="2"/>
        <v>5381.5566859748305</v>
      </c>
      <c r="C47" s="21">
        <f t="shared" si="2"/>
        <v>13133.399615293438</v>
      </c>
      <c r="D47" s="21">
        <f t="shared" si="2"/>
        <v>48454.546675226586</v>
      </c>
      <c r="E47" s="21">
        <f t="shared" si="2"/>
        <v>21436.546702864769</v>
      </c>
      <c r="F47" s="21">
        <f t="shared" si="2"/>
        <v>5518.4102179192641</v>
      </c>
      <c r="G47" s="21">
        <f t="shared" si="2"/>
        <v>22682.71944070439</v>
      </c>
      <c r="H47" s="21">
        <f t="shared" si="2"/>
        <v>9828.6247467740504</v>
      </c>
      <c r="I47" s="21">
        <f t="shared" si="2"/>
        <v>4728.0450594010399</v>
      </c>
      <c r="J47" s="21">
        <f t="shared" si="2"/>
        <v>17217.127894118923</v>
      </c>
      <c r="K47" s="8"/>
    </row>
    <row r="48" spans="1:11" x14ac:dyDescent="0.3">
      <c r="A48" s="10" t="s">
        <v>22</v>
      </c>
      <c r="B48" s="21">
        <f t="shared" si="2"/>
        <v>5259.7843671233377</v>
      </c>
      <c r="C48" s="21">
        <f t="shared" si="2"/>
        <v>13043.60355615407</v>
      </c>
      <c r="D48" s="21">
        <f t="shared" si="2"/>
        <v>48736.460261865483</v>
      </c>
      <c r="E48" s="21">
        <f t="shared" si="2"/>
        <v>21756.270156687577</v>
      </c>
      <c r="F48" s="21">
        <f t="shared" si="2"/>
        <v>5539.2045495278553</v>
      </c>
      <c r="G48" s="21">
        <f t="shared" si="2"/>
        <v>22743.006586867963</v>
      </c>
      <c r="H48" s="21">
        <f t="shared" si="2"/>
        <v>9919.8711360171183</v>
      </c>
      <c r="I48" s="21">
        <f t="shared" si="2"/>
        <v>4797.1131644198786</v>
      </c>
      <c r="J48" s="21">
        <f t="shared" si="2"/>
        <v>17307.06256518298</v>
      </c>
      <c r="K48" s="8"/>
    </row>
    <row r="49" spans="1:11" x14ac:dyDescent="0.3">
      <c r="A49" s="10" t="s">
        <v>23</v>
      </c>
      <c r="B49" s="21">
        <f t="shared" si="2"/>
        <v>4879.9885482704894</v>
      </c>
      <c r="C49" s="21">
        <f t="shared" si="2"/>
        <v>11967.749208003883</v>
      </c>
      <c r="D49" s="21">
        <f t="shared" si="2"/>
        <v>43953.672493452883</v>
      </c>
      <c r="E49" s="21">
        <f t="shared" si="2"/>
        <v>19579.049684883004</v>
      </c>
      <c r="F49" s="21">
        <f t="shared" si="2"/>
        <v>4854.2885609976311</v>
      </c>
      <c r="G49" s="21">
        <f t="shared" si="2"/>
        <v>19990.839700784723</v>
      </c>
      <c r="H49" s="21">
        <f t="shared" si="2"/>
        <v>8631.1153679805702</v>
      </c>
      <c r="I49" s="21">
        <f t="shared" si="2"/>
        <v>4194.059102583672</v>
      </c>
      <c r="J49" s="21">
        <f t="shared" si="2"/>
        <v>14570.320729494</v>
      </c>
      <c r="K49" s="8"/>
    </row>
    <row r="50" spans="1:11" x14ac:dyDescent="0.3">
      <c r="B50" s="25"/>
      <c r="C50" s="25"/>
      <c r="D50" s="25"/>
      <c r="E50" s="25"/>
      <c r="F50" s="25"/>
      <c r="G50" s="25"/>
      <c r="H50" s="25"/>
      <c r="I50" s="25"/>
      <c r="J50" s="25"/>
      <c r="K50" s="8"/>
    </row>
    <row r="51" spans="1:11" x14ac:dyDescent="0.3">
      <c r="A51" s="1" t="s">
        <v>44</v>
      </c>
      <c r="B51" s="25"/>
      <c r="C51" s="25"/>
      <c r="D51" s="25"/>
      <c r="E51" s="25"/>
      <c r="F51" s="25"/>
      <c r="G51" s="25"/>
      <c r="H51" s="25"/>
      <c r="I51" s="25"/>
      <c r="J51" s="25"/>
      <c r="K51" s="29" t="s">
        <v>53</v>
      </c>
    </row>
    <row r="52" spans="1:11" x14ac:dyDescent="0.3">
      <c r="A52" s="10" t="s">
        <v>12</v>
      </c>
      <c r="B52" s="21">
        <f>IF('入力欄(差替情報)'!$D$9=B$2,'入力欄(差替情報)'!$D$94/1000,0)</f>
        <v>0</v>
      </c>
      <c r="C52" s="21">
        <f>IF('入力欄(差替情報)'!$D$9=C$2,'入力欄(差替情報)'!$D$94/1000,0)</f>
        <v>0</v>
      </c>
      <c r="D52" s="21">
        <f>IF('入力欄(差替情報)'!$D$9=D$2,'入力欄(差替情報)'!$D$94/1000,0)</f>
        <v>0</v>
      </c>
      <c r="E52" s="21">
        <f>IF('入力欄(差替情報)'!$D$9=E$2,'入力欄(差替情報)'!$D$94/1000,0)</f>
        <v>0</v>
      </c>
      <c r="F52" s="21">
        <f>IF('入力欄(差替情報)'!$D$9=F$2,'入力欄(差替情報)'!$D$94/1000,0)</f>
        <v>0</v>
      </c>
      <c r="G52" s="21">
        <f>IF('入力欄(差替情報)'!$D$9=G$2,'入力欄(差替情報)'!$D$94/1000,0)</f>
        <v>0</v>
      </c>
      <c r="H52" s="21">
        <f>IF('入力欄(差替情報)'!$D$9=H$2,'入力欄(差替情報)'!$D$94/1000,0)</f>
        <v>0</v>
      </c>
      <c r="I52" s="21">
        <f>IF('入力欄(差替情報)'!$D$9=I$2,'入力欄(差替情報)'!$D$94/1000,0)</f>
        <v>0</v>
      </c>
      <c r="J52" s="21">
        <f>IF('入力欄(差替情報)'!$D$9=J$2,'入力欄(差替情報)'!$D$94/1000,0)</f>
        <v>0</v>
      </c>
      <c r="K52" s="30">
        <f>SUM(B52:J52)</f>
        <v>0</v>
      </c>
    </row>
    <row r="53" spans="1:11" x14ac:dyDescent="0.3">
      <c r="A53" s="10" t="s">
        <v>13</v>
      </c>
      <c r="B53" s="21">
        <f>IF('入力欄(差替情報)'!$D$9=B$2,'入力欄(差替情報)'!$E$94/1000,0)</f>
        <v>0</v>
      </c>
      <c r="C53" s="21">
        <f>IF('入力欄(差替情報)'!$D$9=C$2,'入力欄(差替情報)'!$E$94/1000,0)</f>
        <v>0</v>
      </c>
      <c r="D53" s="21">
        <f>IF('入力欄(差替情報)'!$D$9=D$2,'入力欄(差替情報)'!$E$94/1000,0)</f>
        <v>0</v>
      </c>
      <c r="E53" s="21">
        <f>IF('入力欄(差替情報)'!$D$9=E$2,'入力欄(差替情報)'!$E$94/1000,0)</f>
        <v>0</v>
      </c>
      <c r="F53" s="21">
        <f>IF('入力欄(差替情報)'!$D$9=F$2,'入力欄(差替情報)'!$E$94/1000,0)</f>
        <v>0</v>
      </c>
      <c r="G53" s="21">
        <f>IF('入力欄(差替情報)'!$D$9=G$2,'入力欄(差替情報)'!$E$94/1000,0)</f>
        <v>0</v>
      </c>
      <c r="H53" s="21">
        <f>IF('入力欄(差替情報)'!$D$9=H$2,'入力欄(差替情報)'!$E$94/1000,0)</f>
        <v>0</v>
      </c>
      <c r="I53" s="21">
        <f>IF('入力欄(差替情報)'!$D$9=I$2,'入力欄(差替情報)'!$E$94/1000,0)</f>
        <v>0</v>
      </c>
      <c r="J53" s="21">
        <f>IF('入力欄(差替情報)'!$D$9=J$2,'入力欄(差替情報)'!$E$94/1000,0)</f>
        <v>0</v>
      </c>
      <c r="K53" s="30">
        <f t="shared" ref="K53:K63" si="3">SUM(B53:J53)</f>
        <v>0</v>
      </c>
    </row>
    <row r="54" spans="1:11" x14ac:dyDescent="0.3">
      <c r="A54" s="10" t="s">
        <v>14</v>
      </c>
      <c r="B54" s="21">
        <f>IF('入力欄(差替情報)'!$D$9=B$2,'入力欄(差替情報)'!$F$94/1000,0)</f>
        <v>0</v>
      </c>
      <c r="C54" s="21">
        <f>IF('入力欄(差替情報)'!$D$9=C$2,'入力欄(差替情報)'!$F$94/1000,0)</f>
        <v>0</v>
      </c>
      <c r="D54" s="21">
        <f>IF('入力欄(差替情報)'!$D$9=D$2,'入力欄(差替情報)'!$F$94/1000,0)</f>
        <v>0</v>
      </c>
      <c r="E54" s="21">
        <f>IF('入力欄(差替情報)'!$D$9=E$2,'入力欄(差替情報)'!$F$94/1000,0)</f>
        <v>0</v>
      </c>
      <c r="F54" s="21">
        <f>IF('入力欄(差替情報)'!$D$9=F$2,'入力欄(差替情報)'!$F$94/1000,0)</f>
        <v>0</v>
      </c>
      <c r="G54" s="21">
        <f>IF('入力欄(差替情報)'!$D$9=G$2,'入力欄(差替情報)'!$F$94/1000,0)</f>
        <v>0</v>
      </c>
      <c r="H54" s="21">
        <f>IF('入力欄(差替情報)'!$D$9=H$2,'入力欄(差替情報)'!$F$94/1000,0)</f>
        <v>0</v>
      </c>
      <c r="I54" s="21">
        <f>IF('入力欄(差替情報)'!$D$9=I$2,'入力欄(差替情報)'!$F$94/1000,0)</f>
        <v>0</v>
      </c>
      <c r="J54" s="21">
        <f>IF('入力欄(差替情報)'!$D$9=J$2,'入力欄(差替情報)'!$F$94/1000,0)</f>
        <v>0</v>
      </c>
      <c r="K54" s="30">
        <f t="shared" si="3"/>
        <v>0</v>
      </c>
    </row>
    <row r="55" spans="1:11" x14ac:dyDescent="0.3">
      <c r="A55" s="10" t="s">
        <v>15</v>
      </c>
      <c r="B55" s="21">
        <f>IF('入力欄(差替情報)'!$D$9=B$2,'入力欄(差替情報)'!$G$94/1000,0)</f>
        <v>0</v>
      </c>
      <c r="C55" s="21">
        <f>IF('入力欄(差替情報)'!$D$9=C$2,'入力欄(差替情報)'!$G$94/1000,0)</f>
        <v>0</v>
      </c>
      <c r="D55" s="21">
        <f>IF('入力欄(差替情報)'!$D$9=D$2,'入力欄(差替情報)'!$G$94/1000,0)</f>
        <v>0</v>
      </c>
      <c r="E55" s="21">
        <f>IF('入力欄(差替情報)'!$D$9=E$2,'入力欄(差替情報)'!$G$94/1000,0)</f>
        <v>0</v>
      </c>
      <c r="F55" s="21">
        <f>IF('入力欄(差替情報)'!$D$9=F$2,'入力欄(差替情報)'!$G$94/1000,0)</f>
        <v>0</v>
      </c>
      <c r="G55" s="21">
        <f>IF('入力欄(差替情報)'!$D$9=G$2,'入力欄(差替情報)'!$G$94/1000,0)</f>
        <v>0</v>
      </c>
      <c r="H55" s="21">
        <f>IF('入力欄(差替情報)'!$D$9=H$2,'入力欄(差替情報)'!$G$94/1000,0)</f>
        <v>0</v>
      </c>
      <c r="I55" s="21">
        <f>IF('入力欄(差替情報)'!$D$9=I$2,'入力欄(差替情報)'!$G$94/1000,0)</f>
        <v>0</v>
      </c>
      <c r="J55" s="21">
        <f>IF('入力欄(差替情報)'!$D$9=J$2,'入力欄(差替情報)'!$G$94/1000,0)</f>
        <v>0</v>
      </c>
      <c r="K55" s="30">
        <f t="shared" si="3"/>
        <v>0</v>
      </c>
    </row>
    <row r="56" spans="1:11" x14ac:dyDescent="0.3">
      <c r="A56" s="10" t="s">
        <v>16</v>
      </c>
      <c r="B56" s="21">
        <f>IF('入力欄(差替情報)'!$D$9=B$2,'入力欄(差替情報)'!$H$94/1000,0)</f>
        <v>0</v>
      </c>
      <c r="C56" s="21">
        <f>IF('入力欄(差替情報)'!$D$9=C$2,'入力欄(差替情報)'!$H$94/1000,0)</f>
        <v>0</v>
      </c>
      <c r="D56" s="21">
        <f>IF('入力欄(差替情報)'!$D$9=D$2,'入力欄(差替情報)'!$H$94/1000,0)</f>
        <v>0</v>
      </c>
      <c r="E56" s="21">
        <f>IF('入力欄(差替情報)'!$D$9=E$2,'入力欄(差替情報)'!$H$94/1000,0)</f>
        <v>0</v>
      </c>
      <c r="F56" s="21">
        <f>IF('入力欄(差替情報)'!$D$9=F$2,'入力欄(差替情報)'!$H$94/1000,0)</f>
        <v>0</v>
      </c>
      <c r="G56" s="21">
        <f>IF('入力欄(差替情報)'!$D$9=G$2,'入力欄(差替情報)'!$H$94/1000,0)</f>
        <v>0</v>
      </c>
      <c r="H56" s="21">
        <f>IF('入力欄(差替情報)'!$D$9=H$2,'入力欄(差替情報)'!$H$94/1000,0)</f>
        <v>0</v>
      </c>
      <c r="I56" s="21">
        <f>IF('入力欄(差替情報)'!$D$9=I$2,'入力欄(差替情報)'!$H$94/1000,0)</f>
        <v>0</v>
      </c>
      <c r="J56" s="21">
        <f>IF('入力欄(差替情報)'!$D$9=J$2,'入力欄(差替情報)'!$H$94/1000,0)</f>
        <v>0</v>
      </c>
      <c r="K56" s="30">
        <f t="shared" si="3"/>
        <v>0</v>
      </c>
    </row>
    <row r="57" spans="1:11" x14ac:dyDescent="0.3">
      <c r="A57" s="10" t="s">
        <v>17</v>
      </c>
      <c r="B57" s="21">
        <f>IF('入力欄(差替情報)'!$D$9=B$2,'入力欄(差替情報)'!$I$94/1000,0)</f>
        <v>0</v>
      </c>
      <c r="C57" s="21">
        <f>IF('入力欄(差替情報)'!$D$9=C$2,'入力欄(差替情報)'!$I$94/1000,0)</f>
        <v>0</v>
      </c>
      <c r="D57" s="21">
        <f>IF('入力欄(差替情報)'!$D$9=D$2,'入力欄(差替情報)'!$I$94/1000,0)</f>
        <v>0</v>
      </c>
      <c r="E57" s="21">
        <f>IF('入力欄(差替情報)'!$D$9=E$2,'入力欄(差替情報)'!$I$94/1000,0)</f>
        <v>0</v>
      </c>
      <c r="F57" s="21">
        <f>IF('入力欄(差替情報)'!$D$9=F$2,'入力欄(差替情報)'!$I$94/1000,0)</f>
        <v>0</v>
      </c>
      <c r="G57" s="21">
        <f>IF('入力欄(差替情報)'!$D$9=G$2,'入力欄(差替情報)'!$I$94/1000,0)</f>
        <v>0</v>
      </c>
      <c r="H57" s="21">
        <f>IF('入力欄(差替情報)'!$D$9=H$2,'入力欄(差替情報)'!$I$94/1000,0)</f>
        <v>0</v>
      </c>
      <c r="I57" s="21">
        <f>IF('入力欄(差替情報)'!$D$9=I$2,'入力欄(差替情報)'!$I$94/1000,0)</f>
        <v>0</v>
      </c>
      <c r="J57" s="21">
        <f>IF('入力欄(差替情報)'!$D$9=J$2,'入力欄(差替情報)'!$I$94/1000,0)</f>
        <v>0</v>
      </c>
      <c r="K57" s="30">
        <f t="shared" si="3"/>
        <v>0</v>
      </c>
    </row>
    <row r="58" spans="1:11" x14ac:dyDescent="0.3">
      <c r="A58" s="10" t="s">
        <v>18</v>
      </c>
      <c r="B58" s="21">
        <f>IF('入力欄(差替情報)'!$D$9=B$2,'入力欄(差替情報)'!$J$94/1000,0)</f>
        <v>0</v>
      </c>
      <c r="C58" s="21">
        <f>IF('入力欄(差替情報)'!$D$9=C$2,'入力欄(差替情報)'!$J$94/1000,0)</f>
        <v>0</v>
      </c>
      <c r="D58" s="21">
        <f>IF('入力欄(差替情報)'!$D$9=D$2,'入力欄(差替情報)'!$J$94/1000,0)</f>
        <v>0</v>
      </c>
      <c r="E58" s="21">
        <f>IF('入力欄(差替情報)'!$D$9=E$2,'入力欄(差替情報)'!$J$94/1000,0)</f>
        <v>0</v>
      </c>
      <c r="F58" s="21">
        <f>IF('入力欄(差替情報)'!$D$9=F$2,'入力欄(差替情報)'!$J$94/1000,0)</f>
        <v>0</v>
      </c>
      <c r="G58" s="21">
        <f>IF('入力欄(差替情報)'!$D$9=G$2,'入力欄(差替情報)'!$J$94/1000,0)</f>
        <v>0</v>
      </c>
      <c r="H58" s="21">
        <f>IF('入力欄(差替情報)'!$D$9=H$2,'入力欄(差替情報)'!$J$94/1000,0)</f>
        <v>0</v>
      </c>
      <c r="I58" s="21">
        <f>IF('入力欄(差替情報)'!$D$9=I$2,'入力欄(差替情報)'!$J$94/1000,0)</f>
        <v>0</v>
      </c>
      <c r="J58" s="21">
        <f>IF('入力欄(差替情報)'!$D$9=J$2,'入力欄(差替情報)'!$J$94/1000,0)</f>
        <v>0</v>
      </c>
      <c r="K58" s="30">
        <f t="shared" si="3"/>
        <v>0</v>
      </c>
    </row>
    <row r="59" spans="1:11" x14ac:dyDescent="0.3">
      <c r="A59" s="10" t="s">
        <v>19</v>
      </c>
      <c r="B59" s="21">
        <f>IF('入力欄(差替情報)'!$D$9=B$2,'入力欄(差替情報)'!$K$94/1000,0)</f>
        <v>0</v>
      </c>
      <c r="C59" s="21">
        <f>IF('入力欄(差替情報)'!$D$9=C$2,'入力欄(差替情報)'!$K$94/1000,0)</f>
        <v>0</v>
      </c>
      <c r="D59" s="21">
        <f>IF('入力欄(差替情報)'!$D$9=D$2,'入力欄(差替情報)'!$K$94/1000,0)</f>
        <v>0</v>
      </c>
      <c r="E59" s="21">
        <f>IF('入力欄(差替情報)'!$D$9=E$2,'入力欄(差替情報)'!$K$94/1000,0)</f>
        <v>0</v>
      </c>
      <c r="F59" s="21">
        <f>IF('入力欄(差替情報)'!$D$9=F$2,'入力欄(差替情報)'!$K$94/1000,0)</f>
        <v>0</v>
      </c>
      <c r="G59" s="21">
        <f>IF('入力欄(差替情報)'!$D$9=G$2,'入力欄(差替情報)'!$K$94/1000,0)</f>
        <v>0</v>
      </c>
      <c r="H59" s="21">
        <f>IF('入力欄(差替情報)'!$D$9=H$2,'入力欄(差替情報)'!$K$94/1000,0)</f>
        <v>0</v>
      </c>
      <c r="I59" s="21">
        <f>IF('入力欄(差替情報)'!$D$9=I$2,'入力欄(差替情報)'!$K$94/1000,0)</f>
        <v>0</v>
      </c>
      <c r="J59" s="21">
        <f>IF('入力欄(差替情報)'!$D$9=J$2,'入力欄(差替情報)'!$K$94/1000,0)</f>
        <v>0</v>
      </c>
      <c r="K59" s="30">
        <f t="shared" si="3"/>
        <v>0</v>
      </c>
    </row>
    <row r="60" spans="1:11" x14ac:dyDescent="0.3">
      <c r="A60" s="10" t="s">
        <v>20</v>
      </c>
      <c r="B60" s="21">
        <f>IF('入力欄(差替情報)'!$D$9=B$2,'入力欄(差替情報)'!$L$94/1000,0)</f>
        <v>0</v>
      </c>
      <c r="C60" s="21">
        <f>IF('入力欄(差替情報)'!$D$9=C$2,'入力欄(差替情報)'!$L$94/1000,0)</f>
        <v>0</v>
      </c>
      <c r="D60" s="21">
        <f>IF('入力欄(差替情報)'!$D$9=D$2,'入力欄(差替情報)'!$L$94/1000,0)</f>
        <v>0</v>
      </c>
      <c r="E60" s="21">
        <f>IF('入力欄(差替情報)'!$D$9=E$2,'入力欄(差替情報)'!$L$94/1000,0)</f>
        <v>0</v>
      </c>
      <c r="F60" s="21">
        <f>IF('入力欄(差替情報)'!$D$9=F$2,'入力欄(差替情報)'!$L$94/1000,0)</f>
        <v>0</v>
      </c>
      <c r="G60" s="21">
        <f>IF('入力欄(差替情報)'!$D$9=G$2,'入力欄(差替情報)'!$L$94/1000,0)</f>
        <v>0</v>
      </c>
      <c r="H60" s="21">
        <f>IF('入力欄(差替情報)'!$D$9=H$2,'入力欄(差替情報)'!$L$94/1000,0)</f>
        <v>0</v>
      </c>
      <c r="I60" s="21">
        <f>IF('入力欄(差替情報)'!$D$9=I$2,'入力欄(差替情報)'!$L$94/1000,0)</f>
        <v>0</v>
      </c>
      <c r="J60" s="21">
        <f>IF('入力欄(差替情報)'!$D$9=J$2,'入力欄(差替情報)'!$L$94/1000,0)</f>
        <v>0</v>
      </c>
      <c r="K60" s="30">
        <f t="shared" si="3"/>
        <v>0</v>
      </c>
    </row>
    <row r="61" spans="1:11" x14ac:dyDescent="0.3">
      <c r="A61" s="10" t="s">
        <v>21</v>
      </c>
      <c r="B61" s="21">
        <f>IF('入力欄(差替情報)'!$D$9=B$2,'入力欄(差替情報)'!$M$94/1000,0)</f>
        <v>0</v>
      </c>
      <c r="C61" s="21">
        <f>IF('入力欄(差替情報)'!$D$9=C$2,'入力欄(差替情報)'!$M$94/1000,0)</f>
        <v>0</v>
      </c>
      <c r="D61" s="21">
        <f>IF('入力欄(差替情報)'!$D$9=D$2,'入力欄(差替情報)'!$M$94/1000,0)</f>
        <v>0</v>
      </c>
      <c r="E61" s="21">
        <f>IF('入力欄(差替情報)'!$D$9=E$2,'入力欄(差替情報)'!$M$94/1000,0)</f>
        <v>0</v>
      </c>
      <c r="F61" s="21">
        <f>IF('入力欄(差替情報)'!$D$9=F$2,'入力欄(差替情報)'!$M$94/1000,0)</f>
        <v>0</v>
      </c>
      <c r="G61" s="21">
        <f>IF('入力欄(差替情報)'!$D$9=G$2,'入力欄(差替情報)'!$M$94/1000,0)</f>
        <v>0</v>
      </c>
      <c r="H61" s="21">
        <f>IF('入力欄(差替情報)'!$D$9=H$2,'入力欄(差替情報)'!$M$94/1000,0)</f>
        <v>0</v>
      </c>
      <c r="I61" s="21">
        <f>IF('入力欄(差替情報)'!$D$9=I$2,'入力欄(差替情報)'!$M$94/1000,0)</f>
        <v>0</v>
      </c>
      <c r="J61" s="21">
        <f>IF('入力欄(差替情報)'!$D$9=J$2,'入力欄(差替情報)'!$M$94/1000,0)</f>
        <v>0</v>
      </c>
      <c r="K61" s="30">
        <f t="shared" si="3"/>
        <v>0</v>
      </c>
    </row>
    <row r="62" spans="1:11" x14ac:dyDescent="0.3">
      <c r="A62" s="10" t="s">
        <v>22</v>
      </c>
      <c r="B62" s="21">
        <f>IF('入力欄(差替情報)'!$D$9=B$2,'入力欄(差替情報)'!$N$94/1000,0)</f>
        <v>0</v>
      </c>
      <c r="C62" s="21">
        <f>IF('入力欄(差替情報)'!$D$9=C$2,'入力欄(差替情報)'!$N$94/1000,0)</f>
        <v>0</v>
      </c>
      <c r="D62" s="21">
        <f>IF('入力欄(差替情報)'!$D$9=D$2,'入力欄(差替情報)'!$N$94/1000,0)</f>
        <v>0</v>
      </c>
      <c r="E62" s="21">
        <f>IF('入力欄(差替情報)'!$D$9=E$2,'入力欄(差替情報)'!$N$94/1000,0)</f>
        <v>0</v>
      </c>
      <c r="F62" s="21">
        <f>IF('入力欄(差替情報)'!$D$9=F$2,'入力欄(差替情報)'!$N$94/1000,0)</f>
        <v>0</v>
      </c>
      <c r="G62" s="21">
        <f>IF('入力欄(差替情報)'!$D$9=G$2,'入力欄(差替情報)'!$N$94/1000,0)</f>
        <v>0</v>
      </c>
      <c r="H62" s="21">
        <f>IF('入力欄(差替情報)'!$D$9=H$2,'入力欄(差替情報)'!$N$94/1000,0)</f>
        <v>0</v>
      </c>
      <c r="I62" s="21">
        <f>IF('入力欄(差替情報)'!$D$9=I$2,'入力欄(差替情報)'!$N$94/1000,0)</f>
        <v>0</v>
      </c>
      <c r="J62" s="21">
        <f>IF('入力欄(差替情報)'!$D$9=J$2,'入力欄(差替情報)'!$N$94/1000,0)</f>
        <v>0</v>
      </c>
      <c r="K62" s="30">
        <f t="shared" si="3"/>
        <v>0</v>
      </c>
    </row>
    <row r="63" spans="1:11" x14ac:dyDescent="0.3">
      <c r="A63" s="10" t="s">
        <v>23</v>
      </c>
      <c r="B63" s="21">
        <f>IF('入力欄(差替情報)'!$D$9=B$2,'入力欄(差替情報)'!$O$94/1000,0)</f>
        <v>0</v>
      </c>
      <c r="C63" s="21">
        <f>IF('入力欄(差替情報)'!$D$9=C$2,'入力欄(差替情報)'!$O$94/1000,0)</f>
        <v>0</v>
      </c>
      <c r="D63" s="21">
        <f>IF('入力欄(差替情報)'!$D$9=D$2,'入力欄(差替情報)'!$O$94/1000,0)</f>
        <v>0</v>
      </c>
      <c r="E63" s="21">
        <f>IF('入力欄(差替情報)'!$D$9=E$2,'入力欄(差替情報)'!$O$94/1000,0)</f>
        <v>0</v>
      </c>
      <c r="F63" s="21">
        <f>IF('入力欄(差替情報)'!$D$9=F$2,'入力欄(差替情報)'!$O$94/1000,0)</f>
        <v>0</v>
      </c>
      <c r="G63" s="21">
        <f>IF('入力欄(差替情報)'!$D$9=G$2,'入力欄(差替情報)'!$O$94/1000,0)</f>
        <v>0</v>
      </c>
      <c r="H63" s="21">
        <f>IF('入力欄(差替情報)'!$D$9=H$2,'入力欄(差替情報)'!$O$94/1000,0)</f>
        <v>0</v>
      </c>
      <c r="I63" s="21">
        <f>IF('入力欄(差替情報)'!$D$9=I$2,'入力欄(差替情報)'!$O$94/1000,0)</f>
        <v>0</v>
      </c>
      <c r="J63" s="21">
        <f>IF('入力欄(差替情報)'!$D$9=J$2,'入力欄(差替情報)'!$O$94/1000,0)</f>
        <v>0</v>
      </c>
      <c r="K63" s="30">
        <f t="shared" si="3"/>
        <v>0</v>
      </c>
    </row>
    <row r="64" spans="1:11" x14ac:dyDescent="0.3">
      <c r="B64" s="25"/>
      <c r="C64" s="25"/>
      <c r="D64" s="25"/>
      <c r="E64" s="25"/>
      <c r="F64" s="25"/>
      <c r="G64" s="25"/>
      <c r="H64" s="25"/>
      <c r="I64" s="25"/>
      <c r="J64" s="25"/>
      <c r="K64" s="8"/>
    </row>
    <row r="65" spans="1:11" x14ac:dyDescent="0.3">
      <c r="A65" s="1" t="s">
        <v>45</v>
      </c>
      <c r="B65" s="25"/>
      <c r="C65" s="25"/>
      <c r="D65" s="25"/>
      <c r="E65" s="25"/>
      <c r="F65" s="25"/>
      <c r="G65" s="25"/>
      <c r="H65" s="25"/>
      <c r="I65" s="25"/>
      <c r="J65" s="25"/>
      <c r="K65" s="8"/>
    </row>
    <row r="66" spans="1:11" x14ac:dyDescent="0.3">
      <c r="A66" s="10" t="s">
        <v>12</v>
      </c>
      <c r="B66" s="21">
        <f>B38-(B52-MIN(B$52:B$63))</f>
        <v>4036.7122081725765</v>
      </c>
      <c r="C66" s="21">
        <f>C38-(C52-MIN(C$52:C$63))</f>
        <v>9411.2641962702437</v>
      </c>
      <c r="D66" s="21">
        <f t="shared" ref="D66:J66" si="4">D38-(D52-MIN(D$52:D$63))</f>
        <v>38443.706763876588</v>
      </c>
      <c r="E66" s="21">
        <f t="shared" si="4"/>
        <v>16878.0272872961</v>
      </c>
      <c r="F66" s="21">
        <f t="shared" si="4"/>
        <v>3673.2177369832389</v>
      </c>
      <c r="G66" s="21">
        <f>G38-(G52-MIN(G$52:G$63))</f>
        <v>15874.948410121329</v>
      </c>
      <c r="H66" s="21">
        <f t="shared" si="4"/>
        <v>6872.0221270435495</v>
      </c>
      <c r="I66" s="21">
        <f t="shared" si="4"/>
        <v>3493.3232419955216</v>
      </c>
      <c r="J66" s="21">
        <f t="shared" si="4"/>
        <v>11917.122997360253</v>
      </c>
      <c r="K66" s="8"/>
    </row>
    <row r="67" spans="1:11" x14ac:dyDescent="0.3">
      <c r="A67" s="10" t="s">
        <v>13</v>
      </c>
      <c r="B67" s="21">
        <f>B39-(B53-MIN(B$52:B$63))</f>
        <v>3388.7442034323403</v>
      </c>
      <c r="C67" s="21">
        <f t="shared" ref="B67:J77" si="5">C39-(C53-MIN(C$52:C$63))</f>
        <v>7911.8704247299893</v>
      </c>
      <c r="D67" s="21">
        <f t="shared" si="5"/>
        <v>35229.831417443907</v>
      </c>
      <c r="E67" s="21">
        <f t="shared" si="5"/>
        <v>15895.880456778734</v>
      </c>
      <c r="F67" s="21">
        <f t="shared" si="5"/>
        <v>3238.8054014727741</v>
      </c>
      <c r="G67" s="21">
        <f>G39-(G53-MIN(G$52:G$63))</f>
        <v>15498.452431352696</v>
      </c>
      <c r="H67" s="21">
        <f t="shared" si="5"/>
        <v>6154.3262349716842</v>
      </c>
      <c r="I67" s="21">
        <f t="shared" si="5"/>
        <v>3058.5389873618465</v>
      </c>
      <c r="J67" s="21">
        <f t="shared" si="5"/>
        <v>11591.626097315095</v>
      </c>
      <c r="K67" s="8"/>
    </row>
    <row r="68" spans="1:11" x14ac:dyDescent="0.3">
      <c r="A68" s="10" t="s">
        <v>14</v>
      </c>
      <c r="B68" s="21">
        <f t="shared" si="5"/>
        <v>3490.2782033118974</v>
      </c>
      <c r="C68" s="21">
        <f t="shared" si="5"/>
        <v>9159.6534629233702</v>
      </c>
      <c r="D68" s="21">
        <f t="shared" si="5"/>
        <v>39060.916194839629</v>
      </c>
      <c r="E68" s="21">
        <f t="shared" si="5"/>
        <v>17215.102116382433</v>
      </c>
      <c r="F68" s="21">
        <f t="shared" si="5"/>
        <v>3855.9762699939579</v>
      </c>
      <c r="G68" s="21">
        <f>G40-(G54-MIN(G$52:G$63))</f>
        <v>18065.624873234214</v>
      </c>
      <c r="H68" s="21">
        <f t="shared" si="5"/>
        <v>7053.2989864393285</v>
      </c>
      <c r="I68" s="21">
        <f t="shared" si="5"/>
        <v>3649.9313769681921</v>
      </c>
      <c r="J68" s="21">
        <f t="shared" si="5"/>
        <v>12904.239906854174</v>
      </c>
      <c r="K68" s="8"/>
    </row>
    <row r="69" spans="1:11" x14ac:dyDescent="0.3">
      <c r="A69" s="10" t="s">
        <v>15</v>
      </c>
      <c r="B69" s="21">
        <f t="shared" si="5"/>
        <v>4134.1762162017803</v>
      </c>
      <c r="C69" s="21">
        <f t="shared" si="5"/>
        <v>11529.751889923264</v>
      </c>
      <c r="D69" s="21">
        <f t="shared" si="5"/>
        <v>50349.366893052429</v>
      </c>
      <c r="E69" s="21">
        <f t="shared" si="5"/>
        <v>20968.224319678819</v>
      </c>
      <c r="F69" s="21">
        <f t="shared" si="5"/>
        <v>4948.5594146558042</v>
      </c>
      <c r="G69" s="21">
        <f>G41-(G55-MIN(G$52:G$63))</f>
        <v>22924.942945894229</v>
      </c>
      <c r="H69" s="21">
        <f t="shared" si="5"/>
        <v>8652.1696660031612</v>
      </c>
      <c r="I69" s="21">
        <f t="shared" si="5"/>
        <v>4510.6566029014821</v>
      </c>
      <c r="J69" s="21">
        <f t="shared" si="5"/>
        <v>16537.651966886217</v>
      </c>
      <c r="K69" s="8"/>
    </row>
    <row r="70" spans="1:11" x14ac:dyDescent="0.3">
      <c r="A70" s="10" t="s">
        <v>16</v>
      </c>
      <c r="B70" s="21">
        <f t="shared" si="5"/>
        <v>4259.39887125317</v>
      </c>
      <c r="C70" s="21">
        <f t="shared" si="5"/>
        <v>11637.812339450875</v>
      </c>
      <c r="D70" s="21">
        <f t="shared" si="5"/>
        <v>50098.100737850182</v>
      </c>
      <c r="E70" s="21">
        <f t="shared" si="5"/>
        <v>20541.067438103593</v>
      </c>
      <c r="F70" s="21">
        <f t="shared" si="5"/>
        <v>5054.1145449331825</v>
      </c>
      <c r="G70" s="21">
        <f t="shared" si="5"/>
        <v>23022.760648504853</v>
      </c>
      <c r="H70" s="21">
        <f t="shared" si="5"/>
        <v>8580.2521500503808</v>
      </c>
      <c r="I70" s="21">
        <f t="shared" si="5"/>
        <v>4420.3816470327001</v>
      </c>
      <c r="J70" s="21">
        <f t="shared" si="5"/>
        <v>16607.051642821039</v>
      </c>
      <c r="K70" s="8"/>
    </row>
    <row r="71" spans="1:11" x14ac:dyDescent="0.3">
      <c r="A71" s="10" t="s">
        <v>17</v>
      </c>
      <c r="B71" s="21">
        <f t="shared" si="5"/>
        <v>4075.2206039269454</v>
      </c>
      <c r="C71" s="21">
        <f t="shared" si="5"/>
        <v>10714.712019604931</v>
      </c>
      <c r="D71" s="21">
        <f t="shared" si="5"/>
        <v>43684.414618360737</v>
      </c>
      <c r="E71" s="21">
        <f t="shared" si="5"/>
        <v>19705.062822663389</v>
      </c>
      <c r="F71" s="21">
        <f t="shared" si="5"/>
        <v>4646.5557945242108</v>
      </c>
      <c r="G71" s="21">
        <f t="shared" si="5"/>
        <v>20224.334129625626</v>
      </c>
      <c r="H71" s="21">
        <f t="shared" si="5"/>
        <v>8063.24985788095</v>
      </c>
      <c r="I71" s="21">
        <f t="shared" si="5"/>
        <v>4082.2455048321985</v>
      </c>
      <c r="J71" s="21">
        <f t="shared" si="5"/>
        <v>14528.93531195691</v>
      </c>
      <c r="K71" s="8"/>
    </row>
    <row r="72" spans="1:11" x14ac:dyDescent="0.3">
      <c r="A72" s="10" t="s">
        <v>18</v>
      </c>
      <c r="B72" s="21">
        <f t="shared" si="5"/>
        <v>4617.4369690927597</v>
      </c>
      <c r="C72" s="21">
        <f t="shared" si="5"/>
        <v>9950.6857558392039</v>
      </c>
      <c r="D72" s="21">
        <f t="shared" si="5"/>
        <v>37047.640614924792</v>
      </c>
      <c r="E72" s="21">
        <f t="shared" si="5"/>
        <v>17617.747954536986</v>
      </c>
      <c r="F72" s="21">
        <f t="shared" si="5"/>
        <v>3923.1463078316588</v>
      </c>
      <c r="G72" s="21">
        <f t="shared" si="5"/>
        <v>17045.100445957909</v>
      </c>
      <c r="H72" s="21">
        <f t="shared" si="5"/>
        <v>7043.0193975763723</v>
      </c>
      <c r="I72" s="21">
        <f t="shared" si="5"/>
        <v>3434.0262202090021</v>
      </c>
      <c r="J72" s="21">
        <f t="shared" si="5"/>
        <v>12548.399158544891</v>
      </c>
      <c r="K72" s="8"/>
    </row>
    <row r="73" spans="1:11" x14ac:dyDescent="0.3">
      <c r="A73" s="10" t="s">
        <v>19</v>
      </c>
      <c r="B73" s="21">
        <f t="shared" si="5"/>
        <v>4761.6983815705689</v>
      </c>
      <c r="C73" s="21">
        <f t="shared" si="5"/>
        <v>11554.862997925398</v>
      </c>
      <c r="D73" s="21">
        <f t="shared" si="5"/>
        <v>40788.114429195128</v>
      </c>
      <c r="E73" s="21">
        <f t="shared" si="5"/>
        <v>18382.597269308455</v>
      </c>
      <c r="F73" s="21">
        <f t="shared" si="5"/>
        <v>4482.6269553696147</v>
      </c>
      <c r="G73" s="21">
        <f t="shared" si="5"/>
        <v>18446.747145288649</v>
      </c>
      <c r="H73" s="21">
        <f t="shared" si="5"/>
        <v>8288.124819252891</v>
      </c>
      <c r="I73" s="21">
        <f t="shared" si="5"/>
        <v>3928.4359834683883</v>
      </c>
      <c r="J73" s="21">
        <f t="shared" si="5"/>
        <v>13413.84545560597</v>
      </c>
      <c r="K73" s="8"/>
    </row>
    <row r="74" spans="1:11" x14ac:dyDescent="0.3">
      <c r="A74" s="10" t="s">
        <v>20</v>
      </c>
      <c r="B74" s="21">
        <f t="shared" si="5"/>
        <v>5182.0730980169201</v>
      </c>
      <c r="C74" s="21">
        <f t="shared" si="5"/>
        <v>12630.475842007363</v>
      </c>
      <c r="D74" s="21">
        <f t="shared" si="5"/>
        <v>45255.903139639675</v>
      </c>
      <c r="E74" s="21">
        <f t="shared" si="5"/>
        <v>20454.482527805936</v>
      </c>
      <c r="F74" s="21">
        <f t="shared" si="5"/>
        <v>5077.531583434039</v>
      </c>
      <c r="G74" s="21">
        <f t="shared" si="5"/>
        <v>22015.317792622362</v>
      </c>
      <c r="H74" s="21">
        <f t="shared" si="5"/>
        <v>9817.8242998213009</v>
      </c>
      <c r="I74" s="21">
        <f t="shared" si="5"/>
        <v>4797.0810331398652</v>
      </c>
      <c r="J74" s="21">
        <f t="shared" si="5"/>
        <v>17148.808244439864</v>
      </c>
      <c r="K74" s="8"/>
    </row>
    <row r="75" spans="1:11" x14ac:dyDescent="0.3">
      <c r="A75" s="10" t="s">
        <v>21</v>
      </c>
      <c r="B75" s="21">
        <f t="shared" si="5"/>
        <v>5381.5566859748305</v>
      </c>
      <c r="C75" s="21">
        <f t="shared" si="5"/>
        <v>13133.399615293438</v>
      </c>
      <c r="D75" s="21">
        <f t="shared" si="5"/>
        <v>48454.546675226586</v>
      </c>
      <c r="E75" s="21">
        <f t="shared" si="5"/>
        <v>21436.546702864769</v>
      </c>
      <c r="F75" s="21">
        <f t="shared" si="5"/>
        <v>5518.4102179192641</v>
      </c>
      <c r="G75" s="21">
        <f t="shared" si="5"/>
        <v>22682.71944070439</v>
      </c>
      <c r="H75" s="21">
        <f t="shared" si="5"/>
        <v>9828.6247467740504</v>
      </c>
      <c r="I75" s="21">
        <f t="shared" si="5"/>
        <v>4728.0450594010399</v>
      </c>
      <c r="J75" s="21">
        <f t="shared" si="5"/>
        <v>17217.127894118923</v>
      </c>
      <c r="K75" s="8"/>
    </row>
    <row r="76" spans="1:11" x14ac:dyDescent="0.3">
      <c r="A76" s="10" t="s">
        <v>22</v>
      </c>
      <c r="B76" s="21">
        <f t="shared" si="5"/>
        <v>5259.7843671233377</v>
      </c>
      <c r="C76" s="21">
        <f t="shared" si="5"/>
        <v>13043.60355615407</v>
      </c>
      <c r="D76" s="21">
        <f t="shared" si="5"/>
        <v>48736.460261865483</v>
      </c>
      <c r="E76" s="21">
        <f t="shared" si="5"/>
        <v>21756.270156687577</v>
      </c>
      <c r="F76" s="21">
        <f t="shared" si="5"/>
        <v>5539.2045495278553</v>
      </c>
      <c r="G76" s="21">
        <f t="shared" si="5"/>
        <v>22743.006586867963</v>
      </c>
      <c r="H76" s="21">
        <f t="shared" si="5"/>
        <v>9919.8711360171183</v>
      </c>
      <c r="I76" s="21">
        <f t="shared" si="5"/>
        <v>4797.1131644198786</v>
      </c>
      <c r="J76" s="21">
        <f t="shared" si="5"/>
        <v>17307.06256518298</v>
      </c>
      <c r="K76" s="8"/>
    </row>
    <row r="77" spans="1:11" x14ac:dyDescent="0.3">
      <c r="A77" s="10" t="s">
        <v>23</v>
      </c>
      <c r="B77" s="21">
        <f t="shared" si="5"/>
        <v>4879.9885482704894</v>
      </c>
      <c r="C77" s="21">
        <f t="shared" si="5"/>
        <v>11967.749208003883</v>
      </c>
      <c r="D77" s="21">
        <f t="shared" si="5"/>
        <v>43953.672493452883</v>
      </c>
      <c r="E77" s="21">
        <f t="shared" si="5"/>
        <v>19579.049684883004</v>
      </c>
      <c r="F77" s="21">
        <f t="shared" si="5"/>
        <v>4854.2885609976311</v>
      </c>
      <c r="G77" s="21">
        <f t="shared" si="5"/>
        <v>19990.839700784723</v>
      </c>
      <c r="H77" s="21">
        <f t="shared" si="5"/>
        <v>8631.1153679805702</v>
      </c>
      <c r="I77" s="21">
        <f t="shared" si="5"/>
        <v>4194.059102583672</v>
      </c>
      <c r="J77" s="21">
        <f t="shared" si="5"/>
        <v>14570.320729494</v>
      </c>
      <c r="K77" s="8"/>
    </row>
    <row r="78" spans="1:11" x14ac:dyDescent="0.3">
      <c r="B78" s="25"/>
      <c r="C78" s="25"/>
      <c r="D78" s="25"/>
      <c r="E78" s="25"/>
      <c r="F78" s="25"/>
      <c r="G78" s="25"/>
      <c r="H78" s="25"/>
      <c r="I78" s="25"/>
      <c r="J78" s="25"/>
      <c r="K78" s="8"/>
    </row>
    <row r="79" spans="1:11" x14ac:dyDescent="0.3">
      <c r="A79" s="1" t="s">
        <v>46</v>
      </c>
      <c r="B79" s="22" t="s">
        <v>47</v>
      </c>
      <c r="C79" s="25"/>
      <c r="D79" s="25"/>
      <c r="E79" s="25"/>
      <c r="F79" s="25"/>
      <c r="G79" s="25"/>
      <c r="H79" s="25"/>
      <c r="I79" s="25"/>
      <c r="J79" s="25"/>
      <c r="K79" s="8"/>
    </row>
    <row r="80" spans="1:11" x14ac:dyDescent="0.3">
      <c r="A80" s="10" t="s">
        <v>12</v>
      </c>
      <c r="B80" s="21">
        <f>$B$17-SUM($B66:$J66)</f>
        <v>43388.051388751803</v>
      </c>
      <c r="C80" s="25"/>
      <c r="D80" s="25"/>
      <c r="E80" s="25"/>
      <c r="F80" s="25"/>
      <c r="G80" s="25"/>
      <c r="H80" s="25"/>
      <c r="I80" s="25"/>
      <c r="J80" s="25"/>
      <c r="K80" s="8"/>
    </row>
    <row r="81" spans="1:11" x14ac:dyDescent="0.3">
      <c r="A81" s="10" t="s">
        <v>13</v>
      </c>
      <c r="B81" s="21">
        <f>$B$17-SUM($B67:$J67)</f>
        <v>52020.320703012141</v>
      </c>
      <c r="C81" s="25"/>
      <c r="D81" s="25"/>
      <c r="E81" s="25"/>
      <c r="F81" s="25"/>
      <c r="G81" s="25"/>
      <c r="H81" s="25"/>
      <c r="I81" s="25"/>
      <c r="J81" s="25"/>
      <c r="K81" s="8"/>
    </row>
    <row r="82" spans="1:11" x14ac:dyDescent="0.3">
      <c r="A82" s="10" t="s">
        <v>14</v>
      </c>
      <c r="B82" s="21">
        <f t="shared" ref="B82:B91" si="6">$B$17-SUM($B68:$J68)</f>
        <v>39533.374966923991</v>
      </c>
      <c r="C82" s="25"/>
      <c r="D82" s="25"/>
      <c r="E82" s="25"/>
      <c r="F82" s="25"/>
      <c r="G82" s="25"/>
      <c r="H82" s="25"/>
      <c r="I82" s="25"/>
      <c r="J82" s="25"/>
      <c r="K82" s="8"/>
    </row>
    <row r="83" spans="1:11" x14ac:dyDescent="0.3">
      <c r="A83" s="10" t="s">
        <v>15</v>
      </c>
      <c r="B83" s="21">
        <f>$B$17-SUM($B69:$J69)</f>
        <v>9432.896442673984</v>
      </c>
      <c r="C83" s="25"/>
      <c r="D83" s="25"/>
      <c r="E83" s="25"/>
      <c r="F83" s="25"/>
      <c r="G83" s="25"/>
      <c r="H83" s="25"/>
      <c r="I83" s="25"/>
      <c r="J83" s="25"/>
      <c r="K83" s="8"/>
    </row>
    <row r="84" spans="1:11" x14ac:dyDescent="0.3">
      <c r="A84" s="10" t="s">
        <v>16</v>
      </c>
      <c r="B84" s="21">
        <f t="shared" si="6"/>
        <v>9767.4563378712046</v>
      </c>
      <c r="C84" s="25"/>
      <c r="D84" s="25"/>
      <c r="E84" s="25"/>
      <c r="F84" s="25"/>
      <c r="G84" s="25"/>
      <c r="H84" s="25"/>
      <c r="I84" s="25"/>
      <c r="J84" s="25"/>
      <c r="K84" s="8"/>
    </row>
    <row r="85" spans="1:11" x14ac:dyDescent="0.3">
      <c r="A85" s="10" t="s">
        <v>17</v>
      </c>
      <c r="B85" s="21">
        <f t="shared" si="6"/>
        <v>24263.665694495299</v>
      </c>
      <c r="C85" s="25"/>
      <c r="D85" s="25"/>
      <c r="E85" s="25"/>
      <c r="F85" s="25"/>
      <c r="G85" s="25"/>
      <c r="H85" s="25"/>
      <c r="I85" s="25"/>
      <c r="J85" s="25"/>
      <c r="K85" s="8"/>
    </row>
    <row r="86" spans="1:11" x14ac:dyDescent="0.3">
      <c r="A86" s="10" t="s">
        <v>18</v>
      </c>
      <c r="B86" s="21">
        <f t="shared" si="6"/>
        <v>40761.193533357597</v>
      </c>
      <c r="C86" s="25"/>
      <c r="D86" s="25"/>
      <c r="E86" s="25"/>
      <c r="F86" s="25"/>
      <c r="G86" s="25"/>
      <c r="H86" s="25"/>
      <c r="I86" s="25"/>
      <c r="J86" s="25"/>
      <c r="K86" s="8"/>
    </row>
    <row r="87" spans="1:11" x14ac:dyDescent="0.3">
      <c r="A87" s="10" t="s">
        <v>19</v>
      </c>
      <c r="B87" s="21">
        <f t="shared" si="6"/>
        <v>29941.342920886105</v>
      </c>
      <c r="C87" s="25"/>
      <c r="D87" s="25"/>
      <c r="E87" s="25"/>
      <c r="F87" s="25"/>
      <c r="G87" s="25"/>
      <c r="H87" s="25"/>
      <c r="I87" s="25"/>
      <c r="J87" s="25"/>
      <c r="K87" s="8"/>
    </row>
    <row r="88" spans="1:11" x14ac:dyDescent="0.3">
      <c r="A88" s="10" t="s">
        <v>20</v>
      </c>
      <c r="B88" s="21">
        <f t="shared" si="6"/>
        <v>11608.89879694386</v>
      </c>
      <c r="C88" s="25"/>
      <c r="D88" s="25"/>
      <c r="E88" s="25"/>
      <c r="F88" s="25"/>
      <c r="G88" s="25"/>
      <c r="H88" s="25"/>
      <c r="I88" s="25"/>
      <c r="J88" s="25"/>
      <c r="K88" s="8"/>
    </row>
    <row r="89" spans="1:11" x14ac:dyDescent="0.3">
      <c r="A89" s="10" t="s">
        <v>21</v>
      </c>
      <c r="B89" s="21">
        <f t="shared" si="6"/>
        <v>5607.4193195939006</v>
      </c>
      <c r="C89" s="25"/>
      <c r="D89" s="25"/>
      <c r="E89" s="25"/>
      <c r="F89" s="25"/>
      <c r="G89" s="25"/>
      <c r="H89" s="25"/>
      <c r="I89" s="25"/>
      <c r="J89" s="25"/>
      <c r="K89" s="8"/>
    </row>
    <row r="90" spans="1:11" x14ac:dyDescent="0.3">
      <c r="A90" s="10" t="s">
        <v>22</v>
      </c>
      <c r="B90" s="21">
        <f t="shared" si="6"/>
        <v>4886.0200140249217</v>
      </c>
      <c r="C90" s="25"/>
      <c r="D90" s="25"/>
      <c r="E90" s="25"/>
      <c r="F90" s="25"/>
      <c r="G90" s="25"/>
      <c r="H90" s="25"/>
      <c r="I90" s="25"/>
      <c r="J90" s="25"/>
      <c r="K90" s="8"/>
    </row>
    <row r="91" spans="1:11" x14ac:dyDescent="0.3">
      <c r="A91" s="10" t="s">
        <v>23</v>
      </c>
      <c r="B91" s="21">
        <f t="shared" si="6"/>
        <v>21367.312961420306</v>
      </c>
      <c r="C91" s="25"/>
      <c r="D91" s="25"/>
      <c r="E91" s="25"/>
      <c r="F91" s="25"/>
      <c r="G91" s="25"/>
      <c r="H91" s="25"/>
      <c r="I91" s="25"/>
      <c r="J91" s="25"/>
      <c r="K91" s="8"/>
    </row>
    <row r="92" spans="1:11" x14ac:dyDescent="0.3">
      <c r="A92" s="16" t="s">
        <v>48</v>
      </c>
      <c r="B92" s="27">
        <f>SUM($B$80:$B$91)/$B$17</f>
        <v>1.8999999999999988</v>
      </c>
      <c r="C92" s="25"/>
      <c r="D92" s="25"/>
      <c r="E92" s="25"/>
      <c r="F92" s="25"/>
      <c r="G92" s="25"/>
      <c r="H92" s="25"/>
      <c r="I92" s="25"/>
      <c r="J92" s="25"/>
      <c r="K92" s="8"/>
    </row>
    <row r="93" spans="1:11" x14ac:dyDescent="0.3">
      <c r="B93" s="25"/>
      <c r="C93" s="25"/>
      <c r="D93" s="25"/>
      <c r="E93" s="25"/>
      <c r="F93" s="25"/>
      <c r="G93" s="25"/>
      <c r="H93" s="25"/>
      <c r="I93" s="25"/>
      <c r="J93" s="25"/>
      <c r="K93" s="8"/>
    </row>
    <row r="94" spans="1:11" x14ac:dyDescent="0.3">
      <c r="A94" s="1" t="s">
        <v>49</v>
      </c>
      <c r="B94" s="21">
        <f>(SUM($B$80:$B$91)-1.9*$B$17)/12</f>
        <v>-1.4551915228366852E-11</v>
      </c>
      <c r="C94" s="25"/>
      <c r="D94" s="25" t="s">
        <v>51</v>
      </c>
      <c r="E94" s="25"/>
      <c r="F94" s="25"/>
      <c r="G94" s="25"/>
      <c r="H94" s="25"/>
      <c r="I94" s="25"/>
      <c r="J94" s="25"/>
      <c r="K94" s="8"/>
    </row>
    <row r="95" spans="1:11" x14ac:dyDescent="0.3">
      <c r="A95" s="1" t="s">
        <v>50</v>
      </c>
      <c r="B95" s="25"/>
      <c r="C95" s="25"/>
      <c r="D95" s="28">
        <f>'計算用(期待容量)'!D95</f>
        <v>1.9</v>
      </c>
      <c r="E95" s="25"/>
      <c r="F95" s="25"/>
      <c r="G95" s="25"/>
      <c r="H95" s="25"/>
      <c r="I95" s="25"/>
      <c r="J95" s="25"/>
      <c r="K95" s="8"/>
    </row>
    <row r="96" spans="1:11" ht="15.6" thickBot="1" x14ac:dyDescent="0.35">
      <c r="B96" s="25"/>
      <c r="C96" s="25"/>
      <c r="D96" s="25"/>
      <c r="E96" s="25"/>
      <c r="F96" s="25"/>
      <c r="G96" s="25"/>
      <c r="H96" s="25"/>
      <c r="I96" s="25"/>
      <c r="J96" s="25"/>
      <c r="K96" s="8"/>
    </row>
    <row r="97" spans="1:10" ht="15.6" thickBot="1" x14ac:dyDescent="0.35">
      <c r="A97" s="1" t="s">
        <v>52</v>
      </c>
      <c r="B97" s="33">
        <f>(MIN($K$52:$K$63)+$B$94)*1000</f>
        <v>-1.4551915228366852E-8</v>
      </c>
      <c r="C97" s="20"/>
      <c r="D97" s="20"/>
      <c r="E97" s="20"/>
      <c r="F97" s="20"/>
      <c r="G97" s="20"/>
      <c r="H97" s="20"/>
      <c r="I97" s="20"/>
      <c r="J97" s="20"/>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13</vt:i4>
      </vt:variant>
      <vt:variant>
        <vt:lpstr>名前付き一覧</vt:lpstr>
      </vt:variant>
      <vt:variant>
        <vt:i4>1</vt:i4>
      </vt:variant>
    </vt:vector>
  </HeadingPairs>
  <TitlesOfParts>
    <vt:vector size="14" baseType="lpstr">
      <vt:lpstr>入力欄(基本情報)</vt:lpstr>
      <vt:lpstr>入力欄(差替情報)</vt:lpstr>
      <vt:lpstr>提出用（算定諸元一覧(差替先)）</vt:lpstr>
      <vt:lpstr>webにUP時は非表示にする⇒</vt:lpstr>
      <vt:lpstr>記載例</vt:lpstr>
      <vt:lpstr>入力</vt:lpstr>
      <vt:lpstr>リスト</vt:lpstr>
      <vt:lpstr>計算用(差替先差替可能容量)</vt:lpstr>
      <vt:lpstr>計算用(差替先差替容量(今回))</vt:lpstr>
      <vt:lpstr>計算用(期待容量)</vt:lpstr>
      <vt:lpstr>計算用(応札容量)</vt:lpstr>
      <vt:lpstr>計算用(記載例期待容量)</vt:lpstr>
      <vt:lpstr>計算用(記載例応札容量)</vt:lpstr>
      <vt:lpstr>'入力欄(基本情報)'!Print_Area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2022-05-23T00:53:21Z</dcterms:modified>
</cp:coreProperties>
</file>