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6"/>
  <workbookPr filterPrivacy="1" codeName="ThisWorkbook" defaultThemeVersion="124226"/>
  <xr:revisionPtr revIDLastSave="0" documentId="13_ncr:1_{931337C6-68C5-4916-91BE-456507FAE75C}" xr6:coauthVersionLast="36" xr6:coauthVersionMax="36" xr10:uidLastSave="{00000000-0000-0000-0000-000000000000}"/>
  <workbookProtection workbookAlgorithmName="SHA-512" workbookHashValue="6vpBdyHNTIv+wyjgJVzghkys2Sq2DpaiYRHNtN1I1KJaPtEcnUJLv2vnZAUzymVkD+FNywfCRI2xKEB15H3tUw==" workbookSaltValue="Ag17bidbFK2ltR6kQvKKaQ==" workbookSpinCount="100000" lockStructure="1"/>
  <bookViews>
    <workbookView xWindow="0" yWindow="0" windowWidth="23040" windowHeight="8436" activeTab="2" xr2:uid="{00000000-000D-0000-FFFF-FFFF00000000}"/>
  </bookViews>
  <sheets>
    <sheet name="入力欄(基本情報)" sheetId="15" r:id="rId1"/>
    <sheet name="入力欄(差替情報)" sheetId="16" r:id="rId2"/>
    <sheet name="提出用（算定諸元一覧(差替元)）" sheetId="10" r:id="rId3"/>
    <sheet name="webにUP時は非表示にする⇒" sheetId="9" state="hidden" r:id="rId4"/>
    <sheet name="リスト" sheetId="4" state="hidden" r:id="rId5"/>
    <sheet name="計算用(差替元差替可能容量)" sheetId="29" state="hidden" r:id="rId6"/>
    <sheet name="記載例" sheetId="5" state="hidden" r:id="rId7"/>
    <sheet name="入力" sheetId="1" state="hidden" r:id="rId8"/>
    <sheet name="計算用(記載例期待容量)" sheetId="7" state="hidden" r:id="rId9"/>
    <sheet name="計算用(記載例応札容量)" sheetId="8" state="hidden" r:id="rId10"/>
    <sheet name="計算用(期待容量)" sheetId="2" state="hidden" r:id="rId11"/>
    <sheet name="計算用(応札容量)" sheetId="3" state="hidden" r:id="rId12"/>
  </sheets>
  <definedNames>
    <definedName name="_xlnm.Print_Area" localSheetId="0">'入力欄(基本情報)'!$A$1:$D$31</definedName>
  </definedNames>
  <calcPr calcId="191029"/>
</workbook>
</file>

<file path=xl/calcChain.xml><?xml version="1.0" encoding="utf-8"?>
<calcChain xmlns="http://schemas.openxmlformats.org/spreadsheetml/2006/main">
  <c r="D106" i="16" l="1"/>
  <c r="E49" i="10" s="1"/>
  <c r="D94" i="16"/>
  <c r="E93" i="16"/>
  <c r="F93" i="16"/>
  <c r="G93" i="16"/>
  <c r="H93" i="16"/>
  <c r="I93" i="16"/>
  <c r="J93" i="16"/>
  <c r="K93" i="16"/>
  <c r="L93" i="16"/>
  <c r="M93" i="16"/>
  <c r="N93" i="16"/>
  <c r="O93" i="16"/>
  <c r="D93" i="16"/>
  <c r="D91" i="16"/>
  <c r="D83" i="16"/>
  <c r="O89" i="16"/>
  <c r="N89" i="16"/>
  <c r="M89" i="16"/>
  <c r="L89" i="16"/>
  <c r="K89" i="16"/>
  <c r="J89" i="16"/>
  <c r="I89" i="16"/>
  <c r="H89" i="16"/>
  <c r="G89" i="16"/>
  <c r="F89" i="16"/>
  <c r="E89" i="16"/>
  <c r="D89" i="16"/>
  <c r="D75" i="16"/>
  <c r="O81" i="16"/>
  <c r="N81" i="16"/>
  <c r="M81" i="16"/>
  <c r="L81" i="16"/>
  <c r="K81" i="16"/>
  <c r="J81" i="16"/>
  <c r="I81" i="16"/>
  <c r="H81" i="16"/>
  <c r="G81" i="16"/>
  <c r="F81" i="16"/>
  <c r="E81" i="16"/>
  <c r="D81" i="16"/>
  <c r="O73" i="16"/>
  <c r="N73" i="16"/>
  <c r="M73" i="16"/>
  <c r="L73" i="16"/>
  <c r="K73" i="16"/>
  <c r="J73" i="16"/>
  <c r="I73" i="16"/>
  <c r="H73" i="16"/>
  <c r="G73" i="16"/>
  <c r="F73" i="16"/>
  <c r="E73" i="16"/>
  <c r="D73" i="16"/>
  <c r="D67" i="16"/>
  <c r="O65" i="16"/>
  <c r="N65" i="16"/>
  <c r="M65" i="16"/>
  <c r="L65" i="16"/>
  <c r="K65" i="16"/>
  <c r="J65" i="16"/>
  <c r="I65" i="16"/>
  <c r="H65" i="16"/>
  <c r="G65" i="16"/>
  <c r="F65" i="16"/>
  <c r="E65" i="16"/>
  <c r="D65" i="16"/>
  <c r="D59" i="16"/>
  <c r="O57" i="16"/>
  <c r="N57" i="16"/>
  <c r="M57" i="16"/>
  <c r="L57" i="16"/>
  <c r="K57" i="16"/>
  <c r="J57" i="16"/>
  <c r="I57" i="16"/>
  <c r="H57" i="16"/>
  <c r="G57" i="16"/>
  <c r="F57" i="16"/>
  <c r="E57" i="16"/>
  <c r="D57" i="16"/>
  <c r="D51" i="16"/>
  <c r="O49" i="16"/>
  <c r="N49" i="16"/>
  <c r="M49" i="16"/>
  <c r="L49" i="16"/>
  <c r="K49" i="16"/>
  <c r="J49" i="16"/>
  <c r="I49" i="16"/>
  <c r="H49" i="16"/>
  <c r="G49" i="16"/>
  <c r="F49" i="16"/>
  <c r="E49" i="16"/>
  <c r="D49" i="16"/>
  <c r="D43" i="16"/>
  <c r="O41" i="16"/>
  <c r="N41" i="16"/>
  <c r="M41" i="16"/>
  <c r="L41" i="16"/>
  <c r="K41" i="16"/>
  <c r="J41" i="16"/>
  <c r="I41" i="16"/>
  <c r="H41" i="16"/>
  <c r="G41" i="16"/>
  <c r="F41" i="16"/>
  <c r="E41" i="16"/>
  <c r="D41" i="16"/>
  <c r="D35" i="16"/>
  <c r="O33" i="16"/>
  <c r="N33" i="16"/>
  <c r="M33" i="16"/>
  <c r="L33" i="16"/>
  <c r="K33" i="16"/>
  <c r="J33" i="16"/>
  <c r="I33" i="16"/>
  <c r="H33" i="16"/>
  <c r="G33" i="16"/>
  <c r="F33" i="16"/>
  <c r="E33" i="16"/>
  <c r="D33" i="16"/>
  <c r="D27" i="16"/>
  <c r="E25" i="16"/>
  <c r="F25" i="16"/>
  <c r="G25" i="16"/>
  <c r="H25" i="16"/>
  <c r="I25" i="16"/>
  <c r="J25" i="16"/>
  <c r="K25" i="16"/>
  <c r="L25" i="16"/>
  <c r="M25" i="16"/>
  <c r="N25" i="16"/>
  <c r="O25" i="16"/>
  <c r="D25" i="16"/>
  <c r="E15" i="16"/>
  <c r="F45" i="10" s="1"/>
  <c r="F15" i="16"/>
  <c r="G45" i="10" s="1"/>
  <c r="G15" i="16"/>
  <c r="H45" i="10" s="1"/>
  <c r="H15" i="16"/>
  <c r="I45" i="10" s="1"/>
  <c r="I15" i="16"/>
  <c r="J45" i="10" s="1"/>
  <c r="J15" i="16"/>
  <c r="K45" i="10" s="1"/>
  <c r="K15" i="16"/>
  <c r="L45" i="10" s="1"/>
  <c r="L15" i="16"/>
  <c r="M45" i="10" s="1"/>
  <c r="M15" i="16"/>
  <c r="N45" i="10" s="1"/>
  <c r="N15" i="16"/>
  <c r="O45" i="10" s="1"/>
  <c r="O15" i="16"/>
  <c r="P45" i="10" s="1"/>
  <c r="D15" i="16"/>
  <c r="E45" i="10" l="1"/>
  <c r="D100" i="16"/>
  <c r="D99" i="16"/>
  <c r="D95" i="29" l="1"/>
  <c r="B46" i="29"/>
  <c r="C45" i="29"/>
  <c r="B44" i="29"/>
  <c r="C43" i="29"/>
  <c r="B38" i="29"/>
  <c r="J35" i="29"/>
  <c r="I35" i="29"/>
  <c r="H35" i="29"/>
  <c r="G35" i="29"/>
  <c r="F35" i="29"/>
  <c r="E35" i="29"/>
  <c r="D35" i="29"/>
  <c r="C35" i="29"/>
  <c r="B35" i="29"/>
  <c r="J34" i="29"/>
  <c r="I34" i="29"/>
  <c r="H34" i="29"/>
  <c r="G34" i="29"/>
  <c r="F34" i="29"/>
  <c r="E34" i="29"/>
  <c r="D34" i="29"/>
  <c r="C34" i="29"/>
  <c r="B34" i="29"/>
  <c r="J33" i="29"/>
  <c r="I33" i="29"/>
  <c r="H33" i="29"/>
  <c r="G33" i="29"/>
  <c r="F33" i="29"/>
  <c r="E33" i="29"/>
  <c r="D33" i="29"/>
  <c r="C33" i="29"/>
  <c r="B33" i="29"/>
  <c r="J32" i="29"/>
  <c r="I32" i="29"/>
  <c r="H32" i="29"/>
  <c r="G32" i="29"/>
  <c r="F32" i="29"/>
  <c r="E32" i="29"/>
  <c r="D32" i="29"/>
  <c r="C32" i="29"/>
  <c r="B32" i="29"/>
  <c r="J31" i="29"/>
  <c r="I31" i="29"/>
  <c r="H31" i="29"/>
  <c r="G31" i="29"/>
  <c r="F31" i="29"/>
  <c r="E31" i="29"/>
  <c r="D31" i="29"/>
  <c r="C31" i="29"/>
  <c r="B31" i="29"/>
  <c r="J30" i="29"/>
  <c r="I30" i="29"/>
  <c r="H30" i="29"/>
  <c r="G30" i="29"/>
  <c r="F30" i="29"/>
  <c r="E30" i="29"/>
  <c r="D30" i="29"/>
  <c r="C30" i="29"/>
  <c r="B30" i="29"/>
  <c r="J29" i="29"/>
  <c r="I29" i="29"/>
  <c r="H29" i="29"/>
  <c r="G29" i="29"/>
  <c r="F29" i="29"/>
  <c r="E29" i="29"/>
  <c r="D29" i="29"/>
  <c r="C29" i="29"/>
  <c r="B29" i="29"/>
  <c r="J28" i="29"/>
  <c r="I28" i="29"/>
  <c r="H28" i="29"/>
  <c r="G28" i="29"/>
  <c r="F28" i="29"/>
  <c r="E28" i="29"/>
  <c r="D28" i="29"/>
  <c r="C28" i="29"/>
  <c r="B28" i="29"/>
  <c r="J27" i="29"/>
  <c r="I27" i="29"/>
  <c r="H27" i="29"/>
  <c r="G27" i="29"/>
  <c r="F27" i="29"/>
  <c r="E27" i="29"/>
  <c r="D27" i="29"/>
  <c r="C27" i="29"/>
  <c r="B27" i="29"/>
  <c r="J26" i="29"/>
  <c r="I26" i="29"/>
  <c r="H26" i="29"/>
  <c r="G26" i="29"/>
  <c r="F26" i="29"/>
  <c r="E26" i="29"/>
  <c r="D26" i="29"/>
  <c r="C26" i="29"/>
  <c r="B26" i="29"/>
  <c r="J25" i="29"/>
  <c r="I25" i="29"/>
  <c r="H25" i="29"/>
  <c r="G25" i="29"/>
  <c r="F25" i="29"/>
  <c r="E25" i="29"/>
  <c r="D25" i="29"/>
  <c r="C25" i="29"/>
  <c r="B25" i="29"/>
  <c r="J24" i="29"/>
  <c r="I24" i="29"/>
  <c r="H24" i="29"/>
  <c r="G24" i="29"/>
  <c r="F24" i="29"/>
  <c r="E24" i="29"/>
  <c r="D24" i="29"/>
  <c r="C24" i="29"/>
  <c r="B24" i="29"/>
  <c r="C21" i="29"/>
  <c r="D21" i="29" s="1"/>
  <c r="B21" i="29"/>
  <c r="J19" i="29"/>
  <c r="I19" i="29"/>
  <c r="H19" i="29"/>
  <c r="G19" i="29"/>
  <c r="F19" i="29"/>
  <c r="E19" i="29"/>
  <c r="D19" i="29"/>
  <c r="C19" i="29"/>
  <c r="B19" i="29"/>
  <c r="B17" i="29"/>
  <c r="J15" i="29"/>
  <c r="I15" i="29"/>
  <c r="H15" i="29"/>
  <c r="G15" i="29"/>
  <c r="F15" i="29"/>
  <c r="E15" i="29"/>
  <c r="D15" i="29"/>
  <c r="C15" i="29"/>
  <c r="C49" i="29" s="1"/>
  <c r="B15" i="29"/>
  <c r="B49" i="29" s="1"/>
  <c r="J14" i="29"/>
  <c r="I14" i="29"/>
  <c r="H14" i="29"/>
  <c r="G14" i="29"/>
  <c r="F14" i="29"/>
  <c r="E14" i="29"/>
  <c r="D14" i="29"/>
  <c r="C14" i="29"/>
  <c r="C48" i="29" s="1"/>
  <c r="B14" i="29"/>
  <c r="B48" i="29" s="1"/>
  <c r="J13" i="29"/>
  <c r="I13" i="29"/>
  <c r="H13" i="29"/>
  <c r="G13" i="29"/>
  <c r="F13" i="29"/>
  <c r="E13" i="29"/>
  <c r="D13" i="29"/>
  <c r="D47" i="29" s="1"/>
  <c r="C13" i="29"/>
  <c r="C47" i="29" s="1"/>
  <c r="B13" i="29"/>
  <c r="B47" i="29" s="1"/>
  <c r="J12" i="29"/>
  <c r="I12" i="29"/>
  <c r="H12" i="29"/>
  <c r="G12" i="29"/>
  <c r="F12" i="29"/>
  <c r="E12" i="29"/>
  <c r="D12" i="29"/>
  <c r="C12" i="29"/>
  <c r="C46" i="29" s="1"/>
  <c r="B12" i="29"/>
  <c r="J11" i="29"/>
  <c r="I11" i="29"/>
  <c r="H11" i="29"/>
  <c r="G11" i="29"/>
  <c r="F11" i="29"/>
  <c r="E11" i="29"/>
  <c r="D11" i="29"/>
  <c r="C11" i="29"/>
  <c r="B11" i="29"/>
  <c r="B45" i="29" s="1"/>
  <c r="J10" i="29"/>
  <c r="I10" i="29"/>
  <c r="H10" i="29"/>
  <c r="G10" i="29"/>
  <c r="F10" i="29"/>
  <c r="E10" i="29"/>
  <c r="D10" i="29"/>
  <c r="C10" i="29"/>
  <c r="C44" i="29" s="1"/>
  <c r="B10" i="29"/>
  <c r="J9" i="29"/>
  <c r="I9" i="29"/>
  <c r="H9" i="29"/>
  <c r="G9" i="29"/>
  <c r="F9" i="29"/>
  <c r="E9" i="29"/>
  <c r="D9" i="29"/>
  <c r="D43" i="29" s="1"/>
  <c r="C9" i="29"/>
  <c r="B9" i="29"/>
  <c r="B43" i="29" s="1"/>
  <c r="J8" i="29"/>
  <c r="I8" i="29"/>
  <c r="H8" i="29"/>
  <c r="G8" i="29"/>
  <c r="F8" i="29"/>
  <c r="E8" i="29"/>
  <c r="D8" i="29"/>
  <c r="C8" i="29"/>
  <c r="C42" i="29" s="1"/>
  <c r="B8" i="29"/>
  <c r="B42" i="29" s="1"/>
  <c r="J7" i="29"/>
  <c r="I7" i="29"/>
  <c r="H7" i="29"/>
  <c r="G7" i="29"/>
  <c r="F7" i="29"/>
  <c r="E7" i="29"/>
  <c r="D7" i="29"/>
  <c r="C7" i="29"/>
  <c r="C41" i="29" s="1"/>
  <c r="B7" i="29"/>
  <c r="B41" i="29" s="1"/>
  <c r="J6" i="29"/>
  <c r="I6" i="29"/>
  <c r="H6" i="29"/>
  <c r="G6" i="29"/>
  <c r="F6" i="29"/>
  <c r="E6" i="29"/>
  <c r="D6" i="29"/>
  <c r="C6" i="29"/>
  <c r="C40" i="29" s="1"/>
  <c r="B6" i="29"/>
  <c r="B40" i="29" s="1"/>
  <c r="J5" i="29"/>
  <c r="I5" i="29"/>
  <c r="H5" i="29"/>
  <c r="G5" i="29"/>
  <c r="F5" i="29"/>
  <c r="E5" i="29"/>
  <c r="D5" i="29"/>
  <c r="D39" i="29" s="1"/>
  <c r="C5" i="29"/>
  <c r="C39" i="29" s="1"/>
  <c r="B5" i="29"/>
  <c r="B39" i="29" s="1"/>
  <c r="J4" i="29"/>
  <c r="I4" i="29"/>
  <c r="H4" i="29"/>
  <c r="G4" i="29"/>
  <c r="F4" i="29"/>
  <c r="E4" i="29"/>
  <c r="D4" i="29"/>
  <c r="D38" i="29" s="1"/>
  <c r="C4" i="29"/>
  <c r="C38" i="29" s="1"/>
  <c r="B4" i="29"/>
  <c r="E21" i="29" l="1"/>
  <c r="D44" i="29"/>
  <c r="D42" i="29"/>
  <c r="E44" i="29"/>
  <c r="D45" i="29"/>
  <c r="E42" i="29"/>
  <c r="E45" i="29"/>
  <c r="D46" i="29"/>
  <c r="E38" i="29"/>
  <c r="E46" i="29"/>
  <c r="D40" i="29"/>
  <c r="E47" i="29"/>
  <c r="D48" i="29"/>
  <c r="E39" i="29"/>
  <c r="E40" i="29"/>
  <c r="D41" i="29"/>
  <c r="E48" i="29"/>
  <c r="D49" i="29"/>
  <c r="E31" i="10"/>
  <c r="D9" i="16"/>
  <c r="D8" i="16"/>
  <c r="D7" i="16"/>
  <c r="D6" i="16"/>
  <c r="G63" i="29" l="1"/>
  <c r="H62" i="29"/>
  <c r="I61" i="29"/>
  <c r="J60" i="29"/>
  <c r="B60" i="29"/>
  <c r="C59" i="29"/>
  <c r="D58" i="29"/>
  <c r="E57" i="29"/>
  <c r="F56" i="29"/>
  <c r="G55" i="29"/>
  <c r="H54" i="29"/>
  <c r="I53" i="29"/>
  <c r="J52" i="29"/>
  <c r="B52" i="29"/>
  <c r="E63" i="29"/>
  <c r="G61" i="29"/>
  <c r="H60" i="29"/>
  <c r="I59" i="29"/>
  <c r="B58" i="29"/>
  <c r="D56" i="29"/>
  <c r="F54" i="29"/>
  <c r="H52" i="29"/>
  <c r="F52" i="29"/>
  <c r="C62" i="29"/>
  <c r="E60" i="29"/>
  <c r="F59" i="29"/>
  <c r="H57" i="29"/>
  <c r="J55" i="29"/>
  <c r="D53" i="29"/>
  <c r="J62" i="29"/>
  <c r="D60" i="29"/>
  <c r="E59" i="29"/>
  <c r="G57" i="29"/>
  <c r="I55" i="29"/>
  <c r="B54" i="29"/>
  <c r="H63" i="29"/>
  <c r="C60" i="29"/>
  <c r="E58" i="29"/>
  <c r="G56" i="29"/>
  <c r="J53" i="29"/>
  <c r="C52" i="29"/>
  <c r="F63" i="29"/>
  <c r="G62" i="29"/>
  <c r="H61" i="29"/>
  <c r="I60" i="29"/>
  <c r="J59" i="29"/>
  <c r="B59" i="29"/>
  <c r="C58" i="29"/>
  <c r="D57" i="29"/>
  <c r="E56" i="29"/>
  <c r="F55" i="29"/>
  <c r="G54" i="29"/>
  <c r="H53" i="29"/>
  <c r="I52" i="29"/>
  <c r="F62" i="29"/>
  <c r="J58" i="29"/>
  <c r="C57" i="29"/>
  <c r="E55" i="29"/>
  <c r="G53" i="29"/>
  <c r="B63" i="29"/>
  <c r="C54" i="29"/>
  <c r="B62" i="29"/>
  <c r="C53" i="29"/>
  <c r="J61" i="29"/>
  <c r="I54" i="29"/>
  <c r="D63" i="29"/>
  <c r="E62" i="29"/>
  <c r="F61" i="29"/>
  <c r="G60" i="29"/>
  <c r="H59" i="29"/>
  <c r="I58" i="29"/>
  <c r="J57" i="29"/>
  <c r="B57" i="29"/>
  <c r="C56" i="29"/>
  <c r="D55" i="29"/>
  <c r="E54" i="29"/>
  <c r="F53" i="29"/>
  <c r="G52" i="29"/>
  <c r="C63" i="29"/>
  <c r="D62" i="29"/>
  <c r="E61" i="29"/>
  <c r="F60" i="29"/>
  <c r="G59" i="29"/>
  <c r="H58" i="29"/>
  <c r="I57" i="29"/>
  <c r="J56" i="29"/>
  <c r="B56" i="29"/>
  <c r="C55" i="29"/>
  <c r="D54" i="29"/>
  <c r="E53" i="29"/>
  <c r="J63" i="29"/>
  <c r="D61" i="29"/>
  <c r="G58" i="29"/>
  <c r="I56" i="29"/>
  <c r="B55" i="29"/>
  <c r="E52" i="29"/>
  <c r="I63" i="29"/>
  <c r="C61" i="29"/>
  <c r="F58" i="29"/>
  <c r="H56" i="29"/>
  <c r="J54" i="29"/>
  <c r="D52" i="29"/>
  <c r="I62" i="29"/>
  <c r="B61" i="29"/>
  <c r="D59" i="29"/>
  <c r="F57" i="29"/>
  <c r="H55" i="29"/>
  <c r="B53" i="29"/>
  <c r="F21" i="29"/>
  <c r="E49" i="29"/>
  <c r="E43" i="29"/>
  <c r="E41" i="29"/>
  <c r="E66" i="29" l="1"/>
  <c r="D70" i="29"/>
  <c r="E73" i="29"/>
  <c r="D77" i="29"/>
  <c r="D73" i="29"/>
  <c r="E74" i="29"/>
  <c r="E67" i="29"/>
  <c r="E70" i="29"/>
  <c r="C68" i="29"/>
  <c r="D68" i="29"/>
  <c r="E75" i="29"/>
  <c r="E68" i="29"/>
  <c r="D69" i="29"/>
  <c r="D74" i="29"/>
  <c r="D76" i="29"/>
  <c r="E76" i="29"/>
  <c r="D75" i="29"/>
  <c r="E72" i="29"/>
  <c r="E71" i="29"/>
  <c r="D71" i="29"/>
  <c r="K57" i="29"/>
  <c r="B71" i="29"/>
  <c r="K55" i="29"/>
  <c r="B69" i="29"/>
  <c r="C76" i="29"/>
  <c r="C69" i="29"/>
  <c r="E77" i="29"/>
  <c r="C72" i="29"/>
  <c r="D66" i="29"/>
  <c r="C75" i="29"/>
  <c r="B77" i="29"/>
  <c r="K63" i="29"/>
  <c r="K56" i="29"/>
  <c r="B70" i="29"/>
  <c r="C77" i="29"/>
  <c r="D72" i="29"/>
  <c r="C73" i="29"/>
  <c r="C67" i="29"/>
  <c r="K60" i="29"/>
  <c r="B74" i="29"/>
  <c r="C70" i="29"/>
  <c r="K53" i="29"/>
  <c r="B67" i="29"/>
  <c r="C74" i="29"/>
  <c r="D67" i="29"/>
  <c r="E69" i="29"/>
  <c r="K59" i="29"/>
  <c r="B73" i="29"/>
  <c r="B66" i="29"/>
  <c r="K52" i="29"/>
  <c r="B76" i="29"/>
  <c r="K62" i="29"/>
  <c r="C66" i="29"/>
  <c r="B68" i="29"/>
  <c r="K54" i="29"/>
  <c r="C71" i="29"/>
  <c r="B72" i="29"/>
  <c r="K58" i="29"/>
  <c r="K61" i="29"/>
  <c r="B75" i="29"/>
  <c r="G21" i="29"/>
  <c r="F48" i="29"/>
  <c r="F76" i="29" s="1"/>
  <c r="F49" i="29"/>
  <c r="F77" i="29" s="1"/>
  <c r="F46" i="29"/>
  <c r="F74" i="29" s="1"/>
  <c r="F38" i="29"/>
  <c r="F66" i="29" s="1"/>
  <c r="F40" i="29"/>
  <c r="F68" i="29" s="1"/>
  <c r="F41" i="29"/>
  <c r="F69" i="29" s="1"/>
  <c r="F39" i="29"/>
  <c r="F67" i="29" s="1"/>
  <c r="F42" i="29"/>
  <c r="F70" i="29" s="1"/>
  <c r="F43" i="29"/>
  <c r="F71" i="29" s="1"/>
  <c r="F44" i="29"/>
  <c r="F72" i="29" s="1"/>
  <c r="F45" i="29"/>
  <c r="F73" i="29" s="1"/>
  <c r="F47" i="29"/>
  <c r="F75" i="29" s="1"/>
  <c r="E35" i="10"/>
  <c r="E15" i="10"/>
  <c r="G47" i="29" l="1"/>
  <c r="G75" i="29" s="1"/>
  <c r="G41" i="29"/>
  <c r="G69" i="29" s="1"/>
  <c r="G49" i="29"/>
  <c r="G77" i="29" s="1"/>
  <c r="G39" i="29"/>
  <c r="G67" i="29" s="1"/>
  <c r="H21" i="29"/>
  <c r="G48" i="29"/>
  <c r="G76" i="29" s="1"/>
  <c r="G45" i="29"/>
  <c r="G73" i="29" s="1"/>
  <c r="G42" i="29"/>
  <c r="G70" i="29" s="1"/>
  <c r="G43" i="29"/>
  <c r="G71" i="29" s="1"/>
  <c r="G44" i="29"/>
  <c r="G72" i="29" s="1"/>
  <c r="G38" i="29"/>
  <c r="G66" i="29" s="1"/>
  <c r="G40" i="29"/>
  <c r="G68" i="29" s="1"/>
  <c r="G46" i="29"/>
  <c r="G74" i="29" s="1"/>
  <c r="E43" i="10"/>
  <c r="E42" i="10"/>
  <c r="E41" i="10"/>
  <c r="E40" i="10"/>
  <c r="E39" i="10"/>
  <c r="E38" i="10"/>
  <c r="E37" i="10"/>
  <c r="E36" i="10"/>
  <c r="E34" i="10"/>
  <c r="E26" i="10"/>
  <c r="E25" i="10"/>
  <c r="E24" i="10"/>
  <c r="E23" i="10"/>
  <c r="E22" i="10"/>
  <c r="E21" i="10"/>
  <c r="E19" i="10"/>
  <c r="E18" i="10"/>
  <c r="E17" i="10"/>
  <c r="E16" i="10"/>
  <c r="E13" i="10"/>
  <c r="E12" i="10"/>
  <c r="H38" i="29" l="1"/>
  <c r="H66" i="29" s="1"/>
  <c r="I21" i="29"/>
  <c r="H49" i="29"/>
  <c r="H77" i="29" s="1"/>
  <c r="H44" i="29"/>
  <c r="H72" i="29" s="1"/>
  <c r="H41" i="29"/>
  <c r="H69" i="29" s="1"/>
  <c r="H42" i="29"/>
  <c r="H70" i="29" s="1"/>
  <c r="H46" i="29"/>
  <c r="H74" i="29" s="1"/>
  <c r="H43" i="29"/>
  <c r="H71" i="29" s="1"/>
  <c r="H45" i="29"/>
  <c r="H73" i="29" s="1"/>
  <c r="H40" i="29"/>
  <c r="H68" i="29" s="1"/>
  <c r="H39" i="29"/>
  <c r="H67" i="29" s="1"/>
  <c r="H48" i="29"/>
  <c r="H76" i="29" s="1"/>
  <c r="H47" i="29"/>
  <c r="H75" i="29" s="1"/>
  <c r="I45" i="29" l="1"/>
  <c r="I73" i="29" s="1"/>
  <c r="I39" i="29"/>
  <c r="I67" i="29" s="1"/>
  <c r="J21" i="29"/>
  <c r="I47" i="29"/>
  <c r="I75" i="29" s="1"/>
  <c r="I49" i="29"/>
  <c r="I77" i="29" s="1"/>
  <c r="I38" i="29"/>
  <c r="I66" i="29" s="1"/>
  <c r="I44" i="29"/>
  <c r="I72" i="29" s="1"/>
  <c r="I43" i="29"/>
  <c r="I71" i="29" s="1"/>
  <c r="I40" i="29"/>
  <c r="I68" i="29" s="1"/>
  <c r="I41" i="29"/>
  <c r="I69" i="29" s="1"/>
  <c r="I48" i="29"/>
  <c r="I76" i="29" s="1"/>
  <c r="I46" i="29"/>
  <c r="I74" i="29" s="1"/>
  <c r="I42" i="29"/>
  <c r="I70" i="29" s="1"/>
  <c r="F31" i="10"/>
  <c r="G31" i="10"/>
  <c r="H31" i="10"/>
  <c r="I31" i="10"/>
  <c r="J31" i="10"/>
  <c r="K31" i="10"/>
  <c r="L31" i="10"/>
  <c r="M31" i="10"/>
  <c r="N31" i="10"/>
  <c r="O31" i="10"/>
  <c r="P31" i="10"/>
  <c r="J44" i="29" l="1"/>
  <c r="J72" i="29" s="1"/>
  <c r="B86" i="29" s="1"/>
  <c r="J46" i="29"/>
  <c r="J74" i="29" s="1"/>
  <c r="B88" i="29" s="1"/>
  <c r="J38" i="29"/>
  <c r="J66" i="29" s="1"/>
  <c r="B80" i="29" s="1"/>
  <c r="J45" i="29"/>
  <c r="J73" i="29" s="1"/>
  <c r="B87" i="29" s="1"/>
  <c r="J47" i="29"/>
  <c r="J75" i="29" s="1"/>
  <c r="B89" i="29" s="1"/>
  <c r="J41" i="29"/>
  <c r="J69" i="29" s="1"/>
  <c r="B83" i="29" s="1"/>
  <c r="J43" i="29"/>
  <c r="J71" i="29" s="1"/>
  <c r="B85" i="29" s="1"/>
  <c r="J39" i="29"/>
  <c r="J67" i="29" s="1"/>
  <c r="B81" i="29" s="1"/>
  <c r="J48" i="29"/>
  <c r="J76" i="29" s="1"/>
  <c r="B90" i="29" s="1"/>
  <c r="J42" i="29"/>
  <c r="J70" i="29" s="1"/>
  <c r="B84" i="29" s="1"/>
  <c r="J49" i="29"/>
  <c r="J77" i="29" s="1"/>
  <c r="B91" i="29" s="1"/>
  <c r="J40" i="29"/>
  <c r="J68" i="29" s="1"/>
  <c r="B82" i="29" s="1"/>
  <c r="B52" i="3"/>
  <c r="B92" i="29" l="1"/>
  <c r="B94" i="29"/>
  <c r="B97" i="29" s="1"/>
  <c r="D16" i="16" s="1"/>
  <c r="D103" i="16" s="1"/>
  <c r="J63" i="7"/>
  <c r="I63" i="7"/>
  <c r="H63" i="7"/>
  <c r="G63" i="7"/>
  <c r="F63" i="7"/>
  <c r="E63" i="7"/>
  <c r="D63" i="7"/>
  <c r="C63" i="7"/>
  <c r="B63" i="7"/>
  <c r="J62" i="7"/>
  <c r="I62" i="7"/>
  <c r="H62" i="7"/>
  <c r="G62" i="7"/>
  <c r="F62" i="7"/>
  <c r="E62" i="7"/>
  <c r="D62" i="7"/>
  <c r="C62" i="7"/>
  <c r="B62" i="7"/>
  <c r="J61" i="7"/>
  <c r="I61" i="7"/>
  <c r="H61" i="7"/>
  <c r="G61" i="7"/>
  <c r="F61" i="7"/>
  <c r="E61" i="7"/>
  <c r="D61" i="7"/>
  <c r="C61" i="7"/>
  <c r="B61" i="7"/>
  <c r="J60" i="7"/>
  <c r="I60" i="7"/>
  <c r="H60" i="7"/>
  <c r="G60" i="7"/>
  <c r="F60" i="7"/>
  <c r="E60" i="7"/>
  <c r="D60" i="7"/>
  <c r="C60" i="7"/>
  <c r="B60" i="7"/>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63" i="8"/>
  <c r="I63" i="8"/>
  <c r="H63" i="8"/>
  <c r="G63" i="8"/>
  <c r="F63" i="8"/>
  <c r="E63" i="8"/>
  <c r="D63" i="8"/>
  <c r="C63" i="8"/>
  <c r="B63" i="8"/>
  <c r="J62" i="8"/>
  <c r="I62" i="8"/>
  <c r="H62" i="8"/>
  <c r="G62" i="8"/>
  <c r="F62" i="8"/>
  <c r="E62" i="8"/>
  <c r="D62" i="8"/>
  <c r="C62" i="8"/>
  <c r="B62" i="8"/>
  <c r="J61" i="8"/>
  <c r="I61" i="8"/>
  <c r="H61" i="8"/>
  <c r="G61" i="8"/>
  <c r="F61" i="8"/>
  <c r="E61" i="8"/>
  <c r="D61" i="8"/>
  <c r="C61" i="8"/>
  <c r="B61" i="8"/>
  <c r="J60" i="8"/>
  <c r="I60" i="8"/>
  <c r="H60" i="8"/>
  <c r="G60" i="8"/>
  <c r="F60" i="8"/>
  <c r="E60" i="8"/>
  <c r="D60" i="8"/>
  <c r="C60" i="8"/>
  <c r="B60" i="8"/>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D95" i="8"/>
  <c r="J35" i="8"/>
  <c r="I35" i="8"/>
  <c r="H35" i="8"/>
  <c r="G35" i="8"/>
  <c r="F35" i="8"/>
  <c r="E35" i="8"/>
  <c r="D35" i="8"/>
  <c r="C35" i="8"/>
  <c r="B35" i="8"/>
  <c r="J34" i="8"/>
  <c r="I34" i="8"/>
  <c r="H34" i="8"/>
  <c r="G34" i="8"/>
  <c r="F34" i="8"/>
  <c r="E34" i="8"/>
  <c r="D34" i="8"/>
  <c r="C34" i="8"/>
  <c r="B34" i="8"/>
  <c r="J33" i="8"/>
  <c r="I33" i="8"/>
  <c r="H33" i="8"/>
  <c r="G33" i="8"/>
  <c r="F33" i="8"/>
  <c r="E33" i="8"/>
  <c r="D33" i="8"/>
  <c r="C33" i="8"/>
  <c r="B33" i="8"/>
  <c r="J32" i="8"/>
  <c r="I32" i="8"/>
  <c r="H32" i="8"/>
  <c r="G32" i="8"/>
  <c r="F32" i="8"/>
  <c r="E32" i="8"/>
  <c r="D32" i="8"/>
  <c r="C32" i="8"/>
  <c r="B32"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C21" i="8"/>
  <c r="B21" i="8"/>
  <c r="J19" i="8"/>
  <c r="I19" i="8"/>
  <c r="H19" i="8"/>
  <c r="G19" i="8"/>
  <c r="F19" i="8"/>
  <c r="E19" i="8"/>
  <c r="D19" i="8"/>
  <c r="C19" i="8"/>
  <c r="B19" i="8"/>
  <c r="B17"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C46" i="8" s="1"/>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J6" i="8"/>
  <c r="I6" i="8"/>
  <c r="H6" i="8"/>
  <c r="G6" i="8"/>
  <c r="F6" i="8"/>
  <c r="E6" i="8"/>
  <c r="D6" i="8"/>
  <c r="C6" i="8"/>
  <c r="B6" i="8"/>
  <c r="J5" i="8"/>
  <c r="I5" i="8"/>
  <c r="H5" i="8"/>
  <c r="G5" i="8"/>
  <c r="F5" i="8"/>
  <c r="E5" i="8"/>
  <c r="D5" i="8"/>
  <c r="C5" i="8"/>
  <c r="B5" i="8"/>
  <c r="J4" i="8"/>
  <c r="I4" i="8"/>
  <c r="H4" i="8"/>
  <c r="G4" i="8"/>
  <c r="F4" i="8"/>
  <c r="E4" i="8"/>
  <c r="D4" i="8"/>
  <c r="C4" i="8"/>
  <c r="C38" i="8" s="1"/>
  <c r="B4" i="8"/>
  <c r="D95"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B21" i="7"/>
  <c r="C21" i="7" s="1"/>
  <c r="J19" i="7"/>
  <c r="I19" i="7"/>
  <c r="H19" i="7"/>
  <c r="G19" i="7"/>
  <c r="F19" i="7"/>
  <c r="E19" i="7"/>
  <c r="D19" i="7"/>
  <c r="C19" i="7"/>
  <c r="B19"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G103" i="16" l="1"/>
  <c r="G104" i="16" s="1"/>
  <c r="H28" i="10" s="1"/>
  <c r="H48" i="10" s="1"/>
  <c r="H50" i="10" s="1"/>
  <c r="H47" i="10" s="1"/>
  <c r="O103" i="16"/>
  <c r="O104" i="16" s="1"/>
  <c r="P28" i="10" s="1"/>
  <c r="P48" i="10" s="1"/>
  <c r="P50" i="10" s="1"/>
  <c r="P47" i="10" s="1"/>
  <c r="I103" i="16"/>
  <c r="I104" i="16" s="1"/>
  <c r="J28" i="10" s="1"/>
  <c r="J48" i="10" s="1"/>
  <c r="J50" i="10" s="1"/>
  <c r="J47" i="10" s="1"/>
  <c r="H103" i="16"/>
  <c r="H104" i="16" s="1"/>
  <c r="I28" i="10" s="1"/>
  <c r="I48" i="10" s="1"/>
  <c r="I50" i="10" s="1"/>
  <c r="I47" i="10" s="1"/>
  <c r="J103" i="16"/>
  <c r="J104" i="16" s="1"/>
  <c r="K28" i="10" s="1"/>
  <c r="K48" i="10" s="1"/>
  <c r="K50" i="10" s="1"/>
  <c r="K47" i="10" s="1"/>
  <c r="K103" i="16"/>
  <c r="K104" i="16" s="1"/>
  <c r="L28" i="10" s="1"/>
  <c r="L48" i="10" s="1"/>
  <c r="L50" i="10" s="1"/>
  <c r="L47" i="10" s="1"/>
  <c r="M103" i="16"/>
  <c r="M104" i="16" s="1"/>
  <c r="N28" i="10" s="1"/>
  <c r="N48" i="10" s="1"/>
  <c r="N50" i="10" s="1"/>
  <c r="N47" i="10" s="1"/>
  <c r="F103" i="16"/>
  <c r="F104" i="16" s="1"/>
  <c r="G28" i="10" s="1"/>
  <c r="G48" i="10" s="1"/>
  <c r="G50" i="10" s="1"/>
  <c r="G47" i="10" s="1"/>
  <c r="L103" i="16"/>
  <c r="L104" i="16" s="1"/>
  <c r="M28" i="10" s="1"/>
  <c r="M48" i="10" s="1"/>
  <c r="M50" i="10" s="1"/>
  <c r="M47" i="10" s="1"/>
  <c r="E103" i="16"/>
  <c r="E104" i="16" s="1"/>
  <c r="F28" i="10" s="1"/>
  <c r="F48" i="10" s="1"/>
  <c r="F50" i="10" s="1"/>
  <c r="F47" i="10" s="1"/>
  <c r="N103" i="16"/>
  <c r="N104" i="16" s="1"/>
  <c r="O28" i="10" s="1"/>
  <c r="O48" i="10" s="1"/>
  <c r="O50" i="10" s="1"/>
  <c r="O47" i="10" s="1"/>
  <c r="D104" i="16"/>
  <c r="E28" i="10" s="1"/>
  <c r="E48" i="10" s="1"/>
  <c r="E50" i="10" s="1"/>
  <c r="E47" i="10" s="1"/>
  <c r="E51" i="10"/>
  <c r="B43" i="7"/>
  <c r="B39" i="8"/>
  <c r="B67" i="8" s="1"/>
  <c r="B47" i="8"/>
  <c r="B40" i="8"/>
  <c r="B68" i="8" s="1"/>
  <c r="B48" i="8"/>
  <c r="B41" i="8"/>
  <c r="C39" i="8"/>
  <c r="B44" i="8"/>
  <c r="B72" i="8" s="1"/>
  <c r="C44" i="8"/>
  <c r="B45" i="8"/>
  <c r="B73" i="8" s="1"/>
  <c r="K60" i="8"/>
  <c r="K55" i="7"/>
  <c r="K56" i="7"/>
  <c r="K61" i="7"/>
  <c r="K62" i="7"/>
  <c r="K63" i="7"/>
  <c r="K58" i="8"/>
  <c r="K59" i="8"/>
  <c r="K54" i="7"/>
  <c r="K62" i="8"/>
  <c r="K58" i="7"/>
  <c r="K57" i="8"/>
  <c r="K53" i="7"/>
  <c r="B46" i="8"/>
  <c r="B74" i="8" s="1"/>
  <c r="B45" i="7"/>
  <c r="B73" i="7" s="1"/>
  <c r="B46" i="7"/>
  <c r="B74" i="7" s="1"/>
  <c r="C40" i="8"/>
  <c r="B49" i="8"/>
  <c r="B77" i="8" s="1"/>
  <c r="C38" i="7"/>
  <c r="C66" i="7" s="1"/>
  <c r="B39" i="7"/>
  <c r="B67" i="7" s="1"/>
  <c r="C46" i="7"/>
  <c r="C74" i="7" s="1"/>
  <c r="B47" i="7"/>
  <c r="B75" i="7" s="1"/>
  <c r="B42" i="8"/>
  <c r="B70" i="8" s="1"/>
  <c r="K53" i="8"/>
  <c r="K54" i="8"/>
  <c r="K55" i="8"/>
  <c r="K56" i="8"/>
  <c r="K61" i="8"/>
  <c r="K57" i="7"/>
  <c r="K59" i="7"/>
  <c r="K60" i="7"/>
  <c r="C44" i="7"/>
  <c r="C72" i="7" s="1"/>
  <c r="B38" i="7"/>
  <c r="B66" i="7" s="1"/>
  <c r="C48" i="8"/>
  <c r="C76" i="8" s="1"/>
  <c r="C39" i="7"/>
  <c r="C67" i="7" s="1"/>
  <c r="B40" i="7"/>
  <c r="B68" i="7" s="1"/>
  <c r="C47" i="7"/>
  <c r="C75" i="7" s="1"/>
  <c r="B48" i="7"/>
  <c r="B76" i="7" s="1"/>
  <c r="C42" i="8"/>
  <c r="C70" i="8" s="1"/>
  <c r="B43" i="8"/>
  <c r="B71" i="8" s="1"/>
  <c r="C42" i="7"/>
  <c r="C70" i="7" s="1"/>
  <c r="B38" i="8"/>
  <c r="B66" i="8" s="1"/>
  <c r="B44" i="7"/>
  <c r="B72" i="7" s="1"/>
  <c r="C40" i="7"/>
  <c r="C68" i="7" s="1"/>
  <c r="B41" i="7"/>
  <c r="B69" i="7" s="1"/>
  <c r="C48" i="7"/>
  <c r="C76" i="7" s="1"/>
  <c r="B49" i="7"/>
  <c r="B77" i="7" s="1"/>
  <c r="C43" i="7"/>
  <c r="C71" i="7" s="1"/>
  <c r="B42" i="7"/>
  <c r="B70" i="7" s="1"/>
  <c r="K52" i="7"/>
  <c r="K63" i="8"/>
  <c r="B76" i="8"/>
  <c r="C67" i="8"/>
  <c r="K52" i="8"/>
  <c r="C68" i="8"/>
  <c r="B69" i="8"/>
  <c r="C72" i="8"/>
  <c r="C66" i="8"/>
  <c r="C74" i="8"/>
  <c r="B75" i="8"/>
  <c r="B71" i="7"/>
  <c r="C49" i="8"/>
  <c r="C77" i="8" s="1"/>
  <c r="C45" i="8"/>
  <c r="C73" i="8" s="1"/>
  <c r="D21" i="8"/>
  <c r="E21" i="8" s="1"/>
  <c r="C41" i="8"/>
  <c r="C69" i="8" s="1"/>
  <c r="E44" i="8"/>
  <c r="E72" i="8" s="1"/>
  <c r="D49" i="8"/>
  <c r="D77" i="8" s="1"/>
  <c r="E40" i="8"/>
  <c r="E68" i="8" s="1"/>
  <c r="D42" i="8"/>
  <c r="D70" i="8" s="1"/>
  <c r="C43" i="8"/>
  <c r="C71" i="8" s="1"/>
  <c r="D46" i="8"/>
  <c r="D74" i="8" s="1"/>
  <c r="C47" i="8"/>
  <c r="C75" i="8" s="1"/>
  <c r="C45" i="7"/>
  <c r="C73" i="7" s="1"/>
  <c r="C41" i="7"/>
  <c r="C69" i="7" s="1"/>
  <c r="C49" i="7"/>
  <c r="C77" i="7" s="1"/>
  <c r="D21" i="7"/>
  <c r="E21" i="7" s="1"/>
  <c r="E48" i="7" s="1"/>
  <c r="E76" i="7" s="1"/>
  <c r="F21" i="8" l="1"/>
  <c r="E43" i="8"/>
  <c r="E71" i="8" s="1"/>
  <c r="E47" i="8"/>
  <c r="E75" i="8" s="1"/>
  <c r="E39" i="8"/>
  <c r="E67" i="8" s="1"/>
  <c r="D40" i="8"/>
  <c r="D68" i="8" s="1"/>
  <c r="D43" i="8"/>
  <c r="D71" i="8" s="1"/>
  <c r="D39" i="8"/>
  <c r="D67" i="8" s="1"/>
  <c r="D47" i="8"/>
  <c r="D75" i="8" s="1"/>
  <c r="E49" i="8"/>
  <c r="E77" i="8" s="1"/>
  <c r="E41" i="8"/>
  <c r="E69" i="8" s="1"/>
  <c r="E48" i="8"/>
  <c r="E76" i="8" s="1"/>
  <c r="D45" i="8"/>
  <c r="D73" i="8" s="1"/>
  <c r="D48" i="8"/>
  <c r="D76" i="8" s="1"/>
  <c r="E42" i="8"/>
  <c r="E70" i="8" s="1"/>
  <c r="E38" i="8"/>
  <c r="E66" i="8" s="1"/>
  <c r="E45" i="8"/>
  <c r="E73" i="8" s="1"/>
  <c r="D38" i="8"/>
  <c r="D66" i="8" s="1"/>
  <c r="D41" i="8"/>
  <c r="D69" i="8" s="1"/>
  <c r="D44" i="8"/>
  <c r="D72" i="8" s="1"/>
  <c r="E46" i="8"/>
  <c r="E74" i="8" s="1"/>
  <c r="D43" i="7"/>
  <c r="D71" i="7" s="1"/>
  <c r="E49" i="7"/>
  <c r="E77" i="7" s="1"/>
  <c r="E42" i="7"/>
  <c r="E70" i="7" s="1"/>
  <c r="D49" i="7"/>
  <c r="D77" i="7" s="1"/>
  <c r="D45" i="7"/>
  <c r="D73" i="7" s="1"/>
  <c r="E40" i="7"/>
  <c r="E68" i="7" s="1"/>
  <c r="D40" i="7"/>
  <c r="D68" i="7" s="1"/>
  <c r="E38" i="7"/>
  <c r="E66" i="7" s="1"/>
  <c r="D46" i="7"/>
  <c r="D74" i="7" s="1"/>
  <c r="F21" i="7"/>
  <c r="E47" i="7"/>
  <c r="E75" i="7" s="1"/>
  <c r="E43" i="7"/>
  <c r="E71" i="7" s="1"/>
  <c r="E39" i="7"/>
  <c r="E67" i="7" s="1"/>
  <c r="D47" i="7"/>
  <c r="D75" i="7" s="1"/>
  <c r="E46" i="7"/>
  <c r="E74" i="7" s="1"/>
  <c r="D38" i="7"/>
  <c r="D66" i="7" s="1"/>
  <c r="E41" i="7"/>
  <c r="E69" i="7" s="1"/>
  <c r="D44" i="7"/>
  <c r="D72" i="7" s="1"/>
  <c r="D39" i="7"/>
  <c r="D67" i="7" s="1"/>
  <c r="D42" i="7"/>
  <c r="D70" i="7" s="1"/>
  <c r="E44" i="7"/>
  <c r="E72" i="7" s="1"/>
  <c r="D41" i="7"/>
  <c r="D69" i="7" s="1"/>
  <c r="D48" i="7"/>
  <c r="D76" i="7" s="1"/>
  <c r="E45" i="7"/>
  <c r="E73" i="7" s="1"/>
  <c r="F46" i="8" l="1"/>
  <c r="F74" i="8" s="1"/>
  <c r="F42" i="8"/>
  <c r="F70" i="8" s="1"/>
  <c r="F38" i="8"/>
  <c r="F66" i="8" s="1"/>
  <c r="G21" i="8"/>
  <c r="F40" i="8"/>
  <c r="F68" i="8" s="1"/>
  <c r="F44" i="8"/>
  <c r="F72" i="8" s="1"/>
  <c r="F49" i="8"/>
  <c r="F77" i="8" s="1"/>
  <c r="F47" i="8"/>
  <c r="F75" i="8" s="1"/>
  <c r="F48" i="8"/>
  <c r="F76" i="8" s="1"/>
  <c r="F45" i="8"/>
  <c r="F73" i="8" s="1"/>
  <c r="F43" i="8"/>
  <c r="F71" i="8" s="1"/>
  <c r="F39" i="8"/>
  <c r="F67" i="8" s="1"/>
  <c r="F41" i="8"/>
  <c r="F69" i="8" s="1"/>
  <c r="F46" i="7"/>
  <c r="F74" i="7" s="1"/>
  <c r="F42" i="7"/>
  <c r="F70" i="7" s="1"/>
  <c r="G21" i="7"/>
  <c r="F38" i="7"/>
  <c r="F66" i="7" s="1"/>
  <c r="F45" i="7"/>
  <c r="F73" i="7" s="1"/>
  <c r="F49" i="7"/>
  <c r="F77" i="7" s="1"/>
  <c r="F48" i="7"/>
  <c r="F76" i="7" s="1"/>
  <c r="F39" i="7"/>
  <c r="F67" i="7" s="1"/>
  <c r="F41" i="7"/>
  <c r="F69" i="7" s="1"/>
  <c r="F40" i="7"/>
  <c r="F68" i="7" s="1"/>
  <c r="F44" i="7"/>
  <c r="F72" i="7" s="1"/>
  <c r="F47" i="7"/>
  <c r="F75" i="7" s="1"/>
  <c r="F43" i="7"/>
  <c r="F71" i="7" s="1"/>
  <c r="G45" i="8" l="1"/>
  <c r="G73" i="8" s="1"/>
  <c r="G41" i="8"/>
  <c r="G69" i="8" s="1"/>
  <c r="H21" i="8"/>
  <c r="G49" i="8"/>
  <c r="G77" i="8" s="1"/>
  <c r="G48" i="8"/>
  <c r="G76" i="8" s="1"/>
  <c r="G44" i="8"/>
  <c r="G72" i="8" s="1"/>
  <c r="G42" i="8"/>
  <c r="G70" i="8" s="1"/>
  <c r="G38" i="8"/>
  <c r="G66" i="8" s="1"/>
  <c r="G40" i="8"/>
  <c r="G68" i="8" s="1"/>
  <c r="G46" i="8"/>
  <c r="G74" i="8" s="1"/>
  <c r="G39" i="8"/>
  <c r="G67" i="8" s="1"/>
  <c r="G43" i="8"/>
  <c r="G71" i="8" s="1"/>
  <c r="G47" i="8"/>
  <c r="G75" i="8" s="1"/>
  <c r="G49" i="7"/>
  <c r="G77" i="7" s="1"/>
  <c r="H21" i="7"/>
  <c r="G45" i="7"/>
  <c r="G73" i="7" s="1"/>
  <c r="G41" i="7"/>
  <c r="G69" i="7" s="1"/>
  <c r="G47" i="7"/>
  <c r="G75" i="7" s="1"/>
  <c r="G38" i="7"/>
  <c r="G66" i="7" s="1"/>
  <c r="G46" i="7"/>
  <c r="G74" i="7" s="1"/>
  <c r="G40" i="7"/>
  <c r="G68" i="7" s="1"/>
  <c r="G43" i="7"/>
  <c r="G71" i="7" s="1"/>
  <c r="G39" i="7"/>
  <c r="G67" i="7" s="1"/>
  <c r="G42" i="7"/>
  <c r="G70" i="7" s="1"/>
  <c r="G48" i="7"/>
  <c r="G76" i="7" s="1"/>
  <c r="G44" i="7"/>
  <c r="G72" i="7" s="1"/>
  <c r="I21" i="8" l="1"/>
  <c r="H43" i="8"/>
  <c r="H71" i="8" s="1"/>
  <c r="H40" i="8"/>
  <c r="H68" i="8" s="1"/>
  <c r="H49" i="8"/>
  <c r="H77" i="8" s="1"/>
  <c r="H39" i="8"/>
  <c r="H67" i="8" s="1"/>
  <c r="H42" i="8"/>
  <c r="H70" i="8" s="1"/>
  <c r="H46" i="8"/>
  <c r="H74" i="8" s="1"/>
  <c r="H41" i="8"/>
  <c r="H69" i="8" s="1"/>
  <c r="H38" i="8"/>
  <c r="H66" i="8" s="1"/>
  <c r="H44" i="8"/>
  <c r="H72" i="8" s="1"/>
  <c r="H47" i="8"/>
  <c r="H75" i="8" s="1"/>
  <c r="H48" i="8"/>
  <c r="H76" i="8" s="1"/>
  <c r="H45" i="8"/>
  <c r="H73" i="8" s="1"/>
  <c r="I21" i="7"/>
  <c r="H42" i="7"/>
  <c r="H70" i="7" s="1"/>
  <c r="H39" i="7"/>
  <c r="H67" i="7" s="1"/>
  <c r="H43" i="7"/>
  <c r="H71" i="7" s="1"/>
  <c r="H47" i="7"/>
  <c r="H75" i="7" s="1"/>
  <c r="H45" i="7"/>
  <c r="H73" i="7" s="1"/>
  <c r="H38" i="7"/>
  <c r="H66" i="7" s="1"/>
  <c r="H48" i="7"/>
  <c r="H76" i="7" s="1"/>
  <c r="H41" i="7"/>
  <c r="H69" i="7" s="1"/>
  <c r="H44" i="7"/>
  <c r="H72" i="7" s="1"/>
  <c r="H49" i="7"/>
  <c r="H77" i="7" s="1"/>
  <c r="H46" i="7"/>
  <c r="H74" i="7" s="1"/>
  <c r="H40" i="7"/>
  <c r="H68" i="7" s="1"/>
  <c r="J21" i="8" l="1"/>
  <c r="I47" i="8"/>
  <c r="I75" i="8" s="1"/>
  <c r="I43" i="8"/>
  <c r="I71" i="8" s="1"/>
  <c r="I39" i="8"/>
  <c r="I67" i="8" s="1"/>
  <c r="I40" i="8"/>
  <c r="I68" i="8" s="1"/>
  <c r="I44" i="8"/>
  <c r="I72" i="8" s="1"/>
  <c r="I46" i="8"/>
  <c r="I74" i="8" s="1"/>
  <c r="I38" i="8"/>
  <c r="I66" i="8" s="1"/>
  <c r="I42" i="8"/>
  <c r="I70" i="8" s="1"/>
  <c r="I48" i="8"/>
  <c r="I76" i="8" s="1"/>
  <c r="I41" i="8"/>
  <c r="I69" i="8" s="1"/>
  <c r="I45" i="8"/>
  <c r="I73" i="8" s="1"/>
  <c r="I49" i="8"/>
  <c r="I77" i="8" s="1"/>
  <c r="J21" i="7"/>
  <c r="I47" i="7"/>
  <c r="I75" i="7" s="1"/>
  <c r="I43" i="7"/>
  <c r="I71" i="7" s="1"/>
  <c r="I39" i="7"/>
  <c r="I67" i="7" s="1"/>
  <c r="I49" i="7"/>
  <c r="I77" i="7" s="1"/>
  <c r="I40" i="7"/>
  <c r="I68" i="7" s="1"/>
  <c r="I45" i="7"/>
  <c r="I73" i="7" s="1"/>
  <c r="I44" i="7"/>
  <c r="I72" i="7" s="1"/>
  <c r="I48" i="7"/>
  <c r="I76" i="7" s="1"/>
  <c r="I38" i="7"/>
  <c r="I66" i="7" s="1"/>
  <c r="I41" i="7"/>
  <c r="I69" i="7" s="1"/>
  <c r="I42" i="7"/>
  <c r="I70" i="7" s="1"/>
  <c r="I46" i="7"/>
  <c r="I74" i="7" s="1"/>
  <c r="J46" i="8" l="1"/>
  <c r="J74" i="8" s="1"/>
  <c r="B88" i="8" s="1"/>
  <c r="J42" i="8"/>
  <c r="J70" i="8" s="1"/>
  <c r="B84" i="8" s="1"/>
  <c r="J38" i="8"/>
  <c r="J66" i="8" s="1"/>
  <c r="B80" i="8" s="1"/>
  <c r="J41" i="8"/>
  <c r="J69" i="8" s="1"/>
  <c r="B83" i="8" s="1"/>
  <c r="J47" i="8"/>
  <c r="J75" i="8" s="1"/>
  <c r="B89" i="8" s="1"/>
  <c r="J40" i="8"/>
  <c r="J68" i="8" s="1"/>
  <c r="B82" i="8" s="1"/>
  <c r="J44" i="8"/>
  <c r="J72" i="8" s="1"/>
  <c r="B86" i="8" s="1"/>
  <c r="J48" i="8"/>
  <c r="J76" i="8" s="1"/>
  <c r="B90" i="8" s="1"/>
  <c r="J39" i="8"/>
  <c r="J67" i="8" s="1"/>
  <c r="B81" i="8" s="1"/>
  <c r="J49" i="8"/>
  <c r="J77" i="8" s="1"/>
  <c r="B91" i="8" s="1"/>
  <c r="J43" i="8"/>
  <c r="J71" i="8" s="1"/>
  <c r="B85" i="8" s="1"/>
  <c r="J45" i="8"/>
  <c r="J73" i="8" s="1"/>
  <c r="B87" i="8" s="1"/>
  <c r="J46" i="7"/>
  <c r="J74" i="7" s="1"/>
  <c r="B88" i="7" s="1"/>
  <c r="J42" i="7"/>
  <c r="J70" i="7" s="1"/>
  <c r="B84" i="7" s="1"/>
  <c r="J38" i="7"/>
  <c r="J66" i="7" s="1"/>
  <c r="B80" i="7" s="1"/>
  <c r="J40" i="7"/>
  <c r="J68" i="7" s="1"/>
  <c r="B82" i="7" s="1"/>
  <c r="J43" i="7"/>
  <c r="J71" i="7" s="1"/>
  <c r="B85" i="7" s="1"/>
  <c r="J41" i="7"/>
  <c r="J69" i="7" s="1"/>
  <c r="B83" i="7" s="1"/>
  <c r="J45" i="7"/>
  <c r="J73" i="7" s="1"/>
  <c r="B87" i="7" s="1"/>
  <c r="J49" i="7"/>
  <c r="J77" i="7" s="1"/>
  <c r="B91" i="7" s="1"/>
  <c r="J39" i="7"/>
  <c r="J67" i="7" s="1"/>
  <c r="B81" i="7" s="1"/>
  <c r="J47" i="7"/>
  <c r="J75" i="7" s="1"/>
  <c r="B89" i="7" s="1"/>
  <c r="J44" i="7"/>
  <c r="J72" i="7" s="1"/>
  <c r="B86" i="7" s="1"/>
  <c r="J48" i="7"/>
  <c r="J76" i="7" s="1"/>
  <c r="B90" i="7" s="1"/>
  <c r="B92" i="8" l="1"/>
  <c r="B94" i="8"/>
  <c r="B92" i="7"/>
  <c r="B94" i="7"/>
  <c r="B97" i="8" l="1"/>
  <c r="E23" i="5" s="1"/>
  <c r="B97" i="7"/>
  <c r="E20" i="5" s="1"/>
  <c r="J63" i="3"/>
  <c r="I63" i="3"/>
  <c r="H63" i="3"/>
  <c r="G63" i="3"/>
  <c r="F63" i="3"/>
  <c r="E63" i="3"/>
  <c r="D63" i="3"/>
  <c r="C63" i="3"/>
  <c r="B63" i="3"/>
  <c r="J62" i="3"/>
  <c r="I62" i="3"/>
  <c r="H62" i="3"/>
  <c r="G62" i="3"/>
  <c r="F62" i="3"/>
  <c r="E62" i="3"/>
  <c r="D62" i="3"/>
  <c r="C62" i="3"/>
  <c r="B62" i="3"/>
  <c r="J61" i="3"/>
  <c r="I61" i="3"/>
  <c r="H61" i="3"/>
  <c r="G61" i="3"/>
  <c r="F61" i="3"/>
  <c r="E61" i="3"/>
  <c r="D61" i="3"/>
  <c r="C61" i="3"/>
  <c r="B61" i="3"/>
  <c r="J60" i="3"/>
  <c r="I60" i="3"/>
  <c r="H60" i="3"/>
  <c r="G60" i="3"/>
  <c r="F60" i="3"/>
  <c r="E60" i="3"/>
  <c r="D60" i="3"/>
  <c r="C60" i="3"/>
  <c r="B60" i="3"/>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J63" i="2" l="1"/>
  <c r="I63" i="2"/>
  <c r="H63" i="2"/>
  <c r="G63" i="2"/>
  <c r="F63" i="2"/>
  <c r="E63" i="2"/>
  <c r="D63" i="2"/>
  <c r="C63" i="2"/>
  <c r="B63" i="2"/>
  <c r="J62" i="2"/>
  <c r="I62" i="2"/>
  <c r="H62" i="2"/>
  <c r="G62" i="2"/>
  <c r="F62" i="2"/>
  <c r="E62" i="2"/>
  <c r="D62" i="2"/>
  <c r="C62" i="2"/>
  <c r="B62" i="2"/>
  <c r="J61" i="2"/>
  <c r="I61" i="2"/>
  <c r="H61" i="2"/>
  <c r="G61" i="2"/>
  <c r="F61" i="2"/>
  <c r="E61" i="2"/>
  <c r="D61" i="2"/>
  <c r="C61" i="2"/>
  <c r="B61" i="2"/>
  <c r="J60" i="2"/>
  <c r="I60" i="2"/>
  <c r="H60" i="2"/>
  <c r="G60" i="2"/>
  <c r="F60" i="2"/>
  <c r="E60" i="2"/>
  <c r="D60" i="2"/>
  <c r="C60" i="2"/>
  <c r="B60" i="2"/>
  <c r="J59" i="2"/>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K53" i="3" l="1"/>
  <c r="K54" i="3"/>
  <c r="K55" i="3"/>
  <c r="K56" i="3"/>
  <c r="K57" i="3"/>
  <c r="K59" i="3"/>
  <c r="K60" i="3"/>
  <c r="K61" i="3"/>
  <c r="K62" i="3"/>
  <c r="K63" i="3"/>
  <c r="K52" i="2"/>
  <c r="K53" i="2"/>
  <c r="K54" i="2"/>
  <c r="K55" i="2"/>
  <c r="K56" i="2"/>
  <c r="K57" i="2"/>
  <c r="K58" i="2"/>
  <c r="K59" i="2"/>
  <c r="K60" i="2"/>
  <c r="K61" i="2"/>
  <c r="K62" i="2"/>
  <c r="K63" i="2"/>
  <c r="B39" i="2"/>
  <c r="B67" i="2" s="1"/>
  <c r="C21" i="2"/>
  <c r="D21" i="2" s="1"/>
  <c r="B38" i="2"/>
  <c r="B66" i="2" s="1"/>
  <c r="B49" i="2"/>
  <c r="B77" i="2" s="1"/>
  <c r="B24" i="3"/>
  <c r="B40" i="2"/>
  <c r="B68" i="2" s="1"/>
  <c r="B41" i="2"/>
  <c r="B69" i="2" s="1"/>
  <c r="B42" i="2"/>
  <c r="B70" i="2" s="1"/>
  <c r="B43" i="2"/>
  <c r="B71" i="2" s="1"/>
  <c r="B44" i="2"/>
  <c r="B72" i="2" s="1"/>
  <c r="B45" i="2"/>
  <c r="B73" i="2" s="1"/>
  <c r="B46" i="2"/>
  <c r="B74" i="2" s="1"/>
  <c r="B47" i="2"/>
  <c r="B75" i="2" s="1"/>
  <c r="B48" i="2"/>
  <c r="B76" i="2" s="1"/>
  <c r="B19" i="3"/>
  <c r="B21" i="3"/>
  <c r="C21" i="3" s="1"/>
  <c r="D21" i="3" s="1"/>
  <c r="E21" i="3" s="1"/>
  <c r="F21" i="3" s="1"/>
  <c r="G21" i="3" s="1"/>
  <c r="H21" i="3" s="1"/>
  <c r="I21" i="3" s="1"/>
  <c r="J21" i="3" s="1"/>
  <c r="C19" i="3"/>
  <c r="C24" i="3"/>
  <c r="D19" i="3"/>
  <c r="D24" i="3"/>
  <c r="E19" i="3"/>
  <c r="E24" i="3"/>
  <c r="F19" i="3"/>
  <c r="F24" i="3"/>
  <c r="G19" i="3"/>
  <c r="G24" i="3"/>
  <c r="H19" i="3"/>
  <c r="H24" i="3"/>
  <c r="I19" i="3"/>
  <c r="I24" i="3"/>
  <c r="J19" i="3"/>
  <c r="J24" i="3"/>
  <c r="B17"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D95" i="3"/>
  <c r="B5" i="3"/>
  <c r="C5" i="3"/>
  <c r="D5" i="3"/>
  <c r="E5" i="3"/>
  <c r="F5" i="3"/>
  <c r="G5" i="3"/>
  <c r="H5" i="3"/>
  <c r="I5" i="3"/>
  <c r="J5" i="3"/>
  <c r="B6" i="3"/>
  <c r="B40" i="3" s="1"/>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B48" i="3" s="1"/>
  <c r="C14" i="3"/>
  <c r="D14" i="3"/>
  <c r="E14" i="3"/>
  <c r="F14" i="3"/>
  <c r="G14" i="3"/>
  <c r="H14" i="3"/>
  <c r="I14" i="3"/>
  <c r="J14" i="3"/>
  <c r="B15" i="3"/>
  <c r="C15" i="3"/>
  <c r="D15" i="3"/>
  <c r="E15" i="3"/>
  <c r="F15" i="3"/>
  <c r="G15" i="3"/>
  <c r="H15" i="3"/>
  <c r="I15" i="3"/>
  <c r="J15" i="3"/>
  <c r="J4" i="3"/>
  <c r="C4" i="3"/>
  <c r="D4" i="3"/>
  <c r="E4" i="3"/>
  <c r="F4" i="3"/>
  <c r="G4" i="3"/>
  <c r="H4" i="3"/>
  <c r="I4" i="3"/>
  <c r="B4" i="3"/>
  <c r="C41" i="2" l="1"/>
  <c r="C69" i="2" s="1"/>
  <c r="C46" i="2"/>
  <c r="C74" i="2" s="1"/>
  <c r="C39" i="2"/>
  <c r="C67" i="2" s="1"/>
  <c r="B44" i="3"/>
  <c r="K52" i="3"/>
  <c r="B68" i="3"/>
  <c r="K58" i="3"/>
  <c r="B72" i="3"/>
  <c r="B76" i="3"/>
  <c r="D40" i="2"/>
  <c r="D68" i="2" s="1"/>
  <c r="D39" i="2"/>
  <c r="D67" i="2" s="1"/>
  <c r="D41" i="2"/>
  <c r="D69" i="2" s="1"/>
  <c r="D46" i="2"/>
  <c r="D74" i="2" s="1"/>
  <c r="E21" i="2"/>
  <c r="D38" i="2"/>
  <c r="D66" i="2" s="1"/>
  <c r="D42" i="2"/>
  <c r="D70" i="2" s="1"/>
  <c r="D47" i="2"/>
  <c r="D75" i="2" s="1"/>
  <c r="D49" i="2"/>
  <c r="D77" i="2" s="1"/>
  <c r="D45" i="2"/>
  <c r="D73" i="2" s="1"/>
  <c r="D43" i="2"/>
  <c r="D71" i="2" s="1"/>
  <c r="D48" i="2"/>
  <c r="D76" i="2" s="1"/>
  <c r="D44" i="2"/>
  <c r="D72" i="2" s="1"/>
  <c r="G38" i="3"/>
  <c r="G66" i="3" s="1"/>
  <c r="D49" i="3"/>
  <c r="D77" i="3" s="1"/>
  <c r="G46" i="3"/>
  <c r="G74" i="3" s="1"/>
  <c r="D45" i="3"/>
  <c r="D73" i="3" s="1"/>
  <c r="G42" i="3"/>
  <c r="G70" i="3" s="1"/>
  <c r="J39" i="3"/>
  <c r="J67" i="3" s="1"/>
  <c r="J38" i="3"/>
  <c r="J66" i="3" s="1"/>
  <c r="G49" i="3"/>
  <c r="G77" i="3" s="1"/>
  <c r="C49" i="3"/>
  <c r="C77" i="3" s="1"/>
  <c r="H48" i="3"/>
  <c r="H76" i="3" s="1"/>
  <c r="D48" i="3"/>
  <c r="D76" i="3" s="1"/>
  <c r="J46" i="3"/>
  <c r="J74" i="3" s="1"/>
  <c r="F46" i="3"/>
  <c r="F74" i="3" s="1"/>
  <c r="G45" i="3"/>
  <c r="G73" i="3" s="1"/>
  <c r="C45" i="3"/>
  <c r="C73" i="3" s="1"/>
  <c r="H44" i="3"/>
  <c r="H72" i="3" s="1"/>
  <c r="D44" i="3"/>
  <c r="D72" i="3" s="1"/>
  <c r="J42" i="3"/>
  <c r="J70" i="3" s="1"/>
  <c r="F42" i="3"/>
  <c r="F70" i="3" s="1"/>
  <c r="G41" i="3"/>
  <c r="G69" i="3" s="1"/>
  <c r="C41" i="3"/>
  <c r="C69" i="3" s="1"/>
  <c r="H40" i="3"/>
  <c r="H68" i="3" s="1"/>
  <c r="D40" i="3"/>
  <c r="D68" i="3" s="1"/>
  <c r="C45" i="2"/>
  <c r="C73" i="2" s="1"/>
  <c r="C44" i="2"/>
  <c r="C72" i="2" s="1"/>
  <c r="C38" i="3"/>
  <c r="C66" i="3" s="1"/>
  <c r="J47" i="3"/>
  <c r="J75" i="3" s="1"/>
  <c r="C46" i="3"/>
  <c r="C74" i="3" s="1"/>
  <c r="J43" i="3"/>
  <c r="J71" i="3" s="1"/>
  <c r="C42" i="3"/>
  <c r="C70" i="3" s="1"/>
  <c r="D41" i="3"/>
  <c r="D69" i="3" s="1"/>
  <c r="F38" i="3"/>
  <c r="F66" i="3" s="1"/>
  <c r="J49" i="3"/>
  <c r="J77" i="3" s="1"/>
  <c r="F49" i="3"/>
  <c r="F77" i="3" s="1"/>
  <c r="G48" i="3"/>
  <c r="G76" i="3" s="1"/>
  <c r="C48" i="3"/>
  <c r="C76" i="3" s="1"/>
  <c r="H47" i="3"/>
  <c r="H75" i="3" s="1"/>
  <c r="D47" i="3"/>
  <c r="D75" i="3" s="1"/>
  <c r="J45" i="3"/>
  <c r="J73" i="3" s="1"/>
  <c r="F45" i="3"/>
  <c r="F73" i="3" s="1"/>
  <c r="G44" i="3"/>
  <c r="G72" i="3" s="1"/>
  <c r="C44" i="3"/>
  <c r="C72" i="3" s="1"/>
  <c r="H43" i="3"/>
  <c r="H71" i="3" s="1"/>
  <c r="D43" i="3"/>
  <c r="D71" i="3" s="1"/>
  <c r="J41" i="3"/>
  <c r="J69" i="3" s="1"/>
  <c r="F41" i="3"/>
  <c r="F69" i="3" s="1"/>
  <c r="G40" i="3"/>
  <c r="G68" i="3" s="1"/>
  <c r="C40" i="3"/>
  <c r="C68" i="3" s="1"/>
  <c r="H39" i="3"/>
  <c r="H67" i="3" s="1"/>
  <c r="D39" i="3"/>
  <c r="D67" i="3" s="1"/>
  <c r="C48" i="2"/>
  <c r="C76" i="2" s="1"/>
  <c r="C43" i="2"/>
  <c r="C71" i="2" s="1"/>
  <c r="H49" i="3"/>
  <c r="H77" i="3" s="1"/>
  <c r="F47" i="3"/>
  <c r="F75" i="3" s="1"/>
  <c r="H45" i="3"/>
  <c r="H73" i="3" s="1"/>
  <c r="F43" i="3"/>
  <c r="F71" i="3" s="1"/>
  <c r="H41" i="3"/>
  <c r="H69" i="3" s="1"/>
  <c r="F39" i="3"/>
  <c r="F67" i="3" s="1"/>
  <c r="H38" i="3"/>
  <c r="H66" i="3" s="1"/>
  <c r="D38" i="3"/>
  <c r="D66" i="3" s="1"/>
  <c r="I49" i="3"/>
  <c r="I77" i="3" s="1"/>
  <c r="E49" i="3"/>
  <c r="E77" i="3" s="1"/>
  <c r="J48" i="3"/>
  <c r="J76" i="3" s="1"/>
  <c r="F48" i="3"/>
  <c r="F76" i="3" s="1"/>
  <c r="G47" i="3"/>
  <c r="G75" i="3" s="1"/>
  <c r="C47" i="3"/>
  <c r="C75" i="3" s="1"/>
  <c r="H46" i="3"/>
  <c r="H74" i="3" s="1"/>
  <c r="D46" i="3"/>
  <c r="D74" i="3" s="1"/>
  <c r="I45" i="3"/>
  <c r="I73" i="3" s="1"/>
  <c r="E45" i="3"/>
  <c r="E73" i="3" s="1"/>
  <c r="J44" i="3"/>
  <c r="J72" i="3" s="1"/>
  <c r="F44" i="3"/>
  <c r="F72" i="3" s="1"/>
  <c r="G43" i="3"/>
  <c r="G71" i="3" s="1"/>
  <c r="C43" i="3"/>
  <c r="C71" i="3" s="1"/>
  <c r="H42" i="3"/>
  <c r="H70" i="3" s="1"/>
  <c r="D42" i="3"/>
  <c r="D70" i="3" s="1"/>
  <c r="I41" i="3"/>
  <c r="I69" i="3" s="1"/>
  <c r="E41" i="3"/>
  <c r="E69" i="3" s="1"/>
  <c r="J40" i="3"/>
  <c r="J68" i="3" s="1"/>
  <c r="F40" i="3"/>
  <c r="F68" i="3" s="1"/>
  <c r="G39" i="3"/>
  <c r="G67" i="3" s="1"/>
  <c r="C39" i="3"/>
  <c r="C67" i="3" s="1"/>
  <c r="C49" i="2"/>
  <c r="C77" i="2" s="1"/>
  <c r="C47" i="2"/>
  <c r="C75" i="2" s="1"/>
  <c r="C42" i="2"/>
  <c r="C70" i="2" s="1"/>
  <c r="C40" i="2"/>
  <c r="C68" i="2" s="1"/>
  <c r="C38" i="2"/>
  <c r="C66" i="2" s="1"/>
  <c r="I48" i="3"/>
  <c r="I76" i="3" s="1"/>
  <c r="E48" i="3"/>
  <c r="E76" i="3" s="1"/>
  <c r="B47" i="3"/>
  <c r="B75" i="3" s="1"/>
  <c r="I44" i="3"/>
  <c r="I72" i="3" s="1"/>
  <c r="E44" i="3"/>
  <c r="E72" i="3" s="1"/>
  <c r="B43" i="3"/>
  <c r="B71" i="3" s="1"/>
  <c r="I40" i="3"/>
  <c r="I68" i="3" s="1"/>
  <c r="E40" i="3"/>
  <c r="E68" i="3" s="1"/>
  <c r="B39" i="3"/>
  <c r="B67" i="3" s="1"/>
  <c r="B38" i="3"/>
  <c r="B66" i="3" s="1"/>
  <c r="I47" i="3"/>
  <c r="I75" i="3" s="1"/>
  <c r="E47" i="3"/>
  <c r="E75" i="3" s="1"/>
  <c r="B46" i="3"/>
  <c r="B74" i="3" s="1"/>
  <c r="I43" i="3"/>
  <c r="I71" i="3" s="1"/>
  <c r="E43" i="3"/>
  <c r="E71" i="3" s="1"/>
  <c r="B42" i="3"/>
  <c r="B70" i="3" s="1"/>
  <c r="I39" i="3"/>
  <c r="I67" i="3" s="1"/>
  <c r="E39" i="3"/>
  <c r="E67" i="3" s="1"/>
  <c r="I38" i="3"/>
  <c r="I66" i="3" s="1"/>
  <c r="E38" i="3"/>
  <c r="E66" i="3" s="1"/>
  <c r="B49" i="3"/>
  <c r="B77" i="3" s="1"/>
  <c r="I46" i="3"/>
  <c r="I74" i="3" s="1"/>
  <c r="E46" i="3"/>
  <c r="E74" i="3" s="1"/>
  <c r="B45" i="3"/>
  <c r="B73" i="3" s="1"/>
  <c r="I42" i="3"/>
  <c r="I70" i="3" s="1"/>
  <c r="E42" i="3"/>
  <c r="E70" i="3" s="1"/>
  <c r="B41" i="3"/>
  <c r="B69" i="3" s="1"/>
  <c r="B81" i="3" l="1"/>
  <c r="B82" i="3"/>
  <c r="B86" i="3"/>
  <c r="B91" i="3"/>
  <c r="B90" i="3"/>
  <c r="B88" i="3"/>
  <c r="B80" i="3"/>
  <c r="B85" i="3"/>
  <c r="B89" i="3"/>
  <c r="B87" i="3"/>
  <c r="B83" i="3"/>
  <c r="B84" i="3"/>
  <c r="E44" i="2"/>
  <c r="E72" i="2" s="1"/>
  <c r="E45" i="2"/>
  <c r="E73" i="2" s="1"/>
  <c r="E39" i="2"/>
  <c r="E67" i="2" s="1"/>
  <c r="E40" i="2"/>
  <c r="E68" i="2" s="1"/>
  <c r="E41" i="2"/>
  <c r="E69" i="2" s="1"/>
  <c r="E46" i="2"/>
  <c r="E74" i="2" s="1"/>
  <c r="E48" i="2"/>
  <c r="E76" i="2" s="1"/>
  <c r="F21" i="2"/>
  <c r="E38" i="2"/>
  <c r="E66" i="2" s="1"/>
  <c r="E42" i="2"/>
  <c r="E70" i="2" s="1"/>
  <c r="E47" i="2"/>
  <c r="E75" i="2" s="1"/>
  <c r="E49" i="2"/>
  <c r="E77" i="2" s="1"/>
  <c r="E43" i="2"/>
  <c r="E71" i="2" s="1"/>
  <c r="B94" i="3" l="1"/>
  <c r="B97" i="3" s="1"/>
  <c r="E23" i="1" s="1"/>
  <c r="B92" i="3"/>
  <c r="F43" i="2"/>
  <c r="F71" i="2" s="1"/>
  <c r="F44" i="2"/>
  <c r="F72" i="2" s="1"/>
  <c r="F48" i="2"/>
  <c r="F76" i="2" s="1"/>
  <c r="F47" i="2"/>
  <c r="F75" i="2" s="1"/>
  <c r="F39" i="2"/>
  <c r="F67" i="2" s="1"/>
  <c r="F45" i="2"/>
  <c r="F73" i="2" s="1"/>
  <c r="G21" i="2"/>
  <c r="F38" i="2"/>
  <c r="F66" i="2" s="1"/>
  <c r="F49" i="2"/>
  <c r="F77" i="2" s="1"/>
  <c r="F40" i="2"/>
  <c r="F68" i="2" s="1"/>
  <c r="F41" i="2"/>
  <c r="F69" i="2" s="1"/>
  <c r="F46" i="2"/>
  <c r="F74" i="2" s="1"/>
  <c r="F42" i="2"/>
  <c r="F70" i="2" s="1"/>
  <c r="H21" i="2" l="1"/>
  <c r="G38" i="2"/>
  <c r="G66" i="2" s="1"/>
  <c r="G42" i="2"/>
  <c r="G70" i="2" s="1"/>
  <c r="G47" i="2"/>
  <c r="G75" i="2" s="1"/>
  <c r="G49" i="2"/>
  <c r="G77" i="2" s="1"/>
  <c r="G43" i="2"/>
  <c r="G71" i="2" s="1"/>
  <c r="G44" i="2"/>
  <c r="G72" i="2" s="1"/>
  <c r="G48" i="2"/>
  <c r="G76" i="2" s="1"/>
  <c r="G41" i="2"/>
  <c r="G69" i="2" s="1"/>
  <c r="G39" i="2"/>
  <c r="G67" i="2" s="1"/>
  <c r="G45" i="2"/>
  <c r="G73" i="2" s="1"/>
  <c r="G40" i="2"/>
  <c r="G68" i="2" s="1"/>
  <c r="G46" i="2"/>
  <c r="G74" i="2" s="1"/>
  <c r="H40" i="2" l="1"/>
  <c r="H68" i="2" s="1"/>
  <c r="H41" i="2"/>
  <c r="H69" i="2" s="1"/>
  <c r="H46" i="2"/>
  <c r="H74" i="2" s="1"/>
  <c r="I21" i="2"/>
  <c r="H38" i="2"/>
  <c r="H66" i="2" s="1"/>
  <c r="H42" i="2"/>
  <c r="H70" i="2" s="1"/>
  <c r="H47" i="2"/>
  <c r="H75" i="2" s="1"/>
  <c r="H49" i="2"/>
  <c r="H77" i="2" s="1"/>
  <c r="H43" i="2"/>
  <c r="H71" i="2" s="1"/>
  <c r="H44" i="2"/>
  <c r="H72" i="2" s="1"/>
  <c r="H48" i="2"/>
  <c r="H76" i="2" s="1"/>
  <c r="H39" i="2"/>
  <c r="H67" i="2" s="1"/>
  <c r="H45" i="2"/>
  <c r="H73" i="2" s="1"/>
  <c r="I39" i="2" l="1"/>
  <c r="I67" i="2" s="1"/>
  <c r="I45" i="2"/>
  <c r="I73" i="2" s="1"/>
  <c r="I43" i="2"/>
  <c r="I71" i="2" s="1"/>
  <c r="I48" i="2"/>
  <c r="I76" i="2" s="1"/>
  <c r="I40" i="2"/>
  <c r="I68" i="2" s="1"/>
  <c r="I41" i="2"/>
  <c r="I69" i="2" s="1"/>
  <c r="I46" i="2"/>
  <c r="I74" i="2" s="1"/>
  <c r="J21" i="2"/>
  <c r="I38" i="2"/>
  <c r="I66" i="2" s="1"/>
  <c r="I42" i="2"/>
  <c r="I70" i="2" s="1"/>
  <c r="I47" i="2"/>
  <c r="I75" i="2" s="1"/>
  <c r="I49" i="2"/>
  <c r="I77" i="2" s="1"/>
  <c r="I44" i="2"/>
  <c r="I72" i="2" s="1"/>
  <c r="J43" i="2" l="1"/>
  <c r="J71" i="2" s="1"/>
  <c r="B85" i="2" s="1"/>
  <c r="J44" i="2"/>
  <c r="J72" i="2" s="1"/>
  <c r="B86" i="2" s="1"/>
  <c r="J47" i="2"/>
  <c r="J75" i="2" s="1"/>
  <c r="B89" i="2" s="1"/>
  <c r="J49" i="2"/>
  <c r="J77" i="2" s="1"/>
  <c r="B91" i="2" s="1"/>
  <c r="J39" i="2"/>
  <c r="J67" i="2" s="1"/>
  <c r="B81" i="2" s="1"/>
  <c r="J45" i="2"/>
  <c r="J73" i="2" s="1"/>
  <c r="B87" i="2" s="1"/>
  <c r="J48" i="2"/>
  <c r="J76" i="2" s="1"/>
  <c r="B90" i="2" s="1"/>
  <c r="J38" i="2"/>
  <c r="J66" i="2" s="1"/>
  <c r="B80" i="2" s="1"/>
  <c r="J40" i="2"/>
  <c r="J68" i="2" s="1"/>
  <c r="B82" i="2" s="1"/>
  <c r="J41" i="2"/>
  <c r="J69" i="2" s="1"/>
  <c r="B83" i="2" s="1"/>
  <c r="J46" i="2"/>
  <c r="J74" i="2" s="1"/>
  <c r="B88" i="2" s="1"/>
  <c r="J42" i="2"/>
  <c r="J70" i="2" s="1"/>
  <c r="B84" i="2" s="1"/>
  <c r="B94" i="2" l="1"/>
  <c r="B97" i="2" s="1"/>
  <c r="E20" i="1" s="1"/>
  <c r="B92" i="2"/>
</calcChain>
</file>

<file path=xl/sharedStrings.xml><?xml version="1.0" encoding="utf-8"?>
<sst xmlns="http://schemas.openxmlformats.org/spreadsheetml/2006/main" count="1061" uniqueCount="221">
  <si>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</si>
  <si>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</si>
  <si>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</si>
  <si>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</si>
  <si>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</si>
  <si>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</si>
  <si>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</si>
  <si>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</si>
  <si>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</si>
  <si>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</si>
  <si>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</si>
  <si>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</si>
  <si>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</si>
  <si>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</si>
  <si>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</si>
  <si>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</si>
  <si>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</si>
  <si>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</si>
  <si>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</si>
  <si>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</si>
  <si>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</si>
  <si>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</si>
  <si>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</si>
  <si>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</si>
  <si>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</si>
  <si>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</si>
  <si>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</si>
  <si>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</si>
  <si>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</si>
  <si>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</si>
  <si>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</si>
  <si>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</si>
  <si>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</si>
  <si>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</si>
  <si>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</si>
  <si>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</si>
  <si>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</si>
  <si>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</si>
  <si>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</si>
  <si>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</si>
  <si>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</si>
  <si>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</si>
  <si>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①H3需要</t>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</si>
  <si>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</si>
  <si>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</si>
  <si>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</si>
  <si>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</si>
  <si>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</si>
  <si>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</si>
  <si>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</si>
  <si>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</si>
  <si>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</si>
  <si>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</si>
  <si>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</si>
  <si>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⑩期待容量(単位：kW)</t>
    <rPh sb="1" eb="3">
      <t>キタイ</t>
    </rPh>
    <rPh sb="3" eb="5">
      <t>ヨウリョウ</t>
    </rPh>
    <rPh sb="6" eb="8">
      <t>タンイ</t>
    </rPh>
    <phoneticPr fontId="2"/>
  </si>
  <si>
    <t>②必要予備率(再エネ除き後)</t>
    <rPh sb="1" eb="3">
      <t>ヒツヨウ</t>
    </rPh>
    <rPh sb="3" eb="5">
      <t>ヨビ</t>
    </rPh>
    <rPh sb="5" eb="6">
      <t>リツ</t>
    </rPh>
    <rPh sb="7" eb="8">
      <t>サイ</t>
    </rPh>
    <rPh sb="10" eb="11">
      <t>ノゾ</t>
    </rPh>
    <rPh sb="12" eb="13">
      <t>ゴ</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</si>
  <si>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</si>
  <si>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</si>
  <si>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</si>
  <si>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</si>
  <si>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</si>
  <si>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</si>
  <si>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</si>
  <si>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</si>
  <si>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</si>
  <si>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</si>
  <si>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</si>
  <si>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</si>
  <si>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</si>
  <si>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</si>
  <si>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</si>
  <si>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</si>
  <si>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</si>
  <si>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</si>
  <si>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</si>
  <si>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</si>
  <si>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</si>
  <si>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</si>
  <si>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</si>
  <si>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</si>
  <si>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</si>
  <si>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</si>
  <si>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</si>
  <si>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</si>
  <si>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</si>
  <si>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</si>
  <si>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</si>
  <si>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</si>
  <si>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・発電方式の区分については、電源等情報(詳細情報)に登録した区分を記載して下さい。ただし、複数の区分を登録している場合は、主たる区分を記載して下さい。</t>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</si>
  <si>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</si>
  <si>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</si>
  <si>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</si>
  <si>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</si>
  <si>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</si>
  <si>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</si>
  <si>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</si>
  <si>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</si>
  <si>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</si>
  <si>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</si>
  <si>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</si>
  <si>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</si>
  <si>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</si>
  <si>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</si>
  <si>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</si>
  <si>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</si>
  <si>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</si>
  <si>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</si>
  <si>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</si>
  <si>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</si>
  <si>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</si>
  <si>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</si>
  <si>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2．以下の項目については、応札容量算定に用いた期待容量等算定諸元一覧登録受付期間中（2021/10/15～10/20）に容量市場システムに登録して下さい。</t>
    <rPh sb="40" eb="41">
      <t>チュウ</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</si>
  <si>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</si>
  <si>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</si>
  <si>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・各月の供給力の最大値については、設備容量から所内電力、大気温及びダム水位低下等の影響による能力減少分を差し引いた値を記載して下さい。</t>
    <rPh sb="31" eb="32">
      <t>オヨ</t>
    </rPh>
    <rPh sb="35" eb="37">
      <t>スイイ</t>
    </rPh>
    <rPh sb="37" eb="39">
      <t>テイカ</t>
    </rPh>
    <rPh sb="39" eb="40">
      <t>トウ</t>
    </rPh>
    <phoneticPr fontId="2"/>
  </si>
  <si>
    <t>＜対象：火力、水力（純揚水以外）、原子力、再エネ（地熱、バイオマス、廃棄物のみ）＞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サイ</t>
    </rPh>
    <rPh sb="25" eb="27">
      <t>チネツ</t>
    </rPh>
    <rPh sb="34" eb="37">
      <t>ハイキブツ</t>
    </rPh>
    <phoneticPr fontId="2"/>
  </si>
  <si>
    <t>＜対象：火力、水力（純揚水以外）、原子力、再エネ（地熱、バイオマス、廃棄物のみ）＞</t>
    <rPh sb="21" eb="22">
      <t>サイ</t>
    </rPh>
    <phoneticPr fontId="2"/>
  </si>
  <si>
    <t>差替容量等算定諸元一覧（対象実需給年度：2024年度）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</si>
  <si>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</si>
  <si>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</si>
  <si>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</si>
  <si>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</si>
  <si>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</si>
  <si>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</si>
  <si>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</si>
  <si>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</si>
  <si>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</si>
  <si>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</si>
  <si>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</si>
  <si>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</si>
  <si>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</si>
  <si>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</si>
  <si>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</si>
  <si>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</si>
  <si>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</si>
  <si>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</si>
  <si>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</si>
  <si>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</si>
  <si>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</si>
  <si>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</si>
  <si>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</si>
  <si>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</si>
  <si>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</si>
  <si>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</si>
  <si>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</si>
  <si>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</si>
  <si>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</si>
  <si>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</si>
  <si>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</si>
  <si>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</si>
  <si>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</si>
  <si>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</si>
  <si>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</si>
  <si>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</si>
  <si>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</si>
  <si>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</si>
  <si>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</si>
  <si>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</si>
  <si>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</si>
  <si>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</si>
  <si>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2024年度</t>
    <rPh sb="4" eb="6">
      <t>ネンド</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</si>
  <si>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</si>
  <si>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</si>
  <si>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</si>
  <si>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</si>
  <si>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</si>
  <si>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</si>
  <si>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</si>
  <si>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</si>
  <si>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</si>
  <si>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</si>
  <si>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</si>
  <si>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</si>
  <si>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</si>
  <si>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</si>
  <si>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</si>
  <si>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</si>
  <si>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</si>
  <si>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</si>
  <si>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</si>
  <si>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</si>
  <si>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</si>
  <si>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</si>
  <si>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</si>
  <si>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</si>
  <si>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</si>
  <si>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</si>
  <si>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</si>
  <si>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</si>
  <si>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</si>
  <si>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</si>
  <si>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</si>
  <si>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発電方式の区分</t>
    <rPh sb="0" eb="2">
      <t>ハツデン</t>
    </rPh>
    <rPh sb="2" eb="4">
      <t>ホウシキ</t>
    </rPh>
    <rPh sb="5" eb="7">
      <t>クブン</t>
    </rPh>
    <phoneticPr fontId="2"/>
  </si>
  <si>
    <t>安定電源</t>
    <rPh sb="0" eb="2">
      <t>アンテイ</t>
    </rPh>
    <rPh sb="2" eb="4">
      <t>デンゲン</t>
    </rPh>
    <phoneticPr fontId="2"/>
  </si>
  <si>
    <t>電源等差替への申込</t>
  </si>
  <si>
    <t>単位</t>
    <rPh sb="0" eb="2">
      <t>タンイ</t>
    </rPh>
    <phoneticPr fontId="2"/>
  </si>
  <si>
    <t>差替元電源等</t>
    <rPh sb="2" eb="3">
      <t>モト</t>
    </rPh>
    <phoneticPr fontId="2"/>
  </si>
  <si>
    <t>差替要件</t>
    <rPh sb="0" eb="2">
      <t>サシカ</t>
    </rPh>
    <rPh sb="2" eb="4">
      <t>ヨウケン</t>
    </rPh>
    <phoneticPr fontId="2"/>
  </si>
  <si>
    <t>期待容量の増加分</t>
    <rPh sb="0" eb="2">
      <t>キタイ</t>
    </rPh>
    <rPh sb="2" eb="4">
      <t>ヨウリョウ</t>
    </rPh>
    <rPh sb="5" eb="7">
      <t>ゾウカ</t>
    </rPh>
    <rPh sb="7" eb="8">
      <t>ブン</t>
    </rPh>
    <phoneticPr fontId="2"/>
  </si>
  <si>
    <t>kW</t>
    <phoneticPr fontId="2"/>
  </si>
  <si>
    <t>差替元入力用（対象実需給年度：2024年度）</t>
    <rPh sb="2" eb="3">
      <t>モト</t>
    </rPh>
    <phoneticPr fontId="2"/>
  </si>
  <si>
    <t>差替元入力用（対象実需給年度：2024年度）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</si>
  <si>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</si>
  <si>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</si>
  <si>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2">
      <t>サシカ</t>
    </rPh>
    <rPh sb="2" eb="3">
      <t>サキ</t>
    </rPh>
    <rPh sb="3" eb="6">
      <t>ジギョウシャ</t>
    </rPh>
    <rPh sb="6" eb="7">
      <t>メイ</t>
    </rPh>
    <phoneticPr fontId="2"/>
  </si>
  <si>
    <t>差替先エリア名</t>
    <rPh sb="0" eb="2">
      <t>サシカ</t>
    </rPh>
    <rPh sb="2" eb="3">
      <t>サキ</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</si>
  <si>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</si>
  <si>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カ</t>
    </rPh>
    <rPh sb="2" eb="3">
      <t>サキ</t>
    </rPh>
    <rPh sb="6" eb="7">
      <t>メイ</t>
    </rPh>
    <phoneticPr fontId="2"/>
  </si>
  <si>
    <t>入力箇所</t>
    <rPh sb="0" eb="2">
      <t>ニュウリョク</t>
    </rPh>
    <rPh sb="2" eb="4">
      <t>カショ</t>
    </rPh>
    <phoneticPr fontId="2"/>
  </si>
  <si>
    <t>事業者名</t>
    <rPh sb="0" eb="3">
      <t>ジギョウシャ</t>
    </rPh>
    <rPh sb="3" eb="4">
      <t>メイ</t>
    </rPh>
    <phoneticPr fontId="2"/>
  </si>
  <si>
    <t>差替元用（対象実需給年度：2024年度）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</si>
  <si>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各月の供給力の最大値</t>
    <rPh sb="0" eb="2">
      <t>カクツキ</t>
    </rPh>
    <rPh sb="3" eb="6">
      <t>キョウキュウリョク</t>
    </rPh>
    <rPh sb="7" eb="10">
      <t>サイダイチ</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</si>
  <si>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</si>
  <si>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</si>
  <si>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kW</t>
    <phoneticPr fontId="2"/>
  </si>
  <si>
    <t>【今回の差替契約で差替元電源等として差替える場合の差替容量】</t>
    <rPh sb="11" eb="12">
      <t>モト</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</si>
  <si>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</si>
  <si>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</si>
  <si>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</si>
  <si>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</si>
  <si>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四捨五入</t>
    <rPh sb="0" eb="4">
      <t>シシャゴニュウ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</si>
</sst>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
    <numFmt numFmtId="179" formatCode="0.0&quot;ヶ月&quot;"/>
    <numFmt numFmtId="180" formatCode="0.000&quot;ヶ月&quot;"/>
    <numFmt numFmtId="181" formatCode="#,##0.000_ "/>
    <numFmt numFmtId="182" formatCode="0000000000"/>
    <numFmt numFmtId="183" formatCode="#,##0_ ;[Red]\-#,##0\ "/>
  </numFmts>
  <fonts count="18"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85">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6" fillId="3" borderId="5" xfId="0" applyNumberFormat="1" applyFont="1" applyFill="1" applyBorder="1"/>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0" fontId="1" fillId="0" borderId="0" xfId="0" applyFont="1" applyFill="1"/>
    <xf numFmtId="176" fontId="7" fillId="0" borderId="5" xfId="0" applyNumberFormat="1" applyFont="1" applyFill="1" applyBorder="1"/>
    <xf numFmtId="0" fontId="7" fillId="0" borderId="0" xfId="0" applyFont="1" applyFill="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80" fontId="7" fillId="0" borderId="5" xfId="0" applyNumberFormat="1" applyFont="1" applyFill="1" applyBorder="1"/>
    <xf numFmtId="179" fontId="7" fillId="0" borderId="0" xfId="0" applyNumberFormat="1" applyFont="1" applyFill="1"/>
    <xf numFmtId="0" fontId="7" fillId="0" borderId="0" xfId="0" applyFont="1" applyAlignment="1">
      <alignment horizontal="center" vertical="center"/>
    </xf>
    <xf numFmtId="176" fontId="7" fillId="0" borderId="0" xfId="0" applyNumberFormat="1" applyFont="1"/>
    <xf numFmtId="177" fontId="1" fillId="0" borderId="0" xfId="0" applyNumberFormat="1" applyFont="1"/>
    <xf numFmtId="176" fontId="1" fillId="0" borderId="6" xfId="0" applyNumberFormat="1" applyFont="1" applyBorder="1" applyAlignment="1">
      <alignment shrinkToFit="1"/>
    </xf>
    <xf numFmtId="176" fontId="1" fillId="0" borderId="6" xfId="0" applyNumberFormat="1" applyFont="1" applyFill="1" applyBorder="1" applyAlignment="1">
      <alignment shrinkToFit="1"/>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181" fontId="1" fillId="0" borderId="5" xfId="0" applyNumberFormat="1" applyFont="1" applyBorder="1"/>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178"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3" fontId="16"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3" fontId="16"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183"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3" fillId="8"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left" vertical="center"/>
      <protection hidden="1"/>
    </xf>
    <xf numFmtId="0" fontId="13" fillId="10"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183" fontId="16" fillId="9"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183" fontId="16" fillId="0" borderId="1"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83" fontId="16" fillId="0" borderId="1" xfId="0" applyNumberFormat="1" applyFont="1" applyFill="1" applyBorder="1" applyAlignment="1" applyProtection="1">
      <alignment horizontal="center" vertic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11" borderId="0" xfId="0" applyFont="1" applyFill="1" applyAlignment="1" applyProtection="1">
      <alignment horizontal="center"/>
      <protection hidden="1"/>
    </xf>
    <xf numFmtId="183" fontId="16" fillId="3" borderId="1"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3" fontId="16" fillId="0" borderId="1" xfId="0" applyNumberFormat="1"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3" fontId="16" fillId="0" borderId="2" xfId="0" applyNumberFormat="1" applyFont="1" applyFill="1" applyBorder="1" applyAlignment="1" applyProtection="1">
      <alignment horizontal="center" vertical="center"/>
      <protection locked="0" hidden="1"/>
    </xf>
    <xf numFmtId="183" fontId="16" fillId="0" borderId="4" xfId="0" applyNumberFormat="1" applyFont="1" applyFill="1" applyBorder="1" applyAlignment="1" applyProtection="1">
      <alignment horizontal="center" vertical="center"/>
      <protection locked="0" hidden="1"/>
    </xf>
    <xf numFmtId="183" fontId="16" fillId="0" borderId="3" xfId="0" applyNumberFormat="1"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3" fontId="1" fillId="0" borderId="1" xfId="0" applyNumberFormat="1" applyFont="1" applyBorder="1" applyAlignment="1" applyProtection="1">
      <alignment horizontal="center" vertical="center"/>
      <protection hidden="1"/>
    </xf>
    <xf numFmtId="0" fontId="17" fillId="0" borderId="0" xfId="0" applyFont="1" applyFill="1" applyAlignment="1" applyProtection="1">
      <alignment horizontal="center"/>
      <protection hidden="1"/>
    </xf>
    <xf numFmtId="0" fontId="13" fillId="8" borderId="11"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2" xfId="0" applyFont="1" applyFill="1" applyBorder="1" applyAlignment="1" applyProtection="1">
      <alignment horizontal="left" vertical="center"/>
      <protection hidden="1"/>
    </xf>
    <xf numFmtId="0" fontId="13" fillId="8" borderId="13" xfId="0" applyFont="1" applyFill="1" applyBorder="1" applyAlignment="1" applyProtection="1">
      <alignment horizontal="left" vertical="center"/>
      <protection hidden="1"/>
    </xf>
    <xf numFmtId="0" fontId="13" fillId="8" borderId="14" xfId="0" applyFont="1" applyFill="1" applyBorder="1" applyAlignment="1" applyProtection="1">
      <alignment horizontal="left" vertical="center"/>
      <protection hidden="1"/>
    </xf>
    <xf numFmtId="0" fontId="1" fillId="9"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left" vertical="center" wrapText="1"/>
      <protection hidden="1"/>
    </xf>
    <xf numFmtId="0" fontId="13" fillId="8" borderId="11" xfId="0" applyFont="1" applyFill="1" applyBorder="1" applyAlignment="1" applyProtection="1">
      <alignment horizontal="center" vertical="center" wrapText="1"/>
      <protection hidden="1"/>
    </xf>
    <xf numFmtId="0" fontId="13" fillId="10" borderId="11"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1" fillId="9" borderId="12" xfId="0" applyFont="1" applyFill="1" applyBorder="1" applyAlignment="1" applyProtection="1">
      <alignment horizontal="center" vertical="center"/>
      <protection hidden="1"/>
    </xf>
    <xf numFmtId="0" fontId="1" fillId="9" borderId="13" xfId="0" applyFont="1" applyFill="1" applyBorder="1" applyAlignment="1" applyProtection="1">
      <alignment horizontal="center" vertical="center"/>
      <protection hidden="1"/>
    </xf>
    <xf numFmtId="0" fontId="1" fillId="9" borderId="14" xfId="0"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 fillId="8" borderId="13" xfId="0" applyFon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182" fontId="1" fillId="6" borderId="2" xfId="0" quotePrefix="1" applyNumberFormat="1" applyFont="1" applyFill="1" applyBorder="1" applyAlignment="1" applyProtection="1">
      <alignment horizontal="center" vertical="center"/>
      <protection locked="0"/>
    </xf>
    <xf numFmtId="182" fontId="1" fillId="6" borderId="4" xfId="0" applyNumberFormat="1" applyFont="1" applyFill="1" applyBorder="1" applyAlignment="1" applyProtection="1">
      <alignment horizontal="center" vertical="center"/>
      <protection locked="0"/>
    </xf>
    <xf numFmtId="182"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31">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FFCC"/>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102198</xdr:colOff>
      <xdr:row>7</xdr:row>
      <xdr:rowOff>224118</xdr:rowOff>
    </xdr:from>
    <xdr:to>
      <xdr:col>20</xdr:col>
      <xdr:colOff>295836</xdr:colOff>
      <xdr:row>10</xdr:row>
      <xdr:rowOff>152401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1092927" y="1775012"/>
          <a:ext cx="2632038" cy="627530"/>
        </a:xfrm>
        <a:prstGeom prst="wedgeRoundRectCallout">
          <a:avLst>
            <a:gd name="adj1" fmla="val -76255"/>
            <a:gd name="adj2" fmla="val 67885"/>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提出済み期待容量等算定諸元一覧における各月の供給力の最大値を記載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116541</xdr:colOff>
      <xdr:row>18</xdr:row>
      <xdr:rowOff>8964</xdr:rowOff>
    </xdr:from>
    <xdr:to>
      <xdr:col>20</xdr:col>
      <xdr:colOff>93681</xdr:colOff>
      <xdr:row>20</xdr:row>
      <xdr:rowOff>188706</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1107270" y="4096870"/>
          <a:ext cx="2415540" cy="64590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129092</xdr:colOff>
      <xdr:row>13</xdr:row>
      <xdr:rowOff>179294</xdr:rowOff>
    </xdr:from>
    <xdr:to>
      <xdr:col>20</xdr:col>
      <xdr:colOff>367553</xdr:colOff>
      <xdr:row>17</xdr:row>
      <xdr:rowOff>179294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1119821" y="3128682"/>
          <a:ext cx="2676861" cy="905436"/>
        </a:xfrm>
        <a:prstGeom prst="wedgeRoundRectCallout">
          <a:avLst>
            <a:gd name="adj1" fmla="val -76182"/>
            <a:gd name="adj2" fmla="val -4787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提出済みの期待容量等算定諸元一覧における提供する各月の供給力を記載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206190</xdr:colOff>
      <xdr:row>95</xdr:row>
      <xdr:rowOff>179294</xdr:rowOff>
    </xdr:from>
    <xdr:to>
      <xdr:col>20</xdr:col>
      <xdr:colOff>206190</xdr:colOff>
      <xdr:row>98</xdr:row>
      <xdr:rowOff>83820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1196919" y="19498235"/>
          <a:ext cx="2438400"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100</xdr:row>
      <xdr:rowOff>152399</xdr:rowOff>
    </xdr:from>
    <xdr:to>
      <xdr:col>20</xdr:col>
      <xdr:colOff>430306</xdr:colOff>
      <xdr:row>106</xdr:row>
      <xdr:rowOff>125505</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152093" y="20636752"/>
          <a:ext cx="2707342" cy="1057835"/>
        </a:xfrm>
        <a:prstGeom prst="wedgeRoundRectCallout">
          <a:avLst>
            <a:gd name="adj1" fmla="val -55122"/>
            <a:gd name="adj2" fmla="val 2204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xdr:colOff>
      <xdr:row>1</xdr:row>
      <xdr:rowOff>89647</xdr:rowOff>
    </xdr:from>
    <xdr:to>
      <xdr:col>2</xdr:col>
      <xdr:colOff>17930</xdr:colOff>
      <xdr:row>6</xdr:row>
      <xdr:rowOff>98611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70198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170605</xdr:colOff>
      <xdr:row>13</xdr:row>
      <xdr:rowOff>199465</xdr:rowOff>
    </xdr:from>
    <xdr:to>
      <xdr:col>6</xdr:col>
      <xdr:colOff>690282</xdr:colOff>
      <xdr:row>16</xdr:row>
      <xdr:rowOff>177054</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327052" y="2458571"/>
          <a:ext cx="2303654" cy="972671"/>
        </a:xfrm>
        <a:prstGeom prst="wedgeRoundRectCallout">
          <a:avLst>
            <a:gd name="adj1" fmla="val -1987"/>
            <a:gd name="adj2" fmla="val 10452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workbookViewId="0">
      <selection activeCell="C7" sqref="C7"/>
    </sheetView>
  </sheetViews>
  <sheetFormatPr defaultRowHeight="15" x14ac:dyDescent="0.3"/>
  <cols>
    <col min="1" max="1" width="8.77734375" style="53" customWidth="1"/>
    <col min="2" max="2" width="25.6640625" style="53" bestFit="1" customWidth="1"/>
    <col min="3" max="3" width="85.77734375" style="53" customWidth="1"/>
    <col min="4" max="5" width="8.88671875" style="53"/>
    <col min="6" max="6" width="10.77734375" style="53" customWidth="1"/>
    <col min="7" max="16384" width="8.88671875" style="53"/>
  </cols>
  <sheetData>
    <row r="1" spans="2:4" ht="16.2" x14ac:dyDescent="0.3">
      <c r="B1" s="97" t="s">
        <v>200</v>
      </c>
      <c r="C1" s="97"/>
      <c r="D1" s="97"/>
    </row>
    <row r="2" spans="2:4" ht="16.2" x14ac:dyDescent="0.3">
      <c r="B2" s="67" t="s">
        <v>208</v>
      </c>
      <c r="C2" s="54"/>
      <c r="D2" s="54"/>
    </row>
    <row r="4" spans="2:4" s="55" customFormat="1" ht="19.95" customHeight="1" x14ac:dyDescent="0.2">
      <c r="B4" s="95" t="s">
        <v>167</v>
      </c>
      <c r="C4" s="96"/>
      <c r="D4" s="56" t="s">
        <v>195</v>
      </c>
    </row>
    <row r="5" spans="2:4" s="55" customFormat="1" ht="19.95" customHeight="1" x14ac:dyDescent="0.2">
      <c r="B5" s="59" t="s">
        <v>118</v>
      </c>
      <c r="C5" s="60" t="s">
        <v>194</v>
      </c>
      <c r="D5" s="65"/>
    </row>
    <row r="6" spans="2:4" s="55" customFormat="1" ht="19.95" customHeight="1" x14ac:dyDescent="0.2">
      <c r="B6" s="59" t="s">
        <v>119</v>
      </c>
      <c r="C6" s="60" t="s">
        <v>196</v>
      </c>
      <c r="D6" s="65"/>
    </row>
    <row r="7" spans="2:4" s="55" customFormat="1" ht="19.95" customHeight="1" x14ac:dyDescent="0.2">
      <c r="B7" s="59" t="s">
        <v>197</v>
      </c>
      <c r="C7" s="70"/>
      <c r="D7" s="65"/>
    </row>
    <row r="8" spans="2:4" s="55" customFormat="1" ht="19.95" customHeight="1" x14ac:dyDescent="0.2">
      <c r="B8" s="59" t="s">
        <v>122</v>
      </c>
      <c r="C8" s="70"/>
      <c r="D8" s="65"/>
    </row>
    <row r="9" spans="2:4" s="55" customFormat="1" ht="19.95" customHeight="1" x14ac:dyDescent="0.2">
      <c r="B9" s="59" t="s">
        <v>123</v>
      </c>
      <c r="C9" s="70"/>
      <c r="D9" s="65"/>
    </row>
    <row r="10" spans="2:4" s="55" customFormat="1" ht="19.95" customHeight="1" x14ac:dyDescent="0.2">
      <c r="B10" s="59" t="s">
        <v>162</v>
      </c>
      <c r="C10" s="60" t="s">
        <v>193</v>
      </c>
      <c r="D10" s="65"/>
    </row>
    <row r="11" spans="2:4" s="55" customFormat="1" ht="19.95" customHeight="1" x14ac:dyDescent="0.2">
      <c r="B11" s="59" t="s">
        <v>192</v>
      </c>
      <c r="C11" s="70"/>
      <c r="D11" s="65"/>
    </row>
    <row r="12" spans="2:4" s="55" customFormat="1" ht="19.95" customHeight="1" x14ac:dyDescent="0.2">
      <c r="B12" s="59" t="s">
        <v>135</v>
      </c>
      <c r="C12" s="70"/>
      <c r="D12" s="65"/>
    </row>
    <row r="13" spans="2:4" s="55" customFormat="1" ht="19.95" customHeight="1" x14ac:dyDescent="0.2">
      <c r="B13" s="59" t="s">
        <v>161</v>
      </c>
      <c r="C13" s="71"/>
      <c r="D13" s="65"/>
    </row>
    <row r="14" spans="2:4" s="55" customFormat="1" ht="19.95" customHeight="1" x14ac:dyDescent="0.2">
      <c r="B14" s="59" t="s">
        <v>163</v>
      </c>
      <c r="C14" s="70"/>
      <c r="D14" s="65"/>
    </row>
    <row r="15" spans="2:4" s="55" customFormat="1" ht="19.95" customHeight="1" x14ac:dyDescent="0.2">
      <c r="B15" s="59" t="s">
        <v>177</v>
      </c>
      <c r="C15" s="72"/>
      <c r="D15" s="65" t="s">
        <v>178</v>
      </c>
    </row>
    <row r="16" spans="2:4" s="55" customFormat="1" ht="19.95" customHeight="1" x14ac:dyDescent="0.2">
      <c r="B16" s="59" t="s">
        <v>179</v>
      </c>
      <c r="C16" s="70"/>
      <c r="D16" s="65"/>
    </row>
    <row r="17" spans="2:4" s="55" customFormat="1" ht="19.95" customHeight="1" x14ac:dyDescent="0.2">
      <c r="B17" s="59" t="s">
        <v>198</v>
      </c>
      <c r="C17" s="72"/>
      <c r="D17" s="65" t="s">
        <v>199</v>
      </c>
    </row>
    <row r="18" spans="2:4" s="55" customFormat="1" ht="19.95" customHeight="1" x14ac:dyDescent="0.2">
      <c r="B18" s="59" t="s">
        <v>171</v>
      </c>
      <c r="C18" s="70"/>
      <c r="D18" s="65"/>
    </row>
    <row r="19" spans="2:4" s="55" customFormat="1" ht="19.95" customHeight="1" x14ac:dyDescent="0.2">
      <c r="B19" s="59" t="s">
        <v>173</v>
      </c>
      <c r="C19" s="72"/>
      <c r="D19" s="65" t="s">
        <v>168</v>
      </c>
    </row>
    <row r="20" spans="2:4" s="55" customFormat="1" ht="19.95" customHeight="1" x14ac:dyDescent="0.2">
      <c r="B20" s="59" t="s">
        <v>172</v>
      </c>
      <c r="C20" s="70"/>
      <c r="D20" s="65"/>
    </row>
    <row r="21" spans="2:4" s="55" customFormat="1" ht="19.95" customHeight="1" x14ac:dyDescent="0.2">
      <c r="B21" s="59" t="s">
        <v>174</v>
      </c>
      <c r="C21" s="72"/>
      <c r="D21" s="65" t="s">
        <v>168</v>
      </c>
    </row>
    <row r="22" spans="2:4" s="55" customFormat="1" ht="19.95" customHeight="1" x14ac:dyDescent="0.2">
      <c r="B22" s="59" t="s">
        <v>175</v>
      </c>
      <c r="C22" s="70"/>
      <c r="D22" s="65"/>
    </row>
    <row r="23" spans="2:4" s="55" customFormat="1" ht="19.95" customHeight="1" x14ac:dyDescent="0.2">
      <c r="B23" s="59" t="s">
        <v>176</v>
      </c>
      <c r="C23" s="72"/>
      <c r="D23" s="65" t="s">
        <v>168</v>
      </c>
    </row>
    <row r="24" spans="2:4" s="55" customFormat="1" ht="19.95" customHeight="1" x14ac:dyDescent="0.2">
      <c r="B24" s="59" t="s">
        <v>169</v>
      </c>
      <c r="C24" s="70"/>
      <c r="D24" s="65"/>
    </row>
    <row r="25" spans="2:4" s="55" customFormat="1" ht="19.95" customHeight="1" x14ac:dyDescent="0.2">
      <c r="B25" s="59" t="s">
        <v>170</v>
      </c>
      <c r="C25" s="72"/>
      <c r="D25" s="65" t="s">
        <v>168</v>
      </c>
    </row>
    <row r="26" spans="2:4" s="55" customFormat="1" ht="19.95" customHeight="1" x14ac:dyDescent="0.2">
      <c r="B26" s="59" t="s">
        <v>180</v>
      </c>
      <c r="C26" s="72"/>
      <c r="D26" s="65" t="s">
        <v>178</v>
      </c>
    </row>
    <row r="27" spans="2:4" s="55" customFormat="1" ht="19.95" customHeight="1" x14ac:dyDescent="0.2"/>
    <row r="28" spans="2:4" s="55" customFormat="1" ht="19.95" customHeight="1" x14ac:dyDescent="0.2">
      <c r="B28" s="68" t="s">
        <v>166</v>
      </c>
      <c r="C28" s="69"/>
      <c r="D28" s="59"/>
    </row>
    <row r="29" spans="2:4" s="55" customFormat="1" ht="19.95" customHeight="1" x14ac:dyDescent="0.2">
      <c r="B29" s="59" t="s">
        <v>209</v>
      </c>
      <c r="C29" s="90"/>
      <c r="D29" s="74"/>
    </row>
    <row r="30" spans="2:4" s="55" customFormat="1" ht="19.95" customHeight="1" x14ac:dyDescent="0.2">
      <c r="B30" s="59" t="s">
        <v>164</v>
      </c>
      <c r="C30" s="70"/>
      <c r="D30" s="65"/>
    </row>
    <row r="31" spans="2:4" s="55" customFormat="1" ht="19.95" customHeight="1" x14ac:dyDescent="0.2">
      <c r="B31" s="59" t="s">
        <v>161</v>
      </c>
      <c r="C31" s="71"/>
      <c r="D31" s="65"/>
    </row>
    <row r="32" spans="2:4" s="55" customFormat="1" ht="19.95" customHeight="1" x14ac:dyDescent="0.2"/>
    <row r="33" s="55" customFormat="1" ht="19.95" customHeight="1" x14ac:dyDescent="0.2"/>
    <row r="34" s="55" customFormat="1" ht="19.95" customHeight="1" x14ac:dyDescent="0.2"/>
    <row r="35" s="55" customFormat="1" ht="19.95" customHeight="1" x14ac:dyDescent="0.2"/>
    <row r="36" s="55" customFormat="1" ht="19.95" customHeight="1" x14ac:dyDescent="0.2"/>
    <row r="37" s="55" customFormat="1" ht="19.95" customHeight="1" x14ac:dyDescent="0.2"/>
    <row r="38" s="55" customFormat="1" ht="19.95" customHeight="1" x14ac:dyDescent="0.2"/>
    <row r="39" s="55" customFormat="1" ht="19.95" customHeight="1" x14ac:dyDescent="0.2"/>
    <row r="40" s="55" customFormat="1" ht="19.95" customHeight="1" x14ac:dyDescent="0.2"/>
    <row r="41" s="55" customFormat="1" ht="19.95" customHeight="1" x14ac:dyDescent="0.2"/>
    <row r="42" s="55" customFormat="1" ht="19.95" customHeight="1" x14ac:dyDescent="0.2"/>
    <row r="43" s="55" customFormat="1" ht="19.95" customHeight="1" x14ac:dyDescent="0.2"/>
    <row r="44" s="55" customFormat="1" ht="19.95" customHeight="1" x14ac:dyDescent="0.2"/>
    <row r="45" s="55" customFormat="1" ht="19.95" customHeight="1" x14ac:dyDescent="0.2"/>
    <row r="46" s="55" customFormat="1" ht="19.95" customHeight="1" x14ac:dyDescent="0.2"/>
    <row r="47" s="55" customFormat="1" ht="19.95" customHeight="1" x14ac:dyDescent="0.2"/>
  </sheetData>
  <sheetProtection algorithmName="SHA-512" hashValue="heDFCk/aT0SPRqPJRBt+/2Eumg5C7xsBKBDabVAJL6XJaB9kMSRiNCVnktxVH6FLTwl1/sXtyM9xgpPIX7VhVA==" saltValue="aGKkzxudii8bHuZwcoJxbA==" spinCount="100000" sheet="1" objects="1" scenarios="1"/>
  <mergeCells count="2">
    <mergeCell ref="B4:C4"/>
    <mergeCell ref="B1:D1"/>
  </mergeCells>
  <phoneticPr fontId="2"/>
  <conditionalFormatting sqref="C30:C31">
    <cfRule type="expression" dxfId="30" priority="11">
      <formula>$C$5="差替先掲示板への掲載"</formula>
    </cfRule>
  </conditionalFormatting>
  <conditionalFormatting sqref="C19">
    <cfRule type="expression" dxfId="29" priority="9">
      <formula>OR(,$C$18="非落札",$C$18="非応札")</formula>
    </cfRule>
  </conditionalFormatting>
  <conditionalFormatting sqref="C21">
    <cfRule type="expression" dxfId="28" priority="7">
      <formula>OR($C$20="非落札",$C$20="非応札")</formula>
    </cfRule>
  </conditionalFormatting>
  <conditionalFormatting sqref="C22">
    <cfRule type="expression" dxfId="27" priority="6">
      <formula>OR($C$18="非落札",$C$18="非応札")</formula>
    </cfRule>
  </conditionalFormatting>
  <conditionalFormatting sqref="C23">
    <cfRule type="expression" dxfId="26" priority="5">
      <formula>OR($C$18="非落札",$C$18="非応札",$C$22="非落札",$C$22="非応札")</formula>
    </cfRule>
  </conditionalFormatting>
  <conditionalFormatting sqref="C24">
    <cfRule type="expression" dxfId="25" priority="4">
      <formula>OR($C$18="非落札",$C$18="非応札")</formula>
    </cfRule>
  </conditionalFormatting>
  <conditionalFormatting sqref="C25">
    <cfRule type="expression" dxfId="24" priority="3">
      <formula>OR($C$18="非落札",$C$18="非応札",$C$24="無")</formula>
    </cfRule>
  </conditionalFormatting>
  <conditionalFormatting sqref="C26">
    <cfRule type="expression" dxfId="23" priority="2">
      <formula>AND(OR($C$18="非落札",$C$18="非応札"),OR($C$20="非落札",$C$20="非応札"))</formula>
    </cfRule>
  </conditionalFormatting>
  <conditionalFormatting sqref="C17">
    <cfRule type="expression" dxfId="22" priority="1">
      <formula>$C$16="無"</formula>
    </cfRule>
  </conditionalFormatting>
  <dataValidations count="5">
    <dataValidation type="list" allowBlank="1" showInputMessage="1" showErrorMessage="1" sqref="C7" xr:uid="{578440C2-2E91-4AE2-BEC6-EC3C2E6E9A70}">
      <formula1>"発電機トラブル,経済的な電源等差替"</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list" allowBlank="1" showInputMessage="1" showErrorMessage="1" sqref="C18 C20 C22" xr:uid="{6B260AE3-921E-49A3-9317-C591A21ED1A3}">
      <formula1>"落札,非落札,非応札"</formula1>
    </dataValidation>
    <dataValidation type="whole" allowBlank="1" showInputMessage="1" showErrorMessage="1" error="整数値を入力してください" sqref="C15 C17 C19 C21 C23 C25 C26" xr:uid="{72BDEA0B-2FC3-419C-BF81-45E18487782C}">
      <formula1>1</formula1>
      <formula2>999999999999999</formula2>
    </dataValidation>
  </dataValidations>
  <pageMargins left="0.23622047244094491" right="0.23622047244094491" top="0.23622047244094491"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リスト!$C$5:$C$21</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97"/>
  <sheetViews>
    <sheetView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IF(記載例!$E$16=B$2,記載例!$E$22/1000,0)</f>
        <v>105</v>
      </c>
      <c r="C52" s="21">
        <f>IF(記載例!$E$16=C$2,記載例!$E$22/1000,0)</f>
        <v>0</v>
      </c>
      <c r="D52" s="21">
        <f>IF(記載例!$E$16=D$2,記載例!$E$22/1000,0)</f>
        <v>0</v>
      </c>
      <c r="E52" s="21">
        <f>IF(記載例!$E$16=E$2,記載例!$E$22/1000,0)</f>
        <v>0</v>
      </c>
      <c r="F52" s="21">
        <f>IF(記載例!$E$16=F$2,記載例!$E$22/1000,0)</f>
        <v>0</v>
      </c>
      <c r="G52" s="21">
        <f>IF(記載例!$E$16=G$2,記載例!$E$22/1000,0)</f>
        <v>0</v>
      </c>
      <c r="H52" s="21">
        <f>IF(記載例!$E$16=H$2,記載例!$E$22/1000,0)</f>
        <v>0</v>
      </c>
      <c r="I52" s="21">
        <f>IF(記載例!$E$16=I$2,記載例!$E$22/1000,0)</f>
        <v>0</v>
      </c>
      <c r="J52" s="21">
        <f>IF(記載例!$E$16=J$2,記載例!$E$22/1000,0)</f>
        <v>0</v>
      </c>
      <c r="K52" s="30">
        <f>SUM(B52:J52)</f>
        <v>105</v>
      </c>
    </row>
    <row r="53" spans="1:11" x14ac:dyDescent="0.3">
      <c r="A53" s="10" t="s">
        <v>13</v>
      </c>
      <c r="B53" s="21">
        <f>IF(記載例!$E$16=B$2,記載例!$F$22/1000,0)</f>
        <v>105</v>
      </c>
      <c r="C53" s="21">
        <f>IF(記載例!$E$16=C$2,記載例!$F$22/1000,0)</f>
        <v>0</v>
      </c>
      <c r="D53" s="21">
        <f>IF(記載例!$E$16=D$2,記載例!$F$22/1000,0)</f>
        <v>0</v>
      </c>
      <c r="E53" s="21">
        <f>IF(記載例!$E$16=E$2,記載例!$F$22/1000,0)</f>
        <v>0</v>
      </c>
      <c r="F53" s="21">
        <f>IF(記載例!$E$16=F$2,記載例!$F$22/1000,0)</f>
        <v>0</v>
      </c>
      <c r="G53" s="21">
        <f>IF(記載例!$E$16=G$2,記載例!$F$22/1000,0)</f>
        <v>0</v>
      </c>
      <c r="H53" s="21">
        <f>IF(記載例!$E$16=H$2,記載例!$F$22/1000,0)</f>
        <v>0</v>
      </c>
      <c r="I53" s="21">
        <f>IF(記載例!$E$16=I$2,記載例!$F$22/1000,0)</f>
        <v>0</v>
      </c>
      <c r="J53" s="21">
        <f>IF(記載例!$E$16=J$2,記載例!$F$22/1000,0)</f>
        <v>0</v>
      </c>
      <c r="K53" s="30">
        <f t="shared" ref="K53:K63" si="3">SUM(B53:J53)</f>
        <v>105</v>
      </c>
    </row>
    <row r="54" spans="1:11" x14ac:dyDescent="0.3">
      <c r="A54" s="10" t="s">
        <v>14</v>
      </c>
      <c r="B54" s="21">
        <f>IF(記載例!$E$16=B$2,記載例!$G$22/1000,0)</f>
        <v>103</v>
      </c>
      <c r="C54" s="21">
        <f>IF(記載例!$E$16=C$2,記載例!$G$22/1000,0)</f>
        <v>0</v>
      </c>
      <c r="D54" s="21">
        <f>IF(記載例!$E$16=D$2,記載例!$G$22/1000,0)</f>
        <v>0</v>
      </c>
      <c r="E54" s="21">
        <f>IF(記載例!$E$16=E$2,記載例!$G$22/1000,0)</f>
        <v>0</v>
      </c>
      <c r="F54" s="21">
        <f>IF(記載例!$E$16=F$2,記載例!$G$22/1000,0)</f>
        <v>0</v>
      </c>
      <c r="G54" s="21">
        <f>IF(記載例!$E$16=G$2,記載例!$G$22/1000,0)</f>
        <v>0</v>
      </c>
      <c r="H54" s="21">
        <f>IF(記載例!$E$16=H$2,記載例!$G$22/1000,0)</f>
        <v>0</v>
      </c>
      <c r="I54" s="21">
        <f>IF(記載例!$E$16=I$2,記載例!$G$22/1000,0)</f>
        <v>0</v>
      </c>
      <c r="J54" s="21">
        <f>IF(記載例!$E$16=J$2,記載例!$G$22/1000,0)</f>
        <v>0</v>
      </c>
      <c r="K54" s="30">
        <f t="shared" si="3"/>
        <v>103</v>
      </c>
    </row>
    <row r="55" spans="1:11" x14ac:dyDescent="0.3">
      <c r="A55" s="10" t="s">
        <v>15</v>
      </c>
      <c r="B55" s="21">
        <f>IF(記載例!$E$16=B$2,記載例!$H$22/1000,0)</f>
        <v>102</v>
      </c>
      <c r="C55" s="21">
        <f>IF(記載例!$E$16=C$2,記載例!$H$22/1000,0)</f>
        <v>0</v>
      </c>
      <c r="D55" s="21">
        <f>IF(記載例!$E$16=D$2,記載例!$H$22/1000,0)</f>
        <v>0</v>
      </c>
      <c r="E55" s="21">
        <f>IF(記載例!$E$16=E$2,記載例!$H$22/1000,0)</f>
        <v>0</v>
      </c>
      <c r="F55" s="21">
        <f>IF(記載例!$E$16=F$2,記載例!$H$22/1000,0)</f>
        <v>0</v>
      </c>
      <c r="G55" s="21">
        <f>IF(記載例!$E$16=G$2,記載例!$H$22/1000,0)</f>
        <v>0</v>
      </c>
      <c r="H55" s="21">
        <f>IF(記載例!$E$16=H$2,記載例!$H$22/1000,0)</f>
        <v>0</v>
      </c>
      <c r="I55" s="21">
        <f>IF(記載例!$E$16=I$2,記載例!$H$22/1000,0)</f>
        <v>0</v>
      </c>
      <c r="J55" s="21">
        <f>IF(記載例!$E$16=J$2,記載例!$H$22/1000,0)</f>
        <v>0</v>
      </c>
      <c r="K55" s="30">
        <f t="shared" si="3"/>
        <v>102</v>
      </c>
    </row>
    <row r="56" spans="1:11" x14ac:dyDescent="0.3">
      <c r="A56" s="10" t="s">
        <v>16</v>
      </c>
      <c r="B56" s="21">
        <f>IF(記載例!$E$16=B$2,記載例!$I$22/1000,0)</f>
        <v>102</v>
      </c>
      <c r="C56" s="21">
        <f>IF(記載例!$E$16=C$2,記載例!$I$22/1000,0)</f>
        <v>0</v>
      </c>
      <c r="D56" s="21">
        <f>IF(記載例!$E$16=D$2,記載例!$I$22/1000,0)</f>
        <v>0</v>
      </c>
      <c r="E56" s="21">
        <f>IF(記載例!$E$16=E$2,記載例!$I$22/1000,0)</f>
        <v>0</v>
      </c>
      <c r="F56" s="21">
        <f>IF(記載例!$E$16=F$2,記載例!$I$22/1000,0)</f>
        <v>0</v>
      </c>
      <c r="G56" s="21">
        <f>IF(記載例!$E$16=G$2,記載例!$I$22/1000,0)</f>
        <v>0</v>
      </c>
      <c r="H56" s="21">
        <f>IF(記載例!$E$16=H$2,記載例!$I$22/1000,0)</f>
        <v>0</v>
      </c>
      <c r="I56" s="21">
        <f>IF(記載例!$E$16=I$2,記載例!$I$22/1000,0)</f>
        <v>0</v>
      </c>
      <c r="J56" s="21">
        <f>IF(記載例!$E$16=J$2,記載例!$I$22/1000,0)</f>
        <v>0</v>
      </c>
      <c r="K56" s="30">
        <f t="shared" si="3"/>
        <v>102</v>
      </c>
    </row>
    <row r="57" spans="1:11" x14ac:dyDescent="0.3">
      <c r="A57" s="10" t="s">
        <v>17</v>
      </c>
      <c r="B57" s="21">
        <f>IF(記載例!$E$16=B$2,記載例!$J$22/1000,0)</f>
        <v>103</v>
      </c>
      <c r="C57" s="21">
        <f>IF(記載例!$E$16=C$2,記載例!$J$22/1000,0)</f>
        <v>0</v>
      </c>
      <c r="D57" s="21">
        <f>IF(記載例!$E$16=D$2,記載例!$J$22/1000,0)</f>
        <v>0</v>
      </c>
      <c r="E57" s="21">
        <f>IF(記載例!$E$16=E$2,記載例!$J$22/1000,0)</f>
        <v>0</v>
      </c>
      <c r="F57" s="21">
        <f>IF(記載例!$E$16=F$2,記載例!$J$22/1000,0)</f>
        <v>0</v>
      </c>
      <c r="G57" s="21">
        <f>IF(記載例!$E$16=G$2,記載例!$J$22/1000,0)</f>
        <v>0</v>
      </c>
      <c r="H57" s="21">
        <f>IF(記載例!$E$16=H$2,記載例!$J$22/1000,0)</f>
        <v>0</v>
      </c>
      <c r="I57" s="21">
        <f>IF(記載例!$E$16=I$2,記載例!$J$22/1000,0)</f>
        <v>0</v>
      </c>
      <c r="J57" s="21">
        <f>IF(記載例!$E$16=J$2,記載例!$J$22/1000,0)</f>
        <v>0</v>
      </c>
      <c r="K57" s="30">
        <f t="shared" si="3"/>
        <v>103</v>
      </c>
    </row>
    <row r="58" spans="1:11" x14ac:dyDescent="0.3">
      <c r="A58" s="10" t="s">
        <v>18</v>
      </c>
      <c r="B58" s="21">
        <f>IF(記載例!$E$16=B$2,記載例!$K$22/1000,0)</f>
        <v>105</v>
      </c>
      <c r="C58" s="21">
        <f>IF(記載例!$E$16=C$2,記載例!$K$22/1000,0)</f>
        <v>0</v>
      </c>
      <c r="D58" s="21">
        <f>IF(記載例!$E$16=D$2,記載例!$K$22/1000,0)</f>
        <v>0</v>
      </c>
      <c r="E58" s="21">
        <f>IF(記載例!$E$16=E$2,記載例!$K$22/1000,0)</f>
        <v>0</v>
      </c>
      <c r="F58" s="21">
        <f>IF(記載例!$E$16=F$2,記載例!$K$22/1000,0)</f>
        <v>0</v>
      </c>
      <c r="G58" s="21">
        <f>IF(記載例!$E$16=G$2,記載例!$K$22/1000,0)</f>
        <v>0</v>
      </c>
      <c r="H58" s="21">
        <f>IF(記載例!$E$16=H$2,記載例!$K$22/1000,0)</f>
        <v>0</v>
      </c>
      <c r="I58" s="21">
        <f>IF(記載例!$E$16=I$2,記載例!$K$22/1000,0)</f>
        <v>0</v>
      </c>
      <c r="J58" s="21">
        <f>IF(記載例!$E$16=J$2,記載例!$K$22/1000,0)</f>
        <v>0</v>
      </c>
      <c r="K58" s="30">
        <f t="shared" si="3"/>
        <v>105</v>
      </c>
    </row>
    <row r="59" spans="1:11" x14ac:dyDescent="0.3">
      <c r="A59" s="10" t="s">
        <v>19</v>
      </c>
      <c r="B59" s="21">
        <f>IF(記載例!$E$16=B$2,記載例!$L$22/1000,0)</f>
        <v>105</v>
      </c>
      <c r="C59" s="21">
        <f>IF(記載例!$E$16=C$2,記載例!$L$22/1000,0)</f>
        <v>0</v>
      </c>
      <c r="D59" s="21">
        <f>IF(記載例!$E$16=D$2,記載例!$L$22/1000,0)</f>
        <v>0</v>
      </c>
      <c r="E59" s="21">
        <f>IF(記載例!$E$16=E$2,記載例!$L$22/1000,0)</f>
        <v>0</v>
      </c>
      <c r="F59" s="21">
        <f>IF(記載例!$E$16=F$2,記載例!$L$22/1000,0)</f>
        <v>0</v>
      </c>
      <c r="G59" s="21">
        <f>IF(記載例!$E$16=G$2,記載例!$L$22/1000,0)</f>
        <v>0</v>
      </c>
      <c r="H59" s="21">
        <f>IF(記載例!$E$16=H$2,記載例!$L$22/1000,0)</f>
        <v>0</v>
      </c>
      <c r="I59" s="21">
        <f>IF(記載例!$E$16=I$2,記載例!$L$22/1000,0)</f>
        <v>0</v>
      </c>
      <c r="J59" s="21">
        <f>IF(記載例!$E$16=J$2,記載例!$L$22/1000,0)</f>
        <v>0</v>
      </c>
      <c r="K59" s="30">
        <f t="shared" si="3"/>
        <v>105</v>
      </c>
    </row>
    <row r="60" spans="1:11" x14ac:dyDescent="0.3">
      <c r="A60" s="10" t="s">
        <v>20</v>
      </c>
      <c r="B60" s="21">
        <f>IF(記載例!$E$16=B$2,記載例!$M$22/1000,0)</f>
        <v>107</v>
      </c>
      <c r="C60" s="21">
        <f>IF(記載例!$E$16=C$2,記載例!$M$22/1000,0)</f>
        <v>0</v>
      </c>
      <c r="D60" s="21">
        <f>IF(記載例!$E$16=D$2,記載例!$M$22/1000,0)</f>
        <v>0</v>
      </c>
      <c r="E60" s="21">
        <f>IF(記載例!$E$16=E$2,記載例!$M$22/1000,0)</f>
        <v>0</v>
      </c>
      <c r="F60" s="21">
        <f>IF(記載例!$E$16=F$2,記載例!$M$22/1000,0)</f>
        <v>0</v>
      </c>
      <c r="G60" s="21">
        <f>IF(記載例!$E$16=G$2,記載例!$M$22/1000,0)</f>
        <v>0</v>
      </c>
      <c r="H60" s="21">
        <f>IF(記載例!$E$16=H$2,記載例!$M$22/1000,0)</f>
        <v>0</v>
      </c>
      <c r="I60" s="21">
        <f>IF(記載例!$E$16=I$2,記載例!$M$22/1000,0)</f>
        <v>0</v>
      </c>
      <c r="J60" s="21">
        <f>IF(記載例!$E$16=J$2,記載例!$M$22/1000,0)</f>
        <v>0</v>
      </c>
      <c r="K60" s="30">
        <f t="shared" si="3"/>
        <v>107</v>
      </c>
    </row>
    <row r="61" spans="1:11" x14ac:dyDescent="0.3">
      <c r="A61" s="10" t="s">
        <v>21</v>
      </c>
      <c r="B61" s="21">
        <f>IF(記載例!$E$16=B$2,記載例!$N$22/1000,0)</f>
        <v>108</v>
      </c>
      <c r="C61" s="21">
        <f>IF(記載例!$E$16=C$2,記載例!$N$22/1000,0)</f>
        <v>0</v>
      </c>
      <c r="D61" s="21">
        <f>IF(記載例!$E$16=D$2,記載例!$N$22/1000,0)</f>
        <v>0</v>
      </c>
      <c r="E61" s="21">
        <f>IF(記載例!$E$16=E$2,記載例!$N$22/1000,0)</f>
        <v>0</v>
      </c>
      <c r="F61" s="21">
        <f>IF(記載例!$E$16=F$2,記載例!$N$22/1000,0)</f>
        <v>0</v>
      </c>
      <c r="G61" s="21">
        <f>IF(記載例!$E$16=G$2,記載例!$N$22/1000,0)</f>
        <v>0</v>
      </c>
      <c r="H61" s="21">
        <f>IF(記載例!$E$16=H$2,記載例!$N$22/1000,0)</f>
        <v>0</v>
      </c>
      <c r="I61" s="21">
        <f>IF(記載例!$E$16=I$2,記載例!$N$22/1000,0)</f>
        <v>0</v>
      </c>
      <c r="J61" s="21">
        <f>IF(記載例!$E$16=J$2,記載例!$N$22/1000,0)</f>
        <v>0</v>
      </c>
      <c r="K61" s="30">
        <f t="shared" si="3"/>
        <v>108</v>
      </c>
    </row>
    <row r="62" spans="1:11" x14ac:dyDescent="0.3">
      <c r="A62" s="10" t="s">
        <v>22</v>
      </c>
      <c r="B62" s="21">
        <f>IF(記載例!$E$16=B$2,記載例!$O$22/1000,0)</f>
        <v>108</v>
      </c>
      <c r="C62" s="21">
        <f>IF(記載例!$E$16=C$2,記載例!$O$22/1000,0)</f>
        <v>0</v>
      </c>
      <c r="D62" s="21">
        <f>IF(記載例!$E$16=D$2,記載例!$O$22/1000,0)</f>
        <v>0</v>
      </c>
      <c r="E62" s="21">
        <f>IF(記載例!$E$16=E$2,記載例!$O$22/1000,0)</f>
        <v>0</v>
      </c>
      <c r="F62" s="21">
        <f>IF(記載例!$E$16=F$2,記載例!$O$22/1000,0)</f>
        <v>0</v>
      </c>
      <c r="G62" s="21">
        <f>IF(記載例!$E$16=G$2,記載例!$O$22/1000,0)</f>
        <v>0</v>
      </c>
      <c r="H62" s="21">
        <f>IF(記載例!$E$16=H$2,記載例!$O$22/1000,0)</f>
        <v>0</v>
      </c>
      <c r="I62" s="21">
        <f>IF(記載例!$E$16=I$2,記載例!$O$22/1000,0)</f>
        <v>0</v>
      </c>
      <c r="J62" s="21">
        <f>IF(記載例!$E$16=J$2,記載例!$O$22/1000,0)</f>
        <v>0</v>
      </c>
      <c r="K62" s="30">
        <f t="shared" si="3"/>
        <v>108</v>
      </c>
    </row>
    <row r="63" spans="1:11" x14ac:dyDescent="0.3">
      <c r="A63" s="10" t="s">
        <v>23</v>
      </c>
      <c r="B63" s="21">
        <f>IF(記載例!$E$16=B$2,記載例!$P$22/1000,0)</f>
        <v>107</v>
      </c>
      <c r="C63" s="21">
        <f>IF(記載例!$E$16=C$2,記載例!$P$22/1000,0)</f>
        <v>0</v>
      </c>
      <c r="D63" s="21">
        <f>IF(記載例!$E$16=D$2,記載例!$P$22/1000,0)</f>
        <v>0</v>
      </c>
      <c r="E63" s="21">
        <f>IF(記載例!$E$16=E$2,記載例!$P$22/1000,0)</f>
        <v>0</v>
      </c>
      <c r="F63" s="21">
        <f>IF(記載例!$E$16=F$2,記載例!$P$22/1000,0)</f>
        <v>0</v>
      </c>
      <c r="G63" s="21">
        <f>IF(記載例!$E$16=G$2,記載例!$P$22/1000,0)</f>
        <v>0</v>
      </c>
      <c r="H63" s="21">
        <f>IF(記載例!$E$16=H$2,記載例!$P$22/1000,0)</f>
        <v>0</v>
      </c>
      <c r="I63" s="21">
        <f>IF(記載例!$E$16=I$2,記載例!$P$22/1000,0)</f>
        <v>0</v>
      </c>
      <c r="J63" s="21">
        <f>IF(記載例!$E$16=J$2,記載例!$P$22/1000,0)</f>
        <v>0</v>
      </c>
      <c r="K63" s="30">
        <f t="shared" si="3"/>
        <v>107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4033.7122081725765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3385.7442034323403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3489.2782033118974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4074.2206039269454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4614.4369690927597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4758.6983815705689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5177.0730980169201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5375.5566859748305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5253.7843671233377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4874.9885482704894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43391.051388751803</v>
      </c>
      <c r="C80" s="25"/>
      <c r="D80" s="25"/>
      <c r="E80" s="25"/>
      <c r="F80" s="25"/>
      <c r="G80" s="25"/>
      <c r="H80" s="25"/>
      <c r="I80" s="25"/>
      <c r="J80" s="25"/>
      <c r="K80" s="8"/>
    </row>
    <row r="81" spans="1:11" x14ac:dyDescent="0.3">
      <c r="A81" s="10" t="s">
        <v>13</v>
      </c>
      <c r="B81" s="21">
        <f>$B$17-SUM($B67:$J67)</f>
        <v>52023.320703012141</v>
      </c>
      <c r="C81" s="25"/>
      <c r="D81" s="25"/>
      <c r="E81" s="25"/>
      <c r="F81" s="25"/>
      <c r="G81" s="25"/>
      <c r="H81" s="25"/>
      <c r="I81" s="25"/>
      <c r="J81" s="25"/>
      <c r="K81" s="8"/>
    </row>
    <row r="82" spans="1:11" x14ac:dyDescent="0.3">
      <c r="A82" s="10" t="s">
        <v>14</v>
      </c>
      <c r="B82" s="21">
        <f t="shared" ref="B82:B91" si="6">$B$17-SUM($B68:$J68)</f>
        <v>39534.374966923991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24264.665694495299</v>
      </c>
      <c r="C85" s="25"/>
      <c r="D85" s="25"/>
      <c r="E85" s="25"/>
      <c r="F85" s="25"/>
      <c r="G85" s="25"/>
      <c r="H85" s="25"/>
      <c r="I85" s="25"/>
      <c r="J85" s="25"/>
      <c r="K85" s="8"/>
    </row>
    <row r="86" spans="1:11" x14ac:dyDescent="0.3">
      <c r="A86" s="10" t="s">
        <v>18</v>
      </c>
      <c r="B86" s="21">
        <f t="shared" si="6"/>
        <v>40764.193533357597</v>
      </c>
      <c r="C86" s="25"/>
      <c r="D86" s="25"/>
      <c r="E86" s="25"/>
      <c r="F86" s="25"/>
      <c r="G86" s="25"/>
      <c r="H86" s="25"/>
      <c r="I86" s="25"/>
      <c r="J86" s="25"/>
      <c r="K86" s="8"/>
    </row>
    <row r="87" spans="1:11" x14ac:dyDescent="0.3">
      <c r="A87" s="10" t="s">
        <v>19</v>
      </c>
      <c r="B87" s="21">
        <f t="shared" si="6"/>
        <v>29944.342920886105</v>
      </c>
      <c r="C87" s="25"/>
      <c r="D87" s="25"/>
      <c r="E87" s="25"/>
      <c r="F87" s="25"/>
      <c r="G87" s="25"/>
      <c r="H87" s="25"/>
      <c r="I87" s="25"/>
      <c r="J87" s="25"/>
      <c r="K87" s="8"/>
    </row>
    <row r="88" spans="1:11" x14ac:dyDescent="0.3">
      <c r="A88" s="10" t="s">
        <v>20</v>
      </c>
      <c r="B88" s="21">
        <f t="shared" si="6"/>
        <v>11613.89879694386</v>
      </c>
      <c r="C88" s="25"/>
      <c r="D88" s="25"/>
      <c r="E88" s="25"/>
      <c r="F88" s="25"/>
      <c r="G88" s="25"/>
      <c r="H88" s="25"/>
      <c r="I88" s="25"/>
      <c r="J88" s="25"/>
      <c r="K88" s="8"/>
    </row>
    <row r="89" spans="1:11" x14ac:dyDescent="0.3">
      <c r="A89" s="10" t="s">
        <v>21</v>
      </c>
      <c r="B89" s="21">
        <f t="shared" si="6"/>
        <v>5613.4193195939006</v>
      </c>
      <c r="C89" s="25"/>
      <c r="D89" s="25"/>
      <c r="E89" s="25"/>
      <c r="F89" s="25"/>
      <c r="G89" s="25"/>
      <c r="H89" s="25"/>
      <c r="I89" s="25"/>
      <c r="J89" s="25"/>
      <c r="K89" s="8"/>
    </row>
    <row r="90" spans="1:11" x14ac:dyDescent="0.3">
      <c r="A90" s="10" t="s">
        <v>22</v>
      </c>
      <c r="B90" s="21">
        <f t="shared" si="6"/>
        <v>4892.0200140249217</v>
      </c>
      <c r="C90" s="25"/>
      <c r="D90" s="25"/>
      <c r="E90" s="25"/>
      <c r="F90" s="25"/>
      <c r="G90" s="25"/>
      <c r="H90" s="25"/>
      <c r="I90" s="25"/>
      <c r="J90" s="25"/>
      <c r="K90" s="8"/>
    </row>
    <row r="91" spans="1:11" x14ac:dyDescent="0.3">
      <c r="A91" s="10" t="s">
        <v>23</v>
      </c>
      <c r="B91" s="21">
        <f t="shared" si="6"/>
        <v>21372.312961420306</v>
      </c>
      <c r="C91" s="25"/>
      <c r="D91" s="25"/>
      <c r="E91" s="25"/>
      <c r="F91" s="25"/>
      <c r="G91" s="25"/>
      <c r="H91" s="25"/>
      <c r="I91" s="25"/>
      <c r="J91" s="25"/>
      <c r="K91" s="8"/>
    </row>
    <row r="92" spans="1:11" x14ac:dyDescent="0.3">
      <c r="A92" s="16" t="s">
        <v>48</v>
      </c>
      <c r="B92" s="27">
        <f>SUM($B$80:$B$91)/$B$17</f>
        <v>1.9002337838489867</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2.9999999999854481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104999.99999998545</v>
      </c>
      <c r="C97" s="20"/>
      <c r="D97" s="20"/>
      <c r="E97" s="20"/>
      <c r="F97" s="20"/>
      <c r="G97" s="20"/>
      <c r="H97" s="20"/>
      <c r="I97" s="20"/>
      <c r="J97" s="20"/>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O97"/>
  <sheetViews>
    <sheetView zoomScale="85" zoomScaleNormal="85" workbookViewId="0"/>
  </sheetViews>
  <sheetFormatPr defaultColWidth="9" defaultRowHeight="15" x14ac:dyDescent="0.3"/>
  <cols>
    <col min="1" max="1" width="24.109375" style="1" bestFit="1" customWidth="1"/>
    <col min="2" max="2" width="12.10937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37</v>
      </c>
      <c r="L1" s="7"/>
      <c r="M1" s="9" t="s">
        <v>27</v>
      </c>
    </row>
    <row r="2" spans="1:13" x14ac:dyDescent="0.3">
      <c r="B2" s="11" t="s">
        <v>28</v>
      </c>
      <c r="C2" s="11" t="s">
        <v>29</v>
      </c>
      <c r="D2" s="11" t="s">
        <v>30</v>
      </c>
      <c r="E2" s="11" t="s">
        <v>31</v>
      </c>
      <c r="F2" s="11" t="s">
        <v>32</v>
      </c>
      <c r="G2" s="11" t="s">
        <v>33</v>
      </c>
      <c r="H2" s="11" t="s">
        <v>34</v>
      </c>
      <c r="I2" s="11" t="s">
        <v>35</v>
      </c>
      <c r="J2" s="11" t="s">
        <v>36</v>
      </c>
    </row>
    <row r="3" spans="1:13" x14ac:dyDescent="0.3">
      <c r="A3" s="1" t="s">
        <v>42</v>
      </c>
    </row>
    <row r="4" spans="1:13" x14ac:dyDescent="0.3">
      <c r="A4" s="10" t="s">
        <v>12</v>
      </c>
      <c r="B4" s="12">
        <v>3984.801442596674</v>
      </c>
      <c r="C4" s="12">
        <v>10414.000659727313</v>
      </c>
      <c r="D4" s="12">
        <v>38345.222629796845</v>
      </c>
      <c r="E4" s="12">
        <v>18498.051948051947</v>
      </c>
      <c r="F4" s="12">
        <v>3813.3006720457151</v>
      </c>
      <c r="G4" s="12">
        <v>17842.589820359281</v>
      </c>
      <c r="H4" s="12">
        <v>7435.8566487317448</v>
      </c>
      <c r="I4" s="12">
        <v>3411.3654618473897</v>
      </c>
      <c r="J4" s="12">
        <v>10286.140122360372</v>
      </c>
    </row>
    <row r="5" spans="1:13" x14ac:dyDescent="0.3">
      <c r="A5" s="10" t="s">
        <v>13</v>
      </c>
      <c r="B5" s="12">
        <v>3605.4866760168302</v>
      </c>
      <c r="C5" s="12">
        <v>9703.8427649904697</v>
      </c>
      <c r="D5" s="12">
        <v>37113.208803611735</v>
      </c>
      <c r="E5" s="12">
        <v>18686.2012987013</v>
      </c>
      <c r="F5" s="12">
        <v>3625.5944807742608</v>
      </c>
      <c r="G5" s="12">
        <v>18365.052395209579</v>
      </c>
      <c r="H5" s="12">
        <v>7487.8766333589547</v>
      </c>
      <c r="I5" s="12">
        <v>3431.0843373493976</v>
      </c>
      <c r="J5" s="12">
        <v>10445.297019932899</v>
      </c>
    </row>
    <row r="6" spans="1:13" x14ac:dyDescent="0.3">
      <c r="A6" s="10" t="s">
        <v>14</v>
      </c>
      <c r="B6" s="12">
        <v>3624.4524143458225</v>
      </c>
      <c r="C6" s="12">
        <v>10462.465474270635</v>
      </c>
      <c r="D6" s="12">
        <v>41014.934537246052</v>
      </c>
      <c r="E6" s="12">
        <v>20141.883116883117</v>
      </c>
      <c r="F6" s="12">
        <v>3981.2483168675426</v>
      </c>
      <c r="G6" s="12">
        <v>21046.369760479043</v>
      </c>
      <c r="H6" s="12">
        <v>8218.1571867794009</v>
      </c>
      <c r="I6" s="12">
        <v>3914.1967871485945</v>
      </c>
      <c r="J6" s="12">
        <v>11879.711071640024</v>
      </c>
    </row>
    <row r="7" spans="1:13" x14ac:dyDescent="0.3">
      <c r="A7" s="10" t="s">
        <v>15</v>
      </c>
      <c r="B7" s="12">
        <v>4091.9787081339714</v>
      </c>
      <c r="C7" s="12">
        <v>12445.85006589658</v>
      </c>
      <c r="D7" s="12">
        <v>52951.494074492097</v>
      </c>
      <c r="E7" s="12">
        <v>24400</v>
      </c>
      <c r="F7" s="12">
        <v>4909.8999999999996</v>
      </c>
      <c r="G7" s="12">
        <v>26340</v>
      </c>
      <c r="H7" s="12">
        <v>10412</v>
      </c>
      <c r="I7" s="12">
        <v>4910</v>
      </c>
      <c r="J7" s="12">
        <v>15216</v>
      </c>
    </row>
    <row r="8" spans="1:13" x14ac:dyDescent="0.3">
      <c r="A8" s="10" t="s">
        <v>16</v>
      </c>
      <c r="B8" s="12">
        <v>4181</v>
      </c>
      <c r="C8" s="12">
        <v>12721</v>
      </c>
      <c r="D8" s="12">
        <v>52950</v>
      </c>
      <c r="E8" s="12">
        <v>24400</v>
      </c>
      <c r="F8" s="12">
        <v>4909.8999999999996</v>
      </c>
      <c r="G8" s="12">
        <v>26340</v>
      </c>
      <c r="H8" s="12">
        <v>10412</v>
      </c>
      <c r="I8" s="12">
        <v>4910</v>
      </c>
      <c r="J8" s="12">
        <v>15216</v>
      </c>
    </row>
    <row r="9" spans="1:13" x14ac:dyDescent="0.3">
      <c r="A9" s="10" t="s">
        <v>17</v>
      </c>
      <c r="B9" s="12">
        <v>3931.9404306220094</v>
      </c>
      <c r="C9" s="12">
        <v>11385.68454918986</v>
      </c>
      <c r="D9" s="12">
        <v>45310.896726862302</v>
      </c>
      <c r="E9" s="12">
        <v>22360.064935064936</v>
      </c>
      <c r="F9" s="12">
        <v>4366.5399726352643</v>
      </c>
      <c r="G9" s="12">
        <v>22732.050898203594</v>
      </c>
      <c r="H9" s="12">
        <v>9105.4980784012296</v>
      </c>
      <c r="I9" s="12">
        <v>4288.8554216867469</v>
      </c>
      <c r="J9" s="12">
        <v>13117.931715018749</v>
      </c>
    </row>
    <row r="10" spans="1:13" x14ac:dyDescent="0.3">
      <c r="A10" s="10" t="s">
        <v>18</v>
      </c>
      <c r="B10" s="12">
        <v>4354.1342416349426</v>
      </c>
      <c r="C10" s="12">
        <v>10427.847749596833</v>
      </c>
      <c r="D10" s="12">
        <v>37638.027370203163</v>
      </c>
      <c r="E10" s="12">
        <v>19478.409090909092</v>
      </c>
      <c r="F10" s="12">
        <v>3689.809756735548</v>
      </c>
      <c r="G10" s="12">
        <v>18808.652694610777</v>
      </c>
      <c r="H10" s="12">
        <v>7796.9953881629517</v>
      </c>
      <c r="I10" s="12">
        <v>3539.5381526104416</v>
      </c>
      <c r="J10" s="12">
        <v>11179.020327610026</v>
      </c>
    </row>
    <row r="11" spans="1:13" x14ac:dyDescent="0.3">
      <c r="A11" s="10" t="s">
        <v>19</v>
      </c>
      <c r="B11" s="12">
        <v>4532.8114606291329</v>
      </c>
      <c r="C11" s="12">
        <v>11630.56641254948</v>
      </c>
      <c r="D11" s="12">
        <v>40007.430304740403</v>
      </c>
      <c r="E11" s="12">
        <v>19260.551948051947</v>
      </c>
      <c r="F11" s="12">
        <v>4070.1617758908628</v>
      </c>
      <c r="G11" s="12">
        <v>19557.844311377245</v>
      </c>
      <c r="H11" s="12">
        <v>8345.2059953881635</v>
      </c>
      <c r="I11" s="12">
        <v>3647.9919678714859</v>
      </c>
      <c r="J11" s="12">
        <v>11405.243339253997</v>
      </c>
    </row>
    <row r="12" spans="1:13" x14ac:dyDescent="0.3">
      <c r="A12" s="10" t="s">
        <v>20</v>
      </c>
      <c r="B12" s="12">
        <v>4882.180324584252</v>
      </c>
      <c r="C12" s="12">
        <v>12970.766896349509</v>
      </c>
      <c r="D12" s="12">
        <v>44339.449492099324</v>
      </c>
      <c r="E12" s="12">
        <v>21686.688311688311</v>
      </c>
      <c r="F12" s="12">
        <v>4618.4614398680051</v>
      </c>
      <c r="G12" s="12">
        <v>23500.958083832335</v>
      </c>
      <c r="H12" s="12">
        <v>10072.869715603381</v>
      </c>
      <c r="I12" s="12">
        <v>4525.4819277108436</v>
      </c>
      <c r="J12" s="12">
        <v>14587.380303927373</v>
      </c>
    </row>
    <row r="13" spans="1:13" x14ac:dyDescent="0.3">
      <c r="A13" s="10" t="s">
        <v>21</v>
      </c>
      <c r="B13" s="12">
        <v>4982</v>
      </c>
      <c r="C13" s="12">
        <v>13493</v>
      </c>
      <c r="D13" s="12">
        <v>47535.972065462753</v>
      </c>
      <c r="E13" s="12">
        <v>22746.266233766233</v>
      </c>
      <c r="F13" s="12">
        <v>4860.5036338759328</v>
      </c>
      <c r="G13" s="12">
        <v>24240.291916167665</v>
      </c>
      <c r="H13" s="12">
        <v>10313.962336664104</v>
      </c>
      <c r="I13" s="12">
        <v>4525.4819277108436</v>
      </c>
      <c r="J13" s="12">
        <v>14778.568778369845</v>
      </c>
    </row>
    <row r="14" spans="1:13" x14ac:dyDescent="0.3">
      <c r="A14" s="10" t="s">
        <v>22</v>
      </c>
      <c r="B14" s="12">
        <v>4913.1244239631333</v>
      </c>
      <c r="C14" s="12">
        <v>13345.627400674388</v>
      </c>
      <c r="D14" s="12">
        <v>47535.673250564338</v>
      </c>
      <c r="E14" s="12">
        <v>22746.266233766233</v>
      </c>
      <c r="F14" s="12">
        <v>4860.5036338759328</v>
      </c>
      <c r="G14" s="12">
        <v>24240.291916167665</v>
      </c>
      <c r="H14" s="12">
        <v>10313.962336664104</v>
      </c>
      <c r="I14" s="12">
        <v>4525.4819277108436</v>
      </c>
      <c r="J14" s="12">
        <v>14778.568778369845</v>
      </c>
    </row>
    <row r="15" spans="1:13" x14ac:dyDescent="0.3">
      <c r="A15" s="10" t="s">
        <v>23</v>
      </c>
      <c r="B15" s="12">
        <v>4533.80965738329</v>
      </c>
      <c r="C15" s="12">
        <v>12399.079900307872</v>
      </c>
      <c r="D15" s="12">
        <v>43155.744074492097</v>
      </c>
      <c r="E15" s="12">
        <v>20775.64935064935</v>
      </c>
      <c r="F15" s="12">
        <v>4499.9101611702445</v>
      </c>
      <c r="G15" s="12">
        <v>21598.405688622755</v>
      </c>
      <c r="H15" s="12">
        <v>9104.4976940814759</v>
      </c>
      <c r="I15" s="12">
        <v>4042.3694779116468</v>
      </c>
      <c r="J15" s="12">
        <v>12567.388987566608</v>
      </c>
    </row>
    <row r="16" spans="1:13" x14ac:dyDescent="0.3">
      <c r="B16" s="2"/>
      <c r="C16" s="2"/>
      <c r="D16" s="2"/>
      <c r="E16" s="2"/>
      <c r="F16" s="2"/>
      <c r="G16" s="2"/>
      <c r="H16" s="2"/>
      <c r="I16" s="2"/>
      <c r="J16" s="2"/>
      <c r="K16" s="2"/>
    </row>
    <row r="17" spans="1:12" x14ac:dyDescent="0.3">
      <c r="A17" s="1" t="s">
        <v>43</v>
      </c>
      <c r="B17" s="47">
        <v>153988.39635787118</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55</v>
      </c>
      <c r="B19" s="48">
        <v>0.18710000000000002</v>
      </c>
      <c r="C19" s="48">
        <v>0.1522</v>
      </c>
      <c r="D19" s="48">
        <v>3.85E-2</v>
      </c>
      <c r="E19" s="48">
        <v>-6.6E-3</v>
      </c>
      <c r="F19" s="48">
        <v>0.25079999999999997</v>
      </c>
      <c r="G19" s="48">
        <v>-1.8100000000000002E-2</v>
      </c>
      <c r="H19" s="48">
        <v>3.39E-2</v>
      </c>
      <c r="I19" s="48">
        <v>0.1323</v>
      </c>
      <c r="J19" s="48">
        <v>0.221</v>
      </c>
    </row>
    <row r="20" spans="1:12" x14ac:dyDescent="0.3">
      <c r="L20" s="13"/>
    </row>
    <row r="21" spans="1:12" x14ac:dyDescent="0.3">
      <c r="A21" s="1" t="s">
        <v>41</v>
      </c>
      <c r="B21" s="48">
        <v>0.01</v>
      </c>
      <c r="C21" s="15">
        <f>B21</f>
        <v>0.01</v>
      </c>
      <c r="D21" s="15">
        <f t="shared" ref="D21:J21" si="0">C21</f>
        <v>0.01</v>
      </c>
      <c r="E21" s="15">
        <f t="shared" si="0"/>
        <v>0.01</v>
      </c>
      <c r="F21" s="15">
        <f t="shared" si="0"/>
        <v>0.01</v>
      </c>
      <c r="G21" s="15">
        <f t="shared" si="0"/>
        <v>0.01</v>
      </c>
      <c r="H21" s="15">
        <f t="shared" si="0"/>
        <v>0.01</v>
      </c>
      <c r="I21" s="15">
        <f t="shared" si="0"/>
        <v>0.01</v>
      </c>
      <c r="J21" s="15">
        <f t="shared" si="0"/>
        <v>0.01</v>
      </c>
      <c r="L21" s="13"/>
    </row>
    <row r="22" spans="1:12" x14ac:dyDescent="0.3">
      <c r="L22" s="13"/>
    </row>
    <row r="23" spans="1:12" x14ac:dyDescent="0.3">
      <c r="A23" s="1" t="s">
        <v>39</v>
      </c>
    </row>
    <row r="24" spans="1:12" x14ac:dyDescent="0.3">
      <c r="A24" s="10" t="s">
        <v>12</v>
      </c>
      <c r="B24" s="12">
        <v>733.49359875990217</v>
      </c>
      <c r="C24" s="12">
        <v>2691.8873704648422</v>
      </c>
      <c r="D24" s="12">
        <v>1761.2591634654027</v>
      </c>
      <c r="E24" s="12">
        <v>1682.918037379221</v>
      </c>
      <c r="F24" s="12">
        <v>1134.5917503319988</v>
      </c>
      <c r="G24" s="12">
        <v>1823.1164326930427</v>
      </c>
      <c r="H24" s="12">
        <v>890.26862856751904</v>
      </c>
      <c r="I24" s="12">
        <v>403.47952507275204</v>
      </c>
      <c r="J24" s="12">
        <v>745.11549326536715</v>
      </c>
    </row>
    <row r="25" spans="1:12" x14ac:dyDescent="0.3">
      <c r="A25" s="10" t="s">
        <v>13</v>
      </c>
      <c r="B25" s="12">
        <v>927.38389642740754</v>
      </c>
      <c r="C25" s="12">
        <v>3365.9356367419359</v>
      </c>
      <c r="D25" s="12">
        <v>3683.3680131429956</v>
      </c>
      <c r="E25" s="12">
        <v>2853.8539263381504</v>
      </c>
      <c r="F25" s="12">
        <v>1332.3441198874132</v>
      </c>
      <c r="G25" s="12">
        <v>2717.8430394556849</v>
      </c>
      <c r="H25" s="12">
        <v>1662.2681825917293</v>
      </c>
      <c r="I25" s="12">
        <v>860.78865119237071</v>
      </c>
      <c r="J25" s="12">
        <v>1266.5345342223038</v>
      </c>
    </row>
    <row r="26" spans="1:12" x14ac:dyDescent="0.3">
      <c r="A26" s="10" t="s">
        <v>14</v>
      </c>
      <c r="B26" s="12">
        <v>848.55378190148724</v>
      </c>
      <c r="C26" s="12">
        <v>2999.8239112739629</v>
      </c>
      <c r="D26" s="12">
        <v>3943.2426674628596</v>
      </c>
      <c r="E26" s="12">
        <v>2995.2634030980853</v>
      </c>
      <c r="F26" s="12">
        <v>1163.5816079126394</v>
      </c>
      <c r="G26" s="12">
        <v>2810.2692921849475</v>
      </c>
      <c r="H26" s="12">
        <v>1525.6353008396884</v>
      </c>
      <c r="I26" s="12">
        <v>821.25561299164724</v>
      </c>
      <c r="J26" s="12">
        <v>1719.6844223346952</v>
      </c>
    </row>
    <row r="27" spans="1:12" x14ac:dyDescent="0.3">
      <c r="A27" s="10" t="s">
        <v>15</v>
      </c>
      <c r="B27" s="12">
        <v>764.33149530539686</v>
      </c>
      <c r="C27" s="12">
        <v>2934.8150566617451</v>
      </c>
      <c r="D27" s="12">
        <v>5170.2746440525343</v>
      </c>
      <c r="E27" s="12">
        <v>3514.7356803211774</v>
      </c>
      <c r="F27" s="12">
        <v>1241.8425053441952</v>
      </c>
      <c r="G27" s="12">
        <v>3201.7030541057734</v>
      </c>
      <c r="H27" s="12">
        <v>2216.9171339968402</v>
      </c>
      <c r="I27" s="12">
        <v>1098.0363970985181</v>
      </c>
      <c r="J27" s="12">
        <v>2193.2440331137832</v>
      </c>
    </row>
    <row r="28" spans="1:12" x14ac:dyDescent="0.3">
      <c r="A28" s="10" t="s">
        <v>16</v>
      </c>
      <c r="B28" s="12">
        <v>745.67622874682991</v>
      </c>
      <c r="C28" s="12">
        <v>3146.533860549127</v>
      </c>
      <c r="D28" s="12">
        <v>5419.9742621498126</v>
      </c>
      <c r="E28" s="12">
        <v>3941.8925618964022</v>
      </c>
      <c r="F28" s="12">
        <v>1136.2873750668168</v>
      </c>
      <c r="G28" s="12">
        <v>3103.8853514951475</v>
      </c>
      <c r="H28" s="12">
        <v>2288.8346499496201</v>
      </c>
      <c r="I28" s="12">
        <v>1188.3113529672999</v>
      </c>
      <c r="J28" s="12">
        <v>2123.8443571789626</v>
      </c>
    </row>
    <row r="29" spans="1:12" x14ac:dyDescent="0.3">
      <c r="A29" s="10" t="s">
        <v>17</v>
      </c>
      <c r="B29" s="12">
        <v>631.705285570662</v>
      </c>
      <c r="C29" s="12">
        <v>2517.7305634635268</v>
      </c>
      <c r="D29" s="12">
        <v>3824.0605997543817</v>
      </c>
      <c r="E29" s="12">
        <v>2731.0263331807646</v>
      </c>
      <c r="F29" s="12">
        <v>858.77780297433037</v>
      </c>
      <c r="G29" s="12">
        <v>2323.5871563025166</v>
      </c>
      <c r="H29" s="12">
        <v>1441.9795861620928</v>
      </c>
      <c r="I29" s="12">
        <v>816.91404336057303</v>
      </c>
      <c r="J29" s="12">
        <v>1619.2386292311708</v>
      </c>
    </row>
    <row r="30" spans="1:12" x14ac:dyDescent="0.3">
      <c r="A30" s="10" t="s">
        <v>18</v>
      </c>
      <c r="B30" s="12">
        <v>594.89713156842981</v>
      </c>
      <c r="C30" s="12">
        <v>2168.5588987422366</v>
      </c>
      <c r="D30" s="12">
        <v>2415.8310827332257</v>
      </c>
      <c r="E30" s="12">
        <v>1926.8877272811942</v>
      </c>
      <c r="F30" s="12">
        <v>728.96583346051966</v>
      </c>
      <c r="G30" s="12">
        <v>1611.2021618265221</v>
      </c>
      <c r="H30" s="12">
        <v>1096.2640881269335</v>
      </c>
      <c r="I30" s="12">
        <v>609.18821151790553</v>
      </c>
      <c r="J30" s="12">
        <v>1212.9748647430511</v>
      </c>
    </row>
    <row r="31" spans="1:12" x14ac:dyDescent="0.3">
      <c r="A31" s="10" t="s">
        <v>19</v>
      </c>
      <c r="B31" s="12">
        <v>664.53021794856647</v>
      </c>
      <c r="C31" s="12">
        <v>1962.18128673961</v>
      </c>
      <c r="D31" s="12">
        <v>1159.6762453251897</v>
      </c>
      <c r="E31" s="12">
        <v>943.44055536686665</v>
      </c>
      <c r="F31" s="12">
        <v>649.03301167358541</v>
      </c>
      <c r="G31" s="12">
        <v>952.67862716643833</v>
      </c>
      <c r="H31" s="12">
        <v>423.43571933281197</v>
      </c>
      <c r="I31" s="12">
        <v>238.66524143121009</v>
      </c>
      <c r="J31" s="12">
        <v>626.0090950157014</v>
      </c>
    </row>
    <row r="32" spans="1:12" x14ac:dyDescent="0.3">
      <c r="A32" s="10" t="s">
        <v>20</v>
      </c>
      <c r="B32" s="12">
        <v>662.38496854288826</v>
      </c>
      <c r="C32" s="12">
        <v>2444.1494449300362</v>
      </c>
      <c r="D32" s="12">
        <v>1234.0096528264617</v>
      </c>
      <c r="E32" s="12">
        <v>1305.9405241421134</v>
      </c>
      <c r="F32" s="12">
        <v>745.42459995154127</v>
      </c>
      <c r="G32" s="12">
        <v>1295.2825307309317</v>
      </c>
      <c r="H32" s="12">
        <v>697.24439629706978</v>
      </c>
      <c r="I32" s="12">
        <v>372.37697288423175</v>
      </c>
      <c r="J32" s="12">
        <v>808.25690969473317</v>
      </c>
    </row>
    <row r="33" spans="1:12" x14ac:dyDescent="0.3">
      <c r="A33" s="10" t="s">
        <v>21</v>
      </c>
      <c r="B33" s="12">
        <v>582.39551402516975</v>
      </c>
      <c r="C33" s="12">
        <v>2548.1649847065637</v>
      </c>
      <c r="D33" s="12">
        <v>1386.9200354111115</v>
      </c>
      <c r="E33" s="12">
        <v>1387.0568360962648</v>
      </c>
      <c r="F33" s="12">
        <v>609.71276367151097</v>
      </c>
      <c r="G33" s="12">
        <v>1361.2261109423166</v>
      </c>
      <c r="H33" s="12">
        <v>938.1205364696084</v>
      </c>
      <c r="I33" s="12">
        <v>441.41294662305711</v>
      </c>
      <c r="J33" s="12">
        <v>975.29027205435568</v>
      </c>
    </row>
    <row r="34" spans="1:12" x14ac:dyDescent="0.3">
      <c r="A34" s="10" t="s">
        <v>22</v>
      </c>
      <c r="B34" s="12">
        <v>621.71688080292893</v>
      </c>
      <c r="C34" s="12">
        <v>2466.6846089097057</v>
      </c>
      <c r="D34" s="12">
        <v>1104.6931413512309</v>
      </c>
      <c r="E34" s="12">
        <v>1067.3333822734553</v>
      </c>
      <c r="F34" s="12">
        <v>588.91843206292037</v>
      </c>
      <c r="G34" s="12">
        <v>1300.9389647787432</v>
      </c>
      <c r="H34" s="12">
        <v>846.87414722654125</v>
      </c>
      <c r="I34" s="12">
        <v>372.34484160421817</v>
      </c>
      <c r="J34" s="12">
        <v>885.35560099030045</v>
      </c>
    </row>
    <row r="35" spans="1:12" x14ac:dyDescent="0.3">
      <c r="A35" s="10" t="s">
        <v>23</v>
      </c>
      <c r="B35" s="12">
        <v>547.43499258304746</v>
      </c>
      <c r="C35" s="12">
        <v>2442.4614521339272</v>
      </c>
      <c r="D35" s="12">
        <v>1295.1251686520745</v>
      </c>
      <c r="E35" s="12">
        <v>1267.2368735585515</v>
      </c>
      <c r="F35" s="12">
        <v>819.1981702058132</v>
      </c>
      <c r="G35" s="12">
        <v>1432.6189017601846</v>
      </c>
      <c r="H35" s="12">
        <v>873.0697748710827</v>
      </c>
      <c r="I35" s="12">
        <v>423.53955203480166</v>
      </c>
      <c r="J35" s="12">
        <v>900.13511420049599</v>
      </c>
    </row>
    <row r="36" spans="1:12" x14ac:dyDescent="0.3">
      <c r="B36" s="10"/>
      <c r="C36" s="10"/>
      <c r="D36" s="10"/>
      <c r="E36" s="10"/>
      <c r="F36" s="10"/>
      <c r="G36" s="10"/>
      <c r="H36" s="10"/>
      <c r="I36" s="10"/>
      <c r="J36" s="10"/>
    </row>
    <row r="37" spans="1:12" x14ac:dyDescent="0.3">
      <c r="A37" s="1" t="s">
        <v>40</v>
      </c>
    </row>
    <row r="38" spans="1:12" x14ac:dyDescent="0.3">
      <c r="A38" s="10" t="s">
        <v>12</v>
      </c>
      <c r="B38" s="14">
        <f>B4*(1+B$19+B$21)-B24</f>
        <v>4036.7122081725765</v>
      </c>
      <c r="C38" s="14">
        <f t="shared" ref="C38:J38" si="1">C4*(1+C$19+C$21)-C24</f>
        <v>9411.2641962702437</v>
      </c>
      <c r="D38" s="14">
        <f t="shared" si="1"/>
        <v>38443.706763876588</v>
      </c>
      <c r="E38" s="14">
        <f t="shared" si="1"/>
        <v>16878.0272872961</v>
      </c>
      <c r="F38" s="14">
        <f t="shared" si="1"/>
        <v>3673.2177369832389</v>
      </c>
      <c r="G38" s="14">
        <f t="shared" si="1"/>
        <v>15874.948410121329</v>
      </c>
      <c r="H38" s="14">
        <f t="shared" si="1"/>
        <v>6872.0221270435495</v>
      </c>
      <c r="I38" s="14">
        <f t="shared" si="1"/>
        <v>3493.3232419955216</v>
      </c>
      <c r="J38" s="14">
        <f t="shared" si="1"/>
        <v>11917.122997360253</v>
      </c>
      <c r="L38" s="17"/>
    </row>
    <row r="39" spans="1:12" x14ac:dyDescent="0.3">
      <c r="A39" s="10" t="s">
        <v>13</v>
      </c>
      <c r="B39" s="14">
        <f>B5*(1+B$19+B$21)-B25</f>
        <v>3388.7442034323403</v>
      </c>
      <c r="C39" s="14">
        <f t="shared" ref="B39:J49" si="2">C5*(1+C$19+C$21)-C25</f>
        <v>7911.8704247299893</v>
      </c>
      <c r="D39" s="14">
        <f t="shared" si="2"/>
        <v>35229.831417443907</v>
      </c>
      <c r="E39" s="14">
        <f>E5*(1+E$19+E$21)-E25</f>
        <v>15895.880456778734</v>
      </c>
      <c r="F39" s="14">
        <f t="shared" si="2"/>
        <v>3238.8054014727741</v>
      </c>
      <c r="G39" s="14">
        <f t="shared" si="2"/>
        <v>15498.452431352696</v>
      </c>
      <c r="H39" s="14">
        <f t="shared" si="2"/>
        <v>6154.3262349716842</v>
      </c>
      <c r="I39" s="14">
        <f t="shared" si="2"/>
        <v>3058.5389873618465</v>
      </c>
      <c r="J39" s="14">
        <f t="shared" si="2"/>
        <v>11591.626097315095</v>
      </c>
      <c r="L39" s="17"/>
    </row>
    <row r="40" spans="1:12" x14ac:dyDescent="0.3">
      <c r="A40" s="10" t="s">
        <v>14</v>
      </c>
      <c r="B40" s="14">
        <f t="shared" si="2"/>
        <v>3490.2782033118974</v>
      </c>
      <c r="C40" s="14">
        <f t="shared" si="2"/>
        <v>9159.6534629233702</v>
      </c>
      <c r="D40" s="14">
        <f t="shared" si="2"/>
        <v>39060.916194839629</v>
      </c>
      <c r="E40" s="14">
        <f t="shared" si="2"/>
        <v>17215.102116382433</v>
      </c>
      <c r="F40" s="14">
        <f t="shared" si="2"/>
        <v>3855.9762699939579</v>
      </c>
      <c r="G40" s="14">
        <f t="shared" si="2"/>
        <v>18065.624873234214</v>
      </c>
      <c r="H40" s="14">
        <f t="shared" si="2"/>
        <v>7053.2989864393285</v>
      </c>
      <c r="I40" s="14">
        <f t="shared" si="2"/>
        <v>3649.9313769681921</v>
      </c>
      <c r="J40" s="14">
        <f t="shared" si="2"/>
        <v>12904.239906854174</v>
      </c>
      <c r="L40" s="17"/>
    </row>
    <row r="41" spans="1:12" x14ac:dyDescent="0.3">
      <c r="A41" s="10" t="s">
        <v>15</v>
      </c>
      <c r="B41" s="14">
        <f t="shared" si="2"/>
        <v>4134.1762162017803</v>
      </c>
      <c r="C41" s="14">
        <f t="shared" si="2"/>
        <v>11529.751889923264</v>
      </c>
      <c r="D41" s="14">
        <f t="shared" si="2"/>
        <v>50349.366893052429</v>
      </c>
      <c r="E41" s="14">
        <f t="shared" si="2"/>
        <v>20968.224319678819</v>
      </c>
      <c r="F41" s="14">
        <f t="shared" si="2"/>
        <v>4948.5594146558042</v>
      </c>
      <c r="G41" s="14">
        <f t="shared" si="2"/>
        <v>22924.942945894229</v>
      </c>
      <c r="H41" s="14">
        <f t="shared" si="2"/>
        <v>8652.1696660031612</v>
      </c>
      <c r="I41" s="14">
        <f t="shared" si="2"/>
        <v>4510.6566029014821</v>
      </c>
      <c r="J41" s="14">
        <f t="shared" si="2"/>
        <v>16537.651966886217</v>
      </c>
      <c r="L41" s="17"/>
    </row>
    <row r="42" spans="1:12" x14ac:dyDescent="0.3">
      <c r="A42" s="10" t="s">
        <v>16</v>
      </c>
      <c r="B42" s="14">
        <f t="shared" si="2"/>
        <v>4259.39887125317</v>
      </c>
      <c r="C42" s="14">
        <f t="shared" si="2"/>
        <v>11637.812339450875</v>
      </c>
      <c r="D42" s="14">
        <f t="shared" si="2"/>
        <v>50098.100737850182</v>
      </c>
      <c r="E42" s="14">
        <f t="shared" si="2"/>
        <v>20541.067438103593</v>
      </c>
      <c r="F42" s="14">
        <f t="shared" si="2"/>
        <v>5054.1145449331825</v>
      </c>
      <c r="G42" s="14">
        <f t="shared" si="2"/>
        <v>23022.760648504853</v>
      </c>
      <c r="H42" s="14">
        <f t="shared" si="2"/>
        <v>8580.2521500503808</v>
      </c>
      <c r="I42" s="14">
        <f t="shared" si="2"/>
        <v>4420.3816470327001</v>
      </c>
      <c r="J42" s="14">
        <f t="shared" si="2"/>
        <v>16607.051642821039</v>
      </c>
      <c r="L42" s="17"/>
    </row>
    <row r="43" spans="1:12" x14ac:dyDescent="0.3">
      <c r="A43" s="10" t="s">
        <v>17</v>
      </c>
      <c r="B43" s="14">
        <f t="shared" si="2"/>
        <v>4075.2206039269454</v>
      </c>
      <c r="C43" s="14">
        <f t="shared" si="2"/>
        <v>10714.712019604931</v>
      </c>
      <c r="D43" s="14">
        <f t="shared" si="2"/>
        <v>43684.414618360737</v>
      </c>
      <c r="E43" s="14">
        <f t="shared" si="2"/>
        <v>19705.062822663389</v>
      </c>
      <c r="F43" s="14">
        <f t="shared" si="2"/>
        <v>4646.5557945242108</v>
      </c>
      <c r="G43" s="14">
        <f t="shared" si="2"/>
        <v>20224.334129625626</v>
      </c>
      <c r="H43" s="14">
        <f t="shared" si="2"/>
        <v>8063.24985788095</v>
      </c>
      <c r="I43" s="14">
        <f t="shared" si="2"/>
        <v>4082.2455048321985</v>
      </c>
      <c r="J43" s="14">
        <f>J9*(1+J$19+J$21)-J29</f>
        <v>14528.93531195691</v>
      </c>
      <c r="L43" s="17"/>
    </row>
    <row r="44" spans="1:12" x14ac:dyDescent="0.3">
      <c r="A44" s="10" t="s">
        <v>18</v>
      </c>
      <c r="B44" s="14">
        <f t="shared" si="2"/>
        <v>4617.4369690927597</v>
      </c>
      <c r="C44" s="14">
        <f t="shared" si="2"/>
        <v>9950.6857558392039</v>
      </c>
      <c r="D44" s="14">
        <f t="shared" si="2"/>
        <v>37047.640614924792</v>
      </c>
      <c r="E44" s="14">
        <f>E10*(1+E$19+E$21)-E30</f>
        <v>17617.747954536986</v>
      </c>
      <c r="F44" s="14">
        <f t="shared" si="2"/>
        <v>3923.1463078316588</v>
      </c>
      <c r="G44" s="14">
        <f t="shared" si="2"/>
        <v>17045.100445957909</v>
      </c>
      <c r="H44" s="14">
        <f t="shared" si="2"/>
        <v>7043.0193975763723</v>
      </c>
      <c r="I44" s="14">
        <f t="shared" si="2"/>
        <v>3434.0262202090021</v>
      </c>
      <c r="J44" s="14">
        <f t="shared" si="2"/>
        <v>12548.399158544891</v>
      </c>
      <c r="L44" s="17"/>
    </row>
    <row r="45" spans="1:12" x14ac:dyDescent="0.3">
      <c r="A45" s="10" t="s">
        <v>19</v>
      </c>
      <c r="B45" s="14">
        <f>B11*(1+B$19+B$21)-B31</f>
        <v>4761.6983815705689</v>
      </c>
      <c r="C45" s="14">
        <f t="shared" si="2"/>
        <v>11554.862997925398</v>
      </c>
      <c r="D45" s="14">
        <f t="shared" si="2"/>
        <v>40788.114429195128</v>
      </c>
      <c r="E45" s="14">
        <f t="shared" si="2"/>
        <v>18382.597269308455</v>
      </c>
      <c r="F45" s="14">
        <f t="shared" si="2"/>
        <v>4482.6269553696147</v>
      </c>
      <c r="G45" s="14">
        <f t="shared" si="2"/>
        <v>18446.747145288649</v>
      </c>
      <c r="H45" s="14">
        <f t="shared" si="2"/>
        <v>8288.124819252891</v>
      </c>
      <c r="I45" s="14">
        <f t="shared" si="2"/>
        <v>3928.4359834683883</v>
      </c>
      <c r="J45" s="14">
        <f t="shared" si="2"/>
        <v>13413.84545560597</v>
      </c>
      <c r="L45" s="17"/>
    </row>
    <row r="46" spans="1:12" x14ac:dyDescent="0.3">
      <c r="A46" s="10" t="s">
        <v>20</v>
      </c>
      <c r="B46" s="14">
        <f>B12*(1+B$19+B$21)-B32</f>
        <v>5182.0730980169201</v>
      </c>
      <c r="C46" s="14">
        <f t="shared" si="2"/>
        <v>12630.475842007363</v>
      </c>
      <c r="D46" s="14">
        <f t="shared" si="2"/>
        <v>45255.903139639675</v>
      </c>
      <c r="E46" s="14">
        <f t="shared" si="2"/>
        <v>20454.482527805936</v>
      </c>
      <c r="F46" s="14">
        <f t="shared" si="2"/>
        <v>5077.531583434039</v>
      </c>
      <c r="G46" s="14">
        <f t="shared" si="2"/>
        <v>22015.317792622362</v>
      </c>
      <c r="H46" s="14">
        <f t="shared" si="2"/>
        <v>9817.8242998213009</v>
      </c>
      <c r="I46" s="14">
        <f t="shared" si="2"/>
        <v>4797.0810331398652</v>
      </c>
      <c r="J46" s="14">
        <f t="shared" si="2"/>
        <v>17148.808244439864</v>
      </c>
      <c r="L46" s="17"/>
    </row>
    <row r="47" spans="1:12" x14ac:dyDescent="0.3">
      <c r="A47" s="10" t="s">
        <v>21</v>
      </c>
      <c r="B47" s="14">
        <f t="shared" si="2"/>
        <v>5381.5566859748305</v>
      </c>
      <c r="C47" s="14">
        <f t="shared" si="2"/>
        <v>13133.399615293438</v>
      </c>
      <c r="D47" s="14">
        <f t="shared" si="2"/>
        <v>48454.546675226586</v>
      </c>
      <c r="E47" s="14">
        <f t="shared" si="2"/>
        <v>21436.546702864769</v>
      </c>
      <c r="F47" s="14">
        <f t="shared" si="2"/>
        <v>5518.4102179192641</v>
      </c>
      <c r="G47" s="14">
        <f t="shared" si="2"/>
        <v>22682.71944070439</v>
      </c>
      <c r="H47" s="14">
        <f t="shared" si="2"/>
        <v>9828.6247467740504</v>
      </c>
      <c r="I47" s="14">
        <f t="shared" si="2"/>
        <v>4728.0450594010399</v>
      </c>
      <c r="J47" s="14">
        <f t="shared" si="2"/>
        <v>17217.127894118923</v>
      </c>
      <c r="L47" s="17"/>
    </row>
    <row r="48" spans="1:12" x14ac:dyDescent="0.3">
      <c r="A48" s="10" t="s">
        <v>22</v>
      </c>
      <c r="B48" s="14">
        <f t="shared" si="2"/>
        <v>5259.7843671233377</v>
      </c>
      <c r="C48" s="14">
        <f t="shared" si="2"/>
        <v>13043.60355615407</v>
      </c>
      <c r="D48" s="14">
        <f t="shared" si="2"/>
        <v>48736.460261865483</v>
      </c>
      <c r="E48" s="14">
        <f t="shared" si="2"/>
        <v>21756.270156687577</v>
      </c>
      <c r="F48" s="14">
        <f t="shared" si="2"/>
        <v>5539.2045495278553</v>
      </c>
      <c r="G48" s="14">
        <f t="shared" si="2"/>
        <v>22743.006586867963</v>
      </c>
      <c r="H48" s="14">
        <f t="shared" si="2"/>
        <v>9919.8711360171183</v>
      </c>
      <c r="I48" s="14">
        <f t="shared" si="2"/>
        <v>4797.1131644198786</v>
      </c>
      <c r="J48" s="14">
        <f>J14*(1+J$19+J$21)-J34</f>
        <v>17307.06256518298</v>
      </c>
      <c r="L48" s="17"/>
    </row>
    <row r="49" spans="1:12" x14ac:dyDescent="0.3">
      <c r="A49" s="10" t="s">
        <v>23</v>
      </c>
      <c r="B49" s="14">
        <f>B15*(1+B$19+B$21)-B35</f>
        <v>4879.9885482704894</v>
      </c>
      <c r="C49" s="14">
        <f t="shared" si="2"/>
        <v>11967.749208003883</v>
      </c>
      <c r="D49" s="14">
        <f t="shared" si="2"/>
        <v>43953.672493452883</v>
      </c>
      <c r="E49" s="14">
        <f t="shared" si="2"/>
        <v>19579.049684883004</v>
      </c>
      <c r="F49" s="14">
        <f t="shared" si="2"/>
        <v>4854.2885609976311</v>
      </c>
      <c r="G49" s="14">
        <f t="shared" si="2"/>
        <v>19990.839700784723</v>
      </c>
      <c r="H49" s="14">
        <f t="shared" si="2"/>
        <v>8631.1153679805702</v>
      </c>
      <c r="I49" s="14">
        <f t="shared" si="2"/>
        <v>4194.059102583672</v>
      </c>
      <c r="J49" s="14">
        <f t="shared" si="2"/>
        <v>14570.320729494</v>
      </c>
      <c r="L49" s="17"/>
    </row>
    <row r="50" spans="1:12" x14ac:dyDescent="0.3">
      <c r="L50" s="17"/>
    </row>
    <row r="51" spans="1:12" x14ac:dyDescent="0.3">
      <c r="A51" s="1" t="s">
        <v>44</v>
      </c>
      <c r="K51" s="2" t="s">
        <v>53</v>
      </c>
    </row>
    <row r="52" spans="1:12" x14ac:dyDescent="0.3">
      <c r="A52" s="10" t="s">
        <v>12</v>
      </c>
      <c r="B52" s="14">
        <f>IF(入力!$E$16=B$2,入力!$E$19/1000,0)</f>
        <v>10</v>
      </c>
      <c r="C52" s="14">
        <f>IF(入力!$E$16=C$2,入力!$E$19/1000,0)</f>
        <v>0</v>
      </c>
      <c r="D52" s="14">
        <f>IF(入力!$E$16=D$2,入力!$E$19/1000,0)</f>
        <v>0</v>
      </c>
      <c r="E52" s="14">
        <f>IF(入力!$E$16=E$2,入力!$E$19/1000,0)</f>
        <v>0</v>
      </c>
      <c r="F52" s="14">
        <f>IF(入力!$E$16=F$2,入力!$E$19/1000,0)</f>
        <v>0</v>
      </c>
      <c r="G52" s="14">
        <f>IF(入力!$E$16=G$2,入力!$E$19/1000,0)</f>
        <v>0</v>
      </c>
      <c r="H52" s="14">
        <f>IF(入力!$E$16=H$2,入力!$E$19/1000,0)</f>
        <v>0</v>
      </c>
      <c r="I52" s="14">
        <f>IF(入力!$E$16=I$2,入力!$E$19/1000,0)</f>
        <v>0</v>
      </c>
      <c r="J52" s="14">
        <f>IF(入力!$E$16=J$2,入力!$E$19/1000,0)</f>
        <v>0</v>
      </c>
      <c r="K52" s="17">
        <f>SUM(B52:J52)</f>
        <v>10</v>
      </c>
      <c r="L52" s="17"/>
    </row>
    <row r="53" spans="1:12" x14ac:dyDescent="0.3">
      <c r="A53" s="10" t="s">
        <v>13</v>
      </c>
      <c r="B53" s="14">
        <f>IF(入力!$E$16=B$2,入力!$F$19/1000,0)</f>
        <v>10</v>
      </c>
      <c r="C53" s="14">
        <f>IF(入力!$E$16=C$2,入力!$F$19/1000,0)</f>
        <v>0</v>
      </c>
      <c r="D53" s="14">
        <f>IF(入力!$E$16=D$2,入力!$F$19/1000,0)</f>
        <v>0</v>
      </c>
      <c r="E53" s="14">
        <f>IF(入力!$E$16=E$2,入力!$F$19/1000,0)</f>
        <v>0</v>
      </c>
      <c r="F53" s="14">
        <f>IF(入力!$E$16=F$2,入力!$F$19/1000,0)</f>
        <v>0</v>
      </c>
      <c r="G53" s="14">
        <f>IF(入力!$E$16=G$2,入力!$F$19/1000,0)</f>
        <v>0</v>
      </c>
      <c r="H53" s="14">
        <f>IF(入力!$E$16=H$2,入力!$F$19/1000,0)</f>
        <v>0</v>
      </c>
      <c r="I53" s="14">
        <f>IF(入力!$E$16=I$2,入力!$F$19/1000,0)</f>
        <v>0</v>
      </c>
      <c r="J53" s="14">
        <f>IF(入力!$E$16=J$2,入力!$F$19/1000,0)</f>
        <v>0</v>
      </c>
      <c r="K53" s="17">
        <f t="shared" ref="K53:K63" si="3">SUM(B53:J53)</f>
        <v>10</v>
      </c>
      <c r="L53" s="17"/>
    </row>
    <row r="54" spans="1:12" x14ac:dyDescent="0.3">
      <c r="A54" s="10" t="s">
        <v>14</v>
      </c>
      <c r="B54" s="14">
        <f>IF(入力!$E$16=B$2,入力!$G$19/1000,0)</f>
        <v>0</v>
      </c>
      <c r="C54" s="14">
        <f>IF(入力!$E$16=C$2,入力!$G$19/1000,0)</f>
        <v>0</v>
      </c>
      <c r="D54" s="14">
        <f>IF(入力!$E$16=D$2,入力!$G$19/1000,0)</f>
        <v>0</v>
      </c>
      <c r="E54" s="14">
        <f>IF(入力!$E$16=E$2,入力!$G$19/1000,0)</f>
        <v>0</v>
      </c>
      <c r="F54" s="14">
        <f>IF(入力!$E$16=F$2,入力!$G$19/1000,0)</f>
        <v>0</v>
      </c>
      <c r="G54" s="14">
        <f>IF(入力!$E$16=G$2,入力!$G$19/1000,0)</f>
        <v>0</v>
      </c>
      <c r="H54" s="14">
        <f>IF(入力!$E$16=H$2,入力!$G$19/1000,0)</f>
        <v>0</v>
      </c>
      <c r="I54" s="14">
        <f>IF(入力!$E$16=I$2,入力!$G$19/1000,0)</f>
        <v>0</v>
      </c>
      <c r="J54" s="14">
        <f>IF(入力!$E$16=J$2,入力!$G$19/1000,0)</f>
        <v>0</v>
      </c>
      <c r="K54" s="17">
        <f t="shared" si="3"/>
        <v>0</v>
      </c>
      <c r="L54" s="17"/>
    </row>
    <row r="55" spans="1:12" x14ac:dyDescent="0.3">
      <c r="A55" s="10" t="s">
        <v>15</v>
      </c>
      <c r="B55" s="14">
        <f>IF(入力!$E$16=B$2,入力!$H$19/1000,0)</f>
        <v>0</v>
      </c>
      <c r="C55" s="14">
        <f>IF(入力!$E$16=C$2,入力!$H$19/1000,0)</f>
        <v>0</v>
      </c>
      <c r="D55" s="14">
        <f>IF(入力!$E$16=D$2,入力!$H$19/1000,0)</f>
        <v>0</v>
      </c>
      <c r="E55" s="14">
        <f>IF(入力!$E$16=E$2,入力!$H$19/1000,0)</f>
        <v>0</v>
      </c>
      <c r="F55" s="14">
        <f>IF(入力!$E$16=F$2,入力!$H$19/1000,0)</f>
        <v>0</v>
      </c>
      <c r="G55" s="14">
        <f>IF(入力!$E$16=G$2,入力!$H$19/1000,0)</f>
        <v>0</v>
      </c>
      <c r="H55" s="14">
        <f>IF(入力!$E$16=H$2,入力!$H$19/1000,0)</f>
        <v>0</v>
      </c>
      <c r="I55" s="14">
        <f>IF(入力!$E$16=I$2,入力!$H$19/1000,0)</f>
        <v>0</v>
      </c>
      <c r="J55" s="14">
        <f>IF(入力!$E$16=J$2,入力!$H$19/1000,0)</f>
        <v>0</v>
      </c>
      <c r="K55" s="17">
        <f t="shared" si="3"/>
        <v>0</v>
      </c>
      <c r="L55" s="17"/>
    </row>
    <row r="56" spans="1:12" x14ac:dyDescent="0.3">
      <c r="A56" s="10" t="s">
        <v>16</v>
      </c>
      <c r="B56" s="14">
        <f>IF(入力!$E$16=B$2,入力!$I$19/1000,0)</f>
        <v>0</v>
      </c>
      <c r="C56" s="14">
        <f>IF(入力!$E$16=C$2,入力!$I$19/1000,0)</f>
        <v>0</v>
      </c>
      <c r="D56" s="14">
        <f>IF(入力!$E$16=D$2,入力!$I$19/1000,0)</f>
        <v>0</v>
      </c>
      <c r="E56" s="14">
        <f>IF(入力!$E$16=E$2,入力!$I$19/1000,0)</f>
        <v>0</v>
      </c>
      <c r="F56" s="14">
        <f>IF(入力!$E$16=F$2,入力!$I$19/1000,0)</f>
        <v>0</v>
      </c>
      <c r="G56" s="14">
        <f>IF(入力!$E$16=G$2,入力!$I$19/1000,0)</f>
        <v>0</v>
      </c>
      <c r="H56" s="14">
        <f>IF(入力!$E$16=H$2,入力!$I$19/1000,0)</f>
        <v>0</v>
      </c>
      <c r="I56" s="14">
        <f>IF(入力!$E$16=I$2,入力!$I$19/1000,0)</f>
        <v>0</v>
      </c>
      <c r="J56" s="14">
        <f>IF(入力!$E$16=J$2,入力!$I$19/1000,0)</f>
        <v>0</v>
      </c>
      <c r="K56" s="17">
        <f t="shared" si="3"/>
        <v>0</v>
      </c>
      <c r="L56" s="17"/>
    </row>
    <row r="57" spans="1:12" x14ac:dyDescent="0.3">
      <c r="A57" s="10" t="s">
        <v>17</v>
      </c>
      <c r="B57" s="14">
        <f>IF(入力!$E$16=B$2,入力!$J$19/1000,0)</f>
        <v>0</v>
      </c>
      <c r="C57" s="14">
        <f>IF(入力!$E$16=C$2,入力!$J$19/1000,0)</f>
        <v>0</v>
      </c>
      <c r="D57" s="14">
        <f>IF(入力!$E$16=D$2,入力!$J$19/1000,0)</f>
        <v>0</v>
      </c>
      <c r="E57" s="14">
        <f>IF(入力!$E$16=E$2,入力!$J$19/1000,0)</f>
        <v>0</v>
      </c>
      <c r="F57" s="14">
        <f>IF(入力!$E$16=F$2,入力!$J$19/1000,0)</f>
        <v>0</v>
      </c>
      <c r="G57" s="14">
        <f>IF(入力!$E$16=G$2,入力!$J$19/1000,0)</f>
        <v>0</v>
      </c>
      <c r="H57" s="14">
        <f>IF(入力!$E$16=H$2,入力!$J$19/1000,0)</f>
        <v>0</v>
      </c>
      <c r="I57" s="14">
        <f>IF(入力!$E$16=I$2,入力!$J$19/1000,0)</f>
        <v>0</v>
      </c>
      <c r="J57" s="14">
        <f>IF(入力!$E$16=J$2,入力!$J$19/1000,0)</f>
        <v>0</v>
      </c>
      <c r="K57" s="17">
        <f t="shared" si="3"/>
        <v>0</v>
      </c>
      <c r="L57" s="17"/>
    </row>
    <row r="58" spans="1:12" x14ac:dyDescent="0.3">
      <c r="A58" s="10" t="s">
        <v>18</v>
      </c>
      <c r="B58" s="14">
        <f>IF(入力!$E$16=B$2,入力!$K$19/1000,0)</f>
        <v>0</v>
      </c>
      <c r="C58" s="14">
        <f>IF(入力!$E$16=C$2,入力!$K$19/1000,0)</f>
        <v>0</v>
      </c>
      <c r="D58" s="14">
        <f>IF(入力!$E$16=D$2,入力!$K$19/1000,0)</f>
        <v>0</v>
      </c>
      <c r="E58" s="14">
        <f>IF(入力!$E$16=E$2,入力!$K$19/1000,0)</f>
        <v>0</v>
      </c>
      <c r="F58" s="14">
        <f>IF(入力!$E$16=F$2,入力!$K$19/1000,0)</f>
        <v>0</v>
      </c>
      <c r="G58" s="14">
        <f>IF(入力!$E$16=G$2,入力!$K$19/1000,0)</f>
        <v>0</v>
      </c>
      <c r="H58" s="14">
        <f>IF(入力!$E$16=H$2,入力!$K$19/1000,0)</f>
        <v>0</v>
      </c>
      <c r="I58" s="14">
        <f>IF(入力!$E$16=I$2,入力!$K$19/1000,0)</f>
        <v>0</v>
      </c>
      <c r="J58" s="14">
        <f>IF(入力!$E$16=J$2,入力!$K$19/1000,0)</f>
        <v>0</v>
      </c>
      <c r="K58" s="17">
        <f t="shared" si="3"/>
        <v>0</v>
      </c>
      <c r="L58" s="17"/>
    </row>
    <row r="59" spans="1:12" x14ac:dyDescent="0.3">
      <c r="A59" s="10" t="s">
        <v>19</v>
      </c>
      <c r="B59" s="14">
        <f>IF(入力!$E$16=B$2,入力!$L$19/1000,0)</f>
        <v>0</v>
      </c>
      <c r="C59" s="14">
        <f>IF(入力!$E$16=C$2,入力!$L$19/1000,0)</f>
        <v>0</v>
      </c>
      <c r="D59" s="14">
        <f>IF(入力!$E$16=D$2,入力!$L$19/1000,0)</f>
        <v>0</v>
      </c>
      <c r="E59" s="14">
        <f>IF(入力!$E$16=E$2,入力!$L$19/1000,0)</f>
        <v>0</v>
      </c>
      <c r="F59" s="14">
        <f>IF(入力!$E$16=F$2,入力!$L$19/1000,0)</f>
        <v>0</v>
      </c>
      <c r="G59" s="14">
        <f>IF(入力!$E$16=G$2,入力!$L$19/1000,0)</f>
        <v>0</v>
      </c>
      <c r="H59" s="14">
        <f>IF(入力!$E$16=H$2,入力!$L$19/1000,0)</f>
        <v>0</v>
      </c>
      <c r="I59" s="14">
        <f>IF(入力!$E$16=I$2,入力!$L$19/1000,0)</f>
        <v>0</v>
      </c>
      <c r="J59" s="14">
        <f>IF(入力!$E$16=J$2,入力!$L$19/1000,0)</f>
        <v>0</v>
      </c>
      <c r="K59" s="17">
        <f t="shared" si="3"/>
        <v>0</v>
      </c>
      <c r="L59" s="17"/>
    </row>
    <row r="60" spans="1:12" x14ac:dyDescent="0.3">
      <c r="A60" s="10" t="s">
        <v>20</v>
      </c>
      <c r="B60" s="14">
        <f>IF(入力!$E$16=B$2,入力!$M$19/1000,0)</f>
        <v>0</v>
      </c>
      <c r="C60" s="14">
        <f>IF(入力!$E$16=C$2,入力!$M$19/1000,0)</f>
        <v>0</v>
      </c>
      <c r="D60" s="14">
        <f>IF(入力!$E$16=D$2,入力!$M$19/1000,0)</f>
        <v>0</v>
      </c>
      <c r="E60" s="14">
        <f>IF(入力!$E$16=E$2,入力!$M$19/1000,0)</f>
        <v>0</v>
      </c>
      <c r="F60" s="14">
        <f>IF(入力!$E$16=F$2,入力!$M$19/1000,0)</f>
        <v>0</v>
      </c>
      <c r="G60" s="14">
        <f>IF(入力!$E$16=G$2,入力!$M$19/1000,0)</f>
        <v>0</v>
      </c>
      <c r="H60" s="14">
        <f>IF(入力!$E$16=H$2,入力!$M$19/1000,0)</f>
        <v>0</v>
      </c>
      <c r="I60" s="14">
        <f>IF(入力!$E$16=I$2,入力!$M$19/1000,0)</f>
        <v>0</v>
      </c>
      <c r="J60" s="14">
        <f>IF(入力!$E$16=J$2,入力!$M$19/1000,0)</f>
        <v>0</v>
      </c>
      <c r="K60" s="17">
        <f t="shared" si="3"/>
        <v>0</v>
      </c>
      <c r="L60" s="17"/>
    </row>
    <row r="61" spans="1:12" x14ac:dyDescent="0.3">
      <c r="A61" s="10" t="s">
        <v>21</v>
      </c>
      <c r="B61" s="14">
        <f>IF(入力!$E$16=B$2,入力!$N$19/1000,0)</f>
        <v>0</v>
      </c>
      <c r="C61" s="14">
        <f>IF(入力!$E$16=C$2,入力!$N$19/1000,0)</f>
        <v>0</v>
      </c>
      <c r="D61" s="14">
        <f>IF(入力!$E$16=D$2,入力!$N$19/1000,0)</f>
        <v>0</v>
      </c>
      <c r="E61" s="14">
        <f>IF(入力!$E$16=E$2,入力!$N$19/1000,0)</f>
        <v>0</v>
      </c>
      <c r="F61" s="14">
        <f>IF(入力!$E$16=F$2,入力!$N$19/1000,0)</f>
        <v>0</v>
      </c>
      <c r="G61" s="14">
        <f>IF(入力!$E$16=G$2,入力!$N$19/1000,0)</f>
        <v>0</v>
      </c>
      <c r="H61" s="14">
        <f>IF(入力!$E$16=H$2,入力!$N$19/1000,0)</f>
        <v>0</v>
      </c>
      <c r="I61" s="14">
        <f>IF(入力!$E$16=I$2,入力!$N$19/1000,0)</f>
        <v>0</v>
      </c>
      <c r="J61" s="14">
        <f>IF(入力!$E$16=J$2,入力!$N$19/1000,0)</f>
        <v>0</v>
      </c>
      <c r="K61" s="17">
        <f t="shared" si="3"/>
        <v>0</v>
      </c>
      <c r="L61" s="17"/>
    </row>
    <row r="62" spans="1:12" x14ac:dyDescent="0.3">
      <c r="A62" s="10" t="s">
        <v>22</v>
      </c>
      <c r="B62" s="14">
        <f>IF(入力!$E$16=B$2,入力!$O$19/1000,0)</f>
        <v>0</v>
      </c>
      <c r="C62" s="14">
        <f>IF(入力!$E$16=C$2,入力!$O$19/1000,0)</f>
        <v>0</v>
      </c>
      <c r="D62" s="14">
        <f>IF(入力!$E$16=D$2,入力!$O$19/1000,0)</f>
        <v>0</v>
      </c>
      <c r="E62" s="14">
        <f>IF(入力!$E$16=E$2,入力!$O$19/1000,0)</f>
        <v>0</v>
      </c>
      <c r="F62" s="14">
        <f>IF(入力!$E$16=F$2,入力!$O$19/1000,0)</f>
        <v>0</v>
      </c>
      <c r="G62" s="14">
        <f>IF(入力!$E$16=G$2,入力!$O$19/1000,0)</f>
        <v>0</v>
      </c>
      <c r="H62" s="14">
        <f>IF(入力!$E$16=H$2,入力!$O$19/1000,0)</f>
        <v>0</v>
      </c>
      <c r="I62" s="14">
        <f>IF(入力!$E$16=I$2,入力!$O$19/1000,0)</f>
        <v>0</v>
      </c>
      <c r="J62" s="14">
        <f>IF(入力!$E$16=J$2,入力!$O$19/1000,0)</f>
        <v>0</v>
      </c>
      <c r="K62" s="17">
        <f t="shared" si="3"/>
        <v>0</v>
      </c>
      <c r="L62" s="17"/>
    </row>
    <row r="63" spans="1:12" x14ac:dyDescent="0.3">
      <c r="A63" s="10" t="s">
        <v>23</v>
      </c>
      <c r="B63" s="14">
        <f>IF(入力!$E$16=B$2,入力!$P$19/1000,0)</f>
        <v>0</v>
      </c>
      <c r="C63" s="14">
        <f>IF(入力!$E$16=C$2,入力!$P$19/1000,0)</f>
        <v>0</v>
      </c>
      <c r="D63" s="14">
        <f>IF(入力!$E$16=D$2,入力!$P$19/1000,0)</f>
        <v>0</v>
      </c>
      <c r="E63" s="14">
        <f>IF(入力!$E$16=E$2,入力!$P$19/1000,0)</f>
        <v>0</v>
      </c>
      <c r="F63" s="14">
        <f>IF(入力!$E$16=F$2,入力!$P$19/1000,0)</f>
        <v>0</v>
      </c>
      <c r="G63" s="14">
        <f>IF(入力!$E$16=G$2,入力!$P$19/1000,0)</f>
        <v>0</v>
      </c>
      <c r="H63" s="14">
        <f>IF(入力!$E$16=H$2,入力!$P$19/1000,0)</f>
        <v>0</v>
      </c>
      <c r="I63" s="14">
        <f>IF(入力!$E$16=I$2,入力!$P$19/1000,0)</f>
        <v>0</v>
      </c>
      <c r="J63" s="14">
        <f>IF(入力!$E$16=J$2,入力!$P$19/1000,0)</f>
        <v>0</v>
      </c>
      <c r="K63" s="17">
        <f t="shared" si="3"/>
        <v>0</v>
      </c>
      <c r="L63" s="17"/>
    </row>
    <row r="65" spans="1:15" x14ac:dyDescent="0.3">
      <c r="A65" s="1" t="s">
        <v>45</v>
      </c>
    </row>
    <row r="66" spans="1:15" x14ac:dyDescent="0.3">
      <c r="A66" s="10" t="s">
        <v>12</v>
      </c>
      <c r="B66" s="14">
        <f>B38-(B52-MIN(B$52:B$63))</f>
        <v>4026.7122081725765</v>
      </c>
      <c r="C66" s="14">
        <f>C38-(C52-MIN(C$52:C$63))</f>
        <v>9411.2641962702437</v>
      </c>
      <c r="D66" s="14">
        <f>D38-(D52-MIN(D$52:D$63))</f>
        <v>38443.706763876588</v>
      </c>
      <c r="E66" s="14">
        <f t="shared" ref="E66:J66" si="4">E38-(E52-MIN(E$52:E$63))</f>
        <v>16878.0272872961</v>
      </c>
      <c r="F66" s="14">
        <f t="shared" si="4"/>
        <v>3673.2177369832389</v>
      </c>
      <c r="G66" s="14">
        <f>G38-(G52-MIN(G$52:G$63))</f>
        <v>15874.948410121329</v>
      </c>
      <c r="H66" s="14">
        <f t="shared" si="4"/>
        <v>6872.0221270435495</v>
      </c>
      <c r="I66" s="14">
        <f t="shared" si="4"/>
        <v>3493.3232419955216</v>
      </c>
      <c r="J66" s="14">
        <f t="shared" si="4"/>
        <v>11917.122997360253</v>
      </c>
      <c r="L66" s="17"/>
      <c r="M66" s="17"/>
      <c r="O66" s="31"/>
    </row>
    <row r="67" spans="1:15" x14ac:dyDescent="0.3">
      <c r="A67" s="10" t="s">
        <v>13</v>
      </c>
      <c r="B67" s="14">
        <f>B39-(B53-MIN(B$52:B$63))</f>
        <v>3378.7442034323403</v>
      </c>
      <c r="C67" s="14">
        <f t="shared" ref="B67:J77" si="5">C39-(C53-MIN(C$52:C$63))</f>
        <v>7911.8704247299893</v>
      </c>
      <c r="D67" s="14">
        <f t="shared" si="5"/>
        <v>35229.831417443907</v>
      </c>
      <c r="E67" s="14">
        <f t="shared" si="5"/>
        <v>15895.880456778734</v>
      </c>
      <c r="F67" s="14">
        <f t="shared" si="5"/>
        <v>3238.8054014727741</v>
      </c>
      <c r="G67" s="14">
        <f>G39-(G53-MIN(G$52:G$63))</f>
        <v>15498.452431352696</v>
      </c>
      <c r="H67" s="14">
        <f t="shared" si="5"/>
        <v>6154.3262349716842</v>
      </c>
      <c r="I67" s="14">
        <f t="shared" si="5"/>
        <v>3058.5389873618465</v>
      </c>
      <c r="J67" s="14">
        <f t="shared" si="5"/>
        <v>11591.626097315095</v>
      </c>
      <c r="L67" s="17"/>
      <c r="M67" s="17"/>
      <c r="O67" s="31"/>
    </row>
    <row r="68" spans="1:15" x14ac:dyDescent="0.3">
      <c r="A68" s="10" t="s">
        <v>14</v>
      </c>
      <c r="B68" s="14">
        <f t="shared" si="5"/>
        <v>3490.2782033118974</v>
      </c>
      <c r="C68" s="14">
        <f t="shared" si="5"/>
        <v>9159.6534629233702</v>
      </c>
      <c r="D68" s="14">
        <f>D40-(D54-MIN(D$52:D$63))</f>
        <v>39060.916194839629</v>
      </c>
      <c r="E68" s="14">
        <f t="shared" si="5"/>
        <v>17215.102116382433</v>
      </c>
      <c r="F68" s="14">
        <f t="shared" si="5"/>
        <v>3855.9762699939579</v>
      </c>
      <c r="G68" s="14">
        <f>G40-(G54-MIN(G$52:G$63))</f>
        <v>18065.624873234214</v>
      </c>
      <c r="H68" s="14">
        <f t="shared" si="5"/>
        <v>7053.2989864393285</v>
      </c>
      <c r="I68" s="14">
        <f t="shared" si="5"/>
        <v>3649.9313769681921</v>
      </c>
      <c r="J68" s="14">
        <f t="shared" si="5"/>
        <v>12904.239906854174</v>
      </c>
      <c r="L68" s="17"/>
      <c r="M68" s="17"/>
      <c r="O68" s="31"/>
    </row>
    <row r="69" spans="1:15" x14ac:dyDescent="0.3">
      <c r="A69" s="10" t="s">
        <v>15</v>
      </c>
      <c r="B69" s="14">
        <f>B41-(B55-MIN(B$52:B$63))</f>
        <v>4134.1762162017803</v>
      </c>
      <c r="C69" s="14">
        <f t="shared" si="5"/>
        <v>11529.751889923264</v>
      </c>
      <c r="D69" s="14">
        <f t="shared" si="5"/>
        <v>50349.366893052429</v>
      </c>
      <c r="E69" s="14">
        <f t="shared" si="5"/>
        <v>20968.224319678819</v>
      </c>
      <c r="F69" s="14">
        <f t="shared" si="5"/>
        <v>4948.5594146558042</v>
      </c>
      <c r="G69" s="14">
        <f>G41-(G55-MIN(G$52:G$63))</f>
        <v>22924.942945894229</v>
      </c>
      <c r="H69" s="14">
        <f t="shared" si="5"/>
        <v>8652.1696660031612</v>
      </c>
      <c r="I69" s="14">
        <f t="shared" si="5"/>
        <v>4510.6566029014821</v>
      </c>
      <c r="J69" s="14">
        <f t="shared" si="5"/>
        <v>16537.651966886217</v>
      </c>
      <c r="L69" s="17"/>
      <c r="M69" s="17"/>
      <c r="O69" s="31"/>
    </row>
    <row r="70" spans="1:15" x14ac:dyDescent="0.3">
      <c r="A70" s="10" t="s">
        <v>16</v>
      </c>
      <c r="B70" s="14">
        <f t="shared" si="5"/>
        <v>4259.39887125317</v>
      </c>
      <c r="C70" s="14">
        <f>C42-(C56-MIN(C$52:C$63))</f>
        <v>11637.812339450875</v>
      </c>
      <c r="D70" s="14">
        <f>D42-(D56-MIN(D$52:D$63))</f>
        <v>50098.100737850182</v>
      </c>
      <c r="E70" s="14">
        <f t="shared" si="5"/>
        <v>20541.067438103593</v>
      </c>
      <c r="F70" s="14">
        <f t="shared" si="5"/>
        <v>5054.1145449331825</v>
      </c>
      <c r="G70" s="14">
        <f t="shared" si="5"/>
        <v>23022.760648504853</v>
      </c>
      <c r="H70" s="14">
        <f t="shared" si="5"/>
        <v>8580.2521500503808</v>
      </c>
      <c r="I70" s="14">
        <f t="shared" si="5"/>
        <v>4420.3816470327001</v>
      </c>
      <c r="J70" s="14">
        <f t="shared" si="5"/>
        <v>16607.051642821039</v>
      </c>
      <c r="L70" s="17"/>
      <c r="M70" s="17"/>
      <c r="O70" s="31"/>
    </row>
    <row r="71" spans="1:15" x14ac:dyDescent="0.3">
      <c r="A71" s="10" t="s">
        <v>17</v>
      </c>
      <c r="B71" s="14">
        <f t="shared" si="5"/>
        <v>4075.2206039269454</v>
      </c>
      <c r="C71" s="14">
        <f t="shared" si="5"/>
        <v>10714.712019604931</v>
      </c>
      <c r="D71" s="14">
        <f t="shared" si="5"/>
        <v>43684.414618360737</v>
      </c>
      <c r="E71" s="14">
        <f t="shared" si="5"/>
        <v>19705.062822663389</v>
      </c>
      <c r="F71" s="14">
        <f t="shared" si="5"/>
        <v>4646.5557945242108</v>
      </c>
      <c r="G71" s="14">
        <f t="shared" si="5"/>
        <v>20224.334129625626</v>
      </c>
      <c r="H71" s="14">
        <f t="shared" si="5"/>
        <v>8063.24985788095</v>
      </c>
      <c r="I71" s="14">
        <f t="shared" si="5"/>
        <v>4082.2455048321985</v>
      </c>
      <c r="J71" s="14">
        <f t="shared" si="5"/>
        <v>14528.93531195691</v>
      </c>
      <c r="L71" s="17"/>
      <c r="M71" s="17"/>
      <c r="O71" s="31"/>
    </row>
    <row r="72" spans="1:15" x14ac:dyDescent="0.3">
      <c r="A72" s="10" t="s">
        <v>18</v>
      </c>
      <c r="B72" s="14">
        <f t="shared" si="5"/>
        <v>4617.4369690927597</v>
      </c>
      <c r="C72" s="14">
        <f t="shared" si="5"/>
        <v>9950.6857558392039</v>
      </c>
      <c r="D72" s="14">
        <f t="shared" si="5"/>
        <v>37047.640614924792</v>
      </c>
      <c r="E72" s="14">
        <f t="shared" si="5"/>
        <v>17617.747954536986</v>
      </c>
      <c r="F72" s="14">
        <f t="shared" si="5"/>
        <v>3923.1463078316588</v>
      </c>
      <c r="G72" s="14">
        <f t="shared" si="5"/>
        <v>17045.100445957909</v>
      </c>
      <c r="H72" s="14">
        <f t="shared" si="5"/>
        <v>7043.0193975763723</v>
      </c>
      <c r="I72" s="14">
        <f t="shared" si="5"/>
        <v>3434.0262202090021</v>
      </c>
      <c r="J72" s="14">
        <f t="shared" si="5"/>
        <v>12548.399158544891</v>
      </c>
      <c r="L72" s="17"/>
      <c r="M72" s="17"/>
      <c r="O72" s="31"/>
    </row>
    <row r="73" spans="1:15" x14ac:dyDescent="0.3">
      <c r="A73" s="10" t="s">
        <v>19</v>
      </c>
      <c r="B73" s="14">
        <f t="shared" si="5"/>
        <v>4761.6983815705689</v>
      </c>
      <c r="C73" s="14">
        <f t="shared" si="5"/>
        <v>11554.862997925398</v>
      </c>
      <c r="D73" s="14">
        <f t="shared" si="5"/>
        <v>40788.114429195128</v>
      </c>
      <c r="E73" s="14">
        <f t="shared" si="5"/>
        <v>18382.597269308455</v>
      </c>
      <c r="F73" s="14">
        <f t="shared" si="5"/>
        <v>4482.6269553696147</v>
      </c>
      <c r="G73" s="14">
        <f t="shared" si="5"/>
        <v>18446.747145288649</v>
      </c>
      <c r="H73" s="14">
        <f t="shared" si="5"/>
        <v>8288.124819252891</v>
      </c>
      <c r="I73" s="14">
        <f t="shared" si="5"/>
        <v>3928.4359834683883</v>
      </c>
      <c r="J73" s="14">
        <f t="shared" si="5"/>
        <v>13413.84545560597</v>
      </c>
      <c r="L73" s="17"/>
      <c r="M73" s="17"/>
      <c r="O73" s="31"/>
    </row>
    <row r="74" spans="1:15" x14ac:dyDescent="0.3">
      <c r="A74" s="10" t="s">
        <v>20</v>
      </c>
      <c r="B74" s="14">
        <f t="shared" si="5"/>
        <v>5182.0730980169201</v>
      </c>
      <c r="C74" s="14">
        <f>C46-(C60-MIN(C$52:C$63))</f>
        <v>12630.475842007363</v>
      </c>
      <c r="D74" s="14">
        <f t="shared" si="5"/>
        <v>45255.903139639675</v>
      </c>
      <c r="E74" s="14">
        <f t="shared" si="5"/>
        <v>20454.482527805936</v>
      </c>
      <c r="F74" s="14">
        <f t="shared" si="5"/>
        <v>5077.531583434039</v>
      </c>
      <c r="G74" s="14">
        <f t="shared" si="5"/>
        <v>22015.317792622362</v>
      </c>
      <c r="H74" s="14">
        <f t="shared" si="5"/>
        <v>9817.8242998213009</v>
      </c>
      <c r="I74" s="14">
        <f t="shared" si="5"/>
        <v>4797.0810331398652</v>
      </c>
      <c r="J74" s="14">
        <f t="shared" si="5"/>
        <v>17148.808244439864</v>
      </c>
      <c r="L74" s="17"/>
      <c r="M74" s="17"/>
      <c r="O74" s="31"/>
    </row>
    <row r="75" spans="1:15" x14ac:dyDescent="0.3">
      <c r="A75" s="10" t="s">
        <v>21</v>
      </c>
      <c r="B75" s="14">
        <f t="shared" si="5"/>
        <v>5381.5566859748305</v>
      </c>
      <c r="C75" s="14">
        <f t="shared" si="5"/>
        <v>13133.399615293438</v>
      </c>
      <c r="D75" s="14">
        <f t="shared" si="5"/>
        <v>48454.546675226586</v>
      </c>
      <c r="E75" s="14">
        <f t="shared" si="5"/>
        <v>21436.546702864769</v>
      </c>
      <c r="F75" s="14">
        <f t="shared" si="5"/>
        <v>5518.4102179192641</v>
      </c>
      <c r="G75" s="14">
        <f t="shared" si="5"/>
        <v>22682.71944070439</v>
      </c>
      <c r="H75" s="14">
        <f t="shared" si="5"/>
        <v>9828.6247467740504</v>
      </c>
      <c r="I75" s="14">
        <f t="shared" si="5"/>
        <v>4728.0450594010399</v>
      </c>
      <c r="J75" s="14">
        <f t="shared" si="5"/>
        <v>17217.127894118923</v>
      </c>
      <c r="L75" s="17"/>
      <c r="M75" s="17"/>
      <c r="O75" s="31"/>
    </row>
    <row r="76" spans="1:15" x14ac:dyDescent="0.3">
      <c r="A76" s="10" t="s">
        <v>22</v>
      </c>
      <c r="B76" s="14">
        <f t="shared" si="5"/>
        <v>5259.7843671233377</v>
      </c>
      <c r="C76" s="14">
        <f t="shared" si="5"/>
        <v>13043.60355615407</v>
      </c>
      <c r="D76" s="14">
        <f t="shared" si="5"/>
        <v>48736.460261865483</v>
      </c>
      <c r="E76" s="14">
        <f t="shared" si="5"/>
        <v>21756.270156687577</v>
      </c>
      <c r="F76" s="14">
        <f t="shared" si="5"/>
        <v>5539.2045495278553</v>
      </c>
      <c r="G76" s="14">
        <f t="shared" si="5"/>
        <v>22743.006586867963</v>
      </c>
      <c r="H76" s="14">
        <f t="shared" si="5"/>
        <v>9919.8711360171183</v>
      </c>
      <c r="I76" s="14">
        <f t="shared" si="5"/>
        <v>4797.1131644198786</v>
      </c>
      <c r="J76" s="14">
        <f t="shared" si="5"/>
        <v>17307.06256518298</v>
      </c>
      <c r="L76" s="17"/>
      <c r="M76" s="17"/>
      <c r="O76" s="31"/>
    </row>
    <row r="77" spans="1:15" x14ac:dyDescent="0.3">
      <c r="A77" s="10" t="s">
        <v>23</v>
      </c>
      <c r="B77" s="14">
        <f t="shared" si="5"/>
        <v>4879.9885482704894</v>
      </c>
      <c r="C77" s="14">
        <f t="shared" si="5"/>
        <v>11967.749208003883</v>
      </c>
      <c r="D77" s="14">
        <f t="shared" si="5"/>
        <v>43953.672493452883</v>
      </c>
      <c r="E77" s="14">
        <f t="shared" si="5"/>
        <v>19579.049684883004</v>
      </c>
      <c r="F77" s="14">
        <f t="shared" si="5"/>
        <v>4854.2885609976311</v>
      </c>
      <c r="G77" s="14">
        <f t="shared" si="5"/>
        <v>19990.839700784723</v>
      </c>
      <c r="H77" s="14">
        <f t="shared" si="5"/>
        <v>8631.1153679805702</v>
      </c>
      <c r="I77" s="14">
        <f t="shared" si="5"/>
        <v>4194.059102583672</v>
      </c>
      <c r="J77" s="14">
        <f t="shared" si="5"/>
        <v>14570.320729494</v>
      </c>
      <c r="L77" s="17"/>
      <c r="M77" s="17"/>
      <c r="O77" s="31"/>
    </row>
    <row r="79" spans="1:15" x14ac:dyDescent="0.3">
      <c r="A79" s="1" t="s">
        <v>46</v>
      </c>
      <c r="B79" s="2" t="s">
        <v>47</v>
      </c>
    </row>
    <row r="80" spans="1:15" x14ac:dyDescent="0.3">
      <c r="A80" s="10" t="s">
        <v>12</v>
      </c>
      <c r="B80" s="14">
        <f>$B$17-SUM($B66:$J66)</f>
        <v>43398.051388751803</v>
      </c>
    </row>
    <row r="81" spans="1:4" x14ac:dyDescent="0.3">
      <c r="A81" s="10" t="s">
        <v>13</v>
      </c>
      <c r="B81" s="14">
        <f>$B$17-SUM($B67:$J67)</f>
        <v>52030.320703012141</v>
      </c>
    </row>
    <row r="82" spans="1:4" x14ac:dyDescent="0.3">
      <c r="A82" s="10" t="s">
        <v>14</v>
      </c>
      <c r="B82" s="14">
        <f>$B$17-SUM($B68:$J68)</f>
        <v>39533.374966923991</v>
      </c>
    </row>
    <row r="83" spans="1:4" x14ac:dyDescent="0.3">
      <c r="A83" s="10" t="s">
        <v>15</v>
      </c>
      <c r="B83" s="14">
        <f>$B$17-SUM($B69:$J69)</f>
        <v>9432.896442673984</v>
      </c>
    </row>
    <row r="84" spans="1:4" x14ac:dyDescent="0.3">
      <c r="A84" s="10" t="s">
        <v>16</v>
      </c>
      <c r="B84" s="14">
        <f>$B$17-SUM($B70:$J70)</f>
        <v>9767.4563378712046</v>
      </c>
    </row>
    <row r="85" spans="1:4" x14ac:dyDescent="0.3">
      <c r="A85" s="10" t="s">
        <v>17</v>
      </c>
      <c r="B85" s="14">
        <f t="shared" ref="B85:B91" si="6">$B$17-SUM($B71:$J71)</f>
        <v>24263.665694495299</v>
      </c>
    </row>
    <row r="86" spans="1:4" x14ac:dyDescent="0.3">
      <c r="A86" s="10" t="s">
        <v>18</v>
      </c>
      <c r="B86" s="14">
        <f t="shared" si="6"/>
        <v>40761.193533357597</v>
      </c>
    </row>
    <row r="87" spans="1:4" x14ac:dyDescent="0.3">
      <c r="A87" s="10" t="s">
        <v>19</v>
      </c>
      <c r="B87" s="14">
        <f t="shared" si="6"/>
        <v>29941.342920886105</v>
      </c>
    </row>
    <row r="88" spans="1:4" x14ac:dyDescent="0.3">
      <c r="A88" s="10" t="s">
        <v>20</v>
      </c>
      <c r="B88" s="14">
        <f t="shared" si="6"/>
        <v>11608.89879694386</v>
      </c>
    </row>
    <row r="89" spans="1:4" x14ac:dyDescent="0.3">
      <c r="A89" s="10" t="s">
        <v>21</v>
      </c>
      <c r="B89" s="14">
        <f t="shared" si="6"/>
        <v>5607.4193195939006</v>
      </c>
    </row>
    <row r="90" spans="1:4" x14ac:dyDescent="0.3">
      <c r="A90" s="10" t="s">
        <v>22</v>
      </c>
      <c r="B90" s="14">
        <f t="shared" si="6"/>
        <v>4886.0200140249217</v>
      </c>
    </row>
    <row r="91" spans="1:4" x14ac:dyDescent="0.3">
      <c r="A91" s="10" t="s">
        <v>23</v>
      </c>
      <c r="B91" s="14">
        <f t="shared" si="6"/>
        <v>21367.312961420306</v>
      </c>
    </row>
    <row r="92" spans="1:4" x14ac:dyDescent="0.3">
      <c r="A92" s="16" t="s">
        <v>48</v>
      </c>
      <c r="B92" s="19">
        <f>SUM($B$80:$B$91)/$B$17</f>
        <v>1.900129879916103</v>
      </c>
    </row>
    <row r="94" spans="1:4" x14ac:dyDescent="0.3">
      <c r="A94" s="1" t="s">
        <v>49</v>
      </c>
      <c r="B94" s="39">
        <f>(SUM($B$80:$B$91)-$D$95*$B$17)/12</f>
        <v>1.6666666666521148</v>
      </c>
      <c r="D94" s="1" t="s">
        <v>51</v>
      </c>
    </row>
    <row r="95" spans="1:4" x14ac:dyDescent="0.3">
      <c r="A95" s="1" t="s">
        <v>50</v>
      </c>
      <c r="D95" s="18">
        <v>1.9</v>
      </c>
    </row>
    <row r="96" spans="1:4" ht="15.6" thickBot="1" x14ac:dyDescent="0.35"/>
    <row r="97" spans="1:2" ht="15.6" thickBot="1" x14ac:dyDescent="0.35">
      <c r="A97" s="1" t="s">
        <v>54</v>
      </c>
      <c r="B97" s="32">
        <f>(MIN($K$52:$K$63)+$B$94)*1000</f>
        <v>1666.6666666521148</v>
      </c>
    </row>
  </sheetData>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L97"/>
  <sheetViews>
    <sheetView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IF(入力!$E$16=B$2,入力!$E$22/1000,0)</f>
        <v>0</v>
      </c>
      <c r="C52" s="21">
        <f>IF(入力!$E$16=C$2,入力!$E$22/1000,0)</f>
        <v>0</v>
      </c>
      <c r="D52" s="21">
        <f>IF(入力!$E$16=D$2,入力!$E$22/1000,0)</f>
        <v>0</v>
      </c>
      <c r="E52" s="21">
        <f>IF(入力!$E$16=E$2,入力!$E$22/1000,0)</f>
        <v>0</v>
      </c>
      <c r="F52" s="21">
        <f>IF(入力!$E$16=F$2,入力!$E$22/1000,0)</f>
        <v>0</v>
      </c>
      <c r="G52" s="21">
        <f>IF(入力!$E$16=G$2,入力!$E$22/1000,0)</f>
        <v>0</v>
      </c>
      <c r="H52" s="21">
        <f>IF(入力!$E$16=H$2,入力!$E$22/1000,0)</f>
        <v>0</v>
      </c>
      <c r="I52" s="21">
        <f>IF(入力!$E$16=I$2,入力!$E$22/1000,0)</f>
        <v>0</v>
      </c>
      <c r="J52" s="21">
        <f>IF(入力!$E$16=J$2,入力!$E$22/1000,0)</f>
        <v>0</v>
      </c>
      <c r="K52" s="30">
        <f>SUM(B52:J52)</f>
        <v>0</v>
      </c>
    </row>
    <row r="53" spans="1:11" x14ac:dyDescent="0.3">
      <c r="A53" s="10" t="s">
        <v>13</v>
      </c>
      <c r="B53" s="21">
        <f>IF(入力!$E$16=B$2,入力!$F$22/1000,0)</f>
        <v>0</v>
      </c>
      <c r="C53" s="21">
        <f>IF(入力!$E$16=C$2,入力!$F$22/1000,0)</f>
        <v>0</v>
      </c>
      <c r="D53" s="21">
        <f>IF(入力!$E$16=D$2,入力!$F$22/1000,0)</f>
        <v>0</v>
      </c>
      <c r="E53" s="21">
        <f>IF(入力!$E$16=E$2,入力!$F$22/1000,0)</f>
        <v>0</v>
      </c>
      <c r="F53" s="21">
        <f>IF(入力!$E$16=F$2,入力!$F$22/1000,0)</f>
        <v>0</v>
      </c>
      <c r="G53" s="21">
        <f>IF(入力!$E$16=G$2,入力!$F$22/1000,0)</f>
        <v>0</v>
      </c>
      <c r="H53" s="21">
        <f>IF(入力!$E$16=H$2,入力!$F$22/1000,0)</f>
        <v>0</v>
      </c>
      <c r="I53" s="21">
        <f>IF(入力!$E$16=I$2,入力!$F$22/1000,0)</f>
        <v>0</v>
      </c>
      <c r="J53" s="21">
        <f>IF(入力!$E$16=J$2,入力!$F$22/1000,0)</f>
        <v>0</v>
      </c>
      <c r="K53" s="30">
        <f t="shared" ref="K53:K63" si="3">SUM(B53:J53)</f>
        <v>0</v>
      </c>
    </row>
    <row r="54" spans="1:11" x14ac:dyDescent="0.3">
      <c r="A54" s="10" t="s">
        <v>14</v>
      </c>
      <c r="B54" s="21">
        <f>IF(入力!$E$16=B$2,入力!$G$22/1000,0)</f>
        <v>0</v>
      </c>
      <c r="C54" s="21">
        <f>IF(入力!$E$16=C$2,入力!$G$22/1000,0)</f>
        <v>0</v>
      </c>
      <c r="D54" s="21">
        <f>IF(入力!$E$16=D$2,入力!$G$22/1000,0)</f>
        <v>0</v>
      </c>
      <c r="E54" s="21">
        <f>IF(入力!$E$16=E$2,入力!$G$22/1000,0)</f>
        <v>0</v>
      </c>
      <c r="F54" s="21">
        <f>IF(入力!$E$16=F$2,入力!$G$22/1000,0)</f>
        <v>0</v>
      </c>
      <c r="G54" s="21">
        <f>IF(入力!$E$16=G$2,入力!$G$22/1000,0)</f>
        <v>0</v>
      </c>
      <c r="H54" s="21">
        <f>IF(入力!$E$16=H$2,入力!$G$22/1000,0)</f>
        <v>0</v>
      </c>
      <c r="I54" s="21">
        <f>IF(入力!$E$16=I$2,入力!$G$22/1000,0)</f>
        <v>0</v>
      </c>
      <c r="J54" s="21">
        <f>IF(入力!$E$16=J$2,入力!$G$22/1000,0)</f>
        <v>0</v>
      </c>
      <c r="K54" s="30">
        <f t="shared" si="3"/>
        <v>0</v>
      </c>
    </row>
    <row r="55" spans="1:11" x14ac:dyDescent="0.3">
      <c r="A55" s="10" t="s">
        <v>15</v>
      </c>
      <c r="B55" s="21">
        <f>IF(入力!$E$16=B$2,入力!$H$22/1000,0)</f>
        <v>0</v>
      </c>
      <c r="C55" s="21">
        <f>IF(入力!$E$16=C$2,入力!$H$22/1000,0)</f>
        <v>0</v>
      </c>
      <c r="D55" s="21">
        <f>IF(入力!$E$16=D$2,入力!$H$22/1000,0)</f>
        <v>0</v>
      </c>
      <c r="E55" s="21">
        <f>IF(入力!$E$16=E$2,入力!$H$22/1000,0)</f>
        <v>0</v>
      </c>
      <c r="F55" s="21">
        <f>IF(入力!$E$16=F$2,入力!$H$22/1000,0)</f>
        <v>0</v>
      </c>
      <c r="G55" s="21">
        <f>IF(入力!$E$16=G$2,入力!$H$22/1000,0)</f>
        <v>0</v>
      </c>
      <c r="H55" s="21">
        <f>IF(入力!$E$16=H$2,入力!$H$22/1000,0)</f>
        <v>0</v>
      </c>
      <c r="I55" s="21">
        <f>IF(入力!$E$16=I$2,入力!$H$22/1000,0)</f>
        <v>0</v>
      </c>
      <c r="J55" s="21">
        <f>IF(入力!$E$16=J$2,入力!$H$22/1000,0)</f>
        <v>0</v>
      </c>
      <c r="K55" s="30">
        <f t="shared" si="3"/>
        <v>0</v>
      </c>
    </row>
    <row r="56" spans="1:11" x14ac:dyDescent="0.3">
      <c r="A56" s="10" t="s">
        <v>16</v>
      </c>
      <c r="B56" s="21">
        <f>IF(入力!$E$16=B$2,入力!$I$22/1000,0)</f>
        <v>0</v>
      </c>
      <c r="C56" s="21">
        <f>IF(入力!$E$16=C$2,入力!$I$22/1000,0)</f>
        <v>0</v>
      </c>
      <c r="D56" s="21">
        <f>IF(入力!$E$16=D$2,入力!$I$22/1000,0)</f>
        <v>0</v>
      </c>
      <c r="E56" s="21">
        <f>IF(入力!$E$16=E$2,入力!$I$22/1000,0)</f>
        <v>0</v>
      </c>
      <c r="F56" s="21">
        <f>IF(入力!$E$16=F$2,入力!$I$22/1000,0)</f>
        <v>0</v>
      </c>
      <c r="G56" s="21">
        <f>IF(入力!$E$16=G$2,入力!$I$22/1000,0)</f>
        <v>0</v>
      </c>
      <c r="H56" s="21">
        <f>IF(入力!$E$16=H$2,入力!$I$22/1000,0)</f>
        <v>0</v>
      </c>
      <c r="I56" s="21">
        <f>IF(入力!$E$16=I$2,入力!$I$22/1000,0)</f>
        <v>0</v>
      </c>
      <c r="J56" s="21">
        <f>IF(入力!$E$16=J$2,入力!$I$22/1000,0)</f>
        <v>0</v>
      </c>
      <c r="K56" s="30">
        <f t="shared" si="3"/>
        <v>0</v>
      </c>
    </row>
    <row r="57" spans="1:11" x14ac:dyDescent="0.3">
      <c r="A57" s="10" t="s">
        <v>17</v>
      </c>
      <c r="B57" s="21">
        <f>IF(入力!$E$16=B$2,入力!$J$22/1000,0)</f>
        <v>0</v>
      </c>
      <c r="C57" s="21">
        <f>IF(入力!$E$16=C$2,入力!$J$22/1000,0)</f>
        <v>0</v>
      </c>
      <c r="D57" s="21">
        <f>IF(入力!$E$16=D$2,入力!$J$22/1000,0)</f>
        <v>0</v>
      </c>
      <c r="E57" s="21">
        <f>IF(入力!$E$16=E$2,入力!$J$22/1000,0)</f>
        <v>0</v>
      </c>
      <c r="F57" s="21">
        <f>IF(入力!$E$16=F$2,入力!$J$22/1000,0)</f>
        <v>0</v>
      </c>
      <c r="G57" s="21">
        <f>IF(入力!$E$16=G$2,入力!$J$22/1000,0)</f>
        <v>0</v>
      </c>
      <c r="H57" s="21">
        <f>IF(入力!$E$16=H$2,入力!$J$22/1000,0)</f>
        <v>0</v>
      </c>
      <c r="I57" s="21">
        <f>IF(入力!$E$16=I$2,入力!$J$22/1000,0)</f>
        <v>0</v>
      </c>
      <c r="J57" s="21">
        <f>IF(入力!$E$16=J$2,入力!$J$22/1000,0)</f>
        <v>0</v>
      </c>
      <c r="K57" s="30">
        <f t="shared" si="3"/>
        <v>0</v>
      </c>
    </row>
    <row r="58" spans="1:11" x14ac:dyDescent="0.3">
      <c r="A58" s="10" t="s">
        <v>18</v>
      </c>
      <c r="B58" s="21">
        <f>IF(入力!$E$16=B$2,入力!$K$22/1000,0)</f>
        <v>0</v>
      </c>
      <c r="C58" s="21">
        <f>IF(入力!$E$16=C$2,入力!$K$22/1000,0)</f>
        <v>0</v>
      </c>
      <c r="D58" s="21">
        <f>IF(入力!$E$16=D$2,入力!$K$22/1000,0)</f>
        <v>0</v>
      </c>
      <c r="E58" s="21">
        <f>IF(入力!$E$16=E$2,入力!$K$22/1000,0)</f>
        <v>0</v>
      </c>
      <c r="F58" s="21">
        <f>IF(入力!$E$16=F$2,入力!$K$22/1000,0)</f>
        <v>0</v>
      </c>
      <c r="G58" s="21">
        <f>IF(入力!$E$16=G$2,入力!$K$22/1000,0)</f>
        <v>0</v>
      </c>
      <c r="H58" s="21">
        <f>IF(入力!$E$16=H$2,入力!$K$22/1000,0)</f>
        <v>0</v>
      </c>
      <c r="I58" s="21">
        <f>IF(入力!$E$16=I$2,入力!$K$22/1000,0)</f>
        <v>0</v>
      </c>
      <c r="J58" s="21">
        <f>IF(入力!$E$16=J$2,入力!$K$22/1000,0)</f>
        <v>0</v>
      </c>
      <c r="K58" s="30">
        <f t="shared" si="3"/>
        <v>0</v>
      </c>
    </row>
    <row r="59" spans="1:11" x14ac:dyDescent="0.3">
      <c r="A59" s="10" t="s">
        <v>19</v>
      </c>
      <c r="B59" s="21">
        <f>IF(入力!$E$16=B$2,入力!$L$22/1000,0)</f>
        <v>0</v>
      </c>
      <c r="C59" s="21">
        <f>IF(入力!$E$16=C$2,入力!$L$22/1000,0)</f>
        <v>0</v>
      </c>
      <c r="D59" s="21">
        <f>IF(入力!$E$16=D$2,入力!$L$22/1000,0)</f>
        <v>0</v>
      </c>
      <c r="E59" s="21">
        <f>IF(入力!$E$16=E$2,入力!$L$22/1000,0)</f>
        <v>0</v>
      </c>
      <c r="F59" s="21">
        <f>IF(入力!$E$16=F$2,入力!$L$22/1000,0)</f>
        <v>0</v>
      </c>
      <c r="G59" s="21">
        <f>IF(入力!$E$16=G$2,入力!$L$22/1000,0)</f>
        <v>0</v>
      </c>
      <c r="H59" s="21">
        <f>IF(入力!$E$16=H$2,入力!$L$22/1000,0)</f>
        <v>0</v>
      </c>
      <c r="I59" s="21">
        <f>IF(入力!$E$16=I$2,入力!$L$22/1000,0)</f>
        <v>0</v>
      </c>
      <c r="J59" s="21">
        <f>IF(入力!$E$16=J$2,入力!$L$22/1000,0)</f>
        <v>0</v>
      </c>
      <c r="K59" s="30">
        <f t="shared" si="3"/>
        <v>0</v>
      </c>
    </row>
    <row r="60" spans="1:11" x14ac:dyDescent="0.3">
      <c r="A60" s="10" t="s">
        <v>20</v>
      </c>
      <c r="B60" s="21">
        <f>IF(入力!$E$16=B$2,入力!$M$22/1000,0)</f>
        <v>0</v>
      </c>
      <c r="C60" s="21">
        <f>IF(入力!$E$16=C$2,入力!$M$22/1000,0)</f>
        <v>0</v>
      </c>
      <c r="D60" s="21">
        <f>IF(入力!$E$16=D$2,入力!$M$22/1000,0)</f>
        <v>0</v>
      </c>
      <c r="E60" s="21">
        <f>IF(入力!$E$16=E$2,入力!$M$22/1000,0)</f>
        <v>0</v>
      </c>
      <c r="F60" s="21">
        <f>IF(入力!$E$16=F$2,入力!$M$22/1000,0)</f>
        <v>0</v>
      </c>
      <c r="G60" s="21">
        <f>IF(入力!$E$16=G$2,入力!$M$22/1000,0)</f>
        <v>0</v>
      </c>
      <c r="H60" s="21">
        <f>IF(入力!$E$16=H$2,入力!$M$22/1000,0)</f>
        <v>0</v>
      </c>
      <c r="I60" s="21">
        <f>IF(入力!$E$16=I$2,入力!$M$22/1000,0)</f>
        <v>0</v>
      </c>
      <c r="J60" s="21">
        <f>IF(入力!$E$16=J$2,入力!$M$22/1000,0)</f>
        <v>0</v>
      </c>
      <c r="K60" s="30">
        <f t="shared" si="3"/>
        <v>0</v>
      </c>
    </row>
    <row r="61" spans="1:11" x14ac:dyDescent="0.3">
      <c r="A61" s="10" t="s">
        <v>21</v>
      </c>
      <c r="B61" s="21">
        <f>IF(入力!$E$16=B$2,入力!$N$22/1000,0)</f>
        <v>0</v>
      </c>
      <c r="C61" s="21">
        <f>IF(入力!$E$16=C$2,入力!$N$22/1000,0)</f>
        <v>0</v>
      </c>
      <c r="D61" s="21">
        <f>IF(入力!$E$16=D$2,入力!$N$22/1000,0)</f>
        <v>0</v>
      </c>
      <c r="E61" s="21">
        <f>IF(入力!$E$16=E$2,入力!$N$22/1000,0)</f>
        <v>0</v>
      </c>
      <c r="F61" s="21">
        <f>IF(入力!$E$16=F$2,入力!$N$22/1000,0)</f>
        <v>0</v>
      </c>
      <c r="G61" s="21">
        <f>IF(入力!$E$16=G$2,入力!$N$22/1000,0)</f>
        <v>0</v>
      </c>
      <c r="H61" s="21">
        <f>IF(入力!$E$16=H$2,入力!$N$22/1000,0)</f>
        <v>0</v>
      </c>
      <c r="I61" s="21">
        <f>IF(入力!$E$16=I$2,入力!$N$22/1000,0)</f>
        <v>0</v>
      </c>
      <c r="J61" s="21">
        <f>IF(入力!$E$16=J$2,入力!$N$22/1000,0)</f>
        <v>0</v>
      </c>
      <c r="K61" s="30">
        <f t="shared" si="3"/>
        <v>0</v>
      </c>
    </row>
    <row r="62" spans="1:11" x14ac:dyDescent="0.3">
      <c r="A62" s="10" t="s">
        <v>22</v>
      </c>
      <c r="B62" s="21">
        <f>IF(入力!$E$16=B$2,入力!$O$22/1000,0)</f>
        <v>0</v>
      </c>
      <c r="C62" s="21">
        <f>IF(入力!$E$16=C$2,入力!$O$22/1000,0)</f>
        <v>0</v>
      </c>
      <c r="D62" s="21">
        <f>IF(入力!$E$16=D$2,入力!$O$22/1000,0)</f>
        <v>0</v>
      </c>
      <c r="E62" s="21">
        <f>IF(入力!$E$16=E$2,入力!$O$22/1000,0)</f>
        <v>0</v>
      </c>
      <c r="F62" s="21">
        <f>IF(入力!$E$16=F$2,入力!$O$22/1000,0)</f>
        <v>0</v>
      </c>
      <c r="G62" s="21">
        <f>IF(入力!$E$16=G$2,入力!$O$22/1000,0)</f>
        <v>0</v>
      </c>
      <c r="H62" s="21">
        <f>IF(入力!$E$16=H$2,入力!$O$22/1000,0)</f>
        <v>0</v>
      </c>
      <c r="I62" s="21">
        <f>IF(入力!$E$16=I$2,入力!$O$22/1000,0)</f>
        <v>0</v>
      </c>
      <c r="J62" s="21">
        <f>IF(入力!$E$16=J$2,入力!$O$22/1000,0)</f>
        <v>0</v>
      </c>
      <c r="K62" s="30">
        <f t="shared" si="3"/>
        <v>0</v>
      </c>
    </row>
    <row r="63" spans="1:11" x14ac:dyDescent="0.3">
      <c r="A63" s="10" t="s">
        <v>23</v>
      </c>
      <c r="B63" s="21">
        <f>IF(入力!$E$16=B$2,入力!$P$22/1000,0)</f>
        <v>0</v>
      </c>
      <c r="C63" s="21">
        <f>IF(入力!$E$16=C$2,入力!$P$22/1000,0)</f>
        <v>0</v>
      </c>
      <c r="D63" s="21">
        <f>IF(入力!$E$16=D$2,入力!$P$22/1000,0)</f>
        <v>0</v>
      </c>
      <c r="E63" s="21">
        <f>IF(入力!$E$16=E$2,入力!$P$22/1000,0)</f>
        <v>0</v>
      </c>
      <c r="F63" s="21">
        <f>IF(入力!$E$16=F$2,入力!$P$22/1000,0)</f>
        <v>0</v>
      </c>
      <c r="G63" s="21">
        <f>IF(入力!$E$16=G$2,入力!$P$22/1000,0)</f>
        <v>0</v>
      </c>
      <c r="H63" s="21">
        <f>IF(入力!$E$16=H$2,入力!$P$22/1000,0)</f>
        <v>0</v>
      </c>
      <c r="I63" s="21">
        <f>IF(入力!$E$16=I$2,入力!$P$22/1000,0)</f>
        <v>0</v>
      </c>
      <c r="J63" s="21">
        <f>IF(入力!$E$16=J$2,入力!$P$22/1000,0)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4036.7122081725765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3388.7442034323403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3490.2782033118974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4075.2206039269454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4617.4369690927597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4761.6983815705689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5182.0730980169201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5381.5566859748305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5259.7843671233377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4879.9885482704894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43388.051388751803</v>
      </c>
      <c r="C80" s="25"/>
      <c r="D80" s="25"/>
      <c r="E80" s="25"/>
      <c r="F80" s="25"/>
      <c r="G80" s="25"/>
      <c r="H80" s="25"/>
      <c r="I80" s="25"/>
      <c r="J80" s="25"/>
      <c r="K80" s="8"/>
    </row>
    <row r="81" spans="1:11" x14ac:dyDescent="0.3">
      <c r="A81" s="10" t="s">
        <v>13</v>
      </c>
      <c r="B81" s="21">
        <f>$B$17-SUM($B67:$J67)</f>
        <v>52020.320703012141</v>
      </c>
      <c r="C81" s="25"/>
      <c r="D81" s="25"/>
      <c r="E81" s="25"/>
      <c r="F81" s="25"/>
      <c r="G81" s="25"/>
      <c r="H81" s="25"/>
      <c r="I81" s="25"/>
      <c r="J81" s="25"/>
      <c r="K81" s="8"/>
    </row>
    <row r="82" spans="1:11" x14ac:dyDescent="0.3">
      <c r="A82" s="10" t="s">
        <v>14</v>
      </c>
      <c r="B82" s="21">
        <f t="shared" ref="B82:B91" si="6">$B$17-SUM($B68:$J68)</f>
        <v>39533.374966923991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24263.665694495299</v>
      </c>
      <c r="C85" s="25"/>
      <c r="D85" s="25"/>
      <c r="E85" s="25"/>
      <c r="F85" s="25"/>
      <c r="G85" s="25"/>
      <c r="H85" s="25"/>
      <c r="I85" s="25"/>
      <c r="J85" s="25"/>
      <c r="K85" s="8"/>
    </row>
    <row r="86" spans="1:11" x14ac:dyDescent="0.3">
      <c r="A86" s="10" t="s">
        <v>18</v>
      </c>
      <c r="B86" s="21">
        <f t="shared" si="6"/>
        <v>40761.193533357597</v>
      </c>
      <c r="C86" s="25"/>
      <c r="D86" s="25"/>
      <c r="E86" s="25"/>
      <c r="F86" s="25"/>
      <c r="G86" s="25"/>
      <c r="H86" s="25"/>
      <c r="I86" s="25"/>
      <c r="J86" s="25"/>
      <c r="K86" s="8"/>
    </row>
    <row r="87" spans="1:11" x14ac:dyDescent="0.3">
      <c r="A87" s="10" t="s">
        <v>19</v>
      </c>
      <c r="B87" s="21">
        <f t="shared" si="6"/>
        <v>29941.342920886105</v>
      </c>
      <c r="C87" s="25"/>
      <c r="D87" s="25"/>
      <c r="E87" s="25"/>
      <c r="F87" s="25"/>
      <c r="G87" s="25"/>
      <c r="H87" s="25"/>
      <c r="I87" s="25"/>
      <c r="J87" s="25"/>
      <c r="K87" s="8"/>
    </row>
    <row r="88" spans="1:11" x14ac:dyDescent="0.3">
      <c r="A88" s="10" t="s">
        <v>20</v>
      </c>
      <c r="B88" s="21">
        <f t="shared" si="6"/>
        <v>11608.89879694386</v>
      </c>
      <c r="C88" s="25"/>
      <c r="D88" s="25"/>
      <c r="E88" s="25"/>
      <c r="F88" s="25"/>
      <c r="G88" s="25"/>
      <c r="H88" s="25"/>
      <c r="I88" s="25"/>
      <c r="J88" s="25"/>
      <c r="K88" s="8"/>
    </row>
    <row r="89" spans="1:11" x14ac:dyDescent="0.3">
      <c r="A89" s="10" t="s">
        <v>21</v>
      </c>
      <c r="B89" s="21">
        <f t="shared" si="6"/>
        <v>5607.4193195939006</v>
      </c>
      <c r="C89" s="25"/>
      <c r="D89" s="25"/>
      <c r="E89" s="25"/>
      <c r="F89" s="25"/>
      <c r="G89" s="25"/>
      <c r="H89" s="25"/>
      <c r="I89" s="25"/>
      <c r="J89" s="25"/>
      <c r="K89" s="8"/>
    </row>
    <row r="90" spans="1:11" x14ac:dyDescent="0.3">
      <c r="A90" s="10" t="s">
        <v>22</v>
      </c>
      <c r="B90" s="21">
        <f t="shared" si="6"/>
        <v>4886.0200140249217</v>
      </c>
      <c r="C90" s="25"/>
      <c r="D90" s="25"/>
      <c r="E90" s="25"/>
      <c r="F90" s="25"/>
      <c r="G90" s="25"/>
      <c r="H90" s="25"/>
      <c r="I90" s="25"/>
      <c r="J90" s="25"/>
      <c r="K90" s="8"/>
    </row>
    <row r="91" spans="1:11" x14ac:dyDescent="0.3">
      <c r="A91" s="10" t="s">
        <v>23</v>
      </c>
      <c r="B91" s="21">
        <f t="shared" si="6"/>
        <v>21367.312961420306</v>
      </c>
      <c r="C91" s="25"/>
      <c r="D91" s="25"/>
      <c r="E91" s="25"/>
      <c r="F91" s="25"/>
      <c r="G91" s="25"/>
      <c r="H91" s="25"/>
      <c r="I91" s="25"/>
      <c r="J91" s="25"/>
      <c r="K91" s="8"/>
    </row>
    <row r="92" spans="1:11" x14ac:dyDescent="0.3">
      <c r="A92" s="16" t="s">
        <v>48</v>
      </c>
      <c r="B92" s="27">
        <f>SUM($B$80:$B$91)/$B$17</f>
        <v>1.8999999999999988</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-1.4551915228366852E-11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-1.4551915228366852E-8</v>
      </c>
      <c r="C97" s="20"/>
      <c r="D97" s="20"/>
      <c r="E97" s="20"/>
      <c r="F97" s="20"/>
      <c r="G97" s="20"/>
      <c r="H97" s="20"/>
      <c r="I97" s="20"/>
      <c r="J97" s="20"/>
    </row>
  </sheetData>
  <sheetProtection algorithmName="SHA-512" hashValue="R3BnDqSP7HzZRO0iBR4nfa+zyDHqCjzA9wJu8qEcaFpAiqSICM+8vKcOPwIMaZM7geDODgQQWpgIxfh5+aaAog==" saltValue="IeK2CHgGYQJSX0845585P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V136"/>
  <sheetViews>
    <sheetView zoomScale="85" zoomScaleNormal="85" workbookViewId="0">
      <selection activeCell="A14" sqref="A14:XFD14"/>
    </sheetView>
  </sheetViews>
  <sheetFormatPr defaultRowHeight="15" x14ac:dyDescent="0.3"/>
  <cols>
    <col min="1" max="1" width="5.6640625" style="53" customWidth="1"/>
    <col min="2" max="2" width="8.88671875" style="53"/>
    <col min="3" max="3" width="19.77734375" style="53" customWidth="1"/>
    <col min="4" max="15" width="9.77734375" style="53" customWidth="1"/>
    <col min="16" max="16" width="8.33203125" style="53" customWidth="1"/>
    <col min="17" max="16384" width="8.88671875" style="53"/>
  </cols>
  <sheetData>
    <row r="1" spans="2:16" ht="16.2" x14ac:dyDescent="0.3">
      <c r="B1" s="97" t="s">
        <v>201</v>
      </c>
      <c r="C1" s="97"/>
      <c r="D1" s="97"/>
      <c r="E1" s="97"/>
      <c r="F1" s="97"/>
      <c r="G1" s="97"/>
      <c r="H1" s="97"/>
      <c r="I1" s="97"/>
      <c r="J1" s="97"/>
      <c r="K1" s="97"/>
      <c r="L1" s="97"/>
      <c r="M1" s="97"/>
      <c r="N1" s="97"/>
      <c r="O1" s="97"/>
      <c r="P1" s="97"/>
    </row>
    <row r="2" spans="2:16" ht="16.2" x14ac:dyDescent="0.3">
      <c r="B2" s="113" t="s">
        <v>208</v>
      </c>
      <c r="C2" s="113"/>
      <c r="D2" s="54"/>
      <c r="E2" s="54"/>
      <c r="F2" s="54"/>
      <c r="G2" s="54"/>
      <c r="H2" s="54"/>
      <c r="I2" s="54"/>
      <c r="J2" s="54"/>
      <c r="K2" s="54"/>
      <c r="L2" s="54"/>
      <c r="M2" s="54"/>
      <c r="N2" s="54"/>
      <c r="O2" s="54"/>
      <c r="P2" s="54"/>
    </row>
    <row r="4" spans="2:16" s="55" customFormat="1" ht="19.95" customHeight="1" x14ac:dyDescent="0.2">
      <c r="B4" s="55" t="s">
        <v>202</v>
      </c>
    </row>
    <row r="5" spans="2:16" s="55" customFormat="1" ht="18" customHeight="1" x14ac:dyDescent="0.2">
      <c r="B5" s="114" t="s">
        <v>1</v>
      </c>
      <c r="C5" s="114"/>
      <c r="D5" s="114" t="s">
        <v>25</v>
      </c>
      <c r="E5" s="114"/>
      <c r="F5" s="114"/>
      <c r="G5" s="114"/>
      <c r="H5" s="114"/>
      <c r="I5" s="114"/>
      <c r="J5" s="114"/>
      <c r="K5" s="114"/>
      <c r="L5" s="114"/>
      <c r="M5" s="114"/>
      <c r="N5" s="114"/>
      <c r="O5" s="114"/>
      <c r="P5" s="56" t="s">
        <v>2</v>
      </c>
    </row>
    <row r="6" spans="2:16" s="55" customFormat="1" ht="18" customHeight="1" x14ac:dyDescent="0.3">
      <c r="B6" s="114" t="s">
        <v>3</v>
      </c>
      <c r="C6" s="114"/>
      <c r="D6" s="115" t="str">
        <f>IF('入力欄(基本情報)'!C13="","",'入力欄(基本情報)'!C13)</f>
        <v/>
      </c>
      <c r="E6" s="116"/>
      <c r="F6" s="116"/>
      <c r="G6" s="116"/>
      <c r="H6" s="116"/>
      <c r="I6" s="116"/>
      <c r="J6" s="116"/>
      <c r="K6" s="116"/>
      <c r="L6" s="116"/>
      <c r="M6" s="116"/>
      <c r="N6" s="116"/>
      <c r="O6" s="117"/>
      <c r="P6" s="57"/>
    </row>
    <row r="7" spans="2:16" s="55" customFormat="1" ht="18" customHeight="1" x14ac:dyDescent="0.3">
      <c r="B7" s="114" t="s">
        <v>4</v>
      </c>
      <c r="C7" s="114"/>
      <c r="D7" s="123" t="str">
        <f>IF('入力欄(基本情報)'!C10="","",'入力欄(基本情報)'!C10)</f>
        <v>安定電源</v>
      </c>
      <c r="E7" s="123"/>
      <c r="F7" s="123"/>
      <c r="G7" s="123"/>
      <c r="H7" s="123"/>
      <c r="I7" s="123"/>
      <c r="J7" s="123"/>
      <c r="K7" s="123"/>
      <c r="L7" s="123"/>
      <c r="M7" s="123"/>
      <c r="N7" s="123"/>
      <c r="O7" s="123"/>
      <c r="P7" s="57"/>
    </row>
    <row r="8" spans="2:16" s="55" customFormat="1" ht="18" customHeight="1" x14ac:dyDescent="0.3">
      <c r="B8" s="114" t="s">
        <v>5</v>
      </c>
      <c r="C8" s="114"/>
      <c r="D8" s="123" t="str">
        <f>IF('入力欄(基本情報)'!C11="","",'入力欄(基本情報)'!C11)</f>
        <v/>
      </c>
      <c r="E8" s="123"/>
      <c r="F8" s="123"/>
      <c r="G8" s="123"/>
      <c r="H8" s="123"/>
      <c r="I8" s="123"/>
      <c r="J8" s="123"/>
      <c r="K8" s="123"/>
      <c r="L8" s="123"/>
      <c r="M8" s="123"/>
      <c r="N8" s="123"/>
      <c r="O8" s="123"/>
      <c r="P8" s="57"/>
    </row>
    <row r="9" spans="2:16" s="55" customFormat="1" ht="18" customHeight="1" x14ac:dyDescent="0.3">
      <c r="B9" s="114" t="s">
        <v>6</v>
      </c>
      <c r="C9" s="114"/>
      <c r="D9" s="123" t="str">
        <f>IF('入力欄(基本情報)'!C14="","",'入力欄(基本情報)'!C14)</f>
        <v/>
      </c>
      <c r="E9" s="123"/>
      <c r="F9" s="123"/>
      <c r="G9" s="123"/>
      <c r="H9" s="123"/>
      <c r="I9" s="123"/>
      <c r="J9" s="123"/>
      <c r="K9" s="123"/>
      <c r="L9" s="123"/>
      <c r="M9" s="123"/>
      <c r="N9" s="123"/>
      <c r="O9" s="123"/>
      <c r="P9" s="57"/>
    </row>
    <row r="10" spans="2:16" s="55" customFormat="1" ht="18" customHeight="1" x14ac:dyDescent="0.2">
      <c r="B10" s="114" t="s">
        <v>7</v>
      </c>
      <c r="C10" s="114"/>
      <c r="D10" s="98"/>
      <c r="E10" s="98"/>
      <c r="F10" s="98"/>
      <c r="G10" s="98"/>
      <c r="H10" s="98"/>
      <c r="I10" s="98"/>
      <c r="J10" s="98"/>
      <c r="K10" s="98"/>
      <c r="L10" s="98"/>
      <c r="M10" s="98"/>
      <c r="N10" s="98"/>
      <c r="O10" s="98"/>
      <c r="P10" s="58" t="s">
        <v>24</v>
      </c>
    </row>
    <row r="11" spans="2:16" s="55" customFormat="1" ht="18" customHeight="1" x14ac:dyDescent="0.2">
      <c r="B11" s="119" t="s">
        <v>211</v>
      </c>
      <c r="C11" s="120"/>
      <c r="D11" s="56" t="s">
        <v>12</v>
      </c>
      <c r="E11" s="56" t="s">
        <v>13</v>
      </c>
      <c r="F11" s="56" t="s">
        <v>14</v>
      </c>
      <c r="G11" s="56" t="s">
        <v>15</v>
      </c>
      <c r="H11" s="56" t="s">
        <v>16</v>
      </c>
      <c r="I11" s="56" t="s">
        <v>17</v>
      </c>
      <c r="J11" s="56" t="s">
        <v>18</v>
      </c>
      <c r="K11" s="56" t="s">
        <v>19</v>
      </c>
      <c r="L11" s="56" t="s">
        <v>20</v>
      </c>
      <c r="M11" s="56" t="s">
        <v>21</v>
      </c>
      <c r="N11" s="56" t="s">
        <v>22</v>
      </c>
      <c r="O11" s="56" t="s">
        <v>23</v>
      </c>
      <c r="P11" s="58"/>
    </row>
    <row r="12" spans="2:16" s="55" customFormat="1" ht="18" customHeight="1" x14ac:dyDescent="0.2">
      <c r="B12" s="121"/>
      <c r="C12" s="122"/>
      <c r="D12" s="66"/>
      <c r="E12" s="66"/>
      <c r="F12" s="66"/>
      <c r="G12" s="66"/>
      <c r="H12" s="66"/>
      <c r="I12" s="66"/>
      <c r="J12" s="66"/>
      <c r="K12" s="66"/>
      <c r="L12" s="66"/>
      <c r="M12" s="66"/>
      <c r="N12" s="66"/>
      <c r="O12" s="66"/>
      <c r="P12" s="58" t="s">
        <v>214</v>
      </c>
    </row>
    <row r="13" spans="2:16" s="55" customFormat="1" ht="18" customHeight="1" x14ac:dyDescent="0.3">
      <c r="B13" s="101" t="s">
        <v>212</v>
      </c>
      <c r="C13" s="114"/>
      <c r="D13" s="56" t="s">
        <v>12</v>
      </c>
      <c r="E13" s="56" t="s">
        <v>13</v>
      </c>
      <c r="F13" s="56" t="s">
        <v>14</v>
      </c>
      <c r="G13" s="56" t="s">
        <v>15</v>
      </c>
      <c r="H13" s="56" t="s">
        <v>16</v>
      </c>
      <c r="I13" s="56" t="s">
        <v>17</v>
      </c>
      <c r="J13" s="56" t="s">
        <v>18</v>
      </c>
      <c r="K13" s="56" t="s">
        <v>19</v>
      </c>
      <c r="L13" s="56" t="s">
        <v>20</v>
      </c>
      <c r="M13" s="56" t="s">
        <v>21</v>
      </c>
      <c r="N13" s="56" t="s">
        <v>22</v>
      </c>
      <c r="O13" s="56" t="s">
        <v>23</v>
      </c>
      <c r="P13" s="57"/>
    </row>
    <row r="14" spans="2:16" s="55" customFormat="1" ht="18" customHeight="1" x14ac:dyDescent="0.2">
      <c r="B14" s="114"/>
      <c r="C14" s="114"/>
      <c r="D14" s="66"/>
      <c r="E14" s="66"/>
      <c r="F14" s="66"/>
      <c r="G14" s="66"/>
      <c r="H14" s="66"/>
      <c r="I14" s="66"/>
      <c r="J14" s="66"/>
      <c r="K14" s="66"/>
      <c r="L14" s="66"/>
      <c r="M14" s="66"/>
      <c r="N14" s="66"/>
      <c r="O14" s="66"/>
      <c r="P14" s="58" t="s">
        <v>24</v>
      </c>
    </row>
    <row r="15" spans="2:16" s="55" customFormat="1" ht="18" hidden="1" customHeight="1" x14ac:dyDescent="0.2">
      <c r="B15" s="107" t="s">
        <v>220</v>
      </c>
      <c r="C15" s="109"/>
      <c r="D15" s="91">
        <f>ROUND(D14,0)</f>
        <v>0</v>
      </c>
      <c r="E15" s="91">
        <f t="shared" ref="E15:O15" si="0">ROUND(E14,0)</f>
        <v>0</v>
      </c>
      <c r="F15" s="91">
        <f t="shared" si="0"/>
        <v>0</v>
      </c>
      <c r="G15" s="91">
        <f t="shared" si="0"/>
        <v>0</v>
      </c>
      <c r="H15" s="91">
        <f t="shared" si="0"/>
        <v>0</v>
      </c>
      <c r="I15" s="91">
        <f t="shared" si="0"/>
        <v>0</v>
      </c>
      <c r="J15" s="91">
        <f t="shared" si="0"/>
        <v>0</v>
      </c>
      <c r="K15" s="91">
        <f t="shared" si="0"/>
        <v>0</v>
      </c>
      <c r="L15" s="91">
        <f t="shared" si="0"/>
        <v>0</v>
      </c>
      <c r="M15" s="91">
        <f t="shared" si="0"/>
        <v>0</v>
      </c>
      <c r="N15" s="91">
        <f t="shared" si="0"/>
        <v>0</v>
      </c>
      <c r="O15" s="91">
        <f t="shared" si="0"/>
        <v>0</v>
      </c>
      <c r="P15" s="58"/>
    </row>
    <row r="16" spans="2:16" s="55" customFormat="1" ht="34.950000000000003" customHeight="1" x14ac:dyDescent="0.2">
      <c r="B16" s="101" t="s">
        <v>213</v>
      </c>
      <c r="C16" s="114"/>
      <c r="D16" s="118">
        <f>ROUND('計算用(差替元差替可能容量)'!B97,0)</f>
        <v>0</v>
      </c>
      <c r="E16" s="118"/>
      <c r="F16" s="118"/>
      <c r="G16" s="118"/>
      <c r="H16" s="118"/>
      <c r="I16" s="118"/>
      <c r="J16" s="118"/>
      <c r="K16" s="118"/>
      <c r="L16" s="118"/>
      <c r="M16" s="118"/>
      <c r="N16" s="118"/>
      <c r="O16" s="118"/>
      <c r="P16" s="58" t="s">
        <v>24</v>
      </c>
    </row>
    <row r="17" spans="2:22" s="55" customFormat="1" ht="18" customHeight="1" x14ac:dyDescent="0.2"/>
    <row r="18" spans="2:22" s="55" customFormat="1" ht="18" customHeight="1" x14ac:dyDescent="0.2">
      <c r="B18" s="55" t="s">
        <v>203</v>
      </c>
    </row>
    <row r="19" spans="2:22" s="55" customFormat="1" ht="18" customHeight="1" x14ac:dyDescent="0.2">
      <c r="B19" s="59" t="s">
        <v>181</v>
      </c>
      <c r="C19" s="56" t="s">
        <v>1</v>
      </c>
      <c r="D19" s="114" t="s">
        <v>25</v>
      </c>
      <c r="E19" s="114"/>
      <c r="F19" s="114"/>
      <c r="G19" s="114"/>
      <c r="H19" s="114"/>
      <c r="I19" s="114"/>
      <c r="J19" s="114"/>
      <c r="K19" s="114"/>
      <c r="L19" s="114"/>
      <c r="M19" s="114"/>
      <c r="N19" s="114"/>
      <c r="O19" s="114"/>
      <c r="P19" s="56" t="s">
        <v>2</v>
      </c>
    </row>
    <row r="20" spans="2:22" s="55" customFormat="1" ht="18" customHeight="1" x14ac:dyDescent="0.2">
      <c r="B20" s="127" t="s">
        <v>182</v>
      </c>
      <c r="C20" s="56" t="s">
        <v>204</v>
      </c>
      <c r="D20" s="104"/>
      <c r="E20" s="105"/>
      <c r="F20" s="105"/>
      <c r="G20" s="105"/>
      <c r="H20" s="105"/>
      <c r="I20" s="105"/>
      <c r="J20" s="105"/>
      <c r="K20" s="105"/>
      <c r="L20" s="105"/>
      <c r="M20" s="105"/>
      <c r="N20" s="105"/>
      <c r="O20" s="106"/>
      <c r="P20" s="60"/>
    </row>
    <row r="21" spans="2:22" s="55" customFormat="1" ht="18" customHeight="1" x14ac:dyDescent="0.2">
      <c r="B21" s="128"/>
      <c r="C21" s="56" t="s">
        <v>206</v>
      </c>
      <c r="D21" s="104"/>
      <c r="E21" s="105"/>
      <c r="F21" s="105"/>
      <c r="G21" s="105"/>
      <c r="H21" s="105"/>
      <c r="I21" s="105"/>
      <c r="J21" s="105"/>
      <c r="K21" s="105"/>
      <c r="L21" s="105"/>
      <c r="M21" s="105"/>
      <c r="N21" s="105"/>
      <c r="O21" s="106"/>
      <c r="P21" s="60"/>
      <c r="V21" s="93"/>
    </row>
    <row r="22" spans="2:22" s="55" customFormat="1" ht="18" customHeight="1" x14ac:dyDescent="0.3">
      <c r="B22" s="128"/>
      <c r="C22" s="56" t="s">
        <v>205</v>
      </c>
      <c r="D22" s="110"/>
      <c r="E22" s="110"/>
      <c r="F22" s="110"/>
      <c r="G22" s="110"/>
      <c r="H22" s="110"/>
      <c r="I22" s="110"/>
      <c r="J22" s="110"/>
      <c r="K22" s="110"/>
      <c r="L22" s="110"/>
      <c r="M22" s="110"/>
      <c r="N22" s="110"/>
      <c r="O22" s="110"/>
      <c r="P22" s="57"/>
    </row>
    <row r="23" spans="2:22" s="55" customFormat="1" ht="18" customHeight="1" x14ac:dyDescent="0.3">
      <c r="B23" s="128"/>
      <c r="C23" s="111" t="s">
        <v>218</v>
      </c>
      <c r="D23" s="56" t="s">
        <v>12</v>
      </c>
      <c r="E23" s="56" t="s">
        <v>13</v>
      </c>
      <c r="F23" s="56" t="s">
        <v>14</v>
      </c>
      <c r="G23" s="56" t="s">
        <v>15</v>
      </c>
      <c r="H23" s="56" t="s">
        <v>16</v>
      </c>
      <c r="I23" s="56" t="s">
        <v>17</v>
      </c>
      <c r="J23" s="56" t="s">
        <v>18</v>
      </c>
      <c r="K23" s="56" t="s">
        <v>19</v>
      </c>
      <c r="L23" s="56" t="s">
        <v>20</v>
      </c>
      <c r="M23" s="56" t="s">
        <v>21</v>
      </c>
      <c r="N23" s="56" t="s">
        <v>22</v>
      </c>
      <c r="O23" s="56" t="s">
        <v>23</v>
      </c>
      <c r="P23" s="57"/>
    </row>
    <row r="24" spans="2:22" s="55" customFormat="1" ht="18" customHeight="1" x14ac:dyDescent="0.2">
      <c r="B24" s="128"/>
      <c r="C24" s="112"/>
      <c r="D24" s="66"/>
      <c r="E24" s="66"/>
      <c r="F24" s="66"/>
      <c r="G24" s="66"/>
      <c r="H24" s="66"/>
      <c r="I24" s="66"/>
      <c r="J24" s="66"/>
      <c r="K24" s="66"/>
      <c r="L24" s="66"/>
      <c r="M24" s="66"/>
      <c r="N24" s="66"/>
      <c r="O24" s="66"/>
      <c r="P24" s="58" t="s">
        <v>24</v>
      </c>
    </row>
    <row r="25" spans="2:22" s="55" customFormat="1" ht="18" hidden="1" customHeight="1" x14ac:dyDescent="0.2">
      <c r="B25" s="128"/>
      <c r="C25" s="92" t="s">
        <v>220</v>
      </c>
      <c r="D25" s="91">
        <f>ROUND(D24,0)</f>
        <v>0</v>
      </c>
      <c r="E25" s="91">
        <f t="shared" ref="E25:O25" si="1">ROUND(E24,0)</f>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si="1"/>
        <v>0</v>
      </c>
      <c r="P25" s="89"/>
    </row>
    <row r="26" spans="2:22" s="55" customFormat="1" ht="30" customHeight="1" x14ac:dyDescent="0.2">
      <c r="B26" s="128"/>
      <c r="C26" s="61" t="s">
        <v>219</v>
      </c>
      <c r="D26" s="98"/>
      <c r="E26" s="98"/>
      <c r="F26" s="98"/>
      <c r="G26" s="98"/>
      <c r="H26" s="98"/>
      <c r="I26" s="98"/>
      <c r="J26" s="98"/>
      <c r="K26" s="98"/>
      <c r="L26" s="98"/>
      <c r="M26" s="98"/>
      <c r="N26" s="98"/>
      <c r="O26" s="98"/>
      <c r="P26" s="58" t="s">
        <v>24</v>
      </c>
    </row>
    <row r="27" spans="2:22" s="55" customFormat="1" ht="18" hidden="1" customHeight="1" x14ac:dyDescent="0.2">
      <c r="B27" s="112"/>
      <c r="C27" s="92" t="s">
        <v>220</v>
      </c>
      <c r="D27" s="124">
        <f>ROUND(D26,0)</f>
        <v>0</v>
      </c>
      <c r="E27" s="125"/>
      <c r="F27" s="125"/>
      <c r="G27" s="125"/>
      <c r="H27" s="125"/>
      <c r="I27" s="125"/>
      <c r="J27" s="125"/>
      <c r="K27" s="125"/>
      <c r="L27" s="125"/>
      <c r="M27" s="125"/>
      <c r="N27" s="125"/>
      <c r="O27" s="126"/>
      <c r="P27" s="58"/>
    </row>
    <row r="28" spans="2:22" s="55" customFormat="1" ht="18" customHeight="1" x14ac:dyDescent="0.2">
      <c r="B28" s="127" t="s">
        <v>183</v>
      </c>
      <c r="C28" s="56" t="s">
        <v>204</v>
      </c>
      <c r="D28" s="104"/>
      <c r="E28" s="105"/>
      <c r="F28" s="105"/>
      <c r="G28" s="105"/>
      <c r="H28" s="105"/>
      <c r="I28" s="105"/>
      <c r="J28" s="105"/>
      <c r="K28" s="105"/>
      <c r="L28" s="105"/>
      <c r="M28" s="105"/>
      <c r="N28" s="105"/>
      <c r="O28" s="106"/>
      <c r="P28" s="60"/>
    </row>
    <row r="29" spans="2:22" s="55" customFormat="1" ht="18" customHeight="1" x14ac:dyDescent="0.2">
      <c r="B29" s="128"/>
      <c r="C29" s="56" t="s">
        <v>206</v>
      </c>
      <c r="D29" s="104"/>
      <c r="E29" s="105"/>
      <c r="F29" s="105"/>
      <c r="G29" s="105"/>
      <c r="H29" s="105"/>
      <c r="I29" s="105"/>
      <c r="J29" s="105"/>
      <c r="K29" s="105"/>
      <c r="L29" s="105"/>
      <c r="M29" s="105"/>
      <c r="N29" s="105"/>
      <c r="O29" s="106"/>
      <c r="P29" s="60"/>
    </row>
    <row r="30" spans="2:22" s="55" customFormat="1" ht="18" customHeight="1" x14ac:dyDescent="0.3">
      <c r="B30" s="128"/>
      <c r="C30" s="56" t="s">
        <v>205</v>
      </c>
      <c r="D30" s="110"/>
      <c r="E30" s="110"/>
      <c r="F30" s="110"/>
      <c r="G30" s="110"/>
      <c r="H30" s="110"/>
      <c r="I30" s="110"/>
      <c r="J30" s="110"/>
      <c r="K30" s="110"/>
      <c r="L30" s="110"/>
      <c r="M30" s="110"/>
      <c r="N30" s="110"/>
      <c r="O30" s="110"/>
      <c r="P30" s="57"/>
    </row>
    <row r="31" spans="2:22" s="55" customFormat="1" ht="18" customHeight="1" x14ac:dyDescent="0.3">
      <c r="B31" s="128"/>
      <c r="C31" s="111" t="s">
        <v>218</v>
      </c>
      <c r="D31" s="56" t="s">
        <v>12</v>
      </c>
      <c r="E31" s="56" t="s">
        <v>13</v>
      </c>
      <c r="F31" s="56" t="s">
        <v>14</v>
      </c>
      <c r="G31" s="56" t="s">
        <v>15</v>
      </c>
      <c r="H31" s="56" t="s">
        <v>16</v>
      </c>
      <c r="I31" s="56" t="s">
        <v>17</v>
      </c>
      <c r="J31" s="56" t="s">
        <v>18</v>
      </c>
      <c r="K31" s="56" t="s">
        <v>19</v>
      </c>
      <c r="L31" s="56" t="s">
        <v>20</v>
      </c>
      <c r="M31" s="56" t="s">
        <v>21</v>
      </c>
      <c r="N31" s="56" t="s">
        <v>22</v>
      </c>
      <c r="O31" s="56" t="s">
        <v>23</v>
      </c>
      <c r="P31" s="57"/>
    </row>
    <row r="32" spans="2:22" s="55" customFormat="1" ht="18" customHeight="1" x14ac:dyDescent="0.2">
      <c r="B32" s="128"/>
      <c r="C32" s="112"/>
      <c r="D32" s="66"/>
      <c r="E32" s="66"/>
      <c r="F32" s="66"/>
      <c r="G32" s="66"/>
      <c r="H32" s="66"/>
      <c r="I32" s="66"/>
      <c r="J32" s="66"/>
      <c r="K32" s="66"/>
      <c r="L32" s="66"/>
      <c r="M32" s="66"/>
      <c r="N32" s="66"/>
      <c r="O32" s="66"/>
      <c r="P32" s="58" t="s">
        <v>24</v>
      </c>
    </row>
    <row r="33" spans="2:16" s="55" customFormat="1" ht="18" hidden="1" customHeight="1" x14ac:dyDescent="0.2">
      <c r="B33" s="128"/>
      <c r="C33" s="92" t="s">
        <v>220</v>
      </c>
      <c r="D33" s="91">
        <f>ROUND(D32,0)</f>
        <v>0</v>
      </c>
      <c r="E33" s="91">
        <f t="shared" ref="E33" si="2">ROUND(E32,0)</f>
        <v>0</v>
      </c>
      <c r="F33" s="91">
        <f t="shared" ref="F33" si="3">ROUND(F32,0)</f>
        <v>0</v>
      </c>
      <c r="G33" s="91">
        <f t="shared" ref="G33" si="4">ROUND(G32,0)</f>
        <v>0</v>
      </c>
      <c r="H33" s="91">
        <f t="shared" ref="H33" si="5">ROUND(H32,0)</f>
        <v>0</v>
      </c>
      <c r="I33" s="91">
        <f t="shared" ref="I33" si="6">ROUND(I32,0)</f>
        <v>0</v>
      </c>
      <c r="J33" s="91">
        <f t="shared" ref="J33" si="7">ROUND(J32,0)</f>
        <v>0</v>
      </c>
      <c r="K33" s="91">
        <f t="shared" ref="K33" si="8">ROUND(K32,0)</f>
        <v>0</v>
      </c>
      <c r="L33" s="91">
        <f t="shared" ref="L33" si="9">ROUND(L32,0)</f>
        <v>0</v>
      </c>
      <c r="M33" s="91">
        <f t="shared" ref="M33" si="10">ROUND(M32,0)</f>
        <v>0</v>
      </c>
      <c r="N33" s="91">
        <f t="shared" ref="N33" si="11">ROUND(N32,0)</f>
        <v>0</v>
      </c>
      <c r="O33" s="91">
        <f t="shared" ref="O33" si="12">ROUND(O32,0)</f>
        <v>0</v>
      </c>
      <c r="P33" s="58"/>
    </row>
    <row r="34" spans="2:16" s="55" customFormat="1" ht="30" customHeight="1" x14ac:dyDescent="0.2">
      <c r="B34" s="128"/>
      <c r="C34" s="73" t="s">
        <v>219</v>
      </c>
      <c r="D34" s="98"/>
      <c r="E34" s="98"/>
      <c r="F34" s="98"/>
      <c r="G34" s="98"/>
      <c r="H34" s="98"/>
      <c r="I34" s="98"/>
      <c r="J34" s="98"/>
      <c r="K34" s="98"/>
      <c r="L34" s="98"/>
      <c r="M34" s="98"/>
      <c r="N34" s="98"/>
      <c r="O34" s="98"/>
      <c r="P34" s="58" t="s">
        <v>24</v>
      </c>
    </row>
    <row r="35" spans="2:16" s="55" customFormat="1" ht="18" hidden="1" customHeight="1" x14ac:dyDescent="0.2">
      <c r="B35" s="112"/>
      <c r="C35" s="92" t="s">
        <v>220</v>
      </c>
      <c r="D35" s="124">
        <f>ROUND(D34,0)</f>
        <v>0</v>
      </c>
      <c r="E35" s="125"/>
      <c r="F35" s="125"/>
      <c r="G35" s="125"/>
      <c r="H35" s="125"/>
      <c r="I35" s="125"/>
      <c r="J35" s="125"/>
      <c r="K35" s="125"/>
      <c r="L35" s="125"/>
      <c r="M35" s="125"/>
      <c r="N35" s="125"/>
      <c r="O35" s="126"/>
      <c r="P35" s="58"/>
    </row>
    <row r="36" spans="2:16" s="55" customFormat="1" ht="18" customHeight="1" x14ac:dyDescent="0.2">
      <c r="B36" s="127" t="s">
        <v>184</v>
      </c>
      <c r="C36" s="56" t="s">
        <v>204</v>
      </c>
      <c r="D36" s="104"/>
      <c r="E36" s="105"/>
      <c r="F36" s="105"/>
      <c r="G36" s="105"/>
      <c r="H36" s="105"/>
      <c r="I36" s="105"/>
      <c r="J36" s="105"/>
      <c r="K36" s="105"/>
      <c r="L36" s="105"/>
      <c r="M36" s="105"/>
      <c r="N36" s="105"/>
      <c r="O36" s="106"/>
      <c r="P36" s="60"/>
    </row>
    <row r="37" spans="2:16" s="55" customFormat="1" ht="18" customHeight="1" x14ac:dyDescent="0.2">
      <c r="B37" s="128"/>
      <c r="C37" s="56" t="s">
        <v>206</v>
      </c>
      <c r="D37" s="104"/>
      <c r="E37" s="105"/>
      <c r="F37" s="105"/>
      <c r="G37" s="105"/>
      <c r="H37" s="105"/>
      <c r="I37" s="105"/>
      <c r="J37" s="105"/>
      <c r="K37" s="105"/>
      <c r="L37" s="105"/>
      <c r="M37" s="105"/>
      <c r="N37" s="105"/>
      <c r="O37" s="106"/>
      <c r="P37" s="60"/>
    </row>
    <row r="38" spans="2:16" s="55" customFormat="1" ht="18" customHeight="1" x14ac:dyDescent="0.3">
      <c r="B38" s="128"/>
      <c r="C38" s="56" t="s">
        <v>205</v>
      </c>
      <c r="D38" s="110"/>
      <c r="E38" s="110"/>
      <c r="F38" s="110"/>
      <c r="G38" s="110"/>
      <c r="H38" s="110"/>
      <c r="I38" s="110"/>
      <c r="J38" s="110"/>
      <c r="K38" s="110"/>
      <c r="L38" s="110"/>
      <c r="M38" s="110"/>
      <c r="N38" s="110"/>
      <c r="O38" s="110"/>
      <c r="P38" s="57"/>
    </row>
    <row r="39" spans="2:16" s="55" customFormat="1" ht="18" customHeight="1" x14ac:dyDescent="0.3">
      <c r="B39" s="128"/>
      <c r="C39" s="111" t="s">
        <v>218</v>
      </c>
      <c r="D39" s="56" t="s">
        <v>12</v>
      </c>
      <c r="E39" s="56" t="s">
        <v>13</v>
      </c>
      <c r="F39" s="56" t="s">
        <v>14</v>
      </c>
      <c r="G39" s="56" t="s">
        <v>15</v>
      </c>
      <c r="H39" s="56" t="s">
        <v>16</v>
      </c>
      <c r="I39" s="56" t="s">
        <v>17</v>
      </c>
      <c r="J39" s="56" t="s">
        <v>18</v>
      </c>
      <c r="K39" s="56" t="s">
        <v>19</v>
      </c>
      <c r="L39" s="56" t="s">
        <v>20</v>
      </c>
      <c r="M39" s="56" t="s">
        <v>21</v>
      </c>
      <c r="N39" s="56" t="s">
        <v>22</v>
      </c>
      <c r="O39" s="56" t="s">
        <v>23</v>
      </c>
      <c r="P39" s="57"/>
    </row>
    <row r="40" spans="2:16" s="55" customFormat="1" ht="18" customHeight="1" x14ac:dyDescent="0.2">
      <c r="B40" s="128"/>
      <c r="C40" s="112"/>
      <c r="D40" s="66"/>
      <c r="E40" s="66"/>
      <c r="F40" s="66"/>
      <c r="G40" s="66"/>
      <c r="H40" s="66"/>
      <c r="I40" s="66"/>
      <c r="J40" s="66"/>
      <c r="K40" s="66"/>
      <c r="L40" s="66"/>
      <c r="M40" s="66"/>
      <c r="N40" s="66"/>
      <c r="O40" s="66"/>
      <c r="P40" s="58" t="s">
        <v>24</v>
      </c>
    </row>
    <row r="41" spans="2:16" s="55" customFormat="1" ht="18" hidden="1" customHeight="1" x14ac:dyDescent="0.2">
      <c r="B41" s="128"/>
      <c r="C41" s="92" t="s">
        <v>220</v>
      </c>
      <c r="D41" s="91">
        <f>ROUND(D40,0)</f>
        <v>0</v>
      </c>
      <c r="E41" s="91">
        <f t="shared" ref="E41" si="13">ROUND(E40,0)</f>
        <v>0</v>
      </c>
      <c r="F41" s="91">
        <f t="shared" ref="F41" si="14">ROUND(F40,0)</f>
        <v>0</v>
      </c>
      <c r="G41" s="91">
        <f t="shared" ref="G41" si="15">ROUND(G40,0)</f>
        <v>0</v>
      </c>
      <c r="H41" s="91">
        <f t="shared" ref="H41" si="16">ROUND(H40,0)</f>
        <v>0</v>
      </c>
      <c r="I41" s="91">
        <f t="shared" ref="I41" si="17">ROUND(I40,0)</f>
        <v>0</v>
      </c>
      <c r="J41" s="91">
        <f t="shared" ref="J41" si="18">ROUND(J40,0)</f>
        <v>0</v>
      </c>
      <c r="K41" s="91">
        <f t="shared" ref="K41" si="19">ROUND(K40,0)</f>
        <v>0</v>
      </c>
      <c r="L41" s="91">
        <f t="shared" ref="L41" si="20">ROUND(L40,0)</f>
        <v>0</v>
      </c>
      <c r="M41" s="91">
        <f t="shared" ref="M41" si="21">ROUND(M40,0)</f>
        <v>0</v>
      </c>
      <c r="N41" s="91">
        <f t="shared" ref="N41" si="22">ROUND(N40,0)</f>
        <v>0</v>
      </c>
      <c r="O41" s="91">
        <f t="shared" ref="O41" si="23">ROUND(O40,0)</f>
        <v>0</v>
      </c>
      <c r="P41" s="58"/>
    </row>
    <row r="42" spans="2:16" s="55" customFormat="1" ht="30" customHeight="1" x14ac:dyDescent="0.2">
      <c r="B42" s="128"/>
      <c r="C42" s="73" t="s">
        <v>219</v>
      </c>
      <c r="D42" s="98"/>
      <c r="E42" s="98"/>
      <c r="F42" s="98"/>
      <c r="G42" s="98"/>
      <c r="H42" s="98"/>
      <c r="I42" s="98"/>
      <c r="J42" s="98"/>
      <c r="K42" s="98"/>
      <c r="L42" s="98"/>
      <c r="M42" s="98"/>
      <c r="N42" s="98"/>
      <c r="O42" s="98"/>
      <c r="P42" s="58" t="s">
        <v>24</v>
      </c>
    </row>
    <row r="43" spans="2:16" s="55" customFormat="1" ht="18" hidden="1" customHeight="1" x14ac:dyDescent="0.2">
      <c r="B43" s="112"/>
      <c r="C43" s="92" t="s">
        <v>220</v>
      </c>
      <c r="D43" s="124">
        <f>ROUND(D42,0)</f>
        <v>0</v>
      </c>
      <c r="E43" s="125"/>
      <c r="F43" s="125"/>
      <c r="G43" s="125"/>
      <c r="H43" s="125"/>
      <c r="I43" s="125"/>
      <c r="J43" s="125"/>
      <c r="K43" s="125"/>
      <c r="L43" s="125"/>
      <c r="M43" s="125"/>
      <c r="N43" s="125"/>
      <c r="O43" s="126"/>
      <c r="P43" s="58"/>
    </row>
    <row r="44" spans="2:16" s="55" customFormat="1" ht="18" customHeight="1" x14ac:dyDescent="0.2">
      <c r="B44" s="127" t="s">
        <v>185</v>
      </c>
      <c r="C44" s="56" t="s">
        <v>204</v>
      </c>
      <c r="D44" s="104"/>
      <c r="E44" s="105"/>
      <c r="F44" s="105"/>
      <c r="G44" s="105"/>
      <c r="H44" s="105"/>
      <c r="I44" s="105"/>
      <c r="J44" s="105"/>
      <c r="K44" s="105"/>
      <c r="L44" s="105"/>
      <c r="M44" s="105"/>
      <c r="N44" s="105"/>
      <c r="O44" s="106"/>
      <c r="P44" s="60"/>
    </row>
    <row r="45" spans="2:16" s="55" customFormat="1" ht="18" customHeight="1" x14ac:dyDescent="0.2">
      <c r="B45" s="128"/>
      <c r="C45" s="56" t="s">
        <v>206</v>
      </c>
      <c r="D45" s="104"/>
      <c r="E45" s="105"/>
      <c r="F45" s="105"/>
      <c r="G45" s="105"/>
      <c r="H45" s="105"/>
      <c r="I45" s="105"/>
      <c r="J45" s="105"/>
      <c r="K45" s="105"/>
      <c r="L45" s="105"/>
      <c r="M45" s="105"/>
      <c r="N45" s="105"/>
      <c r="O45" s="106"/>
      <c r="P45" s="60"/>
    </row>
    <row r="46" spans="2:16" s="55" customFormat="1" ht="18" customHeight="1" x14ac:dyDescent="0.3">
      <c r="B46" s="128"/>
      <c r="C46" s="56" t="s">
        <v>205</v>
      </c>
      <c r="D46" s="110"/>
      <c r="E46" s="110"/>
      <c r="F46" s="110"/>
      <c r="G46" s="110"/>
      <c r="H46" s="110"/>
      <c r="I46" s="110"/>
      <c r="J46" s="110"/>
      <c r="K46" s="110"/>
      <c r="L46" s="110"/>
      <c r="M46" s="110"/>
      <c r="N46" s="110"/>
      <c r="O46" s="110"/>
      <c r="P46" s="57"/>
    </row>
    <row r="47" spans="2:16" s="55" customFormat="1" ht="18" customHeight="1" x14ac:dyDescent="0.3">
      <c r="B47" s="128"/>
      <c r="C47" s="111" t="s">
        <v>218</v>
      </c>
      <c r="D47" s="56" t="s">
        <v>12</v>
      </c>
      <c r="E47" s="56" t="s">
        <v>13</v>
      </c>
      <c r="F47" s="56" t="s">
        <v>14</v>
      </c>
      <c r="G47" s="56" t="s">
        <v>15</v>
      </c>
      <c r="H47" s="56" t="s">
        <v>16</v>
      </c>
      <c r="I47" s="56" t="s">
        <v>17</v>
      </c>
      <c r="J47" s="56" t="s">
        <v>18</v>
      </c>
      <c r="K47" s="56" t="s">
        <v>19</v>
      </c>
      <c r="L47" s="56" t="s">
        <v>20</v>
      </c>
      <c r="M47" s="56" t="s">
        <v>21</v>
      </c>
      <c r="N47" s="56" t="s">
        <v>22</v>
      </c>
      <c r="O47" s="56" t="s">
        <v>23</v>
      </c>
      <c r="P47" s="57"/>
    </row>
    <row r="48" spans="2:16" s="55" customFormat="1" ht="18" customHeight="1" x14ac:dyDescent="0.2">
      <c r="B48" s="128"/>
      <c r="C48" s="112"/>
      <c r="D48" s="66"/>
      <c r="E48" s="66"/>
      <c r="F48" s="66"/>
      <c r="G48" s="66"/>
      <c r="H48" s="66"/>
      <c r="I48" s="66"/>
      <c r="J48" s="66"/>
      <c r="K48" s="66"/>
      <c r="L48" s="66"/>
      <c r="M48" s="66"/>
      <c r="N48" s="66"/>
      <c r="O48" s="66"/>
      <c r="P48" s="58" t="s">
        <v>24</v>
      </c>
    </row>
    <row r="49" spans="2:16" s="55" customFormat="1" ht="18" hidden="1" customHeight="1" x14ac:dyDescent="0.2">
      <c r="B49" s="128"/>
      <c r="C49" s="92" t="s">
        <v>220</v>
      </c>
      <c r="D49" s="91">
        <f>ROUND(D48,0)</f>
        <v>0</v>
      </c>
      <c r="E49" s="91">
        <f t="shared" ref="E49" si="24">ROUND(E48,0)</f>
        <v>0</v>
      </c>
      <c r="F49" s="91">
        <f t="shared" ref="F49" si="25">ROUND(F48,0)</f>
        <v>0</v>
      </c>
      <c r="G49" s="91">
        <f t="shared" ref="G49" si="26">ROUND(G48,0)</f>
        <v>0</v>
      </c>
      <c r="H49" s="91">
        <f t="shared" ref="H49" si="27">ROUND(H48,0)</f>
        <v>0</v>
      </c>
      <c r="I49" s="91">
        <f t="shared" ref="I49" si="28">ROUND(I48,0)</f>
        <v>0</v>
      </c>
      <c r="J49" s="91">
        <f t="shared" ref="J49" si="29">ROUND(J48,0)</f>
        <v>0</v>
      </c>
      <c r="K49" s="91">
        <f t="shared" ref="K49" si="30">ROUND(K48,0)</f>
        <v>0</v>
      </c>
      <c r="L49" s="91">
        <f t="shared" ref="L49" si="31">ROUND(L48,0)</f>
        <v>0</v>
      </c>
      <c r="M49" s="91">
        <f t="shared" ref="M49" si="32">ROUND(M48,0)</f>
        <v>0</v>
      </c>
      <c r="N49" s="91">
        <f t="shared" ref="N49" si="33">ROUND(N48,0)</f>
        <v>0</v>
      </c>
      <c r="O49" s="91">
        <f t="shared" ref="O49" si="34">ROUND(O48,0)</f>
        <v>0</v>
      </c>
      <c r="P49" s="58"/>
    </row>
    <row r="50" spans="2:16" s="55" customFormat="1" ht="30" customHeight="1" x14ac:dyDescent="0.2">
      <c r="B50" s="128"/>
      <c r="C50" s="73" t="s">
        <v>219</v>
      </c>
      <c r="D50" s="98"/>
      <c r="E50" s="98"/>
      <c r="F50" s="98"/>
      <c r="G50" s="98"/>
      <c r="H50" s="98"/>
      <c r="I50" s="98"/>
      <c r="J50" s="98"/>
      <c r="K50" s="98"/>
      <c r="L50" s="98"/>
      <c r="M50" s="98"/>
      <c r="N50" s="98"/>
      <c r="O50" s="98"/>
      <c r="P50" s="58" t="s">
        <v>24</v>
      </c>
    </row>
    <row r="51" spans="2:16" s="55" customFormat="1" ht="18" hidden="1" customHeight="1" x14ac:dyDescent="0.2">
      <c r="B51" s="112"/>
      <c r="C51" s="92" t="s">
        <v>220</v>
      </c>
      <c r="D51" s="124">
        <f>ROUND(D50,0)</f>
        <v>0</v>
      </c>
      <c r="E51" s="125"/>
      <c r="F51" s="125"/>
      <c r="G51" s="125"/>
      <c r="H51" s="125"/>
      <c r="I51" s="125"/>
      <c r="J51" s="125"/>
      <c r="K51" s="125"/>
      <c r="L51" s="125"/>
      <c r="M51" s="125"/>
      <c r="N51" s="125"/>
      <c r="O51" s="126"/>
      <c r="P51" s="58"/>
    </row>
    <row r="52" spans="2:16" s="55" customFormat="1" ht="18" customHeight="1" x14ac:dyDescent="0.2">
      <c r="B52" s="127" t="s">
        <v>186</v>
      </c>
      <c r="C52" s="56" t="s">
        <v>204</v>
      </c>
      <c r="D52" s="104"/>
      <c r="E52" s="105"/>
      <c r="F52" s="105"/>
      <c r="G52" s="105"/>
      <c r="H52" s="105"/>
      <c r="I52" s="105"/>
      <c r="J52" s="105"/>
      <c r="K52" s="105"/>
      <c r="L52" s="105"/>
      <c r="M52" s="105"/>
      <c r="N52" s="105"/>
      <c r="O52" s="106"/>
      <c r="P52" s="60"/>
    </row>
    <row r="53" spans="2:16" s="55" customFormat="1" ht="18" customHeight="1" x14ac:dyDescent="0.2">
      <c r="B53" s="128"/>
      <c r="C53" s="56" t="s">
        <v>206</v>
      </c>
      <c r="D53" s="104"/>
      <c r="E53" s="105"/>
      <c r="F53" s="105"/>
      <c r="G53" s="105"/>
      <c r="H53" s="105"/>
      <c r="I53" s="105"/>
      <c r="J53" s="105"/>
      <c r="K53" s="105"/>
      <c r="L53" s="105"/>
      <c r="M53" s="105"/>
      <c r="N53" s="105"/>
      <c r="O53" s="106"/>
      <c r="P53" s="60"/>
    </row>
    <row r="54" spans="2:16" s="55" customFormat="1" ht="18" customHeight="1" x14ac:dyDescent="0.3">
      <c r="B54" s="128"/>
      <c r="C54" s="56" t="s">
        <v>205</v>
      </c>
      <c r="D54" s="110"/>
      <c r="E54" s="110"/>
      <c r="F54" s="110"/>
      <c r="G54" s="110"/>
      <c r="H54" s="110"/>
      <c r="I54" s="110"/>
      <c r="J54" s="110"/>
      <c r="K54" s="110"/>
      <c r="L54" s="110"/>
      <c r="M54" s="110"/>
      <c r="N54" s="110"/>
      <c r="O54" s="110"/>
      <c r="P54" s="57"/>
    </row>
    <row r="55" spans="2:16" s="55" customFormat="1" ht="18" customHeight="1" x14ac:dyDescent="0.3">
      <c r="B55" s="128"/>
      <c r="C55" s="111" t="s">
        <v>218</v>
      </c>
      <c r="D55" s="56" t="s">
        <v>12</v>
      </c>
      <c r="E55" s="56" t="s">
        <v>13</v>
      </c>
      <c r="F55" s="56" t="s">
        <v>14</v>
      </c>
      <c r="G55" s="56" t="s">
        <v>15</v>
      </c>
      <c r="H55" s="56" t="s">
        <v>16</v>
      </c>
      <c r="I55" s="56" t="s">
        <v>17</v>
      </c>
      <c r="J55" s="56" t="s">
        <v>18</v>
      </c>
      <c r="K55" s="56" t="s">
        <v>19</v>
      </c>
      <c r="L55" s="56" t="s">
        <v>20</v>
      </c>
      <c r="M55" s="56" t="s">
        <v>21</v>
      </c>
      <c r="N55" s="56" t="s">
        <v>22</v>
      </c>
      <c r="O55" s="56" t="s">
        <v>23</v>
      </c>
      <c r="P55" s="57"/>
    </row>
    <row r="56" spans="2:16" s="55" customFormat="1" ht="18" customHeight="1" x14ac:dyDescent="0.2">
      <c r="B56" s="128"/>
      <c r="C56" s="112"/>
      <c r="D56" s="66"/>
      <c r="E56" s="66"/>
      <c r="F56" s="66"/>
      <c r="G56" s="66"/>
      <c r="H56" s="66"/>
      <c r="I56" s="66"/>
      <c r="J56" s="66"/>
      <c r="K56" s="66"/>
      <c r="L56" s="66"/>
      <c r="M56" s="66"/>
      <c r="N56" s="66"/>
      <c r="O56" s="66"/>
      <c r="P56" s="58" t="s">
        <v>24</v>
      </c>
    </row>
    <row r="57" spans="2:16" s="55" customFormat="1" ht="18" hidden="1" customHeight="1" x14ac:dyDescent="0.2">
      <c r="B57" s="128"/>
      <c r="C57" s="92" t="s">
        <v>220</v>
      </c>
      <c r="D57" s="91">
        <f>ROUND(D56,0)</f>
        <v>0</v>
      </c>
      <c r="E57" s="91">
        <f t="shared" ref="E57" si="35">ROUND(E56,0)</f>
        <v>0</v>
      </c>
      <c r="F57" s="91">
        <f t="shared" ref="F57" si="36">ROUND(F56,0)</f>
        <v>0</v>
      </c>
      <c r="G57" s="91">
        <f t="shared" ref="G57" si="37">ROUND(G56,0)</f>
        <v>0</v>
      </c>
      <c r="H57" s="91">
        <f t="shared" ref="H57" si="38">ROUND(H56,0)</f>
        <v>0</v>
      </c>
      <c r="I57" s="91">
        <f t="shared" ref="I57" si="39">ROUND(I56,0)</f>
        <v>0</v>
      </c>
      <c r="J57" s="91">
        <f t="shared" ref="J57" si="40">ROUND(J56,0)</f>
        <v>0</v>
      </c>
      <c r="K57" s="91">
        <f t="shared" ref="K57" si="41">ROUND(K56,0)</f>
        <v>0</v>
      </c>
      <c r="L57" s="91">
        <f t="shared" ref="L57" si="42">ROUND(L56,0)</f>
        <v>0</v>
      </c>
      <c r="M57" s="91">
        <f t="shared" ref="M57" si="43">ROUND(M56,0)</f>
        <v>0</v>
      </c>
      <c r="N57" s="91">
        <f t="shared" ref="N57" si="44">ROUND(N56,0)</f>
        <v>0</v>
      </c>
      <c r="O57" s="91">
        <f t="shared" ref="O57" si="45">ROUND(O56,0)</f>
        <v>0</v>
      </c>
      <c r="P57" s="58"/>
    </row>
    <row r="58" spans="2:16" s="55" customFormat="1" ht="30" customHeight="1" x14ac:dyDescent="0.2">
      <c r="B58" s="128"/>
      <c r="C58" s="73" t="s">
        <v>219</v>
      </c>
      <c r="D58" s="98"/>
      <c r="E58" s="98"/>
      <c r="F58" s="98"/>
      <c r="G58" s="98"/>
      <c r="H58" s="98"/>
      <c r="I58" s="98"/>
      <c r="J58" s="98"/>
      <c r="K58" s="98"/>
      <c r="L58" s="98"/>
      <c r="M58" s="98"/>
      <c r="N58" s="98"/>
      <c r="O58" s="98"/>
      <c r="P58" s="58" t="s">
        <v>24</v>
      </c>
    </row>
    <row r="59" spans="2:16" s="55" customFormat="1" ht="18" hidden="1" customHeight="1" x14ac:dyDescent="0.2">
      <c r="B59" s="112"/>
      <c r="C59" s="92" t="s">
        <v>220</v>
      </c>
      <c r="D59" s="124">
        <f>ROUND(D58,0)</f>
        <v>0</v>
      </c>
      <c r="E59" s="125"/>
      <c r="F59" s="125"/>
      <c r="G59" s="125"/>
      <c r="H59" s="125"/>
      <c r="I59" s="125"/>
      <c r="J59" s="125"/>
      <c r="K59" s="125"/>
      <c r="L59" s="125"/>
      <c r="M59" s="125"/>
      <c r="N59" s="125"/>
      <c r="O59" s="126"/>
      <c r="P59" s="58"/>
    </row>
    <row r="60" spans="2:16" s="55" customFormat="1" ht="18" customHeight="1" x14ac:dyDescent="0.2">
      <c r="B60" s="127" t="s">
        <v>187</v>
      </c>
      <c r="C60" s="56" t="s">
        <v>204</v>
      </c>
      <c r="D60" s="104"/>
      <c r="E60" s="105"/>
      <c r="F60" s="105"/>
      <c r="G60" s="105"/>
      <c r="H60" s="105"/>
      <c r="I60" s="105"/>
      <c r="J60" s="105"/>
      <c r="K60" s="105"/>
      <c r="L60" s="105"/>
      <c r="M60" s="105"/>
      <c r="N60" s="105"/>
      <c r="O60" s="106"/>
      <c r="P60" s="60"/>
    </row>
    <row r="61" spans="2:16" s="55" customFormat="1" ht="18" customHeight="1" x14ac:dyDescent="0.2">
      <c r="B61" s="128"/>
      <c r="C61" s="56" t="s">
        <v>206</v>
      </c>
      <c r="D61" s="104"/>
      <c r="E61" s="105"/>
      <c r="F61" s="105"/>
      <c r="G61" s="105"/>
      <c r="H61" s="105"/>
      <c r="I61" s="105"/>
      <c r="J61" s="105"/>
      <c r="K61" s="105"/>
      <c r="L61" s="105"/>
      <c r="M61" s="105"/>
      <c r="N61" s="105"/>
      <c r="O61" s="106"/>
      <c r="P61" s="60"/>
    </row>
    <row r="62" spans="2:16" s="55" customFormat="1" ht="18" customHeight="1" x14ac:dyDescent="0.3">
      <c r="B62" s="128"/>
      <c r="C62" s="56" t="s">
        <v>205</v>
      </c>
      <c r="D62" s="110"/>
      <c r="E62" s="110"/>
      <c r="F62" s="110"/>
      <c r="G62" s="110"/>
      <c r="H62" s="110"/>
      <c r="I62" s="110"/>
      <c r="J62" s="110"/>
      <c r="K62" s="110"/>
      <c r="L62" s="110"/>
      <c r="M62" s="110"/>
      <c r="N62" s="110"/>
      <c r="O62" s="110"/>
      <c r="P62" s="57"/>
    </row>
    <row r="63" spans="2:16" s="55" customFormat="1" ht="18" customHeight="1" x14ac:dyDescent="0.3">
      <c r="B63" s="128"/>
      <c r="C63" s="111" t="s">
        <v>218</v>
      </c>
      <c r="D63" s="56" t="s">
        <v>12</v>
      </c>
      <c r="E63" s="56" t="s">
        <v>13</v>
      </c>
      <c r="F63" s="56" t="s">
        <v>14</v>
      </c>
      <c r="G63" s="56" t="s">
        <v>15</v>
      </c>
      <c r="H63" s="56" t="s">
        <v>16</v>
      </c>
      <c r="I63" s="56" t="s">
        <v>17</v>
      </c>
      <c r="J63" s="56" t="s">
        <v>18</v>
      </c>
      <c r="K63" s="56" t="s">
        <v>19</v>
      </c>
      <c r="L63" s="56" t="s">
        <v>20</v>
      </c>
      <c r="M63" s="56" t="s">
        <v>21</v>
      </c>
      <c r="N63" s="56" t="s">
        <v>22</v>
      </c>
      <c r="O63" s="56" t="s">
        <v>23</v>
      </c>
      <c r="P63" s="57"/>
    </row>
    <row r="64" spans="2:16" s="55" customFormat="1" ht="18" customHeight="1" x14ac:dyDescent="0.2">
      <c r="B64" s="128"/>
      <c r="C64" s="112"/>
      <c r="D64" s="66"/>
      <c r="E64" s="66"/>
      <c r="F64" s="66"/>
      <c r="G64" s="66"/>
      <c r="H64" s="66"/>
      <c r="I64" s="66"/>
      <c r="J64" s="66"/>
      <c r="K64" s="66"/>
      <c r="L64" s="66"/>
      <c r="M64" s="66"/>
      <c r="N64" s="66"/>
      <c r="O64" s="66"/>
      <c r="P64" s="58" t="s">
        <v>24</v>
      </c>
    </row>
    <row r="65" spans="2:16" s="55" customFormat="1" ht="18" hidden="1" customHeight="1" x14ac:dyDescent="0.2">
      <c r="B65" s="128"/>
      <c r="C65" s="92" t="s">
        <v>220</v>
      </c>
      <c r="D65" s="91">
        <f>ROUND(D64,0)</f>
        <v>0</v>
      </c>
      <c r="E65" s="91">
        <f t="shared" ref="E65" si="46">ROUND(E64,0)</f>
        <v>0</v>
      </c>
      <c r="F65" s="91">
        <f t="shared" ref="F65" si="47">ROUND(F64,0)</f>
        <v>0</v>
      </c>
      <c r="G65" s="91">
        <f t="shared" ref="G65" si="48">ROUND(G64,0)</f>
        <v>0</v>
      </c>
      <c r="H65" s="91">
        <f t="shared" ref="H65" si="49">ROUND(H64,0)</f>
        <v>0</v>
      </c>
      <c r="I65" s="91">
        <f t="shared" ref="I65" si="50">ROUND(I64,0)</f>
        <v>0</v>
      </c>
      <c r="J65" s="91">
        <f t="shared" ref="J65" si="51">ROUND(J64,0)</f>
        <v>0</v>
      </c>
      <c r="K65" s="91">
        <f t="shared" ref="K65" si="52">ROUND(K64,0)</f>
        <v>0</v>
      </c>
      <c r="L65" s="91">
        <f t="shared" ref="L65" si="53">ROUND(L64,0)</f>
        <v>0</v>
      </c>
      <c r="M65" s="91">
        <f t="shared" ref="M65" si="54">ROUND(M64,0)</f>
        <v>0</v>
      </c>
      <c r="N65" s="91">
        <f t="shared" ref="N65" si="55">ROUND(N64,0)</f>
        <v>0</v>
      </c>
      <c r="O65" s="91">
        <f t="shared" ref="O65" si="56">ROUND(O64,0)</f>
        <v>0</v>
      </c>
      <c r="P65" s="58"/>
    </row>
    <row r="66" spans="2:16" s="55" customFormat="1" ht="30" customHeight="1" x14ac:dyDescent="0.2">
      <c r="B66" s="128"/>
      <c r="C66" s="73" t="s">
        <v>219</v>
      </c>
      <c r="D66" s="98"/>
      <c r="E66" s="98"/>
      <c r="F66" s="98"/>
      <c r="G66" s="98"/>
      <c r="H66" s="98"/>
      <c r="I66" s="98"/>
      <c r="J66" s="98"/>
      <c r="K66" s="98"/>
      <c r="L66" s="98"/>
      <c r="M66" s="98"/>
      <c r="N66" s="98"/>
      <c r="O66" s="98"/>
      <c r="P66" s="58" t="s">
        <v>24</v>
      </c>
    </row>
    <row r="67" spans="2:16" s="55" customFormat="1" ht="18" hidden="1" customHeight="1" x14ac:dyDescent="0.2">
      <c r="B67" s="112"/>
      <c r="C67" s="92" t="s">
        <v>220</v>
      </c>
      <c r="D67" s="124">
        <f>ROUND(D66,0)</f>
        <v>0</v>
      </c>
      <c r="E67" s="125"/>
      <c r="F67" s="125"/>
      <c r="G67" s="125"/>
      <c r="H67" s="125"/>
      <c r="I67" s="125"/>
      <c r="J67" s="125"/>
      <c r="K67" s="125"/>
      <c r="L67" s="125"/>
      <c r="M67" s="125"/>
      <c r="N67" s="125"/>
      <c r="O67" s="126"/>
      <c r="P67" s="58"/>
    </row>
    <row r="68" spans="2:16" s="55" customFormat="1" ht="18" customHeight="1" x14ac:dyDescent="0.2">
      <c r="B68" s="127" t="s">
        <v>188</v>
      </c>
      <c r="C68" s="56" t="s">
        <v>204</v>
      </c>
      <c r="D68" s="104"/>
      <c r="E68" s="105"/>
      <c r="F68" s="105"/>
      <c r="G68" s="105"/>
      <c r="H68" s="105"/>
      <c r="I68" s="105"/>
      <c r="J68" s="105"/>
      <c r="K68" s="105"/>
      <c r="L68" s="105"/>
      <c r="M68" s="105"/>
      <c r="N68" s="105"/>
      <c r="O68" s="106"/>
      <c r="P68" s="60"/>
    </row>
    <row r="69" spans="2:16" s="55" customFormat="1" ht="18" customHeight="1" x14ac:dyDescent="0.2">
      <c r="B69" s="128"/>
      <c r="C69" s="56" t="s">
        <v>206</v>
      </c>
      <c r="D69" s="104"/>
      <c r="E69" s="105"/>
      <c r="F69" s="105"/>
      <c r="G69" s="105"/>
      <c r="H69" s="105"/>
      <c r="I69" s="105"/>
      <c r="J69" s="105"/>
      <c r="K69" s="105"/>
      <c r="L69" s="105"/>
      <c r="M69" s="105"/>
      <c r="N69" s="105"/>
      <c r="O69" s="106"/>
      <c r="P69" s="60"/>
    </row>
    <row r="70" spans="2:16" s="55" customFormat="1" ht="18" customHeight="1" x14ac:dyDescent="0.3">
      <c r="B70" s="128"/>
      <c r="C70" s="56" t="s">
        <v>205</v>
      </c>
      <c r="D70" s="110"/>
      <c r="E70" s="110"/>
      <c r="F70" s="110"/>
      <c r="G70" s="110"/>
      <c r="H70" s="110"/>
      <c r="I70" s="110"/>
      <c r="J70" s="110"/>
      <c r="K70" s="110"/>
      <c r="L70" s="110"/>
      <c r="M70" s="110"/>
      <c r="N70" s="110"/>
      <c r="O70" s="110"/>
      <c r="P70" s="57"/>
    </row>
    <row r="71" spans="2:16" s="55" customFormat="1" ht="18" customHeight="1" x14ac:dyDescent="0.3">
      <c r="B71" s="128"/>
      <c r="C71" s="111" t="s">
        <v>218</v>
      </c>
      <c r="D71" s="56" t="s">
        <v>12</v>
      </c>
      <c r="E71" s="56" t="s">
        <v>13</v>
      </c>
      <c r="F71" s="56" t="s">
        <v>14</v>
      </c>
      <c r="G71" s="56" t="s">
        <v>15</v>
      </c>
      <c r="H71" s="56" t="s">
        <v>16</v>
      </c>
      <c r="I71" s="56" t="s">
        <v>17</v>
      </c>
      <c r="J71" s="56" t="s">
        <v>18</v>
      </c>
      <c r="K71" s="56" t="s">
        <v>19</v>
      </c>
      <c r="L71" s="56" t="s">
        <v>20</v>
      </c>
      <c r="M71" s="56" t="s">
        <v>21</v>
      </c>
      <c r="N71" s="56" t="s">
        <v>22</v>
      </c>
      <c r="O71" s="56" t="s">
        <v>23</v>
      </c>
      <c r="P71" s="57"/>
    </row>
    <row r="72" spans="2:16" s="55" customFormat="1" ht="18" customHeight="1" x14ac:dyDescent="0.2">
      <c r="B72" s="128"/>
      <c r="C72" s="112"/>
      <c r="D72" s="66"/>
      <c r="E72" s="66"/>
      <c r="F72" s="66"/>
      <c r="G72" s="66"/>
      <c r="H72" s="66"/>
      <c r="I72" s="66"/>
      <c r="J72" s="66"/>
      <c r="K72" s="66"/>
      <c r="L72" s="66"/>
      <c r="M72" s="66"/>
      <c r="N72" s="66"/>
      <c r="O72" s="66"/>
      <c r="P72" s="58" t="s">
        <v>24</v>
      </c>
    </row>
    <row r="73" spans="2:16" s="55" customFormat="1" ht="18" hidden="1" customHeight="1" x14ac:dyDescent="0.2">
      <c r="B73" s="128"/>
      <c r="C73" s="92" t="s">
        <v>220</v>
      </c>
      <c r="D73" s="91">
        <f>ROUND(D72,0)</f>
        <v>0</v>
      </c>
      <c r="E73" s="91">
        <f t="shared" ref="E73" si="57">ROUND(E72,0)</f>
        <v>0</v>
      </c>
      <c r="F73" s="91">
        <f t="shared" ref="F73" si="58">ROUND(F72,0)</f>
        <v>0</v>
      </c>
      <c r="G73" s="91">
        <f t="shared" ref="G73" si="59">ROUND(G72,0)</f>
        <v>0</v>
      </c>
      <c r="H73" s="91">
        <f t="shared" ref="H73" si="60">ROUND(H72,0)</f>
        <v>0</v>
      </c>
      <c r="I73" s="91">
        <f t="shared" ref="I73" si="61">ROUND(I72,0)</f>
        <v>0</v>
      </c>
      <c r="J73" s="91">
        <f t="shared" ref="J73" si="62">ROUND(J72,0)</f>
        <v>0</v>
      </c>
      <c r="K73" s="91">
        <f t="shared" ref="K73" si="63">ROUND(K72,0)</f>
        <v>0</v>
      </c>
      <c r="L73" s="91">
        <f t="shared" ref="L73" si="64">ROUND(L72,0)</f>
        <v>0</v>
      </c>
      <c r="M73" s="91">
        <f t="shared" ref="M73" si="65">ROUND(M72,0)</f>
        <v>0</v>
      </c>
      <c r="N73" s="91">
        <f t="shared" ref="N73" si="66">ROUND(N72,0)</f>
        <v>0</v>
      </c>
      <c r="O73" s="91">
        <f t="shared" ref="O73" si="67">ROUND(O72,0)</f>
        <v>0</v>
      </c>
      <c r="P73" s="58"/>
    </row>
    <row r="74" spans="2:16" s="55" customFormat="1" ht="30" customHeight="1" x14ac:dyDescent="0.2">
      <c r="B74" s="128"/>
      <c r="C74" s="73" t="s">
        <v>219</v>
      </c>
      <c r="D74" s="98"/>
      <c r="E74" s="98"/>
      <c r="F74" s="98"/>
      <c r="G74" s="98"/>
      <c r="H74" s="98"/>
      <c r="I74" s="98"/>
      <c r="J74" s="98"/>
      <c r="K74" s="98"/>
      <c r="L74" s="98"/>
      <c r="M74" s="98"/>
      <c r="N74" s="98"/>
      <c r="O74" s="98"/>
      <c r="P74" s="58" t="s">
        <v>24</v>
      </c>
    </row>
    <row r="75" spans="2:16" s="55" customFormat="1" ht="18" hidden="1" customHeight="1" x14ac:dyDescent="0.2">
      <c r="B75" s="112"/>
      <c r="C75" s="92" t="s">
        <v>220</v>
      </c>
      <c r="D75" s="124">
        <f>ROUND(D74,0)</f>
        <v>0</v>
      </c>
      <c r="E75" s="125"/>
      <c r="F75" s="125"/>
      <c r="G75" s="125"/>
      <c r="H75" s="125"/>
      <c r="I75" s="125"/>
      <c r="J75" s="125"/>
      <c r="K75" s="125"/>
      <c r="L75" s="125"/>
      <c r="M75" s="125"/>
      <c r="N75" s="125"/>
      <c r="O75" s="126"/>
      <c r="P75" s="58"/>
    </row>
    <row r="76" spans="2:16" s="55" customFormat="1" ht="18" customHeight="1" x14ac:dyDescent="0.2">
      <c r="B76" s="127" t="s">
        <v>189</v>
      </c>
      <c r="C76" s="56" t="s">
        <v>204</v>
      </c>
      <c r="D76" s="104"/>
      <c r="E76" s="105"/>
      <c r="F76" s="105"/>
      <c r="G76" s="105"/>
      <c r="H76" s="105"/>
      <c r="I76" s="105"/>
      <c r="J76" s="105"/>
      <c r="K76" s="105"/>
      <c r="L76" s="105"/>
      <c r="M76" s="105"/>
      <c r="N76" s="105"/>
      <c r="O76" s="106"/>
      <c r="P76" s="60"/>
    </row>
    <row r="77" spans="2:16" s="55" customFormat="1" ht="18" customHeight="1" x14ac:dyDescent="0.2">
      <c r="B77" s="128"/>
      <c r="C77" s="56" t="s">
        <v>206</v>
      </c>
      <c r="D77" s="104"/>
      <c r="E77" s="105"/>
      <c r="F77" s="105"/>
      <c r="G77" s="105"/>
      <c r="H77" s="105"/>
      <c r="I77" s="105"/>
      <c r="J77" s="105"/>
      <c r="K77" s="105"/>
      <c r="L77" s="105"/>
      <c r="M77" s="105"/>
      <c r="N77" s="105"/>
      <c r="O77" s="106"/>
      <c r="P77" s="60"/>
    </row>
    <row r="78" spans="2:16" s="55" customFormat="1" ht="18" customHeight="1" x14ac:dyDescent="0.3">
      <c r="B78" s="128"/>
      <c r="C78" s="56" t="s">
        <v>205</v>
      </c>
      <c r="D78" s="110"/>
      <c r="E78" s="110"/>
      <c r="F78" s="110"/>
      <c r="G78" s="110"/>
      <c r="H78" s="110"/>
      <c r="I78" s="110"/>
      <c r="J78" s="110"/>
      <c r="K78" s="110"/>
      <c r="L78" s="110"/>
      <c r="M78" s="110"/>
      <c r="N78" s="110"/>
      <c r="O78" s="110"/>
      <c r="P78" s="57"/>
    </row>
    <row r="79" spans="2:16" s="55" customFormat="1" ht="18" customHeight="1" x14ac:dyDescent="0.3">
      <c r="B79" s="128"/>
      <c r="C79" s="111" t="s">
        <v>218</v>
      </c>
      <c r="D79" s="56" t="s">
        <v>12</v>
      </c>
      <c r="E79" s="56" t="s">
        <v>13</v>
      </c>
      <c r="F79" s="56" t="s">
        <v>14</v>
      </c>
      <c r="G79" s="56" t="s">
        <v>15</v>
      </c>
      <c r="H79" s="56" t="s">
        <v>16</v>
      </c>
      <c r="I79" s="56" t="s">
        <v>17</v>
      </c>
      <c r="J79" s="56" t="s">
        <v>18</v>
      </c>
      <c r="K79" s="56" t="s">
        <v>19</v>
      </c>
      <c r="L79" s="56" t="s">
        <v>20</v>
      </c>
      <c r="M79" s="56" t="s">
        <v>21</v>
      </c>
      <c r="N79" s="56" t="s">
        <v>22</v>
      </c>
      <c r="O79" s="56" t="s">
        <v>23</v>
      </c>
      <c r="P79" s="57"/>
    </row>
    <row r="80" spans="2:16" s="55" customFormat="1" ht="18" customHeight="1" x14ac:dyDescent="0.2">
      <c r="B80" s="128"/>
      <c r="C80" s="112"/>
      <c r="D80" s="66"/>
      <c r="E80" s="66"/>
      <c r="F80" s="66"/>
      <c r="G80" s="66"/>
      <c r="H80" s="66"/>
      <c r="I80" s="66"/>
      <c r="J80" s="66"/>
      <c r="K80" s="66"/>
      <c r="L80" s="66"/>
      <c r="M80" s="66"/>
      <c r="N80" s="66"/>
      <c r="O80" s="66"/>
      <c r="P80" s="58" t="s">
        <v>24</v>
      </c>
    </row>
    <row r="81" spans="2:16" s="55" customFormat="1" ht="18" hidden="1" customHeight="1" x14ac:dyDescent="0.2">
      <c r="B81" s="128"/>
      <c r="C81" s="92" t="s">
        <v>220</v>
      </c>
      <c r="D81" s="91">
        <f>ROUND(D80,0)</f>
        <v>0</v>
      </c>
      <c r="E81" s="91">
        <f t="shared" ref="E81" si="68">ROUND(E80,0)</f>
        <v>0</v>
      </c>
      <c r="F81" s="91">
        <f t="shared" ref="F81" si="69">ROUND(F80,0)</f>
        <v>0</v>
      </c>
      <c r="G81" s="91">
        <f t="shared" ref="G81" si="70">ROUND(G80,0)</f>
        <v>0</v>
      </c>
      <c r="H81" s="91">
        <f t="shared" ref="H81" si="71">ROUND(H80,0)</f>
        <v>0</v>
      </c>
      <c r="I81" s="91">
        <f t="shared" ref="I81" si="72">ROUND(I80,0)</f>
        <v>0</v>
      </c>
      <c r="J81" s="91">
        <f t="shared" ref="J81" si="73">ROUND(J80,0)</f>
        <v>0</v>
      </c>
      <c r="K81" s="91">
        <f t="shared" ref="K81" si="74">ROUND(K80,0)</f>
        <v>0</v>
      </c>
      <c r="L81" s="91">
        <f t="shared" ref="L81" si="75">ROUND(L80,0)</f>
        <v>0</v>
      </c>
      <c r="M81" s="91">
        <f t="shared" ref="M81" si="76">ROUND(M80,0)</f>
        <v>0</v>
      </c>
      <c r="N81" s="91">
        <f t="shared" ref="N81" si="77">ROUND(N80,0)</f>
        <v>0</v>
      </c>
      <c r="O81" s="91">
        <f t="shared" ref="O81" si="78">ROUND(O80,0)</f>
        <v>0</v>
      </c>
      <c r="P81" s="58"/>
    </row>
    <row r="82" spans="2:16" s="55" customFormat="1" ht="30" customHeight="1" x14ac:dyDescent="0.2">
      <c r="B82" s="128"/>
      <c r="C82" s="73" t="s">
        <v>219</v>
      </c>
      <c r="D82" s="98"/>
      <c r="E82" s="98"/>
      <c r="F82" s="98"/>
      <c r="G82" s="98"/>
      <c r="H82" s="98"/>
      <c r="I82" s="98"/>
      <c r="J82" s="98"/>
      <c r="K82" s="98"/>
      <c r="L82" s="98"/>
      <c r="M82" s="98"/>
      <c r="N82" s="98"/>
      <c r="O82" s="98"/>
      <c r="P82" s="58" t="s">
        <v>24</v>
      </c>
    </row>
    <row r="83" spans="2:16" s="55" customFormat="1" ht="18" hidden="1" customHeight="1" x14ac:dyDescent="0.2">
      <c r="B83" s="112"/>
      <c r="C83" s="92" t="s">
        <v>220</v>
      </c>
      <c r="D83" s="124">
        <f>ROUND(D82,0)</f>
        <v>0</v>
      </c>
      <c r="E83" s="125"/>
      <c r="F83" s="125"/>
      <c r="G83" s="125"/>
      <c r="H83" s="125"/>
      <c r="I83" s="125"/>
      <c r="J83" s="125"/>
      <c r="K83" s="125"/>
      <c r="L83" s="125"/>
      <c r="M83" s="125"/>
      <c r="N83" s="125"/>
      <c r="O83" s="126"/>
      <c r="P83" s="58"/>
    </row>
    <row r="84" spans="2:16" s="55" customFormat="1" ht="18" customHeight="1" x14ac:dyDescent="0.2">
      <c r="B84" s="127" t="s">
        <v>190</v>
      </c>
      <c r="C84" s="56" t="s">
        <v>204</v>
      </c>
      <c r="D84" s="104"/>
      <c r="E84" s="105"/>
      <c r="F84" s="105"/>
      <c r="G84" s="105"/>
      <c r="H84" s="105"/>
      <c r="I84" s="105"/>
      <c r="J84" s="105"/>
      <c r="K84" s="105"/>
      <c r="L84" s="105"/>
      <c r="M84" s="105"/>
      <c r="N84" s="105"/>
      <c r="O84" s="106"/>
      <c r="P84" s="60"/>
    </row>
    <row r="85" spans="2:16" s="55" customFormat="1" ht="18" customHeight="1" x14ac:dyDescent="0.2">
      <c r="B85" s="128"/>
      <c r="C85" s="56" t="s">
        <v>206</v>
      </c>
      <c r="D85" s="104"/>
      <c r="E85" s="105"/>
      <c r="F85" s="105"/>
      <c r="G85" s="105"/>
      <c r="H85" s="105"/>
      <c r="I85" s="105"/>
      <c r="J85" s="105"/>
      <c r="K85" s="105"/>
      <c r="L85" s="105"/>
      <c r="M85" s="105"/>
      <c r="N85" s="105"/>
      <c r="O85" s="106"/>
      <c r="P85" s="60"/>
    </row>
    <row r="86" spans="2:16" s="55" customFormat="1" ht="18" customHeight="1" x14ac:dyDescent="0.3">
      <c r="B86" s="128"/>
      <c r="C86" s="56" t="s">
        <v>205</v>
      </c>
      <c r="D86" s="110"/>
      <c r="E86" s="110"/>
      <c r="F86" s="110"/>
      <c r="G86" s="110"/>
      <c r="H86" s="110"/>
      <c r="I86" s="110"/>
      <c r="J86" s="110"/>
      <c r="K86" s="110"/>
      <c r="L86" s="110"/>
      <c r="M86" s="110"/>
      <c r="N86" s="110"/>
      <c r="O86" s="110"/>
      <c r="P86" s="57"/>
    </row>
    <row r="87" spans="2:16" s="55" customFormat="1" ht="18" customHeight="1" x14ac:dyDescent="0.3">
      <c r="B87" s="128"/>
      <c r="C87" s="111" t="s">
        <v>218</v>
      </c>
      <c r="D87" s="56" t="s">
        <v>12</v>
      </c>
      <c r="E87" s="56" t="s">
        <v>13</v>
      </c>
      <c r="F87" s="56" t="s">
        <v>14</v>
      </c>
      <c r="G87" s="56" t="s">
        <v>15</v>
      </c>
      <c r="H87" s="56" t="s">
        <v>16</v>
      </c>
      <c r="I87" s="56" t="s">
        <v>17</v>
      </c>
      <c r="J87" s="56" t="s">
        <v>18</v>
      </c>
      <c r="K87" s="56" t="s">
        <v>19</v>
      </c>
      <c r="L87" s="56" t="s">
        <v>20</v>
      </c>
      <c r="M87" s="56" t="s">
        <v>21</v>
      </c>
      <c r="N87" s="56" t="s">
        <v>22</v>
      </c>
      <c r="O87" s="56" t="s">
        <v>23</v>
      </c>
      <c r="P87" s="57"/>
    </row>
    <row r="88" spans="2:16" s="55" customFormat="1" ht="18" customHeight="1" x14ac:dyDescent="0.2">
      <c r="B88" s="128"/>
      <c r="C88" s="112"/>
      <c r="D88" s="66"/>
      <c r="E88" s="66"/>
      <c r="F88" s="66"/>
      <c r="G88" s="66"/>
      <c r="H88" s="66"/>
      <c r="I88" s="66"/>
      <c r="J88" s="66"/>
      <c r="K88" s="66"/>
      <c r="L88" s="66"/>
      <c r="M88" s="66"/>
      <c r="N88" s="66"/>
      <c r="O88" s="66"/>
      <c r="P88" s="58" t="s">
        <v>24</v>
      </c>
    </row>
    <row r="89" spans="2:16" s="55" customFormat="1" ht="18" hidden="1" customHeight="1" x14ac:dyDescent="0.2">
      <c r="B89" s="128"/>
      <c r="C89" s="92" t="s">
        <v>220</v>
      </c>
      <c r="D89" s="91">
        <f>ROUND(D88,0)</f>
        <v>0</v>
      </c>
      <c r="E89" s="91">
        <f t="shared" ref="E89" si="79">ROUND(E88,0)</f>
        <v>0</v>
      </c>
      <c r="F89" s="91">
        <f t="shared" ref="F89" si="80">ROUND(F88,0)</f>
        <v>0</v>
      </c>
      <c r="G89" s="91">
        <f t="shared" ref="G89" si="81">ROUND(G88,0)</f>
        <v>0</v>
      </c>
      <c r="H89" s="91">
        <f t="shared" ref="H89" si="82">ROUND(H88,0)</f>
        <v>0</v>
      </c>
      <c r="I89" s="91">
        <f t="shared" ref="I89" si="83">ROUND(I88,0)</f>
        <v>0</v>
      </c>
      <c r="J89" s="91">
        <f t="shared" ref="J89" si="84">ROUND(J88,0)</f>
        <v>0</v>
      </c>
      <c r="K89" s="91">
        <f t="shared" ref="K89" si="85">ROUND(K88,0)</f>
        <v>0</v>
      </c>
      <c r="L89" s="91">
        <f t="shared" ref="L89" si="86">ROUND(L88,0)</f>
        <v>0</v>
      </c>
      <c r="M89" s="91">
        <f t="shared" ref="M89" si="87">ROUND(M88,0)</f>
        <v>0</v>
      </c>
      <c r="N89" s="91">
        <f t="shared" ref="N89" si="88">ROUND(N88,0)</f>
        <v>0</v>
      </c>
      <c r="O89" s="91">
        <f t="shared" ref="O89" si="89">ROUND(O88,0)</f>
        <v>0</v>
      </c>
      <c r="P89" s="58"/>
    </row>
    <row r="90" spans="2:16" s="55" customFormat="1" ht="30" customHeight="1" x14ac:dyDescent="0.2">
      <c r="B90" s="128"/>
      <c r="C90" s="73" t="s">
        <v>219</v>
      </c>
      <c r="D90" s="98"/>
      <c r="E90" s="98"/>
      <c r="F90" s="98"/>
      <c r="G90" s="98"/>
      <c r="H90" s="98"/>
      <c r="I90" s="98"/>
      <c r="J90" s="98"/>
      <c r="K90" s="98"/>
      <c r="L90" s="98"/>
      <c r="M90" s="98"/>
      <c r="N90" s="98"/>
      <c r="O90" s="98"/>
      <c r="P90" s="58" t="s">
        <v>24</v>
      </c>
    </row>
    <row r="91" spans="2:16" s="55" customFormat="1" ht="18" hidden="1" customHeight="1" x14ac:dyDescent="0.2">
      <c r="B91" s="112"/>
      <c r="C91" s="92" t="s">
        <v>220</v>
      </c>
      <c r="D91" s="124">
        <f>ROUND(D90,0)</f>
        <v>0</v>
      </c>
      <c r="E91" s="125"/>
      <c r="F91" s="125"/>
      <c r="G91" s="125"/>
      <c r="H91" s="125"/>
      <c r="I91" s="125"/>
      <c r="J91" s="125"/>
      <c r="K91" s="125"/>
      <c r="L91" s="125"/>
      <c r="M91" s="125"/>
      <c r="N91" s="125"/>
      <c r="O91" s="126"/>
      <c r="P91" s="58"/>
    </row>
    <row r="92" spans="2:16" s="55" customFormat="1" ht="18" customHeight="1" x14ac:dyDescent="0.3">
      <c r="B92" s="114" t="s">
        <v>191</v>
      </c>
      <c r="C92" s="111" t="s">
        <v>218</v>
      </c>
      <c r="D92" s="56" t="s">
        <v>12</v>
      </c>
      <c r="E92" s="56" t="s">
        <v>13</v>
      </c>
      <c r="F92" s="56" t="s">
        <v>14</v>
      </c>
      <c r="G92" s="56" t="s">
        <v>15</v>
      </c>
      <c r="H92" s="56" t="s">
        <v>16</v>
      </c>
      <c r="I92" s="56" t="s">
        <v>17</v>
      </c>
      <c r="J92" s="56" t="s">
        <v>18</v>
      </c>
      <c r="K92" s="56" t="s">
        <v>19</v>
      </c>
      <c r="L92" s="56" t="s">
        <v>20</v>
      </c>
      <c r="M92" s="56" t="s">
        <v>21</v>
      </c>
      <c r="N92" s="56" t="s">
        <v>22</v>
      </c>
      <c r="O92" s="56" t="s">
        <v>23</v>
      </c>
      <c r="P92" s="57"/>
    </row>
    <row r="93" spans="2:16" s="55" customFormat="1" ht="18" customHeight="1" x14ac:dyDescent="0.2">
      <c r="B93" s="114"/>
      <c r="C93" s="112"/>
      <c r="D93" s="62">
        <f>SUM(D25,D33,D41,D49,D57,D65,D73,D81,D89)</f>
        <v>0</v>
      </c>
      <c r="E93" s="88">
        <f t="shared" ref="E93:O93" si="90">SUM(E25,E33,E41,E49,E57,E65,E73,E81,E89)</f>
        <v>0</v>
      </c>
      <c r="F93" s="88">
        <f t="shared" si="90"/>
        <v>0</v>
      </c>
      <c r="G93" s="88">
        <f t="shared" si="90"/>
        <v>0</v>
      </c>
      <c r="H93" s="88">
        <f t="shared" si="90"/>
        <v>0</v>
      </c>
      <c r="I93" s="88">
        <f t="shared" si="90"/>
        <v>0</v>
      </c>
      <c r="J93" s="88">
        <f t="shared" si="90"/>
        <v>0</v>
      </c>
      <c r="K93" s="88">
        <f t="shared" si="90"/>
        <v>0</v>
      </c>
      <c r="L93" s="88">
        <f t="shared" si="90"/>
        <v>0</v>
      </c>
      <c r="M93" s="88">
        <f t="shared" si="90"/>
        <v>0</v>
      </c>
      <c r="N93" s="88">
        <f t="shared" si="90"/>
        <v>0</v>
      </c>
      <c r="O93" s="88">
        <f t="shared" si="90"/>
        <v>0</v>
      </c>
      <c r="P93" s="58" t="s">
        <v>24</v>
      </c>
    </row>
    <row r="94" spans="2:16" s="55" customFormat="1" ht="30" customHeight="1" x14ac:dyDescent="0.2">
      <c r="B94" s="114"/>
      <c r="C94" s="73" t="s">
        <v>219</v>
      </c>
      <c r="D94" s="118">
        <f>SUM(D27,D35,D43,D51,D59,D67,D75,D83,D91)</f>
        <v>0</v>
      </c>
      <c r="E94" s="118"/>
      <c r="F94" s="118"/>
      <c r="G94" s="118"/>
      <c r="H94" s="118"/>
      <c r="I94" s="118"/>
      <c r="J94" s="118"/>
      <c r="K94" s="118"/>
      <c r="L94" s="118"/>
      <c r="M94" s="118"/>
      <c r="N94" s="118"/>
      <c r="O94" s="118"/>
      <c r="P94" s="58" t="s">
        <v>24</v>
      </c>
    </row>
    <row r="95" spans="2:16" s="55" customFormat="1" ht="18" customHeight="1" x14ac:dyDescent="0.2">
      <c r="B95" s="63"/>
    </row>
    <row r="96" spans="2:16" s="55" customFormat="1" ht="18" customHeight="1" x14ac:dyDescent="0.2">
      <c r="B96" s="64" t="s">
        <v>215</v>
      </c>
    </row>
    <row r="97" spans="2:16" s="55" customFormat="1" ht="18" customHeight="1" x14ac:dyDescent="0.2">
      <c r="B97" s="114" t="s">
        <v>1</v>
      </c>
      <c r="C97" s="114"/>
      <c r="D97" s="114" t="s">
        <v>25</v>
      </c>
      <c r="E97" s="114"/>
      <c r="F97" s="114"/>
      <c r="G97" s="114"/>
      <c r="H97" s="114"/>
      <c r="I97" s="114"/>
      <c r="J97" s="114"/>
      <c r="K97" s="114"/>
      <c r="L97" s="114"/>
      <c r="M97" s="114"/>
      <c r="N97" s="114"/>
      <c r="O97" s="114"/>
      <c r="P97" s="56" t="s">
        <v>2</v>
      </c>
    </row>
    <row r="98" spans="2:16" s="55" customFormat="1" ht="18" customHeight="1" x14ac:dyDescent="0.2">
      <c r="B98" s="114" t="s">
        <v>165</v>
      </c>
      <c r="C98" s="114"/>
      <c r="D98" s="104"/>
      <c r="E98" s="105"/>
      <c r="F98" s="105"/>
      <c r="G98" s="105"/>
      <c r="H98" s="105"/>
      <c r="I98" s="105"/>
      <c r="J98" s="105"/>
      <c r="K98" s="105"/>
      <c r="L98" s="105"/>
      <c r="M98" s="105"/>
      <c r="N98" s="105"/>
      <c r="O98" s="106"/>
      <c r="P98" s="65"/>
    </row>
    <row r="99" spans="2:16" s="55" customFormat="1" ht="18" customHeight="1" x14ac:dyDescent="0.2">
      <c r="B99" s="99" t="s">
        <v>204</v>
      </c>
      <c r="C99" s="100"/>
      <c r="D99" s="107" t="str">
        <f>IF('入力欄(基本情報)'!C29="","",'入力欄(基本情報)'!C29)</f>
        <v/>
      </c>
      <c r="E99" s="108"/>
      <c r="F99" s="108"/>
      <c r="G99" s="108"/>
      <c r="H99" s="108"/>
      <c r="I99" s="108"/>
      <c r="J99" s="108"/>
      <c r="K99" s="108"/>
      <c r="L99" s="108"/>
      <c r="M99" s="108"/>
      <c r="N99" s="108"/>
      <c r="O99" s="109"/>
      <c r="P99" s="60"/>
    </row>
    <row r="100" spans="2:16" s="55" customFormat="1" ht="18" customHeight="1" x14ac:dyDescent="0.2">
      <c r="B100" s="99" t="s">
        <v>206</v>
      </c>
      <c r="C100" s="100"/>
      <c r="D100" s="107" t="str">
        <f>IF('入力欄(基本情報)'!C30="","",'入力欄(基本情報)'!C30)</f>
        <v/>
      </c>
      <c r="E100" s="108"/>
      <c r="F100" s="108"/>
      <c r="G100" s="108"/>
      <c r="H100" s="108"/>
      <c r="I100" s="108"/>
      <c r="J100" s="108"/>
      <c r="K100" s="108"/>
      <c r="L100" s="108"/>
      <c r="M100" s="108"/>
      <c r="N100" s="108"/>
      <c r="O100" s="109"/>
      <c r="P100" s="60"/>
    </row>
    <row r="101" spans="2:16" s="55" customFormat="1" ht="18" customHeight="1" x14ac:dyDescent="0.3">
      <c r="B101" s="99" t="s">
        <v>207</v>
      </c>
      <c r="C101" s="100"/>
      <c r="D101" s="104"/>
      <c r="E101" s="105"/>
      <c r="F101" s="105"/>
      <c r="G101" s="105"/>
      <c r="H101" s="105"/>
      <c r="I101" s="105"/>
      <c r="J101" s="105"/>
      <c r="K101" s="105"/>
      <c r="L101" s="105"/>
      <c r="M101" s="105"/>
      <c r="N101" s="105"/>
      <c r="O101" s="106"/>
      <c r="P101" s="57"/>
    </row>
    <row r="102" spans="2:16" s="55" customFormat="1" ht="18" customHeight="1" x14ac:dyDescent="0.3">
      <c r="B102" s="101" t="s">
        <v>216</v>
      </c>
      <c r="C102" s="101"/>
      <c r="D102" s="56" t="s">
        <v>12</v>
      </c>
      <c r="E102" s="56" t="s">
        <v>13</v>
      </c>
      <c r="F102" s="56" t="s">
        <v>14</v>
      </c>
      <c r="G102" s="56" t="s">
        <v>15</v>
      </c>
      <c r="H102" s="56" t="s">
        <v>16</v>
      </c>
      <c r="I102" s="56" t="s">
        <v>17</v>
      </c>
      <c r="J102" s="56" t="s">
        <v>18</v>
      </c>
      <c r="K102" s="56" t="s">
        <v>19</v>
      </c>
      <c r="L102" s="56" t="s">
        <v>20</v>
      </c>
      <c r="M102" s="56" t="s">
        <v>21</v>
      </c>
      <c r="N102" s="56" t="s">
        <v>22</v>
      </c>
      <c r="O102" s="56" t="s">
        <v>23</v>
      </c>
      <c r="P102" s="57"/>
    </row>
    <row r="103" spans="2:16" s="55" customFormat="1" ht="18" customHeight="1" x14ac:dyDescent="0.2">
      <c r="B103" s="101"/>
      <c r="C103" s="101"/>
      <c r="D103" s="94" t="e">
        <f>MIN(D15,ROUND($D$106*D15/$D$16,0))</f>
        <v>#DIV/0!</v>
      </c>
      <c r="E103" s="94" t="e">
        <f t="shared" ref="E103:O103" si="91">MIN(E15,ROUND($D$105*E15/$D$16,0))</f>
        <v>#DIV/0!</v>
      </c>
      <c r="F103" s="94" t="e">
        <f t="shared" si="91"/>
        <v>#DIV/0!</v>
      </c>
      <c r="G103" s="94" t="e">
        <f t="shared" si="91"/>
        <v>#DIV/0!</v>
      </c>
      <c r="H103" s="94" t="e">
        <f t="shared" si="91"/>
        <v>#DIV/0!</v>
      </c>
      <c r="I103" s="94" t="e">
        <f t="shared" si="91"/>
        <v>#DIV/0!</v>
      </c>
      <c r="J103" s="94" t="e">
        <f t="shared" si="91"/>
        <v>#DIV/0!</v>
      </c>
      <c r="K103" s="94" t="e">
        <f t="shared" si="91"/>
        <v>#DIV/0!</v>
      </c>
      <c r="L103" s="94" t="e">
        <f t="shared" si="91"/>
        <v>#DIV/0!</v>
      </c>
      <c r="M103" s="94" t="e">
        <f t="shared" si="91"/>
        <v>#DIV/0!</v>
      </c>
      <c r="N103" s="94" t="e">
        <f t="shared" si="91"/>
        <v>#DIV/0!</v>
      </c>
      <c r="O103" s="94" t="e">
        <f t="shared" si="91"/>
        <v>#DIV/0!</v>
      </c>
      <c r="P103" s="58" t="s">
        <v>24</v>
      </c>
    </row>
    <row r="104" spans="2:16" s="55" customFormat="1" ht="18" hidden="1" customHeight="1" x14ac:dyDescent="0.2">
      <c r="B104" s="102" t="s">
        <v>220</v>
      </c>
      <c r="C104" s="103"/>
      <c r="D104" s="91" t="e">
        <f>ROUND(D103,0)</f>
        <v>#DIV/0!</v>
      </c>
      <c r="E104" s="91" t="e">
        <f t="shared" ref="E104:O104" si="92">ROUND(E103,0)</f>
        <v>#DIV/0!</v>
      </c>
      <c r="F104" s="91" t="e">
        <f t="shared" si="92"/>
        <v>#DIV/0!</v>
      </c>
      <c r="G104" s="91" t="e">
        <f t="shared" si="92"/>
        <v>#DIV/0!</v>
      </c>
      <c r="H104" s="91" t="e">
        <f t="shared" si="92"/>
        <v>#DIV/0!</v>
      </c>
      <c r="I104" s="91" t="e">
        <f t="shared" si="92"/>
        <v>#DIV/0!</v>
      </c>
      <c r="J104" s="91" t="e">
        <f t="shared" si="92"/>
        <v>#DIV/0!</v>
      </c>
      <c r="K104" s="91" t="e">
        <f t="shared" si="92"/>
        <v>#DIV/0!</v>
      </c>
      <c r="L104" s="91" t="e">
        <f t="shared" si="92"/>
        <v>#DIV/0!</v>
      </c>
      <c r="M104" s="91" t="e">
        <f t="shared" si="92"/>
        <v>#DIV/0!</v>
      </c>
      <c r="N104" s="91" t="e">
        <f t="shared" si="92"/>
        <v>#DIV/0!</v>
      </c>
      <c r="O104" s="91" t="e">
        <f t="shared" si="92"/>
        <v>#DIV/0!</v>
      </c>
      <c r="P104" s="58"/>
    </row>
    <row r="105" spans="2:16" s="55" customFormat="1" ht="30" customHeight="1" x14ac:dyDescent="0.2">
      <c r="B105" s="101" t="s">
        <v>217</v>
      </c>
      <c r="C105" s="101"/>
      <c r="D105" s="98"/>
      <c r="E105" s="98"/>
      <c r="F105" s="98"/>
      <c r="G105" s="98"/>
      <c r="H105" s="98"/>
      <c r="I105" s="98"/>
      <c r="J105" s="98"/>
      <c r="K105" s="98"/>
      <c r="L105" s="98"/>
      <c r="M105" s="98"/>
      <c r="N105" s="98"/>
      <c r="O105" s="98"/>
      <c r="P105" s="58" t="s">
        <v>24</v>
      </c>
    </row>
    <row r="106" spans="2:16" s="55" customFormat="1" ht="19.95" hidden="1" customHeight="1" x14ac:dyDescent="0.2">
      <c r="B106" s="129" t="s">
        <v>220</v>
      </c>
      <c r="C106" s="129"/>
      <c r="D106" s="130">
        <f>ROUND(D105,0)</f>
        <v>0</v>
      </c>
      <c r="E106" s="129"/>
      <c r="F106" s="129"/>
      <c r="G106" s="129"/>
      <c r="H106" s="129"/>
      <c r="I106" s="129"/>
      <c r="J106" s="129"/>
      <c r="K106" s="129"/>
      <c r="L106" s="129"/>
      <c r="M106" s="129"/>
      <c r="N106" s="129"/>
      <c r="O106" s="129"/>
      <c r="P106" s="65"/>
    </row>
    <row r="107" spans="2:16" s="55" customFormat="1" ht="19.95" customHeight="1" x14ac:dyDescent="0.2"/>
    <row r="108" spans="2:16" s="55" customFormat="1" ht="19.95" customHeight="1" x14ac:dyDescent="0.2"/>
    <row r="109" spans="2:16" s="55" customFormat="1" ht="19.95" customHeight="1" x14ac:dyDescent="0.2"/>
    <row r="110" spans="2:16" s="55" customFormat="1" ht="19.95" customHeight="1" x14ac:dyDescent="0.2"/>
    <row r="111" spans="2:16" s="55" customFormat="1" ht="19.95" customHeight="1" x14ac:dyDescent="0.2"/>
    <row r="112" spans="2:16" s="55" customFormat="1" ht="19.95" customHeight="1" x14ac:dyDescent="0.2"/>
    <row r="113" s="55" customFormat="1" ht="19.95" customHeight="1" x14ac:dyDescent="0.2"/>
    <row r="114" s="55" customFormat="1" ht="19.95" customHeight="1" x14ac:dyDescent="0.2"/>
    <row r="115" s="55" customFormat="1" ht="19.95" customHeight="1" x14ac:dyDescent="0.2"/>
    <row r="116" s="55" customFormat="1" ht="19.95" customHeight="1" x14ac:dyDescent="0.2"/>
    <row r="117" s="55" customFormat="1" ht="19.95" customHeight="1" x14ac:dyDescent="0.2"/>
    <row r="118" s="55" customFormat="1" ht="19.95" customHeight="1" x14ac:dyDescent="0.2"/>
    <row r="119" s="55" customFormat="1" ht="19.95" customHeight="1" x14ac:dyDescent="0.2"/>
    <row r="120" s="55" customFormat="1" ht="19.95" customHeight="1" x14ac:dyDescent="0.2"/>
    <row r="121" s="55" customFormat="1" ht="19.95" customHeight="1" x14ac:dyDescent="0.2"/>
    <row r="122" s="55" customFormat="1" ht="19.95" customHeight="1" x14ac:dyDescent="0.2"/>
    <row r="123" s="55" customFormat="1" ht="19.95" customHeight="1" x14ac:dyDescent="0.2"/>
    <row r="124" s="55" customFormat="1" ht="19.95" customHeight="1" x14ac:dyDescent="0.2"/>
    <row r="125" s="55" customFormat="1" ht="19.95" customHeight="1" x14ac:dyDescent="0.2"/>
    <row r="126" s="55" customFormat="1" ht="19.95" customHeight="1" x14ac:dyDescent="0.2"/>
    <row r="127" s="55" customFormat="1" ht="19.95" customHeight="1" x14ac:dyDescent="0.2"/>
    <row r="128" s="55" customFormat="1" ht="19.95" customHeight="1" x14ac:dyDescent="0.2"/>
    <row r="129" s="55" customFormat="1" ht="19.95" customHeight="1" x14ac:dyDescent="0.2"/>
    <row r="130" s="55" customFormat="1" ht="19.95" customHeight="1" x14ac:dyDescent="0.2"/>
    <row r="131" s="55" customFormat="1" ht="19.95" customHeight="1" x14ac:dyDescent="0.2"/>
    <row r="132" s="55" customFormat="1" ht="19.95" customHeight="1" x14ac:dyDescent="0.2"/>
    <row r="133" s="55" customFormat="1" ht="19.95" customHeight="1" x14ac:dyDescent="0.2"/>
    <row r="134" s="55" customFormat="1" ht="19.95" customHeight="1" x14ac:dyDescent="0.2"/>
    <row r="135" s="55" customFormat="1" ht="19.95" customHeight="1" x14ac:dyDescent="0.2"/>
    <row r="136" s="55" customFormat="1" ht="19.95" customHeight="1" x14ac:dyDescent="0.2"/>
  </sheetData>
  <sheetProtection algorithmName="SHA-512" hashValue="VpVHdkLTlUtPGM0aCghQb7tr/2vrvfsI/mzit18n27DufHQmScvKopoqbP7Q3FOtE3dkoJcu9y5dctqWPGfsUw==" saltValue="3n5aeA48FJannrYUcG/i7w==" spinCount="100000" sheet="1" objects="1" scenarios="1"/>
  <mergeCells count="102">
    <mergeCell ref="B106:C106"/>
    <mergeCell ref="D106:O106"/>
    <mergeCell ref="D75:O75"/>
    <mergeCell ref="B68:B75"/>
    <mergeCell ref="D83:O83"/>
    <mergeCell ref="B76:B83"/>
    <mergeCell ref="D91:O91"/>
    <mergeCell ref="B84:B91"/>
    <mergeCell ref="D51:O51"/>
    <mergeCell ref="B44:B51"/>
    <mergeCell ref="D59:O59"/>
    <mergeCell ref="B52:B59"/>
    <mergeCell ref="D67:O67"/>
    <mergeCell ref="B60:B67"/>
    <mergeCell ref="D90:O90"/>
    <mergeCell ref="D68:O68"/>
    <mergeCell ref="D69:O69"/>
    <mergeCell ref="D62:O62"/>
    <mergeCell ref="C63:C64"/>
    <mergeCell ref="D66:O66"/>
    <mergeCell ref="D70:O70"/>
    <mergeCell ref="C71:C72"/>
    <mergeCell ref="D74:O74"/>
    <mergeCell ref="C55:C56"/>
    <mergeCell ref="B20:B27"/>
    <mergeCell ref="D35:O35"/>
    <mergeCell ref="B28:B35"/>
    <mergeCell ref="D43:O43"/>
    <mergeCell ref="B36:B43"/>
    <mergeCell ref="D99:O99"/>
    <mergeCell ref="B99:C99"/>
    <mergeCell ref="D94:O94"/>
    <mergeCell ref="B92:B94"/>
    <mergeCell ref="B97:C97"/>
    <mergeCell ref="D97:O97"/>
    <mergeCell ref="C92:C93"/>
    <mergeCell ref="B98:C98"/>
    <mergeCell ref="D98:O98"/>
    <mergeCell ref="D76:O76"/>
    <mergeCell ref="D77:O77"/>
    <mergeCell ref="D84:O84"/>
    <mergeCell ref="D85:O85"/>
    <mergeCell ref="D78:O78"/>
    <mergeCell ref="C79:C80"/>
    <mergeCell ref="D82:O82"/>
    <mergeCell ref="D86:O86"/>
    <mergeCell ref="C87:C88"/>
    <mergeCell ref="D28:O28"/>
    <mergeCell ref="D29:O29"/>
    <mergeCell ref="C23:C24"/>
    <mergeCell ref="D26:O26"/>
    <mergeCell ref="D19:O19"/>
    <mergeCell ref="D22:O22"/>
    <mergeCell ref="D30:O30"/>
    <mergeCell ref="C31:C32"/>
    <mergeCell ref="D34:O34"/>
    <mergeCell ref="D20:O20"/>
    <mergeCell ref="D21:O21"/>
    <mergeCell ref="D27:O27"/>
    <mergeCell ref="B1:P1"/>
    <mergeCell ref="B2:C2"/>
    <mergeCell ref="B10:C10"/>
    <mergeCell ref="B13:C14"/>
    <mergeCell ref="B16:C16"/>
    <mergeCell ref="D10:O10"/>
    <mergeCell ref="D6:O6"/>
    <mergeCell ref="D16:O16"/>
    <mergeCell ref="B11:C12"/>
    <mergeCell ref="D5:O5"/>
    <mergeCell ref="D7:O7"/>
    <mergeCell ref="D8:O8"/>
    <mergeCell ref="D9:O9"/>
    <mergeCell ref="B5:C5"/>
    <mergeCell ref="B6:C6"/>
    <mergeCell ref="B7:C7"/>
    <mergeCell ref="B8:C8"/>
    <mergeCell ref="B9:C9"/>
    <mergeCell ref="B15:C15"/>
    <mergeCell ref="D105:O105"/>
    <mergeCell ref="B101:C101"/>
    <mergeCell ref="B102:C103"/>
    <mergeCell ref="B105:C105"/>
    <mergeCell ref="B104:C104"/>
    <mergeCell ref="D36:O36"/>
    <mergeCell ref="D37:O37"/>
    <mergeCell ref="D44:O44"/>
    <mergeCell ref="D45:O45"/>
    <mergeCell ref="D52:O52"/>
    <mergeCell ref="D53:O53"/>
    <mergeCell ref="D100:O100"/>
    <mergeCell ref="B100:C100"/>
    <mergeCell ref="D101:O101"/>
    <mergeCell ref="D58:O58"/>
    <mergeCell ref="D60:O60"/>
    <mergeCell ref="D61:O61"/>
    <mergeCell ref="D46:O46"/>
    <mergeCell ref="C47:C48"/>
    <mergeCell ref="D50:O50"/>
    <mergeCell ref="D54:O54"/>
    <mergeCell ref="D38:O38"/>
    <mergeCell ref="C39:C40"/>
    <mergeCell ref="D42:O42"/>
  </mergeCells>
  <phoneticPr fontId="2"/>
  <conditionalFormatting sqref="D12:O12">
    <cfRule type="cellIs" dxfId="21" priority="59" operator="greaterThan">
      <formula>$D$10</formula>
    </cfRule>
  </conditionalFormatting>
  <conditionalFormatting sqref="D14">
    <cfRule type="cellIs" dxfId="20" priority="47" operator="greaterThan">
      <formula>D12</formula>
    </cfRule>
  </conditionalFormatting>
  <conditionalFormatting sqref="E14">
    <cfRule type="cellIs" dxfId="19" priority="24" operator="greaterThan">
      <formula>E12</formula>
    </cfRule>
  </conditionalFormatting>
  <conditionalFormatting sqref="F14">
    <cfRule type="cellIs" dxfId="18" priority="23" operator="greaterThan">
      <formula>F12</formula>
    </cfRule>
  </conditionalFormatting>
  <conditionalFormatting sqref="G14">
    <cfRule type="cellIs" dxfId="17" priority="22" operator="greaterThan">
      <formula>G12</formula>
    </cfRule>
  </conditionalFormatting>
  <conditionalFormatting sqref="H14">
    <cfRule type="cellIs" dxfId="16" priority="21" operator="greaterThan">
      <formula>H12</formula>
    </cfRule>
  </conditionalFormatting>
  <conditionalFormatting sqref="I14">
    <cfRule type="cellIs" dxfId="15" priority="20" operator="greaterThan">
      <formula>I12</formula>
    </cfRule>
  </conditionalFormatting>
  <conditionalFormatting sqref="J14">
    <cfRule type="cellIs" dxfId="14" priority="19" operator="greaterThan">
      <formula>J12</formula>
    </cfRule>
  </conditionalFormatting>
  <conditionalFormatting sqref="K14">
    <cfRule type="cellIs" dxfId="13" priority="18" operator="greaterThan">
      <formula>K12</formula>
    </cfRule>
  </conditionalFormatting>
  <conditionalFormatting sqref="L14">
    <cfRule type="cellIs" dxfId="12" priority="17" operator="greaterThan">
      <formula>L12</formula>
    </cfRule>
  </conditionalFormatting>
  <conditionalFormatting sqref="M14">
    <cfRule type="cellIs" dxfId="11" priority="16" operator="greaterThan">
      <formula>M12</formula>
    </cfRule>
  </conditionalFormatting>
  <conditionalFormatting sqref="N14">
    <cfRule type="cellIs" dxfId="10" priority="15" operator="greaterThan">
      <formula>N12</formula>
    </cfRule>
  </conditionalFormatting>
  <conditionalFormatting sqref="O14">
    <cfRule type="cellIs" dxfId="9" priority="14" operator="greaterThan">
      <formula>O12</formula>
    </cfRule>
  </conditionalFormatting>
  <conditionalFormatting sqref="D105:O105">
    <cfRule type="cellIs" dxfId="8" priority="1" operator="greaterThan">
      <formula>$D$16</formula>
    </cfRule>
  </conditionalFormatting>
  <dataValidations count="7">
    <dataValidation type="list" allowBlank="1" showInputMessage="1" showErrorMessage="1" sqref="D101:O101 D22:O22 D30:O30 D38:O38 D46:O46 D54:O54 D62:O62 D70:O70 D78:O78 D86:O86" xr:uid="{6953BE90-D4D8-423D-AE80-450906CBFCD0}">
      <formula1>"北海道,東北,東京,中部,北陸,関西,中国,四国,九州"</formula1>
    </dataValidation>
    <dataValidation type="whole" allowBlank="1" showInputMessage="1" showErrorMessage="1" error="整数値を入力してください" sqref="D10:O10 D90:O90 D34:O34 D42:O42 D50:O50 D58:O58 D66:O66 D74:O74 D82:O82 D24:O24 D26:O26 D32:O32 D40:O40 D48:O48 D56:O56 D64:O64 D72:O72 D80:O80 D88:O88" xr:uid="{84B53208-D2FE-48B0-9C12-626FF2AF7D01}">
      <formula1>1</formula1>
      <formula2>999999999999999</formula2>
    </dataValidation>
    <dataValidation type="whole" operator="lessThanOrEqual" allowBlank="1" showInputMessage="1" showErrorMessage="1" error="設備容量以下の整数値を入力してください" sqref="D12:O12" xr:uid="{1102E1FA-B4B3-43B2-8299-156B366F60CB}">
      <formula1>$D$10</formula1>
    </dataValidation>
    <dataValidation type="whole" operator="lessThanOrEqual" allowBlank="1" showInputMessage="1" showErrorMessage="1" error="各月の供給力の最大値以下の整数値を入力してください" sqref="D14:O14" xr:uid="{8DBF684D-B5FB-4616-BEB4-6DD95E7553E6}">
      <formula1>D12</formula1>
    </dataValidation>
    <dataValidation operator="lessThanOrEqual" allowBlank="1" showInputMessage="1" showErrorMessage="1" error="各月の供給力の最大値以下の整数値を入力してください" sqref="D15:O15" xr:uid="{F9D76680-D0CC-45FE-9834-A43CA21CA5A5}"/>
    <dataValidation allowBlank="1" showInputMessage="1" showErrorMessage="1" error="整数値を入力してください" sqref="D25:O25 D27:O27 D33:O33 D35:O35 D41:O41 D43:O43 D49:O49 D51:O51 D57:O57 D59:O59 D65:O65 D67:O67 D73:O73 D81:O81 D75:O75 D83:O83 D89:O89 D91:O91 D103:O104" xr:uid="{3773F6ED-6BA6-4413-8A6A-FF538B34CB2D}"/>
    <dataValidation type="whole" operator="lessThanOrEqual" allowBlank="1" showInputMessage="1" showErrorMessage="1" error="差替可能容量以下の整数値を入力してください" sqref="D105:O105" xr:uid="{3865764A-BB16-43C0-BC09-3ABBC93435EF}">
      <formula1>D16</formula1>
    </dataValidation>
  </dataValidations>
  <pageMargins left="0.23622047244094488" right="0.23622047244094488" top="0.2362204724409448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tabSelected="1" zoomScale="85" zoomScaleNormal="85" workbookViewId="0">
      <selection activeCell="C8" sqref="C8"/>
    </sheetView>
  </sheetViews>
  <sheetFormatPr defaultRowHeight="15" x14ac:dyDescent="0.3"/>
  <cols>
    <col min="1" max="3" width="14.77734375" style="75" customWidth="1"/>
    <col min="4" max="4" width="16.77734375" style="75" customWidth="1"/>
    <col min="5" max="16" width="10.77734375" style="63" customWidth="1"/>
    <col min="17" max="16384" width="8.88671875" style="53"/>
  </cols>
  <sheetData>
    <row r="1" spans="1:17" ht="16.2" x14ac:dyDescent="0.3">
      <c r="A1" s="97" t="s">
        <v>210</v>
      </c>
      <c r="B1" s="97"/>
      <c r="C1" s="97"/>
      <c r="D1" s="97"/>
    </row>
    <row r="2" spans="1:17" ht="16.2" x14ac:dyDescent="0.3">
      <c r="A2" s="131"/>
      <c r="B2" s="131"/>
      <c r="C2" s="131"/>
    </row>
    <row r="4" spans="1:17" ht="16.2" x14ac:dyDescent="0.3">
      <c r="A4" s="133" t="s">
        <v>117</v>
      </c>
      <c r="B4" s="133"/>
      <c r="C4" s="133"/>
      <c r="D4" s="133"/>
      <c r="E4" s="133"/>
      <c r="F4" s="133"/>
      <c r="G4" s="133"/>
      <c r="H4" s="133"/>
      <c r="I4" s="133"/>
      <c r="J4" s="133"/>
      <c r="K4" s="133"/>
      <c r="L4" s="133"/>
      <c r="M4" s="133"/>
      <c r="N4" s="133"/>
      <c r="O4" s="133"/>
      <c r="P4" s="133"/>
      <c r="Q4" s="133"/>
    </row>
    <row r="5" spans="1:17" ht="16.2" x14ac:dyDescent="0.3">
      <c r="A5" s="76"/>
      <c r="B5" s="76"/>
      <c r="C5" s="76"/>
      <c r="D5" s="76"/>
      <c r="E5" s="77"/>
      <c r="F5" s="77"/>
      <c r="G5" s="77"/>
      <c r="H5" s="77"/>
      <c r="I5" s="77"/>
      <c r="J5" s="77"/>
      <c r="K5" s="77"/>
      <c r="L5" s="77"/>
      <c r="M5" s="77"/>
      <c r="N5" s="77"/>
      <c r="O5" s="77"/>
      <c r="P5" s="77"/>
      <c r="Q5" s="78"/>
    </row>
    <row r="6" spans="1:17" ht="16.2" x14ac:dyDescent="0.3">
      <c r="A6" s="133" t="s">
        <v>116</v>
      </c>
      <c r="B6" s="133"/>
      <c r="C6" s="133"/>
      <c r="D6" s="133"/>
      <c r="E6" s="133"/>
      <c r="F6" s="133"/>
      <c r="G6" s="133"/>
      <c r="H6" s="133"/>
      <c r="I6" s="133"/>
      <c r="J6" s="133"/>
      <c r="K6" s="133"/>
      <c r="L6" s="133"/>
      <c r="M6" s="133"/>
      <c r="N6" s="133"/>
      <c r="O6" s="133"/>
      <c r="P6" s="133"/>
      <c r="Q6" s="133"/>
    </row>
    <row r="10" spans="1:17" ht="15.6" thickBot="1" x14ac:dyDescent="0.35"/>
    <row r="11" spans="1:17" ht="15.6" thickBot="1" x14ac:dyDescent="0.35">
      <c r="A11" s="139" t="s">
        <v>1</v>
      </c>
      <c r="B11" s="139"/>
      <c r="C11" s="139"/>
      <c r="D11" s="139"/>
      <c r="E11" s="143"/>
      <c r="F11" s="143"/>
      <c r="G11" s="143"/>
      <c r="H11" s="143"/>
      <c r="I11" s="143"/>
      <c r="J11" s="143"/>
      <c r="K11" s="143"/>
      <c r="L11" s="143"/>
      <c r="M11" s="143"/>
      <c r="N11" s="143"/>
      <c r="O11" s="143"/>
      <c r="P11" s="143"/>
    </row>
    <row r="12" spans="1:17" ht="15.6" thickBot="1" x14ac:dyDescent="0.35">
      <c r="A12" s="132" t="s">
        <v>118</v>
      </c>
      <c r="B12" s="132"/>
      <c r="C12" s="132"/>
      <c r="D12" s="132"/>
      <c r="E12" s="138" t="str">
        <f>IF('入力欄(基本情報)'!C5="","",'入力欄(基本情報)'!C5)</f>
        <v>電源等差替への申込</v>
      </c>
      <c r="F12" s="138"/>
      <c r="G12" s="138"/>
      <c r="H12" s="138"/>
      <c r="I12" s="138"/>
      <c r="J12" s="138"/>
      <c r="K12" s="138"/>
      <c r="L12" s="138"/>
      <c r="M12" s="138"/>
      <c r="N12" s="138"/>
      <c r="O12" s="138"/>
      <c r="P12" s="138"/>
    </row>
    <row r="13" spans="1:17" ht="15.6" thickBot="1" x14ac:dyDescent="0.35">
      <c r="A13" s="132" t="s">
        <v>119</v>
      </c>
      <c r="B13" s="132"/>
      <c r="C13" s="132"/>
      <c r="D13" s="132"/>
      <c r="E13" s="138" t="str">
        <f>IF('入力欄(基本情報)'!C6="","",'入力欄(基本情報)'!C6)</f>
        <v>差替元電源等</v>
      </c>
      <c r="F13" s="138"/>
      <c r="G13" s="138"/>
      <c r="H13" s="138"/>
      <c r="I13" s="138"/>
      <c r="J13" s="138"/>
      <c r="K13" s="138"/>
      <c r="L13" s="138"/>
      <c r="M13" s="138"/>
      <c r="N13" s="138"/>
      <c r="O13" s="138"/>
      <c r="P13" s="138"/>
    </row>
    <row r="14" spans="1:17" ht="15.6" thickBot="1" x14ac:dyDescent="0.35">
      <c r="A14" s="134" t="s">
        <v>120</v>
      </c>
      <c r="B14" s="134"/>
      <c r="C14" s="134"/>
      <c r="D14" s="134"/>
      <c r="E14" s="145"/>
      <c r="F14" s="145"/>
      <c r="G14" s="145"/>
      <c r="H14" s="145"/>
      <c r="I14" s="145"/>
      <c r="J14" s="145"/>
      <c r="K14" s="145"/>
      <c r="L14" s="145"/>
      <c r="M14" s="145"/>
      <c r="N14" s="145"/>
      <c r="O14" s="145"/>
      <c r="P14" s="145"/>
    </row>
    <row r="15" spans="1:17" ht="15.6" thickBot="1" x14ac:dyDescent="0.35">
      <c r="A15" s="135" t="s">
        <v>121</v>
      </c>
      <c r="B15" s="136"/>
      <c r="C15" s="136"/>
      <c r="D15" s="137"/>
      <c r="E15" s="146" t="str">
        <f>IF('入力欄(基本情報)'!C7="","",'入力欄(基本情報)'!C7)</f>
        <v/>
      </c>
      <c r="F15" s="147"/>
      <c r="G15" s="147"/>
      <c r="H15" s="147"/>
      <c r="I15" s="147"/>
      <c r="J15" s="147"/>
      <c r="K15" s="147"/>
      <c r="L15" s="147"/>
      <c r="M15" s="147"/>
      <c r="N15" s="147"/>
      <c r="O15" s="147"/>
      <c r="P15" s="148"/>
    </row>
    <row r="16" spans="1:17" ht="15.6" thickBot="1" x14ac:dyDescent="0.35">
      <c r="A16" s="132" t="s">
        <v>122</v>
      </c>
      <c r="B16" s="132"/>
      <c r="C16" s="132"/>
      <c r="D16" s="132"/>
      <c r="E16" s="138" t="str">
        <f>IF('入力欄(基本情報)'!C8="","",'入力欄(基本情報)'!C8)</f>
        <v/>
      </c>
      <c r="F16" s="138"/>
      <c r="G16" s="138"/>
      <c r="H16" s="138"/>
      <c r="I16" s="138"/>
      <c r="J16" s="138"/>
      <c r="K16" s="138"/>
      <c r="L16" s="138"/>
      <c r="M16" s="138"/>
      <c r="N16" s="138"/>
      <c r="O16" s="138"/>
      <c r="P16" s="138"/>
    </row>
    <row r="17" spans="1:16" ht="15.6" thickBot="1" x14ac:dyDescent="0.35">
      <c r="A17" s="132" t="s">
        <v>123</v>
      </c>
      <c r="B17" s="132"/>
      <c r="C17" s="132"/>
      <c r="D17" s="132"/>
      <c r="E17" s="138" t="str">
        <f>IF('入力欄(基本情報)'!C9="","",'入力欄(基本情報)'!C9)</f>
        <v/>
      </c>
      <c r="F17" s="138"/>
      <c r="G17" s="138"/>
      <c r="H17" s="138"/>
      <c r="I17" s="138"/>
      <c r="J17" s="138"/>
      <c r="K17" s="138"/>
      <c r="L17" s="138"/>
      <c r="M17" s="138"/>
      <c r="N17" s="138"/>
      <c r="O17" s="138"/>
      <c r="P17" s="138"/>
    </row>
    <row r="18" spans="1:16" ht="15.6" thickBot="1" x14ac:dyDescent="0.35">
      <c r="A18" s="132" t="s">
        <v>124</v>
      </c>
      <c r="B18" s="132"/>
      <c r="C18" s="132"/>
      <c r="D18" s="132"/>
      <c r="E18" s="138" t="str">
        <f>IF('入力欄(基本情報)'!C12="","",'入力欄(基本情報)'!C12)</f>
        <v/>
      </c>
      <c r="F18" s="138"/>
      <c r="G18" s="138"/>
      <c r="H18" s="138"/>
      <c r="I18" s="138"/>
      <c r="J18" s="138"/>
      <c r="K18" s="138"/>
      <c r="L18" s="138"/>
      <c r="M18" s="138"/>
      <c r="N18" s="138"/>
      <c r="O18" s="138"/>
      <c r="P18" s="138"/>
    </row>
    <row r="19" spans="1:16" ht="15.6" thickBot="1" x14ac:dyDescent="0.35">
      <c r="A19" s="132" t="s">
        <v>125</v>
      </c>
      <c r="B19" s="132"/>
      <c r="C19" s="132"/>
      <c r="D19" s="132"/>
      <c r="E19" s="138" t="str">
        <f>IF('入力欄(基本情報)'!C13="","",'入力欄(基本情報)'!C13)</f>
        <v/>
      </c>
      <c r="F19" s="138"/>
      <c r="G19" s="138"/>
      <c r="H19" s="138"/>
      <c r="I19" s="138"/>
      <c r="J19" s="138"/>
      <c r="K19" s="138"/>
      <c r="L19" s="138"/>
      <c r="M19" s="138"/>
      <c r="N19" s="138"/>
      <c r="O19" s="138"/>
      <c r="P19" s="138"/>
    </row>
    <row r="20" spans="1:16" ht="15.6" thickBot="1" x14ac:dyDescent="0.35">
      <c r="A20" s="132" t="s">
        <v>126</v>
      </c>
      <c r="B20" s="132"/>
      <c r="C20" s="132"/>
      <c r="D20" s="132"/>
      <c r="E20" s="138" t="s">
        <v>160</v>
      </c>
      <c r="F20" s="138"/>
      <c r="G20" s="138"/>
      <c r="H20" s="138"/>
      <c r="I20" s="138"/>
      <c r="J20" s="138"/>
      <c r="K20" s="138"/>
      <c r="L20" s="138"/>
      <c r="M20" s="138"/>
      <c r="N20" s="138"/>
      <c r="O20" s="138"/>
      <c r="P20" s="138"/>
    </row>
    <row r="21" spans="1:16" ht="15.6" thickBot="1" x14ac:dyDescent="0.35">
      <c r="A21" s="132" t="s">
        <v>127</v>
      </c>
      <c r="B21" s="132"/>
      <c r="C21" s="132"/>
      <c r="D21" s="132"/>
      <c r="E21" s="138" t="str">
        <f>IF('入力欄(基本情報)'!C10="","",'入力欄(基本情報)'!C10)</f>
        <v>安定電源</v>
      </c>
      <c r="F21" s="138"/>
      <c r="G21" s="138"/>
      <c r="H21" s="138"/>
      <c r="I21" s="138"/>
      <c r="J21" s="138"/>
      <c r="K21" s="138"/>
      <c r="L21" s="138"/>
      <c r="M21" s="138"/>
      <c r="N21" s="138"/>
      <c r="O21" s="138"/>
      <c r="P21" s="138"/>
    </row>
    <row r="22" spans="1:16" ht="15.6" thickBot="1" x14ac:dyDescent="0.35">
      <c r="A22" s="132" t="s">
        <v>5</v>
      </c>
      <c r="B22" s="132"/>
      <c r="C22" s="132"/>
      <c r="D22" s="132"/>
      <c r="E22" s="138" t="str">
        <f>IF('入力欄(基本情報)'!C11="","",'入力欄(基本情報)'!C11)</f>
        <v/>
      </c>
      <c r="F22" s="138"/>
      <c r="G22" s="138"/>
      <c r="H22" s="138"/>
      <c r="I22" s="138"/>
      <c r="J22" s="138"/>
      <c r="K22" s="138"/>
      <c r="L22" s="138"/>
      <c r="M22" s="138"/>
      <c r="N22" s="138"/>
      <c r="O22" s="138"/>
      <c r="P22" s="138"/>
    </row>
    <row r="23" spans="1:16" ht="15.6" thickBot="1" x14ac:dyDescent="0.35">
      <c r="A23" s="132" t="s">
        <v>6</v>
      </c>
      <c r="B23" s="132"/>
      <c r="C23" s="132"/>
      <c r="D23" s="132"/>
      <c r="E23" s="138" t="str">
        <f>IF('入力欄(基本情報)'!C14="","",'入力欄(基本情報)'!C14)</f>
        <v/>
      </c>
      <c r="F23" s="138"/>
      <c r="G23" s="138"/>
      <c r="H23" s="138"/>
      <c r="I23" s="138"/>
      <c r="J23" s="138"/>
      <c r="K23" s="138"/>
      <c r="L23" s="138"/>
      <c r="M23" s="138"/>
      <c r="N23" s="138"/>
      <c r="O23" s="138"/>
      <c r="P23" s="138"/>
    </row>
    <row r="24" spans="1:16" ht="49.2" customHeight="1" thickBot="1" x14ac:dyDescent="0.35">
      <c r="A24" s="141" t="s">
        <v>130</v>
      </c>
      <c r="B24" s="139"/>
      <c r="C24" s="140" t="s">
        <v>128</v>
      </c>
      <c r="D24" s="132"/>
      <c r="E24" s="138" t="str">
        <f>IF('入力欄(基本情報)'!C30="","",'入力欄(基本情報)'!C30)</f>
        <v/>
      </c>
      <c r="F24" s="138"/>
      <c r="G24" s="138"/>
      <c r="H24" s="138"/>
      <c r="I24" s="138"/>
      <c r="J24" s="138"/>
      <c r="K24" s="138"/>
      <c r="L24" s="138"/>
      <c r="M24" s="138"/>
      <c r="N24" s="138"/>
      <c r="O24" s="138"/>
      <c r="P24" s="138"/>
    </row>
    <row r="25" spans="1:16" ht="15.6" thickBot="1" x14ac:dyDescent="0.35">
      <c r="A25" s="139"/>
      <c r="B25" s="139"/>
      <c r="C25" s="139" t="s">
        <v>129</v>
      </c>
      <c r="D25" s="139"/>
      <c r="E25" s="138" t="str">
        <f>IF('入力欄(基本情報)'!C31="","",'入力欄(基本情報)'!C31)</f>
        <v/>
      </c>
      <c r="F25" s="138"/>
      <c r="G25" s="138"/>
      <c r="H25" s="138"/>
      <c r="I25" s="138"/>
      <c r="J25" s="138"/>
      <c r="K25" s="138"/>
      <c r="L25" s="138"/>
      <c r="M25" s="138"/>
      <c r="N25" s="138"/>
      <c r="O25" s="138"/>
      <c r="P25" s="138"/>
    </row>
    <row r="26" spans="1:16" ht="15.6" thickBot="1" x14ac:dyDescent="0.35">
      <c r="A26" s="132" t="s">
        <v>131</v>
      </c>
      <c r="B26" s="132"/>
      <c r="C26" s="132"/>
      <c r="D26" s="132"/>
      <c r="E26" s="138" t="str">
        <f>IF('入力欄(差替情報)'!D98="","",'入力欄(差替情報)'!D98)</f>
        <v/>
      </c>
      <c r="F26" s="138"/>
      <c r="G26" s="138"/>
      <c r="H26" s="138"/>
      <c r="I26" s="138"/>
      <c r="J26" s="138"/>
      <c r="K26" s="138"/>
      <c r="L26" s="138"/>
      <c r="M26" s="138"/>
      <c r="N26" s="138"/>
      <c r="O26" s="138"/>
      <c r="P26" s="138"/>
    </row>
    <row r="27" spans="1:16" ht="15.6" thickBot="1" x14ac:dyDescent="0.35">
      <c r="A27" s="139"/>
      <c r="B27" s="139"/>
      <c r="C27" s="139"/>
      <c r="D27" s="139"/>
      <c r="E27" s="79" t="s">
        <v>12</v>
      </c>
      <c r="F27" s="79" t="s">
        <v>13</v>
      </c>
      <c r="G27" s="79" t="s">
        <v>14</v>
      </c>
      <c r="H27" s="79" t="s">
        <v>15</v>
      </c>
      <c r="I27" s="79" t="s">
        <v>16</v>
      </c>
      <c r="J27" s="79" t="s">
        <v>17</v>
      </c>
      <c r="K27" s="79" t="s">
        <v>18</v>
      </c>
      <c r="L27" s="79" t="s">
        <v>19</v>
      </c>
      <c r="M27" s="79" t="s">
        <v>20</v>
      </c>
      <c r="N27" s="79" t="s">
        <v>21</v>
      </c>
      <c r="O27" s="79" t="s">
        <v>22</v>
      </c>
      <c r="P27" s="79" t="s">
        <v>23</v>
      </c>
    </row>
    <row r="28" spans="1:16" ht="15.6" customHeight="1" thickBot="1" x14ac:dyDescent="0.35">
      <c r="A28" s="132" t="s">
        <v>132</v>
      </c>
      <c r="B28" s="132"/>
      <c r="C28" s="132"/>
      <c r="D28" s="132"/>
      <c r="E28" s="80" t="e">
        <f>IF('入力欄(差替情報)'!D104="",0,MIN('入力欄(差替情報)'!D104,'入力欄(差替情報)'!D14))</f>
        <v>#DIV/0!</v>
      </c>
      <c r="F28" s="85" t="e">
        <f>IF('入力欄(差替情報)'!E104="",0,MIN('入力欄(差替情報)'!E104,'入力欄(差替情報)'!E14))</f>
        <v>#DIV/0!</v>
      </c>
      <c r="G28" s="85" t="e">
        <f>IF('入力欄(差替情報)'!F104="",0,MIN('入力欄(差替情報)'!F104,'入力欄(差替情報)'!F14))</f>
        <v>#DIV/0!</v>
      </c>
      <c r="H28" s="85" t="e">
        <f>IF('入力欄(差替情報)'!G104="",0,MIN('入力欄(差替情報)'!G104,'入力欄(差替情報)'!G14))</f>
        <v>#DIV/0!</v>
      </c>
      <c r="I28" s="85" t="e">
        <f>IF('入力欄(差替情報)'!H104="",0,MIN('入力欄(差替情報)'!H104,'入力欄(差替情報)'!H14))</f>
        <v>#DIV/0!</v>
      </c>
      <c r="J28" s="85" t="e">
        <f>IF('入力欄(差替情報)'!I104="",0,MIN('入力欄(差替情報)'!I104,'入力欄(差替情報)'!I14))</f>
        <v>#DIV/0!</v>
      </c>
      <c r="K28" s="85" t="e">
        <f>IF('入力欄(差替情報)'!J104="",0,MIN('入力欄(差替情報)'!J104,'入力欄(差替情報)'!J14))</f>
        <v>#DIV/0!</v>
      </c>
      <c r="L28" s="85" t="e">
        <f>IF('入力欄(差替情報)'!K104="",0,MIN('入力欄(差替情報)'!K104,'入力欄(差替情報)'!K14))</f>
        <v>#DIV/0!</v>
      </c>
      <c r="M28" s="85" t="e">
        <f>IF('入力欄(差替情報)'!L104="",0,MIN('入力欄(差替情報)'!L104,'入力欄(差替情報)'!L14))</f>
        <v>#DIV/0!</v>
      </c>
      <c r="N28" s="85" t="e">
        <f>IF('入力欄(差替情報)'!M104="",0,MIN('入力欄(差替情報)'!M104,'入力欄(差替情報)'!M14))</f>
        <v>#DIV/0!</v>
      </c>
      <c r="O28" s="85" t="e">
        <f>IF('入力欄(差替情報)'!N104="",0,MIN('入力欄(差替情報)'!N104,'入力欄(差替情報)'!N14))</f>
        <v>#DIV/0!</v>
      </c>
      <c r="P28" s="85" t="e">
        <f>IF('入力欄(差替情報)'!O104="",0,MIN('入力欄(差替情報)'!O104,'入力欄(差替情報)'!O14))</f>
        <v>#DIV/0!</v>
      </c>
    </row>
    <row r="29" spans="1:16" ht="15.6" thickBot="1" x14ac:dyDescent="0.35">
      <c r="A29" s="134" t="s">
        <v>133</v>
      </c>
      <c r="B29" s="134"/>
      <c r="C29" s="134"/>
      <c r="D29" s="134"/>
      <c r="E29" s="81"/>
      <c r="F29" s="81"/>
      <c r="G29" s="81"/>
      <c r="H29" s="81"/>
      <c r="I29" s="81"/>
      <c r="J29" s="81"/>
      <c r="K29" s="81"/>
      <c r="L29" s="81"/>
      <c r="M29" s="81"/>
      <c r="N29" s="81"/>
      <c r="O29" s="81"/>
      <c r="P29" s="81"/>
    </row>
    <row r="30" spans="1:16" ht="15.6" thickBot="1" x14ac:dyDescent="0.35">
      <c r="A30" s="140" t="s">
        <v>136</v>
      </c>
      <c r="B30" s="132"/>
      <c r="C30" s="79" t="s">
        <v>134</v>
      </c>
      <c r="D30" s="79" t="s">
        <v>135</v>
      </c>
      <c r="E30" s="150"/>
      <c r="F30" s="151"/>
      <c r="G30" s="151"/>
      <c r="H30" s="151"/>
      <c r="I30" s="151"/>
      <c r="J30" s="151"/>
      <c r="K30" s="151"/>
      <c r="L30" s="151"/>
      <c r="M30" s="151"/>
      <c r="N30" s="151"/>
      <c r="O30" s="151"/>
      <c r="P30" s="152"/>
    </row>
    <row r="31" spans="1:16" ht="15.6" thickBot="1" x14ac:dyDescent="0.35">
      <c r="A31" s="132"/>
      <c r="B31" s="132"/>
      <c r="C31" s="82"/>
      <c r="D31" s="82"/>
      <c r="E31" s="80">
        <f>'入力欄(差替情報)'!D93</f>
        <v>0</v>
      </c>
      <c r="F31" s="80">
        <f>'入力欄(差替情報)'!E93</f>
        <v>0</v>
      </c>
      <c r="G31" s="80">
        <f>'入力欄(差替情報)'!F93</f>
        <v>0</v>
      </c>
      <c r="H31" s="80">
        <f>'入力欄(差替情報)'!G93</f>
        <v>0</v>
      </c>
      <c r="I31" s="80">
        <f>'入力欄(差替情報)'!H93</f>
        <v>0</v>
      </c>
      <c r="J31" s="80">
        <f>'入力欄(差替情報)'!I93</f>
        <v>0</v>
      </c>
      <c r="K31" s="80">
        <f>'入力欄(差替情報)'!J93</f>
        <v>0</v>
      </c>
      <c r="L31" s="80">
        <f>'入力欄(差替情報)'!K93</f>
        <v>0</v>
      </c>
      <c r="M31" s="80">
        <f>'入力欄(差替情報)'!L93</f>
        <v>0</v>
      </c>
      <c r="N31" s="80">
        <f>'入力欄(差替情報)'!M93</f>
        <v>0</v>
      </c>
      <c r="O31" s="80">
        <f>'入力欄(差替情報)'!N93</f>
        <v>0</v>
      </c>
      <c r="P31" s="80">
        <f>'入力欄(差替情報)'!O93</f>
        <v>0</v>
      </c>
    </row>
    <row r="32" spans="1:16" ht="15.6" thickBot="1" x14ac:dyDescent="0.35">
      <c r="A32" s="142" t="s">
        <v>137</v>
      </c>
      <c r="B32" s="134"/>
      <c r="C32" s="83" t="s">
        <v>134</v>
      </c>
      <c r="D32" s="83" t="s">
        <v>135</v>
      </c>
      <c r="E32" s="153"/>
      <c r="F32" s="154"/>
      <c r="G32" s="154"/>
      <c r="H32" s="154"/>
      <c r="I32" s="154"/>
      <c r="J32" s="154"/>
      <c r="K32" s="154"/>
      <c r="L32" s="154"/>
      <c r="M32" s="154"/>
      <c r="N32" s="154"/>
      <c r="O32" s="154"/>
      <c r="P32" s="155"/>
    </row>
    <row r="33" spans="1:16" ht="15.6" thickBot="1" x14ac:dyDescent="0.35">
      <c r="A33" s="134"/>
      <c r="B33" s="134"/>
      <c r="C33" s="84"/>
      <c r="D33" s="84"/>
      <c r="E33" s="81"/>
      <c r="F33" s="81"/>
      <c r="G33" s="81"/>
      <c r="H33" s="81"/>
      <c r="I33" s="81"/>
      <c r="J33" s="81"/>
      <c r="K33" s="81"/>
      <c r="L33" s="81"/>
      <c r="M33" s="81"/>
      <c r="N33" s="81"/>
      <c r="O33" s="81"/>
      <c r="P33" s="81"/>
    </row>
    <row r="34" spans="1:16" ht="15.6" thickBot="1" x14ac:dyDescent="0.35">
      <c r="A34" s="141" t="s">
        <v>148</v>
      </c>
      <c r="B34" s="139"/>
      <c r="C34" s="132" t="s">
        <v>138</v>
      </c>
      <c r="D34" s="132"/>
      <c r="E34" s="144" t="str">
        <f>IF('入力欄(基本情報)'!C15="","",'入力欄(基本情報)'!C15)</f>
        <v/>
      </c>
      <c r="F34" s="144"/>
      <c r="G34" s="144"/>
      <c r="H34" s="144"/>
      <c r="I34" s="144"/>
      <c r="J34" s="144"/>
      <c r="K34" s="144"/>
      <c r="L34" s="144"/>
      <c r="M34" s="144"/>
      <c r="N34" s="144"/>
      <c r="O34" s="144"/>
      <c r="P34" s="144"/>
    </row>
    <row r="35" spans="1:16" ht="15.6" thickBot="1" x14ac:dyDescent="0.35">
      <c r="A35" s="139"/>
      <c r="B35" s="139"/>
      <c r="C35" s="132" t="s">
        <v>139</v>
      </c>
      <c r="D35" s="132"/>
      <c r="E35" s="144" t="str">
        <f>IF('入力欄(基本情報)'!C17="","",'入力欄(基本情報)'!C17)</f>
        <v/>
      </c>
      <c r="F35" s="144"/>
      <c r="G35" s="144"/>
      <c r="H35" s="144"/>
      <c r="I35" s="144"/>
      <c r="J35" s="144"/>
      <c r="K35" s="144"/>
      <c r="L35" s="144"/>
      <c r="M35" s="144"/>
      <c r="N35" s="144"/>
      <c r="O35" s="144"/>
      <c r="P35" s="144"/>
    </row>
    <row r="36" spans="1:16" ht="15.6" thickBot="1" x14ac:dyDescent="0.35">
      <c r="A36" s="139"/>
      <c r="B36" s="139"/>
      <c r="C36" s="132" t="s">
        <v>140</v>
      </c>
      <c r="D36" s="132"/>
      <c r="E36" s="144" t="str">
        <f>IF('入力欄(基本情報)'!C26="","",'入力欄(基本情報)'!C26)</f>
        <v/>
      </c>
      <c r="F36" s="144"/>
      <c r="G36" s="144"/>
      <c r="H36" s="144"/>
      <c r="I36" s="144"/>
      <c r="J36" s="144"/>
      <c r="K36" s="144"/>
      <c r="L36" s="144"/>
      <c r="M36" s="144"/>
      <c r="N36" s="144"/>
      <c r="O36" s="144"/>
      <c r="P36" s="144"/>
    </row>
    <row r="37" spans="1:16" ht="15.6" thickBot="1" x14ac:dyDescent="0.35">
      <c r="A37" s="139"/>
      <c r="B37" s="139"/>
      <c r="C37" s="132" t="s">
        <v>141</v>
      </c>
      <c r="D37" s="132"/>
      <c r="E37" s="138" t="str">
        <f>IF('入力欄(基本情報)'!C18="","",'入力欄(基本情報)'!C18)</f>
        <v/>
      </c>
      <c r="F37" s="138"/>
      <c r="G37" s="138"/>
      <c r="H37" s="138"/>
      <c r="I37" s="138"/>
      <c r="J37" s="138"/>
      <c r="K37" s="138"/>
      <c r="L37" s="138"/>
      <c r="M37" s="138"/>
      <c r="N37" s="138"/>
      <c r="O37" s="138"/>
      <c r="P37" s="138"/>
    </row>
    <row r="38" spans="1:16" ht="15.6" thickBot="1" x14ac:dyDescent="0.35">
      <c r="A38" s="139"/>
      <c r="B38" s="139"/>
      <c r="C38" s="132" t="s">
        <v>142</v>
      </c>
      <c r="D38" s="132"/>
      <c r="E38" s="144" t="str">
        <f>IF('入力欄(基本情報)'!C19="","",'入力欄(基本情報)'!C19)</f>
        <v/>
      </c>
      <c r="F38" s="144"/>
      <c r="G38" s="144"/>
      <c r="H38" s="144"/>
      <c r="I38" s="144"/>
      <c r="J38" s="144"/>
      <c r="K38" s="144"/>
      <c r="L38" s="144"/>
      <c r="M38" s="144"/>
      <c r="N38" s="144"/>
      <c r="O38" s="144"/>
      <c r="P38" s="144"/>
    </row>
    <row r="39" spans="1:16" ht="15.6" thickBot="1" x14ac:dyDescent="0.35">
      <c r="A39" s="139"/>
      <c r="B39" s="139"/>
      <c r="C39" s="132" t="s">
        <v>143</v>
      </c>
      <c r="D39" s="132"/>
      <c r="E39" s="144" t="str">
        <f>IF('入力欄(基本情報)'!C25="","",'入力欄(基本情報)'!C25)</f>
        <v/>
      </c>
      <c r="F39" s="144"/>
      <c r="G39" s="144"/>
      <c r="H39" s="144"/>
      <c r="I39" s="144"/>
      <c r="J39" s="144"/>
      <c r="K39" s="144"/>
      <c r="L39" s="144"/>
      <c r="M39" s="144"/>
      <c r="N39" s="144"/>
      <c r="O39" s="144"/>
      <c r="P39" s="144"/>
    </row>
    <row r="40" spans="1:16" ht="15.6" thickBot="1" x14ac:dyDescent="0.35">
      <c r="A40" s="139"/>
      <c r="B40" s="139"/>
      <c r="C40" s="132" t="s">
        <v>144</v>
      </c>
      <c r="D40" s="132"/>
      <c r="E40" s="138" t="str">
        <f>IF('入力欄(基本情報)'!C20="","",'入力欄(基本情報)'!C20)</f>
        <v/>
      </c>
      <c r="F40" s="138"/>
      <c r="G40" s="138"/>
      <c r="H40" s="138"/>
      <c r="I40" s="138"/>
      <c r="J40" s="138"/>
      <c r="K40" s="138"/>
      <c r="L40" s="138"/>
      <c r="M40" s="138"/>
      <c r="N40" s="138"/>
      <c r="O40" s="138"/>
      <c r="P40" s="138"/>
    </row>
    <row r="41" spans="1:16" ht="15.6" thickBot="1" x14ac:dyDescent="0.35">
      <c r="A41" s="139"/>
      <c r="B41" s="139"/>
      <c r="C41" s="132" t="s">
        <v>145</v>
      </c>
      <c r="D41" s="132"/>
      <c r="E41" s="144" t="str">
        <f>IF('入力欄(基本情報)'!C21="","",'入力欄(基本情報)'!C21)</f>
        <v/>
      </c>
      <c r="F41" s="144"/>
      <c r="G41" s="144"/>
      <c r="H41" s="144"/>
      <c r="I41" s="144"/>
      <c r="J41" s="144"/>
      <c r="K41" s="144"/>
      <c r="L41" s="144"/>
      <c r="M41" s="144"/>
      <c r="N41" s="144"/>
      <c r="O41" s="144"/>
      <c r="P41" s="144"/>
    </row>
    <row r="42" spans="1:16" ht="15.6" thickBot="1" x14ac:dyDescent="0.35">
      <c r="A42" s="139"/>
      <c r="B42" s="139"/>
      <c r="C42" s="132" t="s">
        <v>146</v>
      </c>
      <c r="D42" s="132"/>
      <c r="E42" s="138" t="str">
        <f>IF('入力欄(基本情報)'!C22="","",'入力欄(基本情報)'!C22)</f>
        <v/>
      </c>
      <c r="F42" s="138"/>
      <c r="G42" s="138"/>
      <c r="H42" s="138"/>
      <c r="I42" s="138"/>
      <c r="J42" s="138"/>
      <c r="K42" s="138"/>
      <c r="L42" s="138"/>
      <c r="M42" s="138"/>
      <c r="N42" s="138"/>
      <c r="O42" s="138"/>
      <c r="P42" s="138"/>
    </row>
    <row r="43" spans="1:16" ht="15.6" thickBot="1" x14ac:dyDescent="0.35">
      <c r="A43" s="139"/>
      <c r="B43" s="139"/>
      <c r="C43" s="132" t="s">
        <v>147</v>
      </c>
      <c r="D43" s="132"/>
      <c r="E43" s="144" t="str">
        <f>IF('入力欄(基本情報)'!C23="","",'入力欄(基本情報)'!C23)</f>
        <v/>
      </c>
      <c r="F43" s="144"/>
      <c r="G43" s="144"/>
      <c r="H43" s="144"/>
      <c r="I43" s="144"/>
      <c r="J43" s="144"/>
      <c r="K43" s="144"/>
      <c r="L43" s="144"/>
      <c r="M43" s="144"/>
      <c r="N43" s="144"/>
      <c r="O43" s="144"/>
      <c r="P43" s="144"/>
    </row>
    <row r="44" spans="1:16" ht="15.6" thickBot="1" x14ac:dyDescent="0.35">
      <c r="A44" s="139"/>
      <c r="B44" s="139"/>
      <c r="C44" s="139"/>
      <c r="D44" s="139"/>
      <c r="E44" s="79" t="s">
        <v>12</v>
      </c>
      <c r="F44" s="79" t="s">
        <v>13</v>
      </c>
      <c r="G44" s="79" t="s">
        <v>14</v>
      </c>
      <c r="H44" s="79" t="s">
        <v>15</v>
      </c>
      <c r="I44" s="79" t="s">
        <v>16</v>
      </c>
      <c r="J44" s="79" t="s">
        <v>17</v>
      </c>
      <c r="K44" s="79" t="s">
        <v>18</v>
      </c>
      <c r="L44" s="79" t="s">
        <v>19</v>
      </c>
      <c r="M44" s="79" t="s">
        <v>20</v>
      </c>
      <c r="N44" s="79" t="s">
        <v>21</v>
      </c>
      <c r="O44" s="79" t="s">
        <v>22</v>
      </c>
      <c r="P44" s="79" t="s">
        <v>23</v>
      </c>
    </row>
    <row r="45" spans="1:16" ht="15.6" thickBot="1" x14ac:dyDescent="0.35">
      <c r="A45" s="132" t="s">
        <v>158</v>
      </c>
      <c r="B45" s="132"/>
      <c r="C45" s="132"/>
      <c r="D45" s="132"/>
      <c r="E45" s="80">
        <f>'入力欄(差替情報)'!D15</f>
        <v>0</v>
      </c>
      <c r="F45" s="80">
        <f>'入力欄(差替情報)'!E15</f>
        <v>0</v>
      </c>
      <c r="G45" s="80">
        <f>'入力欄(差替情報)'!F15</f>
        <v>0</v>
      </c>
      <c r="H45" s="80">
        <f>'入力欄(差替情報)'!G15</f>
        <v>0</v>
      </c>
      <c r="I45" s="80">
        <f>'入力欄(差替情報)'!H15</f>
        <v>0</v>
      </c>
      <c r="J45" s="80">
        <f>'入力欄(差替情報)'!I15</f>
        <v>0</v>
      </c>
      <c r="K45" s="80">
        <f>'入力欄(差替情報)'!J15</f>
        <v>0</v>
      </c>
      <c r="L45" s="80">
        <f>'入力欄(差替情報)'!K15</f>
        <v>0</v>
      </c>
      <c r="M45" s="80">
        <f>'入力欄(差替情報)'!L15</f>
        <v>0</v>
      </c>
      <c r="N45" s="80">
        <f>'入力欄(差替情報)'!M15</f>
        <v>0</v>
      </c>
      <c r="O45" s="80">
        <f>'入力欄(差替情報)'!N15</f>
        <v>0</v>
      </c>
      <c r="P45" s="80">
        <f>'入力欄(差替情報)'!O15</f>
        <v>0</v>
      </c>
    </row>
    <row r="46" spans="1:16" ht="15.6" thickBot="1" x14ac:dyDescent="0.35">
      <c r="A46" s="134" t="s">
        <v>159</v>
      </c>
      <c r="B46" s="134"/>
      <c r="C46" s="134"/>
      <c r="D46" s="134"/>
      <c r="E46" s="81"/>
      <c r="F46" s="81"/>
      <c r="G46" s="81"/>
      <c r="H46" s="81"/>
      <c r="I46" s="81"/>
      <c r="J46" s="81"/>
      <c r="K46" s="81"/>
      <c r="L46" s="81"/>
      <c r="M46" s="81"/>
      <c r="N46" s="81"/>
      <c r="O46" s="81"/>
      <c r="P46" s="81"/>
    </row>
    <row r="47" spans="1:16" ht="15.6" thickBot="1" x14ac:dyDescent="0.35">
      <c r="A47" s="134" t="s">
        <v>149</v>
      </c>
      <c r="B47" s="134"/>
      <c r="C47" s="134"/>
      <c r="D47" s="134"/>
      <c r="E47" s="86" t="e">
        <f>E50</f>
        <v>#DIV/0!</v>
      </c>
      <c r="F47" s="86" t="e">
        <f t="shared" ref="F47:P47" si="0">F50</f>
        <v>#DIV/0!</v>
      </c>
      <c r="G47" s="86" t="e">
        <f t="shared" si="0"/>
        <v>#DIV/0!</v>
      </c>
      <c r="H47" s="86" t="e">
        <f t="shared" si="0"/>
        <v>#DIV/0!</v>
      </c>
      <c r="I47" s="86" t="e">
        <f t="shared" si="0"/>
        <v>#DIV/0!</v>
      </c>
      <c r="J47" s="86" t="e">
        <f t="shared" si="0"/>
        <v>#DIV/0!</v>
      </c>
      <c r="K47" s="86" t="e">
        <f t="shared" si="0"/>
        <v>#DIV/0!</v>
      </c>
      <c r="L47" s="86" t="e">
        <f t="shared" si="0"/>
        <v>#DIV/0!</v>
      </c>
      <c r="M47" s="86" t="e">
        <f t="shared" si="0"/>
        <v>#DIV/0!</v>
      </c>
      <c r="N47" s="86" t="e">
        <f t="shared" si="0"/>
        <v>#DIV/0!</v>
      </c>
      <c r="O47" s="86" t="e">
        <f t="shared" si="0"/>
        <v>#DIV/0!</v>
      </c>
      <c r="P47" s="86" t="e">
        <f t="shared" si="0"/>
        <v>#DIV/0!</v>
      </c>
    </row>
    <row r="48" spans="1:16" ht="15.6" thickBot="1" x14ac:dyDescent="0.35">
      <c r="A48" s="134" t="s">
        <v>150</v>
      </c>
      <c r="B48" s="134"/>
      <c r="C48" s="134"/>
      <c r="D48" s="134"/>
      <c r="E48" s="86" t="e">
        <f>E31+E28</f>
        <v>#DIV/0!</v>
      </c>
      <c r="F48" s="86" t="e">
        <f t="shared" ref="F48:P48" si="1">F31+F28</f>
        <v>#DIV/0!</v>
      </c>
      <c r="G48" s="86" t="e">
        <f t="shared" si="1"/>
        <v>#DIV/0!</v>
      </c>
      <c r="H48" s="86" t="e">
        <f t="shared" si="1"/>
        <v>#DIV/0!</v>
      </c>
      <c r="I48" s="86" t="e">
        <f t="shared" si="1"/>
        <v>#DIV/0!</v>
      </c>
      <c r="J48" s="86" t="e">
        <f t="shared" si="1"/>
        <v>#DIV/0!</v>
      </c>
      <c r="K48" s="86" t="e">
        <f t="shared" si="1"/>
        <v>#DIV/0!</v>
      </c>
      <c r="L48" s="86" t="e">
        <f t="shared" si="1"/>
        <v>#DIV/0!</v>
      </c>
      <c r="M48" s="86" t="e">
        <f t="shared" si="1"/>
        <v>#DIV/0!</v>
      </c>
      <c r="N48" s="86" t="e">
        <f t="shared" si="1"/>
        <v>#DIV/0!</v>
      </c>
      <c r="O48" s="86" t="e">
        <f t="shared" si="1"/>
        <v>#DIV/0!</v>
      </c>
      <c r="P48" s="86" t="e">
        <f t="shared" si="1"/>
        <v>#DIV/0!</v>
      </c>
    </row>
    <row r="49" spans="1:16" ht="15.6" thickBot="1" x14ac:dyDescent="0.35">
      <c r="A49" s="134" t="s">
        <v>151</v>
      </c>
      <c r="B49" s="134"/>
      <c r="C49" s="134"/>
      <c r="D49" s="134"/>
      <c r="E49" s="149">
        <f>'入力欄(差替情報)'!D94+'入力欄(差替情報)'!D106</f>
        <v>0</v>
      </c>
      <c r="F49" s="149"/>
      <c r="G49" s="149"/>
      <c r="H49" s="149"/>
      <c r="I49" s="149"/>
      <c r="J49" s="149"/>
      <c r="K49" s="149"/>
      <c r="L49" s="149"/>
      <c r="M49" s="149"/>
      <c r="N49" s="149"/>
      <c r="O49" s="149"/>
      <c r="P49" s="149"/>
    </row>
    <row r="50" spans="1:16" ht="15.6" thickBot="1" x14ac:dyDescent="0.35">
      <c r="A50" s="134" t="s">
        <v>153</v>
      </c>
      <c r="B50" s="134"/>
      <c r="C50" s="134"/>
      <c r="D50" s="134"/>
      <c r="E50" s="86" t="e">
        <f>MAX(E45-E48,0)</f>
        <v>#DIV/0!</v>
      </c>
      <c r="F50" s="87" t="e">
        <f t="shared" ref="F50:O50" si="2">MAX(F45-F48,0)</f>
        <v>#DIV/0!</v>
      </c>
      <c r="G50" s="87" t="e">
        <f t="shared" si="2"/>
        <v>#DIV/0!</v>
      </c>
      <c r="H50" s="87" t="e">
        <f t="shared" si="2"/>
        <v>#DIV/0!</v>
      </c>
      <c r="I50" s="87" t="e">
        <f t="shared" si="2"/>
        <v>#DIV/0!</v>
      </c>
      <c r="J50" s="87" t="e">
        <f t="shared" si="2"/>
        <v>#DIV/0!</v>
      </c>
      <c r="K50" s="87" t="e">
        <f t="shared" si="2"/>
        <v>#DIV/0!</v>
      </c>
      <c r="L50" s="87" t="e">
        <f t="shared" si="2"/>
        <v>#DIV/0!</v>
      </c>
      <c r="M50" s="87" t="e">
        <f t="shared" si="2"/>
        <v>#DIV/0!</v>
      </c>
      <c r="N50" s="87" t="e">
        <f t="shared" si="2"/>
        <v>#DIV/0!</v>
      </c>
      <c r="O50" s="87" t="e">
        <f t="shared" si="2"/>
        <v>#DIV/0!</v>
      </c>
      <c r="P50" s="87" t="e">
        <f>MAX(P45-P48,0)</f>
        <v>#DIV/0!</v>
      </c>
    </row>
    <row r="51" spans="1:16" ht="15.6" thickBot="1" x14ac:dyDescent="0.35">
      <c r="A51" s="134" t="s">
        <v>152</v>
      </c>
      <c r="B51" s="134"/>
      <c r="C51" s="134"/>
      <c r="D51" s="134"/>
      <c r="E51" s="149">
        <f>MAX('入力欄(差替情報)'!D16-E49,0)</f>
        <v>0</v>
      </c>
      <c r="F51" s="149"/>
      <c r="G51" s="149"/>
      <c r="H51" s="149"/>
      <c r="I51" s="149"/>
      <c r="J51" s="149"/>
      <c r="K51" s="149"/>
      <c r="L51" s="149"/>
      <c r="M51" s="149"/>
      <c r="N51" s="149"/>
      <c r="O51" s="149"/>
      <c r="P51" s="149"/>
    </row>
    <row r="52" spans="1:16" ht="15.6" thickBot="1" x14ac:dyDescent="0.35">
      <c r="A52" s="134" t="s">
        <v>154</v>
      </c>
      <c r="B52" s="134"/>
      <c r="C52" s="134"/>
      <c r="D52" s="134"/>
      <c r="E52" s="81"/>
      <c r="F52" s="81"/>
      <c r="G52" s="81"/>
      <c r="H52" s="81"/>
      <c r="I52" s="81"/>
      <c r="J52" s="81"/>
      <c r="K52" s="81"/>
      <c r="L52" s="81"/>
      <c r="M52" s="81"/>
      <c r="N52" s="81"/>
      <c r="O52" s="81"/>
      <c r="P52" s="81"/>
    </row>
    <row r="53" spans="1:16" ht="15.6" thickBot="1" x14ac:dyDescent="0.35">
      <c r="A53" s="134" t="s">
        <v>155</v>
      </c>
      <c r="B53" s="134"/>
      <c r="C53" s="134"/>
      <c r="D53" s="134"/>
      <c r="E53" s="145"/>
      <c r="F53" s="145"/>
      <c r="G53" s="145"/>
      <c r="H53" s="145"/>
      <c r="I53" s="145"/>
      <c r="J53" s="145"/>
      <c r="K53" s="145"/>
      <c r="L53" s="145"/>
      <c r="M53" s="145"/>
      <c r="N53" s="145"/>
      <c r="O53" s="145"/>
      <c r="P53" s="145"/>
    </row>
    <row r="54" spans="1:16" ht="15.6" thickBot="1" x14ac:dyDescent="0.35">
      <c r="A54" s="134" t="s">
        <v>156</v>
      </c>
      <c r="B54" s="134"/>
      <c r="C54" s="134"/>
      <c r="D54" s="134"/>
      <c r="E54" s="81"/>
      <c r="F54" s="81"/>
      <c r="G54" s="81"/>
      <c r="H54" s="81"/>
      <c r="I54" s="81"/>
      <c r="J54" s="81"/>
      <c r="K54" s="81"/>
      <c r="L54" s="81"/>
      <c r="M54" s="81"/>
      <c r="N54" s="81"/>
      <c r="O54" s="81"/>
      <c r="P54" s="81"/>
    </row>
    <row r="55" spans="1:16" ht="15.6" thickBot="1" x14ac:dyDescent="0.35">
      <c r="A55" s="134" t="s">
        <v>157</v>
      </c>
      <c r="B55" s="134"/>
      <c r="C55" s="134"/>
      <c r="D55" s="134"/>
      <c r="E55" s="145"/>
      <c r="F55" s="145"/>
      <c r="G55" s="145"/>
      <c r="H55" s="145"/>
      <c r="I55" s="145"/>
      <c r="J55" s="145"/>
      <c r="K55" s="145"/>
      <c r="L55" s="145"/>
      <c r="M55" s="145"/>
      <c r="N55" s="145"/>
      <c r="O55" s="145"/>
      <c r="P55" s="145"/>
    </row>
  </sheetData>
  <sheetProtection algorithmName="SHA-512" hashValue="dVCTtyZz8DaWczMhDwHPdhL45ALG7lV3AByXl9fzoyfIhWULOlxjR36YvNemyNmcT5M+HdF5INRTFrabdchZaw==" saltValue="4dKB4SuJWMQ81IfYAWNkvg=="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dimension ref="B2:C7"/>
  <sheetViews>
    <sheetView workbookViewId="0"/>
  </sheetViews>
  <sheetFormatPr defaultRowHeight="15" x14ac:dyDescent="0.3"/>
  <cols>
    <col min="1" max="1" width="2.77734375" style="1" customWidth="1"/>
    <col min="2" max="2" width="3.77734375" style="1" customWidth="1"/>
    <col min="3" max="16384" width="8.88671875" style="1"/>
  </cols>
  <sheetData>
    <row r="2" spans="2:3" x14ac:dyDescent="0.3">
      <c r="B2" s="1" t="s">
        <v>100</v>
      </c>
    </row>
    <row r="3" spans="2:3" x14ac:dyDescent="0.3">
      <c r="B3" s="1" t="s">
        <v>98</v>
      </c>
      <c r="C3" s="46" t="s">
        <v>99</v>
      </c>
    </row>
    <row r="4" spans="2:3" x14ac:dyDescent="0.3">
      <c r="B4" s="1" t="s">
        <v>98</v>
      </c>
      <c r="C4" s="46"/>
    </row>
    <row r="5" spans="2:3" x14ac:dyDescent="0.3">
      <c r="B5" s="1" t="s">
        <v>101</v>
      </c>
    </row>
    <row r="6" spans="2:3" x14ac:dyDescent="0.3">
      <c r="C6" s="46" t="s">
        <v>102</v>
      </c>
    </row>
    <row r="7" spans="2:3" x14ac:dyDescent="0.3">
      <c r="C7" s="46" t="s">
        <v>103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2:C25"/>
  <sheetViews>
    <sheetView workbookViewId="0"/>
  </sheetViews>
  <sheetFormatPr defaultRowHeight="13.2" x14ac:dyDescent="0.2"/>
  <cols>
    <col min="2" max="2" width="17.33203125" bestFit="1" customWidth="1"/>
    <col min="3" max="3" width="17.44140625" bestFit="1" customWidth="1"/>
  </cols>
  <sheetData>
    <row r="2" spans="2:3" ht="13.5" customHeight="1" x14ac:dyDescent="0.2">
      <c r="B2" s="156" t="s">
        <v>57</v>
      </c>
      <c r="C2" s="156" t="s">
        <v>58</v>
      </c>
    </row>
    <row r="3" spans="2:3" ht="13.5" customHeight="1" x14ac:dyDescent="0.2">
      <c r="B3" s="157"/>
      <c r="C3" s="157"/>
    </row>
    <row r="4" spans="2:3" ht="15" x14ac:dyDescent="0.2">
      <c r="B4" s="158" t="s">
        <v>59</v>
      </c>
      <c r="C4" s="36" t="s">
        <v>63</v>
      </c>
    </row>
    <row r="5" spans="2:3" ht="15" x14ac:dyDescent="0.2">
      <c r="B5" s="159"/>
      <c r="C5" s="36" t="s">
        <v>61</v>
      </c>
    </row>
    <row r="6" spans="2:3" ht="15" x14ac:dyDescent="0.2">
      <c r="B6" s="159"/>
      <c r="C6" s="36" t="s">
        <v>60</v>
      </c>
    </row>
    <row r="7" spans="2:3" ht="15" x14ac:dyDescent="0.2">
      <c r="B7" s="160"/>
      <c r="C7" s="36" t="s">
        <v>62</v>
      </c>
    </row>
    <row r="8" spans="2:3" ht="15" x14ac:dyDescent="0.2">
      <c r="B8" s="158" t="s">
        <v>64</v>
      </c>
      <c r="C8" s="36" t="s">
        <v>65</v>
      </c>
    </row>
    <row r="9" spans="2:3" ht="15" x14ac:dyDescent="0.2">
      <c r="B9" s="159"/>
      <c r="C9" s="36" t="s">
        <v>66</v>
      </c>
    </row>
    <row r="10" spans="2:3" ht="15" x14ac:dyDescent="0.2">
      <c r="B10" s="159"/>
      <c r="C10" s="36" t="s">
        <v>67</v>
      </c>
    </row>
    <row r="11" spans="2:3" ht="15" x14ac:dyDescent="0.2">
      <c r="B11" s="159"/>
      <c r="C11" s="36" t="s">
        <v>68</v>
      </c>
    </row>
    <row r="12" spans="2:3" ht="15" x14ac:dyDescent="0.2">
      <c r="B12" s="159"/>
      <c r="C12" s="36" t="s">
        <v>69</v>
      </c>
    </row>
    <row r="13" spans="2:3" ht="15" x14ac:dyDescent="0.2">
      <c r="B13" s="159"/>
      <c r="C13" s="36" t="s">
        <v>70</v>
      </c>
    </row>
    <row r="14" spans="2:3" ht="15" x14ac:dyDescent="0.2">
      <c r="B14" s="159"/>
      <c r="C14" s="36" t="s">
        <v>71</v>
      </c>
    </row>
    <row r="15" spans="2:3" ht="15" x14ac:dyDescent="0.2">
      <c r="B15" s="160"/>
      <c r="C15" s="36" t="s">
        <v>72</v>
      </c>
    </row>
    <row r="16" spans="2:3" ht="15" x14ac:dyDescent="0.2">
      <c r="B16" s="158" t="s">
        <v>73</v>
      </c>
      <c r="C16" s="36" t="s">
        <v>74</v>
      </c>
    </row>
    <row r="17" spans="2:3" ht="15" x14ac:dyDescent="0.2">
      <c r="B17" s="160"/>
      <c r="C17" s="36" t="s">
        <v>75</v>
      </c>
    </row>
    <row r="18" spans="2:3" ht="15" x14ac:dyDescent="0.2">
      <c r="B18" s="158" t="s">
        <v>76</v>
      </c>
      <c r="C18" s="36" t="s">
        <v>80</v>
      </c>
    </row>
    <row r="19" spans="2:3" ht="15" x14ac:dyDescent="0.2">
      <c r="B19" s="159"/>
      <c r="C19" s="36" t="s">
        <v>81</v>
      </c>
    </row>
    <row r="20" spans="2:3" ht="15" x14ac:dyDescent="0.2">
      <c r="B20" s="159"/>
      <c r="C20" s="36" t="s">
        <v>82</v>
      </c>
    </row>
    <row r="21" spans="2:3" ht="15" x14ac:dyDescent="0.2">
      <c r="B21" s="159"/>
      <c r="C21" s="36" t="s">
        <v>83</v>
      </c>
    </row>
    <row r="22" spans="2:3" ht="15" x14ac:dyDescent="0.2">
      <c r="B22" s="159"/>
      <c r="C22" s="36" t="s">
        <v>77</v>
      </c>
    </row>
    <row r="23" spans="2:3" ht="15" x14ac:dyDescent="0.2">
      <c r="B23" s="159"/>
      <c r="C23" s="36" t="s">
        <v>78</v>
      </c>
    </row>
    <row r="24" spans="2:3" ht="15" x14ac:dyDescent="0.2">
      <c r="B24" s="160"/>
      <c r="C24" s="36" t="s">
        <v>79</v>
      </c>
    </row>
    <row r="25" spans="2:3" ht="15" x14ac:dyDescent="0.2">
      <c r="B25" s="36" t="s">
        <v>72</v>
      </c>
      <c r="C25" s="36" t="s">
        <v>84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39AFA-61F0-4923-BD81-43DF6241ABD9}">
  <dimension ref="A1:L97"/>
  <sheetViews>
    <sheetView topLeftCell="A35" zoomScale="85" zoomScaleNormal="85" workbookViewId="0">
      <selection activeCell="B52" sqref="B52:J63"/>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IF('入力欄(差替情報)'!$D$9=B$2,'入力欄(差替情報)'!$D$15/1000,0)</f>
        <v>0</v>
      </c>
      <c r="C52" s="21">
        <f>IF('入力欄(差替情報)'!$D$9=C$2,'入力欄(差替情報)'!$D$15/1000,0)</f>
        <v>0</v>
      </c>
      <c r="D52" s="21">
        <f>IF('入力欄(差替情報)'!$D$9=D$2,'入力欄(差替情報)'!$D$15/1000,0)</f>
        <v>0</v>
      </c>
      <c r="E52" s="21">
        <f>IF('入力欄(差替情報)'!$D$9=E$2,'入力欄(差替情報)'!$D$15/1000,0)</f>
        <v>0</v>
      </c>
      <c r="F52" s="21">
        <f>IF('入力欄(差替情報)'!$D$9=F$2,'入力欄(差替情報)'!$D$15/1000,0)</f>
        <v>0</v>
      </c>
      <c r="G52" s="21">
        <f>IF('入力欄(差替情報)'!$D$9=G$2,'入力欄(差替情報)'!$D$15/1000,0)</f>
        <v>0</v>
      </c>
      <c r="H52" s="21">
        <f>IF('入力欄(差替情報)'!$D$9=H$2,'入力欄(差替情報)'!$D$15/1000,0)</f>
        <v>0</v>
      </c>
      <c r="I52" s="21">
        <f>IF('入力欄(差替情報)'!$D$9=I$2,'入力欄(差替情報)'!$D$15/1000,0)</f>
        <v>0</v>
      </c>
      <c r="J52" s="21">
        <f>IF('入力欄(差替情報)'!$D$9=J$2,'入力欄(差替情報)'!$D$15/1000,0)</f>
        <v>0</v>
      </c>
      <c r="K52" s="30">
        <f>SUM(B52:J52)</f>
        <v>0</v>
      </c>
    </row>
    <row r="53" spans="1:11" x14ac:dyDescent="0.3">
      <c r="A53" s="10" t="s">
        <v>13</v>
      </c>
      <c r="B53" s="21">
        <f>IF('入力欄(差替情報)'!$D$9=B$2,'入力欄(差替情報)'!$E$15/1000,0)</f>
        <v>0</v>
      </c>
      <c r="C53" s="21">
        <f>IF('入力欄(差替情報)'!$D$9=C$2,'入力欄(差替情報)'!$E$15/1000,0)</f>
        <v>0</v>
      </c>
      <c r="D53" s="21">
        <f>IF('入力欄(差替情報)'!$D$9=D$2,'入力欄(差替情報)'!$E$15/1000,0)</f>
        <v>0</v>
      </c>
      <c r="E53" s="21">
        <f>IF('入力欄(差替情報)'!$D$9=E$2,'入力欄(差替情報)'!$E$15/1000,0)</f>
        <v>0</v>
      </c>
      <c r="F53" s="21">
        <f>IF('入力欄(差替情報)'!$D$9=F$2,'入力欄(差替情報)'!$E$15/1000,0)</f>
        <v>0</v>
      </c>
      <c r="G53" s="21">
        <f>IF('入力欄(差替情報)'!$D$9=G$2,'入力欄(差替情報)'!$E$15/1000,0)</f>
        <v>0</v>
      </c>
      <c r="H53" s="21">
        <f>IF('入力欄(差替情報)'!$D$9=H$2,'入力欄(差替情報)'!$E$15/1000,0)</f>
        <v>0</v>
      </c>
      <c r="I53" s="21">
        <f>IF('入力欄(差替情報)'!$D$9=I$2,'入力欄(差替情報)'!$E$15/1000,0)</f>
        <v>0</v>
      </c>
      <c r="J53" s="21">
        <f>IF('入力欄(差替情報)'!$D$9=J$2,'入力欄(差替情報)'!$E$15/1000,0)</f>
        <v>0</v>
      </c>
      <c r="K53" s="30">
        <f t="shared" ref="K53:K63" si="3">SUM(B53:J53)</f>
        <v>0</v>
      </c>
    </row>
    <row r="54" spans="1:11" x14ac:dyDescent="0.3">
      <c r="A54" s="10" t="s">
        <v>14</v>
      </c>
      <c r="B54" s="21">
        <f>IF('入力欄(差替情報)'!$D$9=B$2,'入力欄(差替情報)'!$F$15/1000,0)</f>
        <v>0</v>
      </c>
      <c r="C54" s="21">
        <f>IF('入力欄(差替情報)'!$D$9=C$2,'入力欄(差替情報)'!$F$15/1000,0)</f>
        <v>0</v>
      </c>
      <c r="D54" s="21">
        <f>IF('入力欄(差替情報)'!$D$9=D$2,'入力欄(差替情報)'!$F$15/1000,0)</f>
        <v>0</v>
      </c>
      <c r="E54" s="21">
        <f>IF('入力欄(差替情報)'!$D$9=E$2,'入力欄(差替情報)'!$F$15/1000,0)</f>
        <v>0</v>
      </c>
      <c r="F54" s="21">
        <f>IF('入力欄(差替情報)'!$D$9=F$2,'入力欄(差替情報)'!$F$15/1000,0)</f>
        <v>0</v>
      </c>
      <c r="G54" s="21">
        <f>IF('入力欄(差替情報)'!$D$9=G$2,'入力欄(差替情報)'!$F$15/1000,0)</f>
        <v>0</v>
      </c>
      <c r="H54" s="21">
        <f>IF('入力欄(差替情報)'!$D$9=H$2,'入力欄(差替情報)'!$F$15/1000,0)</f>
        <v>0</v>
      </c>
      <c r="I54" s="21">
        <f>IF('入力欄(差替情報)'!$D$9=I$2,'入力欄(差替情報)'!$F$15/1000,0)</f>
        <v>0</v>
      </c>
      <c r="J54" s="21">
        <f>IF('入力欄(差替情報)'!$D$9=J$2,'入力欄(差替情報)'!$F$15/1000,0)</f>
        <v>0</v>
      </c>
      <c r="K54" s="30">
        <f t="shared" si="3"/>
        <v>0</v>
      </c>
    </row>
    <row r="55" spans="1:11" x14ac:dyDescent="0.3">
      <c r="A55" s="10" t="s">
        <v>15</v>
      </c>
      <c r="B55" s="21">
        <f>IF('入力欄(差替情報)'!$D$9=B$2,'入力欄(差替情報)'!$G$15/1000,0)</f>
        <v>0</v>
      </c>
      <c r="C55" s="21">
        <f>IF('入力欄(差替情報)'!$D$9=C$2,'入力欄(差替情報)'!$G$15/1000,0)</f>
        <v>0</v>
      </c>
      <c r="D55" s="21">
        <f>IF('入力欄(差替情報)'!$D$9=D$2,'入力欄(差替情報)'!$G$15/1000,0)</f>
        <v>0</v>
      </c>
      <c r="E55" s="21">
        <f>IF('入力欄(差替情報)'!$D$9=E$2,'入力欄(差替情報)'!$G$15/1000,0)</f>
        <v>0</v>
      </c>
      <c r="F55" s="21">
        <f>IF('入力欄(差替情報)'!$D$9=F$2,'入力欄(差替情報)'!$G$15/1000,0)</f>
        <v>0</v>
      </c>
      <c r="G55" s="21">
        <f>IF('入力欄(差替情報)'!$D$9=G$2,'入力欄(差替情報)'!$G$15/1000,0)</f>
        <v>0</v>
      </c>
      <c r="H55" s="21">
        <f>IF('入力欄(差替情報)'!$D$9=H$2,'入力欄(差替情報)'!$G$15/1000,0)</f>
        <v>0</v>
      </c>
      <c r="I55" s="21">
        <f>IF('入力欄(差替情報)'!$D$9=I$2,'入力欄(差替情報)'!$G$15/1000,0)</f>
        <v>0</v>
      </c>
      <c r="J55" s="21">
        <f>IF('入力欄(差替情報)'!$D$9=J$2,'入力欄(差替情報)'!$G$15/1000,0)</f>
        <v>0</v>
      </c>
      <c r="K55" s="30">
        <f t="shared" si="3"/>
        <v>0</v>
      </c>
    </row>
    <row r="56" spans="1:11" x14ac:dyDescent="0.3">
      <c r="A56" s="10" t="s">
        <v>16</v>
      </c>
      <c r="B56" s="21">
        <f>IF('入力欄(差替情報)'!$D$9=B$2,'入力欄(差替情報)'!$H$15/1000,0)</f>
        <v>0</v>
      </c>
      <c r="C56" s="21">
        <f>IF('入力欄(差替情報)'!$D$9=C$2,'入力欄(差替情報)'!$H$15/1000,0)</f>
        <v>0</v>
      </c>
      <c r="D56" s="21">
        <f>IF('入力欄(差替情報)'!$D$9=D$2,'入力欄(差替情報)'!$H$15/1000,0)</f>
        <v>0</v>
      </c>
      <c r="E56" s="21">
        <f>IF('入力欄(差替情報)'!$D$9=E$2,'入力欄(差替情報)'!$H$15/1000,0)</f>
        <v>0</v>
      </c>
      <c r="F56" s="21">
        <f>IF('入力欄(差替情報)'!$D$9=F$2,'入力欄(差替情報)'!$H$15/1000,0)</f>
        <v>0</v>
      </c>
      <c r="G56" s="21">
        <f>IF('入力欄(差替情報)'!$D$9=G$2,'入力欄(差替情報)'!$H$15/1000,0)</f>
        <v>0</v>
      </c>
      <c r="H56" s="21">
        <f>IF('入力欄(差替情報)'!$D$9=H$2,'入力欄(差替情報)'!$H$15/1000,0)</f>
        <v>0</v>
      </c>
      <c r="I56" s="21">
        <f>IF('入力欄(差替情報)'!$D$9=I$2,'入力欄(差替情報)'!$H$15/1000,0)</f>
        <v>0</v>
      </c>
      <c r="J56" s="21">
        <f>IF('入力欄(差替情報)'!$D$9=J$2,'入力欄(差替情報)'!$H$15/1000,0)</f>
        <v>0</v>
      </c>
      <c r="K56" s="30">
        <f t="shared" si="3"/>
        <v>0</v>
      </c>
    </row>
    <row r="57" spans="1:11" x14ac:dyDescent="0.3">
      <c r="A57" s="10" t="s">
        <v>17</v>
      </c>
      <c r="B57" s="21">
        <f>IF('入力欄(差替情報)'!$D$9=B$2,'入力欄(差替情報)'!$I$15/1000,0)</f>
        <v>0</v>
      </c>
      <c r="C57" s="21">
        <f>IF('入力欄(差替情報)'!$D$9=C$2,'入力欄(差替情報)'!$I$15/1000,0)</f>
        <v>0</v>
      </c>
      <c r="D57" s="21">
        <f>IF('入力欄(差替情報)'!$D$9=D$2,'入力欄(差替情報)'!$I$15/1000,0)</f>
        <v>0</v>
      </c>
      <c r="E57" s="21">
        <f>IF('入力欄(差替情報)'!$D$9=E$2,'入力欄(差替情報)'!$I$15/1000,0)</f>
        <v>0</v>
      </c>
      <c r="F57" s="21">
        <f>IF('入力欄(差替情報)'!$D$9=F$2,'入力欄(差替情報)'!$I$15/1000,0)</f>
        <v>0</v>
      </c>
      <c r="G57" s="21">
        <f>IF('入力欄(差替情報)'!$D$9=G$2,'入力欄(差替情報)'!$I$15/1000,0)</f>
        <v>0</v>
      </c>
      <c r="H57" s="21">
        <f>IF('入力欄(差替情報)'!$D$9=H$2,'入力欄(差替情報)'!$I$15/1000,0)</f>
        <v>0</v>
      </c>
      <c r="I57" s="21">
        <f>IF('入力欄(差替情報)'!$D$9=I$2,'入力欄(差替情報)'!$I$15/1000,0)</f>
        <v>0</v>
      </c>
      <c r="J57" s="21">
        <f>IF('入力欄(差替情報)'!$D$9=J$2,'入力欄(差替情報)'!$I$15/1000,0)</f>
        <v>0</v>
      </c>
      <c r="K57" s="30">
        <f t="shared" si="3"/>
        <v>0</v>
      </c>
    </row>
    <row r="58" spans="1:11" x14ac:dyDescent="0.3">
      <c r="A58" s="10" t="s">
        <v>18</v>
      </c>
      <c r="B58" s="21">
        <f>IF('入力欄(差替情報)'!$D$9=B$2,'入力欄(差替情報)'!$J$15/1000,0)</f>
        <v>0</v>
      </c>
      <c r="C58" s="21">
        <f>IF('入力欄(差替情報)'!$D$9=C$2,'入力欄(差替情報)'!$J$15/1000,0)</f>
        <v>0</v>
      </c>
      <c r="D58" s="21">
        <f>IF('入力欄(差替情報)'!$D$9=D$2,'入力欄(差替情報)'!$J$15/1000,0)</f>
        <v>0</v>
      </c>
      <c r="E58" s="21">
        <f>IF('入力欄(差替情報)'!$D$9=E$2,'入力欄(差替情報)'!$J$15/1000,0)</f>
        <v>0</v>
      </c>
      <c r="F58" s="21">
        <f>IF('入力欄(差替情報)'!$D$9=F$2,'入力欄(差替情報)'!$J$15/1000,0)</f>
        <v>0</v>
      </c>
      <c r="G58" s="21">
        <f>IF('入力欄(差替情報)'!$D$9=G$2,'入力欄(差替情報)'!$J$15/1000,0)</f>
        <v>0</v>
      </c>
      <c r="H58" s="21">
        <f>IF('入力欄(差替情報)'!$D$9=H$2,'入力欄(差替情報)'!$J$15/1000,0)</f>
        <v>0</v>
      </c>
      <c r="I58" s="21">
        <f>IF('入力欄(差替情報)'!$D$9=I$2,'入力欄(差替情報)'!$J$15/1000,0)</f>
        <v>0</v>
      </c>
      <c r="J58" s="21">
        <f>IF('入力欄(差替情報)'!$D$9=J$2,'入力欄(差替情報)'!$J$15/1000,0)</f>
        <v>0</v>
      </c>
      <c r="K58" s="30">
        <f t="shared" si="3"/>
        <v>0</v>
      </c>
    </row>
    <row r="59" spans="1:11" x14ac:dyDescent="0.3">
      <c r="A59" s="10" t="s">
        <v>19</v>
      </c>
      <c r="B59" s="21">
        <f>IF('入力欄(差替情報)'!$D$9=B$2,'入力欄(差替情報)'!$K$15/1000,0)</f>
        <v>0</v>
      </c>
      <c r="C59" s="21">
        <f>IF('入力欄(差替情報)'!$D$9=C$2,'入力欄(差替情報)'!$K$15/1000,0)</f>
        <v>0</v>
      </c>
      <c r="D59" s="21">
        <f>IF('入力欄(差替情報)'!$D$9=D$2,'入力欄(差替情報)'!$K$15/1000,0)</f>
        <v>0</v>
      </c>
      <c r="E59" s="21">
        <f>IF('入力欄(差替情報)'!$D$9=E$2,'入力欄(差替情報)'!$K$15/1000,0)</f>
        <v>0</v>
      </c>
      <c r="F59" s="21">
        <f>IF('入力欄(差替情報)'!$D$9=F$2,'入力欄(差替情報)'!$K$15/1000,0)</f>
        <v>0</v>
      </c>
      <c r="G59" s="21">
        <f>IF('入力欄(差替情報)'!$D$9=G$2,'入力欄(差替情報)'!$K$15/1000,0)</f>
        <v>0</v>
      </c>
      <c r="H59" s="21">
        <f>IF('入力欄(差替情報)'!$D$9=H$2,'入力欄(差替情報)'!$K$15/1000,0)</f>
        <v>0</v>
      </c>
      <c r="I59" s="21">
        <f>IF('入力欄(差替情報)'!$D$9=I$2,'入力欄(差替情報)'!$K$15/1000,0)</f>
        <v>0</v>
      </c>
      <c r="J59" s="21">
        <f>IF('入力欄(差替情報)'!$D$9=J$2,'入力欄(差替情報)'!$K$15/1000,0)</f>
        <v>0</v>
      </c>
      <c r="K59" s="30">
        <f t="shared" si="3"/>
        <v>0</v>
      </c>
    </row>
    <row r="60" spans="1:11" x14ac:dyDescent="0.3">
      <c r="A60" s="10" t="s">
        <v>20</v>
      </c>
      <c r="B60" s="21">
        <f>IF('入力欄(差替情報)'!$D$9=B$2,'入力欄(差替情報)'!$L$15/1000,0)</f>
        <v>0</v>
      </c>
      <c r="C60" s="21">
        <f>IF('入力欄(差替情報)'!$D$9=C$2,'入力欄(差替情報)'!$L$15/1000,0)</f>
        <v>0</v>
      </c>
      <c r="D60" s="21">
        <f>IF('入力欄(差替情報)'!$D$9=D$2,'入力欄(差替情報)'!$L$15/1000,0)</f>
        <v>0</v>
      </c>
      <c r="E60" s="21">
        <f>IF('入力欄(差替情報)'!$D$9=E$2,'入力欄(差替情報)'!$L$15/1000,0)</f>
        <v>0</v>
      </c>
      <c r="F60" s="21">
        <f>IF('入力欄(差替情報)'!$D$9=F$2,'入力欄(差替情報)'!$L$15/1000,0)</f>
        <v>0</v>
      </c>
      <c r="G60" s="21">
        <f>IF('入力欄(差替情報)'!$D$9=G$2,'入力欄(差替情報)'!$L$15/1000,0)</f>
        <v>0</v>
      </c>
      <c r="H60" s="21">
        <f>IF('入力欄(差替情報)'!$D$9=H$2,'入力欄(差替情報)'!$L$15/1000,0)</f>
        <v>0</v>
      </c>
      <c r="I60" s="21">
        <f>IF('入力欄(差替情報)'!$D$9=I$2,'入力欄(差替情報)'!$L$15/1000,0)</f>
        <v>0</v>
      </c>
      <c r="J60" s="21">
        <f>IF('入力欄(差替情報)'!$D$9=J$2,'入力欄(差替情報)'!$L$15/1000,0)</f>
        <v>0</v>
      </c>
      <c r="K60" s="30">
        <f t="shared" si="3"/>
        <v>0</v>
      </c>
    </row>
    <row r="61" spans="1:11" x14ac:dyDescent="0.3">
      <c r="A61" s="10" t="s">
        <v>21</v>
      </c>
      <c r="B61" s="21">
        <f>IF('入力欄(差替情報)'!$D$9=B$2,'入力欄(差替情報)'!$M$15/1000,0)</f>
        <v>0</v>
      </c>
      <c r="C61" s="21">
        <f>IF('入力欄(差替情報)'!$D$9=C$2,'入力欄(差替情報)'!$M$15/1000,0)</f>
        <v>0</v>
      </c>
      <c r="D61" s="21">
        <f>IF('入力欄(差替情報)'!$D$9=D$2,'入力欄(差替情報)'!$M$15/1000,0)</f>
        <v>0</v>
      </c>
      <c r="E61" s="21">
        <f>IF('入力欄(差替情報)'!$D$9=E$2,'入力欄(差替情報)'!$M$15/1000,0)</f>
        <v>0</v>
      </c>
      <c r="F61" s="21">
        <f>IF('入力欄(差替情報)'!$D$9=F$2,'入力欄(差替情報)'!$M$15/1000,0)</f>
        <v>0</v>
      </c>
      <c r="G61" s="21">
        <f>IF('入力欄(差替情報)'!$D$9=G$2,'入力欄(差替情報)'!$M$15/1000,0)</f>
        <v>0</v>
      </c>
      <c r="H61" s="21">
        <f>IF('入力欄(差替情報)'!$D$9=H$2,'入力欄(差替情報)'!$M$15/1000,0)</f>
        <v>0</v>
      </c>
      <c r="I61" s="21">
        <f>IF('入力欄(差替情報)'!$D$9=I$2,'入力欄(差替情報)'!$M$15/1000,0)</f>
        <v>0</v>
      </c>
      <c r="J61" s="21">
        <f>IF('入力欄(差替情報)'!$D$9=J$2,'入力欄(差替情報)'!$M$15/1000,0)</f>
        <v>0</v>
      </c>
      <c r="K61" s="30">
        <f t="shared" si="3"/>
        <v>0</v>
      </c>
    </row>
    <row r="62" spans="1:11" x14ac:dyDescent="0.3">
      <c r="A62" s="10" t="s">
        <v>22</v>
      </c>
      <c r="B62" s="21">
        <f>IF('入力欄(差替情報)'!$D$9=B$2,'入力欄(差替情報)'!$N$15/1000,0)</f>
        <v>0</v>
      </c>
      <c r="C62" s="21">
        <f>IF('入力欄(差替情報)'!$D$9=C$2,'入力欄(差替情報)'!$N$15/1000,0)</f>
        <v>0</v>
      </c>
      <c r="D62" s="21">
        <f>IF('入力欄(差替情報)'!$D$9=D$2,'入力欄(差替情報)'!$N$15/1000,0)</f>
        <v>0</v>
      </c>
      <c r="E62" s="21">
        <f>IF('入力欄(差替情報)'!$D$9=E$2,'入力欄(差替情報)'!$N$15/1000,0)</f>
        <v>0</v>
      </c>
      <c r="F62" s="21">
        <f>IF('入力欄(差替情報)'!$D$9=F$2,'入力欄(差替情報)'!$N$15/1000,0)</f>
        <v>0</v>
      </c>
      <c r="G62" s="21">
        <f>IF('入力欄(差替情報)'!$D$9=G$2,'入力欄(差替情報)'!$N$15/1000,0)</f>
        <v>0</v>
      </c>
      <c r="H62" s="21">
        <f>IF('入力欄(差替情報)'!$D$9=H$2,'入力欄(差替情報)'!$N$15/1000,0)</f>
        <v>0</v>
      </c>
      <c r="I62" s="21">
        <f>IF('入力欄(差替情報)'!$D$9=I$2,'入力欄(差替情報)'!$N$15/1000,0)</f>
        <v>0</v>
      </c>
      <c r="J62" s="21">
        <f>IF('入力欄(差替情報)'!$D$9=J$2,'入力欄(差替情報)'!$N$15/1000,0)</f>
        <v>0</v>
      </c>
      <c r="K62" s="30">
        <f t="shared" si="3"/>
        <v>0</v>
      </c>
    </row>
    <row r="63" spans="1:11" x14ac:dyDescent="0.3">
      <c r="A63" s="10" t="s">
        <v>23</v>
      </c>
      <c r="B63" s="21">
        <f>IF('入力欄(差替情報)'!$D$9=B$2,'入力欄(差替情報)'!$O$15/1000,0)</f>
        <v>0</v>
      </c>
      <c r="C63" s="21">
        <f>IF('入力欄(差替情報)'!$D$9=C$2,'入力欄(差替情報)'!$O$15/1000,0)</f>
        <v>0</v>
      </c>
      <c r="D63" s="21">
        <f>IF('入力欄(差替情報)'!$D$9=D$2,'入力欄(差替情報)'!$O$15/1000,0)</f>
        <v>0</v>
      </c>
      <c r="E63" s="21">
        <f>IF('入力欄(差替情報)'!$D$9=E$2,'入力欄(差替情報)'!$O$15/1000,0)</f>
        <v>0</v>
      </c>
      <c r="F63" s="21">
        <f>IF('入力欄(差替情報)'!$D$9=F$2,'入力欄(差替情報)'!$O$15/1000,0)</f>
        <v>0</v>
      </c>
      <c r="G63" s="21">
        <f>IF('入力欄(差替情報)'!$D$9=G$2,'入力欄(差替情報)'!$O$15/1000,0)</f>
        <v>0</v>
      </c>
      <c r="H63" s="21">
        <f>IF('入力欄(差替情報)'!$D$9=H$2,'入力欄(差替情報)'!$O$15/1000,0)</f>
        <v>0</v>
      </c>
      <c r="I63" s="21">
        <f>IF('入力欄(差替情報)'!$D$9=I$2,'入力欄(差替情報)'!$O$15/1000,0)</f>
        <v>0</v>
      </c>
      <c r="J63" s="21">
        <f>IF('入力欄(差替情報)'!$D$9=J$2,'入力欄(差替情報)'!$O$15/1000,0)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4036.7122081725765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3388.7442034323403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3490.2782033118974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4075.2206039269454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4617.4369690927597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4761.6983815705689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5182.0730980169201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5381.5566859748305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5259.7843671233377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4879.9885482704894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43388.051388751803</v>
      </c>
      <c r="C80" s="25"/>
      <c r="D80" s="25"/>
      <c r="E80" s="25"/>
      <c r="F80" s="25"/>
      <c r="G80" s="25"/>
      <c r="H80" s="25"/>
      <c r="I80" s="25"/>
      <c r="J80" s="25"/>
      <c r="K80" s="8"/>
    </row>
    <row r="81" spans="1:11" x14ac:dyDescent="0.3">
      <c r="A81" s="10" t="s">
        <v>13</v>
      </c>
      <c r="B81" s="21">
        <f>$B$17-SUM($B67:$J67)</f>
        <v>52020.320703012141</v>
      </c>
      <c r="C81" s="25"/>
      <c r="D81" s="25"/>
      <c r="E81" s="25"/>
      <c r="F81" s="25"/>
      <c r="G81" s="25"/>
      <c r="H81" s="25"/>
      <c r="I81" s="25"/>
      <c r="J81" s="25"/>
      <c r="K81" s="8"/>
    </row>
    <row r="82" spans="1:11" x14ac:dyDescent="0.3">
      <c r="A82" s="10" t="s">
        <v>14</v>
      </c>
      <c r="B82" s="21">
        <f t="shared" ref="B82:B91" si="6">$B$17-SUM($B68:$J68)</f>
        <v>39533.374966923991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24263.665694495299</v>
      </c>
      <c r="C85" s="25"/>
      <c r="D85" s="25"/>
      <c r="E85" s="25"/>
      <c r="F85" s="25"/>
      <c r="G85" s="25"/>
      <c r="H85" s="25"/>
      <c r="I85" s="25"/>
      <c r="J85" s="25"/>
      <c r="K85" s="8"/>
    </row>
    <row r="86" spans="1:11" x14ac:dyDescent="0.3">
      <c r="A86" s="10" t="s">
        <v>18</v>
      </c>
      <c r="B86" s="21">
        <f t="shared" si="6"/>
        <v>40761.193533357597</v>
      </c>
      <c r="C86" s="25"/>
      <c r="D86" s="25"/>
      <c r="E86" s="25"/>
      <c r="F86" s="25"/>
      <c r="G86" s="25"/>
      <c r="H86" s="25"/>
      <c r="I86" s="25"/>
      <c r="J86" s="25"/>
      <c r="K86" s="8"/>
    </row>
    <row r="87" spans="1:11" x14ac:dyDescent="0.3">
      <c r="A87" s="10" t="s">
        <v>19</v>
      </c>
      <c r="B87" s="21">
        <f t="shared" si="6"/>
        <v>29941.342920886105</v>
      </c>
      <c r="C87" s="25"/>
      <c r="D87" s="25"/>
      <c r="E87" s="25"/>
      <c r="F87" s="25"/>
      <c r="G87" s="25"/>
      <c r="H87" s="25"/>
      <c r="I87" s="25"/>
      <c r="J87" s="25"/>
      <c r="K87" s="8"/>
    </row>
    <row r="88" spans="1:11" x14ac:dyDescent="0.3">
      <c r="A88" s="10" t="s">
        <v>20</v>
      </c>
      <c r="B88" s="21">
        <f t="shared" si="6"/>
        <v>11608.89879694386</v>
      </c>
      <c r="C88" s="25"/>
      <c r="D88" s="25"/>
      <c r="E88" s="25"/>
      <c r="F88" s="25"/>
      <c r="G88" s="25"/>
      <c r="H88" s="25"/>
      <c r="I88" s="25"/>
      <c r="J88" s="25"/>
      <c r="K88" s="8"/>
    </row>
    <row r="89" spans="1:11" x14ac:dyDescent="0.3">
      <c r="A89" s="10" t="s">
        <v>21</v>
      </c>
      <c r="B89" s="21">
        <f t="shared" si="6"/>
        <v>5607.4193195939006</v>
      </c>
      <c r="C89" s="25"/>
      <c r="D89" s="25"/>
      <c r="E89" s="25"/>
      <c r="F89" s="25"/>
      <c r="G89" s="25"/>
      <c r="H89" s="25"/>
      <c r="I89" s="25"/>
      <c r="J89" s="25"/>
      <c r="K89" s="8"/>
    </row>
    <row r="90" spans="1:11" x14ac:dyDescent="0.3">
      <c r="A90" s="10" t="s">
        <v>22</v>
      </c>
      <c r="B90" s="21">
        <f t="shared" si="6"/>
        <v>4886.0200140249217</v>
      </c>
      <c r="C90" s="25"/>
      <c r="D90" s="25"/>
      <c r="E90" s="25"/>
      <c r="F90" s="25"/>
      <c r="G90" s="25"/>
      <c r="H90" s="25"/>
      <c r="I90" s="25"/>
      <c r="J90" s="25"/>
      <c r="K90" s="8"/>
    </row>
    <row r="91" spans="1:11" x14ac:dyDescent="0.3">
      <c r="A91" s="10" t="s">
        <v>23</v>
      </c>
      <c r="B91" s="21">
        <f t="shared" si="6"/>
        <v>21367.312961420306</v>
      </c>
      <c r="C91" s="25"/>
      <c r="D91" s="25"/>
      <c r="E91" s="25"/>
      <c r="F91" s="25"/>
      <c r="G91" s="25"/>
      <c r="H91" s="25"/>
      <c r="I91" s="25"/>
      <c r="J91" s="25"/>
      <c r="K91" s="8"/>
    </row>
    <row r="92" spans="1:11" x14ac:dyDescent="0.3">
      <c r="A92" s="16" t="s">
        <v>48</v>
      </c>
      <c r="B92" s="27">
        <f>SUM($B$80:$B$91)/$B$17</f>
        <v>1.8999999999999988</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-1.4551915228366852E-11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-1.4551915228366852E-8</v>
      </c>
      <c r="C97" s="20"/>
      <c r="D97" s="20"/>
      <c r="E97" s="20"/>
      <c r="F97" s="20"/>
      <c r="G97" s="20"/>
      <c r="H97" s="20"/>
      <c r="I97" s="20"/>
      <c r="J97" s="20"/>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1" tint="0.499984740745262"/>
    <pageSetUpPr fitToPage="1"/>
  </sheetPr>
  <dimension ref="A1:R36"/>
  <sheetViews>
    <sheetView showGridLines="0" topLeftCell="A3"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91</v>
      </c>
      <c r="G1" s="42"/>
      <c r="H1" s="42"/>
      <c r="I1" s="43" t="s">
        <v>90</v>
      </c>
      <c r="J1" s="9"/>
    </row>
    <row r="2" spans="1:17" ht="16.2" x14ac:dyDescent="0.3">
      <c r="A2" s="178" t="s">
        <v>0</v>
      </c>
      <c r="B2" s="179"/>
      <c r="C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80" t="s">
        <v>104</v>
      </c>
      <c r="B4" s="180"/>
      <c r="C4" s="180"/>
      <c r="D4" s="180"/>
      <c r="E4" s="180"/>
      <c r="F4" s="180"/>
      <c r="G4" s="180"/>
      <c r="H4" s="180"/>
      <c r="I4" s="180"/>
      <c r="J4" s="180"/>
      <c r="K4" s="180"/>
      <c r="L4" s="180"/>
      <c r="M4" s="180"/>
      <c r="N4" s="180"/>
      <c r="O4" s="180"/>
      <c r="P4" s="180"/>
      <c r="Q4" s="180"/>
    </row>
    <row r="5" spans="1:17" ht="16.2" x14ac:dyDescent="0.3">
      <c r="A5" s="6"/>
      <c r="B5" s="6"/>
      <c r="C5" s="6"/>
      <c r="D5" s="6"/>
      <c r="E5" s="6"/>
      <c r="F5" s="6"/>
      <c r="G5" s="6"/>
      <c r="H5" s="6"/>
      <c r="I5" s="6"/>
      <c r="J5" s="6"/>
      <c r="K5" s="6"/>
      <c r="L5" s="6"/>
      <c r="M5" s="6"/>
      <c r="N5" s="6"/>
      <c r="O5" s="6"/>
      <c r="P5" s="6"/>
      <c r="Q5" s="6"/>
    </row>
    <row r="6" spans="1:17" ht="16.2" x14ac:dyDescent="0.3">
      <c r="A6" s="180" t="s">
        <v>116</v>
      </c>
      <c r="B6" s="180"/>
      <c r="C6" s="180"/>
      <c r="D6" s="180"/>
      <c r="E6" s="180"/>
      <c r="F6" s="180"/>
      <c r="G6" s="180"/>
      <c r="H6" s="180"/>
      <c r="I6" s="180"/>
      <c r="J6" s="180"/>
      <c r="K6" s="180"/>
      <c r="L6" s="180"/>
      <c r="M6" s="180"/>
      <c r="N6" s="180"/>
      <c r="O6" s="180"/>
      <c r="P6" s="180"/>
      <c r="Q6" s="180"/>
    </row>
    <row r="7" spans="1:17" ht="16.2" x14ac:dyDescent="0.3">
      <c r="A7" s="49"/>
      <c r="B7" s="49"/>
      <c r="C7" s="49"/>
      <c r="D7" s="49"/>
      <c r="E7" s="49"/>
      <c r="F7" s="49"/>
      <c r="G7" s="49"/>
      <c r="H7" s="49"/>
      <c r="I7" s="49"/>
      <c r="J7" s="49"/>
      <c r="K7" s="49"/>
      <c r="L7" s="49"/>
      <c r="M7" s="49"/>
      <c r="N7" s="49"/>
      <c r="O7" s="49"/>
      <c r="P7" s="49"/>
      <c r="Q7" s="49"/>
    </row>
    <row r="8" spans="1:17" ht="16.2" x14ac:dyDescent="0.3">
      <c r="A8" s="51" t="s">
        <v>110</v>
      </c>
      <c r="B8" s="49"/>
      <c r="C8" s="49"/>
      <c r="D8" s="49"/>
      <c r="E8" s="49"/>
      <c r="F8" s="49"/>
      <c r="G8" s="49"/>
      <c r="H8" s="49"/>
      <c r="I8" s="49"/>
      <c r="J8" s="49"/>
      <c r="K8" s="49"/>
      <c r="L8" s="49"/>
      <c r="M8" s="49"/>
      <c r="N8" s="49"/>
      <c r="O8" s="49"/>
      <c r="P8" s="49"/>
      <c r="Q8" s="49"/>
    </row>
    <row r="9" spans="1:17" ht="16.2" x14ac:dyDescent="0.3">
      <c r="A9" s="52"/>
      <c r="B9" s="51"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81" t="s">
        <v>95</v>
      </c>
      <c r="N11" s="181"/>
      <c r="O11" s="181"/>
      <c r="P11" s="181"/>
      <c r="Q11" s="181"/>
    </row>
    <row r="12" spans="1:17" ht="24" customHeight="1" x14ac:dyDescent="0.3">
      <c r="A12" s="161" t="s">
        <v>1</v>
      </c>
      <c r="B12" s="161"/>
      <c r="C12" s="161"/>
      <c r="D12" s="161"/>
      <c r="E12" s="182" t="s">
        <v>25</v>
      </c>
      <c r="F12" s="183"/>
      <c r="G12" s="183"/>
      <c r="H12" s="183"/>
      <c r="I12" s="183"/>
      <c r="J12" s="183"/>
      <c r="K12" s="183"/>
      <c r="L12" s="183"/>
      <c r="M12" s="183"/>
      <c r="N12" s="183"/>
      <c r="O12" s="183"/>
      <c r="P12" s="184"/>
      <c r="Q12" s="40" t="s">
        <v>2</v>
      </c>
    </row>
    <row r="13" spans="1:17" ht="24" customHeight="1" x14ac:dyDescent="0.3">
      <c r="A13" s="161" t="s">
        <v>3</v>
      </c>
      <c r="B13" s="161"/>
      <c r="C13" s="161"/>
      <c r="D13" s="161"/>
      <c r="E13" s="171">
        <v>9601</v>
      </c>
      <c r="F13" s="172"/>
      <c r="G13" s="172"/>
      <c r="H13" s="172"/>
      <c r="I13" s="172"/>
      <c r="J13" s="172"/>
      <c r="K13" s="172"/>
      <c r="L13" s="172"/>
      <c r="M13" s="172"/>
      <c r="N13" s="172"/>
      <c r="O13" s="172"/>
      <c r="P13" s="173"/>
      <c r="Q13" s="4"/>
    </row>
    <row r="14" spans="1:17" ht="30" customHeight="1" x14ac:dyDescent="0.3">
      <c r="A14" s="174" t="s">
        <v>4</v>
      </c>
      <c r="B14" s="174"/>
      <c r="C14" s="174"/>
      <c r="D14" s="174"/>
      <c r="E14" s="175" t="s">
        <v>106</v>
      </c>
      <c r="F14" s="176"/>
      <c r="G14" s="176"/>
      <c r="H14" s="176"/>
      <c r="I14" s="176"/>
      <c r="J14" s="176"/>
      <c r="K14" s="176"/>
      <c r="L14" s="176"/>
      <c r="M14" s="176"/>
      <c r="N14" s="176"/>
      <c r="O14" s="176"/>
      <c r="P14" s="177"/>
      <c r="Q14" s="4"/>
    </row>
    <row r="15" spans="1:17" ht="24" customHeight="1" x14ac:dyDescent="0.3">
      <c r="A15" s="161" t="s">
        <v>5</v>
      </c>
      <c r="B15" s="161"/>
      <c r="C15" s="161"/>
      <c r="D15" s="161"/>
      <c r="E15" s="165" t="s">
        <v>67</v>
      </c>
      <c r="F15" s="166"/>
      <c r="G15" s="166"/>
      <c r="H15" s="166"/>
      <c r="I15" s="166"/>
      <c r="J15" s="166"/>
      <c r="K15" s="166"/>
      <c r="L15" s="166"/>
      <c r="M15" s="166"/>
      <c r="N15" s="166"/>
      <c r="O15" s="166"/>
      <c r="P15" s="167"/>
      <c r="Q15" s="4"/>
    </row>
    <row r="16" spans="1:17" ht="24" customHeight="1" x14ac:dyDescent="0.3">
      <c r="A16" s="161" t="s">
        <v>6</v>
      </c>
      <c r="B16" s="161"/>
      <c r="C16" s="161"/>
      <c r="D16" s="161"/>
      <c r="E16" s="165" t="s">
        <v>56</v>
      </c>
      <c r="F16" s="166"/>
      <c r="G16" s="166"/>
      <c r="H16" s="166"/>
      <c r="I16" s="166"/>
      <c r="J16" s="166"/>
      <c r="K16" s="166"/>
      <c r="L16" s="166"/>
      <c r="M16" s="166"/>
      <c r="N16" s="166"/>
      <c r="O16" s="166"/>
      <c r="P16" s="167"/>
      <c r="Q16" s="4"/>
    </row>
    <row r="17" spans="1:18" ht="24" customHeight="1" x14ac:dyDescent="0.3">
      <c r="A17" s="161" t="s">
        <v>7</v>
      </c>
      <c r="B17" s="161"/>
      <c r="C17" s="161"/>
      <c r="D17" s="161"/>
      <c r="E17" s="168">
        <v>120000</v>
      </c>
      <c r="F17" s="169"/>
      <c r="G17" s="169"/>
      <c r="H17" s="169"/>
      <c r="I17" s="169"/>
      <c r="J17" s="169"/>
      <c r="K17" s="169"/>
      <c r="L17" s="169"/>
      <c r="M17" s="169"/>
      <c r="N17" s="169"/>
      <c r="O17" s="169"/>
      <c r="P17" s="170"/>
      <c r="Q17" s="3" t="s">
        <v>24</v>
      </c>
    </row>
    <row r="18" spans="1:18" ht="24" customHeight="1" x14ac:dyDescent="0.3">
      <c r="A18" s="161" t="s">
        <v>8</v>
      </c>
      <c r="B18" s="161"/>
      <c r="C18" s="161"/>
      <c r="D18" s="161"/>
      <c r="E18" s="45" t="s">
        <v>12</v>
      </c>
      <c r="F18" s="40" t="s">
        <v>13</v>
      </c>
      <c r="G18" s="40" t="s">
        <v>14</v>
      </c>
      <c r="H18" s="40" t="s">
        <v>15</v>
      </c>
      <c r="I18" s="40" t="s">
        <v>16</v>
      </c>
      <c r="J18" s="40" t="s">
        <v>17</v>
      </c>
      <c r="K18" s="40" t="s">
        <v>18</v>
      </c>
      <c r="L18" s="40" t="s">
        <v>19</v>
      </c>
      <c r="M18" s="40" t="s">
        <v>20</v>
      </c>
      <c r="N18" s="40" t="s">
        <v>21</v>
      </c>
      <c r="O18" s="40" t="s">
        <v>22</v>
      </c>
      <c r="P18" s="40" t="s">
        <v>23</v>
      </c>
      <c r="Q18" s="4"/>
    </row>
    <row r="19" spans="1:18" ht="24" customHeight="1" x14ac:dyDescent="0.3">
      <c r="A19" s="161"/>
      <c r="B19" s="161"/>
      <c r="C19" s="161"/>
      <c r="D19" s="161"/>
      <c r="E19" s="37">
        <v>115000</v>
      </c>
      <c r="F19" s="37">
        <v>115000</v>
      </c>
      <c r="G19" s="37">
        <v>113000</v>
      </c>
      <c r="H19" s="37">
        <v>112000</v>
      </c>
      <c r="I19" s="37">
        <v>112000</v>
      </c>
      <c r="J19" s="37">
        <v>113000</v>
      </c>
      <c r="K19" s="37">
        <v>115000</v>
      </c>
      <c r="L19" s="37">
        <v>115000</v>
      </c>
      <c r="M19" s="37">
        <v>117000</v>
      </c>
      <c r="N19" s="37">
        <v>118000</v>
      </c>
      <c r="O19" s="37">
        <v>118000</v>
      </c>
      <c r="P19" s="37">
        <v>117000</v>
      </c>
      <c r="Q19" s="3" t="s">
        <v>24</v>
      </c>
      <c r="R19" s="9"/>
    </row>
    <row r="20" spans="1:18" ht="24" customHeight="1" x14ac:dyDescent="0.3">
      <c r="A20" s="161" t="s">
        <v>9</v>
      </c>
      <c r="B20" s="161"/>
      <c r="C20" s="161"/>
      <c r="D20" s="161"/>
      <c r="E20" s="162">
        <f>'計算用(記載例期待容量)'!B97</f>
        <v>114999.99999998545</v>
      </c>
      <c r="F20" s="163"/>
      <c r="G20" s="163"/>
      <c r="H20" s="163"/>
      <c r="I20" s="163"/>
      <c r="J20" s="163"/>
      <c r="K20" s="163"/>
      <c r="L20" s="163"/>
      <c r="M20" s="163"/>
      <c r="N20" s="163"/>
      <c r="O20" s="163"/>
      <c r="P20" s="164"/>
      <c r="Q20" s="3" t="s">
        <v>24</v>
      </c>
    </row>
    <row r="21" spans="1:18" ht="24" customHeight="1" x14ac:dyDescent="0.3">
      <c r="A21" s="161" t="s">
        <v>10</v>
      </c>
      <c r="B21" s="161"/>
      <c r="C21" s="161"/>
      <c r="D21" s="161"/>
      <c r="E21" s="40" t="s">
        <v>12</v>
      </c>
      <c r="F21" s="40" t="s">
        <v>13</v>
      </c>
      <c r="G21" s="40" t="s">
        <v>14</v>
      </c>
      <c r="H21" s="40" t="s">
        <v>15</v>
      </c>
      <c r="I21" s="40" t="s">
        <v>16</v>
      </c>
      <c r="J21" s="40" t="s">
        <v>17</v>
      </c>
      <c r="K21" s="40" t="s">
        <v>18</v>
      </c>
      <c r="L21" s="40" t="s">
        <v>19</v>
      </c>
      <c r="M21" s="40" t="s">
        <v>20</v>
      </c>
      <c r="N21" s="40" t="s">
        <v>21</v>
      </c>
      <c r="O21" s="40" t="s">
        <v>22</v>
      </c>
      <c r="P21" s="40" t="s">
        <v>23</v>
      </c>
      <c r="Q21" s="4"/>
    </row>
    <row r="22" spans="1:18" ht="24" customHeight="1" x14ac:dyDescent="0.3">
      <c r="A22" s="161"/>
      <c r="B22" s="161"/>
      <c r="C22" s="161"/>
      <c r="D22" s="161"/>
      <c r="E22" s="44">
        <v>105000</v>
      </c>
      <c r="F22" s="44">
        <v>105000</v>
      </c>
      <c r="G22" s="44">
        <v>103000</v>
      </c>
      <c r="H22" s="44">
        <v>102000</v>
      </c>
      <c r="I22" s="44">
        <v>102000</v>
      </c>
      <c r="J22" s="44">
        <v>103000</v>
      </c>
      <c r="K22" s="44">
        <v>105000</v>
      </c>
      <c r="L22" s="44">
        <v>105000</v>
      </c>
      <c r="M22" s="44">
        <v>107000</v>
      </c>
      <c r="N22" s="44">
        <v>108000</v>
      </c>
      <c r="O22" s="44">
        <v>108000</v>
      </c>
      <c r="P22" s="44">
        <v>107000</v>
      </c>
      <c r="Q22" s="3" t="s">
        <v>24</v>
      </c>
      <c r="R22" s="9"/>
    </row>
    <row r="23" spans="1:18" ht="24" customHeight="1" x14ac:dyDescent="0.3">
      <c r="A23" s="161" t="s">
        <v>11</v>
      </c>
      <c r="B23" s="161"/>
      <c r="C23" s="161"/>
      <c r="D23" s="161"/>
      <c r="E23" s="162">
        <f>'計算用(記載例応札容量)'!B97</f>
        <v>104999.99999998545</v>
      </c>
      <c r="F23" s="163"/>
      <c r="G23" s="163"/>
      <c r="H23" s="163"/>
      <c r="I23" s="163"/>
      <c r="J23" s="163"/>
      <c r="K23" s="163"/>
      <c r="L23" s="163"/>
      <c r="M23" s="163"/>
      <c r="N23" s="163"/>
      <c r="O23" s="163"/>
      <c r="P23" s="164"/>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111</v>
      </c>
    </row>
    <row r="35" spans="1:2" x14ac:dyDescent="0.3">
      <c r="B35" s="1" t="s">
        <v>96</v>
      </c>
    </row>
    <row r="36" spans="1:2" x14ac:dyDescent="0.3">
      <c r="B36" s="1" t="s">
        <v>93</v>
      </c>
    </row>
  </sheetData>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2:P22">
    <cfRule type="cellIs" dxfId="7" priority="4" operator="greaterThan">
      <formula>E19</formula>
    </cfRule>
  </conditionalFormatting>
  <conditionalFormatting sqref="E23:P23">
    <cfRule type="cellIs" dxfId="6" priority="3" operator="lessThan">
      <formula>1000</formula>
    </cfRule>
  </conditionalFormatting>
  <conditionalFormatting sqref="E20:P20">
    <cfRule type="cellIs" dxfId="5" priority="2" operator="lessThan">
      <formula>1000</formula>
    </cfRule>
  </conditionalFormatting>
  <conditionalFormatting sqref="E19:P19">
    <cfRule type="cellIs" dxfId="4"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R36"/>
  <sheetViews>
    <sheetView showGridLines="0" topLeftCell="A9" zoomScale="85" zoomScaleNormal="85" workbookViewId="0"/>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92</v>
      </c>
      <c r="G1" s="42"/>
      <c r="H1" s="42"/>
      <c r="I1" s="43" t="s">
        <v>90</v>
      </c>
    </row>
    <row r="2" spans="1:17" ht="16.2" x14ac:dyDescent="0.3">
      <c r="A2" s="178" t="s">
        <v>0</v>
      </c>
      <c r="B2" s="179"/>
      <c r="C2" s="6"/>
      <c r="D2" s="6"/>
      <c r="E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80" t="s">
        <v>104</v>
      </c>
      <c r="B4" s="180"/>
      <c r="C4" s="180"/>
      <c r="D4" s="180"/>
      <c r="E4" s="180"/>
      <c r="F4" s="180"/>
      <c r="G4" s="180"/>
      <c r="H4" s="180"/>
      <c r="I4" s="180"/>
      <c r="J4" s="180"/>
      <c r="K4" s="180"/>
      <c r="L4" s="180"/>
      <c r="M4" s="180"/>
      <c r="N4" s="180"/>
      <c r="O4" s="180"/>
      <c r="P4" s="180"/>
      <c r="Q4" s="180"/>
    </row>
    <row r="5" spans="1:17" ht="16.2" x14ac:dyDescent="0.3">
      <c r="A5" s="6"/>
      <c r="B5" s="6"/>
      <c r="C5" s="6"/>
      <c r="D5" s="6"/>
      <c r="E5" s="6"/>
      <c r="F5" s="6"/>
      <c r="G5" s="6"/>
      <c r="H5" s="6"/>
      <c r="I5" s="6"/>
      <c r="J5" s="6"/>
      <c r="K5" s="6"/>
      <c r="L5" s="6"/>
      <c r="M5" s="6"/>
      <c r="N5" s="6"/>
      <c r="O5" s="6"/>
      <c r="P5" s="6"/>
      <c r="Q5" s="6"/>
    </row>
    <row r="6" spans="1:17" ht="16.2" x14ac:dyDescent="0.3">
      <c r="A6" s="180" t="s">
        <v>115</v>
      </c>
      <c r="B6" s="180"/>
      <c r="C6" s="180"/>
      <c r="D6" s="180"/>
      <c r="E6" s="180"/>
      <c r="F6" s="180"/>
      <c r="G6" s="180"/>
      <c r="H6" s="180"/>
      <c r="I6" s="180"/>
      <c r="J6" s="180"/>
      <c r="K6" s="180"/>
      <c r="L6" s="180"/>
      <c r="M6" s="180"/>
      <c r="N6" s="180"/>
      <c r="O6" s="180"/>
      <c r="P6" s="180"/>
      <c r="Q6" s="180"/>
    </row>
    <row r="7" spans="1:17" ht="16.2" x14ac:dyDescent="0.3">
      <c r="A7" s="49"/>
      <c r="B7" s="49"/>
      <c r="C7" s="49"/>
      <c r="D7" s="49"/>
      <c r="E7" s="49"/>
      <c r="F7" s="49"/>
      <c r="G7" s="49"/>
      <c r="H7" s="49"/>
      <c r="I7" s="49"/>
      <c r="J7" s="49"/>
      <c r="K7" s="49"/>
      <c r="L7" s="49"/>
      <c r="M7" s="49"/>
      <c r="N7" s="49"/>
      <c r="O7" s="49"/>
      <c r="P7" s="49"/>
      <c r="Q7" s="49"/>
    </row>
    <row r="8" spans="1:17" ht="16.2" x14ac:dyDescent="0.3">
      <c r="A8" s="50" t="s">
        <v>108</v>
      </c>
      <c r="B8" s="49"/>
      <c r="C8" s="49"/>
      <c r="D8" s="49"/>
      <c r="E8" s="49"/>
      <c r="F8" s="49"/>
      <c r="G8" s="49"/>
      <c r="H8" s="49"/>
      <c r="I8" s="49"/>
      <c r="J8" s="49"/>
      <c r="K8" s="49"/>
      <c r="L8" s="49"/>
      <c r="M8" s="49"/>
      <c r="N8" s="49"/>
      <c r="O8" s="49"/>
      <c r="P8" s="49"/>
      <c r="Q8" s="49"/>
    </row>
    <row r="9" spans="1:17" ht="16.2" x14ac:dyDescent="0.3">
      <c r="A9" s="49"/>
      <c r="B9" s="50"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81" t="s">
        <v>107</v>
      </c>
      <c r="N11" s="181"/>
      <c r="O11" s="181"/>
      <c r="P11" s="181"/>
      <c r="Q11" s="181"/>
    </row>
    <row r="12" spans="1:17" ht="24" customHeight="1" x14ac:dyDescent="0.3">
      <c r="A12" s="161" t="s">
        <v>1</v>
      </c>
      <c r="B12" s="161"/>
      <c r="C12" s="161"/>
      <c r="D12" s="161"/>
      <c r="E12" s="182" t="s">
        <v>25</v>
      </c>
      <c r="F12" s="183"/>
      <c r="G12" s="183"/>
      <c r="H12" s="183"/>
      <c r="I12" s="183"/>
      <c r="J12" s="183"/>
      <c r="K12" s="183"/>
      <c r="L12" s="183"/>
      <c r="M12" s="183"/>
      <c r="N12" s="183"/>
      <c r="O12" s="183"/>
      <c r="P12" s="184"/>
      <c r="Q12" s="5" t="s">
        <v>2</v>
      </c>
    </row>
    <row r="13" spans="1:17" ht="24" customHeight="1" x14ac:dyDescent="0.3">
      <c r="A13" s="161" t="s">
        <v>3</v>
      </c>
      <c r="B13" s="161"/>
      <c r="C13" s="161"/>
      <c r="D13" s="161"/>
      <c r="E13" s="171"/>
      <c r="F13" s="172"/>
      <c r="G13" s="172"/>
      <c r="H13" s="172"/>
      <c r="I13" s="172"/>
      <c r="J13" s="172"/>
      <c r="K13" s="172"/>
      <c r="L13" s="172"/>
      <c r="M13" s="172"/>
      <c r="N13" s="172"/>
      <c r="O13" s="172"/>
      <c r="P13" s="173"/>
      <c r="Q13" s="4"/>
    </row>
    <row r="14" spans="1:17" ht="30" customHeight="1" x14ac:dyDescent="0.3">
      <c r="A14" s="174" t="s">
        <v>4</v>
      </c>
      <c r="B14" s="174"/>
      <c r="C14" s="174"/>
      <c r="D14" s="174"/>
      <c r="E14" s="175" t="s">
        <v>106</v>
      </c>
      <c r="F14" s="176"/>
      <c r="G14" s="176"/>
      <c r="H14" s="176"/>
      <c r="I14" s="176"/>
      <c r="J14" s="176"/>
      <c r="K14" s="176"/>
      <c r="L14" s="176"/>
      <c r="M14" s="176"/>
      <c r="N14" s="176"/>
      <c r="O14" s="176"/>
      <c r="P14" s="177"/>
      <c r="Q14" s="4"/>
    </row>
    <row r="15" spans="1:17" ht="24" customHeight="1" x14ac:dyDescent="0.3">
      <c r="A15" s="161" t="s">
        <v>5</v>
      </c>
      <c r="B15" s="161"/>
      <c r="C15" s="161"/>
      <c r="D15" s="161"/>
      <c r="E15" s="165" t="s">
        <v>66</v>
      </c>
      <c r="F15" s="166"/>
      <c r="G15" s="166"/>
      <c r="H15" s="166"/>
      <c r="I15" s="166"/>
      <c r="J15" s="166"/>
      <c r="K15" s="166"/>
      <c r="L15" s="166"/>
      <c r="M15" s="166"/>
      <c r="N15" s="166"/>
      <c r="O15" s="166"/>
      <c r="P15" s="167"/>
      <c r="Q15" s="4"/>
    </row>
    <row r="16" spans="1:17" ht="24" customHeight="1" x14ac:dyDescent="0.3">
      <c r="A16" s="161" t="s">
        <v>6</v>
      </c>
      <c r="B16" s="161"/>
      <c r="C16" s="161"/>
      <c r="D16" s="161"/>
      <c r="E16" s="165" t="s">
        <v>56</v>
      </c>
      <c r="F16" s="166"/>
      <c r="G16" s="166"/>
      <c r="H16" s="166"/>
      <c r="I16" s="166"/>
      <c r="J16" s="166"/>
      <c r="K16" s="166"/>
      <c r="L16" s="166"/>
      <c r="M16" s="166"/>
      <c r="N16" s="166"/>
      <c r="O16" s="166"/>
      <c r="P16" s="167"/>
      <c r="Q16" s="4"/>
    </row>
    <row r="17" spans="1:18" ht="24" customHeight="1" x14ac:dyDescent="0.3">
      <c r="A17" s="161" t="s">
        <v>7</v>
      </c>
      <c r="B17" s="161"/>
      <c r="C17" s="161"/>
      <c r="D17" s="161"/>
      <c r="E17" s="168">
        <v>10000</v>
      </c>
      <c r="F17" s="169"/>
      <c r="G17" s="169"/>
      <c r="H17" s="169"/>
      <c r="I17" s="169"/>
      <c r="J17" s="169"/>
      <c r="K17" s="169"/>
      <c r="L17" s="169"/>
      <c r="M17" s="169"/>
      <c r="N17" s="169"/>
      <c r="O17" s="169"/>
      <c r="P17" s="170"/>
      <c r="Q17" s="3" t="s">
        <v>24</v>
      </c>
    </row>
    <row r="18" spans="1:18" ht="24" customHeight="1" x14ac:dyDescent="0.3">
      <c r="A18" s="161" t="s">
        <v>8</v>
      </c>
      <c r="B18" s="161"/>
      <c r="C18" s="161"/>
      <c r="D18" s="161"/>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161"/>
      <c r="B19" s="161"/>
      <c r="C19" s="161"/>
      <c r="D19" s="161"/>
      <c r="E19" s="37">
        <v>10000</v>
      </c>
      <c r="F19" s="37">
        <v>10000</v>
      </c>
      <c r="G19" s="37"/>
      <c r="H19" s="37"/>
      <c r="I19" s="37"/>
      <c r="J19" s="37"/>
      <c r="K19" s="37"/>
      <c r="L19" s="37"/>
      <c r="M19" s="37"/>
      <c r="N19" s="37"/>
      <c r="O19" s="37"/>
      <c r="P19" s="37"/>
      <c r="Q19" s="3" t="s">
        <v>24</v>
      </c>
      <c r="R19" s="9"/>
    </row>
    <row r="20" spans="1:18" ht="24" customHeight="1" x14ac:dyDescent="0.3">
      <c r="A20" s="161" t="s">
        <v>9</v>
      </c>
      <c r="B20" s="161"/>
      <c r="C20" s="161"/>
      <c r="D20" s="161"/>
      <c r="E20" s="162">
        <f>ROUND('計算用(期待容量)'!B97,0)</f>
        <v>1667</v>
      </c>
      <c r="F20" s="163"/>
      <c r="G20" s="163"/>
      <c r="H20" s="163"/>
      <c r="I20" s="163"/>
      <c r="J20" s="163"/>
      <c r="K20" s="163"/>
      <c r="L20" s="163"/>
      <c r="M20" s="163"/>
      <c r="N20" s="163"/>
      <c r="O20" s="163"/>
      <c r="P20" s="164"/>
      <c r="Q20" s="3" t="s">
        <v>24</v>
      </c>
    </row>
    <row r="21" spans="1:18" ht="24" customHeight="1" x14ac:dyDescent="0.3">
      <c r="A21" s="161" t="s">
        <v>10</v>
      </c>
      <c r="B21" s="161"/>
      <c r="C21" s="161"/>
      <c r="D21" s="161"/>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161"/>
      <c r="B22" s="161"/>
      <c r="C22" s="161"/>
      <c r="D22" s="161"/>
      <c r="E22" s="44"/>
      <c r="F22" s="44"/>
      <c r="G22" s="44"/>
      <c r="H22" s="44"/>
      <c r="I22" s="44"/>
      <c r="J22" s="44"/>
      <c r="K22" s="44"/>
      <c r="L22" s="44"/>
      <c r="M22" s="44"/>
      <c r="N22" s="44"/>
      <c r="O22" s="44"/>
      <c r="P22" s="44"/>
      <c r="Q22" s="3" t="s">
        <v>24</v>
      </c>
      <c r="R22" s="9"/>
    </row>
    <row r="23" spans="1:18" ht="24" customHeight="1" x14ac:dyDescent="0.3">
      <c r="A23" s="161" t="s">
        <v>11</v>
      </c>
      <c r="B23" s="161"/>
      <c r="C23" s="161"/>
      <c r="D23" s="161"/>
      <c r="E23" s="162">
        <f>ROUND('計算用(応札容量)'!B97,0)</f>
        <v>0</v>
      </c>
      <c r="F23" s="163"/>
      <c r="G23" s="163"/>
      <c r="H23" s="163"/>
      <c r="I23" s="163"/>
      <c r="J23" s="163"/>
      <c r="K23" s="163"/>
      <c r="L23" s="163"/>
      <c r="M23" s="163"/>
      <c r="N23" s="163"/>
      <c r="O23" s="163"/>
      <c r="P23" s="164"/>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112</v>
      </c>
    </row>
    <row r="35" spans="1:2" x14ac:dyDescent="0.3">
      <c r="B35" s="1" t="s">
        <v>97</v>
      </c>
    </row>
    <row r="36" spans="1:2" x14ac:dyDescent="0.3">
      <c r="B36" s="1" t="s">
        <v>93</v>
      </c>
    </row>
  </sheetData>
  <dataConsolidate/>
  <mergeCells count="22">
    <mergeCell ref="A6:Q6"/>
    <mergeCell ref="A4:Q4"/>
    <mergeCell ref="A2:B2"/>
    <mergeCell ref="A20:D20"/>
    <mergeCell ref="E20:P20"/>
    <mergeCell ref="M11:Q11"/>
    <mergeCell ref="A23:D23"/>
    <mergeCell ref="A12:D12"/>
    <mergeCell ref="A18:D19"/>
    <mergeCell ref="A21:D22"/>
    <mergeCell ref="A17:D17"/>
    <mergeCell ref="A13:D13"/>
    <mergeCell ref="A14:D14"/>
    <mergeCell ref="A15:D15"/>
    <mergeCell ref="A16:D16"/>
    <mergeCell ref="E23:P23"/>
    <mergeCell ref="E12:P12"/>
    <mergeCell ref="E13:P13"/>
    <mergeCell ref="E14:P14"/>
    <mergeCell ref="E15:P15"/>
    <mergeCell ref="E16:P16"/>
    <mergeCell ref="E17:P17"/>
  </mergeCells>
  <phoneticPr fontId="2"/>
  <conditionalFormatting sqref="E19:P19">
    <cfRule type="cellIs" dxfId="3" priority="5"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00000000-0002-0000-0100-000003000000}">
      <formula1>E19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L97"/>
  <sheetViews>
    <sheetView zoomScale="85" zoomScaleNormal="85" workbookViewId="0"/>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3984.801442596674</v>
      </c>
      <c r="C4" s="21">
        <f>'計算用(期待容量)'!C4</f>
        <v>10414.000659727313</v>
      </c>
      <c r="D4" s="21">
        <f>'計算用(期待容量)'!D4</f>
        <v>38345.222629796845</v>
      </c>
      <c r="E4" s="21">
        <f>'計算用(期待容量)'!E4</f>
        <v>18498.051948051947</v>
      </c>
      <c r="F4" s="21">
        <f>'計算用(期待容量)'!F4</f>
        <v>3813.3006720457151</v>
      </c>
      <c r="G4" s="21">
        <f>'計算用(期待容量)'!G4</f>
        <v>17842.589820359281</v>
      </c>
      <c r="H4" s="21">
        <f>'計算用(期待容量)'!H4</f>
        <v>7435.8566487317448</v>
      </c>
      <c r="I4" s="21">
        <f>'計算用(期待容量)'!I4</f>
        <v>3411.3654618473897</v>
      </c>
      <c r="J4" s="21">
        <f>'計算用(期待容量)'!J4</f>
        <v>10286.140122360372</v>
      </c>
      <c r="K4" s="8"/>
    </row>
    <row r="5" spans="1:11" x14ac:dyDescent="0.3">
      <c r="A5" s="10" t="s">
        <v>13</v>
      </c>
      <c r="B5" s="21">
        <f>'計算用(期待容量)'!B5</f>
        <v>3605.4866760168302</v>
      </c>
      <c r="C5" s="21">
        <f>'計算用(期待容量)'!C5</f>
        <v>9703.8427649904697</v>
      </c>
      <c r="D5" s="21">
        <f>'計算用(期待容量)'!D5</f>
        <v>37113.208803611735</v>
      </c>
      <c r="E5" s="21">
        <f>'計算用(期待容量)'!E5</f>
        <v>18686.2012987013</v>
      </c>
      <c r="F5" s="21">
        <f>'計算用(期待容量)'!F5</f>
        <v>3625.5944807742608</v>
      </c>
      <c r="G5" s="21">
        <f>'計算用(期待容量)'!G5</f>
        <v>18365.052395209579</v>
      </c>
      <c r="H5" s="21">
        <f>'計算用(期待容量)'!H5</f>
        <v>7487.8766333589547</v>
      </c>
      <c r="I5" s="21">
        <f>'計算用(期待容量)'!I5</f>
        <v>3431.0843373493976</v>
      </c>
      <c r="J5" s="21">
        <f>'計算用(期待容量)'!J5</f>
        <v>10445.297019932899</v>
      </c>
      <c r="K5" s="8"/>
    </row>
    <row r="6" spans="1:11" x14ac:dyDescent="0.3">
      <c r="A6" s="10" t="s">
        <v>14</v>
      </c>
      <c r="B6" s="21">
        <f>'計算用(期待容量)'!B6</f>
        <v>3624.4524143458225</v>
      </c>
      <c r="C6" s="21">
        <f>'計算用(期待容量)'!C6</f>
        <v>10462.465474270635</v>
      </c>
      <c r="D6" s="21">
        <f>'計算用(期待容量)'!D6</f>
        <v>41014.934537246052</v>
      </c>
      <c r="E6" s="21">
        <f>'計算用(期待容量)'!E6</f>
        <v>20141.883116883117</v>
      </c>
      <c r="F6" s="21">
        <f>'計算用(期待容量)'!F6</f>
        <v>3981.2483168675426</v>
      </c>
      <c r="G6" s="21">
        <f>'計算用(期待容量)'!G6</f>
        <v>21046.369760479043</v>
      </c>
      <c r="H6" s="21">
        <f>'計算用(期待容量)'!H6</f>
        <v>8218.1571867794009</v>
      </c>
      <c r="I6" s="21">
        <f>'計算用(期待容量)'!I6</f>
        <v>3914.1967871485945</v>
      </c>
      <c r="J6" s="21">
        <f>'計算用(期待容量)'!J6</f>
        <v>11879.711071640024</v>
      </c>
      <c r="K6" s="8"/>
    </row>
    <row r="7" spans="1:11" x14ac:dyDescent="0.3">
      <c r="A7" s="10" t="s">
        <v>15</v>
      </c>
      <c r="B7" s="21">
        <f>'計算用(期待容量)'!B7</f>
        <v>4091.9787081339714</v>
      </c>
      <c r="C7" s="21">
        <f>'計算用(期待容量)'!C7</f>
        <v>12445.85006589658</v>
      </c>
      <c r="D7" s="21">
        <f>'計算用(期待容量)'!D7</f>
        <v>52951.494074492097</v>
      </c>
      <c r="E7" s="21">
        <f>'計算用(期待容量)'!E7</f>
        <v>24400</v>
      </c>
      <c r="F7" s="21">
        <f>'計算用(期待容量)'!F7</f>
        <v>4909.8999999999996</v>
      </c>
      <c r="G7" s="21">
        <f>'計算用(期待容量)'!G7</f>
        <v>26340</v>
      </c>
      <c r="H7" s="21">
        <f>'計算用(期待容量)'!H7</f>
        <v>10412</v>
      </c>
      <c r="I7" s="21">
        <f>'計算用(期待容量)'!I7</f>
        <v>4910</v>
      </c>
      <c r="J7" s="21">
        <f>'計算用(期待容量)'!J7</f>
        <v>15216</v>
      </c>
      <c r="K7" s="8"/>
    </row>
    <row r="8" spans="1:11" x14ac:dyDescent="0.3">
      <c r="A8" s="10" t="s">
        <v>16</v>
      </c>
      <c r="B8" s="21">
        <f>'計算用(期待容量)'!B8</f>
        <v>4181</v>
      </c>
      <c r="C8" s="21">
        <f>'計算用(期待容量)'!C8</f>
        <v>12721</v>
      </c>
      <c r="D8" s="21">
        <f>'計算用(期待容量)'!D8</f>
        <v>52950</v>
      </c>
      <c r="E8" s="21">
        <f>'計算用(期待容量)'!E8</f>
        <v>24400</v>
      </c>
      <c r="F8" s="21">
        <f>'計算用(期待容量)'!F8</f>
        <v>4909.8999999999996</v>
      </c>
      <c r="G8" s="21">
        <f>'計算用(期待容量)'!G8</f>
        <v>26340</v>
      </c>
      <c r="H8" s="21">
        <f>'計算用(期待容量)'!H8</f>
        <v>10412</v>
      </c>
      <c r="I8" s="21">
        <f>'計算用(期待容量)'!I8</f>
        <v>4910</v>
      </c>
      <c r="J8" s="21">
        <f>'計算用(期待容量)'!J8</f>
        <v>15216</v>
      </c>
      <c r="K8" s="8"/>
    </row>
    <row r="9" spans="1:11" x14ac:dyDescent="0.3">
      <c r="A9" s="10" t="s">
        <v>17</v>
      </c>
      <c r="B9" s="21">
        <f>'計算用(期待容量)'!B9</f>
        <v>3931.9404306220094</v>
      </c>
      <c r="C9" s="21">
        <f>'計算用(期待容量)'!C9</f>
        <v>11385.68454918986</v>
      </c>
      <c r="D9" s="21">
        <f>'計算用(期待容量)'!D9</f>
        <v>45310.896726862302</v>
      </c>
      <c r="E9" s="21">
        <f>'計算用(期待容量)'!E9</f>
        <v>22360.064935064936</v>
      </c>
      <c r="F9" s="21">
        <f>'計算用(期待容量)'!F9</f>
        <v>4366.5399726352643</v>
      </c>
      <c r="G9" s="21">
        <f>'計算用(期待容量)'!G9</f>
        <v>22732.050898203594</v>
      </c>
      <c r="H9" s="21">
        <f>'計算用(期待容量)'!H9</f>
        <v>9105.4980784012296</v>
      </c>
      <c r="I9" s="21">
        <f>'計算用(期待容量)'!I9</f>
        <v>4288.8554216867469</v>
      </c>
      <c r="J9" s="21">
        <f>'計算用(期待容量)'!J9</f>
        <v>13117.931715018749</v>
      </c>
      <c r="K9" s="8"/>
    </row>
    <row r="10" spans="1:11" x14ac:dyDescent="0.3">
      <c r="A10" s="10" t="s">
        <v>18</v>
      </c>
      <c r="B10" s="21">
        <f>'計算用(期待容量)'!B10</f>
        <v>4354.1342416349426</v>
      </c>
      <c r="C10" s="21">
        <f>'計算用(期待容量)'!C10</f>
        <v>10427.847749596833</v>
      </c>
      <c r="D10" s="21">
        <f>'計算用(期待容量)'!D10</f>
        <v>37638.027370203163</v>
      </c>
      <c r="E10" s="21">
        <f>'計算用(期待容量)'!E10</f>
        <v>19478.409090909092</v>
      </c>
      <c r="F10" s="21">
        <f>'計算用(期待容量)'!F10</f>
        <v>3689.809756735548</v>
      </c>
      <c r="G10" s="21">
        <f>'計算用(期待容量)'!G10</f>
        <v>18808.652694610777</v>
      </c>
      <c r="H10" s="21">
        <f>'計算用(期待容量)'!H10</f>
        <v>7796.9953881629517</v>
      </c>
      <c r="I10" s="21">
        <f>'計算用(期待容量)'!I10</f>
        <v>3539.5381526104416</v>
      </c>
      <c r="J10" s="21">
        <f>'計算用(期待容量)'!J10</f>
        <v>11179.020327610026</v>
      </c>
      <c r="K10" s="8"/>
    </row>
    <row r="11" spans="1:11" x14ac:dyDescent="0.3">
      <c r="A11" s="10" t="s">
        <v>19</v>
      </c>
      <c r="B11" s="21">
        <f>'計算用(期待容量)'!B11</f>
        <v>4532.8114606291329</v>
      </c>
      <c r="C11" s="21">
        <f>'計算用(期待容量)'!C11</f>
        <v>11630.56641254948</v>
      </c>
      <c r="D11" s="21">
        <f>'計算用(期待容量)'!D11</f>
        <v>40007.430304740403</v>
      </c>
      <c r="E11" s="21">
        <f>'計算用(期待容量)'!E11</f>
        <v>19260.551948051947</v>
      </c>
      <c r="F11" s="21">
        <f>'計算用(期待容量)'!F11</f>
        <v>4070.1617758908628</v>
      </c>
      <c r="G11" s="21">
        <f>'計算用(期待容量)'!G11</f>
        <v>19557.844311377245</v>
      </c>
      <c r="H11" s="21">
        <f>'計算用(期待容量)'!H11</f>
        <v>8345.2059953881635</v>
      </c>
      <c r="I11" s="21">
        <f>'計算用(期待容量)'!I11</f>
        <v>3647.9919678714859</v>
      </c>
      <c r="J11" s="21">
        <f>'計算用(期待容量)'!J11</f>
        <v>11405.243339253997</v>
      </c>
      <c r="K11" s="8"/>
    </row>
    <row r="12" spans="1:11" x14ac:dyDescent="0.3">
      <c r="A12" s="10" t="s">
        <v>20</v>
      </c>
      <c r="B12" s="21">
        <f>'計算用(期待容量)'!B12</f>
        <v>4882.180324584252</v>
      </c>
      <c r="C12" s="21">
        <f>'計算用(期待容量)'!C12</f>
        <v>12970.766896349509</v>
      </c>
      <c r="D12" s="21">
        <f>'計算用(期待容量)'!D12</f>
        <v>44339.449492099324</v>
      </c>
      <c r="E12" s="21">
        <f>'計算用(期待容量)'!E12</f>
        <v>21686.688311688311</v>
      </c>
      <c r="F12" s="21">
        <f>'計算用(期待容量)'!F12</f>
        <v>4618.4614398680051</v>
      </c>
      <c r="G12" s="21">
        <f>'計算用(期待容量)'!G12</f>
        <v>23500.958083832335</v>
      </c>
      <c r="H12" s="21">
        <f>'計算用(期待容量)'!H12</f>
        <v>10072.869715603381</v>
      </c>
      <c r="I12" s="21">
        <f>'計算用(期待容量)'!I12</f>
        <v>4525.4819277108436</v>
      </c>
      <c r="J12" s="21">
        <f>'計算用(期待容量)'!J12</f>
        <v>14587.380303927373</v>
      </c>
      <c r="K12" s="8"/>
    </row>
    <row r="13" spans="1:11" x14ac:dyDescent="0.3">
      <c r="A13" s="10" t="s">
        <v>21</v>
      </c>
      <c r="B13" s="21">
        <f>'計算用(期待容量)'!B13</f>
        <v>4982</v>
      </c>
      <c r="C13" s="21">
        <f>'計算用(期待容量)'!C13</f>
        <v>13493</v>
      </c>
      <c r="D13" s="21">
        <f>'計算用(期待容量)'!D13</f>
        <v>47535.972065462753</v>
      </c>
      <c r="E13" s="21">
        <f>'計算用(期待容量)'!E13</f>
        <v>22746.266233766233</v>
      </c>
      <c r="F13" s="21">
        <f>'計算用(期待容量)'!F13</f>
        <v>4860.5036338759328</v>
      </c>
      <c r="G13" s="21">
        <f>'計算用(期待容量)'!G13</f>
        <v>24240.291916167665</v>
      </c>
      <c r="H13" s="21">
        <f>'計算用(期待容量)'!H13</f>
        <v>10313.962336664104</v>
      </c>
      <c r="I13" s="21">
        <f>'計算用(期待容量)'!I13</f>
        <v>4525.4819277108436</v>
      </c>
      <c r="J13" s="21">
        <f>'計算用(期待容量)'!J13</f>
        <v>14778.568778369845</v>
      </c>
      <c r="K13" s="8"/>
    </row>
    <row r="14" spans="1:11" x14ac:dyDescent="0.3">
      <c r="A14" s="10" t="s">
        <v>22</v>
      </c>
      <c r="B14" s="21">
        <f>'計算用(期待容量)'!B14</f>
        <v>4913.1244239631333</v>
      </c>
      <c r="C14" s="21">
        <f>'計算用(期待容量)'!C14</f>
        <v>13345.627400674388</v>
      </c>
      <c r="D14" s="21">
        <f>'計算用(期待容量)'!D14</f>
        <v>47535.673250564338</v>
      </c>
      <c r="E14" s="21">
        <f>'計算用(期待容量)'!E14</f>
        <v>22746.266233766233</v>
      </c>
      <c r="F14" s="21">
        <f>'計算用(期待容量)'!F14</f>
        <v>4860.5036338759328</v>
      </c>
      <c r="G14" s="21">
        <f>'計算用(期待容量)'!G14</f>
        <v>24240.291916167665</v>
      </c>
      <c r="H14" s="21">
        <f>'計算用(期待容量)'!H14</f>
        <v>10313.962336664104</v>
      </c>
      <c r="I14" s="21">
        <f>'計算用(期待容量)'!I14</f>
        <v>4525.4819277108436</v>
      </c>
      <c r="J14" s="21">
        <f>'計算用(期待容量)'!J14</f>
        <v>14778.568778369845</v>
      </c>
      <c r="K14" s="8"/>
    </row>
    <row r="15" spans="1:11" x14ac:dyDescent="0.3">
      <c r="A15" s="10" t="s">
        <v>23</v>
      </c>
      <c r="B15" s="21">
        <f>'計算用(期待容量)'!B15</f>
        <v>4533.80965738329</v>
      </c>
      <c r="C15" s="21">
        <f>'計算用(期待容量)'!C15</f>
        <v>12399.079900307872</v>
      </c>
      <c r="D15" s="21">
        <f>'計算用(期待容量)'!D15</f>
        <v>43155.744074492097</v>
      </c>
      <c r="E15" s="21">
        <f>'計算用(期待容量)'!E15</f>
        <v>20775.64935064935</v>
      </c>
      <c r="F15" s="21">
        <f>'計算用(期待容量)'!F15</f>
        <v>4499.9101611702445</v>
      </c>
      <c r="G15" s="21">
        <f>'計算用(期待容量)'!G15</f>
        <v>21598.405688622755</v>
      </c>
      <c r="H15" s="21">
        <f>'計算用(期待容量)'!H15</f>
        <v>9104.4976940814759</v>
      </c>
      <c r="I15" s="21">
        <f>'計算用(期待容量)'!I15</f>
        <v>4042.3694779116468</v>
      </c>
      <c r="J15" s="21">
        <f>'計算用(期待容量)'!J15</f>
        <v>12567.388987566608</v>
      </c>
      <c r="K15" s="8"/>
    </row>
    <row r="16" spans="1:11" x14ac:dyDescent="0.3">
      <c r="B16" s="22"/>
      <c r="C16" s="22"/>
      <c r="D16" s="22"/>
      <c r="E16" s="22"/>
      <c r="F16" s="22"/>
      <c r="G16" s="22"/>
      <c r="H16" s="22"/>
      <c r="I16" s="22"/>
      <c r="J16" s="22"/>
      <c r="K16" s="29"/>
    </row>
    <row r="17" spans="1:12" x14ac:dyDescent="0.3">
      <c r="A17" s="1" t="s">
        <v>43</v>
      </c>
      <c r="B17" s="23">
        <f>'計算用(期待容量)'!B17</f>
        <v>153988.39635787118</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0.18710000000000002</v>
      </c>
      <c r="C19" s="24">
        <f>'計算用(期待容量)'!C19</f>
        <v>0.1522</v>
      </c>
      <c r="D19" s="24">
        <f>'計算用(期待容量)'!D19</f>
        <v>3.85E-2</v>
      </c>
      <c r="E19" s="24">
        <f>'計算用(期待容量)'!E19</f>
        <v>-6.6E-3</v>
      </c>
      <c r="F19" s="24">
        <f>'計算用(期待容量)'!F19</f>
        <v>0.25079999999999997</v>
      </c>
      <c r="G19" s="24">
        <f>'計算用(期待容量)'!G19</f>
        <v>-1.8100000000000002E-2</v>
      </c>
      <c r="H19" s="24">
        <f>'計算用(期待容量)'!H19</f>
        <v>3.39E-2</v>
      </c>
      <c r="I19" s="24">
        <f>'計算用(期待容量)'!I19</f>
        <v>0.1323</v>
      </c>
      <c r="J19" s="24">
        <f>'計算用(期待容量)'!J19</f>
        <v>0.221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733.49359875990217</v>
      </c>
      <c r="C24" s="21">
        <f>'計算用(期待容量)'!C24</f>
        <v>2691.8873704648422</v>
      </c>
      <c r="D24" s="21">
        <f>'計算用(期待容量)'!D24</f>
        <v>1761.2591634654027</v>
      </c>
      <c r="E24" s="21">
        <f>'計算用(期待容量)'!E24</f>
        <v>1682.918037379221</v>
      </c>
      <c r="F24" s="21">
        <f>'計算用(期待容量)'!F24</f>
        <v>1134.5917503319988</v>
      </c>
      <c r="G24" s="21">
        <f>'計算用(期待容量)'!G24</f>
        <v>1823.1164326930427</v>
      </c>
      <c r="H24" s="21">
        <f>'計算用(期待容量)'!H24</f>
        <v>890.26862856751904</v>
      </c>
      <c r="I24" s="21">
        <f>'計算用(期待容量)'!I24</f>
        <v>403.47952507275204</v>
      </c>
      <c r="J24" s="21">
        <f>'計算用(期待容量)'!J24</f>
        <v>745.11549326536715</v>
      </c>
      <c r="K24" s="8"/>
    </row>
    <row r="25" spans="1:12" x14ac:dyDescent="0.3">
      <c r="A25" s="10" t="s">
        <v>13</v>
      </c>
      <c r="B25" s="21">
        <f>'計算用(期待容量)'!B25</f>
        <v>927.38389642740754</v>
      </c>
      <c r="C25" s="21">
        <f>'計算用(期待容量)'!C25</f>
        <v>3365.9356367419359</v>
      </c>
      <c r="D25" s="21">
        <f>'計算用(期待容量)'!D25</f>
        <v>3683.3680131429956</v>
      </c>
      <c r="E25" s="21">
        <f>'計算用(期待容量)'!E25</f>
        <v>2853.8539263381504</v>
      </c>
      <c r="F25" s="21">
        <f>'計算用(期待容量)'!F25</f>
        <v>1332.3441198874132</v>
      </c>
      <c r="G25" s="21">
        <f>'計算用(期待容量)'!G25</f>
        <v>2717.8430394556849</v>
      </c>
      <c r="H25" s="21">
        <f>'計算用(期待容量)'!H25</f>
        <v>1662.2681825917293</v>
      </c>
      <c r="I25" s="21">
        <f>'計算用(期待容量)'!I25</f>
        <v>860.78865119237071</v>
      </c>
      <c r="J25" s="21">
        <f>'計算用(期待容量)'!J25</f>
        <v>1266.5345342223038</v>
      </c>
      <c r="K25" s="8"/>
    </row>
    <row r="26" spans="1:12" x14ac:dyDescent="0.3">
      <c r="A26" s="10" t="s">
        <v>14</v>
      </c>
      <c r="B26" s="21">
        <f>'計算用(期待容量)'!B26</f>
        <v>848.55378190148724</v>
      </c>
      <c r="C26" s="21">
        <f>'計算用(期待容量)'!C26</f>
        <v>2999.8239112739629</v>
      </c>
      <c r="D26" s="21">
        <f>'計算用(期待容量)'!D26</f>
        <v>3943.2426674628596</v>
      </c>
      <c r="E26" s="21">
        <f>'計算用(期待容量)'!E26</f>
        <v>2995.2634030980853</v>
      </c>
      <c r="F26" s="21">
        <f>'計算用(期待容量)'!F26</f>
        <v>1163.5816079126394</v>
      </c>
      <c r="G26" s="21">
        <f>'計算用(期待容量)'!G26</f>
        <v>2810.2692921849475</v>
      </c>
      <c r="H26" s="21">
        <f>'計算用(期待容量)'!H26</f>
        <v>1525.6353008396884</v>
      </c>
      <c r="I26" s="21">
        <f>'計算用(期待容量)'!I26</f>
        <v>821.25561299164724</v>
      </c>
      <c r="J26" s="21">
        <f>'計算用(期待容量)'!J26</f>
        <v>1719.6844223346952</v>
      </c>
      <c r="K26" s="8"/>
    </row>
    <row r="27" spans="1:12" x14ac:dyDescent="0.3">
      <c r="A27" s="10" t="s">
        <v>15</v>
      </c>
      <c r="B27" s="21">
        <f>'計算用(期待容量)'!B27</f>
        <v>764.33149530539686</v>
      </c>
      <c r="C27" s="21">
        <f>'計算用(期待容量)'!C27</f>
        <v>2934.8150566617451</v>
      </c>
      <c r="D27" s="21">
        <f>'計算用(期待容量)'!D27</f>
        <v>5170.2746440525343</v>
      </c>
      <c r="E27" s="21">
        <f>'計算用(期待容量)'!E27</f>
        <v>3514.7356803211774</v>
      </c>
      <c r="F27" s="21">
        <f>'計算用(期待容量)'!F27</f>
        <v>1241.8425053441952</v>
      </c>
      <c r="G27" s="21">
        <f>'計算用(期待容量)'!G27</f>
        <v>3201.7030541057734</v>
      </c>
      <c r="H27" s="21">
        <f>'計算用(期待容量)'!H27</f>
        <v>2216.9171339968402</v>
      </c>
      <c r="I27" s="21">
        <f>'計算用(期待容量)'!I27</f>
        <v>1098.0363970985181</v>
      </c>
      <c r="J27" s="21">
        <f>'計算用(期待容量)'!J27</f>
        <v>2193.2440331137832</v>
      </c>
      <c r="K27" s="8"/>
    </row>
    <row r="28" spans="1:12" x14ac:dyDescent="0.3">
      <c r="A28" s="10" t="s">
        <v>16</v>
      </c>
      <c r="B28" s="21">
        <f>'計算用(期待容量)'!B28</f>
        <v>745.67622874682991</v>
      </c>
      <c r="C28" s="21">
        <f>'計算用(期待容量)'!C28</f>
        <v>3146.533860549127</v>
      </c>
      <c r="D28" s="21">
        <f>'計算用(期待容量)'!D28</f>
        <v>5419.9742621498126</v>
      </c>
      <c r="E28" s="21">
        <f>'計算用(期待容量)'!E28</f>
        <v>3941.8925618964022</v>
      </c>
      <c r="F28" s="21">
        <f>'計算用(期待容量)'!F28</f>
        <v>1136.2873750668168</v>
      </c>
      <c r="G28" s="21">
        <f>'計算用(期待容量)'!G28</f>
        <v>3103.8853514951475</v>
      </c>
      <c r="H28" s="21">
        <f>'計算用(期待容量)'!H28</f>
        <v>2288.8346499496201</v>
      </c>
      <c r="I28" s="21">
        <f>'計算用(期待容量)'!I28</f>
        <v>1188.3113529672999</v>
      </c>
      <c r="J28" s="21">
        <f>'計算用(期待容量)'!J28</f>
        <v>2123.8443571789626</v>
      </c>
      <c r="K28" s="8"/>
    </row>
    <row r="29" spans="1:12" x14ac:dyDescent="0.3">
      <c r="A29" s="10" t="s">
        <v>17</v>
      </c>
      <c r="B29" s="21">
        <f>'計算用(期待容量)'!B29</f>
        <v>631.705285570662</v>
      </c>
      <c r="C29" s="21">
        <f>'計算用(期待容量)'!C29</f>
        <v>2517.7305634635268</v>
      </c>
      <c r="D29" s="21">
        <f>'計算用(期待容量)'!D29</f>
        <v>3824.0605997543817</v>
      </c>
      <c r="E29" s="21">
        <f>'計算用(期待容量)'!E29</f>
        <v>2731.0263331807646</v>
      </c>
      <c r="F29" s="21">
        <f>'計算用(期待容量)'!F29</f>
        <v>858.77780297433037</v>
      </c>
      <c r="G29" s="21">
        <f>'計算用(期待容量)'!G29</f>
        <v>2323.5871563025166</v>
      </c>
      <c r="H29" s="21">
        <f>'計算用(期待容量)'!H29</f>
        <v>1441.9795861620928</v>
      </c>
      <c r="I29" s="21">
        <f>'計算用(期待容量)'!I29</f>
        <v>816.91404336057303</v>
      </c>
      <c r="J29" s="21">
        <f>'計算用(期待容量)'!J29</f>
        <v>1619.2386292311708</v>
      </c>
      <c r="K29" s="8"/>
    </row>
    <row r="30" spans="1:12" x14ac:dyDescent="0.3">
      <c r="A30" s="10" t="s">
        <v>18</v>
      </c>
      <c r="B30" s="21">
        <f>'計算用(期待容量)'!B30</f>
        <v>594.89713156842981</v>
      </c>
      <c r="C30" s="21">
        <f>'計算用(期待容量)'!C30</f>
        <v>2168.5588987422366</v>
      </c>
      <c r="D30" s="21">
        <f>'計算用(期待容量)'!D30</f>
        <v>2415.8310827332257</v>
      </c>
      <c r="E30" s="21">
        <f>'計算用(期待容量)'!E30</f>
        <v>1926.8877272811942</v>
      </c>
      <c r="F30" s="21">
        <f>'計算用(期待容量)'!F30</f>
        <v>728.96583346051966</v>
      </c>
      <c r="G30" s="21">
        <f>'計算用(期待容量)'!G30</f>
        <v>1611.2021618265221</v>
      </c>
      <c r="H30" s="21">
        <f>'計算用(期待容量)'!H30</f>
        <v>1096.2640881269335</v>
      </c>
      <c r="I30" s="21">
        <f>'計算用(期待容量)'!I30</f>
        <v>609.18821151790553</v>
      </c>
      <c r="J30" s="21">
        <f>'計算用(期待容量)'!J30</f>
        <v>1212.9748647430511</v>
      </c>
      <c r="K30" s="8"/>
    </row>
    <row r="31" spans="1:12" x14ac:dyDescent="0.3">
      <c r="A31" s="10" t="s">
        <v>19</v>
      </c>
      <c r="B31" s="21">
        <f>'計算用(期待容量)'!B31</f>
        <v>664.53021794856647</v>
      </c>
      <c r="C31" s="21">
        <f>'計算用(期待容量)'!C31</f>
        <v>1962.18128673961</v>
      </c>
      <c r="D31" s="21">
        <f>'計算用(期待容量)'!D31</f>
        <v>1159.6762453251897</v>
      </c>
      <c r="E31" s="21">
        <f>'計算用(期待容量)'!E31</f>
        <v>943.44055536686665</v>
      </c>
      <c r="F31" s="21">
        <f>'計算用(期待容量)'!F31</f>
        <v>649.03301167358541</v>
      </c>
      <c r="G31" s="21">
        <f>'計算用(期待容量)'!G31</f>
        <v>952.67862716643833</v>
      </c>
      <c r="H31" s="21">
        <f>'計算用(期待容量)'!H31</f>
        <v>423.43571933281197</v>
      </c>
      <c r="I31" s="21">
        <f>'計算用(期待容量)'!I31</f>
        <v>238.66524143121009</v>
      </c>
      <c r="J31" s="21">
        <f>'計算用(期待容量)'!J31</f>
        <v>626.0090950157014</v>
      </c>
      <c r="K31" s="8"/>
    </row>
    <row r="32" spans="1:12" x14ac:dyDescent="0.3">
      <c r="A32" s="10" t="s">
        <v>20</v>
      </c>
      <c r="B32" s="21">
        <f>'計算用(期待容量)'!B32</f>
        <v>662.38496854288826</v>
      </c>
      <c r="C32" s="21">
        <f>'計算用(期待容量)'!C32</f>
        <v>2444.1494449300362</v>
      </c>
      <c r="D32" s="21">
        <f>'計算用(期待容量)'!D32</f>
        <v>1234.0096528264617</v>
      </c>
      <c r="E32" s="21">
        <f>'計算用(期待容量)'!E32</f>
        <v>1305.9405241421134</v>
      </c>
      <c r="F32" s="21">
        <f>'計算用(期待容量)'!F32</f>
        <v>745.42459995154127</v>
      </c>
      <c r="G32" s="21">
        <f>'計算用(期待容量)'!G32</f>
        <v>1295.2825307309317</v>
      </c>
      <c r="H32" s="21">
        <f>'計算用(期待容量)'!H32</f>
        <v>697.24439629706978</v>
      </c>
      <c r="I32" s="21">
        <f>'計算用(期待容量)'!I32</f>
        <v>372.37697288423175</v>
      </c>
      <c r="J32" s="21">
        <f>'計算用(期待容量)'!J32</f>
        <v>808.25690969473317</v>
      </c>
      <c r="K32" s="8"/>
    </row>
    <row r="33" spans="1:11" x14ac:dyDescent="0.3">
      <c r="A33" s="10" t="s">
        <v>21</v>
      </c>
      <c r="B33" s="21">
        <f>'計算用(期待容量)'!B33</f>
        <v>582.39551402516975</v>
      </c>
      <c r="C33" s="21">
        <f>'計算用(期待容量)'!C33</f>
        <v>2548.1649847065637</v>
      </c>
      <c r="D33" s="21">
        <f>'計算用(期待容量)'!D33</f>
        <v>1386.9200354111115</v>
      </c>
      <c r="E33" s="21">
        <f>'計算用(期待容量)'!E33</f>
        <v>1387.0568360962648</v>
      </c>
      <c r="F33" s="21">
        <f>'計算用(期待容量)'!F33</f>
        <v>609.71276367151097</v>
      </c>
      <c r="G33" s="21">
        <f>'計算用(期待容量)'!G33</f>
        <v>1361.2261109423166</v>
      </c>
      <c r="H33" s="21">
        <f>'計算用(期待容量)'!H33</f>
        <v>938.1205364696084</v>
      </c>
      <c r="I33" s="21">
        <f>'計算用(期待容量)'!I33</f>
        <v>441.41294662305711</v>
      </c>
      <c r="J33" s="21">
        <f>'計算用(期待容量)'!J33</f>
        <v>975.29027205435568</v>
      </c>
      <c r="K33" s="8"/>
    </row>
    <row r="34" spans="1:11" x14ac:dyDescent="0.3">
      <c r="A34" s="10" t="s">
        <v>22</v>
      </c>
      <c r="B34" s="21">
        <f>'計算用(期待容量)'!B34</f>
        <v>621.71688080292893</v>
      </c>
      <c r="C34" s="21">
        <f>'計算用(期待容量)'!C34</f>
        <v>2466.6846089097057</v>
      </c>
      <c r="D34" s="21">
        <f>'計算用(期待容量)'!D34</f>
        <v>1104.6931413512309</v>
      </c>
      <c r="E34" s="21">
        <f>'計算用(期待容量)'!E34</f>
        <v>1067.3333822734553</v>
      </c>
      <c r="F34" s="21">
        <f>'計算用(期待容量)'!F34</f>
        <v>588.91843206292037</v>
      </c>
      <c r="G34" s="21">
        <f>'計算用(期待容量)'!G34</f>
        <v>1300.9389647787432</v>
      </c>
      <c r="H34" s="21">
        <f>'計算用(期待容量)'!H34</f>
        <v>846.87414722654125</v>
      </c>
      <c r="I34" s="21">
        <f>'計算用(期待容量)'!I34</f>
        <v>372.34484160421817</v>
      </c>
      <c r="J34" s="21">
        <f>'計算用(期待容量)'!J34</f>
        <v>885.35560099030045</v>
      </c>
      <c r="K34" s="8"/>
    </row>
    <row r="35" spans="1:11" x14ac:dyDescent="0.3">
      <c r="A35" s="10" t="s">
        <v>23</v>
      </c>
      <c r="B35" s="21">
        <f>'計算用(期待容量)'!B35</f>
        <v>547.43499258304746</v>
      </c>
      <c r="C35" s="21">
        <f>'計算用(期待容量)'!C35</f>
        <v>2442.4614521339272</v>
      </c>
      <c r="D35" s="21">
        <f>'計算用(期待容量)'!D35</f>
        <v>1295.1251686520745</v>
      </c>
      <c r="E35" s="21">
        <f>'計算用(期待容量)'!E35</f>
        <v>1267.2368735585515</v>
      </c>
      <c r="F35" s="21">
        <f>'計算用(期待容量)'!F35</f>
        <v>819.1981702058132</v>
      </c>
      <c r="G35" s="21">
        <f>'計算用(期待容量)'!G35</f>
        <v>1432.6189017601846</v>
      </c>
      <c r="H35" s="21">
        <f>'計算用(期待容量)'!H35</f>
        <v>873.0697748710827</v>
      </c>
      <c r="I35" s="21">
        <f>'計算用(期待容量)'!I35</f>
        <v>423.53955203480166</v>
      </c>
      <c r="J35" s="21">
        <f>'計算用(期待容量)'!J35</f>
        <v>900.13511420049599</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4036.7122081725765</v>
      </c>
      <c r="C38" s="21">
        <f t="shared" ref="C38:J38" si="1">C4*(1+C$19+C$21)-C24</f>
        <v>9411.2641962702437</v>
      </c>
      <c r="D38" s="21">
        <f t="shared" si="1"/>
        <v>38443.706763876588</v>
      </c>
      <c r="E38" s="21">
        <f t="shared" si="1"/>
        <v>16878.0272872961</v>
      </c>
      <c r="F38" s="21">
        <f t="shared" si="1"/>
        <v>3673.2177369832389</v>
      </c>
      <c r="G38" s="21">
        <f t="shared" si="1"/>
        <v>15874.948410121329</v>
      </c>
      <c r="H38" s="21">
        <f t="shared" si="1"/>
        <v>6872.0221270435495</v>
      </c>
      <c r="I38" s="21">
        <f t="shared" si="1"/>
        <v>3493.3232419955216</v>
      </c>
      <c r="J38" s="21">
        <f t="shared" si="1"/>
        <v>11917.122997360253</v>
      </c>
      <c r="K38" s="8"/>
    </row>
    <row r="39" spans="1:11" x14ac:dyDescent="0.3">
      <c r="A39" s="10" t="s">
        <v>13</v>
      </c>
      <c r="B39" s="21">
        <f t="shared" ref="B39:J49" si="2">B5*(1+B$19+B$21)-B25</f>
        <v>3388.7442034323403</v>
      </c>
      <c r="C39" s="21">
        <f t="shared" si="2"/>
        <v>7911.8704247299893</v>
      </c>
      <c r="D39" s="21">
        <f t="shared" si="2"/>
        <v>35229.831417443907</v>
      </c>
      <c r="E39" s="21">
        <f t="shared" si="2"/>
        <v>15895.880456778734</v>
      </c>
      <c r="F39" s="21">
        <f t="shared" si="2"/>
        <v>3238.8054014727741</v>
      </c>
      <c r="G39" s="21">
        <f t="shared" si="2"/>
        <v>15498.452431352696</v>
      </c>
      <c r="H39" s="21">
        <f t="shared" si="2"/>
        <v>6154.3262349716842</v>
      </c>
      <c r="I39" s="21">
        <f t="shared" si="2"/>
        <v>3058.5389873618465</v>
      </c>
      <c r="J39" s="21">
        <f t="shared" si="2"/>
        <v>11591.626097315095</v>
      </c>
      <c r="K39" s="8"/>
    </row>
    <row r="40" spans="1:11" x14ac:dyDescent="0.3">
      <c r="A40" s="10" t="s">
        <v>14</v>
      </c>
      <c r="B40" s="21">
        <f t="shared" si="2"/>
        <v>3490.2782033118974</v>
      </c>
      <c r="C40" s="21">
        <f t="shared" si="2"/>
        <v>9159.6534629233702</v>
      </c>
      <c r="D40" s="21">
        <f t="shared" si="2"/>
        <v>39060.916194839629</v>
      </c>
      <c r="E40" s="21">
        <f t="shared" si="2"/>
        <v>17215.102116382433</v>
      </c>
      <c r="F40" s="21">
        <f t="shared" si="2"/>
        <v>3855.9762699939579</v>
      </c>
      <c r="G40" s="21">
        <f t="shared" si="2"/>
        <v>18065.624873234214</v>
      </c>
      <c r="H40" s="21">
        <f t="shared" si="2"/>
        <v>7053.2989864393285</v>
      </c>
      <c r="I40" s="21">
        <f t="shared" si="2"/>
        <v>3649.9313769681921</v>
      </c>
      <c r="J40" s="21">
        <f t="shared" si="2"/>
        <v>12904.239906854174</v>
      </c>
      <c r="K40" s="8"/>
    </row>
    <row r="41" spans="1:11" x14ac:dyDescent="0.3">
      <c r="A41" s="10" t="s">
        <v>15</v>
      </c>
      <c r="B41" s="21">
        <f t="shared" si="2"/>
        <v>4134.1762162017803</v>
      </c>
      <c r="C41" s="21">
        <f t="shared" si="2"/>
        <v>11529.751889923264</v>
      </c>
      <c r="D41" s="21">
        <f t="shared" si="2"/>
        <v>50349.366893052429</v>
      </c>
      <c r="E41" s="21">
        <f t="shared" si="2"/>
        <v>20968.224319678819</v>
      </c>
      <c r="F41" s="21">
        <f t="shared" si="2"/>
        <v>4948.5594146558042</v>
      </c>
      <c r="G41" s="21">
        <f t="shared" si="2"/>
        <v>22924.942945894229</v>
      </c>
      <c r="H41" s="21">
        <f t="shared" si="2"/>
        <v>8652.1696660031612</v>
      </c>
      <c r="I41" s="21">
        <f t="shared" si="2"/>
        <v>4510.6566029014821</v>
      </c>
      <c r="J41" s="21">
        <f t="shared" si="2"/>
        <v>16537.651966886217</v>
      </c>
      <c r="K41" s="8"/>
    </row>
    <row r="42" spans="1:11" x14ac:dyDescent="0.3">
      <c r="A42" s="10" t="s">
        <v>16</v>
      </c>
      <c r="B42" s="21">
        <f t="shared" si="2"/>
        <v>4259.39887125317</v>
      </c>
      <c r="C42" s="21">
        <f t="shared" si="2"/>
        <v>11637.812339450875</v>
      </c>
      <c r="D42" s="21">
        <f t="shared" si="2"/>
        <v>50098.100737850182</v>
      </c>
      <c r="E42" s="21">
        <f t="shared" si="2"/>
        <v>20541.067438103593</v>
      </c>
      <c r="F42" s="21">
        <f t="shared" si="2"/>
        <v>5054.1145449331825</v>
      </c>
      <c r="G42" s="21">
        <f t="shared" si="2"/>
        <v>23022.760648504853</v>
      </c>
      <c r="H42" s="21">
        <f t="shared" si="2"/>
        <v>8580.2521500503808</v>
      </c>
      <c r="I42" s="21">
        <f t="shared" si="2"/>
        <v>4420.3816470327001</v>
      </c>
      <c r="J42" s="21">
        <f t="shared" si="2"/>
        <v>16607.051642821039</v>
      </c>
      <c r="K42" s="8"/>
    </row>
    <row r="43" spans="1:11" x14ac:dyDescent="0.3">
      <c r="A43" s="10" t="s">
        <v>17</v>
      </c>
      <c r="B43" s="21">
        <f t="shared" si="2"/>
        <v>4075.2206039269454</v>
      </c>
      <c r="C43" s="21">
        <f t="shared" si="2"/>
        <v>10714.712019604931</v>
      </c>
      <c r="D43" s="21">
        <f t="shared" si="2"/>
        <v>43684.414618360737</v>
      </c>
      <c r="E43" s="21">
        <f t="shared" si="2"/>
        <v>19705.062822663389</v>
      </c>
      <c r="F43" s="21">
        <f t="shared" si="2"/>
        <v>4646.5557945242108</v>
      </c>
      <c r="G43" s="21">
        <f t="shared" si="2"/>
        <v>20224.334129625626</v>
      </c>
      <c r="H43" s="21">
        <f t="shared" si="2"/>
        <v>8063.24985788095</v>
      </c>
      <c r="I43" s="21">
        <f t="shared" si="2"/>
        <v>4082.2455048321985</v>
      </c>
      <c r="J43" s="21">
        <f>J9*(1+J$19+J$21)-J29</f>
        <v>14528.93531195691</v>
      </c>
      <c r="K43" s="8"/>
    </row>
    <row r="44" spans="1:11" x14ac:dyDescent="0.3">
      <c r="A44" s="10" t="s">
        <v>18</v>
      </c>
      <c r="B44" s="21">
        <f t="shared" si="2"/>
        <v>4617.4369690927597</v>
      </c>
      <c r="C44" s="21">
        <f t="shared" si="2"/>
        <v>9950.6857558392039</v>
      </c>
      <c r="D44" s="21">
        <f t="shared" si="2"/>
        <v>37047.640614924792</v>
      </c>
      <c r="E44" s="21">
        <f t="shared" si="2"/>
        <v>17617.747954536986</v>
      </c>
      <c r="F44" s="21">
        <f t="shared" si="2"/>
        <v>3923.1463078316588</v>
      </c>
      <c r="G44" s="21">
        <f t="shared" si="2"/>
        <v>17045.100445957909</v>
      </c>
      <c r="H44" s="21">
        <f t="shared" si="2"/>
        <v>7043.0193975763723</v>
      </c>
      <c r="I44" s="21">
        <f t="shared" si="2"/>
        <v>3434.0262202090021</v>
      </c>
      <c r="J44" s="21">
        <f t="shared" si="2"/>
        <v>12548.399158544891</v>
      </c>
      <c r="K44" s="8"/>
    </row>
    <row r="45" spans="1:11" x14ac:dyDescent="0.3">
      <c r="A45" s="10" t="s">
        <v>19</v>
      </c>
      <c r="B45" s="21">
        <f t="shared" si="2"/>
        <v>4761.6983815705689</v>
      </c>
      <c r="C45" s="21">
        <f t="shared" si="2"/>
        <v>11554.862997925398</v>
      </c>
      <c r="D45" s="21">
        <f t="shared" si="2"/>
        <v>40788.114429195128</v>
      </c>
      <c r="E45" s="21">
        <f t="shared" si="2"/>
        <v>18382.597269308455</v>
      </c>
      <c r="F45" s="21">
        <f t="shared" si="2"/>
        <v>4482.6269553696147</v>
      </c>
      <c r="G45" s="21">
        <f t="shared" si="2"/>
        <v>18446.747145288649</v>
      </c>
      <c r="H45" s="21">
        <f t="shared" si="2"/>
        <v>8288.124819252891</v>
      </c>
      <c r="I45" s="21">
        <f t="shared" si="2"/>
        <v>3928.4359834683883</v>
      </c>
      <c r="J45" s="21">
        <f t="shared" si="2"/>
        <v>13413.84545560597</v>
      </c>
      <c r="K45" s="8"/>
    </row>
    <row r="46" spans="1:11" x14ac:dyDescent="0.3">
      <c r="A46" s="10" t="s">
        <v>20</v>
      </c>
      <c r="B46" s="21">
        <f t="shared" si="2"/>
        <v>5182.0730980169201</v>
      </c>
      <c r="C46" s="21">
        <f t="shared" si="2"/>
        <v>12630.475842007363</v>
      </c>
      <c r="D46" s="21">
        <f t="shared" si="2"/>
        <v>45255.903139639675</v>
      </c>
      <c r="E46" s="21">
        <f t="shared" si="2"/>
        <v>20454.482527805936</v>
      </c>
      <c r="F46" s="21">
        <f t="shared" si="2"/>
        <v>5077.531583434039</v>
      </c>
      <c r="G46" s="21">
        <f t="shared" si="2"/>
        <v>22015.317792622362</v>
      </c>
      <c r="H46" s="21">
        <f t="shared" si="2"/>
        <v>9817.8242998213009</v>
      </c>
      <c r="I46" s="21">
        <f t="shared" si="2"/>
        <v>4797.0810331398652</v>
      </c>
      <c r="J46" s="21">
        <f t="shared" si="2"/>
        <v>17148.808244439864</v>
      </c>
      <c r="K46" s="8"/>
    </row>
    <row r="47" spans="1:11" x14ac:dyDescent="0.3">
      <c r="A47" s="10" t="s">
        <v>21</v>
      </c>
      <c r="B47" s="21">
        <f t="shared" si="2"/>
        <v>5381.5566859748305</v>
      </c>
      <c r="C47" s="21">
        <f t="shared" si="2"/>
        <v>13133.399615293438</v>
      </c>
      <c r="D47" s="21">
        <f t="shared" si="2"/>
        <v>48454.546675226586</v>
      </c>
      <c r="E47" s="21">
        <f t="shared" si="2"/>
        <v>21436.546702864769</v>
      </c>
      <c r="F47" s="21">
        <f t="shared" si="2"/>
        <v>5518.4102179192641</v>
      </c>
      <c r="G47" s="21">
        <f t="shared" si="2"/>
        <v>22682.71944070439</v>
      </c>
      <c r="H47" s="21">
        <f t="shared" si="2"/>
        <v>9828.6247467740504</v>
      </c>
      <c r="I47" s="21">
        <f t="shared" si="2"/>
        <v>4728.0450594010399</v>
      </c>
      <c r="J47" s="21">
        <f t="shared" si="2"/>
        <v>17217.127894118923</v>
      </c>
      <c r="K47" s="8"/>
    </row>
    <row r="48" spans="1:11" x14ac:dyDescent="0.3">
      <c r="A48" s="10" t="s">
        <v>22</v>
      </c>
      <c r="B48" s="21">
        <f t="shared" si="2"/>
        <v>5259.7843671233377</v>
      </c>
      <c r="C48" s="21">
        <f t="shared" si="2"/>
        <v>13043.60355615407</v>
      </c>
      <c r="D48" s="21">
        <f t="shared" si="2"/>
        <v>48736.460261865483</v>
      </c>
      <c r="E48" s="21">
        <f t="shared" si="2"/>
        <v>21756.270156687577</v>
      </c>
      <c r="F48" s="21">
        <f t="shared" si="2"/>
        <v>5539.2045495278553</v>
      </c>
      <c r="G48" s="21">
        <f t="shared" si="2"/>
        <v>22743.006586867963</v>
      </c>
      <c r="H48" s="21">
        <f t="shared" si="2"/>
        <v>9919.8711360171183</v>
      </c>
      <c r="I48" s="21">
        <f t="shared" si="2"/>
        <v>4797.1131644198786</v>
      </c>
      <c r="J48" s="21">
        <f t="shared" si="2"/>
        <v>17307.06256518298</v>
      </c>
      <c r="K48" s="8"/>
    </row>
    <row r="49" spans="1:11" x14ac:dyDescent="0.3">
      <c r="A49" s="10" t="s">
        <v>23</v>
      </c>
      <c r="B49" s="21">
        <f t="shared" si="2"/>
        <v>4879.9885482704894</v>
      </c>
      <c r="C49" s="21">
        <f t="shared" si="2"/>
        <v>11967.749208003883</v>
      </c>
      <c r="D49" s="21">
        <f t="shared" si="2"/>
        <v>43953.672493452883</v>
      </c>
      <c r="E49" s="21">
        <f t="shared" si="2"/>
        <v>19579.049684883004</v>
      </c>
      <c r="F49" s="21">
        <f t="shared" si="2"/>
        <v>4854.2885609976311</v>
      </c>
      <c r="G49" s="21">
        <f t="shared" si="2"/>
        <v>19990.839700784723</v>
      </c>
      <c r="H49" s="21">
        <f t="shared" si="2"/>
        <v>8631.1153679805702</v>
      </c>
      <c r="I49" s="21">
        <f t="shared" si="2"/>
        <v>4194.059102583672</v>
      </c>
      <c r="J49" s="21">
        <f t="shared" si="2"/>
        <v>14570.320729494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IF(記載例!$E$16=B$2,記載例!$E$19/1000,0)</f>
        <v>115</v>
      </c>
      <c r="C52" s="21">
        <f>IF(記載例!$E$16=C$2,記載例!$E$19/1000,0)</f>
        <v>0</v>
      </c>
      <c r="D52" s="21">
        <f>IF(記載例!$E$16=D$2,記載例!$E$19/1000,0)</f>
        <v>0</v>
      </c>
      <c r="E52" s="21">
        <f>IF(記載例!$E$16=E$2,記載例!$E$19/1000,0)</f>
        <v>0</v>
      </c>
      <c r="F52" s="21">
        <f>IF(記載例!$E$16=F$2,記載例!$E$19/1000,0)</f>
        <v>0</v>
      </c>
      <c r="G52" s="21">
        <f>IF(記載例!$E$16=G$2,記載例!$E$19/1000,0)</f>
        <v>0</v>
      </c>
      <c r="H52" s="21">
        <f>IF(記載例!$E$16=H$2,記載例!$E$19/1000,0)</f>
        <v>0</v>
      </c>
      <c r="I52" s="21">
        <f>IF(記載例!$E$16=I$2,記載例!$E$19/1000,0)</f>
        <v>0</v>
      </c>
      <c r="J52" s="21">
        <f>IF(記載例!$E$16=J$2,記載例!$E$19/1000,0)</f>
        <v>0</v>
      </c>
      <c r="K52" s="30">
        <f>SUM(B52:J52)</f>
        <v>115</v>
      </c>
    </row>
    <row r="53" spans="1:11" x14ac:dyDescent="0.3">
      <c r="A53" s="10" t="s">
        <v>13</v>
      </c>
      <c r="B53" s="21">
        <f>IF(記載例!$E$16=B$2,記載例!$F$19/1000,0)</f>
        <v>115</v>
      </c>
      <c r="C53" s="21">
        <f>IF(記載例!$E$16=C$2,記載例!$F$19/1000,0)</f>
        <v>0</v>
      </c>
      <c r="D53" s="21">
        <f>IF(記載例!$E$16=D$2,記載例!$F$19/1000,0)</f>
        <v>0</v>
      </c>
      <c r="E53" s="21">
        <f>IF(記載例!$E$16=E$2,記載例!$F$19/1000,0)</f>
        <v>0</v>
      </c>
      <c r="F53" s="21">
        <f>IF(記載例!$E$16=F$2,記載例!$F$19/1000,0)</f>
        <v>0</v>
      </c>
      <c r="G53" s="21">
        <f>IF(記載例!$E$16=G$2,記載例!$F$19/1000,0)</f>
        <v>0</v>
      </c>
      <c r="H53" s="21">
        <f>IF(記載例!$E$16=H$2,記載例!$F$19/1000,0)</f>
        <v>0</v>
      </c>
      <c r="I53" s="21">
        <f>IF(記載例!$E$16=I$2,記載例!$F$19/1000,0)</f>
        <v>0</v>
      </c>
      <c r="J53" s="21">
        <f>IF(記載例!$E$16=J$2,記載例!$F$19/1000,0)</f>
        <v>0</v>
      </c>
      <c r="K53" s="30">
        <f t="shared" ref="K53:K63" si="3">SUM(B53:J53)</f>
        <v>115</v>
      </c>
    </row>
    <row r="54" spans="1:11" x14ac:dyDescent="0.3">
      <c r="A54" s="10" t="s">
        <v>14</v>
      </c>
      <c r="B54" s="21">
        <f>IF(記載例!$E$16=B$2,記載例!$G$19/1000,0)</f>
        <v>113</v>
      </c>
      <c r="C54" s="21">
        <f>IF(記載例!$E$16=C$2,記載例!$G$19/1000,0)</f>
        <v>0</v>
      </c>
      <c r="D54" s="21">
        <f>IF(記載例!$E$16=D$2,記載例!$G$19/1000,0)</f>
        <v>0</v>
      </c>
      <c r="E54" s="21">
        <f>IF(記載例!$E$16=E$2,記載例!$G$19/1000,0)</f>
        <v>0</v>
      </c>
      <c r="F54" s="21">
        <f>IF(記載例!$E$16=F$2,記載例!$G$19/1000,0)</f>
        <v>0</v>
      </c>
      <c r="G54" s="21">
        <f>IF(記載例!$E$16=G$2,記載例!$G$19/1000,0)</f>
        <v>0</v>
      </c>
      <c r="H54" s="21">
        <f>IF(記載例!$E$16=H$2,記載例!$G$19/1000,0)</f>
        <v>0</v>
      </c>
      <c r="I54" s="21">
        <f>IF(記載例!$E$16=I$2,記載例!$G$19/1000,0)</f>
        <v>0</v>
      </c>
      <c r="J54" s="21">
        <f>IF(記載例!$E$16=J$2,記載例!$G$19/1000,0)</f>
        <v>0</v>
      </c>
      <c r="K54" s="30">
        <f t="shared" si="3"/>
        <v>113</v>
      </c>
    </row>
    <row r="55" spans="1:11" x14ac:dyDescent="0.3">
      <c r="A55" s="10" t="s">
        <v>15</v>
      </c>
      <c r="B55" s="21">
        <f>IF(記載例!$E$16=B$2,記載例!$H$19/1000,0)</f>
        <v>112</v>
      </c>
      <c r="C55" s="21">
        <f>IF(記載例!$E$16=C$2,記載例!$H$19/1000,0)</f>
        <v>0</v>
      </c>
      <c r="D55" s="21">
        <f>IF(記載例!$E$16=D$2,記載例!$H$19/1000,0)</f>
        <v>0</v>
      </c>
      <c r="E55" s="21">
        <f>IF(記載例!$E$16=E$2,記載例!$H$19/1000,0)</f>
        <v>0</v>
      </c>
      <c r="F55" s="21">
        <f>IF(記載例!$E$16=F$2,記載例!$H$19/1000,0)</f>
        <v>0</v>
      </c>
      <c r="G55" s="21">
        <f>IF(記載例!$E$16=G$2,記載例!$H$19/1000,0)</f>
        <v>0</v>
      </c>
      <c r="H55" s="21">
        <f>IF(記載例!$E$16=H$2,記載例!$H$19/1000,0)</f>
        <v>0</v>
      </c>
      <c r="I55" s="21">
        <f>IF(記載例!$E$16=I$2,記載例!$H$19/1000,0)</f>
        <v>0</v>
      </c>
      <c r="J55" s="21">
        <f>IF(記載例!$E$16=J$2,記載例!$H$19/1000,0)</f>
        <v>0</v>
      </c>
      <c r="K55" s="30">
        <f t="shared" si="3"/>
        <v>112</v>
      </c>
    </row>
    <row r="56" spans="1:11" x14ac:dyDescent="0.3">
      <c r="A56" s="10" t="s">
        <v>16</v>
      </c>
      <c r="B56" s="21">
        <f>IF(記載例!$E$16=B$2,記載例!$I$19/1000,0)</f>
        <v>112</v>
      </c>
      <c r="C56" s="21">
        <f>IF(記載例!$E$16=C$2,記載例!$I$19/1000,0)</f>
        <v>0</v>
      </c>
      <c r="D56" s="21">
        <f>IF(記載例!$E$16=D$2,記載例!$I$19/1000,0)</f>
        <v>0</v>
      </c>
      <c r="E56" s="21">
        <f>IF(記載例!$E$16=E$2,記載例!$I$19/1000,0)</f>
        <v>0</v>
      </c>
      <c r="F56" s="21">
        <f>IF(記載例!$E$16=F$2,記載例!$I$19/1000,0)</f>
        <v>0</v>
      </c>
      <c r="G56" s="21">
        <f>IF(記載例!$E$16=G$2,記載例!$I$19/1000,0)</f>
        <v>0</v>
      </c>
      <c r="H56" s="21">
        <f>IF(記載例!$E$16=H$2,記載例!$I$19/1000,0)</f>
        <v>0</v>
      </c>
      <c r="I56" s="21">
        <f>IF(記載例!$E$16=I$2,記載例!$I$19/1000,0)</f>
        <v>0</v>
      </c>
      <c r="J56" s="21">
        <f>IF(記載例!$E$16=J$2,記載例!$I$19/1000,0)</f>
        <v>0</v>
      </c>
      <c r="K56" s="30">
        <f t="shared" si="3"/>
        <v>112</v>
      </c>
    </row>
    <row r="57" spans="1:11" x14ac:dyDescent="0.3">
      <c r="A57" s="10" t="s">
        <v>17</v>
      </c>
      <c r="B57" s="21">
        <f>IF(記載例!$E$16=B$2,記載例!$J$19/1000,0)</f>
        <v>113</v>
      </c>
      <c r="C57" s="21">
        <f>IF(記載例!$E$16=C$2,記載例!$J$19/1000,0)</f>
        <v>0</v>
      </c>
      <c r="D57" s="21">
        <f>IF(記載例!$E$16=D$2,記載例!$J$19/1000,0)</f>
        <v>0</v>
      </c>
      <c r="E57" s="21">
        <f>IF(記載例!$E$16=E$2,記載例!$J$19/1000,0)</f>
        <v>0</v>
      </c>
      <c r="F57" s="21">
        <f>IF(記載例!$E$16=F$2,記載例!$J$19/1000,0)</f>
        <v>0</v>
      </c>
      <c r="G57" s="21">
        <f>IF(記載例!$E$16=G$2,記載例!$J$19/1000,0)</f>
        <v>0</v>
      </c>
      <c r="H57" s="21">
        <f>IF(記載例!$E$16=H$2,記載例!$J$19/1000,0)</f>
        <v>0</v>
      </c>
      <c r="I57" s="21">
        <f>IF(記載例!$E$16=I$2,記載例!$J$19/1000,0)</f>
        <v>0</v>
      </c>
      <c r="J57" s="21">
        <f>IF(記載例!$E$16=J$2,記載例!$J$19/1000,0)</f>
        <v>0</v>
      </c>
      <c r="K57" s="30">
        <f t="shared" si="3"/>
        <v>113</v>
      </c>
    </row>
    <row r="58" spans="1:11" x14ac:dyDescent="0.3">
      <c r="A58" s="10" t="s">
        <v>18</v>
      </c>
      <c r="B58" s="21">
        <f>IF(記載例!$E$16=B$2,記載例!$K$19/1000,0)</f>
        <v>115</v>
      </c>
      <c r="C58" s="21">
        <f>IF(記載例!$E$16=C$2,記載例!$K$19/1000,0)</f>
        <v>0</v>
      </c>
      <c r="D58" s="21">
        <f>IF(記載例!$E$16=D$2,記載例!$K$19/1000,0)</f>
        <v>0</v>
      </c>
      <c r="E58" s="21">
        <f>IF(記載例!$E$16=E$2,記載例!$K$19/1000,0)</f>
        <v>0</v>
      </c>
      <c r="F58" s="21">
        <f>IF(記載例!$E$16=F$2,記載例!$K$19/1000,0)</f>
        <v>0</v>
      </c>
      <c r="G58" s="21">
        <f>IF(記載例!$E$16=G$2,記載例!$K$19/1000,0)</f>
        <v>0</v>
      </c>
      <c r="H58" s="21">
        <f>IF(記載例!$E$16=H$2,記載例!$K$19/1000,0)</f>
        <v>0</v>
      </c>
      <c r="I58" s="21">
        <f>IF(記載例!$E$16=I$2,記載例!$K$19/1000,0)</f>
        <v>0</v>
      </c>
      <c r="J58" s="21">
        <f>IF(記載例!$E$16=J$2,記載例!$K$19/1000,0)</f>
        <v>0</v>
      </c>
      <c r="K58" s="30">
        <f t="shared" si="3"/>
        <v>115</v>
      </c>
    </row>
    <row r="59" spans="1:11" x14ac:dyDescent="0.3">
      <c r="A59" s="10" t="s">
        <v>19</v>
      </c>
      <c r="B59" s="21">
        <f>IF(記載例!$E$16=B$2,記載例!$L$19/1000,0)</f>
        <v>115</v>
      </c>
      <c r="C59" s="21">
        <f>IF(記載例!$E$16=C$2,記載例!$L$19/1000,0)</f>
        <v>0</v>
      </c>
      <c r="D59" s="21">
        <f>IF(記載例!$E$16=D$2,記載例!$L$19/1000,0)</f>
        <v>0</v>
      </c>
      <c r="E59" s="21">
        <f>IF(記載例!$E$16=E$2,記載例!$L$19/1000,0)</f>
        <v>0</v>
      </c>
      <c r="F59" s="21">
        <f>IF(記載例!$E$16=F$2,記載例!$L$19/1000,0)</f>
        <v>0</v>
      </c>
      <c r="G59" s="21">
        <f>IF(記載例!$E$16=G$2,記載例!$L$19/1000,0)</f>
        <v>0</v>
      </c>
      <c r="H59" s="21">
        <f>IF(記載例!$E$16=H$2,記載例!$L$19/1000,0)</f>
        <v>0</v>
      </c>
      <c r="I59" s="21">
        <f>IF(記載例!$E$16=I$2,記載例!$L$19/1000,0)</f>
        <v>0</v>
      </c>
      <c r="J59" s="21">
        <f>IF(記載例!$E$16=J$2,記載例!$L$19/1000,0)</f>
        <v>0</v>
      </c>
      <c r="K59" s="30">
        <f t="shared" si="3"/>
        <v>115</v>
      </c>
    </row>
    <row r="60" spans="1:11" x14ac:dyDescent="0.3">
      <c r="A60" s="10" t="s">
        <v>20</v>
      </c>
      <c r="B60" s="21">
        <f>IF(記載例!$E$16=B$2,記載例!$M$19/1000,0)</f>
        <v>117</v>
      </c>
      <c r="C60" s="21">
        <f>IF(記載例!$E$16=C$2,記載例!$M$19/1000,0)</f>
        <v>0</v>
      </c>
      <c r="D60" s="21">
        <f>IF(記載例!$E$16=D$2,記載例!$M$19/1000,0)</f>
        <v>0</v>
      </c>
      <c r="E60" s="21">
        <f>IF(記載例!$E$16=E$2,記載例!$M$19/1000,0)</f>
        <v>0</v>
      </c>
      <c r="F60" s="21">
        <f>IF(記載例!$E$16=F$2,記載例!$M$19/1000,0)</f>
        <v>0</v>
      </c>
      <c r="G60" s="21">
        <f>IF(記載例!$E$16=G$2,記載例!$M$19/1000,0)</f>
        <v>0</v>
      </c>
      <c r="H60" s="21">
        <f>IF(記載例!$E$16=H$2,記載例!$M$19/1000,0)</f>
        <v>0</v>
      </c>
      <c r="I60" s="21">
        <f>IF(記載例!$E$16=I$2,記載例!$M$19/1000,0)</f>
        <v>0</v>
      </c>
      <c r="J60" s="21">
        <f>IF(記載例!$E$16=J$2,記載例!$M$19/1000,0)</f>
        <v>0</v>
      </c>
      <c r="K60" s="30">
        <f t="shared" si="3"/>
        <v>117</v>
      </c>
    </row>
    <row r="61" spans="1:11" x14ac:dyDescent="0.3">
      <c r="A61" s="10" t="s">
        <v>21</v>
      </c>
      <c r="B61" s="21">
        <f>IF(記載例!$E$16=B$2,記載例!$N$19/1000,0)</f>
        <v>118</v>
      </c>
      <c r="C61" s="21">
        <f>IF(記載例!$E$16=C$2,記載例!$N$19/1000,0)</f>
        <v>0</v>
      </c>
      <c r="D61" s="21">
        <f>IF(記載例!$E$16=D$2,記載例!$N$19/1000,0)</f>
        <v>0</v>
      </c>
      <c r="E61" s="21">
        <f>IF(記載例!$E$16=E$2,記載例!$N$19/1000,0)</f>
        <v>0</v>
      </c>
      <c r="F61" s="21">
        <f>IF(記載例!$E$16=F$2,記載例!$N$19/1000,0)</f>
        <v>0</v>
      </c>
      <c r="G61" s="21">
        <f>IF(記載例!$E$16=G$2,記載例!$N$19/1000,0)</f>
        <v>0</v>
      </c>
      <c r="H61" s="21">
        <f>IF(記載例!$E$16=H$2,記載例!$N$19/1000,0)</f>
        <v>0</v>
      </c>
      <c r="I61" s="21">
        <f>IF(記載例!$E$16=I$2,記載例!$N$19/1000,0)</f>
        <v>0</v>
      </c>
      <c r="J61" s="21">
        <f>IF(記載例!$E$16=J$2,記載例!$N$19/1000,0)</f>
        <v>0</v>
      </c>
      <c r="K61" s="30">
        <f t="shared" si="3"/>
        <v>118</v>
      </c>
    </row>
    <row r="62" spans="1:11" x14ac:dyDescent="0.3">
      <c r="A62" s="10" t="s">
        <v>22</v>
      </c>
      <c r="B62" s="21">
        <f>IF(記載例!$E$16=B$2,記載例!$O$19/1000,0)</f>
        <v>118</v>
      </c>
      <c r="C62" s="21">
        <f>IF(記載例!$E$16=C$2,記載例!$O$19/1000,0)</f>
        <v>0</v>
      </c>
      <c r="D62" s="21">
        <f>IF(記載例!$E$16=D$2,記載例!$O$19/1000,0)</f>
        <v>0</v>
      </c>
      <c r="E62" s="21">
        <f>IF(記載例!$E$16=E$2,記載例!$O$19/1000,0)</f>
        <v>0</v>
      </c>
      <c r="F62" s="21">
        <f>IF(記載例!$E$16=F$2,記載例!$O$19/1000,0)</f>
        <v>0</v>
      </c>
      <c r="G62" s="21">
        <f>IF(記載例!$E$16=G$2,記載例!$O$19/1000,0)</f>
        <v>0</v>
      </c>
      <c r="H62" s="21">
        <f>IF(記載例!$E$16=H$2,記載例!$O$19/1000,0)</f>
        <v>0</v>
      </c>
      <c r="I62" s="21">
        <f>IF(記載例!$E$16=I$2,記載例!$O$19/1000,0)</f>
        <v>0</v>
      </c>
      <c r="J62" s="21">
        <f>IF(記載例!$E$16=J$2,記載例!$O$19/1000,0)</f>
        <v>0</v>
      </c>
      <c r="K62" s="30">
        <f t="shared" si="3"/>
        <v>118</v>
      </c>
    </row>
    <row r="63" spans="1:11" x14ac:dyDescent="0.3">
      <c r="A63" s="10" t="s">
        <v>23</v>
      </c>
      <c r="B63" s="21">
        <f>IF(記載例!$E$16=B$2,記載例!$P$19/1000,0)</f>
        <v>117</v>
      </c>
      <c r="C63" s="21">
        <f>IF(記載例!$E$16=C$2,記載例!$P$19/1000,0)</f>
        <v>0</v>
      </c>
      <c r="D63" s="21">
        <f>IF(記載例!$E$16=D$2,記載例!$P$19/1000,0)</f>
        <v>0</v>
      </c>
      <c r="E63" s="21">
        <f>IF(記載例!$E$16=E$2,記載例!$P$19/1000,0)</f>
        <v>0</v>
      </c>
      <c r="F63" s="21">
        <f>IF(記載例!$E$16=F$2,記載例!$P$19/1000,0)</f>
        <v>0</v>
      </c>
      <c r="G63" s="21">
        <f>IF(記載例!$E$16=G$2,記載例!$P$19/1000,0)</f>
        <v>0</v>
      </c>
      <c r="H63" s="21">
        <f>IF(記載例!$E$16=H$2,記載例!$P$19/1000,0)</f>
        <v>0</v>
      </c>
      <c r="I63" s="21">
        <f>IF(記載例!$E$16=I$2,記載例!$P$19/1000,0)</f>
        <v>0</v>
      </c>
      <c r="J63" s="21">
        <f>IF(記載例!$E$16=J$2,記載例!$P$19/1000,0)</f>
        <v>0</v>
      </c>
      <c r="K63" s="30">
        <f t="shared" si="3"/>
        <v>117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4033.7122081725765</v>
      </c>
      <c r="C66" s="21">
        <f>C38-(C52-MIN(C$52:C$63))</f>
        <v>9411.2641962702437</v>
      </c>
      <c r="D66" s="21">
        <f t="shared" ref="D66:J66" si="4">D38-(D52-MIN(D$52:D$63))</f>
        <v>38443.706763876588</v>
      </c>
      <c r="E66" s="21">
        <f t="shared" si="4"/>
        <v>16878.0272872961</v>
      </c>
      <c r="F66" s="21">
        <f t="shared" si="4"/>
        <v>3673.2177369832389</v>
      </c>
      <c r="G66" s="21">
        <f>G38-(G52-MIN(G$52:G$63))</f>
        <v>15874.948410121329</v>
      </c>
      <c r="H66" s="21">
        <f t="shared" si="4"/>
        <v>6872.0221270435495</v>
      </c>
      <c r="I66" s="21">
        <f t="shared" si="4"/>
        <v>3493.3232419955216</v>
      </c>
      <c r="J66" s="21">
        <f t="shared" si="4"/>
        <v>11917.122997360253</v>
      </c>
      <c r="K66" s="8"/>
    </row>
    <row r="67" spans="1:11" x14ac:dyDescent="0.3">
      <c r="A67" s="10" t="s">
        <v>13</v>
      </c>
      <c r="B67" s="21">
        <f>B39-(B53-MIN(B$52:B$63))</f>
        <v>3385.7442034323403</v>
      </c>
      <c r="C67" s="21">
        <f t="shared" ref="B67:J77" si="5">C39-(C53-MIN(C$52:C$63))</f>
        <v>7911.8704247299893</v>
      </c>
      <c r="D67" s="21">
        <f t="shared" si="5"/>
        <v>35229.831417443907</v>
      </c>
      <c r="E67" s="21">
        <f t="shared" si="5"/>
        <v>15895.880456778734</v>
      </c>
      <c r="F67" s="21">
        <f t="shared" si="5"/>
        <v>3238.8054014727741</v>
      </c>
      <c r="G67" s="21">
        <f>G39-(G53-MIN(G$52:G$63))</f>
        <v>15498.452431352696</v>
      </c>
      <c r="H67" s="21">
        <f t="shared" si="5"/>
        <v>6154.3262349716842</v>
      </c>
      <c r="I67" s="21">
        <f t="shared" si="5"/>
        <v>3058.5389873618465</v>
      </c>
      <c r="J67" s="21">
        <f t="shared" si="5"/>
        <v>11591.626097315095</v>
      </c>
      <c r="K67" s="8"/>
    </row>
    <row r="68" spans="1:11" x14ac:dyDescent="0.3">
      <c r="A68" s="10" t="s">
        <v>14</v>
      </c>
      <c r="B68" s="21">
        <f t="shared" si="5"/>
        <v>3489.2782033118974</v>
      </c>
      <c r="C68" s="21">
        <f t="shared" si="5"/>
        <v>9159.6534629233702</v>
      </c>
      <c r="D68" s="21">
        <f t="shared" si="5"/>
        <v>39060.916194839629</v>
      </c>
      <c r="E68" s="21">
        <f t="shared" si="5"/>
        <v>17215.102116382433</v>
      </c>
      <c r="F68" s="21">
        <f t="shared" si="5"/>
        <v>3855.9762699939579</v>
      </c>
      <c r="G68" s="21">
        <f>G40-(G54-MIN(G$52:G$63))</f>
        <v>18065.624873234214</v>
      </c>
      <c r="H68" s="21">
        <f t="shared" si="5"/>
        <v>7053.2989864393285</v>
      </c>
      <c r="I68" s="21">
        <f t="shared" si="5"/>
        <v>3649.9313769681921</v>
      </c>
      <c r="J68" s="21">
        <f t="shared" si="5"/>
        <v>12904.239906854174</v>
      </c>
      <c r="K68" s="8"/>
    </row>
    <row r="69" spans="1:11" x14ac:dyDescent="0.3">
      <c r="A69" s="10" t="s">
        <v>15</v>
      </c>
      <c r="B69" s="21">
        <f t="shared" si="5"/>
        <v>4134.1762162017803</v>
      </c>
      <c r="C69" s="21">
        <f t="shared" si="5"/>
        <v>11529.751889923264</v>
      </c>
      <c r="D69" s="21">
        <f t="shared" si="5"/>
        <v>50349.366893052429</v>
      </c>
      <c r="E69" s="21">
        <f t="shared" si="5"/>
        <v>20968.224319678819</v>
      </c>
      <c r="F69" s="21">
        <f t="shared" si="5"/>
        <v>4948.5594146558042</v>
      </c>
      <c r="G69" s="21">
        <f>G41-(G55-MIN(G$52:G$63))</f>
        <v>22924.942945894229</v>
      </c>
      <c r="H69" s="21">
        <f t="shared" si="5"/>
        <v>8652.1696660031612</v>
      </c>
      <c r="I69" s="21">
        <f t="shared" si="5"/>
        <v>4510.6566029014821</v>
      </c>
      <c r="J69" s="21">
        <f t="shared" si="5"/>
        <v>16537.651966886217</v>
      </c>
      <c r="K69" s="8"/>
    </row>
    <row r="70" spans="1:11" x14ac:dyDescent="0.3">
      <c r="A70" s="10" t="s">
        <v>16</v>
      </c>
      <c r="B70" s="21">
        <f t="shared" si="5"/>
        <v>4259.39887125317</v>
      </c>
      <c r="C70" s="21">
        <f t="shared" si="5"/>
        <v>11637.812339450875</v>
      </c>
      <c r="D70" s="21">
        <f t="shared" si="5"/>
        <v>50098.100737850182</v>
      </c>
      <c r="E70" s="21">
        <f t="shared" si="5"/>
        <v>20541.067438103593</v>
      </c>
      <c r="F70" s="21">
        <f t="shared" si="5"/>
        <v>5054.1145449331825</v>
      </c>
      <c r="G70" s="21">
        <f t="shared" si="5"/>
        <v>23022.760648504853</v>
      </c>
      <c r="H70" s="21">
        <f t="shared" si="5"/>
        <v>8580.2521500503808</v>
      </c>
      <c r="I70" s="21">
        <f t="shared" si="5"/>
        <v>4420.3816470327001</v>
      </c>
      <c r="J70" s="21">
        <f t="shared" si="5"/>
        <v>16607.051642821039</v>
      </c>
      <c r="K70" s="8"/>
    </row>
    <row r="71" spans="1:11" x14ac:dyDescent="0.3">
      <c r="A71" s="10" t="s">
        <v>17</v>
      </c>
      <c r="B71" s="21">
        <f t="shared" si="5"/>
        <v>4074.2206039269454</v>
      </c>
      <c r="C71" s="21">
        <f t="shared" si="5"/>
        <v>10714.712019604931</v>
      </c>
      <c r="D71" s="21">
        <f t="shared" si="5"/>
        <v>43684.414618360737</v>
      </c>
      <c r="E71" s="21">
        <f t="shared" si="5"/>
        <v>19705.062822663389</v>
      </c>
      <c r="F71" s="21">
        <f t="shared" si="5"/>
        <v>4646.5557945242108</v>
      </c>
      <c r="G71" s="21">
        <f t="shared" si="5"/>
        <v>20224.334129625626</v>
      </c>
      <c r="H71" s="21">
        <f t="shared" si="5"/>
        <v>8063.24985788095</v>
      </c>
      <c r="I71" s="21">
        <f t="shared" si="5"/>
        <v>4082.2455048321985</v>
      </c>
      <c r="J71" s="21">
        <f t="shared" si="5"/>
        <v>14528.93531195691</v>
      </c>
      <c r="K71" s="8"/>
    </row>
    <row r="72" spans="1:11" x14ac:dyDescent="0.3">
      <c r="A72" s="10" t="s">
        <v>18</v>
      </c>
      <c r="B72" s="21">
        <f t="shared" si="5"/>
        <v>4614.4369690927597</v>
      </c>
      <c r="C72" s="21">
        <f t="shared" si="5"/>
        <v>9950.6857558392039</v>
      </c>
      <c r="D72" s="21">
        <f t="shared" si="5"/>
        <v>37047.640614924792</v>
      </c>
      <c r="E72" s="21">
        <f t="shared" si="5"/>
        <v>17617.747954536986</v>
      </c>
      <c r="F72" s="21">
        <f t="shared" si="5"/>
        <v>3923.1463078316588</v>
      </c>
      <c r="G72" s="21">
        <f t="shared" si="5"/>
        <v>17045.100445957909</v>
      </c>
      <c r="H72" s="21">
        <f t="shared" si="5"/>
        <v>7043.0193975763723</v>
      </c>
      <c r="I72" s="21">
        <f t="shared" si="5"/>
        <v>3434.0262202090021</v>
      </c>
      <c r="J72" s="21">
        <f t="shared" si="5"/>
        <v>12548.399158544891</v>
      </c>
      <c r="K72" s="8"/>
    </row>
    <row r="73" spans="1:11" x14ac:dyDescent="0.3">
      <c r="A73" s="10" t="s">
        <v>19</v>
      </c>
      <c r="B73" s="21">
        <f t="shared" si="5"/>
        <v>4758.6983815705689</v>
      </c>
      <c r="C73" s="21">
        <f t="shared" si="5"/>
        <v>11554.862997925398</v>
      </c>
      <c r="D73" s="21">
        <f t="shared" si="5"/>
        <v>40788.114429195128</v>
      </c>
      <c r="E73" s="21">
        <f t="shared" si="5"/>
        <v>18382.597269308455</v>
      </c>
      <c r="F73" s="21">
        <f t="shared" si="5"/>
        <v>4482.6269553696147</v>
      </c>
      <c r="G73" s="21">
        <f t="shared" si="5"/>
        <v>18446.747145288649</v>
      </c>
      <c r="H73" s="21">
        <f t="shared" si="5"/>
        <v>8288.124819252891</v>
      </c>
      <c r="I73" s="21">
        <f t="shared" si="5"/>
        <v>3928.4359834683883</v>
      </c>
      <c r="J73" s="21">
        <f t="shared" si="5"/>
        <v>13413.84545560597</v>
      </c>
      <c r="K73" s="8"/>
    </row>
    <row r="74" spans="1:11" x14ac:dyDescent="0.3">
      <c r="A74" s="10" t="s">
        <v>20</v>
      </c>
      <c r="B74" s="21">
        <f t="shared" si="5"/>
        <v>5177.0730980169201</v>
      </c>
      <c r="C74" s="21">
        <f t="shared" si="5"/>
        <v>12630.475842007363</v>
      </c>
      <c r="D74" s="21">
        <f t="shared" si="5"/>
        <v>45255.903139639675</v>
      </c>
      <c r="E74" s="21">
        <f t="shared" si="5"/>
        <v>20454.482527805936</v>
      </c>
      <c r="F74" s="21">
        <f t="shared" si="5"/>
        <v>5077.531583434039</v>
      </c>
      <c r="G74" s="21">
        <f t="shared" si="5"/>
        <v>22015.317792622362</v>
      </c>
      <c r="H74" s="21">
        <f t="shared" si="5"/>
        <v>9817.8242998213009</v>
      </c>
      <c r="I74" s="21">
        <f t="shared" si="5"/>
        <v>4797.0810331398652</v>
      </c>
      <c r="J74" s="21">
        <f t="shared" si="5"/>
        <v>17148.808244439864</v>
      </c>
      <c r="K74" s="8"/>
    </row>
    <row r="75" spans="1:11" x14ac:dyDescent="0.3">
      <c r="A75" s="10" t="s">
        <v>21</v>
      </c>
      <c r="B75" s="21">
        <f t="shared" si="5"/>
        <v>5375.5566859748305</v>
      </c>
      <c r="C75" s="21">
        <f t="shared" si="5"/>
        <v>13133.399615293438</v>
      </c>
      <c r="D75" s="21">
        <f t="shared" si="5"/>
        <v>48454.546675226586</v>
      </c>
      <c r="E75" s="21">
        <f t="shared" si="5"/>
        <v>21436.546702864769</v>
      </c>
      <c r="F75" s="21">
        <f t="shared" si="5"/>
        <v>5518.4102179192641</v>
      </c>
      <c r="G75" s="21">
        <f t="shared" si="5"/>
        <v>22682.71944070439</v>
      </c>
      <c r="H75" s="21">
        <f t="shared" si="5"/>
        <v>9828.6247467740504</v>
      </c>
      <c r="I75" s="21">
        <f t="shared" si="5"/>
        <v>4728.0450594010399</v>
      </c>
      <c r="J75" s="21">
        <f t="shared" si="5"/>
        <v>17217.127894118923</v>
      </c>
      <c r="K75" s="8"/>
    </row>
    <row r="76" spans="1:11" x14ac:dyDescent="0.3">
      <c r="A76" s="10" t="s">
        <v>22</v>
      </c>
      <c r="B76" s="21">
        <f t="shared" si="5"/>
        <v>5253.7843671233377</v>
      </c>
      <c r="C76" s="21">
        <f t="shared" si="5"/>
        <v>13043.60355615407</v>
      </c>
      <c r="D76" s="21">
        <f t="shared" si="5"/>
        <v>48736.460261865483</v>
      </c>
      <c r="E76" s="21">
        <f t="shared" si="5"/>
        <v>21756.270156687577</v>
      </c>
      <c r="F76" s="21">
        <f t="shared" si="5"/>
        <v>5539.2045495278553</v>
      </c>
      <c r="G76" s="21">
        <f t="shared" si="5"/>
        <v>22743.006586867963</v>
      </c>
      <c r="H76" s="21">
        <f t="shared" si="5"/>
        <v>9919.8711360171183</v>
      </c>
      <c r="I76" s="21">
        <f t="shared" si="5"/>
        <v>4797.1131644198786</v>
      </c>
      <c r="J76" s="21">
        <f t="shared" si="5"/>
        <v>17307.06256518298</v>
      </c>
      <c r="K76" s="8"/>
    </row>
    <row r="77" spans="1:11" x14ac:dyDescent="0.3">
      <c r="A77" s="10" t="s">
        <v>23</v>
      </c>
      <c r="B77" s="21">
        <f t="shared" si="5"/>
        <v>4874.9885482704894</v>
      </c>
      <c r="C77" s="21">
        <f t="shared" si="5"/>
        <v>11967.749208003883</v>
      </c>
      <c r="D77" s="21">
        <f t="shared" si="5"/>
        <v>43953.672493452883</v>
      </c>
      <c r="E77" s="21">
        <f t="shared" si="5"/>
        <v>19579.049684883004</v>
      </c>
      <c r="F77" s="21">
        <f t="shared" si="5"/>
        <v>4854.2885609976311</v>
      </c>
      <c r="G77" s="21">
        <f t="shared" si="5"/>
        <v>19990.839700784723</v>
      </c>
      <c r="H77" s="21">
        <f t="shared" si="5"/>
        <v>8631.1153679805702</v>
      </c>
      <c r="I77" s="21">
        <f t="shared" si="5"/>
        <v>4194.059102583672</v>
      </c>
      <c r="J77" s="21">
        <f t="shared" si="5"/>
        <v>14570.320729494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43391.051388751803</v>
      </c>
      <c r="C80" s="25"/>
      <c r="D80" s="25"/>
      <c r="E80" s="25"/>
      <c r="F80" s="25"/>
      <c r="G80" s="25"/>
      <c r="H80" s="25"/>
      <c r="I80" s="25"/>
      <c r="J80" s="25"/>
      <c r="K80" s="8"/>
    </row>
    <row r="81" spans="1:11" x14ac:dyDescent="0.3">
      <c r="A81" s="10" t="s">
        <v>13</v>
      </c>
      <c r="B81" s="21">
        <f>$B$17-SUM($B67:$J67)</f>
        <v>52023.320703012141</v>
      </c>
      <c r="C81" s="25"/>
      <c r="D81" s="25"/>
      <c r="E81" s="25"/>
      <c r="F81" s="25"/>
      <c r="G81" s="25"/>
      <c r="H81" s="25"/>
      <c r="I81" s="25"/>
      <c r="J81" s="25"/>
      <c r="K81" s="8"/>
    </row>
    <row r="82" spans="1:11" x14ac:dyDescent="0.3">
      <c r="A82" s="10" t="s">
        <v>14</v>
      </c>
      <c r="B82" s="21">
        <f t="shared" ref="B82:B91" si="6">$B$17-SUM($B68:$J68)</f>
        <v>39534.374966923991</v>
      </c>
      <c r="C82" s="25"/>
      <c r="D82" s="25"/>
      <c r="E82" s="25"/>
      <c r="F82" s="25"/>
      <c r="G82" s="25"/>
      <c r="H82" s="25"/>
      <c r="I82" s="25"/>
      <c r="J82" s="25"/>
      <c r="K82" s="8"/>
    </row>
    <row r="83" spans="1:11" x14ac:dyDescent="0.3">
      <c r="A83" s="10" t="s">
        <v>15</v>
      </c>
      <c r="B83" s="21">
        <f>$B$17-SUM($B69:$J69)</f>
        <v>9432.896442673984</v>
      </c>
      <c r="C83" s="25"/>
      <c r="D83" s="25"/>
      <c r="E83" s="25"/>
      <c r="F83" s="25"/>
      <c r="G83" s="25"/>
      <c r="H83" s="25"/>
      <c r="I83" s="25"/>
      <c r="J83" s="25"/>
      <c r="K83" s="8"/>
    </row>
    <row r="84" spans="1:11" x14ac:dyDescent="0.3">
      <c r="A84" s="10" t="s">
        <v>16</v>
      </c>
      <c r="B84" s="21">
        <f t="shared" si="6"/>
        <v>9767.4563378712046</v>
      </c>
      <c r="C84" s="25"/>
      <c r="D84" s="25"/>
      <c r="E84" s="25"/>
      <c r="F84" s="25"/>
      <c r="G84" s="25"/>
      <c r="H84" s="25"/>
      <c r="I84" s="25"/>
      <c r="J84" s="25"/>
      <c r="K84" s="8"/>
    </row>
    <row r="85" spans="1:11" x14ac:dyDescent="0.3">
      <c r="A85" s="10" t="s">
        <v>17</v>
      </c>
      <c r="B85" s="21">
        <f t="shared" si="6"/>
        <v>24264.665694495299</v>
      </c>
      <c r="C85" s="25"/>
      <c r="D85" s="25"/>
      <c r="E85" s="25"/>
      <c r="F85" s="25"/>
      <c r="G85" s="25"/>
      <c r="H85" s="25"/>
      <c r="I85" s="25"/>
      <c r="J85" s="25"/>
      <c r="K85" s="8"/>
    </row>
    <row r="86" spans="1:11" x14ac:dyDescent="0.3">
      <c r="A86" s="10" t="s">
        <v>18</v>
      </c>
      <c r="B86" s="21">
        <f t="shared" si="6"/>
        <v>40764.193533357597</v>
      </c>
      <c r="C86" s="25"/>
      <c r="D86" s="25"/>
      <c r="E86" s="25"/>
      <c r="F86" s="25"/>
      <c r="G86" s="25"/>
      <c r="H86" s="25"/>
      <c r="I86" s="25"/>
      <c r="J86" s="25"/>
      <c r="K86" s="8"/>
    </row>
    <row r="87" spans="1:11" x14ac:dyDescent="0.3">
      <c r="A87" s="10" t="s">
        <v>19</v>
      </c>
      <c r="B87" s="21">
        <f t="shared" si="6"/>
        <v>29944.342920886105</v>
      </c>
      <c r="C87" s="25"/>
      <c r="D87" s="25"/>
      <c r="E87" s="25"/>
      <c r="F87" s="25"/>
      <c r="G87" s="25"/>
      <c r="H87" s="25"/>
      <c r="I87" s="25"/>
      <c r="J87" s="25"/>
      <c r="K87" s="8"/>
    </row>
    <row r="88" spans="1:11" x14ac:dyDescent="0.3">
      <c r="A88" s="10" t="s">
        <v>20</v>
      </c>
      <c r="B88" s="21">
        <f t="shared" si="6"/>
        <v>11613.89879694386</v>
      </c>
      <c r="C88" s="25"/>
      <c r="D88" s="25"/>
      <c r="E88" s="25"/>
      <c r="F88" s="25"/>
      <c r="G88" s="25"/>
      <c r="H88" s="25"/>
      <c r="I88" s="25"/>
      <c r="J88" s="25"/>
      <c r="K88" s="8"/>
    </row>
    <row r="89" spans="1:11" x14ac:dyDescent="0.3">
      <c r="A89" s="10" t="s">
        <v>21</v>
      </c>
      <c r="B89" s="21">
        <f t="shared" si="6"/>
        <v>5613.4193195939006</v>
      </c>
      <c r="C89" s="25"/>
      <c r="D89" s="25"/>
      <c r="E89" s="25"/>
      <c r="F89" s="25"/>
      <c r="G89" s="25"/>
      <c r="H89" s="25"/>
      <c r="I89" s="25"/>
      <c r="J89" s="25"/>
      <c r="K89" s="8"/>
    </row>
    <row r="90" spans="1:11" x14ac:dyDescent="0.3">
      <c r="A90" s="10" t="s">
        <v>22</v>
      </c>
      <c r="B90" s="21">
        <f t="shared" si="6"/>
        <v>4892.0200140249217</v>
      </c>
      <c r="C90" s="25"/>
      <c r="D90" s="25"/>
      <c r="E90" s="25"/>
      <c r="F90" s="25"/>
      <c r="G90" s="25"/>
      <c r="H90" s="25"/>
      <c r="I90" s="25"/>
      <c r="J90" s="25"/>
      <c r="K90" s="8"/>
    </row>
    <row r="91" spans="1:11" x14ac:dyDescent="0.3">
      <c r="A91" s="10" t="s">
        <v>23</v>
      </c>
      <c r="B91" s="21">
        <f t="shared" si="6"/>
        <v>21372.312961420306</v>
      </c>
      <c r="C91" s="25"/>
      <c r="D91" s="25"/>
      <c r="E91" s="25"/>
      <c r="F91" s="25"/>
      <c r="G91" s="25"/>
      <c r="H91" s="25"/>
      <c r="I91" s="25"/>
      <c r="J91" s="25"/>
      <c r="K91" s="8"/>
    </row>
    <row r="92" spans="1:11" x14ac:dyDescent="0.3">
      <c r="A92" s="16" t="s">
        <v>48</v>
      </c>
      <c r="B92" s="27">
        <f>SUM($B$80:$B$91)/$B$17</f>
        <v>1.9002337838489867</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2.9999999999854481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114999.99999998545</v>
      </c>
      <c r="C97" s="20"/>
      <c r="D97" s="20"/>
      <c r="E97" s="20"/>
      <c r="F97" s="20"/>
      <c r="G97" s="20"/>
      <c r="H97" s="20"/>
      <c r="I97" s="20"/>
      <c r="J97" s="20"/>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入力欄(基本情報)</vt:lpstr>
      <vt:lpstr>入力欄(差替情報)</vt:lpstr>
      <vt:lpstr>提出用（算定諸元一覧(差替元)）</vt:lpstr>
      <vt:lpstr>webにUP時は非表示にする⇒</vt:lpstr>
      <vt:lpstr>リスト</vt:lpstr>
      <vt:lpstr>計算用(差替元差替可能容量)</vt:lpstr>
      <vt:lpstr>記載例</vt:lpstr>
      <vt:lpstr>入力</vt:lpstr>
      <vt:lpstr>計算用(記載例期待容量)</vt:lpstr>
      <vt:lpstr>計算用(記載例応札容量)</vt:lpstr>
      <vt:lpstr>計算用(期待容量)</vt:lpstr>
      <vt:lpstr>計算用(応札容量)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2022-05-22T23:52:53Z</dcterms:modified>
</cp:coreProperties>
</file>