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codeName="ThisWorkbook" defaultThemeVersion="124226"/>
  <xr:revisionPtr revIDLastSave="0" documentId="13_ncr:1_{A392592C-84D6-4323-A4B1-312900C8AF3D}" xr6:coauthVersionLast="36" xr6:coauthVersionMax="36" xr10:uidLastSave="{00000000-0000-0000-0000-000000000000}"/>
  <workbookProtection workbookAlgorithmName="SHA-512" workbookHashValue="jOvxQgvskGmoThfDKzKr1uP/JIJd7RtJE3lLm8Of1kZt1og0FbrZrVKwPMa1BVZNgqYq09LgZlsBLwOJfL9YSw==" workbookSaltValue="u8lvRgAfhM7Z5gfL2Aah2g==" workbookSpinCount="100000" lockStructure="1"/>
  <bookViews>
    <workbookView xWindow="0" yWindow="0" windowWidth="21570" windowHeight="7890" tabRatio="826" activeTab="1" xr2:uid="{00000000-000D-0000-FFFF-FFFF00000000}"/>
  </bookViews>
  <sheets>
    <sheet name="入力欄(基本情報)" sheetId="21" r:id="rId1"/>
    <sheet name="入力欄(差替情報)" sheetId="22" r:id="rId2"/>
    <sheet name="提出用（算定諸元一覧(差替元)）" sheetId="15" r:id="rId3"/>
    <sheet name="webにUP時は非表示にする⇒" sheetId="13" state="hidden" r:id="rId4"/>
    <sheet name="計算用(差替元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D8" i="22" l="1"/>
  <c r="B38" i="19" l="1"/>
  <c r="C38" i="19" l="1"/>
  <c r="D38" i="19"/>
  <c r="E38" i="19"/>
  <c r="F38" i="19"/>
  <c r="G38" i="19"/>
  <c r="H38" i="19"/>
  <c r="I38" i="19"/>
  <c r="J38" i="19"/>
  <c r="B39" i="19"/>
  <c r="C39" i="19"/>
  <c r="D39" i="19"/>
  <c r="E39" i="19"/>
  <c r="F39" i="19"/>
  <c r="G39" i="19"/>
  <c r="H39" i="19"/>
  <c r="I39" i="19"/>
  <c r="J39" i="19"/>
  <c r="B40" i="19"/>
  <c r="C40" i="19"/>
  <c r="D40" i="19"/>
  <c r="E40" i="19"/>
  <c r="F40" i="19"/>
  <c r="G40" i="19"/>
  <c r="H40" i="19"/>
  <c r="I40" i="19"/>
  <c r="J40" i="19"/>
  <c r="B41" i="19"/>
  <c r="C41" i="19"/>
  <c r="D41" i="19"/>
  <c r="E41" i="19"/>
  <c r="F41" i="19"/>
  <c r="G41" i="19"/>
  <c r="H41" i="19"/>
  <c r="I41" i="19"/>
  <c r="J41" i="19"/>
  <c r="B42" i="19"/>
  <c r="C42" i="19"/>
  <c r="D42" i="19"/>
  <c r="E42" i="19"/>
  <c r="F42" i="19"/>
  <c r="G42" i="19"/>
  <c r="H42" i="19"/>
  <c r="I42" i="19"/>
  <c r="J42" i="19"/>
  <c r="B43" i="19"/>
  <c r="C43" i="19"/>
  <c r="D43" i="19"/>
  <c r="E43" i="19"/>
  <c r="F43" i="19"/>
  <c r="G43" i="19"/>
  <c r="H43" i="19"/>
  <c r="I43" i="19"/>
  <c r="J43" i="19"/>
  <c r="B44" i="19"/>
  <c r="C44" i="19"/>
  <c r="D44" i="19"/>
  <c r="E44" i="19"/>
  <c r="F44" i="19"/>
  <c r="G44" i="19"/>
  <c r="H44" i="19"/>
  <c r="I44" i="19"/>
  <c r="J44" i="19"/>
  <c r="B45" i="19"/>
  <c r="C45" i="19"/>
  <c r="D45" i="19"/>
  <c r="E45" i="19"/>
  <c r="F45" i="19"/>
  <c r="G45" i="19"/>
  <c r="H45" i="19"/>
  <c r="I45" i="19"/>
  <c r="J45" i="19"/>
  <c r="B46" i="19"/>
  <c r="C46" i="19"/>
  <c r="D46" i="19"/>
  <c r="E46" i="19"/>
  <c r="F46" i="19"/>
  <c r="G46" i="19"/>
  <c r="H46" i="19"/>
  <c r="I46" i="19"/>
  <c r="J46" i="19"/>
  <c r="B47" i="19"/>
  <c r="C47" i="19"/>
  <c r="D47" i="19"/>
  <c r="E47" i="19"/>
  <c r="F47" i="19"/>
  <c r="G47" i="19"/>
  <c r="H47" i="19"/>
  <c r="I47" i="19"/>
  <c r="J47" i="19"/>
  <c r="B48" i="19"/>
  <c r="C48" i="19"/>
  <c r="D48" i="19"/>
  <c r="E48" i="19"/>
  <c r="F48" i="19"/>
  <c r="G48" i="19"/>
  <c r="H48" i="19"/>
  <c r="I48" i="19"/>
  <c r="J48" i="19"/>
  <c r="B49" i="19"/>
  <c r="C49" i="19"/>
  <c r="D49" i="19"/>
  <c r="E49" i="19"/>
  <c r="F49" i="19"/>
  <c r="G49" i="19"/>
  <c r="H49" i="19"/>
  <c r="I49" i="19"/>
  <c r="J49" i="19"/>
  <c r="D115" i="22" l="1"/>
  <c r="G102" i="22"/>
  <c r="K102" i="22"/>
  <c r="L102" i="22"/>
  <c r="O102" i="22"/>
  <c r="D100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D92" i="22"/>
  <c r="O90" i="22"/>
  <c r="N90" i="22"/>
  <c r="M90" i="22"/>
  <c r="L90" i="22"/>
  <c r="K90" i="22"/>
  <c r="J90" i="22"/>
  <c r="I90" i="22"/>
  <c r="H90" i="22"/>
  <c r="G90" i="22"/>
  <c r="F90" i="22"/>
  <c r="E90" i="22"/>
  <c r="D90" i="22"/>
  <c r="D84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D68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D60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D44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D36" i="22"/>
  <c r="D103" i="22" s="1"/>
  <c r="N102" i="22"/>
  <c r="M102" i="22"/>
  <c r="J102" i="22"/>
  <c r="I102" i="22"/>
  <c r="H102" i="22"/>
  <c r="F102" i="22"/>
  <c r="E102" i="22"/>
  <c r="D102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D20" i="22" l="1"/>
  <c r="E49" i="15"/>
  <c r="O20" i="22"/>
  <c r="N20" i="22"/>
  <c r="M20" i="22"/>
  <c r="L20" i="22"/>
  <c r="K20" i="22"/>
  <c r="J20" i="22"/>
  <c r="I20" i="22"/>
  <c r="H20" i="22"/>
  <c r="G20" i="22"/>
  <c r="F20" i="22"/>
  <c r="E20" i="22"/>
  <c r="P46" i="15"/>
  <c r="O46" i="15"/>
  <c r="N46" i="15"/>
  <c r="M46" i="15"/>
  <c r="L46" i="15"/>
  <c r="K46" i="15"/>
  <c r="J46" i="15"/>
  <c r="I46" i="15"/>
  <c r="H46" i="15"/>
  <c r="G46" i="15"/>
  <c r="F46" i="15"/>
  <c r="E46" i="15"/>
  <c r="D109" i="22"/>
  <c r="D108" i="22"/>
  <c r="D7" i="22" l="1"/>
  <c r="D6" i="22"/>
  <c r="E15" i="15" l="1"/>
  <c r="D9" i="22"/>
  <c r="B52" i="19" s="1"/>
  <c r="D53" i="19" l="1"/>
  <c r="D52" i="19"/>
  <c r="G58" i="19"/>
  <c r="F58" i="19"/>
  <c r="I55" i="19"/>
  <c r="J53" i="19"/>
  <c r="I63" i="19"/>
  <c r="H63" i="19"/>
  <c r="I62" i="19"/>
  <c r="J61" i="19"/>
  <c r="D59" i="19"/>
  <c r="E58" i="19"/>
  <c r="F57" i="19"/>
  <c r="G56" i="19"/>
  <c r="H55" i="19"/>
  <c r="G63" i="19"/>
  <c r="H62" i="19"/>
  <c r="I61" i="19"/>
  <c r="J60" i="19"/>
  <c r="D58" i="19"/>
  <c r="E57" i="19"/>
  <c r="F56" i="19"/>
  <c r="G55" i="19"/>
  <c r="H54" i="19"/>
  <c r="I53" i="19"/>
  <c r="J52" i="19"/>
  <c r="D62" i="19"/>
  <c r="F60" i="19"/>
  <c r="G59" i="19"/>
  <c r="J56" i="19"/>
  <c r="E53" i="19"/>
  <c r="F59" i="19"/>
  <c r="E52" i="19"/>
  <c r="E59" i="19"/>
  <c r="G57" i="19"/>
  <c r="J54" i="19"/>
  <c r="I54" i="19"/>
  <c r="F63" i="19"/>
  <c r="G62" i="19"/>
  <c r="H61" i="19"/>
  <c r="I60" i="19"/>
  <c r="J59" i="19"/>
  <c r="D57" i="19"/>
  <c r="E56" i="19"/>
  <c r="F55" i="19"/>
  <c r="G54" i="19"/>
  <c r="H53" i="19"/>
  <c r="I52" i="19"/>
  <c r="H58" i="19"/>
  <c r="J63" i="19"/>
  <c r="D61" i="19"/>
  <c r="E60" i="19"/>
  <c r="H57" i="19"/>
  <c r="I56" i="19"/>
  <c r="J55" i="19"/>
  <c r="E63" i="19"/>
  <c r="F62" i="19"/>
  <c r="G61" i="19"/>
  <c r="H60" i="19"/>
  <c r="I59" i="19"/>
  <c r="J58" i="19"/>
  <c r="D56" i="19"/>
  <c r="E55" i="19"/>
  <c r="F54" i="19"/>
  <c r="G53" i="19"/>
  <c r="H52" i="19"/>
  <c r="I57" i="19"/>
  <c r="J62" i="19"/>
  <c r="D60" i="19"/>
  <c r="H56" i="19"/>
  <c r="D63" i="19"/>
  <c r="E62" i="19"/>
  <c r="F61" i="19"/>
  <c r="G60" i="19"/>
  <c r="H59" i="19"/>
  <c r="I58" i="19"/>
  <c r="J57" i="19"/>
  <c r="D55" i="19"/>
  <c r="E54" i="19"/>
  <c r="F53" i="19"/>
  <c r="G52" i="19"/>
  <c r="E61" i="19"/>
  <c r="D54" i="19"/>
  <c r="F52" i="19"/>
  <c r="E43" i="15"/>
  <c r="E42" i="15"/>
  <c r="E41" i="15"/>
  <c r="E40" i="15"/>
  <c r="E39" i="15"/>
  <c r="E38" i="15"/>
  <c r="E37" i="15"/>
  <c r="E36" i="15"/>
  <c r="E35" i="15"/>
  <c r="E34" i="15"/>
  <c r="E26" i="15"/>
  <c r="E20" i="15" s="1"/>
  <c r="E25" i="15"/>
  <c r="E24" i="15"/>
  <c r="E23" i="15"/>
  <c r="E22" i="15"/>
  <c r="E21" i="15"/>
  <c r="E19" i="15"/>
  <c r="E18" i="15"/>
  <c r="E17" i="15"/>
  <c r="E16" i="15"/>
  <c r="E13" i="15"/>
  <c r="E12" i="15"/>
  <c r="J31" i="15"/>
  <c r="G31" i="15"/>
  <c r="O31" i="15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E22" i="22" s="1"/>
  <c r="B53" i="19" s="1"/>
  <c r="D219" i="7"/>
  <c r="F22" i="22" s="1"/>
  <c r="B54" i="19" s="1"/>
  <c r="E219" i="7"/>
  <c r="G22" i="22" s="1"/>
  <c r="B55" i="19" s="1"/>
  <c r="F219" i="7"/>
  <c r="H22" i="22" s="1"/>
  <c r="B56" i="19" s="1"/>
  <c r="G219" i="7"/>
  <c r="I22" i="22" s="1"/>
  <c r="B57" i="19" s="1"/>
  <c r="H219" i="7"/>
  <c r="J22" i="22" s="1"/>
  <c r="B58" i="19" s="1"/>
  <c r="I219" i="7"/>
  <c r="K22" i="22" s="1"/>
  <c r="B59" i="19" s="1"/>
  <c r="J219" i="7"/>
  <c r="L22" i="22" s="1"/>
  <c r="B60" i="19" s="1"/>
  <c r="K219" i="7"/>
  <c r="M22" i="22" s="1"/>
  <c r="B61" i="19" s="1"/>
  <c r="L219" i="7"/>
  <c r="N22" i="22" s="1"/>
  <c r="B62" i="19" s="1"/>
  <c r="M219" i="7"/>
  <c r="O22" i="22" s="1"/>
  <c r="B63" i="19" s="1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D22" i="22" s="1"/>
  <c r="B220" i="7"/>
  <c r="B221" i="7"/>
  <c r="B202" i="7"/>
  <c r="C56" i="19" l="1"/>
  <c r="C58" i="19"/>
  <c r="C53" i="19"/>
  <c r="C57" i="19"/>
  <c r="C54" i="19"/>
  <c r="C61" i="19"/>
  <c r="C63" i="19"/>
  <c r="C59" i="19"/>
  <c r="C60" i="19"/>
  <c r="C55" i="19"/>
  <c r="C62" i="19"/>
  <c r="B66" i="19"/>
  <c r="C52" i="19"/>
  <c r="M31" i="15"/>
  <c r="K31" i="15"/>
  <c r="P31" i="15"/>
  <c r="L31" i="15"/>
  <c r="I31" i="15"/>
  <c r="H31" i="15"/>
  <c r="N31" i="15"/>
  <c r="F31" i="15"/>
  <c r="E31" i="15"/>
  <c r="C66" i="19" l="1"/>
  <c r="K52" i="19"/>
  <c r="C21" i="19"/>
  <c r="C67" i="19" s="1"/>
  <c r="C70" i="19"/>
  <c r="C71" i="19"/>
  <c r="C73" i="19"/>
  <c r="C75" i="19"/>
  <c r="C77" i="19" l="1"/>
  <c r="C69" i="19"/>
  <c r="C7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B80" i="19" s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K54" i="19"/>
  <c r="F24" i="22" s="1"/>
  <c r="K62" i="19"/>
  <c r="N24" i="22" s="1"/>
  <c r="K56" i="19"/>
  <c r="H24" i="22" s="1"/>
  <c r="K63" i="19"/>
  <c r="O24" i="22" s="1"/>
  <c r="K57" i="19"/>
  <c r="I24" i="22" s="1"/>
  <c r="K55" i="19"/>
  <c r="G24" i="22" s="1"/>
  <c r="K58" i="19"/>
  <c r="J24" i="22" s="1"/>
  <c r="D24" i="22"/>
  <c r="K53" i="19"/>
  <c r="E24" i="22" l="1"/>
  <c r="B69" i="19"/>
  <c r="B83" i="19" s="1"/>
  <c r="B67" i="19"/>
  <c r="B81" i="19" s="1"/>
  <c r="K60" i="19"/>
  <c r="L24" i="22" s="1"/>
  <c r="B74" i="19"/>
  <c r="B88" i="19" s="1"/>
  <c r="B71" i="19"/>
  <c r="B85" i="19" s="1"/>
  <c r="B76" i="19"/>
  <c r="B90" i="19" s="1"/>
  <c r="B68" i="19"/>
  <c r="B82" i="19" s="1"/>
  <c r="B77" i="19"/>
  <c r="B91" i="19" s="1"/>
  <c r="B75" i="19"/>
  <c r="B89" i="19" s="1"/>
  <c r="K61" i="19"/>
  <c r="M24" i="22" s="1"/>
  <c r="B70" i="19"/>
  <c r="B84" i="19" s="1"/>
  <c r="B73" i="19"/>
  <c r="B87" i="19" s="1"/>
  <c r="B72" i="19"/>
  <c r="B86" i="19" s="1"/>
  <c r="B94" i="19" l="1"/>
  <c r="B97" i="19" s="1"/>
  <c r="D25" i="22" s="1"/>
  <c r="B92" i="19"/>
  <c r="J112" i="22" l="1"/>
  <c r="J113" i="22" s="1"/>
  <c r="K28" i="15" s="1"/>
  <c r="K48" i="15" s="1"/>
  <c r="K50" i="15" s="1"/>
  <c r="K47" i="15" s="1"/>
  <c r="D112" i="22"/>
  <c r="D113" i="22" s="1"/>
  <c r="E28" i="15" s="1"/>
  <c r="E48" i="15" s="1"/>
  <c r="E50" i="15" s="1"/>
  <c r="E47" i="15" s="1"/>
  <c r="B99" i="19"/>
  <c r="L112" i="22"/>
  <c r="L113" i="22" s="1"/>
  <c r="M28" i="15" s="1"/>
  <c r="M48" i="15" s="1"/>
  <c r="M50" i="15" s="1"/>
  <c r="M47" i="15" s="1"/>
  <c r="E112" i="22"/>
  <c r="E113" i="22" s="1"/>
  <c r="F28" i="15" s="1"/>
  <c r="F48" i="15" s="1"/>
  <c r="F50" i="15" s="1"/>
  <c r="F47" i="15" s="1"/>
  <c r="O112" i="22"/>
  <c r="O113" i="22" s="1"/>
  <c r="P28" i="15" s="1"/>
  <c r="P48" i="15" s="1"/>
  <c r="P50" i="15" s="1"/>
  <c r="P47" i="15" s="1"/>
  <c r="H112" i="22"/>
  <c r="H113" i="22" s="1"/>
  <c r="I28" i="15" s="1"/>
  <c r="I48" i="15" s="1"/>
  <c r="I50" i="15" s="1"/>
  <c r="I47" i="15" s="1"/>
  <c r="F112" i="22"/>
  <c r="F113" i="22" s="1"/>
  <c r="G28" i="15" s="1"/>
  <c r="G48" i="15" s="1"/>
  <c r="G50" i="15" s="1"/>
  <c r="G47" i="15" s="1"/>
  <c r="G112" i="22"/>
  <c r="G113" i="22" s="1"/>
  <c r="H28" i="15" s="1"/>
  <c r="H48" i="15" s="1"/>
  <c r="H50" i="15" s="1"/>
  <c r="H47" i="15" s="1"/>
  <c r="M112" i="22"/>
  <c r="M113" i="22" s="1"/>
  <c r="N28" i="15" s="1"/>
  <c r="N48" i="15" s="1"/>
  <c r="N50" i="15" s="1"/>
  <c r="N47" i="15" s="1"/>
  <c r="K112" i="22"/>
  <c r="K113" i="22" s="1"/>
  <c r="L28" i="15" s="1"/>
  <c r="L48" i="15" s="1"/>
  <c r="L50" i="15" s="1"/>
  <c r="L47" i="15" s="1"/>
  <c r="I112" i="22"/>
  <c r="I113" i="22" s="1"/>
  <c r="J28" i="15" s="1"/>
  <c r="J48" i="15" s="1"/>
  <c r="J50" i="15" s="1"/>
  <c r="J47" i="15" s="1"/>
  <c r="N112" i="22"/>
  <c r="N113" i="22" s="1"/>
  <c r="O28" i="15" s="1"/>
  <c r="O48" i="15" s="1"/>
  <c r="O50" i="15" s="1"/>
  <c r="O47" i="15" s="1"/>
  <c r="E51" i="15"/>
</calcChain>
</file>

<file path=xl/sharedStrings.xml><?xml version="1.0" encoding="utf-8"?>
<sst xmlns="http://schemas.openxmlformats.org/spreadsheetml/2006/main" count="586" uniqueCount="167">
  <si>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</si>
  <si>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</si>
  <si>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</si>
  <si>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</si>
  <si>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</si>
  <si>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</si>
  <si>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</si>
  <si>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</si>
  <si>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</si>
  <si>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</si>
  <si>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</si>
  <si>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</si>
  <si>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</si>
  <si>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</si>
  <si>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</si>
  <si>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</si>
  <si>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</si>
  <si>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</si>
  <si>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</si>
  <si>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</si>
  <si>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</si>
  <si>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</si>
  <si>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</si>
  <si>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</si>
  <si>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</si>
  <si>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</si>
  <si>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</si>
  <si>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</si>
  <si>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</si>
  <si>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</si>
  <si>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</si>
  <si>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</si>
  <si>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</si>
  <si>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</si>
  <si>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</si>
  <si>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</si>
  <si>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</si>
  <si>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</si>
  <si>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</si>
  <si>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</si>
  <si>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</si>
  <si>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</si>
  <si>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</si>
  <si>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</si>
  <si>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</si>
  <si>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</si>
  <si>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</si>
  <si>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</si>
  <si>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</si>
  <si>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</si>
  <si>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</si>
  <si>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</si>
  <si>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</si>
  <si>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</si>
  <si>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</si>
  <si>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</si>
  <si>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</si>
  <si>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</si>
  <si>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</si>
  <si>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</si>
  <si>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</si>
  <si>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</si>
  <si>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</si>
  <si>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計算用(期待容量)</t>
  </si>
  <si>
    <t>調整係数一覧</t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</si>
  <si>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</si>
  <si>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</si>
  <si>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</si>
  <si>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</si>
  <si>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</si>
  <si>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</si>
  <si>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</si>
  <si>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</si>
  <si>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</si>
  <si>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</si>
  <si>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</si>
  <si>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</si>
  <si>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</si>
  <si>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</si>
  <si>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</si>
  <si>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</si>
  <si>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</si>
  <si>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</si>
  <si>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</si>
  <si>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</si>
  <si>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</si>
  <si>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</si>
  <si>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</si>
  <si>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</si>
  <si>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</si>
  <si>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</si>
  <si>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</si>
  <si>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</si>
  <si>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</si>
  <si>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</si>
  <si>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</si>
  <si>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</si>
  <si>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</si>
  <si>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</si>
  <si>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</si>
  <si>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</si>
  <si>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</si>
  <si>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</si>
  <si>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</si>
  <si>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</si>
  <si>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</si>
  <si>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</si>
  <si>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</si>
  <si>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</si>
  <si>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電源等差替への申込</t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</si>
  <si>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</si>
  <si>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</si>
  <si>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</si>
  <si>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</si>
  <si>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</si>
  <si>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</si>
  <si>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</si>
  <si>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</si>
  <si>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</si>
  <si>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</si>
  <si>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</si>
  <si>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</si>
  <si>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</si>
  <si>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</si>
  <si>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</si>
  <si>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</si>
  <si>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</si>
  <si>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</si>
  <si>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</si>
  <si>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</si>
  <si>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</si>
  <si>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差替期間</t>
    <rPh sb="0" eb="2">
      <t>サシカ</t>
    </rPh>
    <rPh sb="2" eb="4">
      <t>キカン</t>
    </rPh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</si>
  <si>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</si>
  <si>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</si>
  <si>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差替元電源等</t>
    <rPh sb="2" eb="3">
      <t>モト</t>
    </rPh>
    <phoneticPr fontId="2"/>
  </si>
  <si>
    <t>差替要件</t>
    <rPh sb="0" eb="2">
      <t>サシカ</t>
    </rPh>
    <rPh sb="2" eb="4">
      <t>ヨウケン</t>
    </rPh>
    <phoneticPr fontId="2"/>
  </si>
  <si>
    <t>【差替元電源の差替可能容量】</t>
    <rPh sb="1" eb="3">
      <t>サシカ</t>
    </rPh>
    <rPh sb="3" eb="4">
      <t>モト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</si>
  <si>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【差替元として差替契約した差替容量】</t>
    <rPh sb="1" eb="3">
      <t>サシカ</t>
    </rPh>
    <rPh sb="3" eb="4">
      <t>モト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</si>
  <si>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差替先事業者名</t>
    <rPh sb="0" eb="1">
      <t>サ</t>
    </rPh>
    <rPh sb="1" eb="2">
      <t>タイ</t>
    </rPh>
    <rPh sb="2" eb="3">
      <t>サキ</t>
    </rPh>
    <rPh sb="3" eb="6">
      <t>ジギョウシャ</t>
    </rPh>
    <rPh sb="6" eb="7">
      <t>メイ</t>
    </rPh>
    <phoneticPr fontId="2"/>
  </si>
  <si>
    <t>差替先電源等の名称</t>
    <rPh sb="0" eb="2">
      <t>サシカ</t>
    </rPh>
    <rPh sb="2" eb="3">
      <t>サキ</t>
    </rPh>
    <rPh sb="3" eb="5">
      <t>デンゲン</t>
    </rPh>
    <rPh sb="5" eb="6">
      <t>トウ</t>
    </rPh>
    <rPh sb="7" eb="9">
      <t>メイショウ</t>
    </rPh>
    <phoneticPr fontId="2"/>
  </si>
  <si>
    <t>【今回の差替契約で差替元電源等として差替える場合の差替容量】</t>
    <rPh sb="11" eb="12">
      <t>モト</t>
    </rPh>
    <phoneticPr fontId="2"/>
  </si>
  <si>
    <t>入力箇所</t>
    <rPh sb="0" eb="2">
      <t>ニュウリョク</t>
    </rPh>
    <rPh sb="2" eb="4">
      <t>カショ</t>
    </rPh>
    <phoneticPr fontId="2"/>
  </si>
  <si>
    <t>kW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</si>
  <si>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</si>
  <si>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差替先エリア名</t>
    <rPh sb="0" eb="2">
      <t>サシカ</t>
    </rPh>
    <rPh sb="2" eb="3">
      <t>サキ</t>
    </rPh>
    <rPh sb="6" eb="7">
      <t>メイ</t>
    </rPh>
    <phoneticPr fontId="2"/>
  </si>
  <si>
    <t>差替済容量
（各月）</t>
    <rPh sb="0" eb="2">
      <t>サシカ</t>
    </rPh>
    <rPh sb="2" eb="3">
      <t>スミ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</si>
  <si>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</si>
  <si>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1">
      <t>サ</t>
    </rPh>
    <rPh sb="1" eb="2">
      <t>タイ</t>
    </rPh>
    <rPh sb="2" eb="4">
      <t>ヨウリョウ</t>
    </rPh>
    <rPh sb="6" eb="8">
      <t>カクツキ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</si>
  <si>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</si>
  <si>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</si>
  <si>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</si>
  <si>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</si>
  <si>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</si>
  <si>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</si>
  <si>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</si>
  <si>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9">
      <t>ヨウ</t>
    </rPh>
    <rPh sb="9" eb="10">
      <t>スイ</t>
    </rPh>
    <rPh sb="12" eb="15">
      <t>チクデンチ</t>
    </rPh>
    <phoneticPr fontId="2"/>
  </si>
  <si>
    <t>←2027年度メインオークション時の期待容量算定諸元一覧より展開（2024.9.18）</t>
    <rPh sb="5" eb="7">
      <t>ネンド</t>
    </rPh>
    <rPh sb="16" eb="17">
      <t>ジ</t>
    </rPh>
    <rPh sb="18" eb="22">
      <t>キタイヨウリョウ</t>
    </rPh>
    <rPh sb="22" eb="28">
      <t>サンテイショゲンイチラン</t>
    </rPh>
    <rPh sb="30" eb="32">
      <t>テンカイ</t>
    </rPh>
    <phoneticPr fontId="2"/>
  </si>
  <si>
    <t>各月</t>
    <rPh sb="0" eb="2">
      <t>カクツキ</t>
    </rPh>
    <phoneticPr fontId="2"/>
  </si>
  <si>
    <t>各月の上池容量または蓄電池容量</t>
    <rPh sb="10" eb="13">
      <t>チクデンチ</t>
    </rPh>
    <rPh sb="13" eb="15">
      <t>ヨウリョウ</t>
    </rPh>
    <phoneticPr fontId="2"/>
  </si>
  <si>
    <t>各月の発電可能電力</t>
    <rPh sb="0" eb="2">
      <t>カクツキ</t>
    </rPh>
    <rPh sb="3" eb="9">
      <t>ハツデンカノウデンリョク</t>
    </rPh>
    <phoneticPr fontId="2"/>
  </si>
  <si>
    <t>ー</t>
  </si>
  <si>
    <t>本オークションに参加可能な設備容量
(送電端)</t>
    <rPh sb="0" eb="1">
      <t>ホン</t>
    </rPh>
    <rPh sb="8" eb="12">
      <t>サンカカノウ</t>
    </rPh>
    <rPh sb="13" eb="17">
      <t>セツビヨウリョウ</t>
    </rPh>
    <rPh sb="19" eb="21">
      <t>ソウデン</t>
    </rPh>
    <rPh sb="21" eb="22">
      <t>ハシ</t>
    </rPh>
    <phoneticPr fontId="2"/>
  </si>
  <si>
    <t>各月の発電可能時間</t>
    <rPh sb="0" eb="2">
      <t>カクツキ</t>
    </rPh>
    <rPh sb="3" eb="5">
      <t>ハツデン</t>
    </rPh>
    <rPh sb="5" eb="7">
      <t>カノウ</t>
    </rPh>
    <rPh sb="7" eb="9">
      <t>ジカン</t>
    </rPh>
    <phoneticPr fontId="2"/>
  </si>
  <si>
    <t>長期脱炭素電源　差替元入力用（応札年度：2023年度）</t>
    <rPh sb="0" eb="7">
      <t>チョウキダツタンソデンゲン</t>
    </rPh>
    <rPh sb="10" eb="11">
      <t>モト</t>
    </rPh>
    <rPh sb="15" eb="17">
      <t>オウサツ</t>
    </rPh>
    <phoneticPr fontId="2"/>
  </si>
  <si>
    <t>長期脱炭素電源　差替元入力用（応札年度：2023年度）</t>
    <rPh sb="0" eb="2">
      <t>チョウキ</t>
    </rPh>
    <rPh sb="2" eb="3">
      <t>ダツ</t>
    </rPh>
    <rPh sb="3" eb="5">
      <t>タンソ</t>
    </rPh>
    <rPh sb="5" eb="7">
      <t>デンゲン</t>
    </rPh>
    <rPh sb="8" eb="9">
      <t>サ</t>
    </rPh>
    <rPh sb="9" eb="10">
      <t>カ</t>
    </rPh>
    <rPh sb="10" eb="11">
      <t>モト</t>
    </rPh>
    <rPh sb="11" eb="14">
      <t>ニュウリョクヨウ</t>
    </rPh>
    <rPh sb="15" eb="17">
      <t>オウサツ</t>
    </rPh>
    <rPh sb="17" eb="19">
      <t>ネンド</t>
    </rPh>
    <rPh sb="24" eb="26">
      <t>ネンド</t>
    </rPh>
    <phoneticPr fontId="2"/>
  </si>
  <si>
    <t>長期脱炭素電源　差替元用（対象実需給年度：2023年度）</t>
    <rPh sb="0" eb="7">
      <t>チョウキダツタンソデンゲン</t>
    </rPh>
    <rPh sb="8" eb="9">
      <t>サ</t>
    </rPh>
    <rPh sb="9" eb="10">
      <t>カ</t>
    </rPh>
    <rPh sb="10" eb="11">
      <t>モト</t>
    </rPh>
    <rPh sb="11" eb="12">
      <t>ヨウ</t>
    </rPh>
    <rPh sb="13" eb="15">
      <t>タイショウ</t>
    </rPh>
    <rPh sb="15" eb="16">
      <t>ジツ</t>
    </rPh>
    <rPh sb="16" eb="18">
      <t>ジュキュウ</t>
    </rPh>
    <rPh sb="18" eb="20">
      <t>ネンド</t>
    </rPh>
    <rPh sb="25" eb="27">
      <t>ネンド</t>
    </rPh>
    <phoneticPr fontId="2"/>
  </si>
  <si>
    <t>差替容量等算定諸元一覧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</si>
</sst>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9" fillId="0" borderId="0" xfId="0" applyFont="1"/>
    <xf numFmtId="0" fontId="1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7" xfId="0" applyNumberFormat="1" applyFont="1" applyFill="1" applyBorder="1"/>
    <xf numFmtId="176" fontId="5" fillId="3" borderId="5" xfId="0" applyNumberFormat="1" applyFont="1" applyFill="1" applyBorder="1" applyAlignment="1">
      <alignment horizontal="center" vertical="center"/>
    </xf>
    <xf numFmtId="177" fontId="5" fillId="3" borderId="5" xfId="0" applyNumberFormat="1" applyFont="1" applyFill="1" applyBorder="1"/>
    <xf numFmtId="178" fontId="6" fillId="7" borderId="28" xfId="0" applyNumberFormat="1" applyFont="1" applyFill="1" applyBorder="1"/>
    <xf numFmtId="178" fontId="1" fillId="7" borderId="28" xfId="0" applyNumberFormat="1" applyFont="1" applyFill="1" applyBorder="1"/>
    <xf numFmtId="178" fontId="5" fillId="3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178" fontId="5" fillId="3" borderId="9" xfId="0" applyNumberFormat="1" applyFont="1" applyFill="1" applyBorder="1" applyAlignment="1">
      <alignment horizontal="center" vertical="center"/>
    </xf>
    <xf numFmtId="178" fontId="5" fillId="3" borderId="10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85" fontId="1" fillId="0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185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224118</xdr:colOff>
      <xdr:row>7</xdr:row>
      <xdr:rowOff>89647</xdr:rowOff>
    </xdr:from>
    <xdr:to>
      <xdr:col>20</xdr:col>
      <xdr:colOff>546848</xdr:colOff>
      <xdr:row>16</xdr:row>
      <xdr:rowOff>80681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039600" y="1640541"/>
          <a:ext cx="2761130" cy="1855693"/>
        </a:xfrm>
        <a:prstGeom prst="wedgeRoundRectCallout">
          <a:avLst>
            <a:gd name="adj1" fmla="val -57596"/>
            <a:gd name="adj2" fmla="val 27541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提出済みの期待容量等算定諸元一覧の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・本オークションに参加可能な設備容量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送電端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・各月の発電可能電力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・各月の管理容量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・各月の発電可能時間（応札容量算定用）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188258</xdr:rowOff>
    </xdr:from>
    <xdr:to>
      <xdr:col>20</xdr:col>
      <xdr:colOff>129540</xdr:colOff>
      <xdr:row>29</xdr:row>
      <xdr:rowOff>92783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761694" y="5441576"/>
          <a:ext cx="2415540" cy="603772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247810</xdr:colOff>
      <xdr:row>103</xdr:row>
      <xdr:rowOff>72999</xdr:rowOff>
    </xdr:from>
    <xdr:to>
      <xdr:col>20</xdr:col>
      <xdr:colOff>229881</xdr:colOff>
      <xdr:row>105</xdr:row>
      <xdr:rowOff>206125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35010" y="21387228"/>
          <a:ext cx="2420471" cy="590326"/>
        </a:xfrm>
        <a:prstGeom prst="wedgeRoundRectCallout">
          <a:avLst>
            <a:gd name="adj1" fmla="val -56177"/>
            <a:gd name="adj2" fmla="val 31548"/>
            <a:gd name="adj3" fmla="val 16667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今回の差替契約で差し替える内容について</a:t>
          </a:r>
          <a:endParaRPr kumimoji="1" lang="en-US" altLang="ja-JP" sz="10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記載してください</a:t>
          </a:r>
          <a:endParaRPr kumimoji="1" lang="ja-JP" altLang="en-US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233082</xdr:colOff>
      <xdr:row>109</xdr:row>
      <xdr:rowOff>80682</xdr:rowOff>
    </xdr:from>
    <xdr:to>
      <xdr:col>21</xdr:col>
      <xdr:colOff>12102</xdr:colOff>
      <xdr:row>113</xdr:row>
      <xdr:rowOff>376517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048564" y="23012400"/>
          <a:ext cx="2827020" cy="1030941"/>
        </a:xfrm>
        <a:prstGeom prst="wedgeRoundRectCallout">
          <a:avLst>
            <a:gd name="adj1" fmla="val -55756"/>
            <a:gd name="adj2" fmla="val 33911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今回の差替契約で差し替える差替容量（年間）を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281747</xdr:colOff>
      <xdr:row>106</xdr:row>
      <xdr:rowOff>105655</xdr:rowOff>
    </xdr:from>
    <xdr:to>
      <xdr:col>19</xdr:col>
      <xdr:colOff>476221</xdr:colOff>
      <xdr:row>109</xdr:row>
      <xdr:rowOff>33617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366E1055-8C28-4663-8FD0-E0560B9935D3}"/>
            </a:ext>
          </a:extLst>
        </xdr:cNvPr>
        <xdr:cNvSpPr/>
      </xdr:nvSpPr>
      <xdr:spPr>
        <a:xfrm>
          <a:off x="13415041" y="21923508"/>
          <a:ext cx="2211533" cy="600315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98611</xdr:colOff>
      <xdr:row>1</xdr:row>
      <xdr:rowOff>89647</xdr:rowOff>
    </xdr:from>
    <xdr:to>
      <xdr:col>2</xdr:col>
      <xdr:colOff>0</xdr:colOff>
      <xdr:row>6</xdr:row>
      <xdr:rowOff>98611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8611" y="295835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238125</xdr:colOff>
      <xdr:row>8</xdr:row>
      <xdr:rowOff>123825</xdr:rowOff>
    </xdr:from>
    <xdr:ext cx="2925536" cy="110850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9D6D57-C3F0-43E5-A074-79E93B986593}"/>
            </a:ext>
          </a:extLst>
        </xdr:cNvPr>
        <xdr:cNvSpPr txBox="1"/>
      </xdr:nvSpPr>
      <xdr:spPr>
        <a:xfrm>
          <a:off x="8258175" y="1647825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156756</xdr:colOff>
      <xdr:row>27</xdr:row>
      <xdr:rowOff>163286</xdr:rowOff>
    </xdr:from>
    <xdr:ext cx="2925536" cy="110850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42CEF8-D12E-464C-9CFC-B4670BEAEDDE}"/>
            </a:ext>
          </a:extLst>
        </xdr:cNvPr>
        <xdr:cNvSpPr txBox="1"/>
      </xdr:nvSpPr>
      <xdr:spPr>
        <a:xfrm>
          <a:off x="8176806" y="5306786"/>
          <a:ext cx="2925536" cy="1108509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</a:p>
        <a:p>
          <a:pPr algn="l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EUE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チームの資料は１月はじまりの表となっている場合があるので、貼り付け時には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行目が何月になっているかを確認する事。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190500</xdr:colOff>
      <xdr:row>3</xdr:row>
      <xdr:rowOff>111103</xdr:rowOff>
    </xdr:from>
    <xdr:ext cx="2646922" cy="85446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8AEEAC-E246-4450-8394-63D40A3808C8}"/>
            </a:ext>
          </a:extLst>
        </xdr:cNvPr>
        <xdr:cNvSpPr txBox="1"/>
      </xdr:nvSpPr>
      <xdr:spPr>
        <a:xfrm>
          <a:off x="9084469" y="718322"/>
          <a:ext cx="2646922" cy="85446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共計作成用調整係数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2032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年度断面）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長期期待容量算定諸元より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  <xdr:oneCellAnchor>
    <xdr:from>
      <xdr:col>10</xdr:col>
      <xdr:colOff>273844</xdr:colOff>
      <xdr:row>23</xdr:row>
      <xdr:rowOff>23813</xdr:rowOff>
    </xdr:from>
    <xdr:ext cx="2646922" cy="85446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6BD143-7F43-4318-B867-20874EB8CF74}"/>
            </a:ext>
          </a:extLst>
        </xdr:cNvPr>
        <xdr:cNvSpPr txBox="1"/>
      </xdr:nvSpPr>
      <xdr:spPr>
        <a:xfrm>
          <a:off x="9167813" y="4679157"/>
          <a:ext cx="2646922" cy="85446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共計作成用調整係数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2032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年度断面）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長期期待容量算定諸元より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  <xdr:oneCellAnchor>
    <xdr:from>
      <xdr:col>2</xdr:col>
      <xdr:colOff>71437</xdr:colOff>
      <xdr:row>15</xdr:row>
      <xdr:rowOff>23812</xdr:rowOff>
    </xdr:from>
    <xdr:ext cx="2646922" cy="85446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744BA-4902-43AC-8246-3CB8403CF4EF}"/>
            </a:ext>
          </a:extLst>
        </xdr:cNvPr>
        <xdr:cNvSpPr txBox="1"/>
      </xdr:nvSpPr>
      <xdr:spPr>
        <a:xfrm>
          <a:off x="2774156" y="3059906"/>
          <a:ext cx="2646922" cy="85446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  <a:effectLst/>
      </xdr:spPr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共計作成用調整係数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2032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年度断面）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長期期待容量算定諸元より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358589</xdr:colOff>
      <xdr:row>2</xdr:row>
      <xdr:rowOff>119507</xdr:rowOff>
    </xdr:from>
    <xdr:ext cx="2646922" cy="85446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DB5D3E-BFEF-4380-BE9F-9F32DC141C3F}"/>
            </a:ext>
          </a:extLst>
        </xdr:cNvPr>
        <xdr:cNvSpPr txBox="1"/>
      </xdr:nvSpPr>
      <xdr:spPr>
        <a:xfrm>
          <a:off x="9289677" y="522919"/>
          <a:ext cx="2646922" cy="854465"/>
        </a:xfrm>
        <a:prstGeom prst="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共計作成用調整係数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2032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年度断面）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2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長期　期待容量算定諸元より</a:t>
          </a:r>
          <a:endParaRPr kumimoji="1" lang="en-US" altLang="ja-JP" sz="12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dimension ref="B1:D47"/>
  <sheetViews>
    <sheetView zoomScale="80" zoomScaleNormal="80" workbookViewId="0">
      <selection activeCell="C13" sqref="C13"/>
    </sheetView>
  </sheetViews>
  <sheetFormatPr defaultColWidth="8.875" defaultRowHeight="15.75" x14ac:dyDescent="0.25"/>
  <cols>
    <col min="1" max="1" width="8.75" style="25" customWidth="1"/>
    <col min="2" max="2" width="25.625" style="25" bestFit="1" customWidth="1"/>
    <col min="3" max="3" width="85.75" style="25" customWidth="1"/>
    <col min="4" max="5" width="8.875" style="25"/>
    <col min="6" max="6" width="10.75" style="25" customWidth="1"/>
    <col min="7" max="16384" width="8.875" style="25"/>
  </cols>
  <sheetData>
    <row r="1" spans="2:4" ht="16.5" x14ac:dyDescent="0.25">
      <c r="B1" s="93" t="s">
        <v>163</v>
      </c>
      <c r="C1" s="93"/>
      <c r="D1" s="93"/>
    </row>
    <row r="2" spans="2:4" ht="16.5" x14ac:dyDescent="0.25">
      <c r="B2" s="46" t="s">
        <v>141</v>
      </c>
      <c r="C2" s="26"/>
      <c r="D2" s="26"/>
    </row>
    <row r="4" spans="2:4" s="27" customFormat="1" ht="19.899999999999999" customHeight="1" x14ac:dyDescent="0.15">
      <c r="B4" s="94" t="s">
        <v>120</v>
      </c>
      <c r="C4" s="95"/>
      <c r="D4" s="44" t="s">
        <v>1</v>
      </c>
    </row>
    <row r="5" spans="2:4" s="27" customFormat="1" ht="19.899999999999999" customHeight="1" x14ac:dyDescent="0.15">
      <c r="B5" s="33" t="s">
        <v>68</v>
      </c>
      <c r="C5" s="45" t="s">
        <v>109</v>
      </c>
      <c r="D5" s="40"/>
    </row>
    <row r="6" spans="2:4" s="27" customFormat="1" ht="19.899999999999999" customHeight="1" x14ac:dyDescent="0.15">
      <c r="B6" s="33" t="s">
        <v>69</v>
      </c>
      <c r="C6" s="45" t="s">
        <v>134</v>
      </c>
      <c r="D6" s="40"/>
    </row>
    <row r="7" spans="2:4" s="27" customFormat="1" ht="19.899999999999999" customHeight="1" x14ac:dyDescent="0.15">
      <c r="B7" s="33" t="s">
        <v>135</v>
      </c>
      <c r="C7" s="47"/>
      <c r="D7" s="40"/>
    </row>
    <row r="8" spans="2:4" s="27" customFormat="1" ht="19.899999999999999" customHeight="1" x14ac:dyDescent="0.15">
      <c r="B8" s="33" t="s">
        <v>72</v>
      </c>
      <c r="C8" s="47"/>
      <c r="D8" s="40"/>
    </row>
    <row r="9" spans="2:4" s="27" customFormat="1" ht="19.899999999999999" customHeight="1" x14ac:dyDescent="0.15">
      <c r="B9" s="33" t="s">
        <v>73</v>
      </c>
      <c r="C9" s="50"/>
      <c r="D9" s="40"/>
    </row>
    <row r="10" spans="2:4" s="27" customFormat="1" ht="19.899999999999999" customHeight="1" x14ac:dyDescent="0.15">
      <c r="B10" s="33" t="s">
        <v>110</v>
      </c>
      <c r="C10" s="45" t="s">
        <v>36</v>
      </c>
      <c r="D10" s="40"/>
    </row>
    <row r="11" spans="2:4" s="27" customFormat="1" ht="19.899999999999999" customHeight="1" x14ac:dyDescent="0.15">
      <c r="B11" s="33" t="s">
        <v>4</v>
      </c>
      <c r="C11" s="47"/>
      <c r="D11" s="40"/>
    </row>
    <row r="12" spans="2:4" s="27" customFormat="1" ht="19.899999999999999" customHeight="1" x14ac:dyDescent="0.15">
      <c r="B12" s="33" t="s">
        <v>86</v>
      </c>
      <c r="C12" s="47"/>
      <c r="D12" s="40"/>
    </row>
    <row r="13" spans="2:4" s="27" customFormat="1" ht="19.899999999999999" customHeight="1" x14ac:dyDescent="0.15">
      <c r="B13" s="33" t="s">
        <v>75</v>
      </c>
      <c r="C13" s="50"/>
      <c r="D13" s="40"/>
    </row>
    <row r="14" spans="2:4" s="27" customFormat="1" ht="19.899999999999999" customHeight="1" x14ac:dyDescent="0.15">
      <c r="B14" s="33" t="s">
        <v>5</v>
      </c>
      <c r="C14" s="47"/>
      <c r="D14" s="40"/>
    </row>
    <row r="15" spans="2:4" s="27" customFormat="1" ht="19.899999999999999" customHeight="1" x14ac:dyDescent="0.15">
      <c r="B15" s="33" t="s">
        <v>111</v>
      </c>
      <c r="C15" s="51"/>
      <c r="D15" s="40" t="s">
        <v>18</v>
      </c>
    </row>
    <row r="16" spans="2:4" s="27" customFormat="1" ht="19.899999999999999" customHeight="1" x14ac:dyDescent="0.15">
      <c r="B16" s="33" t="s">
        <v>112</v>
      </c>
      <c r="C16" s="47"/>
      <c r="D16" s="40"/>
    </row>
    <row r="17" spans="2:4" s="27" customFormat="1" ht="19.899999999999999" customHeight="1" x14ac:dyDescent="0.15">
      <c r="B17" s="33" t="s">
        <v>113</v>
      </c>
      <c r="C17" s="51"/>
      <c r="D17" s="40" t="s">
        <v>18</v>
      </c>
    </row>
    <row r="18" spans="2:4" s="27" customFormat="1" ht="19.899999999999999" customHeight="1" x14ac:dyDescent="0.15">
      <c r="B18" s="33" t="s">
        <v>92</v>
      </c>
      <c r="C18" s="91" t="s">
        <v>160</v>
      </c>
      <c r="D18" s="40"/>
    </row>
    <row r="19" spans="2:4" s="27" customFormat="1" ht="19.899999999999999" customHeight="1" x14ac:dyDescent="0.15">
      <c r="B19" s="33" t="s">
        <v>114</v>
      </c>
      <c r="C19" s="92" t="s">
        <v>160</v>
      </c>
      <c r="D19" s="40" t="s">
        <v>18</v>
      </c>
    </row>
    <row r="20" spans="2:4" s="27" customFormat="1" ht="19.899999999999999" customHeight="1" x14ac:dyDescent="0.15">
      <c r="B20" s="33" t="s">
        <v>95</v>
      </c>
      <c r="C20" s="91" t="s">
        <v>160</v>
      </c>
      <c r="D20" s="40"/>
    </row>
    <row r="21" spans="2:4" s="27" customFormat="1" ht="19.899999999999999" customHeight="1" x14ac:dyDescent="0.15">
      <c r="B21" s="33" t="s">
        <v>115</v>
      </c>
      <c r="C21" s="92" t="s">
        <v>160</v>
      </c>
      <c r="D21" s="40" t="s">
        <v>18</v>
      </c>
    </row>
    <row r="22" spans="2:4" s="27" customFormat="1" ht="19.899999999999999" customHeight="1" x14ac:dyDescent="0.15">
      <c r="B22" s="33" t="s">
        <v>97</v>
      </c>
      <c r="C22" s="91" t="s">
        <v>160</v>
      </c>
      <c r="D22" s="40"/>
    </row>
    <row r="23" spans="2:4" s="27" customFormat="1" ht="19.899999999999999" customHeight="1" x14ac:dyDescent="0.15">
      <c r="B23" s="33" t="s">
        <v>116</v>
      </c>
      <c r="C23" s="92" t="s">
        <v>160</v>
      </c>
      <c r="D23" s="40" t="s">
        <v>18</v>
      </c>
    </row>
    <row r="24" spans="2:4" s="27" customFormat="1" ht="19.899999999999999" customHeight="1" x14ac:dyDescent="0.15">
      <c r="B24" s="33" t="s">
        <v>117</v>
      </c>
      <c r="C24" s="47"/>
      <c r="D24" s="40"/>
    </row>
    <row r="25" spans="2:4" s="27" customFormat="1" ht="19.899999999999999" customHeight="1" x14ac:dyDescent="0.15">
      <c r="B25" s="33" t="s">
        <v>118</v>
      </c>
      <c r="C25" s="51"/>
      <c r="D25" s="40" t="s">
        <v>18</v>
      </c>
    </row>
    <row r="26" spans="2:4" s="27" customFormat="1" ht="19.899999999999999" customHeight="1" x14ac:dyDescent="0.15">
      <c r="B26" s="33" t="s">
        <v>119</v>
      </c>
      <c r="C26" s="51"/>
      <c r="D26" s="40" t="s">
        <v>18</v>
      </c>
    </row>
    <row r="27" spans="2:4" s="27" customFormat="1" ht="19.899999999999999" customHeight="1" x14ac:dyDescent="0.15"/>
    <row r="28" spans="2:4" s="27" customFormat="1" ht="19.899999999999999" customHeight="1" x14ac:dyDescent="0.15">
      <c r="B28" s="48" t="s">
        <v>108</v>
      </c>
      <c r="C28" s="49"/>
      <c r="D28" s="33"/>
    </row>
    <row r="29" spans="2:4" s="27" customFormat="1" ht="19.899999999999999" customHeight="1" x14ac:dyDescent="0.15">
      <c r="B29" s="33" t="s">
        <v>85</v>
      </c>
      <c r="C29" s="47"/>
      <c r="D29" s="40"/>
    </row>
    <row r="30" spans="2:4" s="27" customFormat="1" ht="19.899999999999999" customHeight="1" x14ac:dyDescent="0.15">
      <c r="B30" s="33" t="s">
        <v>86</v>
      </c>
      <c r="C30" s="47"/>
      <c r="D30" s="40"/>
    </row>
    <row r="31" spans="2:4" s="27" customFormat="1" ht="19.899999999999999" customHeight="1" x14ac:dyDescent="0.15">
      <c r="B31" s="33" t="s">
        <v>75</v>
      </c>
      <c r="C31" s="50"/>
      <c r="D31" s="40"/>
    </row>
    <row r="32" spans="2:4" s="27" customFormat="1" ht="19.899999999999999" customHeight="1" x14ac:dyDescent="0.15"/>
    <row r="33" s="27" customFormat="1" ht="19.899999999999999" customHeight="1" x14ac:dyDescent="0.15"/>
    <row r="34" s="27" customFormat="1" ht="19.899999999999999" customHeight="1" x14ac:dyDescent="0.15"/>
    <row r="35" s="27" customFormat="1" ht="19.899999999999999" customHeight="1" x14ac:dyDescent="0.15"/>
    <row r="36" s="27" customFormat="1" ht="19.899999999999999" customHeight="1" x14ac:dyDescent="0.15"/>
    <row r="37" s="27" customFormat="1" ht="19.899999999999999" customHeight="1" x14ac:dyDescent="0.15"/>
    <row r="38" s="27" customFormat="1" ht="19.899999999999999" customHeight="1" x14ac:dyDescent="0.15"/>
    <row r="39" s="27" customFormat="1" ht="19.899999999999999" customHeight="1" x14ac:dyDescent="0.15"/>
    <row r="40" s="27" customFormat="1" ht="19.899999999999999" customHeight="1" x14ac:dyDescent="0.15"/>
    <row r="41" s="27" customFormat="1" ht="19.899999999999999" customHeight="1" x14ac:dyDescent="0.15"/>
    <row r="42" s="27" customFormat="1" ht="19.899999999999999" customHeight="1" x14ac:dyDescent="0.15"/>
    <row r="43" s="27" customFormat="1" ht="19.899999999999999" customHeight="1" x14ac:dyDescent="0.15"/>
    <row r="44" s="27" customFormat="1" ht="19.899999999999999" customHeight="1" x14ac:dyDescent="0.15"/>
    <row r="45" s="27" customFormat="1" ht="19.899999999999999" customHeight="1" x14ac:dyDescent="0.15"/>
    <row r="46" s="27" customFormat="1" ht="19.899999999999999" customHeight="1" x14ac:dyDescent="0.15"/>
    <row r="47" s="27" customFormat="1" ht="19.899999999999999" customHeight="1" x14ac:dyDescent="0.15"/>
  </sheetData>
  <sheetProtection algorithmName="SHA-512" hashValue="8RHuczeYQAc83VGosOifcTPoNdjMjKY5bfPS0inroRR1TeeI6iMWw4y/a8iF7XvVYVeMH1L+roOAwFDBuCvWRg==" saltValue="Lb57jlyZ91vmZFT0Ztbg5w==" spinCount="100000" sheet="1" objects="1" scenarios="1"/>
  <mergeCells count="2">
    <mergeCell ref="B1:D1"/>
    <mergeCell ref="B4:C4"/>
  </mergeCells>
  <phoneticPr fontId="2"/>
  <conditionalFormatting sqref="C31">
    <cfRule type="expression" dxfId="23" priority="18">
      <formula>$C$5="差替先掲示板への掲載"</formula>
    </cfRule>
  </conditionalFormatting>
  <conditionalFormatting sqref="C29:C30">
    <cfRule type="expression" dxfId="22" priority="9">
      <formula>$C$5="差替先掲示板への掲載"</formula>
    </cfRule>
  </conditionalFormatting>
  <conditionalFormatting sqref="C19">
    <cfRule type="expression" dxfId="21" priority="8">
      <formula>OR(,$C$18="非落札",$C$18="非応札")</formula>
    </cfRule>
  </conditionalFormatting>
  <conditionalFormatting sqref="C21">
    <cfRule type="expression" dxfId="20" priority="7">
      <formula>OR($C$20="非落札",$C$20="非応札")</formula>
    </cfRule>
  </conditionalFormatting>
  <conditionalFormatting sqref="C22">
    <cfRule type="expression" dxfId="19" priority="6">
      <formula>OR($C$18="非落札",$C$18="非応札")</formula>
    </cfRule>
  </conditionalFormatting>
  <conditionalFormatting sqref="C23">
    <cfRule type="expression" dxfId="18" priority="5">
      <formula>OR($C$18="非落札",$C$18="非応札",$C$22="非落札",$C$22="非応札")</formula>
    </cfRule>
  </conditionalFormatting>
  <conditionalFormatting sqref="C24">
    <cfRule type="expression" dxfId="17" priority="4">
      <formula>OR($C$18="非落札",$C$18="非応札")</formula>
    </cfRule>
  </conditionalFormatting>
  <conditionalFormatting sqref="C25">
    <cfRule type="expression" dxfId="16" priority="3">
      <formula>OR($C$18="非落札",$C$18="非応札",$C$24="無")</formula>
    </cfRule>
  </conditionalFormatting>
  <conditionalFormatting sqref="C26">
    <cfRule type="expression" dxfId="15" priority="2">
      <formula>AND(OR($C$18="非落札",$C$18="非応札"),OR($C$20="非落札",$C$20="非応札"))</formula>
    </cfRule>
  </conditionalFormatting>
  <conditionalFormatting sqref="C17">
    <cfRule type="expression" dxfId="14" priority="1">
      <formula>$C$16="無"</formula>
    </cfRule>
  </conditionalFormatting>
  <dataValidations count="5">
    <dataValidation type="list" allowBlank="1" showInputMessage="1" showErrorMessage="1" sqref="C24 C16" xr:uid="{DAFA9993-0816-48AF-9092-837837EE58CC}">
      <formula1>"有,無"</formula1>
    </dataValidation>
    <dataValidation type="list" allowBlank="1" showInputMessage="1" showErrorMessage="1" sqref="C14" xr:uid="{C190244C-0E6F-40D7-B391-7826F9709DB2}">
      <formula1>"北海道,東北,東京,中部,北陸,関西,中国,四国,九州"</formula1>
    </dataValidation>
    <dataValidation type="list" allowBlank="1" showInputMessage="1" showErrorMessage="1" sqref="C7" xr:uid="{545C1ADE-B0CF-4757-99C6-BD8E3222899E}">
      <formula1>"供給力提供開始時期の遅れによるペナルティが科された"</formula1>
    </dataValidation>
    <dataValidation type="whole" allowBlank="1" showInputMessage="1" showErrorMessage="1" error="整数値を入力してください" sqref="C15 C17 C26 C25" xr:uid="{B7CA0C36-E44F-4004-A9D2-487FA82C30E1}">
      <formula1>1</formula1>
      <formula2>999999999999999</formula2>
    </dataValidation>
    <dataValidation type="list" allowBlank="1" showInputMessage="1" showErrorMessage="1" sqref="C11" xr:uid="{88FD250D-25F9-4332-953C-EA1A3B368384}">
      <formula1>"蓄電池（運転継続時間が3時間以上6時間未満）(新設),蓄電池（運転継続時間が6時間以上）(新設),揚水（運転継続時間が3時間以上6時間未満）(新設),揚水（運転継続時間が6時間以上）(新設),蓄電池（運転継続時間が3時間以上6時間未満）(リプレース等),蓄電池（運転継続時間が6時間以上）(リプレース等),揚水（運転継続時間が3時間以上6時間未満）(リプレース等),揚水（運転継続時間が6時間以上）(リプレース等)"</formula1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dimension ref="B1:Q140"/>
  <sheetViews>
    <sheetView tabSelected="1" zoomScale="85" zoomScaleNormal="85" workbookViewId="0">
      <selection activeCell="M20" sqref="M20"/>
    </sheetView>
  </sheetViews>
  <sheetFormatPr defaultColWidth="8.875" defaultRowHeight="15.75" x14ac:dyDescent="0.25"/>
  <cols>
    <col min="1" max="1" width="5.625" style="25" customWidth="1"/>
    <col min="2" max="2" width="8.875" style="25"/>
    <col min="3" max="3" width="20.75" style="25" customWidth="1"/>
    <col min="4" max="15" width="10.75" style="25" customWidth="1"/>
    <col min="16" max="16" width="8.375" style="25" customWidth="1"/>
    <col min="17" max="16384" width="8.875" style="25"/>
  </cols>
  <sheetData>
    <row r="1" spans="2:16" ht="16.5" x14ac:dyDescent="0.25">
      <c r="B1" s="93" t="s">
        <v>164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2:16" ht="16.5" x14ac:dyDescent="0.25">
      <c r="B2" s="124" t="s">
        <v>141</v>
      </c>
      <c r="C2" s="124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4" spans="2:16" s="27" customFormat="1" ht="19.899999999999999" customHeight="1" x14ac:dyDescent="0.15">
      <c r="B4" s="27" t="s">
        <v>136</v>
      </c>
    </row>
    <row r="5" spans="2:16" s="27" customFormat="1" ht="18" customHeight="1" x14ac:dyDescent="0.15">
      <c r="B5" s="118" t="s">
        <v>0</v>
      </c>
      <c r="C5" s="118"/>
      <c r="D5" s="118" t="s">
        <v>19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28" t="s">
        <v>1</v>
      </c>
    </row>
    <row r="6" spans="2:16" s="27" customFormat="1" ht="18" customHeight="1" x14ac:dyDescent="0.25">
      <c r="B6" s="118" t="s">
        <v>2</v>
      </c>
      <c r="C6" s="118"/>
      <c r="D6" s="121" t="str">
        <f>IF('入力欄(基本情報)'!C13="","",'入力欄(基本情報)'!C13)</f>
        <v/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P6" s="29"/>
    </row>
    <row r="7" spans="2:16" s="27" customFormat="1" ht="18" customHeight="1" x14ac:dyDescent="0.25">
      <c r="B7" s="118" t="s">
        <v>3</v>
      </c>
      <c r="C7" s="118"/>
      <c r="D7" s="101" t="str">
        <f>IF('入力欄(基本情報)'!C10="","",'入力欄(基本情報)'!C10)</f>
        <v>安定電源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29"/>
    </row>
    <row r="8" spans="2:16" s="27" customFormat="1" ht="18" customHeight="1" x14ac:dyDescent="0.25">
      <c r="B8" s="118" t="s">
        <v>4</v>
      </c>
      <c r="C8" s="118"/>
      <c r="D8" s="101" t="str">
        <f>IF('入力欄(基本情報)'!C11="","",'入力欄(基本情報)'!C11)</f>
        <v/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29"/>
    </row>
    <row r="9" spans="2:16" s="27" customFormat="1" ht="18" customHeight="1" x14ac:dyDescent="0.25">
      <c r="B9" s="118" t="s">
        <v>5</v>
      </c>
      <c r="C9" s="118"/>
      <c r="D9" s="101" t="str">
        <f>IF('入力欄(基本情報)'!C14="","",'入力欄(基本情報)'!C14)</f>
        <v/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29"/>
    </row>
    <row r="10" spans="2:16" s="27" customFormat="1" ht="35.25" customHeight="1" x14ac:dyDescent="0.15">
      <c r="B10" s="120" t="s">
        <v>161</v>
      </c>
      <c r="C10" s="118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30" t="s">
        <v>18</v>
      </c>
    </row>
    <row r="11" spans="2:16" s="27" customFormat="1" ht="18" customHeight="1" x14ac:dyDescent="0.15">
      <c r="B11" s="125" t="s">
        <v>159</v>
      </c>
      <c r="C11" s="109"/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28" t="s">
        <v>13</v>
      </c>
      <c r="L11" s="28" t="s">
        <v>14</v>
      </c>
      <c r="M11" s="28" t="s">
        <v>15</v>
      </c>
      <c r="N11" s="28" t="s">
        <v>16</v>
      </c>
      <c r="O11" s="28" t="s">
        <v>17</v>
      </c>
      <c r="P11" s="30"/>
    </row>
    <row r="12" spans="2:16" s="27" customFormat="1" ht="18" customHeight="1" x14ac:dyDescent="0.15">
      <c r="B12" s="110"/>
      <c r="C12" s="111"/>
      <c r="D12" s="41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30" t="s">
        <v>142</v>
      </c>
    </row>
    <row r="13" spans="2:16" s="27" customFormat="1" ht="18" customHeight="1" x14ac:dyDescent="0.25">
      <c r="B13" s="118" t="s">
        <v>37</v>
      </c>
      <c r="C13" s="118"/>
      <c r="D13" s="28" t="s">
        <v>6</v>
      </c>
      <c r="E13" s="28" t="s">
        <v>7</v>
      </c>
      <c r="F13" s="28" t="s">
        <v>8</v>
      </c>
      <c r="G13" s="28" t="s">
        <v>9</v>
      </c>
      <c r="H13" s="28" t="s">
        <v>10</v>
      </c>
      <c r="I13" s="28" t="s">
        <v>11</v>
      </c>
      <c r="J13" s="28" t="s">
        <v>12</v>
      </c>
      <c r="K13" s="28" t="s">
        <v>13</v>
      </c>
      <c r="L13" s="28" t="s">
        <v>14</v>
      </c>
      <c r="M13" s="28" t="s">
        <v>15</v>
      </c>
      <c r="N13" s="28" t="s">
        <v>16</v>
      </c>
      <c r="O13" s="28" t="s">
        <v>17</v>
      </c>
      <c r="P13" s="29"/>
    </row>
    <row r="14" spans="2:16" s="27" customFormat="1" ht="18" customHeight="1" x14ac:dyDescent="0.15">
      <c r="B14" s="118"/>
      <c r="C14" s="118"/>
      <c r="D14" s="4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0" t="s">
        <v>18</v>
      </c>
    </row>
    <row r="15" spans="2:16" s="27" customFormat="1" ht="18" hidden="1" customHeight="1" x14ac:dyDescent="0.15">
      <c r="B15" s="96" t="s">
        <v>152</v>
      </c>
      <c r="C15" s="97"/>
      <c r="D15" s="71">
        <f>ROUND(D14,0)</f>
        <v>0</v>
      </c>
      <c r="E15" s="71">
        <f t="shared" ref="E15:O15" si="0">ROUND(E14,0)</f>
        <v>0</v>
      </c>
      <c r="F15" s="71">
        <f t="shared" si="0"/>
        <v>0</v>
      </c>
      <c r="G15" s="71">
        <f t="shared" si="0"/>
        <v>0</v>
      </c>
      <c r="H15" s="71">
        <f t="shared" si="0"/>
        <v>0</v>
      </c>
      <c r="I15" s="71">
        <f t="shared" si="0"/>
        <v>0</v>
      </c>
      <c r="J15" s="71">
        <f t="shared" si="0"/>
        <v>0</v>
      </c>
      <c r="K15" s="71">
        <f t="shared" si="0"/>
        <v>0</v>
      </c>
      <c r="L15" s="71">
        <f t="shared" si="0"/>
        <v>0</v>
      </c>
      <c r="M15" s="71">
        <f t="shared" si="0"/>
        <v>0</v>
      </c>
      <c r="N15" s="71">
        <f t="shared" si="0"/>
        <v>0</v>
      </c>
      <c r="O15" s="71">
        <f t="shared" si="0"/>
        <v>0</v>
      </c>
      <c r="P15" s="30"/>
    </row>
    <row r="16" spans="2:16" s="27" customFormat="1" ht="18" customHeight="1" x14ac:dyDescent="0.15">
      <c r="B16" s="125" t="s">
        <v>162</v>
      </c>
      <c r="C16" s="109"/>
      <c r="D16" s="28" t="s">
        <v>6</v>
      </c>
      <c r="E16" s="28" t="s">
        <v>7</v>
      </c>
      <c r="F16" s="28" t="s">
        <v>8</v>
      </c>
      <c r="G16" s="28" t="s">
        <v>9</v>
      </c>
      <c r="H16" s="28" t="s">
        <v>10</v>
      </c>
      <c r="I16" s="28" t="s">
        <v>11</v>
      </c>
      <c r="J16" s="28" t="s">
        <v>12</v>
      </c>
      <c r="K16" s="28" t="s">
        <v>13</v>
      </c>
      <c r="L16" s="28" t="s">
        <v>14</v>
      </c>
      <c r="M16" s="28" t="s">
        <v>15</v>
      </c>
      <c r="N16" s="28" t="s">
        <v>16</v>
      </c>
      <c r="O16" s="28" t="s">
        <v>17</v>
      </c>
      <c r="P16" s="30"/>
    </row>
    <row r="17" spans="2:16" s="27" customFormat="1" ht="18" customHeight="1" x14ac:dyDescent="0.15">
      <c r="B17" s="110"/>
      <c r="C17" s="11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30" t="s">
        <v>50</v>
      </c>
    </row>
    <row r="18" spans="2:16" s="27" customFormat="1" ht="18" hidden="1" customHeight="1" x14ac:dyDescent="0.15">
      <c r="B18" s="96" t="s">
        <v>152</v>
      </c>
      <c r="C18" s="97"/>
      <c r="D18" s="72">
        <f>ROUND(D17,0)</f>
        <v>0</v>
      </c>
      <c r="E18" s="72">
        <f t="shared" ref="E18" si="1">ROUND(E17,0)</f>
        <v>0</v>
      </c>
      <c r="F18" s="72">
        <f t="shared" ref="F18" si="2">ROUND(F17,0)</f>
        <v>0</v>
      </c>
      <c r="G18" s="72">
        <f t="shared" ref="G18" si="3">ROUND(G17,0)</f>
        <v>0</v>
      </c>
      <c r="H18" s="72">
        <f t="shared" ref="H18" si="4">ROUND(H17,0)</f>
        <v>0</v>
      </c>
      <c r="I18" s="72">
        <f t="shared" ref="I18" si="5">ROUND(I17,0)</f>
        <v>0</v>
      </c>
      <c r="J18" s="72">
        <f t="shared" ref="J18" si="6">ROUND(J17,0)</f>
        <v>0</v>
      </c>
      <c r="K18" s="72">
        <f t="shared" ref="K18" si="7">ROUND(K17,0)</f>
        <v>0</v>
      </c>
      <c r="L18" s="72">
        <f t="shared" ref="L18" si="8">ROUND(L17,0)</f>
        <v>0</v>
      </c>
      <c r="M18" s="72">
        <f t="shared" ref="M18" si="9">ROUND(M17,0)</f>
        <v>0</v>
      </c>
      <c r="N18" s="72">
        <f t="shared" ref="N18" si="10">ROUND(N17,0)</f>
        <v>0</v>
      </c>
      <c r="O18" s="72">
        <f t="shared" ref="O18" si="11">ROUND(O17,0)</f>
        <v>0</v>
      </c>
      <c r="P18" s="30"/>
    </row>
    <row r="19" spans="2:16" s="27" customFormat="1" ht="18" customHeight="1" x14ac:dyDescent="0.15">
      <c r="B19" s="125" t="s">
        <v>158</v>
      </c>
      <c r="C19" s="109"/>
      <c r="D19" s="28" t="s">
        <v>6</v>
      </c>
      <c r="E19" s="28" t="s">
        <v>7</v>
      </c>
      <c r="F19" s="28" t="s">
        <v>8</v>
      </c>
      <c r="G19" s="28" t="s">
        <v>9</v>
      </c>
      <c r="H19" s="28" t="s">
        <v>10</v>
      </c>
      <c r="I19" s="28" t="s">
        <v>11</v>
      </c>
      <c r="J19" s="28" t="s">
        <v>12</v>
      </c>
      <c r="K19" s="28" t="s">
        <v>13</v>
      </c>
      <c r="L19" s="28" t="s">
        <v>14</v>
      </c>
      <c r="M19" s="28" t="s">
        <v>15</v>
      </c>
      <c r="N19" s="28" t="s">
        <v>16</v>
      </c>
      <c r="O19" s="28" t="s">
        <v>17</v>
      </c>
      <c r="P19" s="30"/>
    </row>
    <row r="20" spans="2:16" s="27" customFormat="1" ht="18" customHeight="1" x14ac:dyDescent="0.15">
      <c r="B20" s="110"/>
      <c r="C20" s="111"/>
      <c r="D20" s="31">
        <f>D15*D18</f>
        <v>0</v>
      </c>
      <c r="E20" s="68">
        <f t="shared" ref="E20:O20" si="12">E15*E18</f>
        <v>0</v>
      </c>
      <c r="F20" s="68">
        <f t="shared" si="12"/>
        <v>0</v>
      </c>
      <c r="G20" s="68">
        <f t="shared" si="12"/>
        <v>0</v>
      </c>
      <c r="H20" s="68">
        <f t="shared" si="12"/>
        <v>0</v>
      </c>
      <c r="I20" s="68">
        <f t="shared" si="12"/>
        <v>0</v>
      </c>
      <c r="J20" s="68">
        <f t="shared" si="12"/>
        <v>0</v>
      </c>
      <c r="K20" s="68">
        <f t="shared" si="12"/>
        <v>0</v>
      </c>
      <c r="L20" s="68">
        <f t="shared" si="12"/>
        <v>0</v>
      </c>
      <c r="M20" s="68">
        <f t="shared" si="12"/>
        <v>0</v>
      </c>
      <c r="N20" s="68">
        <f t="shared" si="12"/>
        <v>0</v>
      </c>
      <c r="O20" s="68">
        <f t="shared" si="12"/>
        <v>0</v>
      </c>
      <c r="P20" s="30" t="s">
        <v>49</v>
      </c>
    </row>
    <row r="21" spans="2:16" s="27" customFormat="1" ht="18" customHeight="1" x14ac:dyDescent="0.15">
      <c r="B21" s="125" t="s">
        <v>132</v>
      </c>
      <c r="C21" s="109"/>
      <c r="D21" s="28" t="s">
        <v>6</v>
      </c>
      <c r="E21" s="28" t="s">
        <v>7</v>
      </c>
      <c r="F21" s="28" t="s">
        <v>8</v>
      </c>
      <c r="G21" s="28" t="s">
        <v>9</v>
      </c>
      <c r="H21" s="28" t="s">
        <v>10</v>
      </c>
      <c r="I21" s="28" t="s">
        <v>11</v>
      </c>
      <c r="J21" s="28" t="s">
        <v>12</v>
      </c>
      <c r="K21" s="28" t="s">
        <v>13</v>
      </c>
      <c r="L21" s="28" t="s">
        <v>14</v>
      </c>
      <c r="M21" s="28" t="s">
        <v>15</v>
      </c>
      <c r="N21" s="28" t="s">
        <v>16</v>
      </c>
      <c r="O21" s="28" t="s">
        <v>17</v>
      </c>
      <c r="P21" s="30"/>
    </row>
    <row r="22" spans="2:16" s="27" customFormat="1" ht="18" customHeight="1" x14ac:dyDescent="0.15">
      <c r="B22" s="110"/>
      <c r="C22" s="111"/>
      <c r="D22" s="32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32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32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32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32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32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32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32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32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32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32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32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0" t="s">
        <v>51</v>
      </c>
    </row>
    <row r="23" spans="2:16" s="27" customFormat="1" ht="18" customHeight="1" x14ac:dyDescent="0.15">
      <c r="B23" s="108" t="s">
        <v>148</v>
      </c>
      <c r="C23" s="109"/>
      <c r="D23" s="28" t="s">
        <v>6</v>
      </c>
      <c r="E23" s="28" t="s">
        <v>7</v>
      </c>
      <c r="F23" s="28" t="s">
        <v>8</v>
      </c>
      <c r="G23" s="28" t="s">
        <v>9</v>
      </c>
      <c r="H23" s="28" t="s">
        <v>10</v>
      </c>
      <c r="I23" s="28" t="s">
        <v>11</v>
      </c>
      <c r="J23" s="28" t="s">
        <v>12</v>
      </c>
      <c r="K23" s="28" t="s">
        <v>13</v>
      </c>
      <c r="L23" s="28" t="s">
        <v>14</v>
      </c>
      <c r="M23" s="28" t="s">
        <v>15</v>
      </c>
      <c r="N23" s="28" t="s">
        <v>16</v>
      </c>
      <c r="O23" s="28" t="s">
        <v>17</v>
      </c>
      <c r="P23" s="30"/>
    </row>
    <row r="24" spans="2:16" s="27" customFormat="1" ht="18" customHeight="1" x14ac:dyDescent="0.15">
      <c r="B24" s="110"/>
      <c r="C24" s="111"/>
      <c r="D24" s="31">
        <f>ROUND(1000*'計算用(差替元差替可能容量)'!K52,0)</f>
        <v>0</v>
      </c>
      <c r="E24" s="31">
        <f>ROUND(1000*'計算用(差替元差替可能容量)'!K53,0)</f>
        <v>0</v>
      </c>
      <c r="F24" s="31">
        <f>ROUND(1000*'計算用(差替元差替可能容量)'!K54,0)</f>
        <v>0</v>
      </c>
      <c r="G24" s="31">
        <f>ROUND(1000*'計算用(差替元差替可能容量)'!K55,0)</f>
        <v>0</v>
      </c>
      <c r="H24" s="31">
        <f>ROUND(1000*'計算用(差替元差替可能容量)'!K56,0)</f>
        <v>0</v>
      </c>
      <c r="I24" s="31">
        <f>ROUND(1000*'計算用(差替元差替可能容量)'!K57,0)</f>
        <v>0</v>
      </c>
      <c r="J24" s="31">
        <f>ROUND(1000*'計算用(差替元差替可能容量)'!K58,0)</f>
        <v>0</v>
      </c>
      <c r="K24" s="31">
        <f>ROUND(1000*'計算用(差替元差替可能容量)'!K59,0)</f>
        <v>0</v>
      </c>
      <c r="L24" s="31">
        <f>ROUND(1000*'計算用(差替元差替可能容量)'!K60,0)</f>
        <v>0</v>
      </c>
      <c r="M24" s="31">
        <f>ROUND(1000*'計算用(差替元差替可能容量)'!K61,0)</f>
        <v>0</v>
      </c>
      <c r="N24" s="31">
        <f>ROUND(1000*'計算用(差替元差替可能容量)'!K62,0)</f>
        <v>0</v>
      </c>
      <c r="O24" s="31">
        <f>ROUND(1000*'計算用(差替元差替可能容量)'!K63,0)</f>
        <v>0</v>
      </c>
      <c r="P24" s="30"/>
    </row>
    <row r="25" spans="2:16" s="27" customFormat="1" ht="34.9" customHeight="1" x14ac:dyDescent="0.15">
      <c r="B25" s="120" t="s">
        <v>143</v>
      </c>
      <c r="C25" s="118"/>
      <c r="D25" s="119">
        <f>ROUND('計算用(差替元差替可能容量)'!B97,0)</f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30" t="s">
        <v>18</v>
      </c>
    </row>
    <row r="26" spans="2:16" s="27" customFormat="1" ht="18" customHeight="1" x14ac:dyDescent="0.15"/>
    <row r="27" spans="2:16" s="27" customFormat="1" ht="18" customHeight="1" x14ac:dyDescent="0.15">
      <c r="B27" s="27" t="s">
        <v>137</v>
      </c>
    </row>
    <row r="28" spans="2:16" s="27" customFormat="1" ht="18" customHeight="1" x14ac:dyDescent="0.15">
      <c r="B28" s="33" t="s">
        <v>121</v>
      </c>
      <c r="C28" s="28" t="s">
        <v>0</v>
      </c>
      <c r="D28" s="118" t="s">
        <v>19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28" t="s">
        <v>1</v>
      </c>
    </row>
    <row r="29" spans="2:16" s="27" customFormat="1" ht="18" customHeight="1" x14ac:dyDescent="0.15">
      <c r="B29" s="102" t="s">
        <v>122</v>
      </c>
      <c r="C29" s="28" t="s">
        <v>138</v>
      </c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34"/>
    </row>
    <row r="30" spans="2:16" s="27" customFormat="1" ht="18" customHeight="1" x14ac:dyDescent="0.15">
      <c r="B30" s="103"/>
      <c r="C30" s="28" t="s">
        <v>139</v>
      </c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5"/>
      <c r="P30" s="34"/>
    </row>
    <row r="31" spans="2:16" s="27" customFormat="1" ht="18" customHeight="1" x14ac:dyDescent="0.15">
      <c r="B31" s="103"/>
      <c r="C31" s="35" t="s">
        <v>144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P31" s="34"/>
    </row>
    <row r="32" spans="2:16" s="27" customFormat="1" ht="18" customHeight="1" x14ac:dyDescent="0.15">
      <c r="B32" s="103"/>
      <c r="C32" s="112" t="s">
        <v>145</v>
      </c>
      <c r="D32" s="28" t="s">
        <v>6</v>
      </c>
      <c r="E32" s="28" t="s">
        <v>7</v>
      </c>
      <c r="F32" s="28" t="s">
        <v>8</v>
      </c>
      <c r="G32" s="28" t="s">
        <v>9</v>
      </c>
      <c r="H32" s="28" t="s">
        <v>10</v>
      </c>
      <c r="I32" s="28" t="s">
        <v>11</v>
      </c>
      <c r="J32" s="28" t="s">
        <v>12</v>
      </c>
      <c r="K32" s="28" t="s">
        <v>13</v>
      </c>
      <c r="L32" s="28" t="s">
        <v>14</v>
      </c>
      <c r="M32" s="28" t="s">
        <v>15</v>
      </c>
      <c r="N32" s="28" t="s">
        <v>16</v>
      </c>
      <c r="O32" s="28" t="s">
        <v>17</v>
      </c>
      <c r="P32" s="30"/>
    </row>
    <row r="33" spans="2:17" s="27" customFormat="1" ht="18" customHeight="1" x14ac:dyDescent="0.15">
      <c r="B33" s="103"/>
      <c r="C33" s="104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30" t="s">
        <v>18</v>
      </c>
    </row>
    <row r="34" spans="2:17" s="27" customFormat="1" ht="18" hidden="1" customHeight="1" x14ac:dyDescent="0.15">
      <c r="B34" s="103"/>
      <c r="C34" s="73" t="s">
        <v>152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30"/>
    </row>
    <row r="35" spans="2:17" s="27" customFormat="1" ht="34.9" customHeight="1" x14ac:dyDescent="0.15">
      <c r="B35" s="103"/>
      <c r="C35" s="36" t="s">
        <v>146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30" t="s">
        <v>18</v>
      </c>
      <c r="Q35" s="37"/>
    </row>
    <row r="36" spans="2:17" s="27" customFormat="1" ht="18" hidden="1" customHeight="1" x14ac:dyDescent="0.15">
      <c r="B36" s="104"/>
      <c r="C36" s="73" t="s">
        <v>152</v>
      </c>
      <c r="D36" s="98">
        <f>ROUND(D35,0)</f>
        <v>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  <c r="P36" s="30"/>
      <c r="Q36" s="37"/>
    </row>
    <row r="37" spans="2:17" s="27" customFormat="1" ht="18" customHeight="1" x14ac:dyDescent="0.15">
      <c r="B37" s="102" t="s">
        <v>123</v>
      </c>
      <c r="C37" s="28" t="s">
        <v>138</v>
      </c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5"/>
      <c r="P37" s="34"/>
    </row>
    <row r="38" spans="2:17" s="27" customFormat="1" ht="18" customHeight="1" x14ac:dyDescent="0.15">
      <c r="B38" s="103"/>
      <c r="C38" s="28" t="s">
        <v>139</v>
      </c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5"/>
      <c r="P38" s="34"/>
    </row>
    <row r="39" spans="2:17" s="27" customFormat="1" ht="18" customHeight="1" x14ac:dyDescent="0.15">
      <c r="B39" s="103"/>
      <c r="C39" s="35" t="s">
        <v>144</v>
      </c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  <c r="P39" s="34"/>
    </row>
    <row r="40" spans="2:17" s="27" customFormat="1" ht="18" customHeight="1" x14ac:dyDescent="0.15">
      <c r="B40" s="103"/>
      <c r="C40" s="112" t="s">
        <v>145</v>
      </c>
      <c r="D40" s="67" t="s">
        <v>6</v>
      </c>
      <c r="E40" s="67" t="s">
        <v>7</v>
      </c>
      <c r="F40" s="67" t="s">
        <v>8</v>
      </c>
      <c r="G40" s="67" t="s">
        <v>9</v>
      </c>
      <c r="H40" s="67" t="s">
        <v>10</v>
      </c>
      <c r="I40" s="67" t="s">
        <v>11</v>
      </c>
      <c r="J40" s="67" t="s">
        <v>12</v>
      </c>
      <c r="K40" s="67" t="s">
        <v>13</v>
      </c>
      <c r="L40" s="67" t="s">
        <v>14</v>
      </c>
      <c r="M40" s="67" t="s">
        <v>15</v>
      </c>
      <c r="N40" s="67" t="s">
        <v>16</v>
      </c>
      <c r="O40" s="67" t="s">
        <v>17</v>
      </c>
      <c r="P40" s="30"/>
    </row>
    <row r="41" spans="2:17" s="27" customFormat="1" ht="18" customHeight="1" x14ac:dyDescent="0.15">
      <c r="B41" s="103"/>
      <c r="C41" s="104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30" t="s">
        <v>18</v>
      </c>
    </row>
    <row r="42" spans="2:17" s="27" customFormat="1" ht="18" hidden="1" customHeight="1" x14ac:dyDescent="0.15">
      <c r="B42" s="103"/>
      <c r="C42" s="73" t="s">
        <v>152</v>
      </c>
      <c r="D42" s="71">
        <f>ROUND(D41,0)</f>
        <v>0</v>
      </c>
      <c r="E42" s="71">
        <f t="shared" ref="E42" si="13">ROUND(E41,0)</f>
        <v>0</v>
      </c>
      <c r="F42" s="71">
        <f t="shared" ref="F42" si="14">ROUND(F41,0)</f>
        <v>0</v>
      </c>
      <c r="G42" s="71">
        <f t="shared" ref="G42" si="15">ROUND(G41,0)</f>
        <v>0</v>
      </c>
      <c r="H42" s="71">
        <f t="shared" ref="H42" si="16">ROUND(H41,0)</f>
        <v>0</v>
      </c>
      <c r="I42" s="71">
        <f t="shared" ref="I42" si="17">ROUND(I41,0)</f>
        <v>0</v>
      </c>
      <c r="J42" s="71">
        <f t="shared" ref="J42" si="18">ROUND(J41,0)</f>
        <v>0</v>
      </c>
      <c r="K42" s="71">
        <f t="shared" ref="K42" si="19">ROUND(K41,0)</f>
        <v>0</v>
      </c>
      <c r="L42" s="71">
        <f t="shared" ref="L42" si="20">ROUND(L41,0)</f>
        <v>0</v>
      </c>
      <c r="M42" s="71">
        <f t="shared" ref="M42" si="21">ROUND(M41,0)</f>
        <v>0</v>
      </c>
      <c r="N42" s="71">
        <f t="shared" ref="N42" si="22">ROUND(N41,0)</f>
        <v>0</v>
      </c>
      <c r="O42" s="71">
        <f t="shared" ref="O42" si="23">ROUND(O41,0)</f>
        <v>0</v>
      </c>
      <c r="P42" s="30"/>
    </row>
    <row r="43" spans="2:17" s="27" customFormat="1" ht="34.9" customHeight="1" x14ac:dyDescent="0.15">
      <c r="B43" s="103"/>
      <c r="C43" s="69" t="s">
        <v>146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30" t="s">
        <v>18</v>
      </c>
    </row>
    <row r="44" spans="2:17" s="27" customFormat="1" ht="18" hidden="1" customHeight="1" x14ac:dyDescent="0.15">
      <c r="B44" s="104"/>
      <c r="C44" s="73" t="s">
        <v>152</v>
      </c>
      <c r="D44" s="98">
        <f>ROUND(D43,0)</f>
        <v>0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  <c r="P44" s="30"/>
    </row>
    <row r="45" spans="2:17" s="27" customFormat="1" ht="18" customHeight="1" x14ac:dyDescent="0.15">
      <c r="B45" s="102" t="s">
        <v>124</v>
      </c>
      <c r="C45" s="28" t="s">
        <v>138</v>
      </c>
      <c r="D45" s="113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5"/>
      <c r="P45" s="34"/>
    </row>
    <row r="46" spans="2:17" s="27" customFormat="1" ht="18" customHeight="1" x14ac:dyDescent="0.15">
      <c r="B46" s="103"/>
      <c r="C46" s="28" t="s">
        <v>139</v>
      </c>
      <c r="D46" s="113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5"/>
      <c r="P46" s="34"/>
    </row>
    <row r="47" spans="2:17" s="27" customFormat="1" ht="18" customHeight="1" x14ac:dyDescent="0.15">
      <c r="B47" s="103"/>
      <c r="C47" s="35" t="s">
        <v>144</v>
      </c>
      <c r="D47" s="113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5"/>
      <c r="P47" s="34"/>
    </row>
    <row r="48" spans="2:17" s="27" customFormat="1" ht="18" customHeight="1" x14ac:dyDescent="0.15">
      <c r="B48" s="103"/>
      <c r="C48" s="112" t="s">
        <v>145</v>
      </c>
      <c r="D48" s="67" t="s">
        <v>6</v>
      </c>
      <c r="E48" s="67" t="s">
        <v>7</v>
      </c>
      <c r="F48" s="67" t="s">
        <v>8</v>
      </c>
      <c r="G48" s="67" t="s">
        <v>9</v>
      </c>
      <c r="H48" s="67" t="s">
        <v>10</v>
      </c>
      <c r="I48" s="67" t="s">
        <v>11</v>
      </c>
      <c r="J48" s="67" t="s">
        <v>12</v>
      </c>
      <c r="K48" s="67" t="s">
        <v>13</v>
      </c>
      <c r="L48" s="67" t="s">
        <v>14</v>
      </c>
      <c r="M48" s="67" t="s">
        <v>15</v>
      </c>
      <c r="N48" s="67" t="s">
        <v>16</v>
      </c>
      <c r="O48" s="67" t="s">
        <v>17</v>
      </c>
      <c r="P48" s="30"/>
    </row>
    <row r="49" spans="2:16" s="27" customFormat="1" ht="18" customHeight="1" x14ac:dyDescent="0.15">
      <c r="B49" s="103"/>
      <c r="C49" s="104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30" t="s">
        <v>18</v>
      </c>
    </row>
    <row r="50" spans="2:16" s="27" customFormat="1" ht="18" hidden="1" customHeight="1" x14ac:dyDescent="0.15">
      <c r="B50" s="103"/>
      <c r="C50" s="73" t="s">
        <v>152</v>
      </c>
      <c r="D50" s="71">
        <f>ROUND(D49,0)</f>
        <v>0</v>
      </c>
      <c r="E50" s="71">
        <f t="shared" ref="E50" si="24">ROUND(E49,0)</f>
        <v>0</v>
      </c>
      <c r="F50" s="71">
        <f t="shared" ref="F50" si="25">ROUND(F49,0)</f>
        <v>0</v>
      </c>
      <c r="G50" s="71">
        <f t="shared" ref="G50" si="26">ROUND(G49,0)</f>
        <v>0</v>
      </c>
      <c r="H50" s="71">
        <f t="shared" ref="H50" si="27">ROUND(H49,0)</f>
        <v>0</v>
      </c>
      <c r="I50" s="71">
        <f t="shared" ref="I50" si="28">ROUND(I49,0)</f>
        <v>0</v>
      </c>
      <c r="J50" s="71">
        <f t="shared" ref="J50" si="29">ROUND(J49,0)</f>
        <v>0</v>
      </c>
      <c r="K50" s="71">
        <f t="shared" ref="K50" si="30">ROUND(K49,0)</f>
        <v>0</v>
      </c>
      <c r="L50" s="71">
        <f t="shared" ref="L50" si="31">ROUND(L49,0)</f>
        <v>0</v>
      </c>
      <c r="M50" s="71">
        <f t="shared" ref="M50" si="32">ROUND(M49,0)</f>
        <v>0</v>
      </c>
      <c r="N50" s="71">
        <f t="shared" ref="N50" si="33">ROUND(N49,0)</f>
        <v>0</v>
      </c>
      <c r="O50" s="71">
        <f t="shared" ref="O50" si="34">ROUND(O49,0)</f>
        <v>0</v>
      </c>
      <c r="P50" s="30"/>
    </row>
    <row r="51" spans="2:16" s="27" customFormat="1" ht="34.9" customHeight="1" x14ac:dyDescent="0.15">
      <c r="B51" s="103"/>
      <c r="C51" s="69" t="s">
        <v>146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30" t="s">
        <v>18</v>
      </c>
    </row>
    <row r="52" spans="2:16" s="27" customFormat="1" ht="18" hidden="1" customHeight="1" x14ac:dyDescent="0.15">
      <c r="B52" s="104"/>
      <c r="C52" s="73" t="s">
        <v>152</v>
      </c>
      <c r="D52" s="98">
        <f>ROUND(D51,0)</f>
        <v>0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  <c r="P52" s="30"/>
    </row>
    <row r="53" spans="2:16" s="27" customFormat="1" ht="18" customHeight="1" x14ac:dyDescent="0.15">
      <c r="B53" s="102" t="s">
        <v>125</v>
      </c>
      <c r="C53" s="28" t="s">
        <v>138</v>
      </c>
      <c r="D53" s="113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5"/>
      <c r="P53" s="34"/>
    </row>
    <row r="54" spans="2:16" s="27" customFormat="1" ht="18" customHeight="1" x14ac:dyDescent="0.15">
      <c r="B54" s="103"/>
      <c r="C54" s="28" t="s">
        <v>139</v>
      </c>
      <c r="D54" s="113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5"/>
      <c r="P54" s="34"/>
    </row>
    <row r="55" spans="2:16" s="27" customFormat="1" ht="18" customHeight="1" x14ac:dyDescent="0.15">
      <c r="B55" s="103"/>
      <c r="C55" s="35" t="s">
        <v>144</v>
      </c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5"/>
      <c r="P55" s="34"/>
    </row>
    <row r="56" spans="2:16" s="27" customFormat="1" ht="18" customHeight="1" x14ac:dyDescent="0.15">
      <c r="B56" s="103"/>
      <c r="C56" s="112" t="s">
        <v>145</v>
      </c>
      <c r="D56" s="67" t="s">
        <v>6</v>
      </c>
      <c r="E56" s="67" t="s">
        <v>7</v>
      </c>
      <c r="F56" s="67" t="s">
        <v>8</v>
      </c>
      <c r="G56" s="67" t="s">
        <v>9</v>
      </c>
      <c r="H56" s="67" t="s">
        <v>10</v>
      </c>
      <c r="I56" s="67" t="s">
        <v>11</v>
      </c>
      <c r="J56" s="67" t="s">
        <v>12</v>
      </c>
      <c r="K56" s="67" t="s">
        <v>13</v>
      </c>
      <c r="L56" s="67" t="s">
        <v>14</v>
      </c>
      <c r="M56" s="67" t="s">
        <v>15</v>
      </c>
      <c r="N56" s="67" t="s">
        <v>16</v>
      </c>
      <c r="O56" s="67" t="s">
        <v>17</v>
      </c>
      <c r="P56" s="30"/>
    </row>
    <row r="57" spans="2:16" s="27" customFormat="1" ht="18" customHeight="1" x14ac:dyDescent="0.15">
      <c r="B57" s="103"/>
      <c r="C57" s="104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30" t="s">
        <v>18</v>
      </c>
    </row>
    <row r="58" spans="2:16" s="27" customFormat="1" ht="18" hidden="1" customHeight="1" x14ac:dyDescent="0.15">
      <c r="B58" s="103"/>
      <c r="C58" s="73" t="s">
        <v>152</v>
      </c>
      <c r="D58" s="71">
        <f>ROUND(D57,0)</f>
        <v>0</v>
      </c>
      <c r="E58" s="71">
        <f t="shared" ref="E58" si="35">ROUND(E57,0)</f>
        <v>0</v>
      </c>
      <c r="F58" s="71">
        <f t="shared" ref="F58" si="36">ROUND(F57,0)</f>
        <v>0</v>
      </c>
      <c r="G58" s="71">
        <f t="shared" ref="G58" si="37">ROUND(G57,0)</f>
        <v>0</v>
      </c>
      <c r="H58" s="71">
        <f t="shared" ref="H58" si="38">ROUND(H57,0)</f>
        <v>0</v>
      </c>
      <c r="I58" s="71">
        <f t="shared" ref="I58" si="39">ROUND(I57,0)</f>
        <v>0</v>
      </c>
      <c r="J58" s="71">
        <f t="shared" ref="J58" si="40">ROUND(J57,0)</f>
        <v>0</v>
      </c>
      <c r="K58" s="71">
        <f t="shared" ref="K58" si="41">ROUND(K57,0)</f>
        <v>0</v>
      </c>
      <c r="L58" s="71">
        <f t="shared" ref="L58" si="42">ROUND(L57,0)</f>
        <v>0</v>
      </c>
      <c r="M58" s="71">
        <f t="shared" ref="M58" si="43">ROUND(M57,0)</f>
        <v>0</v>
      </c>
      <c r="N58" s="71">
        <f t="shared" ref="N58" si="44">ROUND(N57,0)</f>
        <v>0</v>
      </c>
      <c r="O58" s="71">
        <f t="shared" ref="O58" si="45">ROUND(O57,0)</f>
        <v>0</v>
      </c>
      <c r="P58" s="30"/>
    </row>
    <row r="59" spans="2:16" s="27" customFormat="1" ht="34.9" customHeight="1" x14ac:dyDescent="0.15">
      <c r="B59" s="103"/>
      <c r="C59" s="69" t="s">
        <v>146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30" t="s">
        <v>18</v>
      </c>
    </row>
    <row r="60" spans="2:16" s="27" customFormat="1" ht="18" hidden="1" customHeight="1" x14ac:dyDescent="0.15">
      <c r="B60" s="104"/>
      <c r="C60" s="73" t="s">
        <v>152</v>
      </c>
      <c r="D60" s="98">
        <f>ROUND(D59,0)</f>
        <v>0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  <c r="P60" s="30"/>
    </row>
    <row r="61" spans="2:16" s="27" customFormat="1" ht="18" customHeight="1" x14ac:dyDescent="0.15">
      <c r="B61" s="102" t="s">
        <v>126</v>
      </c>
      <c r="C61" s="28" t="s">
        <v>138</v>
      </c>
      <c r="D61" s="113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5"/>
      <c r="P61" s="34"/>
    </row>
    <row r="62" spans="2:16" s="27" customFormat="1" ht="18" customHeight="1" x14ac:dyDescent="0.15">
      <c r="B62" s="103"/>
      <c r="C62" s="28" t="s">
        <v>139</v>
      </c>
      <c r="D62" s="113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5"/>
      <c r="P62" s="34"/>
    </row>
    <row r="63" spans="2:16" s="27" customFormat="1" ht="18" customHeight="1" x14ac:dyDescent="0.15">
      <c r="B63" s="103"/>
      <c r="C63" s="35" t="s">
        <v>144</v>
      </c>
      <c r="D63" s="113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5"/>
      <c r="P63" s="34"/>
    </row>
    <row r="64" spans="2:16" s="27" customFormat="1" ht="18" customHeight="1" x14ac:dyDescent="0.15">
      <c r="B64" s="103"/>
      <c r="C64" s="112" t="s">
        <v>145</v>
      </c>
      <c r="D64" s="67" t="s">
        <v>6</v>
      </c>
      <c r="E64" s="67" t="s">
        <v>7</v>
      </c>
      <c r="F64" s="67" t="s">
        <v>8</v>
      </c>
      <c r="G64" s="67" t="s">
        <v>9</v>
      </c>
      <c r="H64" s="67" t="s">
        <v>10</v>
      </c>
      <c r="I64" s="67" t="s">
        <v>11</v>
      </c>
      <c r="J64" s="67" t="s">
        <v>12</v>
      </c>
      <c r="K64" s="67" t="s">
        <v>13</v>
      </c>
      <c r="L64" s="67" t="s">
        <v>14</v>
      </c>
      <c r="M64" s="67" t="s">
        <v>15</v>
      </c>
      <c r="N64" s="67" t="s">
        <v>16</v>
      </c>
      <c r="O64" s="67" t="s">
        <v>17</v>
      </c>
      <c r="P64" s="30"/>
    </row>
    <row r="65" spans="2:16" s="27" customFormat="1" ht="18" customHeight="1" x14ac:dyDescent="0.15">
      <c r="B65" s="103"/>
      <c r="C65" s="104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30" t="s">
        <v>18</v>
      </c>
    </row>
    <row r="66" spans="2:16" s="27" customFormat="1" ht="18" hidden="1" customHeight="1" x14ac:dyDescent="0.15">
      <c r="B66" s="103"/>
      <c r="C66" s="73" t="s">
        <v>152</v>
      </c>
      <c r="D66" s="71">
        <f>ROUND(D65,0)</f>
        <v>0</v>
      </c>
      <c r="E66" s="71">
        <f t="shared" ref="E66" si="46">ROUND(E65,0)</f>
        <v>0</v>
      </c>
      <c r="F66" s="71">
        <f t="shared" ref="F66" si="47">ROUND(F65,0)</f>
        <v>0</v>
      </c>
      <c r="G66" s="71">
        <f t="shared" ref="G66" si="48">ROUND(G65,0)</f>
        <v>0</v>
      </c>
      <c r="H66" s="71">
        <f t="shared" ref="H66" si="49">ROUND(H65,0)</f>
        <v>0</v>
      </c>
      <c r="I66" s="71">
        <f t="shared" ref="I66" si="50">ROUND(I65,0)</f>
        <v>0</v>
      </c>
      <c r="J66" s="71">
        <f t="shared" ref="J66" si="51">ROUND(J65,0)</f>
        <v>0</v>
      </c>
      <c r="K66" s="71">
        <f t="shared" ref="K66" si="52">ROUND(K65,0)</f>
        <v>0</v>
      </c>
      <c r="L66" s="71">
        <f t="shared" ref="L66" si="53">ROUND(L65,0)</f>
        <v>0</v>
      </c>
      <c r="M66" s="71">
        <f t="shared" ref="M66" si="54">ROUND(M65,0)</f>
        <v>0</v>
      </c>
      <c r="N66" s="71">
        <f t="shared" ref="N66" si="55">ROUND(N65,0)</f>
        <v>0</v>
      </c>
      <c r="O66" s="71">
        <f t="shared" ref="O66" si="56">ROUND(O65,0)</f>
        <v>0</v>
      </c>
      <c r="P66" s="30"/>
    </row>
    <row r="67" spans="2:16" s="27" customFormat="1" ht="34.9" customHeight="1" x14ac:dyDescent="0.15">
      <c r="B67" s="103"/>
      <c r="C67" s="69" t="s">
        <v>146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30" t="s">
        <v>18</v>
      </c>
    </row>
    <row r="68" spans="2:16" s="27" customFormat="1" ht="18" hidden="1" customHeight="1" x14ac:dyDescent="0.15">
      <c r="B68" s="104"/>
      <c r="C68" s="73" t="s">
        <v>152</v>
      </c>
      <c r="D68" s="98">
        <f>ROUND(D67,0)</f>
        <v>0</v>
      </c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  <c r="P68" s="30"/>
    </row>
    <row r="69" spans="2:16" s="27" customFormat="1" ht="18" customHeight="1" x14ac:dyDescent="0.15">
      <c r="B69" s="102" t="s">
        <v>127</v>
      </c>
      <c r="C69" s="28" t="s">
        <v>138</v>
      </c>
      <c r="D69" s="11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  <c r="P69" s="34"/>
    </row>
    <row r="70" spans="2:16" s="27" customFormat="1" ht="18" customHeight="1" x14ac:dyDescent="0.15">
      <c r="B70" s="103"/>
      <c r="C70" s="28" t="s">
        <v>139</v>
      </c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5"/>
      <c r="P70" s="34"/>
    </row>
    <row r="71" spans="2:16" s="27" customFormat="1" ht="18" customHeight="1" x14ac:dyDescent="0.15">
      <c r="B71" s="103"/>
      <c r="C71" s="35" t="s">
        <v>144</v>
      </c>
      <c r="D71" s="11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5"/>
      <c r="P71" s="34"/>
    </row>
    <row r="72" spans="2:16" s="27" customFormat="1" ht="18" customHeight="1" x14ac:dyDescent="0.15">
      <c r="B72" s="103"/>
      <c r="C72" s="112" t="s">
        <v>145</v>
      </c>
      <c r="D72" s="67" t="s">
        <v>6</v>
      </c>
      <c r="E72" s="67" t="s">
        <v>7</v>
      </c>
      <c r="F72" s="67" t="s">
        <v>8</v>
      </c>
      <c r="G72" s="67" t="s">
        <v>9</v>
      </c>
      <c r="H72" s="67" t="s">
        <v>10</v>
      </c>
      <c r="I72" s="67" t="s">
        <v>11</v>
      </c>
      <c r="J72" s="67" t="s">
        <v>12</v>
      </c>
      <c r="K72" s="67" t="s">
        <v>13</v>
      </c>
      <c r="L72" s="67" t="s">
        <v>14</v>
      </c>
      <c r="M72" s="67" t="s">
        <v>15</v>
      </c>
      <c r="N72" s="67" t="s">
        <v>16</v>
      </c>
      <c r="O72" s="67" t="s">
        <v>17</v>
      </c>
      <c r="P72" s="30"/>
    </row>
    <row r="73" spans="2:16" s="27" customFormat="1" ht="18" customHeight="1" x14ac:dyDescent="0.15">
      <c r="B73" s="103"/>
      <c r="C73" s="104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30" t="s">
        <v>18</v>
      </c>
    </row>
    <row r="74" spans="2:16" s="27" customFormat="1" ht="18" hidden="1" customHeight="1" x14ac:dyDescent="0.15">
      <c r="B74" s="103"/>
      <c r="C74" s="73" t="s">
        <v>152</v>
      </c>
      <c r="D74" s="71">
        <f>ROUND(D73,0)</f>
        <v>0</v>
      </c>
      <c r="E74" s="71">
        <f t="shared" ref="E74" si="57">ROUND(E73,0)</f>
        <v>0</v>
      </c>
      <c r="F74" s="71">
        <f t="shared" ref="F74" si="58">ROUND(F73,0)</f>
        <v>0</v>
      </c>
      <c r="G74" s="71">
        <f t="shared" ref="G74" si="59">ROUND(G73,0)</f>
        <v>0</v>
      </c>
      <c r="H74" s="71">
        <f t="shared" ref="H74" si="60">ROUND(H73,0)</f>
        <v>0</v>
      </c>
      <c r="I74" s="71">
        <f t="shared" ref="I74" si="61">ROUND(I73,0)</f>
        <v>0</v>
      </c>
      <c r="J74" s="71">
        <f t="shared" ref="J74" si="62">ROUND(J73,0)</f>
        <v>0</v>
      </c>
      <c r="K74" s="71">
        <f t="shared" ref="K74" si="63">ROUND(K73,0)</f>
        <v>0</v>
      </c>
      <c r="L74" s="71">
        <f t="shared" ref="L74" si="64">ROUND(L73,0)</f>
        <v>0</v>
      </c>
      <c r="M74" s="71">
        <f t="shared" ref="M74" si="65">ROUND(M73,0)</f>
        <v>0</v>
      </c>
      <c r="N74" s="71">
        <f t="shared" ref="N74" si="66">ROUND(N73,0)</f>
        <v>0</v>
      </c>
      <c r="O74" s="71">
        <f t="shared" ref="O74" si="67">ROUND(O73,0)</f>
        <v>0</v>
      </c>
      <c r="P74" s="30"/>
    </row>
    <row r="75" spans="2:16" s="27" customFormat="1" ht="34.9" customHeight="1" x14ac:dyDescent="0.15">
      <c r="B75" s="103"/>
      <c r="C75" s="69" t="s">
        <v>146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30" t="s">
        <v>18</v>
      </c>
    </row>
    <row r="76" spans="2:16" s="27" customFormat="1" ht="18" hidden="1" customHeight="1" x14ac:dyDescent="0.15">
      <c r="B76" s="104"/>
      <c r="C76" s="73" t="s">
        <v>152</v>
      </c>
      <c r="D76" s="98">
        <f>ROUND(D75,0)</f>
        <v>0</v>
      </c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  <c r="P76" s="30"/>
    </row>
    <row r="77" spans="2:16" s="27" customFormat="1" ht="18" customHeight="1" x14ac:dyDescent="0.15">
      <c r="B77" s="102" t="s">
        <v>128</v>
      </c>
      <c r="C77" s="28" t="s">
        <v>138</v>
      </c>
      <c r="D77" s="113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5"/>
      <c r="P77" s="34"/>
    </row>
    <row r="78" spans="2:16" s="27" customFormat="1" ht="18" customHeight="1" x14ac:dyDescent="0.15">
      <c r="B78" s="103"/>
      <c r="C78" s="28" t="s">
        <v>139</v>
      </c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5"/>
      <c r="P78" s="34"/>
    </row>
    <row r="79" spans="2:16" s="27" customFormat="1" ht="18" customHeight="1" x14ac:dyDescent="0.15">
      <c r="B79" s="103"/>
      <c r="C79" s="35" t="s">
        <v>144</v>
      </c>
      <c r="D79" s="113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5"/>
      <c r="P79" s="34"/>
    </row>
    <row r="80" spans="2:16" s="27" customFormat="1" ht="18" customHeight="1" x14ac:dyDescent="0.15">
      <c r="B80" s="103"/>
      <c r="C80" s="112" t="s">
        <v>145</v>
      </c>
      <c r="D80" s="67" t="s">
        <v>6</v>
      </c>
      <c r="E80" s="67" t="s">
        <v>7</v>
      </c>
      <c r="F80" s="67" t="s">
        <v>8</v>
      </c>
      <c r="G80" s="67" t="s">
        <v>9</v>
      </c>
      <c r="H80" s="67" t="s">
        <v>10</v>
      </c>
      <c r="I80" s="67" t="s">
        <v>11</v>
      </c>
      <c r="J80" s="67" t="s">
        <v>12</v>
      </c>
      <c r="K80" s="67" t="s">
        <v>13</v>
      </c>
      <c r="L80" s="67" t="s">
        <v>14</v>
      </c>
      <c r="M80" s="67" t="s">
        <v>15</v>
      </c>
      <c r="N80" s="67" t="s">
        <v>16</v>
      </c>
      <c r="O80" s="67" t="s">
        <v>17</v>
      </c>
      <c r="P80" s="30"/>
    </row>
    <row r="81" spans="2:16" s="27" customFormat="1" ht="18" customHeight="1" x14ac:dyDescent="0.15">
      <c r="B81" s="103"/>
      <c r="C81" s="104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30" t="s">
        <v>18</v>
      </c>
    </row>
    <row r="82" spans="2:16" s="27" customFormat="1" ht="18" hidden="1" customHeight="1" x14ac:dyDescent="0.15">
      <c r="B82" s="103"/>
      <c r="C82" s="73" t="s">
        <v>152</v>
      </c>
      <c r="D82" s="71">
        <f>ROUND(D81,0)</f>
        <v>0</v>
      </c>
      <c r="E82" s="71">
        <f t="shared" ref="E82" si="68">ROUND(E81,0)</f>
        <v>0</v>
      </c>
      <c r="F82" s="71">
        <f t="shared" ref="F82" si="69">ROUND(F81,0)</f>
        <v>0</v>
      </c>
      <c r="G82" s="71">
        <f t="shared" ref="G82" si="70">ROUND(G81,0)</f>
        <v>0</v>
      </c>
      <c r="H82" s="71">
        <f t="shared" ref="H82" si="71">ROUND(H81,0)</f>
        <v>0</v>
      </c>
      <c r="I82" s="71">
        <f t="shared" ref="I82" si="72">ROUND(I81,0)</f>
        <v>0</v>
      </c>
      <c r="J82" s="71">
        <f t="shared" ref="J82" si="73">ROUND(J81,0)</f>
        <v>0</v>
      </c>
      <c r="K82" s="71">
        <f t="shared" ref="K82" si="74">ROUND(K81,0)</f>
        <v>0</v>
      </c>
      <c r="L82" s="71">
        <f t="shared" ref="L82" si="75">ROUND(L81,0)</f>
        <v>0</v>
      </c>
      <c r="M82" s="71">
        <f t="shared" ref="M82" si="76">ROUND(M81,0)</f>
        <v>0</v>
      </c>
      <c r="N82" s="71">
        <f t="shared" ref="N82" si="77">ROUND(N81,0)</f>
        <v>0</v>
      </c>
      <c r="O82" s="71">
        <f t="shared" ref="O82" si="78">ROUND(O81,0)</f>
        <v>0</v>
      </c>
      <c r="P82" s="30"/>
    </row>
    <row r="83" spans="2:16" s="27" customFormat="1" ht="34.9" customHeight="1" x14ac:dyDescent="0.15">
      <c r="B83" s="103"/>
      <c r="C83" s="69" t="s">
        <v>146</v>
      </c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30" t="s">
        <v>18</v>
      </c>
    </row>
    <row r="84" spans="2:16" s="27" customFormat="1" ht="18" hidden="1" customHeight="1" x14ac:dyDescent="0.15">
      <c r="B84" s="104"/>
      <c r="C84" s="73" t="s">
        <v>152</v>
      </c>
      <c r="D84" s="98">
        <f>ROUND(D83,0)</f>
        <v>0</v>
      </c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  <c r="P84" s="30"/>
    </row>
    <row r="85" spans="2:16" s="27" customFormat="1" ht="18" customHeight="1" x14ac:dyDescent="0.15">
      <c r="B85" s="102" t="s">
        <v>129</v>
      </c>
      <c r="C85" s="28" t="s">
        <v>138</v>
      </c>
      <c r="D85" s="113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5"/>
      <c r="P85" s="34"/>
    </row>
    <row r="86" spans="2:16" s="27" customFormat="1" ht="18" customHeight="1" x14ac:dyDescent="0.15">
      <c r="B86" s="103"/>
      <c r="C86" s="28" t="s">
        <v>139</v>
      </c>
      <c r="D86" s="113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5"/>
      <c r="P86" s="34"/>
    </row>
    <row r="87" spans="2:16" s="27" customFormat="1" ht="18" customHeight="1" x14ac:dyDescent="0.15">
      <c r="B87" s="103"/>
      <c r="C87" s="35" t="s">
        <v>144</v>
      </c>
      <c r="D87" s="113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5"/>
      <c r="P87" s="34"/>
    </row>
    <row r="88" spans="2:16" s="27" customFormat="1" ht="18" customHeight="1" x14ac:dyDescent="0.15">
      <c r="B88" s="103"/>
      <c r="C88" s="112" t="s">
        <v>145</v>
      </c>
      <c r="D88" s="67" t="s">
        <v>6</v>
      </c>
      <c r="E88" s="67" t="s">
        <v>7</v>
      </c>
      <c r="F88" s="67" t="s">
        <v>8</v>
      </c>
      <c r="G88" s="67" t="s">
        <v>9</v>
      </c>
      <c r="H88" s="67" t="s">
        <v>10</v>
      </c>
      <c r="I88" s="67" t="s">
        <v>11</v>
      </c>
      <c r="J88" s="67" t="s">
        <v>12</v>
      </c>
      <c r="K88" s="67" t="s">
        <v>13</v>
      </c>
      <c r="L88" s="67" t="s">
        <v>14</v>
      </c>
      <c r="M88" s="67" t="s">
        <v>15</v>
      </c>
      <c r="N88" s="67" t="s">
        <v>16</v>
      </c>
      <c r="O88" s="67" t="s">
        <v>17</v>
      </c>
      <c r="P88" s="30"/>
    </row>
    <row r="89" spans="2:16" s="27" customFormat="1" ht="18" customHeight="1" x14ac:dyDescent="0.15">
      <c r="B89" s="103"/>
      <c r="C89" s="104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30" t="s">
        <v>18</v>
      </c>
    </row>
    <row r="90" spans="2:16" s="27" customFormat="1" ht="18" hidden="1" customHeight="1" x14ac:dyDescent="0.15">
      <c r="B90" s="103"/>
      <c r="C90" s="73" t="s">
        <v>152</v>
      </c>
      <c r="D90" s="71">
        <f>ROUND(D89,0)</f>
        <v>0</v>
      </c>
      <c r="E90" s="71">
        <f t="shared" ref="E90" si="79">ROUND(E89,0)</f>
        <v>0</v>
      </c>
      <c r="F90" s="71">
        <f t="shared" ref="F90" si="80">ROUND(F89,0)</f>
        <v>0</v>
      </c>
      <c r="G90" s="71">
        <f t="shared" ref="G90" si="81">ROUND(G89,0)</f>
        <v>0</v>
      </c>
      <c r="H90" s="71">
        <f t="shared" ref="H90" si="82">ROUND(H89,0)</f>
        <v>0</v>
      </c>
      <c r="I90" s="71">
        <f t="shared" ref="I90" si="83">ROUND(I89,0)</f>
        <v>0</v>
      </c>
      <c r="J90" s="71">
        <f t="shared" ref="J90" si="84">ROUND(J89,0)</f>
        <v>0</v>
      </c>
      <c r="K90" s="71">
        <f t="shared" ref="K90" si="85">ROUND(K89,0)</f>
        <v>0</v>
      </c>
      <c r="L90" s="71">
        <f t="shared" ref="L90" si="86">ROUND(L89,0)</f>
        <v>0</v>
      </c>
      <c r="M90" s="71">
        <f t="shared" ref="M90" si="87">ROUND(M89,0)</f>
        <v>0</v>
      </c>
      <c r="N90" s="71">
        <f t="shared" ref="N90" si="88">ROUND(N89,0)</f>
        <v>0</v>
      </c>
      <c r="O90" s="71">
        <f t="shared" ref="O90" si="89">ROUND(O89,0)</f>
        <v>0</v>
      </c>
      <c r="P90" s="30"/>
    </row>
    <row r="91" spans="2:16" s="27" customFormat="1" ht="34.9" customHeight="1" x14ac:dyDescent="0.15">
      <c r="B91" s="103"/>
      <c r="C91" s="69" t="s">
        <v>146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30" t="s">
        <v>18</v>
      </c>
    </row>
    <row r="92" spans="2:16" s="27" customFormat="1" ht="18" hidden="1" customHeight="1" x14ac:dyDescent="0.15">
      <c r="B92" s="104"/>
      <c r="C92" s="73" t="s">
        <v>152</v>
      </c>
      <c r="D92" s="98">
        <f>ROUND(D91,0)</f>
        <v>0</v>
      </c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  <c r="P92" s="30"/>
    </row>
    <row r="93" spans="2:16" s="27" customFormat="1" ht="18" customHeight="1" x14ac:dyDescent="0.15">
      <c r="B93" s="102" t="s">
        <v>130</v>
      </c>
      <c r="C93" s="28" t="s">
        <v>138</v>
      </c>
      <c r="D93" s="113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5"/>
      <c r="P93" s="34"/>
    </row>
    <row r="94" spans="2:16" s="27" customFormat="1" ht="18" customHeight="1" x14ac:dyDescent="0.15">
      <c r="B94" s="103"/>
      <c r="C94" s="28" t="s">
        <v>139</v>
      </c>
      <c r="D94" s="113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5"/>
      <c r="P94" s="34"/>
    </row>
    <row r="95" spans="2:16" s="27" customFormat="1" ht="18" customHeight="1" x14ac:dyDescent="0.15">
      <c r="B95" s="103"/>
      <c r="C95" s="35" t="s">
        <v>144</v>
      </c>
      <c r="D95" s="113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5"/>
      <c r="P95" s="34"/>
    </row>
    <row r="96" spans="2:16" s="27" customFormat="1" ht="18" customHeight="1" x14ac:dyDescent="0.15">
      <c r="B96" s="103"/>
      <c r="C96" s="112" t="s">
        <v>145</v>
      </c>
      <c r="D96" s="67" t="s">
        <v>6</v>
      </c>
      <c r="E96" s="67" t="s">
        <v>7</v>
      </c>
      <c r="F96" s="67" t="s">
        <v>8</v>
      </c>
      <c r="G96" s="67" t="s">
        <v>9</v>
      </c>
      <c r="H96" s="67" t="s">
        <v>10</v>
      </c>
      <c r="I96" s="67" t="s">
        <v>11</v>
      </c>
      <c r="J96" s="67" t="s">
        <v>12</v>
      </c>
      <c r="K96" s="67" t="s">
        <v>13</v>
      </c>
      <c r="L96" s="67" t="s">
        <v>14</v>
      </c>
      <c r="M96" s="67" t="s">
        <v>15</v>
      </c>
      <c r="N96" s="67" t="s">
        <v>16</v>
      </c>
      <c r="O96" s="67" t="s">
        <v>17</v>
      </c>
      <c r="P96" s="30"/>
    </row>
    <row r="97" spans="2:16" s="27" customFormat="1" ht="18" customHeight="1" x14ac:dyDescent="0.15">
      <c r="B97" s="103"/>
      <c r="C97" s="104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30" t="s">
        <v>18</v>
      </c>
    </row>
    <row r="98" spans="2:16" s="27" customFormat="1" ht="18" hidden="1" customHeight="1" x14ac:dyDescent="0.15">
      <c r="B98" s="103"/>
      <c r="C98" s="73" t="s">
        <v>152</v>
      </c>
      <c r="D98" s="71">
        <f>ROUND(D97,0)</f>
        <v>0</v>
      </c>
      <c r="E98" s="71">
        <f t="shared" ref="E98" si="90">ROUND(E97,0)</f>
        <v>0</v>
      </c>
      <c r="F98" s="71">
        <f t="shared" ref="F98" si="91">ROUND(F97,0)</f>
        <v>0</v>
      </c>
      <c r="G98" s="71">
        <f t="shared" ref="G98" si="92">ROUND(G97,0)</f>
        <v>0</v>
      </c>
      <c r="H98" s="71">
        <f t="shared" ref="H98" si="93">ROUND(H97,0)</f>
        <v>0</v>
      </c>
      <c r="I98" s="71">
        <f t="shared" ref="I98" si="94">ROUND(I97,0)</f>
        <v>0</v>
      </c>
      <c r="J98" s="71">
        <f t="shared" ref="J98" si="95">ROUND(J97,0)</f>
        <v>0</v>
      </c>
      <c r="K98" s="71">
        <f t="shared" ref="K98" si="96">ROUND(K97,0)</f>
        <v>0</v>
      </c>
      <c r="L98" s="71">
        <f t="shared" ref="L98" si="97">ROUND(L97,0)</f>
        <v>0</v>
      </c>
      <c r="M98" s="71">
        <f t="shared" ref="M98" si="98">ROUND(M97,0)</f>
        <v>0</v>
      </c>
      <c r="N98" s="71">
        <f t="shared" ref="N98" si="99">ROUND(N97,0)</f>
        <v>0</v>
      </c>
      <c r="O98" s="71">
        <f t="shared" ref="O98" si="100">ROUND(O97,0)</f>
        <v>0</v>
      </c>
      <c r="P98" s="30"/>
    </row>
    <row r="99" spans="2:16" s="27" customFormat="1" ht="34.9" customHeight="1" x14ac:dyDescent="0.15">
      <c r="B99" s="103"/>
      <c r="C99" s="69" t="s">
        <v>146</v>
      </c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30" t="s">
        <v>18</v>
      </c>
    </row>
    <row r="100" spans="2:16" s="27" customFormat="1" ht="18" hidden="1" customHeight="1" x14ac:dyDescent="0.15">
      <c r="B100" s="104"/>
      <c r="C100" s="73" t="s">
        <v>152</v>
      </c>
      <c r="D100" s="98">
        <f>ROUND(D99,0)</f>
        <v>0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  <c r="P100" s="30"/>
    </row>
    <row r="101" spans="2:16" s="27" customFormat="1" ht="18" customHeight="1" x14ac:dyDescent="0.15">
      <c r="B101" s="118"/>
      <c r="C101" s="112" t="s">
        <v>145</v>
      </c>
      <c r="D101" s="28" t="s">
        <v>6</v>
      </c>
      <c r="E101" s="28" t="s">
        <v>7</v>
      </c>
      <c r="F101" s="28" t="s">
        <v>8</v>
      </c>
      <c r="G101" s="28" t="s">
        <v>9</v>
      </c>
      <c r="H101" s="28" t="s">
        <v>10</v>
      </c>
      <c r="I101" s="28" t="s">
        <v>11</v>
      </c>
      <c r="J101" s="28" t="s">
        <v>12</v>
      </c>
      <c r="K101" s="28" t="s">
        <v>13</v>
      </c>
      <c r="L101" s="28" t="s">
        <v>14</v>
      </c>
      <c r="M101" s="28" t="s">
        <v>15</v>
      </c>
      <c r="N101" s="28" t="s">
        <v>16</v>
      </c>
      <c r="O101" s="28" t="s">
        <v>17</v>
      </c>
      <c r="P101" s="30"/>
    </row>
    <row r="102" spans="2:16" s="27" customFormat="1" ht="18" customHeight="1" x14ac:dyDescent="0.15">
      <c r="B102" s="118"/>
      <c r="C102" s="104"/>
      <c r="D102" s="31">
        <f>SUM(D34,D42,D50,D58,D66,D74,D82,D90,D98)</f>
        <v>0</v>
      </c>
      <c r="E102" s="68">
        <f t="shared" ref="E102:O102" si="101">SUM(E34,E42,E50,E58,E66,E74,E82,E90,E98)</f>
        <v>0</v>
      </c>
      <c r="F102" s="68">
        <f t="shared" si="101"/>
        <v>0</v>
      </c>
      <c r="G102" s="68">
        <f t="shared" si="101"/>
        <v>0</v>
      </c>
      <c r="H102" s="68">
        <f t="shared" si="101"/>
        <v>0</v>
      </c>
      <c r="I102" s="68">
        <f t="shared" si="101"/>
        <v>0</v>
      </c>
      <c r="J102" s="68">
        <f t="shared" si="101"/>
        <v>0</v>
      </c>
      <c r="K102" s="68">
        <f t="shared" si="101"/>
        <v>0</v>
      </c>
      <c r="L102" s="68">
        <f t="shared" si="101"/>
        <v>0</v>
      </c>
      <c r="M102" s="68">
        <f t="shared" si="101"/>
        <v>0</v>
      </c>
      <c r="N102" s="68">
        <f t="shared" si="101"/>
        <v>0</v>
      </c>
      <c r="O102" s="68">
        <f t="shared" si="101"/>
        <v>0</v>
      </c>
      <c r="P102" s="30" t="s">
        <v>18</v>
      </c>
    </row>
    <row r="103" spans="2:16" s="27" customFormat="1" ht="34.9" customHeight="1" x14ac:dyDescent="0.15">
      <c r="B103" s="118"/>
      <c r="C103" s="36" t="s">
        <v>146</v>
      </c>
      <c r="D103" s="119">
        <f>SUM(D36,D44,D52,D60,D68,D76,D84,D92,D100)</f>
        <v>0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30" t="s">
        <v>18</v>
      </c>
    </row>
    <row r="104" spans="2:16" s="27" customFormat="1" ht="18" customHeight="1" x14ac:dyDescent="0.15">
      <c r="B104" s="38"/>
    </row>
    <row r="105" spans="2:16" s="27" customFormat="1" ht="18" customHeight="1" x14ac:dyDescent="0.15">
      <c r="B105" s="39" t="s">
        <v>140</v>
      </c>
    </row>
    <row r="106" spans="2:16" s="27" customFormat="1" ht="18" customHeight="1" x14ac:dyDescent="0.15">
      <c r="B106" s="118" t="s">
        <v>0</v>
      </c>
      <c r="C106" s="118"/>
      <c r="D106" s="118" t="s">
        <v>19</v>
      </c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28" t="s">
        <v>1</v>
      </c>
    </row>
    <row r="107" spans="2:16" s="27" customFormat="1" ht="18" customHeight="1" x14ac:dyDescent="0.15">
      <c r="B107" s="118" t="s">
        <v>131</v>
      </c>
      <c r="C107" s="118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5"/>
      <c r="P107" s="40"/>
    </row>
    <row r="108" spans="2:16" s="27" customFormat="1" ht="18" customHeight="1" x14ac:dyDescent="0.15">
      <c r="B108" s="116" t="s">
        <v>138</v>
      </c>
      <c r="C108" s="106"/>
      <c r="D108" s="96" t="str">
        <f>IF('入力欄(基本情報)'!C29="","",'入力欄(基本情報)'!C29)</f>
        <v/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97"/>
      <c r="P108" s="34"/>
    </row>
    <row r="109" spans="2:16" s="27" customFormat="1" ht="18" customHeight="1" x14ac:dyDescent="0.15">
      <c r="B109" s="116" t="s">
        <v>139</v>
      </c>
      <c r="C109" s="106"/>
      <c r="D109" s="96" t="str">
        <f>IF('入力欄(基本情報)'!C30="","",'入力欄(基本情報)'!C30)</f>
        <v/>
      </c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97"/>
      <c r="P109" s="34"/>
    </row>
    <row r="110" spans="2:16" s="27" customFormat="1" ht="18" customHeight="1" x14ac:dyDescent="0.15">
      <c r="B110" s="116" t="s">
        <v>144</v>
      </c>
      <c r="C110" s="106"/>
      <c r="D110" s="113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5"/>
      <c r="P110" s="34"/>
    </row>
    <row r="111" spans="2:16" s="27" customFormat="1" ht="19.899999999999999" customHeight="1" x14ac:dyDescent="0.15">
      <c r="B111" s="108" t="s">
        <v>147</v>
      </c>
      <c r="C111" s="109"/>
      <c r="D111" s="28" t="s">
        <v>6</v>
      </c>
      <c r="E111" s="28" t="s">
        <v>7</v>
      </c>
      <c r="F111" s="28" t="s">
        <v>8</v>
      </c>
      <c r="G111" s="28" t="s">
        <v>9</v>
      </c>
      <c r="H111" s="28" t="s">
        <v>10</v>
      </c>
      <c r="I111" s="28" t="s">
        <v>11</v>
      </c>
      <c r="J111" s="28" t="s">
        <v>12</v>
      </c>
      <c r="K111" s="28" t="s">
        <v>13</v>
      </c>
      <c r="L111" s="28" t="s">
        <v>14</v>
      </c>
      <c r="M111" s="28" t="s">
        <v>15</v>
      </c>
      <c r="N111" s="28" t="s">
        <v>16</v>
      </c>
      <c r="O111" s="28" t="s">
        <v>17</v>
      </c>
      <c r="P111" s="30"/>
    </row>
    <row r="112" spans="2:16" s="27" customFormat="1" ht="19.899999999999999" customHeight="1" x14ac:dyDescent="0.15">
      <c r="B112" s="110"/>
      <c r="C112" s="111"/>
      <c r="D112" s="75" t="e">
        <f>MIN(D24,ROUND($D$115*D24/$D$25,0))</f>
        <v>#DIV/0!</v>
      </c>
      <c r="E112" s="75" t="e">
        <f t="shared" ref="E112:O112" si="102">MIN(E24,ROUND($D$115*E24/$D$25,0))</f>
        <v>#DIV/0!</v>
      </c>
      <c r="F112" s="75" t="e">
        <f t="shared" si="102"/>
        <v>#DIV/0!</v>
      </c>
      <c r="G112" s="75" t="e">
        <f t="shared" si="102"/>
        <v>#DIV/0!</v>
      </c>
      <c r="H112" s="75" t="e">
        <f t="shared" si="102"/>
        <v>#DIV/0!</v>
      </c>
      <c r="I112" s="75" t="e">
        <f t="shared" si="102"/>
        <v>#DIV/0!</v>
      </c>
      <c r="J112" s="75" t="e">
        <f>MIN(J24,ROUND($D$115*J24/$D$25,0))</f>
        <v>#DIV/0!</v>
      </c>
      <c r="K112" s="75" t="e">
        <f t="shared" si="102"/>
        <v>#DIV/0!</v>
      </c>
      <c r="L112" s="75" t="e">
        <f t="shared" si="102"/>
        <v>#DIV/0!</v>
      </c>
      <c r="M112" s="75" t="e">
        <f t="shared" si="102"/>
        <v>#DIV/0!</v>
      </c>
      <c r="N112" s="75" t="e">
        <f t="shared" si="102"/>
        <v>#DIV/0!</v>
      </c>
      <c r="O112" s="75" t="e">
        <f t="shared" si="102"/>
        <v>#DIV/0!</v>
      </c>
      <c r="P112" s="30" t="s">
        <v>18</v>
      </c>
    </row>
    <row r="113" spans="2:16" s="27" customFormat="1" ht="15" hidden="1" customHeight="1" x14ac:dyDescent="0.15">
      <c r="B113" s="96" t="s">
        <v>152</v>
      </c>
      <c r="C113" s="97"/>
      <c r="D113" s="71" t="e">
        <f>ROUND(D112,0)</f>
        <v>#DIV/0!</v>
      </c>
      <c r="E113" s="71" t="e">
        <f t="shared" ref="E113" si="103">ROUND(E112,0)</f>
        <v>#DIV/0!</v>
      </c>
      <c r="F113" s="71" t="e">
        <f t="shared" ref="F113" si="104">ROUND(F112,0)</f>
        <v>#DIV/0!</v>
      </c>
      <c r="G113" s="71" t="e">
        <f t="shared" ref="G113" si="105">ROUND(G112,0)</f>
        <v>#DIV/0!</v>
      </c>
      <c r="H113" s="71" t="e">
        <f t="shared" ref="H113" si="106">ROUND(H112,0)</f>
        <v>#DIV/0!</v>
      </c>
      <c r="I113" s="71" t="e">
        <f t="shared" ref="I113" si="107">ROUND(I112,0)</f>
        <v>#DIV/0!</v>
      </c>
      <c r="J113" s="71" t="e">
        <f t="shared" ref="J113" si="108">ROUND(J112,0)</f>
        <v>#DIV/0!</v>
      </c>
      <c r="K113" s="71" t="e">
        <f t="shared" ref="K113" si="109">ROUND(K112,0)</f>
        <v>#DIV/0!</v>
      </c>
      <c r="L113" s="71" t="e">
        <f t="shared" ref="L113" si="110">ROUND(L112,0)</f>
        <v>#DIV/0!</v>
      </c>
      <c r="M113" s="71" t="e">
        <f t="shared" ref="M113" si="111">ROUND(M112,0)</f>
        <v>#DIV/0!</v>
      </c>
      <c r="N113" s="71" t="e">
        <f t="shared" ref="N113" si="112">ROUND(N112,0)</f>
        <v>#DIV/0!</v>
      </c>
      <c r="O113" s="71" t="e">
        <f t="shared" ref="O113" si="113">ROUND(O112,0)</f>
        <v>#DIV/0!</v>
      </c>
      <c r="P113" s="30"/>
    </row>
    <row r="114" spans="2:16" s="27" customFormat="1" ht="34.9" customHeight="1" x14ac:dyDescent="0.15">
      <c r="B114" s="105" t="s">
        <v>151</v>
      </c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30" t="s">
        <v>18</v>
      </c>
    </row>
    <row r="115" spans="2:16" s="27" customFormat="1" ht="18" hidden="1" customHeight="1" x14ac:dyDescent="0.15">
      <c r="B115" s="101" t="s">
        <v>152</v>
      </c>
      <c r="C115" s="101"/>
      <c r="D115" s="98">
        <f>ROUND(D114,0)</f>
        <v>0</v>
      </c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100"/>
      <c r="P115" s="30"/>
    </row>
    <row r="116" spans="2:16" s="27" customFormat="1" ht="19.899999999999999" customHeight="1" x14ac:dyDescent="0.15"/>
    <row r="117" spans="2:16" s="27" customFormat="1" ht="19.899999999999999" customHeight="1" x14ac:dyDescent="0.15"/>
    <row r="118" spans="2:16" s="27" customFormat="1" ht="19.899999999999999" customHeight="1" x14ac:dyDescent="0.15"/>
    <row r="119" spans="2:16" s="27" customFormat="1" ht="19.899999999999999" customHeight="1" x14ac:dyDescent="0.15"/>
    <row r="120" spans="2:16" s="27" customFormat="1" ht="19.899999999999999" customHeight="1" x14ac:dyDescent="0.15"/>
    <row r="121" spans="2:16" s="27" customFormat="1" ht="19.899999999999999" customHeight="1" x14ac:dyDescent="0.15"/>
    <row r="122" spans="2:16" s="27" customFormat="1" ht="19.899999999999999" customHeight="1" x14ac:dyDescent="0.15"/>
    <row r="123" spans="2:16" s="27" customFormat="1" ht="19.899999999999999" customHeight="1" x14ac:dyDescent="0.15"/>
    <row r="124" spans="2:16" s="27" customFormat="1" ht="19.899999999999999" customHeight="1" x14ac:dyDescent="0.15"/>
    <row r="125" spans="2:16" s="27" customFormat="1" ht="19.899999999999999" customHeight="1" x14ac:dyDescent="0.15"/>
    <row r="126" spans="2:16" s="27" customFormat="1" ht="19.899999999999999" customHeight="1" x14ac:dyDescent="0.15"/>
    <row r="127" spans="2:16" s="27" customFormat="1" ht="19.899999999999999" customHeight="1" x14ac:dyDescent="0.15"/>
    <row r="128" spans="2:16" s="27" customFormat="1" ht="19.899999999999999" customHeight="1" x14ac:dyDescent="0.15"/>
    <row r="129" s="27" customFormat="1" ht="19.899999999999999" customHeight="1" x14ac:dyDescent="0.15"/>
    <row r="130" s="27" customFormat="1" ht="19.899999999999999" customHeight="1" x14ac:dyDescent="0.15"/>
    <row r="131" s="27" customFormat="1" ht="19.899999999999999" customHeight="1" x14ac:dyDescent="0.15"/>
    <row r="132" s="27" customFormat="1" ht="19.899999999999999" customHeight="1" x14ac:dyDescent="0.15"/>
    <row r="133" s="27" customFormat="1" ht="19.899999999999999" customHeight="1" x14ac:dyDescent="0.15"/>
    <row r="134" s="27" customFormat="1" ht="19.899999999999999" customHeight="1" x14ac:dyDescent="0.15"/>
    <row r="135" s="27" customFormat="1" ht="19.899999999999999" customHeight="1" x14ac:dyDescent="0.15"/>
    <row r="136" s="27" customFormat="1" ht="19.899999999999999" customHeight="1" x14ac:dyDescent="0.15"/>
    <row r="137" s="27" customFormat="1" ht="19.899999999999999" customHeight="1" x14ac:dyDescent="0.15"/>
    <row r="138" s="27" customFormat="1" ht="19.899999999999999" customHeight="1" x14ac:dyDescent="0.15"/>
    <row r="139" s="27" customFormat="1" ht="19.899999999999999" customHeight="1" x14ac:dyDescent="0.15"/>
    <row r="140" s="27" customFormat="1" ht="19.899999999999999" customHeight="1" x14ac:dyDescent="0.15"/>
  </sheetData>
  <sheetProtection algorithmName="SHA-512" hashValue="cOfGmgDtfHnEj8E+z5PucMj5OQPEFCqM+/7lqBeobTkF8YjvZxCqlkvwt2Z51TLQUTiHqadI1sRS6xDp00V4xw==" saltValue="wrWbxpxD33x3CFIcL2G7FA==" spinCount="100000" sheet="1" objects="1" scenarios="1"/>
  <mergeCells count="107">
    <mergeCell ref="B37:B44"/>
    <mergeCell ref="B45:B52"/>
    <mergeCell ref="B15:C15"/>
    <mergeCell ref="B11:C12"/>
    <mergeCell ref="D31:O31"/>
    <mergeCell ref="D39:O39"/>
    <mergeCell ref="D47:O47"/>
    <mergeCell ref="D55:O55"/>
    <mergeCell ref="D63:O63"/>
    <mergeCell ref="B53:B60"/>
    <mergeCell ref="B18:C18"/>
    <mergeCell ref="D36:O36"/>
    <mergeCell ref="B29:B36"/>
    <mergeCell ref="C32:C33"/>
    <mergeCell ref="B13:C14"/>
    <mergeCell ref="B25:C25"/>
    <mergeCell ref="D25:O25"/>
    <mergeCell ref="D28:O28"/>
    <mergeCell ref="D29:O29"/>
    <mergeCell ref="D30:O30"/>
    <mergeCell ref="D35:O35"/>
    <mergeCell ref="B16:C17"/>
    <mergeCell ref="B19:C20"/>
    <mergeCell ref="B21:C22"/>
    <mergeCell ref="B23:C24"/>
    <mergeCell ref="B8:C8"/>
    <mergeCell ref="D8:O8"/>
    <mergeCell ref="B9:C9"/>
    <mergeCell ref="D9:O9"/>
    <mergeCell ref="B10:C10"/>
    <mergeCell ref="D10:O10"/>
    <mergeCell ref="B1:P1"/>
    <mergeCell ref="B5:C5"/>
    <mergeCell ref="D5:O5"/>
    <mergeCell ref="B6:C6"/>
    <mergeCell ref="D6:O6"/>
    <mergeCell ref="B7:C7"/>
    <mergeCell ref="D7:O7"/>
    <mergeCell ref="B2:C2"/>
    <mergeCell ref="D37:O37"/>
    <mergeCell ref="D38:O38"/>
    <mergeCell ref="D44:O44"/>
    <mergeCell ref="D52:O52"/>
    <mergeCell ref="D60:O60"/>
    <mergeCell ref="C40:C41"/>
    <mergeCell ref="C48:C49"/>
    <mergeCell ref="C56:C57"/>
    <mergeCell ref="D53:O53"/>
    <mergeCell ref="D54:O54"/>
    <mergeCell ref="D59:O59"/>
    <mergeCell ref="D43:O43"/>
    <mergeCell ref="D46:O46"/>
    <mergeCell ref="D51:O51"/>
    <mergeCell ref="D45:O45"/>
    <mergeCell ref="B101:B103"/>
    <mergeCell ref="D103:O103"/>
    <mergeCell ref="B106:C106"/>
    <mergeCell ref="D106:O106"/>
    <mergeCell ref="D95:O95"/>
    <mergeCell ref="D99:O99"/>
    <mergeCell ref="D85:O85"/>
    <mergeCell ref="D86:O86"/>
    <mergeCell ref="C88:C89"/>
    <mergeCell ref="D87:O87"/>
    <mergeCell ref="C72:C73"/>
    <mergeCell ref="D91:O91"/>
    <mergeCell ref="D75:O75"/>
    <mergeCell ref="D61:O61"/>
    <mergeCell ref="D62:O62"/>
    <mergeCell ref="D68:O68"/>
    <mergeCell ref="B61:B68"/>
    <mergeCell ref="D76:O76"/>
    <mergeCell ref="B69:B76"/>
    <mergeCell ref="C64:C65"/>
    <mergeCell ref="D67:O67"/>
    <mergeCell ref="D69:O69"/>
    <mergeCell ref="D70:O70"/>
    <mergeCell ref="D77:O77"/>
    <mergeCell ref="D78:O78"/>
    <mergeCell ref="C80:C81"/>
    <mergeCell ref="D83:O83"/>
    <mergeCell ref="D71:O71"/>
    <mergeCell ref="D79:O79"/>
    <mergeCell ref="B113:C113"/>
    <mergeCell ref="D115:O115"/>
    <mergeCell ref="B115:C115"/>
    <mergeCell ref="D84:O84"/>
    <mergeCell ref="B77:B84"/>
    <mergeCell ref="D92:O92"/>
    <mergeCell ref="B85:B92"/>
    <mergeCell ref="D100:O100"/>
    <mergeCell ref="B93:B100"/>
    <mergeCell ref="B114:C114"/>
    <mergeCell ref="D114:O114"/>
    <mergeCell ref="B111:C112"/>
    <mergeCell ref="C96:C97"/>
    <mergeCell ref="D93:O93"/>
    <mergeCell ref="D94:O94"/>
    <mergeCell ref="D110:O110"/>
    <mergeCell ref="B110:C110"/>
    <mergeCell ref="B109:C109"/>
    <mergeCell ref="D109:O109"/>
    <mergeCell ref="B107:C107"/>
    <mergeCell ref="D107:O107"/>
    <mergeCell ref="B108:C108"/>
    <mergeCell ref="D108:O108"/>
    <mergeCell ref="C101:C102"/>
  </mergeCells>
  <phoneticPr fontId="2"/>
  <conditionalFormatting sqref="D12:O12">
    <cfRule type="cellIs" dxfId="13" priority="88" operator="greaterThan">
      <formula>$D$10</formula>
    </cfRule>
  </conditionalFormatting>
  <conditionalFormatting sqref="D14">
    <cfRule type="cellIs" dxfId="12" priority="76" operator="greaterThan">
      <formula>D12</formula>
    </cfRule>
  </conditionalFormatting>
  <conditionalFormatting sqref="E14">
    <cfRule type="cellIs" dxfId="11" priority="12" operator="greaterThan">
      <formula>E12</formula>
    </cfRule>
  </conditionalFormatting>
  <conditionalFormatting sqref="F14">
    <cfRule type="cellIs" dxfId="10" priority="11" operator="greaterThan">
      <formula>F12</formula>
    </cfRule>
  </conditionalFormatting>
  <conditionalFormatting sqref="G14">
    <cfRule type="cellIs" dxfId="9" priority="10" operator="greaterThan">
      <formula>G12</formula>
    </cfRule>
  </conditionalFormatting>
  <conditionalFormatting sqref="H14">
    <cfRule type="cellIs" dxfId="8" priority="9" operator="greaterThan">
      <formula>H12</formula>
    </cfRule>
  </conditionalFormatting>
  <conditionalFormatting sqref="I14">
    <cfRule type="cellIs" dxfId="7" priority="8" operator="greaterThan">
      <formula>I12</formula>
    </cfRule>
  </conditionalFormatting>
  <conditionalFormatting sqref="J14">
    <cfRule type="cellIs" dxfId="6" priority="7" operator="greaterThan">
      <formula>J12</formula>
    </cfRule>
  </conditionalFormatting>
  <conditionalFormatting sqref="K14">
    <cfRule type="cellIs" dxfId="5" priority="6" operator="greaterThan">
      <formula>K12</formula>
    </cfRule>
  </conditionalFormatting>
  <conditionalFormatting sqref="L14">
    <cfRule type="cellIs" dxfId="4" priority="5" operator="greaterThan">
      <formula>L12</formula>
    </cfRule>
  </conditionalFormatting>
  <conditionalFormatting sqref="M14">
    <cfRule type="cellIs" dxfId="3" priority="4" operator="greaterThan">
      <formula>M12</formula>
    </cfRule>
  </conditionalFormatting>
  <conditionalFormatting sqref="N14">
    <cfRule type="cellIs" dxfId="2" priority="3" operator="greaterThan">
      <formula>N12</formula>
    </cfRule>
  </conditionalFormatting>
  <conditionalFormatting sqref="O14">
    <cfRule type="cellIs" dxfId="1" priority="2" operator="greaterThan">
      <formula>O12</formula>
    </cfRule>
  </conditionalFormatting>
  <conditionalFormatting sqref="D114:O114">
    <cfRule type="cellIs" dxfId="0" priority="1" operator="greaterThan">
      <formula>$D$25</formula>
    </cfRule>
  </conditionalFormatting>
  <dataValidations count="11">
    <dataValidation operator="lessThanOrEqual" allowBlank="1" showInputMessage="1" showErrorMessage="1" error="設備容量以下の整数値で入力してください" sqref="D29:O30 D88:O88 D40:O40 D48:O48 D56:O56 D64:O64 D72:O72 D80:O80 D32:O32 D36:O38 D44:O46 D52:O54 D60:O62 D68:O70 D76:O78 D84:O86 D92:O94 D96:O96 D100:O103 D115:O115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" xr:uid="{865D3E81-3D6D-41FD-85AE-A94CE60E9E18}">
      <formula1>$D$10</formula1>
    </dataValidation>
    <dataValidation type="whole" allowBlank="1" showInputMessage="1" showErrorMessage="1" error="整数値を入力してください" sqref="D10:O10" xr:uid="{90E4E272-D849-474B-A7BC-072ED6A2D5ED}">
      <formula1>1</formula1>
      <formula2>999999999999999</formula2>
    </dataValidation>
    <dataValidation type="whole" operator="lessThanOrEqual" allowBlank="1" showInputMessage="1" showErrorMessage="1" error="送電可能電力以下の整数値を入力してください" sqref="D14:O14" xr:uid="{25CA4503-42E1-447F-8D9E-15B44A163166}">
      <formula1>D12</formula1>
    </dataValidation>
    <dataValidation type="whole" operator="greaterThanOrEqual" allowBlank="1" showInputMessage="1" showErrorMessage="1" error="3以上の整数値を入力してください" sqref="D17:O17" xr:uid="{DB1A94F0-08A2-4AD3-A3C5-63E2A25C62C2}">
      <formula1>3</formula1>
    </dataValidation>
    <dataValidation type="list" operator="lessThanOrEqual" allowBlank="1" showInputMessage="1" showErrorMessage="1" error="設備容量以下の整数値で入力してください" sqref="D31:O31 D39:O39 D47:O47 D55:O55 D63:O63 D71:O71 D79:O79 D87:O87 D95:O95 D110:O110" xr:uid="{F4A494B8-9910-470C-8654-07FECAC71962}">
      <formula1>"北海道,東北,東京,中部,北陸,関西,中国,四国,九州"</formula1>
    </dataValidation>
    <dataValidation type="whole" operator="lessThanOrEqual" allowBlank="1" showInputMessage="1" showErrorMessage="1" error="差替可能容量以下の整数値を入力してください" sqref="D114:O114" xr:uid="{9C75D8C0-987F-40AD-9ECE-048F98959CCC}">
      <formula1>D25</formula1>
    </dataValidation>
    <dataValidation operator="lessThanOrEqual" allowBlank="1" showInputMessage="1" showErrorMessage="1" error="送電可能電力以下の整数値を入力してください" sqref="D15:O15 D18:O18 D113:O113 D42:O42 D50:O50 D58:O58 D66:O66 D74:O74 D82:O82 D90:O90 D98:O98 D34:O34" xr:uid="{A0D684D0-2F54-4720-B894-18D3A021871A}"/>
    <dataValidation type="whole" allowBlank="1" showInputMessage="1" showErrorMessage="1" error="設備容量以下の整数値で入力してください" sqref="D35:O35 D33:O33 D43:O43 D41:O41 D51:O51 D49:O49 D59:O59 D57:O57 D67:O67 D65:O65 D75:O75 D73:O73 D83:O83 D81:O81 D91:O91 D89:O89 D99:O99 D97:O97" xr:uid="{CF203F11-9326-4226-9197-33D18C47A80F}">
      <formula1>1</formula1>
      <formula2>999999999999999</formula2>
    </dataValidation>
    <dataValidation allowBlank="1" showInputMessage="1" showErrorMessage="1" error="差替可能な整数値を入力してください" sqref="D112:O112" xr:uid="{9A19ACAE-ED6C-40CD-AA0E-6A729391C279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dimension ref="A1:Q55"/>
  <sheetViews>
    <sheetView topLeftCell="A88" zoomScale="80" zoomScaleNormal="80" workbookViewId="0">
      <selection activeCell="E19" sqref="E19:P19"/>
    </sheetView>
  </sheetViews>
  <sheetFormatPr defaultColWidth="8.875" defaultRowHeight="15.75" x14ac:dyDescent="0.25"/>
  <cols>
    <col min="1" max="3" width="14.75" style="52" customWidth="1"/>
    <col min="4" max="4" width="16.75" style="52" customWidth="1"/>
    <col min="5" max="16" width="10.75" style="38" customWidth="1"/>
    <col min="17" max="16384" width="8.875" style="25"/>
  </cols>
  <sheetData>
    <row r="1" spans="1:17" ht="16.5" x14ac:dyDescent="0.25">
      <c r="A1" s="93" t="s">
        <v>165</v>
      </c>
      <c r="B1" s="93"/>
      <c r="C1" s="93"/>
      <c r="D1" s="93"/>
    </row>
    <row r="2" spans="1:17" ht="16.5" x14ac:dyDescent="0.25">
      <c r="A2" s="126"/>
      <c r="B2" s="126"/>
      <c r="C2" s="126"/>
    </row>
    <row r="4" spans="1:17" ht="16.5" x14ac:dyDescent="0.25">
      <c r="A4" s="127" t="s">
        <v>166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</row>
    <row r="5" spans="1:17" ht="16.5" x14ac:dyDescent="0.25">
      <c r="A5" s="53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16.5" x14ac:dyDescent="0.25">
      <c r="A6" s="127" t="s">
        <v>155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10" spans="1:17" ht="16.5" thickBot="1" x14ac:dyDescent="0.3"/>
    <row r="11" spans="1:17" ht="16.5" thickBot="1" x14ac:dyDescent="0.3">
      <c r="A11" s="128" t="s">
        <v>0</v>
      </c>
      <c r="B11" s="128"/>
      <c r="C11" s="128"/>
      <c r="D11" s="12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7" ht="16.5" thickBot="1" x14ac:dyDescent="0.3">
      <c r="A12" s="130" t="s">
        <v>68</v>
      </c>
      <c r="B12" s="130"/>
      <c r="C12" s="130"/>
      <c r="D12" s="130"/>
      <c r="E12" s="131" t="str">
        <f>IF('入力欄(基本情報)'!C5="","",'入力欄(基本情報)'!C5)</f>
        <v>電源等差替への申込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1:17" ht="16.5" thickBot="1" x14ac:dyDescent="0.3">
      <c r="A13" s="130" t="s">
        <v>69</v>
      </c>
      <c r="B13" s="130"/>
      <c r="C13" s="130"/>
      <c r="D13" s="130"/>
      <c r="E13" s="131" t="str">
        <f>IF('入力欄(基本情報)'!C6="","",'入力欄(基本情報)'!C6)</f>
        <v>差替元電源等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1:17" ht="16.5" thickBot="1" x14ac:dyDescent="0.3">
      <c r="A14" s="132" t="s">
        <v>70</v>
      </c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</row>
    <row r="15" spans="1:17" ht="16.5" thickBot="1" x14ac:dyDescent="0.3">
      <c r="A15" s="130" t="s">
        <v>71</v>
      </c>
      <c r="B15" s="130"/>
      <c r="C15" s="130"/>
      <c r="D15" s="130"/>
      <c r="E15" s="131" t="str">
        <f>IF('入力欄(基本情報)'!C7="","",'入力欄(基本情報)'!C7)</f>
        <v/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17" ht="16.5" thickBot="1" x14ac:dyDescent="0.3">
      <c r="A16" s="130" t="s">
        <v>72</v>
      </c>
      <c r="B16" s="130"/>
      <c r="C16" s="130"/>
      <c r="D16" s="130"/>
      <c r="E16" s="131" t="str">
        <f>IF('入力欄(基本情報)'!C8="","",'入力欄(基本情報)'!C8)</f>
        <v/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1:16" ht="16.5" thickBot="1" x14ac:dyDescent="0.3">
      <c r="A17" s="130" t="s">
        <v>73</v>
      </c>
      <c r="B17" s="130"/>
      <c r="C17" s="130"/>
      <c r="D17" s="130"/>
      <c r="E17" s="131" t="str">
        <f>IF('入力欄(基本情報)'!C9="","",'入力欄(基本情報)'!C9)</f>
        <v/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1:16" ht="16.5" thickBot="1" x14ac:dyDescent="0.3">
      <c r="A18" s="130" t="s">
        <v>74</v>
      </c>
      <c r="B18" s="130"/>
      <c r="C18" s="130"/>
      <c r="D18" s="130"/>
      <c r="E18" s="131" t="str">
        <f>IF('入力欄(基本情報)'!C12="","",'入力欄(基本情報)'!C12)</f>
        <v/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 ht="16.5" thickBot="1" x14ac:dyDescent="0.3">
      <c r="A19" s="130" t="s">
        <v>75</v>
      </c>
      <c r="B19" s="130"/>
      <c r="C19" s="130"/>
      <c r="D19" s="130"/>
      <c r="E19" s="131" t="str">
        <f>IF('入力欄(基本情報)'!C13="","",'入力欄(基本情報)'!C13)</f>
        <v/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1:16" ht="16.5" thickBot="1" x14ac:dyDescent="0.3">
      <c r="A20" s="130" t="s">
        <v>76</v>
      </c>
      <c r="B20" s="130"/>
      <c r="C20" s="130"/>
      <c r="D20" s="130"/>
      <c r="E20" s="131" t="str">
        <f>E26</f>
        <v/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1:16" ht="16.5" thickBot="1" x14ac:dyDescent="0.3">
      <c r="A21" s="130" t="s">
        <v>77</v>
      </c>
      <c r="B21" s="130"/>
      <c r="C21" s="130"/>
      <c r="D21" s="130"/>
      <c r="E21" s="131" t="str">
        <f>IF('入力欄(基本情報)'!C10="","",'入力欄(基本情報)'!C10)</f>
        <v>安定電源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1:16" ht="16.5" thickBot="1" x14ac:dyDescent="0.3">
      <c r="A22" s="130" t="s">
        <v>4</v>
      </c>
      <c r="B22" s="130"/>
      <c r="C22" s="130"/>
      <c r="D22" s="130"/>
      <c r="E22" s="131" t="str">
        <f>IF('入力欄(基本情報)'!C11="","",'入力欄(基本情報)'!C11)</f>
        <v/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1:16" ht="16.5" thickBot="1" x14ac:dyDescent="0.3">
      <c r="A23" s="130" t="s">
        <v>5</v>
      </c>
      <c r="B23" s="130"/>
      <c r="C23" s="130"/>
      <c r="D23" s="130"/>
      <c r="E23" s="131" t="str">
        <f>IF('入力欄(基本情報)'!C14="","",'入力欄(基本情報)'!C14)</f>
        <v/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1:16" ht="49.15" customHeight="1" thickBot="1" x14ac:dyDescent="0.3">
      <c r="A24" s="138" t="s">
        <v>78</v>
      </c>
      <c r="B24" s="128"/>
      <c r="C24" s="139" t="s">
        <v>79</v>
      </c>
      <c r="D24" s="130"/>
      <c r="E24" s="131" t="str">
        <f>IF('入力欄(基本情報)'!C30="","",'入力欄(基本情報)'!C30)</f>
        <v/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1:16" ht="16.5" thickBot="1" x14ac:dyDescent="0.3">
      <c r="A25" s="128"/>
      <c r="B25" s="128"/>
      <c r="C25" s="128" t="s">
        <v>80</v>
      </c>
      <c r="D25" s="128"/>
      <c r="E25" s="140" t="str">
        <f>IF('入力欄(基本情報)'!C31="","",'入力欄(基本情報)'!C31)</f>
        <v/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ht="16.5" thickBot="1" x14ac:dyDescent="0.3">
      <c r="A26" s="130" t="s">
        <v>81</v>
      </c>
      <c r="B26" s="130"/>
      <c r="C26" s="130"/>
      <c r="D26" s="130"/>
      <c r="E26" s="131" t="str">
        <f>IF('入力欄(差替情報)'!D107="","",'入力欄(差替情報)'!D107)</f>
        <v/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1:16" ht="16.5" thickBot="1" x14ac:dyDescent="0.3">
      <c r="A27" s="128" t="s">
        <v>157</v>
      </c>
      <c r="B27" s="128"/>
      <c r="C27" s="128"/>
      <c r="D27" s="128"/>
      <c r="E27" s="56" t="s">
        <v>6</v>
      </c>
      <c r="F27" s="56" t="s">
        <v>7</v>
      </c>
      <c r="G27" s="56" t="s">
        <v>8</v>
      </c>
      <c r="H27" s="56" t="s">
        <v>9</v>
      </c>
      <c r="I27" s="56" t="s">
        <v>10</v>
      </c>
      <c r="J27" s="56" t="s">
        <v>11</v>
      </c>
      <c r="K27" s="56" t="s">
        <v>12</v>
      </c>
      <c r="L27" s="56" t="s">
        <v>13</v>
      </c>
      <c r="M27" s="56" t="s">
        <v>14</v>
      </c>
      <c r="N27" s="56" t="s">
        <v>15</v>
      </c>
      <c r="O27" s="56" t="s">
        <v>16</v>
      </c>
      <c r="P27" s="56" t="s">
        <v>17</v>
      </c>
    </row>
    <row r="28" spans="1:16" ht="15.6" customHeight="1" thickBot="1" x14ac:dyDescent="0.3">
      <c r="A28" s="130" t="s">
        <v>82</v>
      </c>
      <c r="B28" s="130"/>
      <c r="C28" s="130"/>
      <c r="D28" s="130"/>
      <c r="E28" s="57" t="e">
        <f>IF('入力欄(差替情報)'!D113="",0,MIN('入力欄(差替情報)'!D113,'入力欄(差替情報)'!D24))</f>
        <v>#DIV/0!</v>
      </c>
      <c r="F28" s="65" t="e">
        <f>IF('入力欄(差替情報)'!E113="",0,MIN('入力欄(差替情報)'!E113,'入力欄(差替情報)'!E24))</f>
        <v>#DIV/0!</v>
      </c>
      <c r="G28" s="65" t="e">
        <f>IF('入力欄(差替情報)'!F113="",0,MIN('入力欄(差替情報)'!F113,'入力欄(差替情報)'!F24))</f>
        <v>#DIV/0!</v>
      </c>
      <c r="H28" s="65" t="e">
        <f>IF('入力欄(差替情報)'!G113="",0,MIN('入力欄(差替情報)'!G113,'入力欄(差替情報)'!G24))</f>
        <v>#DIV/0!</v>
      </c>
      <c r="I28" s="65" t="e">
        <f>IF('入力欄(差替情報)'!H113="",0,MIN('入力欄(差替情報)'!H113,'入力欄(差替情報)'!H24))</f>
        <v>#DIV/0!</v>
      </c>
      <c r="J28" s="65" t="e">
        <f>IF('入力欄(差替情報)'!I113="",0,MIN('入力欄(差替情報)'!I113,'入力欄(差替情報)'!I24))</f>
        <v>#DIV/0!</v>
      </c>
      <c r="K28" s="65" t="e">
        <f>IF('入力欄(差替情報)'!J113="",0,MIN('入力欄(差替情報)'!J113,'入力欄(差替情報)'!J24))</f>
        <v>#DIV/0!</v>
      </c>
      <c r="L28" s="65" t="e">
        <f>IF('入力欄(差替情報)'!K113="",0,MIN('入力欄(差替情報)'!K113,'入力欄(差替情報)'!K24))</f>
        <v>#DIV/0!</v>
      </c>
      <c r="M28" s="65" t="e">
        <f>IF('入力欄(差替情報)'!L113="",0,MIN('入力欄(差替情報)'!L113,'入力欄(差替情報)'!L24))</f>
        <v>#DIV/0!</v>
      </c>
      <c r="N28" s="65" t="e">
        <f>IF('入力欄(差替情報)'!M113="",0,MIN('入力欄(差替情報)'!M113,'入力欄(差替情報)'!M24))</f>
        <v>#DIV/0!</v>
      </c>
      <c r="O28" s="65" t="e">
        <f>IF('入力欄(差替情報)'!N113="",0,MIN('入力欄(差替情報)'!N113,'入力欄(差替情報)'!N24))</f>
        <v>#DIV/0!</v>
      </c>
      <c r="P28" s="65" t="e">
        <f>IF('入力欄(差替情報)'!O113="",0,MIN('入力欄(差替情報)'!O113,'入力欄(差替情報)'!O24))</f>
        <v>#DIV/0!</v>
      </c>
    </row>
    <row r="29" spans="1:16" ht="16.5" thickBot="1" x14ac:dyDescent="0.3">
      <c r="A29" s="132" t="s">
        <v>83</v>
      </c>
      <c r="B29" s="132"/>
      <c r="C29" s="132"/>
      <c r="D29" s="132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t="16.5" thickBot="1" x14ac:dyDescent="0.3">
      <c r="A30" s="139" t="s">
        <v>84</v>
      </c>
      <c r="B30" s="130"/>
      <c r="C30" s="56" t="s">
        <v>85</v>
      </c>
      <c r="D30" s="56" t="s">
        <v>86</v>
      </c>
      <c r="E30" s="141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3"/>
    </row>
    <row r="31" spans="1:16" ht="16.5" thickBot="1" x14ac:dyDescent="0.3">
      <c r="A31" s="130"/>
      <c r="B31" s="130"/>
      <c r="C31" s="59"/>
      <c r="D31" s="59"/>
      <c r="E31" s="57">
        <f>'入力欄(差替情報)'!D102</f>
        <v>0</v>
      </c>
      <c r="F31" s="63">
        <f>'入力欄(差替情報)'!E102</f>
        <v>0</v>
      </c>
      <c r="G31" s="63">
        <f>'入力欄(差替情報)'!F102</f>
        <v>0</v>
      </c>
      <c r="H31" s="63">
        <f>'入力欄(差替情報)'!G102</f>
        <v>0</v>
      </c>
      <c r="I31" s="63">
        <f>'入力欄(差替情報)'!H102</f>
        <v>0</v>
      </c>
      <c r="J31" s="63">
        <f>'入力欄(差替情報)'!I102</f>
        <v>0</v>
      </c>
      <c r="K31" s="63">
        <f>'入力欄(差替情報)'!J102</f>
        <v>0</v>
      </c>
      <c r="L31" s="63">
        <f>'入力欄(差替情報)'!K102</f>
        <v>0</v>
      </c>
      <c r="M31" s="63">
        <f>'入力欄(差替情報)'!L102</f>
        <v>0</v>
      </c>
      <c r="N31" s="63">
        <f>'入力欄(差替情報)'!M102</f>
        <v>0</v>
      </c>
      <c r="O31" s="63">
        <f>'入力欄(差替情報)'!N102</f>
        <v>0</v>
      </c>
      <c r="P31" s="63">
        <f>'入力欄(差替情報)'!O102</f>
        <v>0</v>
      </c>
    </row>
    <row r="32" spans="1:16" ht="16.5" thickBot="1" x14ac:dyDescent="0.3">
      <c r="A32" s="134" t="s">
        <v>87</v>
      </c>
      <c r="B32" s="132"/>
      <c r="C32" s="60" t="s">
        <v>85</v>
      </c>
      <c r="D32" s="60" t="s">
        <v>86</v>
      </c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7"/>
    </row>
    <row r="33" spans="1:16" ht="16.5" thickBot="1" x14ac:dyDescent="0.3">
      <c r="A33" s="132"/>
      <c r="B33" s="132"/>
      <c r="C33" s="61"/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t="16.5" thickBot="1" x14ac:dyDescent="0.3">
      <c r="A34" s="138" t="s">
        <v>88</v>
      </c>
      <c r="B34" s="128"/>
      <c r="C34" s="130" t="s">
        <v>89</v>
      </c>
      <c r="D34" s="130"/>
      <c r="E34" s="144" t="str">
        <f>IF('入力欄(基本情報)'!C15="","",'入力欄(基本情報)'!C15)</f>
        <v/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</row>
    <row r="35" spans="1:16" ht="16.5" thickBot="1" x14ac:dyDescent="0.3">
      <c r="A35" s="128"/>
      <c r="B35" s="128"/>
      <c r="C35" s="130" t="s">
        <v>90</v>
      </c>
      <c r="D35" s="130"/>
      <c r="E35" s="144" t="str">
        <f>IF('入力欄(基本情報)'!C17="","",'入力欄(基本情報)'!C17)</f>
        <v/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</row>
    <row r="36" spans="1:16" ht="16.5" thickBot="1" x14ac:dyDescent="0.3">
      <c r="A36" s="128"/>
      <c r="B36" s="128"/>
      <c r="C36" s="130" t="s">
        <v>91</v>
      </c>
      <c r="D36" s="130"/>
      <c r="E36" s="144" t="str">
        <f>IF('入力欄(基本情報)'!C26="","",'入力欄(基本情報)'!C26)</f>
        <v/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</row>
    <row r="37" spans="1:16" ht="16.5" thickBot="1" x14ac:dyDescent="0.3">
      <c r="A37" s="128"/>
      <c r="B37" s="128"/>
      <c r="C37" s="130" t="s">
        <v>92</v>
      </c>
      <c r="D37" s="130"/>
      <c r="E37" s="131" t="str">
        <f>IF('入力欄(基本情報)'!C18="","",'入力欄(基本情報)'!C18)</f>
        <v>ー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6.5" thickBot="1" x14ac:dyDescent="0.3">
      <c r="A38" s="128"/>
      <c r="B38" s="128"/>
      <c r="C38" s="130" t="s">
        <v>93</v>
      </c>
      <c r="D38" s="130"/>
      <c r="E38" s="144" t="str">
        <f>IF('入力欄(基本情報)'!C19="","",'入力欄(基本情報)'!C19)</f>
        <v>ー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</row>
    <row r="39" spans="1:16" ht="16.5" thickBot="1" x14ac:dyDescent="0.3">
      <c r="A39" s="128"/>
      <c r="B39" s="128"/>
      <c r="C39" s="130" t="s">
        <v>94</v>
      </c>
      <c r="D39" s="130"/>
      <c r="E39" s="144" t="str">
        <f>IF('入力欄(基本情報)'!C25="","",'入力欄(基本情報)'!C25)</f>
        <v/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</row>
    <row r="40" spans="1:16" ht="16.5" thickBot="1" x14ac:dyDescent="0.3">
      <c r="A40" s="128"/>
      <c r="B40" s="128"/>
      <c r="C40" s="130" t="s">
        <v>95</v>
      </c>
      <c r="D40" s="130"/>
      <c r="E40" s="131" t="str">
        <f>IF('入力欄(基本情報)'!C20="","",'入力欄(基本情報)'!C20)</f>
        <v>ー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6.5" thickBot="1" x14ac:dyDescent="0.3">
      <c r="A41" s="128"/>
      <c r="B41" s="128"/>
      <c r="C41" s="130" t="s">
        <v>96</v>
      </c>
      <c r="D41" s="130"/>
      <c r="E41" s="144" t="str">
        <f>IF('入力欄(基本情報)'!C21="","",'入力欄(基本情報)'!C21)</f>
        <v>ー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1:16" ht="16.5" thickBot="1" x14ac:dyDescent="0.3">
      <c r="A42" s="128"/>
      <c r="B42" s="128"/>
      <c r="C42" s="130" t="s">
        <v>97</v>
      </c>
      <c r="D42" s="130"/>
      <c r="E42" s="131" t="str">
        <f>IF('入力欄(基本情報)'!C22="","",'入力欄(基本情報)'!C22)</f>
        <v>ー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6.5" thickBot="1" x14ac:dyDescent="0.3">
      <c r="A43" s="128"/>
      <c r="B43" s="128"/>
      <c r="C43" s="130" t="s">
        <v>98</v>
      </c>
      <c r="D43" s="130"/>
      <c r="E43" s="144" t="str">
        <f>IF('入力欄(基本情報)'!C22="","",'入力欄(基本情報)'!C23)</f>
        <v>ー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1:16" ht="16.5" thickBot="1" x14ac:dyDescent="0.3">
      <c r="A44" s="128" t="s">
        <v>157</v>
      </c>
      <c r="B44" s="128"/>
      <c r="C44" s="128"/>
      <c r="D44" s="128"/>
      <c r="E44" s="56" t="s">
        <v>6</v>
      </c>
      <c r="F44" s="56" t="s">
        <v>7</v>
      </c>
      <c r="G44" s="56" t="s">
        <v>8</v>
      </c>
      <c r="H44" s="56" t="s">
        <v>9</v>
      </c>
      <c r="I44" s="56" t="s">
        <v>10</v>
      </c>
      <c r="J44" s="56" t="s">
        <v>11</v>
      </c>
      <c r="K44" s="56" t="s">
        <v>12</v>
      </c>
      <c r="L44" s="56" t="s">
        <v>13</v>
      </c>
      <c r="M44" s="56" t="s">
        <v>14</v>
      </c>
      <c r="N44" s="56" t="s">
        <v>15</v>
      </c>
      <c r="O44" s="56" t="s">
        <v>16</v>
      </c>
      <c r="P44" s="56" t="s">
        <v>17</v>
      </c>
    </row>
    <row r="45" spans="1:16" ht="16.5" thickBot="1" x14ac:dyDescent="0.3">
      <c r="A45" s="132" t="s">
        <v>99</v>
      </c>
      <c r="B45" s="132"/>
      <c r="C45" s="132"/>
      <c r="D45" s="132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6.5" thickBot="1" x14ac:dyDescent="0.3">
      <c r="A46" s="130" t="s">
        <v>100</v>
      </c>
      <c r="B46" s="130"/>
      <c r="C46" s="130"/>
      <c r="D46" s="130"/>
      <c r="E46" s="57">
        <f>'入力欄(差替情報)'!D15</f>
        <v>0</v>
      </c>
      <c r="F46" s="70">
        <f>'入力欄(差替情報)'!E15</f>
        <v>0</v>
      </c>
      <c r="G46" s="70">
        <f>'入力欄(差替情報)'!F15</f>
        <v>0</v>
      </c>
      <c r="H46" s="70">
        <f>'入力欄(差替情報)'!G15</f>
        <v>0</v>
      </c>
      <c r="I46" s="70">
        <f>'入力欄(差替情報)'!H15</f>
        <v>0</v>
      </c>
      <c r="J46" s="70">
        <f>'入力欄(差替情報)'!I15</f>
        <v>0</v>
      </c>
      <c r="K46" s="70">
        <f>'入力欄(差替情報)'!J15</f>
        <v>0</v>
      </c>
      <c r="L46" s="70">
        <f>'入力欄(差替情報)'!K15</f>
        <v>0</v>
      </c>
      <c r="M46" s="70">
        <f>'入力欄(差替情報)'!L15</f>
        <v>0</v>
      </c>
      <c r="N46" s="70">
        <f>'入力欄(差替情報)'!M15</f>
        <v>0</v>
      </c>
      <c r="O46" s="70">
        <f>'入力欄(差替情報)'!N15</f>
        <v>0</v>
      </c>
      <c r="P46" s="70">
        <f>'入力欄(差替情報)'!O15</f>
        <v>0</v>
      </c>
    </row>
    <row r="47" spans="1:16" ht="16.5" thickBot="1" x14ac:dyDescent="0.3">
      <c r="A47" s="132" t="s">
        <v>101</v>
      </c>
      <c r="B47" s="132"/>
      <c r="C47" s="132"/>
      <c r="D47" s="132"/>
      <c r="E47" s="62" t="e">
        <f>MIN(ROUND(E50/'入力欄(差替情報)'!D22,0),'入力欄(差替情報)'!D15)</f>
        <v>#DIV/0!</v>
      </c>
      <c r="F47" s="74" t="e">
        <f>MIN(ROUND(F50/'入力欄(差替情報)'!E22,0),'入力欄(差替情報)'!E15)</f>
        <v>#DIV/0!</v>
      </c>
      <c r="G47" s="74" t="e">
        <f>MIN(ROUND(G50/'入力欄(差替情報)'!F22,0),'入力欄(差替情報)'!F15)</f>
        <v>#DIV/0!</v>
      </c>
      <c r="H47" s="74" t="e">
        <f>MIN(ROUND(H50/'入力欄(差替情報)'!G22,0),'入力欄(差替情報)'!G15)</f>
        <v>#DIV/0!</v>
      </c>
      <c r="I47" s="74" t="e">
        <f>MIN(ROUND(I50/'入力欄(差替情報)'!H22,0),'入力欄(差替情報)'!H15)</f>
        <v>#DIV/0!</v>
      </c>
      <c r="J47" s="74" t="e">
        <f>MIN(ROUND(J50/'入力欄(差替情報)'!I22,0),'入力欄(差替情報)'!I15)</f>
        <v>#DIV/0!</v>
      </c>
      <c r="K47" s="74" t="e">
        <f>MIN(ROUND(K50/'入力欄(差替情報)'!J22,0),'入力欄(差替情報)'!J15)</f>
        <v>#DIV/0!</v>
      </c>
      <c r="L47" s="74" t="e">
        <f>MIN(ROUND(L50/'入力欄(差替情報)'!K22,0),'入力欄(差替情報)'!K15)</f>
        <v>#DIV/0!</v>
      </c>
      <c r="M47" s="74" t="e">
        <f>MIN(ROUND(M50/'入力欄(差替情報)'!L22,0),'入力欄(差替情報)'!L15)</f>
        <v>#DIV/0!</v>
      </c>
      <c r="N47" s="74" t="e">
        <f>MIN(ROUND(N50/'入力欄(差替情報)'!M22,0),'入力欄(差替情報)'!M15)</f>
        <v>#DIV/0!</v>
      </c>
      <c r="O47" s="74" t="e">
        <f>MIN(ROUND(O50/'入力欄(差替情報)'!N22,0),'入力欄(差替情報)'!N15)</f>
        <v>#DIV/0!</v>
      </c>
      <c r="P47" s="74" t="e">
        <f>MIN(ROUND(P50/'入力欄(差替情報)'!O22,0),'入力欄(差替情報)'!O15)</f>
        <v>#DIV/0!</v>
      </c>
    </row>
    <row r="48" spans="1:16" ht="16.5" thickBot="1" x14ac:dyDescent="0.3">
      <c r="A48" s="132" t="s">
        <v>102</v>
      </c>
      <c r="B48" s="132"/>
      <c r="C48" s="132"/>
      <c r="D48" s="132"/>
      <c r="E48" s="62" t="e">
        <f>E28+E31</f>
        <v>#DIV/0!</v>
      </c>
      <c r="F48" s="62" t="e">
        <f t="shared" ref="F48:P48" si="0">F28+F31</f>
        <v>#DIV/0!</v>
      </c>
      <c r="G48" s="62" t="e">
        <f t="shared" si="0"/>
        <v>#DIV/0!</v>
      </c>
      <c r="H48" s="62" t="e">
        <f t="shared" si="0"/>
        <v>#DIV/0!</v>
      </c>
      <c r="I48" s="62" t="e">
        <f t="shared" si="0"/>
        <v>#DIV/0!</v>
      </c>
      <c r="J48" s="62" t="e">
        <f t="shared" si="0"/>
        <v>#DIV/0!</v>
      </c>
      <c r="K48" s="62" t="e">
        <f t="shared" si="0"/>
        <v>#DIV/0!</v>
      </c>
      <c r="L48" s="62" t="e">
        <f t="shared" si="0"/>
        <v>#DIV/0!</v>
      </c>
      <c r="M48" s="62" t="e">
        <f t="shared" si="0"/>
        <v>#DIV/0!</v>
      </c>
      <c r="N48" s="62" t="e">
        <f t="shared" si="0"/>
        <v>#DIV/0!</v>
      </c>
      <c r="O48" s="62" t="e">
        <f t="shared" si="0"/>
        <v>#DIV/0!</v>
      </c>
      <c r="P48" s="62" t="e">
        <f t="shared" si="0"/>
        <v>#DIV/0!</v>
      </c>
    </row>
    <row r="49" spans="1:16" ht="16.5" thickBot="1" x14ac:dyDescent="0.3">
      <c r="A49" s="132" t="s">
        <v>103</v>
      </c>
      <c r="B49" s="132"/>
      <c r="C49" s="132"/>
      <c r="D49" s="132"/>
      <c r="E49" s="145">
        <f>IF('入力欄(差替情報)'!D103+'入力欄(差替情報)'!D115="","",'入力欄(差替情報)'!D103+'入力欄(差替情報)'!D115)</f>
        <v>0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</row>
    <row r="50" spans="1:16" ht="16.5" thickBot="1" x14ac:dyDescent="0.3">
      <c r="A50" s="132" t="s">
        <v>104</v>
      </c>
      <c r="B50" s="132"/>
      <c r="C50" s="132"/>
      <c r="D50" s="132"/>
      <c r="E50" s="62" t="e">
        <f>MAX('入力欄(差替情報)'!D24-E48,0)</f>
        <v>#DIV/0!</v>
      </c>
      <c r="F50" s="64" t="e">
        <f>MAX('入力欄(差替情報)'!E24-F48,0)</f>
        <v>#DIV/0!</v>
      </c>
      <c r="G50" s="64" t="e">
        <f>MAX('入力欄(差替情報)'!F24-G48,0)</f>
        <v>#DIV/0!</v>
      </c>
      <c r="H50" s="64" t="e">
        <f>MAX('入力欄(差替情報)'!G24-H48,0)</f>
        <v>#DIV/0!</v>
      </c>
      <c r="I50" s="64" t="e">
        <f>MAX('入力欄(差替情報)'!H24-I48,0)</f>
        <v>#DIV/0!</v>
      </c>
      <c r="J50" s="64" t="e">
        <f>MAX('入力欄(差替情報)'!I24-J48,0)</f>
        <v>#DIV/0!</v>
      </c>
      <c r="K50" s="64" t="e">
        <f>MAX('入力欄(差替情報)'!J24-K48,0)</f>
        <v>#DIV/0!</v>
      </c>
      <c r="L50" s="64" t="e">
        <f>MAX('入力欄(差替情報)'!K24-L48,0)</f>
        <v>#DIV/0!</v>
      </c>
      <c r="M50" s="64" t="e">
        <f>MAX('入力欄(差替情報)'!L24-M48,0)</f>
        <v>#DIV/0!</v>
      </c>
      <c r="N50" s="64" t="e">
        <f>MAX('入力欄(差替情報)'!M24-N48,0)</f>
        <v>#DIV/0!</v>
      </c>
      <c r="O50" s="64" t="e">
        <f>MAX('入力欄(差替情報)'!N24-O48,0)</f>
        <v>#DIV/0!</v>
      </c>
      <c r="P50" s="64" t="e">
        <f>MAX('入力欄(差替情報)'!O24-P48,0)</f>
        <v>#DIV/0!</v>
      </c>
    </row>
    <row r="51" spans="1:16" ht="16.5" thickBot="1" x14ac:dyDescent="0.3">
      <c r="A51" s="132" t="s">
        <v>105</v>
      </c>
      <c r="B51" s="132"/>
      <c r="C51" s="132"/>
      <c r="D51" s="132"/>
      <c r="E51" s="145">
        <f>MAX('入力欄(差替情報)'!D25-E49,0)</f>
        <v>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</row>
    <row r="52" spans="1:16" ht="16.5" thickBot="1" x14ac:dyDescent="0.3">
      <c r="A52" s="132" t="s">
        <v>149</v>
      </c>
      <c r="B52" s="132"/>
      <c r="C52" s="132"/>
      <c r="D52" s="132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t="16.5" thickBot="1" x14ac:dyDescent="0.3">
      <c r="A53" s="132" t="s">
        <v>106</v>
      </c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</row>
    <row r="54" spans="1:16" ht="16.5" thickBot="1" x14ac:dyDescent="0.3">
      <c r="A54" s="132" t="s">
        <v>150</v>
      </c>
      <c r="B54" s="132"/>
      <c r="C54" s="132"/>
      <c r="D54" s="132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t="16.5" thickBot="1" x14ac:dyDescent="0.3">
      <c r="A55" s="132" t="s">
        <v>107</v>
      </c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</row>
  </sheetData>
  <sheetProtection algorithmName="SHA-512" hashValue="pWDqy0toHNltpvyP8EmuPnySa5W6urAlbwbYtIG9jwhT6RepAQDfyswMIm5xPqzVPk0SE4WYPEYqc/Map12LcQ==" saltValue="hhwbK4q1Y9dp7GSa6j2kAA==" spinCount="100000" sheet="1" objects="1" scenarios="1"/>
  <mergeCells count="81">
    <mergeCell ref="A55:D55"/>
    <mergeCell ref="E55:P55"/>
    <mergeCell ref="A51:D51"/>
    <mergeCell ref="E51:P51"/>
    <mergeCell ref="A52:D52"/>
    <mergeCell ref="A53:D53"/>
    <mergeCell ref="E53:P53"/>
    <mergeCell ref="A54:D54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C34:D34"/>
    <mergeCell ref="E34:P34"/>
    <mergeCell ref="C35:D35"/>
    <mergeCell ref="E35:P35"/>
    <mergeCell ref="C36:D36"/>
    <mergeCell ref="E36:P36"/>
    <mergeCell ref="E37:P37"/>
    <mergeCell ref="C38:D38"/>
    <mergeCell ref="E38:P38"/>
    <mergeCell ref="C39:D39"/>
    <mergeCell ref="E39:P39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A21:D21"/>
    <mergeCell ref="E21:P21"/>
    <mergeCell ref="A22:D22"/>
    <mergeCell ref="E22:P22"/>
    <mergeCell ref="A23:D23"/>
    <mergeCell ref="E23:P23"/>
    <mergeCell ref="A18:D18"/>
    <mergeCell ref="E18:P18"/>
    <mergeCell ref="A19:D19"/>
    <mergeCell ref="E19:P19"/>
    <mergeCell ref="A20:D20"/>
    <mergeCell ref="E20:P20"/>
    <mergeCell ref="A15:D15"/>
    <mergeCell ref="E15:P15"/>
    <mergeCell ref="A16:D16"/>
    <mergeCell ref="E16:P16"/>
    <mergeCell ref="A17:D17"/>
    <mergeCell ref="E17:P17"/>
    <mergeCell ref="A12:D12"/>
    <mergeCell ref="E12:P12"/>
    <mergeCell ref="A13:D13"/>
    <mergeCell ref="E13:P13"/>
    <mergeCell ref="A14:D14"/>
    <mergeCell ref="E14:P14"/>
    <mergeCell ref="A1:D1"/>
    <mergeCell ref="A2:C2"/>
    <mergeCell ref="A4:Q4"/>
    <mergeCell ref="A6:Q6"/>
    <mergeCell ref="A11:D11"/>
    <mergeCell ref="E11:P11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activeCell="E24" sqref="E24:P24"/>
    </sheetView>
  </sheetViews>
  <sheetFormatPr defaultColWidth="8.875" defaultRowHeight="15.75" x14ac:dyDescent="0.25"/>
  <cols>
    <col min="1" max="1" width="2.75" style="1" customWidth="1"/>
    <col min="2" max="2" width="3.75" style="1" customWidth="1"/>
    <col min="3" max="16384" width="8.875" style="1"/>
  </cols>
  <sheetData>
    <row r="2" spans="2:3" x14ac:dyDescent="0.25">
      <c r="B2" s="1" t="s">
        <v>61</v>
      </c>
    </row>
    <row r="3" spans="2:3" x14ac:dyDescent="0.25">
      <c r="B3" s="1" t="s">
        <v>62</v>
      </c>
      <c r="C3" s="24" t="s">
        <v>63</v>
      </c>
    </row>
    <row r="4" spans="2:3" x14ac:dyDescent="0.25">
      <c r="B4" s="1" t="s">
        <v>62</v>
      </c>
      <c r="C4" s="24" t="s">
        <v>64</v>
      </c>
    </row>
    <row r="6" spans="2:3" x14ac:dyDescent="0.25">
      <c r="B6" s="1" t="s">
        <v>65</v>
      </c>
    </row>
    <row r="7" spans="2:3" x14ac:dyDescent="0.25">
      <c r="C7" s="24" t="s">
        <v>66</v>
      </c>
    </row>
    <row r="8" spans="2:3" x14ac:dyDescent="0.25">
      <c r="C8" s="24" t="s">
        <v>67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>
    <tabColor rgb="FF0070C0"/>
  </sheetPr>
  <dimension ref="A1:O99"/>
  <sheetViews>
    <sheetView topLeftCell="B1" zoomScaleNormal="100" workbookViewId="0">
      <selection activeCell="E24" sqref="E24:P24"/>
    </sheetView>
  </sheetViews>
  <sheetFormatPr defaultColWidth="9" defaultRowHeight="15.75" x14ac:dyDescent="0.25"/>
  <cols>
    <col min="1" max="1" width="24.125" style="1" bestFit="1" customWidth="1"/>
    <col min="2" max="2" width="11.375" style="1" bestFit="1" customWidth="1"/>
    <col min="3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3" x14ac:dyDescent="0.25">
      <c r="J1" s="5" t="s">
        <v>29</v>
      </c>
      <c r="L1" s="3"/>
      <c r="M1" s="4" t="s">
        <v>52</v>
      </c>
    </row>
    <row r="2" spans="1:13" x14ac:dyDescent="0.25"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</row>
    <row r="3" spans="1:13" x14ac:dyDescent="0.25">
      <c r="A3" s="1" t="s">
        <v>153</v>
      </c>
    </row>
    <row r="4" spans="1:13" x14ac:dyDescent="0.25">
      <c r="A4" s="5" t="s">
        <v>6</v>
      </c>
      <c r="B4" s="77">
        <v>4639.9608550782814</v>
      </c>
      <c r="C4" s="77">
        <v>11378.178402927209</v>
      </c>
      <c r="D4" s="77">
        <v>40649.032162255171</v>
      </c>
      <c r="E4" s="77">
        <v>18069.655392354125</v>
      </c>
      <c r="F4" s="77">
        <v>4749.1326810176124</v>
      </c>
      <c r="G4" s="77">
        <v>17870.472150419861</v>
      </c>
      <c r="H4" s="77">
        <v>7496.1343199050543</v>
      </c>
      <c r="I4" s="77">
        <v>3723.3387449392712</v>
      </c>
      <c r="J4" s="77">
        <v>12222.7062183665</v>
      </c>
    </row>
    <row r="5" spans="1:13" x14ac:dyDescent="0.25">
      <c r="A5" s="5" t="s">
        <v>7</v>
      </c>
      <c r="B5" s="77">
        <v>4216.3280810919305</v>
      </c>
      <c r="C5" s="77">
        <v>10573.997142593298</v>
      </c>
      <c r="D5" s="77">
        <v>38782.635239671879</v>
      </c>
      <c r="E5" s="77">
        <v>18255.239577464792</v>
      </c>
      <c r="F5" s="77">
        <v>4426.4278669275927</v>
      </c>
      <c r="G5" s="77">
        <v>18052.312311062429</v>
      </c>
      <c r="H5" s="77">
        <v>7408.7322643351426</v>
      </c>
      <c r="I5" s="77">
        <v>3712.5136032388664</v>
      </c>
      <c r="J5" s="77">
        <v>12406.438810924788</v>
      </c>
    </row>
    <row r="6" spans="1:13" x14ac:dyDescent="0.25">
      <c r="A6" s="5" t="s">
        <v>8</v>
      </c>
      <c r="B6" s="77">
        <v>4192.7984825371332</v>
      </c>
      <c r="C6" s="77">
        <v>11446.449712065023</v>
      </c>
      <c r="D6" s="77">
        <v>44295.17134657094</v>
      </c>
      <c r="E6" s="77">
        <v>19974.292555331991</v>
      </c>
      <c r="F6" s="77">
        <v>4889.1704305283765</v>
      </c>
      <c r="G6" s="77">
        <v>20675.943238408181</v>
      </c>
      <c r="H6" s="77">
        <v>8131.3927713746998</v>
      </c>
      <c r="I6" s="77">
        <v>4242.8755465587046</v>
      </c>
      <c r="J6" s="77">
        <v>14114.117644765171</v>
      </c>
    </row>
    <row r="7" spans="1:13" x14ac:dyDescent="0.25">
      <c r="A7" s="5" t="s">
        <v>9</v>
      </c>
      <c r="B7" s="77">
        <v>4765.1626435952894</v>
      </c>
      <c r="C7" s="77">
        <v>13682.240575341833</v>
      </c>
      <c r="D7" s="77">
        <v>56675.040812503488</v>
      </c>
      <c r="E7" s="77">
        <v>24271.940000000002</v>
      </c>
      <c r="F7" s="77">
        <v>5917.5789999999997</v>
      </c>
      <c r="G7" s="77">
        <v>26635.039999999997</v>
      </c>
      <c r="H7" s="77">
        <v>10341.645999999999</v>
      </c>
      <c r="I7" s="77">
        <v>5346.89</v>
      </c>
      <c r="J7" s="77">
        <v>18071.769900000003</v>
      </c>
    </row>
    <row r="8" spans="1:13" x14ac:dyDescent="0.25">
      <c r="A8" s="5" t="s">
        <v>10</v>
      </c>
      <c r="B8" s="77">
        <v>4894.5600000000004</v>
      </c>
      <c r="C8" s="77">
        <v>14053.263000000001</v>
      </c>
      <c r="D8" s="77">
        <v>56672.829999999994</v>
      </c>
      <c r="E8" s="77">
        <v>24271.940000000002</v>
      </c>
      <c r="F8" s="77">
        <v>5917.5789999999997</v>
      </c>
      <c r="G8" s="77">
        <v>26635.039999999997</v>
      </c>
      <c r="H8" s="77">
        <v>10341.645999999999</v>
      </c>
      <c r="I8" s="77">
        <v>5346.89</v>
      </c>
      <c r="J8" s="77">
        <v>18071.769900000003</v>
      </c>
    </row>
    <row r="9" spans="1:13" x14ac:dyDescent="0.25">
      <c r="A9" s="5" t="s">
        <v>11</v>
      </c>
      <c r="B9" s="77">
        <v>4588.7162484979572</v>
      </c>
      <c r="C9" s="77">
        <v>12644.235524114767</v>
      </c>
      <c r="D9" s="77">
        <v>48137.484915124347</v>
      </c>
      <c r="E9" s="77">
        <v>22875.210080482895</v>
      </c>
      <c r="F9" s="77">
        <v>5272.0180931129926</v>
      </c>
      <c r="G9" s="77">
        <v>22759.882084702447</v>
      </c>
      <c r="H9" s="77">
        <v>9237.6102493467715</v>
      </c>
      <c r="I9" s="77">
        <v>4675.8212145748994</v>
      </c>
      <c r="J9" s="77">
        <v>15583.464370914815</v>
      </c>
    </row>
    <row r="10" spans="1:13" x14ac:dyDescent="0.25">
      <c r="A10" s="5" t="s">
        <v>12</v>
      </c>
      <c r="B10" s="77">
        <v>4615.2512765957445</v>
      </c>
      <c r="C10" s="77">
        <v>11195.532764079036</v>
      </c>
      <c r="D10" s="77">
        <v>40635.747287234241</v>
      </c>
      <c r="E10" s="77">
        <v>19378.481750503019</v>
      </c>
      <c r="F10" s="77">
        <v>4596.9151272015652</v>
      </c>
      <c r="G10" s="77">
        <v>18578.398123402701</v>
      </c>
      <c r="H10" s="77">
        <v>7735.0783993453351</v>
      </c>
      <c r="I10" s="77">
        <v>3918.1612955465584</v>
      </c>
      <c r="J10" s="77">
        <v>13284.648879881275</v>
      </c>
    </row>
    <row r="11" spans="1:13" x14ac:dyDescent="0.25">
      <c r="A11" s="5" t="s">
        <v>13</v>
      </c>
      <c r="B11" s="77">
        <v>5284.8298554797275</v>
      </c>
      <c r="C11" s="77">
        <v>12550.708024273694</v>
      </c>
      <c r="D11" s="77">
        <v>42312.713254161943</v>
      </c>
      <c r="E11" s="77">
        <v>19007.32338028169</v>
      </c>
      <c r="F11" s="77">
        <v>5035.3080821917811</v>
      </c>
      <c r="G11" s="77">
        <v>18879.855502008035</v>
      </c>
      <c r="H11" s="77">
        <v>8454.9612534336393</v>
      </c>
      <c r="I11" s="77">
        <v>4004.7524291497975</v>
      </c>
      <c r="J11" s="77">
        <v>13583.791658250881</v>
      </c>
    </row>
    <row r="12" spans="1:13" x14ac:dyDescent="0.25">
      <c r="A12" s="5" t="s">
        <v>14</v>
      </c>
      <c r="B12" s="77">
        <v>5684.9230309112809</v>
      </c>
      <c r="C12" s="77">
        <v>14058.731959199378</v>
      </c>
      <c r="D12" s="77">
        <v>46734.81771648593</v>
      </c>
      <c r="E12" s="77">
        <v>21556.606659959758</v>
      </c>
      <c r="F12" s="77">
        <v>5759.9874363992167</v>
      </c>
      <c r="G12" s="77">
        <v>23011.743055859803</v>
      </c>
      <c r="H12" s="77">
        <v>10164.761149146734</v>
      </c>
      <c r="I12" s="77">
        <v>4989.7103238866403</v>
      </c>
      <c r="J12" s="77">
        <v>17070.940362902889</v>
      </c>
    </row>
    <row r="13" spans="1:13" x14ac:dyDescent="0.25">
      <c r="A13" s="5" t="s">
        <v>15</v>
      </c>
      <c r="B13" s="77">
        <v>5862.62</v>
      </c>
      <c r="C13" s="77">
        <v>14738.267000000002</v>
      </c>
      <c r="D13" s="77">
        <v>50201.429105876006</v>
      </c>
      <c r="E13" s="77">
        <v>22875.210080482895</v>
      </c>
      <c r="F13" s="77">
        <v>6222.74</v>
      </c>
      <c r="G13" s="77">
        <v>24456.777006206645</v>
      </c>
      <c r="H13" s="77">
        <v>10272.556651429446</v>
      </c>
      <c r="I13" s="77">
        <v>4989.7103238866403</v>
      </c>
      <c r="J13" s="77">
        <v>17273.427364336127</v>
      </c>
    </row>
    <row r="14" spans="1:13" x14ac:dyDescent="0.25">
      <c r="A14" s="5" t="s">
        <v>16</v>
      </c>
      <c r="B14" s="77">
        <v>5815.5508028904051</v>
      </c>
      <c r="C14" s="77">
        <v>14503.43417394682</v>
      </c>
      <c r="D14" s="77">
        <v>50203.437936236303</v>
      </c>
      <c r="E14" s="77">
        <v>22875.210080482895</v>
      </c>
      <c r="F14" s="77">
        <v>6222.74</v>
      </c>
      <c r="G14" s="77">
        <v>24456.777006206645</v>
      </c>
      <c r="H14" s="77">
        <v>10272.556651429446</v>
      </c>
      <c r="I14" s="77">
        <v>4989.7103238866403</v>
      </c>
      <c r="J14" s="77">
        <v>17273.427364336127</v>
      </c>
    </row>
    <row r="15" spans="1:13" x14ac:dyDescent="0.25">
      <c r="A15" s="5" t="s">
        <v>17</v>
      </c>
      <c r="B15" s="77">
        <v>5309.5394339622644</v>
      </c>
      <c r="C15" s="77">
        <v>13177.097172517664</v>
      </c>
      <c r="D15" s="77">
        <v>45726.831089897882</v>
      </c>
      <c r="E15" s="77">
        <v>20257.547364185113</v>
      </c>
      <c r="F15" s="77">
        <v>5558.9396673189822</v>
      </c>
      <c r="G15" s="77">
        <v>20907.389806498722</v>
      </c>
      <c r="H15" s="77">
        <v>9027.7665258946599</v>
      </c>
      <c r="I15" s="77">
        <v>4372.7572469635625</v>
      </c>
      <c r="J15" s="77">
        <v>14623.198787667821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30</v>
      </c>
      <c r="B17" s="78">
        <v>148008.02140290482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53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2" x14ac:dyDescent="0.25">
      <c r="L20" s="7"/>
    </row>
    <row r="21" spans="1:12" x14ac:dyDescent="0.25">
      <c r="A21" s="1" t="s">
        <v>54</v>
      </c>
      <c r="B21" s="79"/>
      <c r="C21" s="80">
        <f>B21</f>
        <v>0</v>
      </c>
      <c r="D21" s="80">
        <f t="shared" ref="D21:J21" si="0">C21</f>
        <v>0</v>
      </c>
      <c r="E21" s="80">
        <f t="shared" si="0"/>
        <v>0</v>
      </c>
      <c r="F21" s="80">
        <f t="shared" si="0"/>
        <v>0</v>
      </c>
      <c r="G21" s="80">
        <f t="shared" si="0"/>
        <v>0</v>
      </c>
      <c r="H21" s="80">
        <f t="shared" si="0"/>
        <v>0</v>
      </c>
      <c r="I21" s="80">
        <f t="shared" si="0"/>
        <v>0</v>
      </c>
      <c r="J21" s="80">
        <f t="shared" si="0"/>
        <v>0</v>
      </c>
      <c r="L21" s="7"/>
    </row>
    <row r="22" spans="1:12" x14ac:dyDescent="0.25">
      <c r="L22" s="7"/>
    </row>
    <row r="23" spans="1:12" x14ac:dyDescent="0.25">
      <c r="A23" s="1" t="s">
        <v>154</v>
      </c>
    </row>
    <row r="24" spans="1:12" x14ac:dyDescent="0.25">
      <c r="A24" s="5" t="s">
        <v>6</v>
      </c>
      <c r="B24" s="77">
        <v>1063.4886385068442</v>
      </c>
      <c r="C24" s="77">
        <v>3913.1352709801922</v>
      </c>
      <c r="D24" s="77">
        <v>2617.5124389078046</v>
      </c>
      <c r="E24" s="77">
        <v>2094.4033310053237</v>
      </c>
      <c r="F24" s="77">
        <v>1315.4786227196382</v>
      </c>
      <c r="G24" s="77">
        <v>2088.6957615772835</v>
      </c>
      <c r="H24" s="77">
        <v>1019.7168224498463</v>
      </c>
      <c r="I24" s="77">
        <v>677.36561174263022</v>
      </c>
      <c r="J24" s="77">
        <v>1012.6335021104449</v>
      </c>
    </row>
    <row r="25" spans="1:12" x14ac:dyDescent="0.25">
      <c r="A25" s="5" t="s">
        <v>7</v>
      </c>
      <c r="B25" s="77">
        <v>1163.6841954271656</v>
      </c>
      <c r="C25" s="77">
        <v>4242.6765343732213</v>
      </c>
      <c r="D25" s="77">
        <v>4027.5681770236733</v>
      </c>
      <c r="E25" s="77">
        <v>2607.7768359716065</v>
      </c>
      <c r="F25" s="77">
        <v>1305.537033109355</v>
      </c>
      <c r="G25" s="77">
        <v>2915.9363943399903</v>
      </c>
      <c r="H25" s="77">
        <v>1596.2014424094436</v>
      </c>
      <c r="I25" s="77">
        <v>1011.6001133896611</v>
      </c>
      <c r="J25" s="77">
        <v>1429.1792739558578</v>
      </c>
    </row>
    <row r="26" spans="1:12" x14ac:dyDescent="0.25">
      <c r="A26" s="5" t="s">
        <v>8</v>
      </c>
      <c r="B26" s="77">
        <v>1171.5559726738279</v>
      </c>
      <c r="C26" s="77">
        <v>4134.822688538321</v>
      </c>
      <c r="D26" s="77">
        <v>4998.2205765627714</v>
      </c>
      <c r="E26" s="77">
        <v>3261.4771201220869</v>
      </c>
      <c r="F26" s="77">
        <v>1122.5296040314233</v>
      </c>
      <c r="G26" s="77">
        <v>3410.3392113692389</v>
      </c>
      <c r="H26" s="77">
        <v>1724.29433366694</v>
      </c>
      <c r="I26" s="77">
        <v>1059.6476595311556</v>
      </c>
      <c r="J26" s="77">
        <v>1987.9228335042612</v>
      </c>
    </row>
    <row r="27" spans="1:12" x14ac:dyDescent="0.25">
      <c r="A27" s="5" t="s">
        <v>9</v>
      </c>
      <c r="B27" s="77">
        <v>854.10440852848217</v>
      </c>
      <c r="C27" s="77">
        <v>3988.1112001801957</v>
      </c>
      <c r="D27" s="77">
        <v>5974.9290394706659</v>
      </c>
      <c r="E27" s="77">
        <v>3975.3706969222767</v>
      </c>
      <c r="F27" s="77">
        <v>1214.9636852605245</v>
      </c>
      <c r="G27" s="77">
        <v>3969.6177933272497</v>
      </c>
      <c r="H27" s="77">
        <v>2453.12252429096</v>
      </c>
      <c r="I27" s="77">
        <v>1404.7859130002325</v>
      </c>
      <c r="J27" s="77">
        <v>1939.6247390193903</v>
      </c>
    </row>
    <row r="28" spans="1:12" x14ac:dyDescent="0.25">
      <c r="A28" s="5" t="s">
        <v>10</v>
      </c>
      <c r="B28" s="77">
        <v>866.64127134386513</v>
      </c>
      <c r="C28" s="77">
        <v>4611.2695668799624</v>
      </c>
      <c r="D28" s="77">
        <v>6362.8733818986193</v>
      </c>
      <c r="E28" s="77">
        <v>4146.4626744538537</v>
      </c>
      <c r="F28" s="77">
        <v>1122.8175277775067</v>
      </c>
      <c r="G28" s="77">
        <v>3866.8163750068388</v>
      </c>
      <c r="H28" s="77">
        <v>2453.2827506778272</v>
      </c>
      <c r="I28" s="77">
        <v>1471.7801133993744</v>
      </c>
      <c r="J28" s="77">
        <v>2183.5163385621145</v>
      </c>
    </row>
    <row r="29" spans="1:12" x14ac:dyDescent="0.25">
      <c r="A29" s="5" t="s">
        <v>11</v>
      </c>
      <c r="B29" s="77">
        <v>782.1842852214013</v>
      </c>
      <c r="C29" s="77">
        <v>3504.3848520356705</v>
      </c>
      <c r="D29" s="77">
        <v>4620.5141717354363</v>
      </c>
      <c r="E29" s="77">
        <v>2878.6687112173422</v>
      </c>
      <c r="F29" s="77">
        <v>934.71951221142695</v>
      </c>
      <c r="G29" s="77">
        <v>2832.4963096049187</v>
      </c>
      <c r="H29" s="77">
        <v>1628.0425501285422</v>
      </c>
      <c r="I29" s="77">
        <v>1085.38400604607</v>
      </c>
      <c r="J29" s="77">
        <v>1695.9756017991867</v>
      </c>
    </row>
    <row r="30" spans="1:12" x14ac:dyDescent="0.25">
      <c r="A30" s="5" t="s">
        <v>12</v>
      </c>
      <c r="B30" s="77">
        <v>738.48082966564061</v>
      </c>
      <c r="C30" s="77">
        <v>3065.8667851215578</v>
      </c>
      <c r="D30" s="77">
        <v>3521.4454951303519</v>
      </c>
      <c r="E30" s="77">
        <v>2419.8352206385348</v>
      </c>
      <c r="F30" s="77">
        <v>829.82289738160853</v>
      </c>
      <c r="G30" s="77">
        <v>2136.7696732481945</v>
      </c>
      <c r="H30" s="77">
        <v>1341.0788388136341</v>
      </c>
      <c r="I30" s="77">
        <v>900.60247541368096</v>
      </c>
      <c r="J30" s="77">
        <v>1507.097784586811</v>
      </c>
    </row>
    <row r="31" spans="1:12" x14ac:dyDescent="0.25">
      <c r="A31" s="5" t="s">
        <v>13</v>
      </c>
      <c r="B31" s="77">
        <v>1018.7507909982551</v>
      </c>
      <c r="C31" s="77">
        <v>2733.6834811011513</v>
      </c>
      <c r="D31" s="77">
        <v>1493.4592215607186</v>
      </c>
      <c r="E31" s="77">
        <v>1069.8798142707108</v>
      </c>
      <c r="F31" s="77">
        <v>929.53855928616656</v>
      </c>
      <c r="G31" s="77">
        <v>1022.3866214264342</v>
      </c>
      <c r="H31" s="77">
        <v>450.77183830608465</v>
      </c>
      <c r="I31" s="77">
        <v>439.80457917086676</v>
      </c>
      <c r="J31" s="77">
        <v>1007.8750938796072</v>
      </c>
    </row>
    <row r="32" spans="1:12" x14ac:dyDescent="0.25">
      <c r="A32" s="5" t="s">
        <v>14</v>
      </c>
      <c r="B32" s="77">
        <v>880.69621319610451</v>
      </c>
      <c r="C32" s="77">
        <v>3288.4759506808487</v>
      </c>
      <c r="D32" s="77">
        <v>1501.5982065098381</v>
      </c>
      <c r="E32" s="77">
        <v>1446.4148817371095</v>
      </c>
      <c r="F32" s="77">
        <v>1051.8586842295149</v>
      </c>
      <c r="G32" s="77">
        <v>1497.4370903585445</v>
      </c>
      <c r="H32" s="77">
        <v>843.80537645501954</v>
      </c>
      <c r="I32" s="77">
        <v>629.2694101513963</v>
      </c>
      <c r="J32" s="77">
        <v>1235.9441866815946</v>
      </c>
    </row>
    <row r="33" spans="1:12" x14ac:dyDescent="0.25">
      <c r="A33" s="5" t="s">
        <v>15</v>
      </c>
      <c r="B33" s="77">
        <v>691.6563221561596</v>
      </c>
      <c r="C33" s="77">
        <v>3376.3601137888218</v>
      </c>
      <c r="D33" s="77">
        <v>1635.6855879286763</v>
      </c>
      <c r="E33" s="77">
        <v>1391.392826963111</v>
      </c>
      <c r="F33" s="77">
        <v>895.0946907308703</v>
      </c>
      <c r="G33" s="77">
        <v>1432.8478534242404</v>
      </c>
      <c r="H33" s="77">
        <v>923.42347531586802</v>
      </c>
      <c r="I33" s="77">
        <v>661.66672055220704</v>
      </c>
      <c r="J33" s="77">
        <v>1292.7324091400026</v>
      </c>
    </row>
    <row r="34" spans="1:12" x14ac:dyDescent="0.25">
      <c r="A34" s="5" t="s">
        <v>16</v>
      </c>
      <c r="B34" s="77">
        <v>841.86204873235761</v>
      </c>
      <c r="C34" s="77">
        <v>3697.5149845997612</v>
      </c>
      <c r="D34" s="77">
        <v>1370.2475581648689</v>
      </c>
      <c r="E34" s="77">
        <v>1178.0443881539916</v>
      </c>
      <c r="F34" s="77">
        <v>913.48323791490441</v>
      </c>
      <c r="G34" s="77">
        <v>1431.7896071359055</v>
      </c>
      <c r="H34" s="77">
        <v>837.03024154426998</v>
      </c>
      <c r="I34" s="77">
        <v>643.6539288398377</v>
      </c>
      <c r="J34" s="77">
        <v>1277.7340049140892</v>
      </c>
    </row>
    <row r="35" spans="1:12" x14ac:dyDescent="0.25">
      <c r="A35" s="5" t="s">
        <v>17</v>
      </c>
      <c r="B35" s="77">
        <v>831.11592432363614</v>
      </c>
      <c r="C35" s="77">
        <v>3242.0496740691924</v>
      </c>
      <c r="D35" s="77">
        <v>1651.2496312339863</v>
      </c>
      <c r="E35" s="77">
        <v>1398.468992649498</v>
      </c>
      <c r="F35" s="77">
        <v>1070.3792213361221</v>
      </c>
      <c r="G35" s="77">
        <v>1523.5368298073315</v>
      </c>
      <c r="H35" s="77">
        <v>890.77405277313528</v>
      </c>
      <c r="I35" s="77">
        <v>697.83586453522855</v>
      </c>
      <c r="J35" s="77">
        <v>1356.8898092719007</v>
      </c>
    </row>
    <row r="36" spans="1:12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25">
      <c r="A37" s="1" t="s">
        <v>55</v>
      </c>
    </row>
    <row r="38" spans="1:12" x14ac:dyDescent="0.25">
      <c r="A38" s="5" t="s">
        <v>6</v>
      </c>
      <c r="B38" s="8">
        <f>B4-B24</f>
        <v>3576.4722165714375</v>
      </c>
      <c r="C38" s="8">
        <f t="shared" ref="C38:J38" si="1">C4-C24</f>
        <v>7465.0431319470172</v>
      </c>
      <c r="D38" s="8">
        <f t="shared" si="1"/>
        <v>38031.519723347366</v>
      </c>
      <c r="E38" s="8">
        <f t="shared" si="1"/>
        <v>15975.252061348801</v>
      </c>
      <c r="F38" s="8">
        <f t="shared" si="1"/>
        <v>3433.6540582979742</v>
      </c>
      <c r="G38" s="8">
        <f t="shared" si="1"/>
        <v>15781.776388842576</v>
      </c>
      <c r="H38" s="8">
        <f t="shared" si="1"/>
        <v>6476.4174974552079</v>
      </c>
      <c r="I38" s="8">
        <f t="shared" si="1"/>
        <v>3045.9731331966409</v>
      </c>
      <c r="J38" s="8">
        <f t="shared" si="1"/>
        <v>11210.072716256056</v>
      </c>
      <c r="L38" s="10"/>
    </row>
    <row r="39" spans="1:12" x14ac:dyDescent="0.25">
      <c r="A39" s="5" t="s">
        <v>7</v>
      </c>
      <c r="B39" s="8">
        <f t="shared" ref="B39:J49" si="2">B5-B25</f>
        <v>3052.6438856647646</v>
      </c>
      <c r="C39" s="8">
        <f t="shared" si="2"/>
        <v>6331.3206082200768</v>
      </c>
      <c r="D39" s="8">
        <f t="shared" si="2"/>
        <v>34755.067062648202</v>
      </c>
      <c r="E39" s="8">
        <f t="shared" si="2"/>
        <v>15647.462741493186</v>
      </c>
      <c r="F39" s="8">
        <f t="shared" si="2"/>
        <v>3120.8908338182378</v>
      </c>
      <c r="G39" s="8">
        <f t="shared" si="2"/>
        <v>15136.375916722438</v>
      </c>
      <c r="H39" s="8">
        <f t="shared" si="2"/>
        <v>5812.5308219256985</v>
      </c>
      <c r="I39" s="8">
        <f t="shared" si="2"/>
        <v>2700.9134898492052</v>
      </c>
      <c r="J39" s="8">
        <f t="shared" si="2"/>
        <v>10977.25953696893</v>
      </c>
      <c r="L39" s="10"/>
    </row>
    <row r="40" spans="1:12" x14ac:dyDescent="0.25">
      <c r="A40" s="5" t="s">
        <v>8</v>
      </c>
      <c r="B40" s="8">
        <f t="shared" si="2"/>
        <v>3021.2425098633053</v>
      </c>
      <c r="C40" s="8">
        <f t="shared" si="2"/>
        <v>7311.627023526702</v>
      </c>
      <c r="D40" s="8">
        <f t="shared" si="2"/>
        <v>39296.950770008167</v>
      </c>
      <c r="E40" s="8">
        <f t="shared" si="2"/>
        <v>16712.815435209905</v>
      </c>
      <c r="F40" s="8">
        <f t="shared" si="2"/>
        <v>3766.6408264969532</v>
      </c>
      <c r="G40" s="8">
        <f t="shared" si="2"/>
        <v>17265.604027038942</v>
      </c>
      <c r="H40" s="8">
        <f t="shared" si="2"/>
        <v>6407.0984377077602</v>
      </c>
      <c r="I40" s="8">
        <f t="shared" si="2"/>
        <v>3183.2278870275491</v>
      </c>
      <c r="J40" s="8">
        <f t="shared" si="2"/>
        <v>12126.19481126091</v>
      </c>
      <c r="L40" s="10"/>
    </row>
    <row r="41" spans="1:12" x14ac:dyDescent="0.25">
      <c r="A41" s="5" t="s">
        <v>9</v>
      </c>
      <c r="B41" s="8">
        <f t="shared" si="2"/>
        <v>3911.0582350668074</v>
      </c>
      <c r="C41" s="8">
        <f t="shared" si="2"/>
        <v>9694.1293751616377</v>
      </c>
      <c r="D41" s="8">
        <f t="shared" si="2"/>
        <v>50700.111773032826</v>
      </c>
      <c r="E41" s="8">
        <f t="shared" si="2"/>
        <v>20296.569303077726</v>
      </c>
      <c r="F41" s="8">
        <f t="shared" si="2"/>
        <v>4702.6153147394753</v>
      </c>
      <c r="G41" s="8">
        <f t="shared" si="2"/>
        <v>22665.422206672749</v>
      </c>
      <c r="H41" s="8">
        <f t="shared" si="2"/>
        <v>7888.5234757090384</v>
      </c>
      <c r="I41" s="8">
        <f t="shared" si="2"/>
        <v>3942.1040869997678</v>
      </c>
      <c r="J41" s="8">
        <f t="shared" si="2"/>
        <v>16132.145160980614</v>
      </c>
      <c r="L41" s="10"/>
    </row>
    <row r="42" spans="1:12" x14ac:dyDescent="0.25">
      <c r="A42" s="5" t="s">
        <v>10</v>
      </c>
      <c r="B42" s="8">
        <f t="shared" si="2"/>
        <v>4027.9187286561355</v>
      </c>
      <c r="C42" s="8">
        <f t="shared" si="2"/>
        <v>9441.9934331200384</v>
      </c>
      <c r="D42" s="8">
        <f t="shared" si="2"/>
        <v>50309.956618101372</v>
      </c>
      <c r="E42" s="8">
        <f t="shared" si="2"/>
        <v>20125.477325546148</v>
      </c>
      <c r="F42" s="8">
        <f t="shared" si="2"/>
        <v>4794.7614722224935</v>
      </c>
      <c r="G42" s="8">
        <f t="shared" si="2"/>
        <v>22768.223624993159</v>
      </c>
      <c r="H42" s="8">
        <f t="shared" si="2"/>
        <v>7888.3632493221721</v>
      </c>
      <c r="I42" s="8">
        <f t="shared" si="2"/>
        <v>3875.1098866006259</v>
      </c>
      <c r="J42" s="8">
        <f t="shared" si="2"/>
        <v>15888.253561437888</v>
      </c>
      <c r="L42" s="10"/>
    </row>
    <row r="43" spans="1:12" x14ac:dyDescent="0.25">
      <c r="A43" s="5" t="s">
        <v>11</v>
      </c>
      <c r="B43" s="8">
        <f t="shared" si="2"/>
        <v>3806.5319632765559</v>
      </c>
      <c r="C43" s="8">
        <f t="shared" si="2"/>
        <v>9139.8506720790974</v>
      </c>
      <c r="D43" s="8">
        <f t="shared" si="2"/>
        <v>43516.970743388913</v>
      </c>
      <c r="E43" s="8">
        <f t="shared" si="2"/>
        <v>19996.541369265553</v>
      </c>
      <c r="F43" s="8">
        <f t="shared" si="2"/>
        <v>4337.2985809015654</v>
      </c>
      <c r="G43" s="8">
        <f t="shared" si="2"/>
        <v>19927.385775097529</v>
      </c>
      <c r="H43" s="8">
        <f t="shared" si="2"/>
        <v>7609.5676992182289</v>
      </c>
      <c r="I43" s="8">
        <f t="shared" si="2"/>
        <v>3590.4372085288296</v>
      </c>
      <c r="J43" s="8">
        <f t="shared" si="2"/>
        <v>13887.488769115629</v>
      </c>
      <c r="L43" s="10"/>
    </row>
    <row r="44" spans="1:12" x14ac:dyDescent="0.25">
      <c r="A44" s="5" t="s">
        <v>12</v>
      </c>
      <c r="B44" s="8">
        <f t="shared" si="2"/>
        <v>3876.7704469301038</v>
      </c>
      <c r="C44" s="8">
        <f t="shared" si="2"/>
        <v>8129.6659789574787</v>
      </c>
      <c r="D44" s="8">
        <f t="shared" si="2"/>
        <v>37114.301792103892</v>
      </c>
      <c r="E44" s="8">
        <f t="shared" si="2"/>
        <v>16958.646529864483</v>
      </c>
      <c r="F44" s="8">
        <f t="shared" si="2"/>
        <v>3767.0922298199566</v>
      </c>
      <c r="G44" s="8">
        <f t="shared" si="2"/>
        <v>16441.628450154509</v>
      </c>
      <c r="H44" s="8">
        <f t="shared" si="2"/>
        <v>6393.9995605317008</v>
      </c>
      <c r="I44" s="8">
        <f t="shared" si="2"/>
        <v>3017.5588201328774</v>
      </c>
      <c r="J44" s="8">
        <f t="shared" si="2"/>
        <v>11777.551095294464</v>
      </c>
      <c r="L44" s="10"/>
    </row>
    <row r="45" spans="1:12" x14ac:dyDescent="0.25">
      <c r="A45" s="5" t="s">
        <v>13</v>
      </c>
      <c r="B45" s="8">
        <f t="shared" si="2"/>
        <v>4266.0790644814724</v>
      </c>
      <c r="C45" s="8">
        <f t="shared" si="2"/>
        <v>9817.0245431725416</v>
      </c>
      <c r="D45" s="8">
        <f t="shared" si="2"/>
        <v>40819.254032601224</v>
      </c>
      <c r="E45" s="8">
        <f t="shared" si="2"/>
        <v>17937.443566010981</v>
      </c>
      <c r="F45" s="8">
        <f t="shared" si="2"/>
        <v>4105.7695229056144</v>
      </c>
      <c r="G45" s="8">
        <f t="shared" si="2"/>
        <v>17857.4688805816</v>
      </c>
      <c r="H45" s="8">
        <f t="shared" si="2"/>
        <v>8004.1894151275546</v>
      </c>
      <c r="I45" s="8">
        <f t="shared" si="2"/>
        <v>3564.9478499789307</v>
      </c>
      <c r="J45" s="8">
        <f t="shared" si="2"/>
        <v>12575.916564371273</v>
      </c>
      <c r="L45" s="10"/>
    </row>
    <row r="46" spans="1:12" x14ac:dyDescent="0.25">
      <c r="A46" s="5" t="s">
        <v>14</v>
      </c>
      <c r="B46" s="8">
        <f t="shared" si="2"/>
        <v>4804.2268177151764</v>
      </c>
      <c r="C46" s="8">
        <f t="shared" si="2"/>
        <v>10770.256008518529</v>
      </c>
      <c r="D46" s="8">
        <f t="shared" si="2"/>
        <v>45233.219509976094</v>
      </c>
      <c r="E46" s="8">
        <f t="shared" si="2"/>
        <v>20110.191778222648</v>
      </c>
      <c r="F46" s="8">
        <f t="shared" si="2"/>
        <v>4708.1287521697013</v>
      </c>
      <c r="G46" s="8">
        <f t="shared" si="2"/>
        <v>21514.305965501258</v>
      </c>
      <c r="H46" s="8">
        <f t="shared" si="2"/>
        <v>9320.9557726917155</v>
      </c>
      <c r="I46" s="8">
        <f t="shared" si="2"/>
        <v>4360.4409137352441</v>
      </c>
      <c r="J46" s="8">
        <f t="shared" si="2"/>
        <v>15834.996176221295</v>
      </c>
      <c r="L46" s="10"/>
    </row>
    <row r="47" spans="1:12" x14ac:dyDescent="0.25">
      <c r="A47" s="5" t="s">
        <v>15</v>
      </c>
      <c r="B47" s="8">
        <f t="shared" si="2"/>
        <v>5170.9636778438398</v>
      </c>
      <c r="C47" s="8">
        <f t="shared" si="2"/>
        <v>11361.90688621118</v>
      </c>
      <c r="D47" s="8">
        <f t="shared" si="2"/>
        <v>48565.743517947332</v>
      </c>
      <c r="E47" s="8">
        <f t="shared" si="2"/>
        <v>21483.817253519785</v>
      </c>
      <c r="F47" s="8">
        <f t="shared" si="2"/>
        <v>5327.6453092691299</v>
      </c>
      <c r="G47" s="8">
        <f t="shared" si="2"/>
        <v>23023.929152782403</v>
      </c>
      <c r="H47" s="8">
        <f t="shared" si="2"/>
        <v>9349.1331761135771</v>
      </c>
      <c r="I47" s="8">
        <f t="shared" si="2"/>
        <v>4328.0436033344331</v>
      </c>
      <c r="J47" s="8">
        <f t="shared" si="2"/>
        <v>15980.694955196124</v>
      </c>
      <c r="L47" s="10"/>
    </row>
    <row r="48" spans="1:12" x14ac:dyDescent="0.25">
      <c r="A48" s="5" t="s">
        <v>16</v>
      </c>
      <c r="B48" s="8">
        <f t="shared" si="2"/>
        <v>4973.6887541580472</v>
      </c>
      <c r="C48" s="8">
        <f t="shared" si="2"/>
        <v>10805.91918934706</v>
      </c>
      <c r="D48" s="8">
        <f t="shared" si="2"/>
        <v>48833.190378071435</v>
      </c>
      <c r="E48" s="8">
        <f t="shared" si="2"/>
        <v>21697.165692328905</v>
      </c>
      <c r="F48" s="8">
        <f t="shared" si="2"/>
        <v>5309.256762085095</v>
      </c>
      <c r="G48" s="8">
        <f t="shared" si="2"/>
        <v>23024.987399070738</v>
      </c>
      <c r="H48" s="8">
        <f t="shared" si="2"/>
        <v>9435.5264098851767</v>
      </c>
      <c r="I48" s="8">
        <f t="shared" si="2"/>
        <v>4346.0563950468022</v>
      </c>
      <c r="J48" s="8">
        <f t="shared" si="2"/>
        <v>15995.693359422037</v>
      </c>
      <c r="L48" s="10"/>
    </row>
    <row r="49" spans="1:13" x14ac:dyDescent="0.25">
      <c r="A49" s="5" t="s">
        <v>17</v>
      </c>
      <c r="B49" s="8">
        <f t="shared" si="2"/>
        <v>4478.4235096386283</v>
      </c>
      <c r="C49" s="8">
        <f t="shared" si="2"/>
        <v>9935.0474984484717</v>
      </c>
      <c r="D49" s="8">
        <f t="shared" si="2"/>
        <v>44075.581458663895</v>
      </c>
      <c r="E49" s="8">
        <f t="shared" si="2"/>
        <v>18859.078371535616</v>
      </c>
      <c r="F49" s="8">
        <f t="shared" si="2"/>
        <v>4488.5604459828601</v>
      </c>
      <c r="G49" s="8">
        <f t="shared" si="2"/>
        <v>19383.852976691393</v>
      </c>
      <c r="H49" s="8">
        <f t="shared" si="2"/>
        <v>8136.9924731215251</v>
      </c>
      <c r="I49" s="8">
        <f t="shared" si="2"/>
        <v>3674.9213824283338</v>
      </c>
      <c r="J49" s="8">
        <f>J15-J35</f>
        <v>13266.30897839592</v>
      </c>
      <c r="L49" s="10"/>
    </row>
    <row r="50" spans="1:13" x14ac:dyDescent="0.25">
      <c r="L50" s="10"/>
    </row>
    <row r="51" spans="1:13" x14ac:dyDescent="0.25">
      <c r="A51" s="1" t="s">
        <v>56</v>
      </c>
      <c r="K51" s="2" t="s">
        <v>35</v>
      </c>
    </row>
    <row r="52" spans="1:13" x14ac:dyDescent="0.25">
      <c r="A52" s="5" t="s">
        <v>6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25">
      <c r="A53" s="5" t="s">
        <v>7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25">
      <c r="A54" s="5" t="s">
        <v>8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25">
      <c r="A55" s="5" t="s">
        <v>9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25">
      <c r="A56" s="5" t="s">
        <v>10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25">
      <c r="A57" s="5" t="s">
        <v>11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25">
      <c r="A58" s="5" t="s">
        <v>12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25">
      <c r="A59" s="5" t="s">
        <v>13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25">
      <c r="A60" s="5" t="s">
        <v>14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25">
      <c r="A61" s="5" t="s">
        <v>15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25">
      <c r="A62" s="5" t="s">
        <v>16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25">
      <c r="A63" s="5" t="s">
        <v>17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25">
      <c r="A65" s="1" t="s">
        <v>57</v>
      </c>
    </row>
    <row r="66" spans="1:15" x14ac:dyDescent="0.25">
      <c r="A66" s="5" t="s">
        <v>6</v>
      </c>
      <c r="B66" s="8">
        <f>B38-(B52-MIN(B$52:B$63))</f>
        <v>3576.4722165714375</v>
      </c>
      <c r="C66" s="8">
        <f>C38-(C52-MIN(C$52:C$63))</f>
        <v>7465.0431319470172</v>
      </c>
      <c r="D66" s="8">
        <f>D38-(D52-MIN(D$52:D$63))</f>
        <v>38031.519723347366</v>
      </c>
      <c r="E66" s="8">
        <f t="shared" ref="E66:J66" si="4">E38-(E52-MIN(E$52:E$63))</f>
        <v>15975.252061348801</v>
      </c>
      <c r="F66" s="8">
        <f t="shared" si="4"/>
        <v>3433.6540582979742</v>
      </c>
      <c r="G66" s="8">
        <f>G38-(G52-MIN(G$52:G$63))</f>
        <v>15781.776388842576</v>
      </c>
      <c r="H66" s="8">
        <f t="shared" si="4"/>
        <v>6476.4174974552079</v>
      </c>
      <c r="I66" s="8">
        <f t="shared" si="4"/>
        <v>3045.9731331966409</v>
      </c>
      <c r="J66" s="8">
        <f t="shared" si="4"/>
        <v>11210.072716256056</v>
      </c>
      <c r="K66" s="10"/>
      <c r="L66" s="10"/>
      <c r="M66" s="15"/>
      <c r="O66" s="13"/>
    </row>
    <row r="67" spans="1:15" x14ac:dyDescent="0.25">
      <c r="A67" s="5" t="s">
        <v>7</v>
      </c>
      <c r="B67" s="8">
        <f>B39-(B53-MIN(B$52:B$63))</f>
        <v>3052.6438856647646</v>
      </c>
      <c r="C67" s="8">
        <f>C39-(C53-MIN(C$52:C$63))</f>
        <v>6331.3206082200768</v>
      </c>
      <c r="D67" s="8">
        <f t="shared" ref="B67:J77" si="5">D39-(D53-MIN(D$52:D$63))</f>
        <v>34755.067062648202</v>
      </c>
      <c r="E67" s="8">
        <f t="shared" si="5"/>
        <v>15647.462741493186</v>
      </c>
      <c r="F67" s="8">
        <f t="shared" si="5"/>
        <v>3120.8908338182378</v>
      </c>
      <c r="G67" s="8">
        <f>G39-(G53-MIN(G$52:G$63))</f>
        <v>15136.375916722438</v>
      </c>
      <c r="H67" s="8">
        <f t="shared" si="5"/>
        <v>5812.5308219256985</v>
      </c>
      <c r="I67" s="8">
        <f t="shared" si="5"/>
        <v>2700.9134898492052</v>
      </c>
      <c r="J67" s="8">
        <f t="shared" si="5"/>
        <v>10977.25953696893</v>
      </c>
      <c r="K67" s="10"/>
      <c r="L67" s="10"/>
      <c r="M67" s="15"/>
      <c r="O67" s="13"/>
    </row>
    <row r="68" spans="1:15" x14ac:dyDescent="0.25">
      <c r="A68" s="5" t="s">
        <v>8</v>
      </c>
      <c r="B68" s="8">
        <f>B40-(B54-MIN(B$52:B$63))</f>
        <v>3021.2425098633053</v>
      </c>
      <c r="C68" s="8">
        <f t="shared" si="5"/>
        <v>7311.627023526702</v>
      </c>
      <c r="D68" s="8">
        <f>D40-(D54-MIN(D$52:D$63))</f>
        <v>39296.950770008167</v>
      </c>
      <c r="E68" s="8">
        <f t="shared" si="5"/>
        <v>16712.815435209905</v>
      </c>
      <c r="F68" s="8">
        <f t="shared" si="5"/>
        <v>3766.6408264969532</v>
      </c>
      <c r="G68" s="8">
        <f>G40-(G54-MIN(G$52:G$63))</f>
        <v>17265.604027038942</v>
      </c>
      <c r="H68" s="8">
        <f t="shared" si="5"/>
        <v>6407.0984377077602</v>
      </c>
      <c r="I68" s="8">
        <f t="shared" si="5"/>
        <v>3183.2278870275491</v>
      </c>
      <c r="J68" s="8">
        <f t="shared" si="5"/>
        <v>12126.19481126091</v>
      </c>
      <c r="K68" s="10"/>
      <c r="L68" s="10"/>
      <c r="M68" s="15"/>
      <c r="O68" s="13"/>
    </row>
    <row r="69" spans="1:15" x14ac:dyDescent="0.25">
      <c r="A69" s="5" t="s">
        <v>9</v>
      </c>
      <c r="B69" s="8">
        <f>B41-(B55-MIN(B$52:B$63))</f>
        <v>3911.0582350668074</v>
      </c>
      <c r="C69" s="8">
        <f t="shared" si="5"/>
        <v>9694.1293751616377</v>
      </c>
      <c r="D69" s="8">
        <f t="shared" si="5"/>
        <v>50700.111773032826</v>
      </c>
      <c r="E69" s="8">
        <f t="shared" si="5"/>
        <v>20296.569303077726</v>
      </c>
      <c r="F69" s="8">
        <f t="shared" si="5"/>
        <v>4702.6153147394753</v>
      </c>
      <c r="G69" s="8">
        <f>G41-(G55-MIN(G$52:G$63))</f>
        <v>22665.422206672749</v>
      </c>
      <c r="H69" s="8">
        <f t="shared" si="5"/>
        <v>7888.5234757090384</v>
      </c>
      <c r="I69" s="8">
        <f t="shared" si="5"/>
        <v>3942.1040869997678</v>
      </c>
      <c r="J69" s="8">
        <f t="shared" si="5"/>
        <v>16132.145160980614</v>
      </c>
      <c r="K69" s="10"/>
      <c r="L69" s="10"/>
      <c r="M69" s="15"/>
      <c r="O69" s="13"/>
    </row>
    <row r="70" spans="1:15" x14ac:dyDescent="0.25">
      <c r="A70" s="5" t="s">
        <v>10</v>
      </c>
      <c r="B70" s="8">
        <f t="shared" si="5"/>
        <v>4027.9187286561355</v>
      </c>
      <c r="C70" s="8">
        <f>C42-(C56-MIN(C$52:C$63))</f>
        <v>9441.9934331200384</v>
      </c>
      <c r="D70" s="8">
        <f>D42-(D56-MIN(D$52:D$63))</f>
        <v>50309.956618101372</v>
      </c>
      <c r="E70" s="8">
        <f t="shared" si="5"/>
        <v>20125.477325546148</v>
      </c>
      <c r="F70" s="8">
        <f t="shared" si="5"/>
        <v>4794.7614722224935</v>
      </c>
      <c r="G70" s="8">
        <f t="shared" si="5"/>
        <v>22768.223624993159</v>
      </c>
      <c r="H70" s="8">
        <f t="shared" si="5"/>
        <v>7888.3632493221721</v>
      </c>
      <c r="I70" s="8">
        <f t="shared" si="5"/>
        <v>3875.1098866006259</v>
      </c>
      <c r="J70" s="8">
        <f t="shared" si="5"/>
        <v>15888.253561437888</v>
      </c>
      <c r="K70" s="10"/>
      <c r="L70" s="10"/>
      <c r="M70" s="15"/>
      <c r="O70" s="13"/>
    </row>
    <row r="71" spans="1:15" x14ac:dyDescent="0.25">
      <c r="A71" s="5" t="s">
        <v>11</v>
      </c>
      <c r="B71" s="8">
        <f t="shared" si="5"/>
        <v>3806.5319632765559</v>
      </c>
      <c r="C71" s="8">
        <f t="shared" si="5"/>
        <v>9139.8506720790974</v>
      </c>
      <c r="D71" s="8">
        <f t="shared" si="5"/>
        <v>43516.970743388913</v>
      </c>
      <c r="E71" s="8">
        <f t="shared" si="5"/>
        <v>19996.541369265553</v>
      </c>
      <c r="F71" s="8">
        <f t="shared" si="5"/>
        <v>4337.2985809015654</v>
      </c>
      <c r="G71" s="8">
        <f t="shared" si="5"/>
        <v>19927.385775097529</v>
      </c>
      <c r="H71" s="8">
        <f t="shared" si="5"/>
        <v>7609.5676992182289</v>
      </c>
      <c r="I71" s="8">
        <f t="shared" si="5"/>
        <v>3590.4372085288296</v>
      </c>
      <c r="J71" s="8">
        <f t="shared" si="5"/>
        <v>13887.488769115629</v>
      </c>
      <c r="K71" s="10"/>
      <c r="L71" s="10"/>
      <c r="M71" s="15"/>
      <c r="O71" s="13"/>
    </row>
    <row r="72" spans="1:15" x14ac:dyDescent="0.25">
      <c r="A72" s="5" t="s">
        <v>12</v>
      </c>
      <c r="B72" s="8">
        <f t="shared" si="5"/>
        <v>3876.7704469301038</v>
      </c>
      <c r="C72" s="8">
        <f t="shared" si="5"/>
        <v>8129.6659789574787</v>
      </c>
      <c r="D72" s="8">
        <f t="shared" si="5"/>
        <v>37114.301792103892</v>
      </c>
      <c r="E72" s="8">
        <f t="shared" si="5"/>
        <v>16958.646529864483</v>
      </c>
      <c r="F72" s="8">
        <f t="shared" si="5"/>
        <v>3767.0922298199566</v>
      </c>
      <c r="G72" s="8">
        <f t="shared" si="5"/>
        <v>16441.628450154509</v>
      </c>
      <c r="H72" s="8">
        <f t="shared" si="5"/>
        <v>6393.9995605317008</v>
      </c>
      <c r="I72" s="8">
        <f t="shared" si="5"/>
        <v>3017.5588201328774</v>
      </c>
      <c r="J72" s="8">
        <f t="shared" si="5"/>
        <v>11777.551095294464</v>
      </c>
      <c r="K72" s="10"/>
      <c r="L72" s="10"/>
      <c r="M72" s="15"/>
      <c r="O72" s="13"/>
    </row>
    <row r="73" spans="1:15" x14ac:dyDescent="0.25">
      <c r="A73" s="5" t="s">
        <v>13</v>
      </c>
      <c r="B73" s="8">
        <f t="shared" si="5"/>
        <v>4266.0790644814724</v>
      </c>
      <c r="C73" s="8">
        <f t="shared" si="5"/>
        <v>9817.0245431725416</v>
      </c>
      <c r="D73" s="8">
        <f t="shared" si="5"/>
        <v>40819.254032601224</v>
      </c>
      <c r="E73" s="8">
        <f t="shared" si="5"/>
        <v>17937.443566010981</v>
      </c>
      <c r="F73" s="8">
        <f t="shared" si="5"/>
        <v>4105.7695229056144</v>
      </c>
      <c r="G73" s="8">
        <f t="shared" si="5"/>
        <v>17857.4688805816</v>
      </c>
      <c r="H73" s="8">
        <f t="shared" si="5"/>
        <v>8004.1894151275546</v>
      </c>
      <c r="I73" s="8">
        <f t="shared" si="5"/>
        <v>3564.9478499789307</v>
      </c>
      <c r="J73" s="8">
        <f t="shared" si="5"/>
        <v>12575.916564371273</v>
      </c>
      <c r="K73" s="10"/>
      <c r="L73" s="10"/>
      <c r="M73" s="15"/>
      <c r="O73" s="13"/>
    </row>
    <row r="74" spans="1:15" x14ac:dyDescent="0.25">
      <c r="A74" s="5" t="s">
        <v>14</v>
      </c>
      <c r="B74" s="8">
        <f t="shared" si="5"/>
        <v>4804.2268177151764</v>
      </c>
      <c r="C74" s="8">
        <f>C46-(C60-MIN(C$52:C$63))</f>
        <v>10770.256008518529</v>
      </c>
      <c r="D74" s="8">
        <f t="shared" si="5"/>
        <v>45233.219509976094</v>
      </c>
      <c r="E74" s="8">
        <f t="shared" si="5"/>
        <v>20110.191778222648</v>
      </c>
      <c r="F74" s="8">
        <f t="shared" si="5"/>
        <v>4708.1287521697013</v>
      </c>
      <c r="G74" s="8">
        <f t="shared" si="5"/>
        <v>21514.305965501258</v>
      </c>
      <c r="H74" s="8">
        <f t="shared" si="5"/>
        <v>9320.9557726917155</v>
      </c>
      <c r="I74" s="8">
        <f t="shared" si="5"/>
        <v>4360.4409137352441</v>
      </c>
      <c r="J74" s="8">
        <f t="shared" si="5"/>
        <v>15834.996176221295</v>
      </c>
      <c r="K74" s="10"/>
      <c r="L74" s="10"/>
      <c r="M74" s="15"/>
      <c r="O74" s="13"/>
    </row>
    <row r="75" spans="1:15" x14ac:dyDescent="0.25">
      <c r="A75" s="5" t="s">
        <v>15</v>
      </c>
      <c r="B75" s="8">
        <f t="shared" si="5"/>
        <v>5170.9636778438398</v>
      </c>
      <c r="C75" s="8">
        <f t="shared" si="5"/>
        <v>11361.90688621118</v>
      </c>
      <c r="D75" s="8">
        <f t="shared" si="5"/>
        <v>48565.743517947332</v>
      </c>
      <c r="E75" s="8">
        <f t="shared" si="5"/>
        <v>21483.817253519785</v>
      </c>
      <c r="F75" s="8">
        <f t="shared" si="5"/>
        <v>5327.6453092691299</v>
      </c>
      <c r="G75" s="8">
        <f t="shared" si="5"/>
        <v>23023.929152782403</v>
      </c>
      <c r="H75" s="8">
        <f t="shared" si="5"/>
        <v>9349.1331761135771</v>
      </c>
      <c r="I75" s="8">
        <f t="shared" si="5"/>
        <v>4328.0436033344331</v>
      </c>
      <c r="J75" s="8">
        <f t="shared" si="5"/>
        <v>15980.694955196124</v>
      </c>
      <c r="K75" s="10"/>
      <c r="L75" s="10"/>
      <c r="M75" s="15"/>
      <c r="O75" s="13"/>
    </row>
    <row r="76" spans="1:15" x14ac:dyDescent="0.25">
      <c r="A76" s="5" t="s">
        <v>16</v>
      </c>
      <c r="B76" s="8">
        <f t="shared" si="5"/>
        <v>4973.6887541580472</v>
      </c>
      <c r="C76" s="8">
        <f t="shared" si="5"/>
        <v>10805.91918934706</v>
      </c>
      <c r="D76" s="8">
        <f t="shared" si="5"/>
        <v>48833.190378071435</v>
      </c>
      <c r="E76" s="8">
        <f t="shared" si="5"/>
        <v>21697.165692328905</v>
      </c>
      <c r="F76" s="8">
        <f t="shared" si="5"/>
        <v>5309.256762085095</v>
      </c>
      <c r="G76" s="8">
        <f t="shared" si="5"/>
        <v>23024.987399070738</v>
      </c>
      <c r="H76" s="8">
        <f t="shared" si="5"/>
        <v>9435.5264098851767</v>
      </c>
      <c r="I76" s="8">
        <f t="shared" si="5"/>
        <v>4346.0563950468022</v>
      </c>
      <c r="J76" s="8">
        <f t="shared" si="5"/>
        <v>15995.693359422037</v>
      </c>
      <c r="K76" s="10"/>
      <c r="L76" s="10"/>
      <c r="M76" s="15"/>
      <c r="O76" s="13"/>
    </row>
    <row r="77" spans="1:15" x14ac:dyDescent="0.25">
      <c r="A77" s="5" t="s">
        <v>17</v>
      </c>
      <c r="B77" s="8">
        <f t="shared" si="5"/>
        <v>4478.4235096386283</v>
      </c>
      <c r="C77" s="8">
        <f t="shared" si="5"/>
        <v>9935.0474984484717</v>
      </c>
      <c r="D77" s="8">
        <f>D49-(D63-MIN(D$52:D$63))</f>
        <v>44075.581458663895</v>
      </c>
      <c r="E77" s="8">
        <f t="shared" si="5"/>
        <v>18859.078371535616</v>
      </c>
      <c r="F77" s="8">
        <f t="shared" si="5"/>
        <v>4488.5604459828601</v>
      </c>
      <c r="G77" s="8">
        <f t="shared" si="5"/>
        <v>19383.852976691393</v>
      </c>
      <c r="H77" s="8">
        <f t="shared" si="5"/>
        <v>8136.9924731215251</v>
      </c>
      <c r="I77" s="8">
        <f t="shared" si="5"/>
        <v>3674.9213824283338</v>
      </c>
      <c r="J77" s="8">
        <f t="shared" si="5"/>
        <v>13266.30897839592</v>
      </c>
      <c r="K77" s="10"/>
      <c r="L77" s="10"/>
      <c r="M77" s="15"/>
      <c r="O77" s="13"/>
    </row>
    <row r="79" spans="1:15" x14ac:dyDescent="0.25">
      <c r="A79" s="1" t="s">
        <v>58</v>
      </c>
      <c r="B79" s="2" t="s">
        <v>31</v>
      </c>
    </row>
    <row r="80" spans="1:15" x14ac:dyDescent="0.25">
      <c r="A80" s="5" t="s">
        <v>6</v>
      </c>
      <c r="B80" s="8">
        <f>$B$17-SUM($B66:$J66)</f>
        <v>43011.840475641744</v>
      </c>
      <c r="D80" s="15"/>
    </row>
    <row r="81" spans="1:4" x14ac:dyDescent="0.25">
      <c r="A81" s="5" t="s">
        <v>7</v>
      </c>
      <c r="B81" s="8">
        <f>$B$17-SUM($B67:$J67)</f>
        <v>50473.556505594082</v>
      </c>
      <c r="D81" s="15"/>
    </row>
    <row r="82" spans="1:4" x14ac:dyDescent="0.25">
      <c r="A82" s="5" t="s">
        <v>8</v>
      </c>
      <c r="B82" s="8">
        <f>$B$17-SUM($B68:$J68)</f>
        <v>38916.619674764632</v>
      </c>
      <c r="D82" s="15"/>
    </row>
    <row r="83" spans="1:4" x14ac:dyDescent="0.25">
      <c r="A83" s="5" t="s">
        <v>9</v>
      </c>
      <c r="B83" s="8">
        <f>$B$17-SUM($B69:$J69)</f>
        <v>8075.3424714641587</v>
      </c>
      <c r="D83" s="15"/>
    </row>
    <row r="84" spans="1:4" x14ac:dyDescent="0.25">
      <c r="A84" s="5" t="s">
        <v>10</v>
      </c>
      <c r="B84" s="8">
        <f>$B$17-SUM($B70:$J70)</f>
        <v>8887.9635029047786</v>
      </c>
      <c r="D84" s="15"/>
    </row>
    <row r="85" spans="1:4" x14ac:dyDescent="0.25">
      <c r="A85" s="5" t="s">
        <v>11</v>
      </c>
      <c r="B85" s="8">
        <f t="shared" ref="B85:B90" si="6">$B$17-SUM($B71:$J71)</f>
        <v>22195.948622032913</v>
      </c>
      <c r="D85" s="15"/>
    </row>
    <row r="86" spans="1:4" x14ac:dyDescent="0.25">
      <c r="A86" s="5" t="s">
        <v>12</v>
      </c>
      <c r="B86" s="8">
        <f t="shared" si="6"/>
        <v>40530.806499115366</v>
      </c>
      <c r="D86" s="15"/>
    </row>
    <row r="87" spans="1:4" x14ac:dyDescent="0.25">
      <c r="A87" s="5" t="s">
        <v>13</v>
      </c>
      <c r="B87" s="8">
        <f t="shared" si="6"/>
        <v>29059.927963673646</v>
      </c>
      <c r="D87" s="15"/>
    </row>
    <row r="88" spans="1:4" x14ac:dyDescent="0.25">
      <c r="A88" s="5" t="s">
        <v>14</v>
      </c>
      <c r="B88" s="8">
        <f t="shared" si="6"/>
        <v>11351.29970815315</v>
      </c>
      <c r="D88" s="15"/>
    </row>
    <row r="89" spans="1:4" x14ac:dyDescent="0.25">
      <c r="A89" s="5" t="s">
        <v>15</v>
      </c>
      <c r="B89" s="8">
        <f t="shared" si="6"/>
        <v>3416.1438706870249</v>
      </c>
      <c r="D89" s="15"/>
    </row>
    <row r="90" spans="1:4" x14ac:dyDescent="0.25">
      <c r="A90" s="5" t="s">
        <v>16</v>
      </c>
      <c r="B90" s="8">
        <f t="shared" si="6"/>
        <v>3586.5370634895226</v>
      </c>
      <c r="D90" s="15"/>
    </row>
    <row r="91" spans="1:4" x14ac:dyDescent="0.25">
      <c r="A91" s="5" t="s">
        <v>17</v>
      </c>
      <c r="B91" s="8">
        <f>$B$17-SUM($B77:$J77)</f>
        <v>21709.254307998184</v>
      </c>
      <c r="D91" s="15"/>
    </row>
    <row r="92" spans="1:4" x14ac:dyDescent="0.25">
      <c r="A92" s="9" t="s">
        <v>32</v>
      </c>
      <c r="B92" s="12">
        <f>SUM($B$80:$B$91)/$B$17</f>
        <v>1.9000000000000004</v>
      </c>
    </row>
    <row r="94" spans="1:4" x14ac:dyDescent="0.25">
      <c r="A94" s="1" t="s">
        <v>59</v>
      </c>
      <c r="B94" s="23">
        <f>(SUM($B$80:$B$91)-$D$95*$B$17)/12</f>
        <v>4.850638409455617E-12</v>
      </c>
      <c r="D94" s="1" t="s">
        <v>34</v>
      </c>
    </row>
    <row r="95" spans="1:4" x14ac:dyDescent="0.25">
      <c r="A95" s="1" t="s">
        <v>33</v>
      </c>
      <c r="D95" s="11">
        <v>1.9</v>
      </c>
    </row>
    <row r="96" spans="1:4" ht="16.5" thickBot="1" x14ac:dyDescent="0.3"/>
    <row r="97" spans="1:2" ht="16.5" thickBot="1" x14ac:dyDescent="0.3">
      <c r="A97" s="1" t="s">
        <v>60</v>
      </c>
      <c r="B97" s="14">
        <f>(MIN($K$52:$K$63)+$B$94)*1000</f>
        <v>4.850638409455617E-9</v>
      </c>
    </row>
    <row r="98" spans="1:2" ht="16.5" thickBot="1" x14ac:dyDescent="0.3"/>
    <row r="99" spans="1:2" ht="16.5" thickBot="1" x14ac:dyDescent="0.3">
      <c r="A99" s="1" t="s">
        <v>48</v>
      </c>
      <c r="B99" s="76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topLeftCell="A172" zoomScale="85" zoomScaleNormal="85" workbookViewId="0">
      <selection activeCell="E24" sqref="E24:P24"/>
    </sheetView>
  </sheetViews>
  <sheetFormatPr defaultColWidth="9" defaultRowHeight="15.75" x14ac:dyDescent="0.25"/>
  <cols>
    <col min="1" max="1" width="9" style="1"/>
    <col min="2" max="3" width="8.5" style="1" bestFit="1" customWidth="1"/>
    <col min="4" max="7" width="9.75" style="1" bestFit="1" customWidth="1"/>
    <col min="8" max="11" width="8.5" style="1" bestFit="1" customWidth="1"/>
    <col min="12" max="12" width="9.75" style="1" bestFit="1" customWidth="1"/>
    <col min="13" max="13" width="8.5" style="1" bestFit="1" customWidth="1"/>
    <col min="14" max="16384" width="9" style="1"/>
  </cols>
  <sheetData>
    <row r="1" spans="1:16" x14ac:dyDescent="0.25">
      <c r="O1" s="3"/>
      <c r="P1" s="4" t="s">
        <v>133</v>
      </c>
    </row>
    <row r="3" spans="1:16" x14ac:dyDescent="0.25">
      <c r="A3" s="16" t="s">
        <v>38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25">
      <c r="A4" s="17">
        <v>20</v>
      </c>
      <c r="B4" s="87">
        <v>0.98349070829024621</v>
      </c>
      <c r="C4" s="88">
        <v>0.96832018462284797</v>
      </c>
      <c r="D4" s="88">
        <v>0.99653914955632994</v>
      </c>
      <c r="E4" s="88">
        <v>1</v>
      </c>
      <c r="F4" s="88">
        <v>1</v>
      </c>
      <c r="G4" s="88">
        <v>1</v>
      </c>
      <c r="H4" s="88">
        <v>0.98961018112155574</v>
      </c>
      <c r="I4" s="88">
        <v>0.94772915612046127</v>
      </c>
      <c r="J4" s="88">
        <v>1</v>
      </c>
      <c r="K4" s="88">
        <v>0.99710092165790276</v>
      </c>
      <c r="L4" s="88">
        <v>1</v>
      </c>
      <c r="M4" s="89">
        <v>0.97358168964127212</v>
      </c>
    </row>
    <row r="5" spans="1:16" x14ac:dyDescent="0.25">
      <c r="A5" s="17">
        <v>19</v>
      </c>
      <c r="B5" s="81">
        <v>0.98349070829024621</v>
      </c>
      <c r="C5" s="82">
        <v>0.96832018462284797</v>
      </c>
      <c r="D5" s="82">
        <v>0.99653914955632994</v>
      </c>
      <c r="E5" s="82">
        <v>1</v>
      </c>
      <c r="F5" s="82">
        <v>1</v>
      </c>
      <c r="G5" s="82">
        <v>1</v>
      </c>
      <c r="H5" s="82">
        <v>0.98961018112155574</v>
      </c>
      <c r="I5" s="82">
        <v>0.94772915612046127</v>
      </c>
      <c r="J5" s="82">
        <v>1</v>
      </c>
      <c r="K5" s="82">
        <v>0.99710092165790276</v>
      </c>
      <c r="L5" s="82">
        <v>1</v>
      </c>
      <c r="M5" s="83">
        <v>0.97358168964127212</v>
      </c>
    </row>
    <row r="6" spans="1:16" x14ac:dyDescent="0.25">
      <c r="A6" s="17">
        <v>18</v>
      </c>
      <c r="B6" s="81">
        <v>0.98349070829024621</v>
      </c>
      <c r="C6" s="82">
        <v>0.96832018462284797</v>
      </c>
      <c r="D6" s="82">
        <v>0.99653914955632994</v>
      </c>
      <c r="E6" s="82">
        <v>1</v>
      </c>
      <c r="F6" s="82">
        <v>1</v>
      </c>
      <c r="G6" s="82">
        <v>1</v>
      </c>
      <c r="H6" s="82">
        <v>0.98961018112155574</v>
      </c>
      <c r="I6" s="82">
        <v>0.94772915612046127</v>
      </c>
      <c r="J6" s="82">
        <v>1</v>
      </c>
      <c r="K6" s="82">
        <v>0.99710092165790276</v>
      </c>
      <c r="L6" s="82">
        <v>1</v>
      </c>
      <c r="M6" s="83">
        <v>0.97358168964127212</v>
      </c>
    </row>
    <row r="7" spans="1:16" x14ac:dyDescent="0.25">
      <c r="A7" s="17">
        <v>17</v>
      </c>
      <c r="B7" s="81">
        <v>0.98349070829024621</v>
      </c>
      <c r="C7" s="82">
        <v>0.96832018462284797</v>
      </c>
      <c r="D7" s="82">
        <v>0.99653914955632994</v>
      </c>
      <c r="E7" s="82">
        <v>1</v>
      </c>
      <c r="F7" s="82">
        <v>1</v>
      </c>
      <c r="G7" s="82">
        <v>1</v>
      </c>
      <c r="H7" s="82">
        <v>0.98961018112155574</v>
      </c>
      <c r="I7" s="82">
        <v>0.94772915612046127</v>
      </c>
      <c r="J7" s="82">
        <v>1</v>
      </c>
      <c r="K7" s="82">
        <v>0.99710092165790276</v>
      </c>
      <c r="L7" s="82">
        <v>1</v>
      </c>
      <c r="M7" s="83">
        <v>0.97358168964127212</v>
      </c>
    </row>
    <row r="8" spans="1:16" x14ac:dyDescent="0.25">
      <c r="A8" s="17">
        <v>16</v>
      </c>
      <c r="B8" s="81">
        <v>0.98349070829024621</v>
      </c>
      <c r="C8" s="82">
        <v>0.96832018462284797</v>
      </c>
      <c r="D8" s="82">
        <v>0.99653914955632994</v>
      </c>
      <c r="E8" s="82">
        <v>1</v>
      </c>
      <c r="F8" s="82">
        <v>1</v>
      </c>
      <c r="G8" s="82">
        <v>1</v>
      </c>
      <c r="H8" s="82">
        <v>0.98961018112155574</v>
      </c>
      <c r="I8" s="82">
        <v>0.94772915612046127</v>
      </c>
      <c r="J8" s="82">
        <v>1</v>
      </c>
      <c r="K8" s="82">
        <v>0.99710092165790276</v>
      </c>
      <c r="L8" s="82">
        <v>1</v>
      </c>
      <c r="M8" s="83">
        <v>0.97358168964127212</v>
      </c>
    </row>
    <row r="9" spans="1:16" x14ac:dyDescent="0.25">
      <c r="A9" s="17">
        <v>15</v>
      </c>
      <c r="B9" s="81">
        <v>0.98349070829024621</v>
      </c>
      <c r="C9" s="82">
        <v>0.96832018462284797</v>
      </c>
      <c r="D9" s="82">
        <v>0.99653914955632994</v>
      </c>
      <c r="E9" s="82">
        <v>1</v>
      </c>
      <c r="F9" s="82">
        <v>1</v>
      </c>
      <c r="G9" s="82">
        <v>1</v>
      </c>
      <c r="H9" s="82">
        <v>0.98961018112155574</v>
      </c>
      <c r="I9" s="82">
        <v>0.94772915612046127</v>
      </c>
      <c r="J9" s="82">
        <v>1</v>
      </c>
      <c r="K9" s="82">
        <v>0.99710092165790276</v>
      </c>
      <c r="L9" s="82">
        <v>1</v>
      </c>
      <c r="M9" s="83">
        <v>0.97358168964127212</v>
      </c>
    </row>
    <row r="10" spans="1:16" x14ac:dyDescent="0.25">
      <c r="A10" s="17">
        <v>14</v>
      </c>
      <c r="B10" s="81">
        <v>0.98349070829024621</v>
      </c>
      <c r="C10" s="82">
        <v>0.96832018462284797</v>
      </c>
      <c r="D10" s="82">
        <v>0.99653914955632994</v>
      </c>
      <c r="E10" s="82">
        <v>1</v>
      </c>
      <c r="F10" s="82">
        <v>1</v>
      </c>
      <c r="G10" s="82">
        <v>1</v>
      </c>
      <c r="H10" s="82">
        <v>0.98961018112155574</v>
      </c>
      <c r="I10" s="82">
        <v>0.94772915612046127</v>
      </c>
      <c r="J10" s="82">
        <v>1</v>
      </c>
      <c r="K10" s="82">
        <v>0.99710092165790276</v>
      </c>
      <c r="L10" s="82">
        <v>1</v>
      </c>
      <c r="M10" s="83">
        <v>0.97358168964127212</v>
      </c>
    </row>
    <row r="11" spans="1:16" x14ac:dyDescent="0.25">
      <c r="A11" s="17">
        <v>13</v>
      </c>
      <c r="B11" s="81">
        <v>0.98349070829024621</v>
      </c>
      <c r="C11" s="82">
        <v>0.96832018462284797</v>
      </c>
      <c r="D11" s="82">
        <v>0.99653914955632994</v>
      </c>
      <c r="E11" s="82">
        <v>1</v>
      </c>
      <c r="F11" s="82">
        <v>1</v>
      </c>
      <c r="G11" s="82">
        <v>1</v>
      </c>
      <c r="H11" s="82">
        <v>0.98961018112155574</v>
      </c>
      <c r="I11" s="82">
        <v>0.94772915612046127</v>
      </c>
      <c r="J11" s="82">
        <v>1</v>
      </c>
      <c r="K11" s="82">
        <v>0.99710092165790276</v>
      </c>
      <c r="L11" s="82">
        <v>1</v>
      </c>
      <c r="M11" s="83">
        <v>0.97358168964127212</v>
      </c>
    </row>
    <row r="12" spans="1:16" x14ac:dyDescent="0.25">
      <c r="A12" s="17">
        <v>12</v>
      </c>
      <c r="B12" s="81">
        <v>0.98349070829024621</v>
      </c>
      <c r="C12" s="82">
        <v>0.96832018462284797</v>
      </c>
      <c r="D12" s="82">
        <v>0.99653914955632994</v>
      </c>
      <c r="E12" s="82">
        <v>1</v>
      </c>
      <c r="F12" s="82">
        <v>1</v>
      </c>
      <c r="G12" s="82">
        <v>1</v>
      </c>
      <c r="H12" s="82">
        <v>0.98961018112155574</v>
      </c>
      <c r="I12" s="82">
        <v>0.94772915612046127</v>
      </c>
      <c r="J12" s="82">
        <v>1</v>
      </c>
      <c r="K12" s="82">
        <v>0.99710092165790276</v>
      </c>
      <c r="L12" s="82">
        <v>1</v>
      </c>
      <c r="M12" s="83">
        <v>0.97358168964127212</v>
      </c>
    </row>
    <row r="13" spans="1:16" x14ac:dyDescent="0.25">
      <c r="A13" s="17">
        <v>11</v>
      </c>
      <c r="B13" s="81">
        <v>0.98184413783760394</v>
      </c>
      <c r="C13" s="82">
        <v>0.96572883095865047</v>
      </c>
      <c r="D13" s="82">
        <v>0.99653914955632994</v>
      </c>
      <c r="E13" s="82">
        <v>1</v>
      </c>
      <c r="F13" s="82">
        <v>1</v>
      </c>
      <c r="G13" s="82">
        <v>1</v>
      </c>
      <c r="H13" s="82">
        <v>0.98961018112155574</v>
      </c>
      <c r="I13" s="82">
        <v>0.94679395740845751</v>
      </c>
      <c r="J13" s="82">
        <v>1</v>
      </c>
      <c r="K13" s="82">
        <v>0.99710092165790276</v>
      </c>
      <c r="L13" s="82">
        <v>1</v>
      </c>
      <c r="M13" s="83">
        <v>0.97358168964127212</v>
      </c>
      <c r="N13" s="1" t="s">
        <v>156</v>
      </c>
    </row>
    <row r="14" spans="1:16" x14ac:dyDescent="0.25">
      <c r="A14" s="17">
        <v>10</v>
      </c>
      <c r="B14" s="81">
        <v>0.97517262065281085</v>
      </c>
      <c r="C14" s="82">
        <v>0.95769647374941624</v>
      </c>
      <c r="D14" s="82">
        <v>0.99625183550893692</v>
      </c>
      <c r="E14" s="82">
        <v>1</v>
      </c>
      <c r="F14" s="82">
        <v>1</v>
      </c>
      <c r="G14" s="82">
        <v>1</v>
      </c>
      <c r="H14" s="82">
        <v>0.98945865006686562</v>
      </c>
      <c r="I14" s="82">
        <v>0.94088338606130129</v>
      </c>
      <c r="J14" s="82">
        <v>1</v>
      </c>
      <c r="K14" s="82">
        <v>0.99710092165790276</v>
      </c>
      <c r="L14" s="82">
        <v>0.99658025689096108</v>
      </c>
      <c r="M14" s="83">
        <v>0.96811976329677685</v>
      </c>
    </row>
    <row r="15" spans="1:16" x14ac:dyDescent="0.25">
      <c r="A15" s="17">
        <v>9</v>
      </c>
      <c r="B15" s="81">
        <v>0.96347615673586706</v>
      </c>
      <c r="C15" s="82">
        <v>0.94422311299514505</v>
      </c>
      <c r="D15" s="82">
        <v>0.98634048780012906</v>
      </c>
      <c r="E15" s="82">
        <v>1</v>
      </c>
      <c r="F15" s="82">
        <v>1</v>
      </c>
      <c r="G15" s="82">
        <v>1</v>
      </c>
      <c r="H15" s="82">
        <v>0.98289753533816704</v>
      </c>
      <c r="I15" s="82">
        <v>0.92999744207899282</v>
      </c>
      <c r="J15" s="82">
        <v>0.99368201983566984</v>
      </c>
      <c r="K15" s="82">
        <v>0.99404422004995574</v>
      </c>
      <c r="L15" s="82">
        <v>0.98337886850457124</v>
      </c>
      <c r="M15" s="83">
        <v>0.95661802004624985</v>
      </c>
    </row>
    <row r="16" spans="1:16" x14ac:dyDescent="0.25">
      <c r="A16" s="17">
        <v>8</v>
      </c>
      <c r="B16" s="81">
        <v>0.94675474608677257</v>
      </c>
      <c r="C16" s="82">
        <v>0.92530874869583712</v>
      </c>
      <c r="D16" s="82">
        <v>0.96680510642990647</v>
      </c>
      <c r="E16" s="82">
        <v>1</v>
      </c>
      <c r="F16" s="82">
        <v>1</v>
      </c>
      <c r="G16" s="82">
        <v>1</v>
      </c>
      <c r="H16" s="82">
        <v>0.96992683693545967</v>
      </c>
      <c r="I16" s="82">
        <v>0.91413612546153178</v>
      </c>
      <c r="J16" s="82">
        <v>0.97627568830428735</v>
      </c>
      <c r="K16" s="82">
        <v>0.98288994407403907</v>
      </c>
      <c r="L16" s="82">
        <v>0.96242442308852849</v>
      </c>
      <c r="M16" s="83">
        <v>0.93907645988969068</v>
      </c>
    </row>
    <row r="17" spans="1:13" x14ac:dyDescent="0.25">
      <c r="A17" s="17">
        <v>7</v>
      </c>
      <c r="B17" s="81">
        <v>0.92500838870552737</v>
      </c>
      <c r="C17" s="82">
        <v>0.90095338085149235</v>
      </c>
      <c r="D17" s="82">
        <v>0.93764569139826914</v>
      </c>
      <c r="E17" s="82">
        <v>0.99888074457696796</v>
      </c>
      <c r="F17" s="82">
        <v>0.99684293817486314</v>
      </c>
      <c r="G17" s="82">
        <v>0.98953003481988189</v>
      </c>
      <c r="H17" s="82">
        <v>0.95054655485874373</v>
      </c>
      <c r="I17" s="82">
        <v>0.89329943620891838</v>
      </c>
      <c r="J17" s="82">
        <v>0.95073828008751238</v>
      </c>
      <c r="K17" s="82">
        <v>0.96363809373015252</v>
      </c>
      <c r="L17" s="82">
        <v>0.93371692064283285</v>
      </c>
      <c r="M17" s="83">
        <v>0.91549508282709957</v>
      </c>
    </row>
    <row r="18" spans="1:13" x14ac:dyDescent="0.25">
      <c r="A18" s="17">
        <v>6</v>
      </c>
      <c r="B18" s="81">
        <v>0.89823708459213125</v>
      </c>
      <c r="C18" s="82">
        <v>0.87115700946211083</v>
      </c>
      <c r="D18" s="82">
        <v>0.89886224270521697</v>
      </c>
      <c r="E18" s="82">
        <v>0.96994086599553064</v>
      </c>
      <c r="F18" s="82">
        <v>0.97079590146495476</v>
      </c>
      <c r="G18" s="82">
        <v>0.9588638462737189</v>
      </c>
      <c r="H18" s="82">
        <v>0.92475668910801923</v>
      </c>
      <c r="I18" s="82">
        <v>0.86748737432115264</v>
      </c>
      <c r="J18" s="82">
        <v>0.91706979518534493</v>
      </c>
      <c r="K18" s="82">
        <v>0.93628866901829599</v>
      </c>
      <c r="L18" s="82">
        <v>0.89725636116748442</v>
      </c>
      <c r="M18" s="83">
        <v>0.88587388885847651</v>
      </c>
    </row>
    <row r="19" spans="1:13" x14ac:dyDescent="0.25">
      <c r="A19" s="17">
        <v>5</v>
      </c>
      <c r="B19" s="81">
        <v>0.86644083374658454</v>
      </c>
      <c r="C19" s="82">
        <v>0.83591963452769247</v>
      </c>
      <c r="D19" s="82">
        <v>0.85045476035074996</v>
      </c>
      <c r="E19" s="82">
        <v>0.93041038412362087</v>
      </c>
      <c r="F19" s="82">
        <v>0.93536585858636601</v>
      </c>
      <c r="G19" s="82">
        <v>0.91783480732129252</v>
      </c>
      <c r="H19" s="82">
        <v>0.89255723968328615</v>
      </c>
      <c r="I19" s="82">
        <v>0.83669993979823454</v>
      </c>
      <c r="J19" s="82">
        <v>0.87527023359778466</v>
      </c>
      <c r="K19" s="82">
        <v>0.90084166993846959</v>
      </c>
      <c r="L19" s="82">
        <v>0.8530427446624832</v>
      </c>
      <c r="M19" s="83">
        <v>0.8502128779838215</v>
      </c>
    </row>
    <row r="20" spans="1:13" x14ac:dyDescent="0.25">
      <c r="A20" s="17">
        <v>4</v>
      </c>
      <c r="B20" s="81">
        <v>0.82961963616888701</v>
      </c>
      <c r="C20" s="82">
        <v>0.79524125604823737</v>
      </c>
      <c r="D20" s="82">
        <v>0.79242324433486822</v>
      </c>
      <c r="E20" s="82">
        <v>0.88028929896123886</v>
      </c>
      <c r="F20" s="82">
        <v>0.89055280953909732</v>
      </c>
      <c r="G20" s="82">
        <v>0.86644291796260231</v>
      </c>
      <c r="H20" s="82">
        <v>0.8539482065845444</v>
      </c>
      <c r="I20" s="82">
        <v>0.80093713264016397</v>
      </c>
      <c r="J20" s="82">
        <v>0.82533959532483203</v>
      </c>
      <c r="K20" s="82">
        <v>0.85729709649067343</v>
      </c>
      <c r="L20" s="82">
        <v>0.80107607112782908</v>
      </c>
      <c r="M20" s="83">
        <v>0.80851205020313455</v>
      </c>
    </row>
    <row r="21" spans="1:13" x14ac:dyDescent="0.25">
      <c r="A21" s="17">
        <v>3</v>
      </c>
      <c r="B21" s="81">
        <v>0.78777349185903889</v>
      </c>
      <c r="C21" s="82">
        <v>0.7491218740237453</v>
      </c>
      <c r="D21" s="82">
        <v>0.72476769465757163</v>
      </c>
      <c r="E21" s="82">
        <v>0.81957761050838451</v>
      </c>
      <c r="F21" s="82">
        <v>0.83635675432314838</v>
      </c>
      <c r="G21" s="82">
        <v>0.80468817819764848</v>
      </c>
      <c r="H21" s="82">
        <v>0.80892958981179408</v>
      </c>
      <c r="I21" s="82">
        <v>0.76019895284694106</v>
      </c>
      <c r="J21" s="82">
        <v>0.76727788036648681</v>
      </c>
      <c r="K21" s="82">
        <v>0.80565494867490717</v>
      </c>
      <c r="L21" s="82">
        <v>0.74135634056352218</v>
      </c>
      <c r="M21" s="83">
        <v>0.76077140551641564</v>
      </c>
    </row>
    <row r="22" spans="1:13" x14ac:dyDescent="0.25">
      <c r="A22" s="17">
        <v>2</v>
      </c>
      <c r="B22" s="81">
        <v>0.74090240081703984</v>
      </c>
      <c r="C22" s="82">
        <v>0.69756148845421651</v>
      </c>
      <c r="D22" s="82">
        <v>0.64748811131886042</v>
      </c>
      <c r="E22" s="82">
        <v>0.74827531876505782</v>
      </c>
      <c r="F22" s="82">
        <v>0.77277769293851928</v>
      </c>
      <c r="G22" s="82">
        <v>0.73257058802643105</v>
      </c>
      <c r="H22" s="82">
        <v>0.75750138936503508</v>
      </c>
      <c r="I22" s="82">
        <v>0.71448540041856567</v>
      </c>
      <c r="J22" s="82">
        <v>0.70108508872274899</v>
      </c>
      <c r="K22" s="82">
        <v>0.74591522649117126</v>
      </c>
      <c r="L22" s="82">
        <v>0.67388355296956237</v>
      </c>
      <c r="M22" s="83">
        <v>0.70699094392366468</v>
      </c>
    </row>
    <row r="23" spans="1:13" x14ac:dyDescent="0.25">
      <c r="A23" s="17">
        <v>1</v>
      </c>
      <c r="B23" s="84">
        <v>0.68900636304289009</v>
      </c>
      <c r="C23" s="85">
        <v>0.64056009933965086</v>
      </c>
      <c r="D23" s="85">
        <v>0.56058449431873436</v>
      </c>
      <c r="E23" s="85">
        <v>0.66638242373125878</v>
      </c>
      <c r="F23" s="85">
        <v>0.69981562538521014</v>
      </c>
      <c r="G23" s="85">
        <v>0.65009014744895</v>
      </c>
      <c r="H23" s="85">
        <v>0.69966360524426752</v>
      </c>
      <c r="I23" s="85">
        <v>0.66379647535503794</v>
      </c>
      <c r="J23" s="85">
        <v>0.62676122039361859</v>
      </c>
      <c r="K23" s="85">
        <v>0.67807792993946525</v>
      </c>
      <c r="L23" s="85">
        <v>0.59865770834594978</v>
      </c>
      <c r="M23" s="86">
        <v>0.64717066542488177</v>
      </c>
    </row>
    <row r="25" spans="1:13" x14ac:dyDescent="0.25">
      <c r="A25" s="16" t="s">
        <v>39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25">
      <c r="A26" s="17">
        <v>20</v>
      </c>
      <c r="B26" s="87">
        <v>0.98334538478390221</v>
      </c>
      <c r="C26" s="88">
        <v>0.97286275843612735</v>
      </c>
      <c r="D26" s="88">
        <v>0.99853468734031225</v>
      </c>
      <c r="E26" s="88">
        <v>1</v>
      </c>
      <c r="F26" s="88">
        <v>1</v>
      </c>
      <c r="G26" s="88">
        <v>1</v>
      </c>
      <c r="H26" s="88">
        <v>0.98881389963417532</v>
      </c>
      <c r="I26" s="88">
        <v>0.94691429374718872</v>
      </c>
      <c r="J26" s="88">
        <v>1</v>
      </c>
      <c r="K26" s="88">
        <v>0.99365305689015981</v>
      </c>
      <c r="L26" s="88">
        <v>1</v>
      </c>
      <c r="M26" s="89">
        <v>0.97488564820103019</v>
      </c>
    </row>
    <row r="27" spans="1:13" x14ac:dyDescent="0.25">
      <c r="A27" s="17">
        <v>19</v>
      </c>
      <c r="B27" s="81">
        <v>0.98334538478390221</v>
      </c>
      <c r="C27" s="82">
        <v>0.97286275843612735</v>
      </c>
      <c r="D27" s="82">
        <v>0.99853468734031225</v>
      </c>
      <c r="E27" s="82">
        <v>1</v>
      </c>
      <c r="F27" s="82">
        <v>1</v>
      </c>
      <c r="G27" s="82">
        <v>1</v>
      </c>
      <c r="H27" s="82">
        <v>0.98881389963417532</v>
      </c>
      <c r="I27" s="82">
        <v>0.94691429374718872</v>
      </c>
      <c r="J27" s="82">
        <v>1</v>
      </c>
      <c r="K27" s="82">
        <v>0.99365305689015981</v>
      </c>
      <c r="L27" s="82">
        <v>1</v>
      </c>
      <c r="M27" s="83">
        <v>0.97488564820103019</v>
      </c>
    </row>
    <row r="28" spans="1:13" x14ac:dyDescent="0.25">
      <c r="A28" s="17">
        <v>18</v>
      </c>
      <c r="B28" s="81">
        <v>0.98334538478390221</v>
      </c>
      <c r="C28" s="82">
        <v>0.97286275843612735</v>
      </c>
      <c r="D28" s="82">
        <v>0.99853468734031225</v>
      </c>
      <c r="E28" s="82">
        <v>1</v>
      </c>
      <c r="F28" s="82">
        <v>1</v>
      </c>
      <c r="G28" s="82">
        <v>1</v>
      </c>
      <c r="H28" s="82">
        <v>0.98881389963417532</v>
      </c>
      <c r="I28" s="82">
        <v>0.94691429374718872</v>
      </c>
      <c r="J28" s="82">
        <v>1</v>
      </c>
      <c r="K28" s="82">
        <v>0.99365305689015981</v>
      </c>
      <c r="L28" s="82">
        <v>1</v>
      </c>
      <c r="M28" s="83">
        <v>0.97488564820103019</v>
      </c>
    </row>
    <row r="29" spans="1:13" x14ac:dyDescent="0.25">
      <c r="A29" s="17">
        <v>17</v>
      </c>
      <c r="B29" s="81">
        <v>0.98334538478390221</v>
      </c>
      <c r="C29" s="82">
        <v>0.97286275843612735</v>
      </c>
      <c r="D29" s="82">
        <v>0.99853468734031225</v>
      </c>
      <c r="E29" s="82">
        <v>1</v>
      </c>
      <c r="F29" s="82">
        <v>1</v>
      </c>
      <c r="G29" s="82">
        <v>1</v>
      </c>
      <c r="H29" s="82">
        <v>0.98881389963417532</v>
      </c>
      <c r="I29" s="82">
        <v>0.94691429374718872</v>
      </c>
      <c r="J29" s="82">
        <v>1</v>
      </c>
      <c r="K29" s="82">
        <v>0.99365305689015981</v>
      </c>
      <c r="L29" s="82">
        <v>1</v>
      </c>
      <c r="M29" s="83">
        <v>0.97488564820103019</v>
      </c>
    </row>
    <row r="30" spans="1:13" x14ac:dyDescent="0.25">
      <c r="A30" s="17">
        <v>16</v>
      </c>
      <c r="B30" s="81">
        <v>0.98334538478390221</v>
      </c>
      <c r="C30" s="82">
        <v>0.97286275843612735</v>
      </c>
      <c r="D30" s="82">
        <v>0.99853468734031225</v>
      </c>
      <c r="E30" s="82">
        <v>1</v>
      </c>
      <c r="F30" s="82">
        <v>1</v>
      </c>
      <c r="G30" s="82">
        <v>1</v>
      </c>
      <c r="H30" s="82">
        <v>0.98881389963417532</v>
      </c>
      <c r="I30" s="82">
        <v>0.94691429374718872</v>
      </c>
      <c r="J30" s="82">
        <v>1</v>
      </c>
      <c r="K30" s="82">
        <v>0.99365305689015981</v>
      </c>
      <c r="L30" s="82">
        <v>1</v>
      </c>
      <c r="M30" s="83">
        <v>0.97488564820103019</v>
      </c>
    </row>
    <row r="31" spans="1:13" x14ac:dyDescent="0.25">
      <c r="A31" s="17">
        <v>15</v>
      </c>
      <c r="B31" s="81">
        <v>0.98334538478390221</v>
      </c>
      <c r="C31" s="82">
        <v>0.97286275843612735</v>
      </c>
      <c r="D31" s="82">
        <v>0.99853468734031225</v>
      </c>
      <c r="E31" s="82">
        <v>1</v>
      </c>
      <c r="F31" s="82">
        <v>1</v>
      </c>
      <c r="G31" s="82">
        <v>1</v>
      </c>
      <c r="H31" s="82">
        <v>0.98881389963417532</v>
      </c>
      <c r="I31" s="82">
        <v>0.94691429374718872</v>
      </c>
      <c r="J31" s="82">
        <v>1</v>
      </c>
      <c r="K31" s="82">
        <v>0.99365305689015981</v>
      </c>
      <c r="L31" s="82">
        <v>1</v>
      </c>
      <c r="M31" s="83">
        <v>0.97488564820103019</v>
      </c>
    </row>
    <row r="32" spans="1:13" x14ac:dyDescent="0.25">
      <c r="A32" s="17">
        <v>14</v>
      </c>
      <c r="B32" s="81">
        <v>0.98334538478390221</v>
      </c>
      <c r="C32" s="82">
        <v>0.97286275843612735</v>
      </c>
      <c r="D32" s="82">
        <v>0.99853468734031225</v>
      </c>
      <c r="E32" s="82">
        <v>1</v>
      </c>
      <c r="F32" s="82">
        <v>1</v>
      </c>
      <c r="G32" s="82">
        <v>1</v>
      </c>
      <c r="H32" s="82">
        <v>0.98881389963417532</v>
      </c>
      <c r="I32" s="82">
        <v>0.94691429374718872</v>
      </c>
      <c r="J32" s="82">
        <v>1</v>
      </c>
      <c r="K32" s="82">
        <v>0.99365305689015981</v>
      </c>
      <c r="L32" s="82">
        <v>1</v>
      </c>
      <c r="M32" s="83">
        <v>0.97488564820103019</v>
      </c>
    </row>
    <row r="33" spans="1:13" x14ac:dyDescent="0.25">
      <c r="A33" s="17">
        <v>13</v>
      </c>
      <c r="B33" s="81">
        <v>0.98334538478390221</v>
      </c>
      <c r="C33" s="82">
        <v>0.97286275843612735</v>
      </c>
      <c r="D33" s="82">
        <v>0.99853468734031225</v>
      </c>
      <c r="E33" s="82">
        <v>1</v>
      </c>
      <c r="F33" s="82">
        <v>1</v>
      </c>
      <c r="G33" s="82">
        <v>1</v>
      </c>
      <c r="H33" s="82">
        <v>0.98881389963417532</v>
      </c>
      <c r="I33" s="82">
        <v>0.94691429374718872</v>
      </c>
      <c r="J33" s="82">
        <v>1</v>
      </c>
      <c r="K33" s="82">
        <v>0.99365305689015981</v>
      </c>
      <c r="L33" s="82">
        <v>1</v>
      </c>
      <c r="M33" s="83">
        <v>0.97488564820103019</v>
      </c>
    </row>
    <row r="34" spans="1:13" x14ac:dyDescent="0.25">
      <c r="A34" s="17">
        <v>12</v>
      </c>
      <c r="B34" s="81">
        <v>0.98334538478390221</v>
      </c>
      <c r="C34" s="82">
        <v>0.97286275843612735</v>
      </c>
      <c r="D34" s="82">
        <v>0.99853468734031225</v>
      </c>
      <c r="E34" s="82">
        <v>1</v>
      </c>
      <c r="F34" s="82">
        <v>1</v>
      </c>
      <c r="G34" s="82">
        <v>1</v>
      </c>
      <c r="H34" s="82">
        <v>0.98881389963417532</v>
      </c>
      <c r="I34" s="82">
        <v>0.94691429374718872</v>
      </c>
      <c r="J34" s="82">
        <v>1</v>
      </c>
      <c r="K34" s="82">
        <v>0.99365305689015981</v>
      </c>
      <c r="L34" s="82">
        <v>1</v>
      </c>
      <c r="M34" s="83">
        <v>0.97488564820103019</v>
      </c>
    </row>
    <row r="35" spans="1:13" x14ac:dyDescent="0.25">
      <c r="A35" s="17">
        <v>11</v>
      </c>
      <c r="B35" s="81">
        <v>0.98177682768735197</v>
      </c>
      <c r="C35" s="82">
        <v>0.9697629168694164</v>
      </c>
      <c r="D35" s="82">
        <v>0.99853468734031225</v>
      </c>
      <c r="E35" s="82">
        <v>1</v>
      </c>
      <c r="F35" s="82">
        <v>1</v>
      </c>
      <c r="G35" s="82">
        <v>1</v>
      </c>
      <c r="H35" s="82">
        <v>0.98881389963417532</v>
      </c>
      <c r="I35" s="82">
        <v>0.94691429374718872</v>
      </c>
      <c r="J35" s="82">
        <v>1</v>
      </c>
      <c r="K35" s="82">
        <v>0.99365305689015981</v>
      </c>
      <c r="L35" s="82">
        <v>1</v>
      </c>
      <c r="M35" s="83">
        <v>0.97460601534235214</v>
      </c>
    </row>
    <row r="36" spans="1:13" x14ac:dyDescent="0.25">
      <c r="A36" s="17">
        <v>10</v>
      </c>
      <c r="B36" s="81">
        <v>0.97518771632079648</v>
      </c>
      <c r="C36" s="82">
        <v>0.96241248789838096</v>
      </c>
      <c r="D36" s="82">
        <v>0.99853468734031225</v>
      </c>
      <c r="E36" s="82">
        <v>1</v>
      </c>
      <c r="F36" s="82">
        <v>1</v>
      </c>
      <c r="G36" s="82">
        <v>1</v>
      </c>
      <c r="H36" s="82">
        <v>0.98777828286872049</v>
      </c>
      <c r="I36" s="82">
        <v>0.94173718010467788</v>
      </c>
      <c r="J36" s="82">
        <v>0.99741046159610725</v>
      </c>
      <c r="K36" s="82">
        <v>0.99365305689015981</v>
      </c>
      <c r="L36" s="82">
        <v>0.99843419842506687</v>
      </c>
      <c r="M36" s="83">
        <v>0.96914955783357049</v>
      </c>
    </row>
    <row r="37" spans="1:13" x14ac:dyDescent="0.25">
      <c r="A37" s="17">
        <v>9</v>
      </c>
      <c r="B37" s="81">
        <v>0.9635780506842353</v>
      </c>
      <c r="C37" s="82">
        <v>0.95081147152302159</v>
      </c>
      <c r="D37" s="82">
        <v>0.99001446329520881</v>
      </c>
      <c r="E37" s="82">
        <v>1</v>
      </c>
      <c r="F37" s="82">
        <v>1</v>
      </c>
      <c r="G37" s="82">
        <v>1</v>
      </c>
      <c r="H37" s="82">
        <v>0.98104907240206329</v>
      </c>
      <c r="I37" s="82">
        <v>0.93123982984194598</v>
      </c>
      <c r="J37" s="82">
        <v>0.98700143168255505</v>
      </c>
      <c r="K37" s="82">
        <v>0.99025007957383815</v>
      </c>
      <c r="L37" s="82">
        <v>0.98710207748653056</v>
      </c>
      <c r="M37" s="83">
        <v>0.958516275674685</v>
      </c>
    </row>
    <row r="38" spans="1:13" x14ac:dyDescent="0.25">
      <c r="A38" s="17">
        <v>8</v>
      </c>
      <c r="B38" s="81">
        <v>0.94694783077766864</v>
      </c>
      <c r="C38" s="82">
        <v>0.93495986774333784</v>
      </c>
      <c r="D38" s="82">
        <v>0.97214062740852802</v>
      </c>
      <c r="E38" s="82">
        <v>1</v>
      </c>
      <c r="F38" s="82">
        <v>1</v>
      </c>
      <c r="G38" s="82">
        <v>1</v>
      </c>
      <c r="H38" s="82">
        <v>0.96862626823420384</v>
      </c>
      <c r="I38" s="82">
        <v>0.91542224295899266</v>
      </c>
      <c r="J38" s="82">
        <v>0.97052668189947378</v>
      </c>
      <c r="K38" s="82">
        <v>0.98051155592259298</v>
      </c>
      <c r="L38" s="82">
        <v>0.96882527269408159</v>
      </c>
      <c r="M38" s="83">
        <v>0.94270616886569547</v>
      </c>
    </row>
    <row r="39" spans="1:13" x14ac:dyDescent="0.25">
      <c r="A39" s="17">
        <v>7</v>
      </c>
      <c r="B39" s="81">
        <v>0.92529705660109651</v>
      </c>
      <c r="C39" s="82">
        <v>0.91485767655933004</v>
      </c>
      <c r="D39" s="82">
        <v>0.94491317968027011</v>
      </c>
      <c r="E39" s="82">
        <v>0.9993995596248727</v>
      </c>
      <c r="F39" s="82">
        <v>0.99969359311362349</v>
      </c>
      <c r="G39" s="82">
        <v>0.99301313658350521</v>
      </c>
      <c r="H39" s="82">
        <v>0.95050987036514201</v>
      </c>
      <c r="I39" s="82">
        <v>0.89428441945581816</v>
      </c>
      <c r="J39" s="82">
        <v>0.94798621224686297</v>
      </c>
      <c r="K39" s="82">
        <v>0.9644374859364242</v>
      </c>
      <c r="L39" s="82">
        <v>0.94360378404772027</v>
      </c>
      <c r="M39" s="83">
        <v>0.92171923740660222</v>
      </c>
    </row>
    <row r="40" spans="1:13" x14ac:dyDescent="0.25">
      <c r="A40" s="17">
        <v>6</v>
      </c>
      <c r="B40" s="81">
        <v>0.89862572815451902</v>
      </c>
      <c r="C40" s="82">
        <v>0.89050489797099797</v>
      </c>
      <c r="D40" s="82">
        <v>0.90833212011043463</v>
      </c>
      <c r="E40" s="82">
        <v>0.97572787139640027</v>
      </c>
      <c r="F40" s="82">
        <v>0.97498892481008947</v>
      </c>
      <c r="G40" s="82">
        <v>0.96246633585990038</v>
      </c>
      <c r="H40" s="82">
        <v>0.92669987879487792</v>
      </c>
      <c r="I40" s="82">
        <v>0.86782635933242225</v>
      </c>
      <c r="J40" s="82">
        <v>0.91938002272472286</v>
      </c>
      <c r="K40" s="82">
        <v>0.94202786961533214</v>
      </c>
      <c r="L40" s="82">
        <v>0.9114376115474464</v>
      </c>
      <c r="M40" s="83">
        <v>0.89555548129740503</v>
      </c>
    </row>
    <row r="41" spans="1:13" x14ac:dyDescent="0.25">
      <c r="A41" s="17">
        <v>5</v>
      </c>
      <c r="B41" s="81">
        <v>0.86693384543793595</v>
      </c>
      <c r="C41" s="82">
        <v>0.86190153197834174</v>
      </c>
      <c r="D41" s="82">
        <v>0.86239744869902202</v>
      </c>
      <c r="E41" s="82">
        <v>0.94336163459441913</v>
      </c>
      <c r="F41" s="82">
        <v>0.9411206232861371</v>
      </c>
      <c r="G41" s="82">
        <v>0.92127580005778698</v>
      </c>
      <c r="H41" s="82">
        <v>0.89719629352341146</v>
      </c>
      <c r="I41" s="82">
        <v>0.83604806258880515</v>
      </c>
      <c r="J41" s="82">
        <v>0.88470811333305321</v>
      </c>
      <c r="K41" s="82">
        <v>0.91328270695931635</v>
      </c>
      <c r="L41" s="82">
        <v>0.87232675519325997</v>
      </c>
      <c r="M41" s="83">
        <v>0.8642149005381039</v>
      </c>
    </row>
    <row r="42" spans="1:13" x14ac:dyDescent="0.25">
      <c r="A42" s="17">
        <v>4</v>
      </c>
      <c r="B42" s="81">
        <v>0.8302214084513474</v>
      </c>
      <c r="C42" s="82">
        <v>0.82904757858136136</v>
      </c>
      <c r="D42" s="82">
        <v>0.80710916544603206</v>
      </c>
      <c r="E42" s="82">
        <v>0.90230084921892928</v>
      </c>
      <c r="F42" s="82">
        <v>0.8980886885417666</v>
      </c>
      <c r="G42" s="82">
        <v>0.86944152917716488</v>
      </c>
      <c r="H42" s="82">
        <v>0.86199911455074274</v>
      </c>
      <c r="I42" s="82">
        <v>0.79894952922496687</v>
      </c>
      <c r="J42" s="82">
        <v>0.84397048407185438</v>
      </c>
      <c r="K42" s="82">
        <v>0.87820199796837728</v>
      </c>
      <c r="L42" s="82">
        <v>0.82627121498516098</v>
      </c>
      <c r="M42" s="83">
        <v>0.82769749512869906</v>
      </c>
    </row>
    <row r="43" spans="1:13" x14ac:dyDescent="0.25">
      <c r="A43" s="17">
        <v>3</v>
      </c>
      <c r="B43" s="81">
        <v>0.78848841719475327</v>
      </c>
      <c r="C43" s="82">
        <v>0.7919430377800567</v>
      </c>
      <c r="D43" s="82">
        <v>0.74246727035146498</v>
      </c>
      <c r="E43" s="82">
        <v>0.85254551526993061</v>
      </c>
      <c r="F43" s="82">
        <v>0.84589312057697785</v>
      </c>
      <c r="G43" s="82">
        <v>0.80696352321803411</v>
      </c>
      <c r="H43" s="82">
        <v>0.82110834187687165</v>
      </c>
      <c r="I43" s="82">
        <v>0.75653075924090718</v>
      </c>
      <c r="J43" s="82">
        <v>0.79716713494112612</v>
      </c>
      <c r="K43" s="82">
        <v>0.83678574264251449</v>
      </c>
      <c r="L43" s="82">
        <v>0.77327099092314966</v>
      </c>
      <c r="M43" s="83">
        <v>0.78600326506919027</v>
      </c>
    </row>
    <row r="44" spans="1:13" x14ac:dyDescent="0.25">
      <c r="A44" s="17">
        <v>2</v>
      </c>
      <c r="B44" s="81">
        <v>0.74173487166815377</v>
      </c>
      <c r="C44" s="82">
        <v>0.75058790957442789</v>
      </c>
      <c r="D44" s="82">
        <v>0.66847176341532033</v>
      </c>
      <c r="E44" s="82">
        <v>0.79409563274742334</v>
      </c>
      <c r="F44" s="82">
        <v>0.78453391939177086</v>
      </c>
      <c r="G44" s="82">
        <v>0.73384178218039486</v>
      </c>
      <c r="H44" s="82">
        <v>0.7745239755017983</v>
      </c>
      <c r="I44" s="82">
        <v>0.7087917526366263</v>
      </c>
      <c r="J44" s="82">
        <v>0.74429806594086845</v>
      </c>
      <c r="K44" s="82">
        <v>0.78903394098172841</v>
      </c>
      <c r="L44" s="82">
        <v>0.71332608300722566</v>
      </c>
      <c r="M44" s="83">
        <v>0.73913221035957766</v>
      </c>
    </row>
    <row r="45" spans="1:13" x14ac:dyDescent="0.25">
      <c r="A45" s="17">
        <v>1</v>
      </c>
      <c r="B45" s="84">
        <v>0.68996077187154881</v>
      </c>
      <c r="C45" s="85">
        <v>0.70498219396447492</v>
      </c>
      <c r="D45" s="85">
        <v>0.58512264463759855</v>
      </c>
      <c r="E45" s="85">
        <v>0.72695120165140747</v>
      </c>
      <c r="F45" s="85">
        <v>0.71401108498614574</v>
      </c>
      <c r="G45" s="85">
        <v>0.65007630606424682</v>
      </c>
      <c r="H45" s="85">
        <v>0.72224601542552258</v>
      </c>
      <c r="I45" s="85">
        <v>0.65573250941212424</v>
      </c>
      <c r="J45" s="85">
        <v>0.68536327707108136</v>
      </c>
      <c r="K45" s="85">
        <v>0.73494659298601872</v>
      </c>
      <c r="L45" s="85">
        <v>0.64643649123738911</v>
      </c>
      <c r="M45" s="86">
        <v>0.6870843309998611</v>
      </c>
    </row>
    <row r="47" spans="1:13" x14ac:dyDescent="0.25">
      <c r="A47" s="16" t="s">
        <v>40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25">
      <c r="A48" s="17">
        <v>20</v>
      </c>
      <c r="B48" s="87">
        <v>0.98709119014834257</v>
      </c>
      <c r="C48" s="88">
        <v>0.98226967366409557</v>
      </c>
      <c r="D48" s="88">
        <v>1</v>
      </c>
      <c r="E48" s="88">
        <v>1</v>
      </c>
      <c r="F48" s="88">
        <v>1</v>
      </c>
      <c r="G48" s="88">
        <v>1</v>
      </c>
      <c r="H48" s="88">
        <v>1</v>
      </c>
      <c r="I48" s="88">
        <v>0.94037044559165217</v>
      </c>
      <c r="J48" s="88">
        <v>1</v>
      </c>
      <c r="K48" s="88">
        <v>0.99764174799008609</v>
      </c>
      <c r="L48" s="88">
        <v>1</v>
      </c>
      <c r="M48" s="89">
        <v>0.9769968408264309</v>
      </c>
    </row>
    <row r="49" spans="1:13" x14ac:dyDescent="0.25">
      <c r="A49" s="17">
        <v>19</v>
      </c>
      <c r="B49" s="81">
        <v>0.98709119014834257</v>
      </c>
      <c r="C49" s="82">
        <v>0.98226967366409557</v>
      </c>
      <c r="D49" s="82">
        <v>1</v>
      </c>
      <c r="E49" s="82">
        <v>1</v>
      </c>
      <c r="F49" s="82">
        <v>1</v>
      </c>
      <c r="G49" s="82">
        <v>1</v>
      </c>
      <c r="H49" s="82">
        <v>1</v>
      </c>
      <c r="I49" s="82">
        <v>0.94037044559165217</v>
      </c>
      <c r="J49" s="82">
        <v>1</v>
      </c>
      <c r="K49" s="82">
        <v>0.99764174799008609</v>
      </c>
      <c r="L49" s="82">
        <v>1</v>
      </c>
      <c r="M49" s="83">
        <v>0.9769968408264309</v>
      </c>
    </row>
    <row r="50" spans="1:13" x14ac:dyDescent="0.25">
      <c r="A50" s="17">
        <v>18</v>
      </c>
      <c r="B50" s="81">
        <v>0.98709119014834257</v>
      </c>
      <c r="C50" s="82">
        <v>0.98226967366409557</v>
      </c>
      <c r="D50" s="82">
        <v>1</v>
      </c>
      <c r="E50" s="82">
        <v>1</v>
      </c>
      <c r="F50" s="82">
        <v>1</v>
      </c>
      <c r="G50" s="82">
        <v>1</v>
      </c>
      <c r="H50" s="82">
        <v>1</v>
      </c>
      <c r="I50" s="82">
        <v>0.94037044559165217</v>
      </c>
      <c r="J50" s="82">
        <v>1</v>
      </c>
      <c r="K50" s="82">
        <v>0.99764174799008609</v>
      </c>
      <c r="L50" s="82">
        <v>1</v>
      </c>
      <c r="M50" s="83">
        <v>0.9769968408264309</v>
      </c>
    </row>
    <row r="51" spans="1:13" x14ac:dyDescent="0.25">
      <c r="A51" s="17">
        <v>17</v>
      </c>
      <c r="B51" s="81">
        <v>0.98709119014834257</v>
      </c>
      <c r="C51" s="82">
        <v>0.98226967366409557</v>
      </c>
      <c r="D51" s="82">
        <v>1</v>
      </c>
      <c r="E51" s="82">
        <v>1</v>
      </c>
      <c r="F51" s="82">
        <v>1</v>
      </c>
      <c r="G51" s="82">
        <v>1</v>
      </c>
      <c r="H51" s="82">
        <v>1</v>
      </c>
      <c r="I51" s="82">
        <v>0.94037044559165217</v>
      </c>
      <c r="J51" s="82">
        <v>1</v>
      </c>
      <c r="K51" s="82">
        <v>0.99764174799008609</v>
      </c>
      <c r="L51" s="82">
        <v>1</v>
      </c>
      <c r="M51" s="83">
        <v>0.9769968408264309</v>
      </c>
    </row>
    <row r="52" spans="1:13" x14ac:dyDescent="0.25">
      <c r="A52" s="17">
        <v>16</v>
      </c>
      <c r="B52" s="81">
        <v>0.98709119014834257</v>
      </c>
      <c r="C52" s="82">
        <v>0.98226967366409557</v>
      </c>
      <c r="D52" s="82">
        <v>1</v>
      </c>
      <c r="E52" s="82">
        <v>1</v>
      </c>
      <c r="F52" s="82">
        <v>1</v>
      </c>
      <c r="G52" s="82">
        <v>1</v>
      </c>
      <c r="H52" s="82">
        <v>1</v>
      </c>
      <c r="I52" s="82">
        <v>0.94037044559165217</v>
      </c>
      <c r="J52" s="82">
        <v>1</v>
      </c>
      <c r="K52" s="82">
        <v>0.99764174799008609</v>
      </c>
      <c r="L52" s="82">
        <v>1</v>
      </c>
      <c r="M52" s="83">
        <v>0.9769968408264309</v>
      </c>
    </row>
    <row r="53" spans="1:13" x14ac:dyDescent="0.25">
      <c r="A53" s="17">
        <v>15</v>
      </c>
      <c r="B53" s="81">
        <v>0.98709119014834257</v>
      </c>
      <c r="C53" s="82">
        <v>0.98226967366409557</v>
      </c>
      <c r="D53" s="82">
        <v>1</v>
      </c>
      <c r="E53" s="82">
        <v>1</v>
      </c>
      <c r="F53" s="82">
        <v>1</v>
      </c>
      <c r="G53" s="82">
        <v>1</v>
      </c>
      <c r="H53" s="82">
        <v>1</v>
      </c>
      <c r="I53" s="82">
        <v>0.94037044559165217</v>
      </c>
      <c r="J53" s="82">
        <v>1</v>
      </c>
      <c r="K53" s="82">
        <v>0.99764174799008609</v>
      </c>
      <c r="L53" s="82">
        <v>1</v>
      </c>
      <c r="M53" s="83">
        <v>0.9769968408264309</v>
      </c>
    </row>
    <row r="54" spans="1:13" x14ac:dyDescent="0.25">
      <c r="A54" s="17">
        <v>14</v>
      </c>
      <c r="B54" s="81">
        <v>0.98709119014834257</v>
      </c>
      <c r="C54" s="82">
        <v>0.98226967366409557</v>
      </c>
      <c r="D54" s="82">
        <v>1</v>
      </c>
      <c r="E54" s="82">
        <v>1</v>
      </c>
      <c r="F54" s="82">
        <v>1</v>
      </c>
      <c r="G54" s="82">
        <v>1</v>
      </c>
      <c r="H54" s="82">
        <v>1</v>
      </c>
      <c r="I54" s="82">
        <v>0.94037044559165217</v>
      </c>
      <c r="J54" s="82">
        <v>1</v>
      </c>
      <c r="K54" s="82">
        <v>0.99764174799008609</v>
      </c>
      <c r="L54" s="82">
        <v>1</v>
      </c>
      <c r="M54" s="83">
        <v>0.9769968408264309</v>
      </c>
    </row>
    <row r="55" spans="1:13" x14ac:dyDescent="0.25">
      <c r="A55" s="17">
        <v>13</v>
      </c>
      <c r="B55" s="81">
        <v>0.98709119014834257</v>
      </c>
      <c r="C55" s="82">
        <v>0.98226967366409557</v>
      </c>
      <c r="D55" s="82">
        <v>1</v>
      </c>
      <c r="E55" s="82">
        <v>1</v>
      </c>
      <c r="F55" s="82">
        <v>1</v>
      </c>
      <c r="G55" s="82">
        <v>1</v>
      </c>
      <c r="H55" s="82">
        <v>1</v>
      </c>
      <c r="I55" s="82">
        <v>0.94037044559165217</v>
      </c>
      <c r="J55" s="82">
        <v>1</v>
      </c>
      <c r="K55" s="82">
        <v>0.99764174799008609</v>
      </c>
      <c r="L55" s="82">
        <v>1</v>
      </c>
      <c r="M55" s="83">
        <v>0.9769968408264309</v>
      </c>
    </row>
    <row r="56" spans="1:13" x14ac:dyDescent="0.25">
      <c r="A56" s="17">
        <v>12</v>
      </c>
      <c r="B56" s="81">
        <v>0.98709119014834257</v>
      </c>
      <c r="C56" s="82">
        <v>0.98226967366409557</v>
      </c>
      <c r="D56" s="82">
        <v>1</v>
      </c>
      <c r="E56" s="82">
        <v>1</v>
      </c>
      <c r="F56" s="82">
        <v>1</v>
      </c>
      <c r="G56" s="82">
        <v>1</v>
      </c>
      <c r="H56" s="82">
        <v>1</v>
      </c>
      <c r="I56" s="82">
        <v>0.94037044559165217</v>
      </c>
      <c r="J56" s="82">
        <v>1</v>
      </c>
      <c r="K56" s="82">
        <v>0.99764174799008609</v>
      </c>
      <c r="L56" s="82">
        <v>1</v>
      </c>
      <c r="M56" s="83">
        <v>0.9769968408264309</v>
      </c>
    </row>
    <row r="57" spans="1:13" x14ac:dyDescent="0.25">
      <c r="A57" s="17">
        <v>11</v>
      </c>
      <c r="B57" s="81">
        <v>0.98709119014834257</v>
      </c>
      <c r="C57" s="82">
        <v>0.98226967366409557</v>
      </c>
      <c r="D57" s="82">
        <v>1</v>
      </c>
      <c r="E57" s="82">
        <v>1</v>
      </c>
      <c r="F57" s="82">
        <v>1</v>
      </c>
      <c r="G57" s="82">
        <v>1</v>
      </c>
      <c r="H57" s="82">
        <v>1</v>
      </c>
      <c r="I57" s="82">
        <v>0.93278050236094856</v>
      </c>
      <c r="J57" s="82">
        <v>1</v>
      </c>
      <c r="K57" s="82">
        <v>0.99764174799008609</v>
      </c>
      <c r="L57" s="82">
        <v>1</v>
      </c>
      <c r="M57" s="83">
        <v>0.9769968408264309</v>
      </c>
    </row>
    <row r="58" spans="1:13" x14ac:dyDescent="0.25">
      <c r="A58" s="17">
        <v>10</v>
      </c>
      <c r="B58" s="81">
        <v>0.98686752826327373</v>
      </c>
      <c r="C58" s="82">
        <v>0.98226967366409557</v>
      </c>
      <c r="D58" s="82">
        <v>1</v>
      </c>
      <c r="E58" s="82">
        <v>1</v>
      </c>
      <c r="F58" s="82">
        <v>1</v>
      </c>
      <c r="G58" s="82">
        <v>1</v>
      </c>
      <c r="H58" s="82">
        <v>1</v>
      </c>
      <c r="I58" s="82">
        <v>0.91471323347392275</v>
      </c>
      <c r="J58" s="82">
        <v>1</v>
      </c>
      <c r="K58" s="82">
        <v>0.99764174799008609</v>
      </c>
      <c r="L58" s="82">
        <v>1</v>
      </c>
      <c r="M58" s="83">
        <v>0.97024775797932117</v>
      </c>
    </row>
    <row r="59" spans="1:13" x14ac:dyDescent="0.25">
      <c r="A59" s="17">
        <v>9</v>
      </c>
      <c r="B59" s="81">
        <v>0.97403163862295505</v>
      </c>
      <c r="C59" s="82">
        <v>0.96928451076501465</v>
      </c>
      <c r="D59" s="82">
        <v>1</v>
      </c>
      <c r="E59" s="82">
        <v>1</v>
      </c>
      <c r="F59" s="82">
        <v>1</v>
      </c>
      <c r="G59" s="82">
        <v>1</v>
      </c>
      <c r="H59" s="82">
        <v>0.9984576260068625</v>
      </c>
      <c r="I59" s="82">
        <v>0.88616863893057474</v>
      </c>
      <c r="J59" s="82">
        <v>1</v>
      </c>
      <c r="K59" s="82">
        <v>0.98194833216164668</v>
      </c>
      <c r="L59" s="82">
        <v>1</v>
      </c>
      <c r="M59" s="83">
        <v>0.95083984617359629</v>
      </c>
    </row>
    <row r="60" spans="1:13" x14ac:dyDescent="0.25">
      <c r="A60" s="17">
        <v>8</v>
      </c>
      <c r="B60" s="81">
        <v>0.94858352122738698</v>
      </c>
      <c r="C60" s="82">
        <v>0.94055277698049244</v>
      </c>
      <c r="D60" s="82">
        <v>0.97802606435953354</v>
      </c>
      <c r="E60" s="82">
        <v>1</v>
      </c>
      <c r="F60" s="82">
        <v>1</v>
      </c>
      <c r="G60" s="82">
        <v>1</v>
      </c>
      <c r="H60" s="82">
        <v>0.97389496910080786</v>
      </c>
      <c r="I60" s="82">
        <v>0.84714671873090452</v>
      </c>
      <c r="J60" s="82">
        <v>0.97975375556008326</v>
      </c>
      <c r="K60" s="82">
        <v>0.9500082101250964</v>
      </c>
      <c r="L60" s="82">
        <v>0.97197805292290396</v>
      </c>
      <c r="M60" s="83">
        <v>0.91877310540925627</v>
      </c>
    </row>
    <row r="61" spans="1:13" x14ac:dyDescent="0.25">
      <c r="A61" s="17">
        <v>7</v>
      </c>
      <c r="B61" s="81">
        <v>0.9105231760765693</v>
      </c>
      <c r="C61" s="82">
        <v>0.89607447231052895</v>
      </c>
      <c r="D61" s="82">
        <v>0.92879055218969353</v>
      </c>
      <c r="E61" s="82">
        <v>0.99958467317705391</v>
      </c>
      <c r="F61" s="82">
        <v>0.99149334837229197</v>
      </c>
      <c r="G61" s="82">
        <v>0.98468830371218663</v>
      </c>
      <c r="H61" s="82">
        <v>0.93286681117143599</v>
      </c>
      <c r="I61" s="82">
        <v>0.79764747287491189</v>
      </c>
      <c r="J61" s="82">
        <v>0.94781374286839459</v>
      </c>
      <c r="K61" s="82">
        <v>0.90182138188043526</v>
      </c>
      <c r="L61" s="82">
        <v>0.92808789425006388</v>
      </c>
      <c r="M61" s="83">
        <v>0.87404753568630111</v>
      </c>
    </row>
    <row r="62" spans="1:13" x14ac:dyDescent="0.25">
      <c r="A62" s="17">
        <v>6</v>
      </c>
      <c r="B62" s="81">
        <v>0.85985060317050221</v>
      </c>
      <c r="C62" s="82">
        <v>0.83584959675512427</v>
      </c>
      <c r="D62" s="82">
        <v>0.85977738139253734</v>
      </c>
      <c r="E62" s="82">
        <v>0.94949046781611324</v>
      </c>
      <c r="F62" s="82">
        <v>0.93487030874784016</v>
      </c>
      <c r="G62" s="82">
        <v>0.92663122863163838</v>
      </c>
      <c r="H62" s="82">
        <v>0.87537315221874656</v>
      </c>
      <c r="I62" s="82">
        <v>0.73767090136259705</v>
      </c>
      <c r="J62" s="82">
        <v>0.90434065330932389</v>
      </c>
      <c r="K62" s="82">
        <v>0.83738784742766281</v>
      </c>
      <c r="L62" s="82">
        <v>0.86864979722141344</v>
      </c>
      <c r="M62" s="83">
        <v>0.81666313700473103</v>
      </c>
    </row>
    <row r="63" spans="1:13" x14ac:dyDescent="0.25">
      <c r="A63" s="17">
        <v>5</v>
      </c>
      <c r="B63" s="81">
        <v>0.79656580250918574</v>
      </c>
      <c r="C63" s="82">
        <v>0.75987815031427841</v>
      </c>
      <c r="D63" s="82">
        <v>0.77098655196806454</v>
      </c>
      <c r="E63" s="82">
        <v>0.88091107043029759</v>
      </c>
      <c r="F63" s="82">
        <v>0.85813665702877506</v>
      </c>
      <c r="G63" s="82">
        <v>0.84857298694657068</v>
      </c>
      <c r="H63" s="82">
        <v>0.80141399224274013</v>
      </c>
      <c r="I63" s="82">
        <v>0.66721700419396002</v>
      </c>
      <c r="J63" s="82">
        <v>0.84933448688287139</v>
      </c>
      <c r="K63" s="82">
        <v>0.75670760676677951</v>
      </c>
      <c r="L63" s="82">
        <v>0.79366376183695264</v>
      </c>
      <c r="M63" s="83">
        <v>0.74661990936454581</v>
      </c>
    </row>
    <row r="64" spans="1:13" x14ac:dyDescent="0.25">
      <c r="A64" s="17">
        <v>4</v>
      </c>
      <c r="B64" s="81">
        <v>0.72066877409261965</v>
      </c>
      <c r="C64" s="82">
        <v>0.66816013298799115</v>
      </c>
      <c r="D64" s="82">
        <v>0.66241806391627533</v>
      </c>
      <c r="E64" s="82">
        <v>0.79384648101960709</v>
      </c>
      <c r="F64" s="82">
        <v>0.76129239321509579</v>
      </c>
      <c r="G64" s="82">
        <v>0.75051357865698365</v>
      </c>
      <c r="H64" s="82">
        <v>0.71098933124341623</v>
      </c>
      <c r="I64" s="82">
        <v>0.58628578136900078</v>
      </c>
      <c r="J64" s="82">
        <v>0.78279524358903707</v>
      </c>
      <c r="K64" s="82">
        <v>0.65978065989778512</v>
      </c>
      <c r="L64" s="82">
        <v>0.70312978809668125</v>
      </c>
      <c r="M64" s="83">
        <v>0.66391785276574544</v>
      </c>
    </row>
    <row r="65" spans="1:13" x14ac:dyDescent="0.25">
      <c r="A65" s="17">
        <v>3</v>
      </c>
      <c r="B65" s="81">
        <v>0.63215951792080394</v>
      </c>
      <c r="C65" s="82">
        <v>0.5606955447762626</v>
      </c>
      <c r="D65" s="82">
        <v>0.53407191723716962</v>
      </c>
      <c r="E65" s="82">
        <v>0.68829669958404183</v>
      </c>
      <c r="F65" s="82">
        <v>0.64433751730680289</v>
      </c>
      <c r="G65" s="82">
        <v>0.63245300376287716</v>
      </c>
      <c r="H65" s="82">
        <v>0.60409916922077511</v>
      </c>
      <c r="I65" s="82">
        <v>0.49487723288771934</v>
      </c>
      <c r="J65" s="82">
        <v>0.70472292342782072</v>
      </c>
      <c r="K65" s="82">
        <v>0.54660700682067986</v>
      </c>
      <c r="L65" s="82">
        <v>0.5970478760005995</v>
      </c>
      <c r="M65" s="83">
        <v>0.56855696720832993</v>
      </c>
    </row>
    <row r="66" spans="1:13" x14ac:dyDescent="0.25">
      <c r="A66" s="17">
        <v>2</v>
      </c>
      <c r="B66" s="81">
        <v>0.53103803399373894</v>
      </c>
      <c r="C66" s="82">
        <v>0.43748438567909281</v>
      </c>
      <c r="D66" s="82">
        <v>0.38594811193074746</v>
      </c>
      <c r="E66" s="82">
        <v>0.5642617261236017</v>
      </c>
      <c r="F66" s="82">
        <v>0.50727202930389637</v>
      </c>
      <c r="G66" s="82">
        <v>0.49439126226425129</v>
      </c>
      <c r="H66" s="82">
        <v>0.4807435061748167</v>
      </c>
      <c r="I66" s="82">
        <v>0.39299135875011559</v>
      </c>
      <c r="J66" s="82">
        <v>0.61511752639922235</v>
      </c>
      <c r="K66" s="82">
        <v>0.41718664753546353</v>
      </c>
      <c r="L66" s="82">
        <v>0.47541802554870738</v>
      </c>
      <c r="M66" s="83">
        <v>0.46053725269229945</v>
      </c>
    </row>
    <row r="67" spans="1:13" x14ac:dyDescent="0.25">
      <c r="A67" s="17">
        <v>1</v>
      </c>
      <c r="B67" s="84">
        <v>0.41730432231142434</v>
      </c>
      <c r="C67" s="85">
        <v>0.29852665569648174</v>
      </c>
      <c r="D67" s="85">
        <v>0.2180466479970089</v>
      </c>
      <c r="E67" s="85">
        <v>0.42174156063828672</v>
      </c>
      <c r="F67" s="85">
        <v>0.35009592920637606</v>
      </c>
      <c r="G67" s="85">
        <v>0.33632835416110601</v>
      </c>
      <c r="H67" s="85">
        <v>0.34092234210554101</v>
      </c>
      <c r="I67" s="85">
        <v>0.28062815895618953</v>
      </c>
      <c r="J67" s="85">
        <v>0.51397905250324216</v>
      </c>
      <c r="K67" s="85">
        <v>0.27151958204213622</v>
      </c>
      <c r="L67" s="85">
        <v>0.33824023674100478</v>
      </c>
      <c r="M67" s="86">
        <v>0.33985870921765382</v>
      </c>
    </row>
    <row r="68" spans="1:13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16" t="s">
        <v>41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25">
      <c r="A70" s="17">
        <v>20</v>
      </c>
      <c r="B70" s="87">
        <v>0.9830033188569075</v>
      </c>
      <c r="C70" s="88">
        <v>0.97033843618157156</v>
      </c>
      <c r="D70" s="88">
        <v>1</v>
      </c>
      <c r="E70" s="88">
        <v>1</v>
      </c>
      <c r="F70" s="88">
        <v>1</v>
      </c>
      <c r="G70" s="88">
        <v>1</v>
      </c>
      <c r="H70" s="88">
        <v>0.99109252617759691</v>
      </c>
      <c r="I70" s="88">
        <v>0.9480639860439708</v>
      </c>
      <c r="J70" s="88">
        <v>1</v>
      </c>
      <c r="K70" s="88">
        <v>0.97623193595831892</v>
      </c>
      <c r="L70" s="88">
        <v>1</v>
      </c>
      <c r="M70" s="89">
        <v>0.97571445381781718</v>
      </c>
    </row>
    <row r="71" spans="1:13" x14ac:dyDescent="0.25">
      <c r="A71" s="17">
        <v>19</v>
      </c>
      <c r="B71" s="81">
        <v>0.9830033188569075</v>
      </c>
      <c r="C71" s="82">
        <v>0.97033843618157156</v>
      </c>
      <c r="D71" s="82">
        <v>1</v>
      </c>
      <c r="E71" s="82">
        <v>1</v>
      </c>
      <c r="F71" s="82">
        <v>1</v>
      </c>
      <c r="G71" s="82">
        <v>1</v>
      </c>
      <c r="H71" s="82">
        <v>0.99109252617759691</v>
      </c>
      <c r="I71" s="82">
        <v>0.9480639860439708</v>
      </c>
      <c r="J71" s="82">
        <v>1</v>
      </c>
      <c r="K71" s="82">
        <v>0.97623193595831892</v>
      </c>
      <c r="L71" s="82">
        <v>1</v>
      </c>
      <c r="M71" s="83">
        <v>0.97571445381781718</v>
      </c>
    </row>
    <row r="72" spans="1:13" x14ac:dyDescent="0.25">
      <c r="A72" s="17">
        <v>18</v>
      </c>
      <c r="B72" s="81">
        <v>0.9830033188569075</v>
      </c>
      <c r="C72" s="82">
        <v>0.97033843618157156</v>
      </c>
      <c r="D72" s="82">
        <v>1</v>
      </c>
      <c r="E72" s="82">
        <v>1</v>
      </c>
      <c r="F72" s="82">
        <v>1</v>
      </c>
      <c r="G72" s="82">
        <v>1</v>
      </c>
      <c r="H72" s="82">
        <v>0.99109252617759691</v>
      </c>
      <c r="I72" s="82">
        <v>0.9480639860439708</v>
      </c>
      <c r="J72" s="82">
        <v>1</v>
      </c>
      <c r="K72" s="82">
        <v>0.97623193595831892</v>
      </c>
      <c r="L72" s="82">
        <v>1</v>
      </c>
      <c r="M72" s="83">
        <v>0.97571445381781718</v>
      </c>
    </row>
    <row r="73" spans="1:13" x14ac:dyDescent="0.25">
      <c r="A73" s="17">
        <v>17</v>
      </c>
      <c r="B73" s="81">
        <v>0.9830033188569075</v>
      </c>
      <c r="C73" s="82">
        <v>0.97033843618157156</v>
      </c>
      <c r="D73" s="82">
        <v>1</v>
      </c>
      <c r="E73" s="82">
        <v>1</v>
      </c>
      <c r="F73" s="82">
        <v>1</v>
      </c>
      <c r="G73" s="82">
        <v>1</v>
      </c>
      <c r="H73" s="82">
        <v>0.99109252617759691</v>
      </c>
      <c r="I73" s="82">
        <v>0.9480639860439708</v>
      </c>
      <c r="J73" s="82">
        <v>1</v>
      </c>
      <c r="K73" s="82">
        <v>0.97623193595831892</v>
      </c>
      <c r="L73" s="82">
        <v>1</v>
      </c>
      <c r="M73" s="83">
        <v>0.97571445381781718</v>
      </c>
    </row>
    <row r="74" spans="1:13" x14ac:dyDescent="0.25">
      <c r="A74" s="17">
        <v>16</v>
      </c>
      <c r="B74" s="81">
        <v>0.9830033188569075</v>
      </c>
      <c r="C74" s="82">
        <v>0.97033843618157156</v>
      </c>
      <c r="D74" s="82">
        <v>1</v>
      </c>
      <c r="E74" s="82">
        <v>1</v>
      </c>
      <c r="F74" s="82">
        <v>1</v>
      </c>
      <c r="G74" s="82">
        <v>1</v>
      </c>
      <c r="H74" s="82">
        <v>0.99109252617759691</v>
      </c>
      <c r="I74" s="82">
        <v>0.9480639860439708</v>
      </c>
      <c r="J74" s="82">
        <v>1</v>
      </c>
      <c r="K74" s="82">
        <v>0.97623193595831892</v>
      </c>
      <c r="L74" s="82">
        <v>1</v>
      </c>
      <c r="M74" s="83">
        <v>0.97571445381781718</v>
      </c>
    </row>
    <row r="75" spans="1:13" x14ac:dyDescent="0.25">
      <c r="A75" s="17">
        <v>15</v>
      </c>
      <c r="B75" s="81">
        <v>0.9830033188569075</v>
      </c>
      <c r="C75" s="82">
        <v>0.97033843618157156</v>
      </c>
      <c r="D75" s="82">
        <v>1</v>
      </c>
      <c r="E75" s="82">
        <v>1</v>
      </c>
      <c r="F75" s="82">
        <v>1</v>
      </c>
      <c r="G75" s="82">
        <v>1</v>
      </c>
      <c r="H75" s="82">
        <v>0.99109252617759691</v>
      </c>
      <c r="I75" s="82">
        <v>0.9480639860439708</v>
      </c>
      <c r="J75" s="82">
        <v>1</v>
      </c>
      <c r="K75" s="82">
        <v>0.97623193595831892</v>
      </c>
      <c r="L75" s="82">
        <v>1</v>
      </c>
      <c r="M75" s="83">
        <v>0.97571445381781718</v>
      </c>
    </row>
    <row r="76" spans="1:13" x14ac:dyDescent="0.25">
      <c r="A76" s="17">
        <v>14</v>
      </c>
      <c r="B76" s="81">
        <v>0.9830033188569075</v>
      </c>
      <c r="C76" s="82">
        <v>0.97033843618157156</v>
      </c>
      <c r="D76" s="82">
        <v>1</v>
      </c>
      <c r="E76" s="82">
        <v>1</v>
      </c>
      <c r="F76" s="82">
        <v>1</v>
      </c>
      <c r="G76" s="82">
        <v>1</v>
      </c>
      <c r="H76" s="82">
        <v>0.99109252617759691</v>
      </c>
      <c r="I76" s="82">
        <v>0.9480639860439708</v>
      </c>
      <c r="J76" s="82">
        <v>1</v>
      </c>
      <c r="K76" s="82">
        <v>0.97623193595831892</v>
      </c>
      <c r="L76" s="82">
        <v>1</v>
      </c>
      <c r="M76" s="83">
        <v>0.97571445381781718</v>
      </c>
    </row>
    <row r="77" spans="1:13" x14ac:dyDescent="0.25">
      <c r="A77" s="17">
        <v>13</v>
      </c>
      <c r="B77" s="81">
        <v>0.9830033188569075</v>
      </c>
      <c r="C77" s="82">
        <v>0.97033843618157156</v>
      </c>
      <c r="D77" s="82">
        <v>1</v>
      </c>
      <c r="E77" s="82">
        <v>1</v>
      </c>
      <c r="F77" s="82">
        <v>1</v>
      </c>
      <c r="G77" s="82">
        <v>1</v>
      </c>
      <c r="H77" s="82">
        <v>0.99109252617759691</v>
      </c>
      <c r="I77" s="82">
        <v>0.9480639860439708</v>
      </c>
      <c r="J77" s="82">
        <v>1</v>
      </c>
      <c r="K77" s="82">
        <v>0.97623193595831892</v>
      </c>
      <c r="L77" s="82">
        <v>1</v>
      </c>
      <c r="M77" s="83">
        <v>0.97571445381781718</v>
      </c>
    </row>
    <row r="78" spans="1:13" x14ac:dyDescent="0.25">
      <c r="A78" s="17">
        <v>12</v>
      </c>
      <c r="B78" s="81">
        <v>0.9830033188569075</v>
      </c>
      <c r="C78" s="82">
        <v>0.97033843618157156</v>
      </c>
      <c r="D78" s="82">
        <v>1</v>
      </c>
      <c r="E78" s="82">
        <v>1</v>
      </c>
      <c r="F78" s="82">
        <v>1</v>
      </c>
      <c r="G78" s="82">
        <v>1</v>
      </c>
      <c r="H78" s="82">
        <v>0.99109252617759691</v>
      </c>
      <c r="I78" s="82">
        <v>0.9480639860439708</v>
      </c>
      <c r="J78" s="82">
        <v>1</v>
      </c>
      <c r="K78" s="82">
        <v>0.97623193595831892</v>
      </c>
      <c r="L78" s="82">
        <v>1</v>
      </c>
      <c r="M78" s="83">
        <v>0.97571445381781718</v>
      </c>
    </row>
    <row r="79" spans="1:13" x14ac:dyDescent="0.25">
      <c r="A79" s="17">
        <v>11</v>
      </c>
      <c r="B79" s="81">
        <v>0.9830033188569075</v>
      </c>
      <c r="C79" s="82">
        <v>0.9702774369499132</v>
      </c>
      <c r="D79" s="82">
        <v>1</v>
      </c>
      <c r="E79" s="82">
        <v>1</v>
      </c>
      <c r="F79" s="82">
        <v>1</v>
      </c>
      <c r="G79" s="82">
        <v>1</v>
      </c>
      <c r="H79" s="82">
        <v>0.99109252617759691</v>
      </c>
      <c r="I79" s="82">
        <v>0.9480639860439708</v>
      </c>
      <c r="J79" s="82">
        <v>1</v>
      </c>
      <c r="K79" s="82">
        <v>0.97623193595831892</v>
      </c>
      <c r="L79" s="82">
        <v>1</v>
      </c>
      <c r="M79" s="83">
        <v>0.97571445381781718</v>
      </c>
    </row>
    <row r="80" spans="1:13" x14ac:dyDescent="0.25">
      <c r="A80" s="17">
        <v>10</v>
      </c>
      <c r="B80" s="81">
        <v>0.97868367899824582</v>
      </c>
      <c r="C80" s="82">
        <v>0.96434681423068436</v>
      </c>
      <c r="D80" s="82">
        <v>1</v>
      </c>
      <c r="E80" s="82">
        <v>1</v>
      </c>
      <c r="F80" s="82">
        <v>1</v>
      </c>
      <c r="G80" s="82">
        <v>1</v>
      </c>
      <c r="H80" s="82">
        <v>0.99109252617759691</v>
      </c>
      <c r="I80" s="82">
        <v>0.94490965615641254</v>
      </c>
      <c r="J80" s="82">
        <v>1</v>
      </c>
      <c r="K80" s="82">
        <v>0.96673541599597768</v>
      </c>
      <c r="L80" s="82">
        <v>1</v>
      </c>
      <c r="M80" s="83">
        <v>0.97218656770635348</v>
      </c>
    </row>
    <row r="81" spans="1:13" x14ac:dyDescent="0.25">
      <c r="A81" s="17">
        <v>9</v>
      </c>
      <c r="B81" s="81">
        <v>0.96771528342829671</v>
      </c>
      <c r="C81" s="82">
        <v>0.95254656802388504</v>
      </c>
      <c r="D81" s="82">
        <v>0.99783150910746543</v>
      </c>
      <c r="E81" s="82">
        <v>1</v>
      </c>
      <c r="F81" s="82">
        <v>1</v>
      </c>
      <c r="G81" s="82">
        <v>1</v>
      </c>
      <c r="H81" s="82">
        <v>0.98510819189060017</v>
      </c>
      <c r="I81" s="82">
        <v>0.93490073310234756</v>
      </c>
      <c r="J81" s="82">
        <v>0.99151518721127585</v>
      </c>
      <c r="K81" s="82">
        <v>0.94655898912910363</v>
      </c>
      <c r="L81" s="82">
        <v>0.99059655348238218</v>
      </c>
      <c r="M81" s="83">
        <v>0.96206368755962823</v>
      </c>
    </row>
    <row r="82" spans="1:13" x14ac:dyDescent="0.25">
      <c r="A82" s="17">
        <v>8</v>
      </c>
      <c r="B82" s="81">
        <v>0.95009813214706074</v>
      </c>
      <c r="C82" s="82">
        <v>0.93487669832951525</v>
      </c>
      <c r="D82" s="82">
        <v>0.97892668306827968</v>
      </c>
      <c r="E82" s="82">
        <v>1</v>
      </c>
      <c r="F82" s="82">
        <v>1</v>
      </c>
      <c r="G82" s="82">
        <v>1</v>
      </c>
      <c r="H82" s="82">
        <v>0.97206043985442514</v>
      </c>
      <c r="I82" s="82">
        <v>0.91803721688177597</v>
      </c>
      <c r="J82" s="82">
        <v>0.97217289203622648</v>
      </c>
      <c r="K82" s="82">
        <v>0.9157026553576969</v>
      </c>
      <c r="L82" s="82">
        <v>0.9718736029701549</v>
      </c>
      <c r="M82" s="83">
        <v>0.94534581337764112</v>
      </c>
    </row>
    <row r="83" spans="1:13" x14ac:dyDescent="0.25">
      <c r="A83" s="17">
        <v>7</v>
      </c>
      <c r="B83" s="81">
        <v>0.92583222515453745</v>
      </c>
      <c r="C83" s="82">
        <v>0.91133720514757499</v>
      </c>
      <c r="D83" s="82">
        <v>0.94806878899579838</v>
      </c>
      <c r="E83" s="82">
        <v>1</v>
      </c>
      <c r="F83" s="82">
        <v>0.99890957462728691</v>
      </c>
      <c r="G83" s="82">
        <v>0.99363655633765147</v>
      </c>
      <c r="H83" s="82">
        <v>0.95194927006907215</v>
      </c>
      <c r="I83" s="82">
        <v>0.89431910749469778</v>
      </c>
      <c r="J83" s="82">
        <v>0.94405842700995635</v>
      </c>
      <c r="K83" s="82">
        <v>0.87416641468175738</v>
      </c>
      <c r="L83" s="82">
        <v>0.9450942321806497</v>
      </c>
      <c r="M83" s="83">
        <v>0.92203294516039225</v>
      </c>
    </row>
    <row r="84" spans="1:13" x14ac:dyDescent="0.25">
      <c r="A84" s="17">
        <v>6</v>
      </c>
      <c r="B84" s="81">
        <v>0.89491756245072696</v>
      </c>
      <c r="C84" s="82">
        <v>0.88192808847806403</v>
      </c>
      <c r="D84" s="82">
        <v>0.90525782689002166</v>
      </c>
      <c r="E84" s="82">
        <v>0.97405470166458707</v>
      </c>
      <c r="F84" s="82">
        <v>0.96371690639478436</v>
      </c>
      <c r="G84" s="82">
        <v>0.95965865132209838</v>
      </c>
      <c r="H84" s="82">
        <v>0.9247746825345412</v>
      </c>
      <c r="I84" s="82">
        <v>0.86374640494111299</v>
      </c>
      <c r="J84" s="82">
        <v>0.90717179213246546</v>
      </c>
      <c r="K84" s="82">
        <v>0.82195026710128516</v>
      </c>
      <c r="L84" s="82">
        <v>0.910258441113867</v>
      </c>
      <c r="M84" s="83">
        <v>0.89212508290788173</v>
      </c>
    </row>
    <row r="85" spans="1:13" x14ac:dyDescent="0.25">
      <c r="A85" s="17">
        <v>5</v>
      </c>
      <c r="B85" s="81">
        <v>0.85735414403562937</v>
      </c>
      <c r="C85" s="82">
        <v>0.84664934832098271</v>
      </c>
      <c r="D85" s="82">
        <v>0.85049379675094949</v>
      </c>
      <c r="E85" s="82">
        <v>0.93684819300017796</v>
      </c>
      <c r="F85" s="82">
        <v>0.91559969369420513</v>
      </c>
      <c r="G85" s="82">
        <v>0.91372042181398716</v>
      </c>
      <c r="H85" s="82">
        <v>0.89053667725083208</v>
      </c>
      <c r="I85" s="82">
        <v>0.82631910922102159</v>
      </c>
      <c r="J85" s="82">
        <v>0.86151298740375359</v>
      </c>
      <c r="K85" s="82">
        <v>0.75905421261628003</v>
      </c>
      <c r="L85" s="82">
        <v>0.86736622976980637</v>
      </c>
      <c r="M85" s="83">
        <v>0.85562222662010923</v>
      </c>
    </row>
    <row r="86" spans="1:13" x14ac:dyDescent="0.25">
      <c r="A86" s="17">
        <v>4</v>
      </c>
      <c r="B86" s="81">
        <v>0.81314196990924459</v>
      </c>
      <c r="C86" s="82">
        <v>0.80550098467633102</v>
      </c>
      <c r="D86" s="82">
        <v>0.78377669857858168</v>
      </c>
      <c r="E86" s="82">
        <v>0.88950971444707172</v>
      </c>
      <c r="F86" s="82">
        <v>0.85455793652554934</v>
      </c>
      <c r="G86" s="82">
        <v>0.8558218678133177</v>
      </c>
      <c r="H86" s="82">
        <v>0.84923525421794488</v>
      </c>
      <c r="I86" s="82">
        <v>0.78203722033442347</v>
      </c>
      <c r="J86" s="82">
        <v>0.80708201282382097</v>
      </c>
      <c r="K86" s="82">
        <v>0.68547825122674233</v>
      </c>
      <c r="L86" s="82">
        <v>0.81641759814846804</v>
      </c>
      <c r="M86" s="83">
        <v>0.81252437629707519</v>
      </c>
    </row>
    <row r="87" spans="1:13" x14ac:dyDescent="0.25">
      <c r="A87" s="17">
        <v>3</v>
      </c>
      <c r="B87" s="81">
        <v>0.7622810400715726</v>
      </c>
      <c r="C87" s="82">
        <v>0.75848299754410875</v>
      </c>
      <c r="D87" s="82">
        <v>0.70510653237291843</v>
      </c>
      <c r="E87" s="82">
        <v>0.83203926600526845</v>
      </c>
      <c r="F87" s="82">
        <v>0.78059163488881711</v>
      </c>
      <c r="G87" s="82">
        <v>0.78596298932009001</v>
      </c>
      <c r="H87" s="82">
        <v>0.80087041343587961</v>
      </c>
      <c r="I87" s="82">
        <v>0.73090073828131874</v>
      </c>
      <c r="J87" s="82">
        <v>0.74387886839266748</v>
      </c>
      <c r="K87" s="82">
        <v>0.60122238293267172</v>
      </c>
      <c r="L87" s="82">
        <v>0.75741254624985199</v>
      </c>
      <c r="M87" s="83">
        <v>0.76283153193877939</v>
      </c>
    </row>
    <row r="88" spans="1:13" x14ac:dyDescent="0.25">
      <c r="A88" s="17">
        <v>2</v>
      </c>
      <c r="B88" s="81">
        <v>0.70477135452261341</v>
      </c>
      <c r="C88" s="82">
        <v>0.70559538692431589</v>
      </c>
      <c r="D88" s="82">
        <v>0.61448329813395963</v>
      </c>
      <c r="E88" s="82">
        <v>0.76443684767476838</v>
      </c>
      <c r="F88" s="82">
        <v>0.69370078878400809</v>
      </c>
      <c r="G88" s="82">
        <v>0.70414378633430419</v>
      </c>
      <c r="H88" s="82">
        <v>0.74544215490463628</v>
      </c>
      <c r="I88" s="82">
        <v>0.67290966306170741</v>
      </c>
      <c r="J88" s="82">
        <v>0.67190355411029312</v>
      </c>
      <c r="K88" s="82">
        <v>0.50628660773406842</v>
      </c>
      <c r="L88" s="82">
        <v>0.69035107407395813</v>
      </c>
      <c r="M88" s="83">
        <v>0.70654369354522184</v>
      </c>
    </row>
    <row r="89" spans="1:13" x14ac:dyDescent="0.25">
      <c r="A89" s="17">
        <v>1</v>
      </c>
      <c r="B89" s="84">
        <v>0.64061291326236713</v>
      </c>
      <c r="C89" s="85">
        <v>0.64683815281695267</v>
      </c>
      <c r="D89" s="85">
        <v>0.51190699586170541</v>
      </c>
      <c r="E89" s="85">
        <v>0.68670245945557118</v>
      </c>
      <c r="F89" s="85">
        <v>0.59388539821112252</v>
      </c>
      <c r="G89" s="85">
        <v>0.61036425885596013</v>
      </c>
      <c r="H89" s="85">
        <v>0.68295047862421487</v>
      </c>
      <c r="I89" s="85">
        <v>0.60806399467558947</v>
      </c>
      <c r="J89" s="85">
        <v>0.5911560699766979</v>
      </c>
      <c r="K89" s="85">
        <v>0.40067092563093243</v>
      </c>
      <c r="L89" s="85">
        <v>0.61523318162078655</v>
      </c>
      <c r="M89" s="86">
        <v>0.64366086111640242</v>
      </c>
    </row>
    <row r="90" spans="1:1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16" t="s">
        <v>42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25">
      <c r="A92" s="17">
        <v>20</v>
      </c>
      <c r="B92" s="87">
        <v>0.98440342671775249</v>
      </c>
      <c r="C92" s="88">
        <v>0.97302228404582947</v>
      </c>
      <c r="D92" s="88">
        <v>0.9978530643746979</v>
      </c>
      <c r="E92" s="88">
        <v>1</v>
      </c>
      <c r="F92" s="88">
        <v>1</v>
      </c>
      <c r="G92" s="88">
        <v>1</v>
      </c>
      <c r="H92" s="88">
        <v>0.98909003136156892</v>
      </c>
      <c r="I92" s="88">
        <v>0.94726230680218926</v>
      </c>
      <c r="J92" s="88">
        <v>1</v>
      </c>
      <c r="K92" s="88">
        <v>0.99686521849798382</v>
      </c>
      <c r="L92" s="88">
        <v>1</v>
      </c>
      <c r="M92" s="89">
        <v>0.97512907875660548</v>
      </c>
    </row>
    <row r="93" spans="1:13" x14ac:dyDescent="0.25">
      <c r="A93" s="17">
        <v>19</v>
      </c>
      <c r="B93" s="81">
        <v>0.98440342671775249</v>
      </c>
      <c r="C93" s="82">
        <v>0.97302228404582947</v>
      </c>
      <c r="D93" s="82">
        <v>0.9978530643746979</v>
      </c>
      <c r="E93" s="82">
        <v>1</v>
      </c>
      <c r="F93" s="82">
        <v>1</v>
      </c>
      <c r="G93" s="82">
        <v>1</v>
      </c>
      <c r="H93" s="82">
        <v>0.98909003136156892</v>
      </c>
      <c r="I93" s="82">
        <v>0.94726230680218926</v>
      </c>
      <c r="J93" s="82">
        <v>1</v>
      </c>
      <c r="K93" s="82">
        <v>0.99686521849798382</v>
      </c>
      <c r="L93" s="82">
        <v>1</v>
      </c>
      <c r="M93" s="83">
        <v>0.97512907875660548</v>
      </c>
    </row>
    <row r="94" spans="1:13" x14ac:dyDescent="0.25">
      <c r="A94" s="17">
        <v>18</v>
      </c>
      <c r="B94" s="81">
        <v>0.98440342671775249</v>
      </c>
      <c r="C94" s="82">
        <v>0.97302228404582947</v>
      </c>
      <c r="D94" s="82">
        <v>0.9978530643746979</v>
      </c>
      <c r="E94" s="82">
        <v>1</v>
      </c>
      <c r="F94" s="82">
        <v>1</v>
      </c>
      <c r="G94" s="82">
        <v>1</v>
      </c>
      <c r="H94" s="82">
        <v>0.98909003136156892</v>
      </c>
      <c r="I94" s="82">
        <v>0.94726230680218926</v>
      </c>
      <c r="J94" s="82">
        <v>1</v>
      </c>
      <c r="K94" s="82">
        <v>0.99686521849798382</v>
      </c>
      <c r="L94" s="82">
        <v>1</v>
      </c>
      <c r="M94" s="83">
        <v>0.97512907875660548</v>
      </c>
    </row>
    <row r="95" spans="1:13" x14ac:dyDescent="0.25">
      <c r="A95" s="17">
        <v>17</v>
      </c>
      <c r="B95" s="81">
        <v>0.98440342671775249</v>
      </c>
      <c r="C95" s="82">
        <v>0.97302228404582947</v>
      </c>
      <c r="D95" s="82">
        <v>0.9978530643746979</v>
      </c>
      <c r="E95" s="82">
        <v>1</v>
      </c>
      <c r="F95" s="82">
        <v>1</v>
      </c>
      <c r="G95" s="82">
        <v>1</v>
      </c>
      <c r="H95" s="82">
        <v>0.98909003136156892</v>
      </c>
      <c r="I95" s="82">
        <v>0.94726230680218926</v>
      </c>
      <c r="J95" s="82">
        <v>1</v>
      </c>
      <c r="K95" s="82">
        <v>0.99686521849798382</v>
      </c>
      <c r="L95" s="82">
        <v>1</v>
      </c>
      <c r="M95" s="83">
        <v>0.97512907875660548</v>
      </c>
    </row>
    <row r="96" spans="1:13" x14ac:dyDescent="0.25">
      <c r="A96" s="17">
        <v>16</v>
      </c>
      <c r="B96" s="81">
        <v>0.98440342671775249</v>
      </c>
      <c r="C96" s="82">
        <v>0.97302228404582947</v>
      </c>
      <c r="D96" s="82">
        <v>0.9978530643746979</v>
      </c>
      <c r="E96" s="82">
        <v>1</v>
      </c>
      <c r="F96" s="82">
        <v>1</v>
      </c>
      <c r="G96" s="82">
        <v>1</v>
      </c>
      <c r="H96" s="82">
        <v>0.98909003136156892</v>
      </c>
      <c r="I96" s="82">
        <v>0.94726230680218926</v>
      </c>
      <c r="J96" s="82">
        <v>1</v>
      </c>
      <c r="K96" s="82">
        <v>0.99686521849798382</v>
      </c>
      <c r="L96" s="82">
        <v>1</v>
      </c>
      <c r="M96" s="83">
        <v>0.97512907875660548</v>
      </c>
    </row>
    <row r="97" spans="1:13" x14ac:dyDescent="0.25">
      <c r="A97" s="17">
        <v>15</v>
      </c>
      <c r="B97" s="81">
        <v>0.98440342671775249</v>
      </c>
      <c r="C97" s="82">
        <v>0.97302228404582947</v>
      </c>
      <c r="D97" s="82">
        <v>0.9978530643746979</v>
      </c>
      <c r="E97" s="82">
        <v>1</v>
      </c>
      <c r="F97" s="82">
        <v>1</v>
      </c>
      <c r="G97" s="82">
        <v>1</v>
      </c>
      <c r="H97" s="82">
        <v>0.98909003136156892</v>
      </c>
      <c r="I97" s="82">
        <v>0.94726230680218926</v>
      </c>
      <c r="J97" s="82">
        <v>1</v>
      </c>
      <c r="K97" s="82">
        <v>0.99686521849798382</v>
      </c>
      <c r="L97" s="82">
        <v>1</v>
      </c>
      <c r="M97" s="83">
        <v>0.97512907875660548</v>
      </c>
    </row>
    <row r="98" spans="1:13" x14ac:dyDescent="0.25">
      <c r="A98" s="17">
        <v>14</v>
      </c>
      <c r="B98" s="81">
        <v>0.98440342671775249</v>
      </c>
      <c r="C98" s="82">
        <v>0.97302228404582947</v>
      </c>
      <c r="D98" s="82">
        <v>0.9978530643746979</v>
      </c>
      <c r="E98" s="82">
        <v>1</v>
      </c>
      <c r="F98" s="82">
        <v>1</v>
      </c>
      <c r="G98" s="82">
        <v>1</v>
      </c>
      <c r="H98" s="82">
        <v>0.98909003136156892</v>
      </c>
      <c r="I98" s="82">
        <v>0.94726230680218926</v>
      </c>
      <c r="J98" s="82">
        <v>1</v>
      </c>
      <c r="K98" s="82">
        <v>0.99686521849798382</v>
      </c>
      <c r="L98" s="82">
        <v>1</v>
      </c>
      <c r="M98" s="83">
        <v>0.97512907875660548</v>
      </c>
    </row>
    <row r="99" spans="1:13" x14ac:dyDescent="0.25">
      <c r="A99" s="17">
        <v>13</v>
      </c>
      <c r="B99" s="81">
        <v>0.98440342671775249</v>
      </c>
      <c r="C99" s="82">
        <v>0.97302228404582947</v>
      </c>
      <c r="D99" s="82">
        <v>0.9978530643746979</v>
      </c>
      <c r="E99" s="82">
        <v>1</v>
      </c>
      <c r="F99" s="82">
        <v>1</v>
      </c>
      <c r="G99" s="82">
        <v>1</v>
      </c>
      <c r="H99" s="82">
        <v>0.98909003136156892</v>
      </c>
      <c r="I99" s="82">
        <v>0.94726230680218926</v>
      </c>
      <c r="J99" s="82">
        <v>1</v>
      </c>
      <c r="K99" s="82">
        <v>0.99686521849798382</v>
      </c>
      <c r="L99" s="82">
        <v>1</v>
      </c>
      <c r="M99" s="83">
        <v>0.97512907875660548</v>
      </c>
    </row>
    <row r="100" spans="1:13" x14ac:dyDescent="0.25">
      <c r="A100" s="17">
        <v>12</v>
      </c>
      <c r="B100" s="81">
        <v>0.98440342671775249</v>
      </c>
      <c r="C100" s="82">
        <v>0.97302228404582947</v>
      </c>
      <c r="D100" s="82">
        <v>0.9978530643746979</v>
      </c>
      <c r="E100" s="82">
        <v>1</v>
      </c>
      <c r="F100" s="82">
        <v>1</v>
      </c>
      <c r="G100" s="82">
        <v>1</v>
      </c>
      <c r="H100" s="82">
        <v>0.98909003136156892</v>
      </c>
      <c r="I100" s="82">
        <v>0.94726230680218926</v>
      </c>
      <c r="J100" s="82">
        <v>1</v>
      </c>
      <c r="K100" s="82">
        <v>0.99686521849798382</v>
      </c>
      <c r="L100" s="82">
        <v>1</v>
      </c>
      <c r="M100" s="83">
        <v>0.97512907875660548</v>
      </c>
    </row>
    <row r="101" spans="1:13" x14ac:dyDescent="0.25">
      <c r="A101" s="17">
        <v>11</v>
      </c>
      <c r="B101" s="81">
        <v>0.98123487933494702</v>
      </c>
      <c r="C101" s="82">
        <v>0.96959049857212776</v>
      </c>
      <c r="D101" s="82">
        <v>0.9978530643746979</v>
      </c>
      <c r="E101" s="82">
        <v>1</v>
      </c>
      <c r="F101" s="82">
        <v>1</v>
      </c>
      <c r="G101" s="82">
        <v>1</v>
      </c>
      <c r="H101" s="82">
        <v>0.98909003136156892</v>
      </c>
      <c r="I101" s="82">
        <v>0.94625764193240935</v>
      </c>
      <c r="J101" s="82">
        <v>1</v>
      </c>
      <c r="K101" s="82">
        <v>0.99686521849798382</v>
      </c>
      <c r="L101" s="82">
        <v>1</v>
      </c>
      <c r="M101" s="83">
        <v>0.97451202541995507</v>
      </c>
    </row>
    <row r="102" spans="1:13" x14ac:dyDescent="0.25">
      <c r="A102" s="17">
        <v>10</v>
      </c>
      <c r="B102" s="81">
        <v>0.97366342341417766</v>
      </c>
      <c r="C102" s="82">
        <v>0.96208488539567427</v>
      </c>
      <c r="D102" s="82">
        <v>0.9978530643746979</v>
      </c>
      <c r="E102" s="82">
        <v>1</v>
      </c>
      <c r="F102" s="82">
        <v>1</v>
      </c>
      <c r="G102" s="82">
        <v>1</v>
      </c>
      <c r="H102" s="82">
        <v>0.98831717583595924</v>
      </c>
      <c r="I102" s="82">
        <v>0.94042441683887767</v>
      </c>
      <c r="J102" s="82">
        <v>0.99741852421510802</v>
      </c>
      <c r="K102" s="82">
        <v>0.99686521849798382</v>
      </c>
      <c r="L102" s="82">
        <v>0.99899601747512534</v>
      </c>
      <c r="M102" s="83">
        <v>0.96885070226597381</v>
      </c>
    </row>
    <row r="103" spans="1:13" x14ac:dyDescent="0.25">
      <c r="A103" s="17">
        <v>9</v>
      </c>
      <c r="B103" s="81">
        <v>0.96168905895544454</v>
      </c>
      <c r="C103" s="82">
        <v>0.95050544451646912</v>
      </c>
      <c r="D103" s="82">
        <v>0.98966580611744637</v>
      </c>
      <c r="E103" s="82">
        <v>1</v>
      </c>
      <c r="F103" s="82">
        <v>1</v>
      </c>
      <c r="G103" s="82">
        <v>1</v>
      </c>
      <c r="H103" s="82">
        <v>0.9816610580748768</v>
      </c>
      <c r="I103" s="82">
        <v>0.92976263152159422</v>
      </c>
      <c r="J103" s="82">
        <v>0.98700941015962484</v>
      </c>
      <c r="K103" s="82">
        <v>0.99466738863974391</v>
      </c>
      <c r="L103" s="82">
        <v>0.98736987560790235</v>
      </c>
      <c r="M103" s="83">
        <v>0.95814510929466135</v>
      </c>
    </row>
    <row r="104" spans="1:13" x14ac:dyDescent="0.25">
      <c r="A104" s="17">
        <v>8</v>
      </c>
      <c r="B104" s="81">
        <v>0.94531178595874787</v>
      </c>
      <c r="C104" s="82">
        <v>0.93485217593451209</v>
      </c>
      <c r="D104" s="82">
        <v>0.97215532160388385</v>
      </c>
      <c r="E104" s="82">
        <v>1</v>
      </c>
      <c r="F104" s="82">
        <v>1</v>
      </c>
      <c r="G104" s="82">
        <v>1</v>
      </c>
      <c r="H104" s="82">
        <v>0.96912167807832161</v>
      </c>
      <c r="I104" s="82">
        <v>0.91427228598055887</v>
      </c>
      <c r="J104" s="82">
        <v>0.97053452720205224</v>
      </c>
      <c r="K104" s="82">
        <v>0.98483514910675629</v>
      </c>
      <c r="L104" s="82">
        <v>0.96914304354363512</v>
      </c>
      <c r="M104" s="83">
        <v>0.94239524650601791</v>
      </c>
    </row>
    <row r="105" spans="1:13" x14ac:dyDescent="0.25">
      <c r="A105" s="17">
        <v>7</v>
      </c>
      <c r="B105" s="81">
        <v>0.92453160442408733</v>
      </c>
      <c r="C105" s="82">
        <v>0.91512507964980339</v>
      </c>
      <c r="D105" s="82">
        <v>0.94532161083401001</v>
      </c>
      <c r="E105" s="82">
        <v>0.99192698215263697</v>
      </c>
      <c r="F105" s="82">
        <v>0.99308723259421239</v>
      </c>
      <c r="G105" s="82">
        <v>0.99255602046941149</v>
      </c>
      <c r="H105" s="82">
        <v>0.95069903584629367</v>
      </c>
      <c r="I105" s="82">
        <v>0.89395338021577186</v>
      </c>
      <c r="J105" s="82">
        <v>0.94799387534239044</v>
      </c>
      <c r="K105" s="82">
        <v>0.96736849989902085</v>
      </c>
      <c r="L105" s="82">
        <v>0.94431552128232332</v>
      </c>
      <c r="M105" s="83">
        <v>0.92160111390004329</v>
      </c>
    </row>
    <row r="106" spans="1:13" x14ac:dyDescent="0.25">
      <c r="A106" s="17">
        <v>6</v>
      </c>
      <c r="B106" s="81">
        <v>0.89934851435146301</v>
      </c>
      <c r="C106" s="82">
        <v>0.89132415566234291</v>
      </c>
      <c r="D106" s="82">
        <v>0.90916467380782495</v>
      </c>
      <c r="E106" s="82">
        <v>0.96261469797658339</v>
      </c>
      <c r="F106" s="82">
        <v>0.97343246908947312</v>
      </c>
      <c r="G106" s="82">
        <v>0.96133657070044298</v>
      </c>
      <c r="H106" s="82">
        <v>0.92639313137879298</v>
      </c>
      <c r="I106" s="82">
        <v>0.86880591422723308</v>
      </c>
      <c r="J106" s="82">
        <v>0.9193874545806392</v>
      </c>
      <c r="K106" s="82">
        <v>0.94226744101653792</v>
      </c>
      <c r="L106" s="82">
        <v>0.91288730882396729</v>
      </c>
      <c r="M106" s="83">
        <v>0.89576271147673769</v>
      </c>
    </row>
    <row r="107" spans="1:13" x14ac:dyDescent="0.25">
      <c r="A107" s="17">
        <v>5</v>
      </c>
      <c r="B107" s="81">
        <v>0.86976251574087515</v>
      </c>
      <c r="C107" s="82">
        <v>0.86344940397213055</v>
      </c>
      <c r="D107" s="82">
        <v>0.8636845105253288</v>
      </c>
      <c r="E107" s="82">
        <v>0.92329542266996656</v>
      </c>
      <c r="F107" s="82">
        <v>0.94698854115964792</v>
      </c>
      <c r="G107" s="82">
        <v>0.91922400045585695</v>
      </c>
      <c r="H107" s="82">
        <v>0.89620396467581953</v>
      </c>
      <c r="I107" s="82">
        <v>0.83882988801494252</v>
      </c>
      <c r="J107" s="82">
        <v>0.88471526491679875</v>
      </c>
      <c r="K107" s="82">
        <v>0.90953197245930717</v>
      </c>
      <c r="L107" s="82">
        <v>0.87485840616856692</v>
      </c>
      <c r="M107" s="83">
        <v>0.86488003923610113</v>
      </c>
    </row>
    <row r="108" spans="1:13" x14ac:dyDescent="0.25">
      <c r="A108" s="17">
        <v>4</v>
      </c>
      <c r="B108" s="81">
        <v>0.83577360859232352</v>
      </c>
      <c r="C108" s="82">
        <v>0.83150082457916652</v>
      </c>
      <c r="D108" s="82">
        <v>0.80888112098652132</v>
      </c>
      <c r="E108" s="82">
        <v>0.87396915623278681</v>
      </c>
      <c r="F108" s="82">
        <v>0.91375544880473725</v>
      </c>
      <c r="G108" s="82">
        <v>0.8662183097356535</v>
      </c>
      <c r="H108" s="82">
        <v>0.86013153573737333</v>
      </c>
      <c r="I108" s="82">
        <v>0.80402530157890018</v>
      </c>
      <c r="J108" s="82">
        <v>0.84397730635086887</v>
      </c>
      <c r="K108" s="82">
        <v>0.86916209422732882</v>
      </c>
      <c r="L108" s="82">
        <v>0.83022881331612197</v>
      </c>
      <c r="M108" s="83">
        <v>0.82895309717813337</v>
      </c>
    </row>
    <row r="109" spans="1:13" x14ac:dyDescent="0.25">
      <c r="A109" s="17">
        <v>3</v>
      </c>
      <c r="B109" s="81">
        <v>0.79738179290580802</v>
      </c>
      <c r="C109" s="82">
        <v>0.79547841748345072</v>
      </c>
      <c r="D109" s="82">
        <v>0.74475450519140263</v>
      </c>
      <c r="E109" s="82">
        <v>0.81463589866504393</v>
      </c>
      <c r="F109" s="82">
        <v>0.87373319202474065</v>
      </c>
      <c r="G109" s="82">
        <v>0.80231949853983264</v>
      </c>
      <c r="H109" s="82">
        <v>0.81817584456345438</v>
      </c>
      <c r="I109" s="82">
        <v>0.76439215491910606</v>
      </c>
      <c r="J109" s="82">
        <v>0.79717357888284957</v>
      </c>
      <c r="K109" s="82">
        <v>0.82115780632060265</v>
      </c>
      <c r="L109" s="82">
        <v>0.77899853026663268</v>
      </c>
      <c r="M109" s="83">
        <v>0.78798188530283464</v>
      </c>
    </row>
    <row r="110" spans="1:13" x14ac:dyDescent="0.25">
      <c r="A110" s="17">
        <v>2</v>
      </c>
      <c r="B110" s="81">
        <v>0.75458706868132897</v>
      </c>
      <c r="C110" s="82">
        <v>0.75538218268498303</v>
      </c>
      <c r="D110" s="82">
        <v>0.67130466313997283</v>
      </c>
      <c r="E110" s="82">
        <v>0.74529564996673803</v>
      </c>
      <c r="F110" s="82">
        <v>0.82692177081965834</v>
      </c>
      <c r="G110" s="82">
        <v>0.72752756686839448</v>
      </c>
      <c r="H110" s="82">
        <v>0.77033689115406268</v>
      </c>
      <c r="I110" s="82">
        <v>0.71993044803556017</v>
      </c>
      <c r="J110" s="82">
        <v>0.74430408251274105</v>
      </c>
      <c r="K110" s="82">
        <v>0.76551910873912887</v>
      </c>
      <c r="L110" s="82">
        <v>0.72116755702009905</v>
      </c>
      <c r="M110" s="83">
        <v>0.74196640361020483</v>
      </c>
    </row>
    <row r="111" spans="1:13" x14ac:dyDescent="0.25">
      <c r="A111" s="17">
        <v>1</v>
      </c>
      <c r="B111" s="84">
        <v>0.70738943591888603</v>
      </c>
      <c r="C111" s="85">
        <v>0.71121212018376367</v>
      </c>
      <c r="D111" s="85">
        <v>0.58853159483223172</v>
      </c>
      <c r="E111" s="85">
        <v>0.66594841013786898</v>
      </c>
      <c r="F111" s="85">
        <v>0.77332118518949033</v>
      </c>
      <c r="G111" s="85">
        <v>0.6418425147213388</v>
      </c>
      <c r="H111" s="85">
        <v>0.71661467550919811</v>
      </c>
      <c r="I111" s="85">
        <v>0.67064018092826261</v>
      </c>
      <c r="J111" s="85">
        <v>0.68536881724054322</v>
      </c>
      <c r="K111" s="85">
        <v>0.70224600148290739</v>
      </c>
      <c r="L111" s="85">
        <v>0.65673589357652085</v>
      </c>
      <c r="M111" s="86">
        <v>0.69090665210024393</v>
      </c>
    </row>
    <row r="112" spans="1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5">
      <c r="A113" s="16" t="s">
        <v>43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25">
      <c r="A114" s="17">
        <v>20</v>
      </c>
      <c r="B114" s="87">
        <v>0.98326656666670065</v>
      </c>
      <c r="C114" s="88">
        <v>0.97338679413849949</v>
      </c>
      <c r="D114" s="88">
        <v>1</v>
      </c>
      <c r="E114" s="88">
        <v>1</v>
      </c>
      <c r="F114" s="88">
        <v>1</v>
      </c>
      <c r="G114" s="88">
        <v>1</v>
      </c>
      <c r="H114" s="88">
        <v>0.99597828724232629</v>
      </c>
      <c r="I114" s="88">
        <v>0.94919400281877198</v>
      </c>
      <c r="J114" s="88">
        <v>1</v>
      </c>
      <c r="K114" s="88">
        <v>1</v>
      </c>
      <c r="L114" s="88">
        <v>1</v>
      </c>
      <c r="M114" s="89">
        <v>0.97727254593464097</v>
      </c>
    </row>
    <row r="115" spans="1:13" x14ac:dyDescent="0.25">
      <c r="A115" s="17">
        <v>19</v>
      </c>
      <c r="B115" s="81">
        <v>0.98326656666670065</v>
      </c>
      <c r="C115" s="82">
        <v>0.97338679413849949</v>
      </c>
      <c r="D115" s="82">
        <v>1</v>
      </c>
      <c r="E115" s="82">
        <v>1</v>
      </c>
      <c r="F115" s="82">
        <v>1</v>
      </c>
      <c r="G115" s="82">
        <v>1</v>
      </c>
      <c r="H115" s="82">
        <v>0.99597828724232629</v>
      </c>
      <c r="I115" s="82">
        <v>0.94919400281877198</v>
      </c>
      <c r="J115" s="82">
        <v>1</v>
      </c>
      <c r="K115" s="82">
        <v>1</v>
      </c>
      <c r="L115" s="82">
        <v>1</v>
      </c>
      <c r="M115" s="83">
        <v>0.97727254593464097</v>
      </c>
    </row>
    <row r="116" spans="1:13" x14ac:dyDescent="0.25">
      <c r="A116" s="17">
        <v>18</v>
      </c>
      <c r="B116" s="81">
        <v>0.98326656666670065</v>
      </c>
      <c r="C116" s="82">
        <v>0.97338679413849949</v>
      </c>
      <c r="D116" s="82">
        <v>1</v>
      </c>
      <c r="E116" s="82">
        <v>1</v>
      </c>
      <c r="F116" s="82">
        <v>1</v>
      </c>
      <c r="G116" s="82">
        <v>1</v>
      </c>
      <c r="H116" s="82">
        <v>0.99597828724232629</v>
      </c>
      <c r="I116" s="82">
        <v>0.94919400281877198</v>
      </c>
      <c r="J116" s="82">
        <v>1</v>
      </c>
      <c r="K116" s="82">
        <v>1</v>
      </c>
      <c r="L116" s="82">
        <v>1</v>
      </c>
      <c r="M116" s="83">
        <v>0.97727254593464097</v>
      </c>
    </row>
    <row r="117" spans="1:13" x14ac:dyDescent="0.25">
      <c r="A117" s="17">
        <v>17</v>
      </c>
      <c r="B117" s="81">
        <v>0.98326656666670065</v>
      </c>
      <c r="C117" s="82">
        <v>0.97338679413849949</v>
      </c>
      <c r="D117" s="82">
        <v>1</v>
      </c>
      <c r="E117" s="82">
        <v>1</v>
      </c>
      <c r="F117" s="82">
        <v>1</v>
      </c>
      <c r="G117" s="82">
        <v>1</v>
      </c>
      <c r="H117" s="82">
        <v>0.99597828724232629</v>
      </c>
      <c r="I117" s="82">
        <v>0.94919400281877198</v>
      </c>
      <c r="J117" s="82">
        <v>1</v>
      </c>
      <c r="K117" s="82">
        <v>1</v>
      </c>
      <c r="L117" s="82">
        <v>1</v>
      </c>
      <c r="M117" s="83">
        <v>0.97727254593464097</v>
      </c>
    </row>
    <row r="118" spans="1:13" x14ac:dyDescent="0.25">
      <c r="A118" s="17">
        <v>16</v>
      </c>
      <c r="B118" s="81">
        <v>0.98326656666670065</v>
      </c>
      <c r="C118" s="82">
        <v>0.97338679413849949</v>
      </c>
      <c r="D118" s="82">
        <v>1</v>
      </c>
      <c r="E118" s="82">
        <v>1</v>
      </c>
      <c r="F118" s="82">
        <v>1</v>
      </c>
      <c r="G118" s="82">
        <v>1</v>
      </c>
      <c r="H118" s="82">
        <v>0.99597828724232629</v>
      </c>
      <c r="I118" s="82">
        <v>0.94919400281877198</v>
      </c>
      <c r="J118" s="82">
        <v>1</v>
      </c>
      <c r="K118" s="82">
        <v>1</v>
      </c>
      <c r="L118" s="82">
        <v>1</v>
      </c>
      <c r="M118" s="83">
        <v>0.97727254593464097</v>
      </c>
    </row>
    <row r="119" spans="1:13" x14ac:dyDescent="0.25">
      <c r="A119" s="17">
        <v>15</v>
      </c>
      <c r="B119" s="81">
        <v>0.98326656666670065</v>
      </c>
      <c r="C119" s="82">
        <v>0.97338679413849949</v>
      </c>
      <c r="D119" s="82">
        <v>1</v>
      </c>
      <c r="E119" s="82">
        <v>1</v>
      </c>
      <c r="F119" s="82">
        <v>1</v>
      </c>
      <c r="G119" s="82">
        <v>1</v>
      </c>
      <c r="H119" s="82">
        <v>0.99597828724232629</v>
      </c>
      <c r="I119" s="82">
        <v>0.94919400281877198</v>
      </c>
      <c r="J119" s="82">
        <v>1</v>
      </c>
      <c r="K119" s="82">
        <v>1</v>
      </c>
      <c r="L119" s="82">
        <v>1</v>
      </c>
      <c r="M119" s="83">
        <v>0.97727254593464097</v>
      </c>
    </row>
    <row r="120" spans="1:13" x14ac:dyDescent="0.25">
      <c r="A120" s="17">
        <v>14</v>
      </c>
      <c r="B120" s="81">
        <v>0.98326656666670065</v>
      </c>
      <c r="C120" s="82">
        <v>0.97338679413849949</v>
      </c>
      <c r="D120" s="82">
        <v>1</v>
      </c>
      <c r="E120" s="82">
        <v>1</v>
      </c>
      <c r="F120" s="82">
        <v>1</v>
      </c>
      <c r="G120" s="82">
        <v>1</v>
      </c>
      <c r="H120" s="82">
        <v>0.99597828724232629</v>
      </c>
      <c r="I120" s="82">
        <v>0.94919400281877198</v>
      </c>
      <c r="J120" s="82">
        <v>1</v>
      </c>
      <c r="K120" s="82">
        <v>1</v>
      </c>
      <c r="L120" s="82">
        <v>1</v>
      </c>
      <c r="M120" s="83">
        <v>0.97727254593464097</v>
      </c>
    </row>
    <row r="121" spans="1:13" x14ac:dyDescent="0.25">
      <c r="A121" s="17">
        <v>13</v>
      </c>
      <c r="B121" s="81">
        <v>0.98326656666670065</v>
      </c>
      <c r="C121" s="82">
        <v>0.97338679413849949</v>
      </c>
      <c r="D121" s="82">
        <v>1</v>
      </c>
      <c r="E121" s="82">
        <v>1</v>
      </c>
      <c r="F121" s="82">
        <v>1</v>
      </c>
      <c r="G121" s="82">
        <v>1</v>
      </c>
      <c r="H121" s="82">
        <v>0.99597828724232629</v>
      </c>
      <c r="I121" s="82">
        <v>0.94919400281877198</v>
      </c>
      <c r="J121" s="82">
        <v>1</v>
      </c>
      <c r="K121" s="82">
        <v>1</v>
      </c>
      <c r="L121" s="82">
        <v>1</v>
      </c>
      <c r="M121" s="83">
        <v>0.97727254593464097</v>
      </c>
    </row>
    <row r="122" spans="1:13" x14ac:dyDescent="0.25">
      <c r="A122" s="17">
        <v>12</v>
      </c>
      <c r="B122" s="81">
        <v>0.98326656666670065</v>
      </c>
      <c r="C122" s="82">
        <v>0.97338679413849949</v>
      </c>
      <c r="D122" s="82">
        <v>1</v>
      </c>
      <c r="E122" s="82">
        <v>1</v>
      </c>
      <c r="F122" s="82">
        <v>1</v>
      </c>
      <c r="G122" s="82">
        <v>1</v>
      </c>
      <c r="H122" s="82">
        <v>0.99597828724232629</v>
      </c>
      <c r="I122" s="82">
        <v>0.94919400281877198</v>
      </c>
      <c r="J122" s="82">
        <v>1</v>
      </c>
      <c r="K122" s="82">
        <v>1</v>
      </c>
      <c r="L122" s="82">
        <v>1</v>
      </c>
      <c r="M122" s="83">
        <v>0.97727254593464097</v>
      </c>
    </row>
    <row r="123" spans="1:13" x14ac:dyDescent="0.25">
      <c r="A123" s="17">
        <v>11</v>
      </c>
      <c r="B123" s="81">
        <v>0.98326656666670065</v>
      </c>
      <c r="C123" s="82">
        <v>0.97338679413849949</v>
      </c>
      <c r="D123" s="82">
        <v>1</v>
      </c>
      <c r="E123" s="82">
        <v>1</v>
      </c>
      <c r="F123" s="82">
        <v>1</v>
      </c>
      <c r="G123" s="82">
        <v>1</v>
      </c>
      <c r="H123" s="82">
        <v>0.99597828724232629</v>
      </c>
      <c r="I123" s="82">
        <v>0.94919400281877198</v>
      </c>
      <c r="J123" s="82">
        <v>1</v>
      </c>
      <c r="K123" s="82">
        <v>0.98654447480648977</v>
      </c>
      <c r="L123" s="82">
        <v>1</v>
      </c>
      <c r="M123" s="83">
        <v>0.97727254593464097</v>
      </c>
    </row>
    <row r="124" spans="1:13" x14ac:dyDescent="0.25">
      <c r="A124" s="17">
        <v>10</v>
      </c>
      <c r="B124" s="81">
        <v>0.97973997890109854</v>
      </c>
      <c r="C124" s="82">
        <v>0.97230670412469777</v>
      </c>
      <c r="D124" s="82">
        <v>1</v>
      </c>
      <c r="E124" s="82">
        <v>1</v>
      </c>
      <c r="F124" s="82">
        <v>1</v>
      </c>
      <c r="G124" s="82">
        <v>1</v>
      </c>
      <c r="H124" s="82">
        <v>0.99597828724232629</v>
      </c>
      <c r="I124" s="82">
        <v>0.94785350305242877</v>
      </c>
      <c r="J124" s="82">
        <v>1</v>
      </c>
      <c r="K124" s="82">
        <v>0.95849188334478952</v>
      </c>
      <c r="L124" s="82">
        <v>1</v>
      </c>
      <c r="M124" s="83">
        <v>0.97603828963927874</v>
      </c>
    </row>
    <row r="125" spans="1:13" x14ac:dyDescent="0.25">
      <c r="A125" s="17">
        <v>9</v>
      </c>
      <c r="B125" s="81">
        <v>0.96912622667928749</v>
      </c>
      <c r="C125" s="82">
        <v>0.96236126775593545</v>
      </c>
      <c r="D125" s="82">
        <v>1</v>
      </c>
      <c r="E125" s="82">
        <v>1</v>
      </c>
      <c r="F125" s="82">
        <v>1</v>
      </c>
      <c r="G125" s="82">
        <v>1</v>
      </c>
      <c r="H125" s="82">
        <v>0.99098167475297261</v>
      </c>
      <c r="I125" s="82">
        <v>0.93835338107772137</v>
      </c>
      <c r="J125" s="82">
        <v>0.9915605995581247</v>
      </c>
      <c r="K125" s="82">
        <v>0.92762541007895072</v>
      </c>
      <c r="L125" s="82">
        <v>0.99348984345976721</v>
      </c>
      <c r="M125" s="83">
        <v>0.96632653736261775</v>
      </c>
    </row>
    <row r="126" spans="1:13" x14ac:dyDescent="0.25">
      <c r="A126" s="17">
        <v>8</v>
      </c>
      <c r="B126" s="81">
        <v>0.95142531000126707</v>
      </c>
      <c r="C126" s="82">
        <v>0.9435504850322125</v>
      </c>
      <c r="D126" s="82">
        <v>0.98251973137769644</v>
      </c>
      <c r="E126" s="82">
        <v>1</v>
      </c>
      <c r="F126" s="82">
        <v>1</v>
      </c>
      <c r="G126" s="82">
        <v>1</v>
      </c>
      <c r="H126" s="82">
        <v>0.97669251542511648</v>
      </c>
      <c r="I126" s="82">
        <v>0.92069363689464945</v>
      </c>
      <c r="J126" s="82">
        <v>0.97390919706296319</v>
      </c>
      <c r="K126" s="82">
        <v>0.89394505500897337</v>
      </c>
      <c r="L126" s="82">
        <v>0.97392298047041603</v>
      </c>
      <c r="M126" s="83">
        <v>0.948137289104658</v>
      </c>
    </row>
    <row r="127" spans="1:13" x14ac:dyDescent="0.25">
      <c r="A127" s="17">
        <v>7</v>
      </c>
      <c r="B127" s="81">
        <v>0.92663722886703737</v>
      </c>
      <c r="C127" s="82">
        <v>0.91587435595352884</v>
      </c>
      <c r="D127" s="82">
        <v>0.94727436687821076</v>
      </c>
      <c r="E127" s="82">
        <v>1</v>
      </c>
      <c r="F127" s="82">
        <v>1</v>
      </c>
      <c r="G127" s="82">
        <v>0.99492251693314149</v>
      </c>
      <c r="H127" s="82">
        <v>0.95311080925875802</v>
      </c>
      <c r="I127" s="82">
        <v>0.89487427050321333</v>
      </c>
      <c r="J127" s="82">
        <v>0.94831016816453562</v>
      </c>
      <c r="K127" s="82">
        <v>0.85745081813485768</v>
      </c>
      <c r="L127" s="82">
        <v>0.94500102660790364</v>
      </c>
      <c r="M127" s="83">
        <v>0.92147054486539925</v>
      </c>
    </row>
    <row r="128" spans="1:13" x14ac:dyDescent="0.25">
      <c r="A128" s="17">
        <v>6</v>
      </c>
      <c r="B128" s="81">
        <v>0.89476198327659873</v>
      </c>
      <c r="C128" s="82">
        <v>0.87933288051988456</v>
      </c>
      <c r="D128" s="82">
        <v>0.89762595850756621</v>
      </c>
      <c r="E128" s="82">
        <v>0.97113432119989307</v>
      </c>
      <c r="F128" s="82">
        <v>0.96677732014263174</v>
      </c>
      <c r="G128" s="82">
        <v>0.95583473323434998</v>
      </c>
      <c r="H128" s="82">
        <v>0.920236556253897</v>
      </c>
      <c r="I128" s="82">
        <v>0.8608952819034128</v>
      </c>
      <c r="J128" s="82">
        <v>0.91476351286284219</v>
      </c>
      <c r="K128" s="82">
        <v>0.81814269945660345</v>
      </c>
      <c r="L128" s="82">
        <v>0.90672398187223013</v>
      </c>
      <c r="M128" s="83">
        <v>0.88632630464484174</v>
      </c>
    </row>
    <row r="129" spans="1:13" x14ac:dyDescent="0.25">
      <c r="A129" s="17">
        <v>5</v>
      </c>
      <c r="B129" s="81">
        <v>0.85579957322995059</v>
      </c>
      <c r="C129" s="82">
        <v>0.83392605873127978</v>
      </c>
      <c r="D129" s="82">
        <v>0.83357450626576279</v>
      </c>
      <c r="E129" s="82">
        <v>0.92760276754952842</v>
      </c>
      <c r="F129" s="82">
        <v>0.91640621501076924</v>
      </c>
      <c r="G129" s="82">
        <v>0.90276349420987034</v>
      </c>
      <c r="H129" s="82">
        <v>0.87806975641053375</v>
      </c>
      <c r="I129" s="82">
        <v>0.81875667109524786</v>
      </c>
      <c r="J129" s="82">
        <v>0.87326923115788269</v>
      </c>
      <c r="K129" s="82">
        <v>0.77602069897421089</v>
      </c>
      <c r="L129" s="82">
        <v>0.8590918462633953</v>
      </c>
      <c r="M129" s="83">
        <v>0.84270456844298525</v>
      </c>
    </row>
    <row r="130" spans="1:13" x14ac:dyDescent="0.25">
      <c r="A130" s="17">
        <v>4</v>
      </c>
      <c r="B130" s="81">
        <v>0.80974999872709352</v>
      </c>
      <c r="C130" s="82">
        <v>0.77965389058771417</v>
      </c>
      <c r="D130" s="82">
        <v>0.75512001015280061</v>
      </c>
      <c r="E130" s="82">
        <v>0.87211229788829148</v>
      </c>
      <c r="F130" s="82">
        <v>0.85218079390743129</v>
      </c>
      <c r="G130" s="82">
        <v>0.83570879985970248</v>
      </c>
      <c r="H130" s="82">
        <v>0.82661040972866784</v>
      </c>
      <c r="I130" s="82">
        <v>0.7684584380787185</v>
      </c>
      <c r="J130" s="82">
        <v>0.82382732304965722</v>
      </c>
      <c r="K130" s="82">
        <v>0.73108481668767966</v>
      </c>
      <c r="L130" s="82">
        <v>0.80210461978139913</v>
      </c>
      <c r="M130" s="83">
        <v>0.79060533625982987</v>
      </c>
    </row>
    <row r="131" spans="1:13" x14ac:dyDescent="0.25">
      <c r="A131" s="17">
        <v>3</v>
      </c>
      <c r="B131" s="81">
        <v>0.75661325976802707</v>
      </c>
      <c r="C131" s="82">
        <v>0.71651637608918806</v>
      </c>
      <c r="D131" s="82">
        <v>0.66226247016867967</v>
      </c>
      <c r="E131" s="82">
        <v>0.80466291221618214</v>
      </c>
      <c r="F131" s="82">
        <v>0.77410105683261776</v>
      </c>
      <c r="G131" s="82">
        <v>0.75467065018384649</v>
      </c>
      <c r="H131" s="82">
        <v>0.76585851620829959</v>
      </c>
      <c r="I131" s="82">
        <v>0.71000058285382495</v>
      </c>
      <c r="J131" s="82">
        <v>0.7664377885381658</v>
      </c>
      <c r="K131" s="82">
        <v>0.68333505259701011</v>
      </c>
      <c r="L131" s="82">
        <v>0.73576230242624163</v>
      </c>
      <c r="M131" s="83">
        <v>0.73002860809537573</v>
      </c>
    </row>
    <row r="132" spans="1:13" x14ac:dyDescent="0.25">
      <c r="A132" s="17">
        <v>2</v>
      </c>
      <c r="B132" s="81">
        <v>0.69638935635275145</v>
      </c>
      <c r="C132" s="82">
        <v>0.64451351523570133</v>
      </c>
      <c r="D132" s="82">
        <v>0.55500188631339986</v>
      </c>
      <c r="E132" s="82">
        <v>0.72525461053320028</v>
      </c>
      <c r="F132" s="82">
        <v>0.68216700378632877</v>
      </c>
      <c r="G132" s="82">
        <v>0.6596490451823025</v>
      </c>
      <c r="H132" s="82">
        <v>0.69581407584942889</v>
      </c>
      <c r="I132" s="82">
        <v>0.64338310542056687</v>
      </c>
      <c r="J132" s="82">
        <v>0.70110062762340841</v>
      </c>
      <c r="K132" s="82">
        <v>0.632771406702202</v>
      </c>
      <c r="L132" s="82">
        <v>0.66006489419792302</v>
      </c>
      <c r="M132" s="83">
        <v>0.66097438394962249</v>
      </c>
    </row>
    <row r="133" spans="1:13" x14ac:dyDescent="0.25">
      <c r="A133" s="17">
        <v>1</v>
      </c>
      <c r="B133" s="84">
        <v>0.62907828848126668</v>
      </c>
      <c r="C133" s="85">
        <v>0.56364530802725399</v>
      </c>
      <c r="D133" s="85">
        <v>0.43333825858696134</v>
      </c>
      <c r="E133" s="85">
        <v>0.63388739283934625</v>
      </c>
      <c r="F133" s="85">
        <v>0.57637863476856444</v>
      </c>
      <c r="G133" s="85">
        <v>0.55064398485507038</v>
      </c>
      <c r="H133" s="85">
        <v>0.61647708865205564</v>
      </c>
      <c r="I133" s="85">
        <v>0.56860600577894449</v>
      </c>
      <c r="J133" s="85">
        <v>0.62781584030538495</v>
      </c>
      <c r="K133" s="85">
        <v>0.57939387900325545</v>
      </c>
      <c r="L133" s="85">
        <v>0.57501239509644297</v>
      </c>
      <c r="M133" s="86">
        <v>0.5834426638225706</v>
      </c>
    </row>
    <row r="134" spans="1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5">
      <c r="A135" s="16" t="s">
        <v>44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25">
      <c r="A136" s="17">
        <v>20</v>
      </c>
      <c r="B136" s="87">
        <v>0.98388015101346349</v>
      </c>
      <c r="C136" s="88">
        <v>0.97169805089528505</v>
      </c>
      <c r="D136" s="88">
        <v>1</v>
      </c>
      <c r="E136" s="88">
        <v>1</v>
      </c>
      <c r="F136" s="88">
        <v>1</v>
      </c>
      <c r="G136" s="88">
        <v>1</v>
      </c>
      <c r="H136" s="88">
        <v>0.98933956790086952</v>
      </c>
      <c r="I136" s="88">
        <v>0.94697238445337151</v>
      </c>
      <c r="J136" s="88">
        <v>1</v>
      </c>
      <c r="K136" s="88">
        <v>0.99913634105995675</v>
      </c>
      <c r="L136" s="88">
        <v>1</v>
      </c>
      <c r="M136" s="89">
        <v>0.97499776858730736</v>
      </c>
    </row>
    <row r="137" spans="1:13" x14ac:dyDescent="0.25">
      <c r="A137" s="17">
        <v>19</v>
      </c>
      <c r="B137" s="81">
        <v>0.98388015101346349</v>
      </c>
      <c r="C137" s="82">
        <v>0.97169805089528505</v>
      </c>
      <c r="D137" s="82">
        <v>1</v>
      </c>
      <c r="E137" s="82">
        <v>1</v>
      </c>
      <c r="F137" s="82">
        <v>1</v>
      </c>
      <c r="G137" s="82">
        <v>1</v>
      </c>
      <c r="H137" s="82">
        <v>0.98933956790086952</v>
      </c>
      <c r="I137" s="82">
        <v>0.94697238445337151</v>
      </c>
      <c r="J137" s="82">
        <v>1</v>
      </c>
      <c r="K137" s="82">
        <v>0.99913634105995675</v>
      </c>
      <c r="L137" s="82">
        <v>1</v>
      </c>
      <c r="M137" s="83">
        <v>0.97499776858730736</v>
      </c>
    </row>
    <row r="138" spans="1:13" x14ac:dyDescent="0.25">
      <c r="A138" s="17">
        <v>18</v>
      </c>
      <c r="B138" s="81">
        <v>0.98388015101346349</v>
      </c>
      <c r="C138" s="82">
        <v>0.97169805089528505</v>
      </c>
      <c r="D138" s="82">
        <v>1</v>
      </c>
      <c r="E138" s="82">
        <v>1</v>
      </c>
      <c r="F138" s="82">
        <v>1</v>
      </c>
      <c r="G138" s="82">
        <v>1</v>
      </c>
      <c r="H138" s="82">
        <v>0.98933956790086952</v>
      </c>
      <c r="I138" s="82">
        <v>0.94697238445337151</v>
      </c>
      <c r="J138" s="82">
        <v>1</v>
      </c>
      <c r="K138" s="82">
        <v>0.99913634105995675</v>
      </c>
      <c r="L138" s="82">
        <v>1</v>
      </c>
      <c r="M138" s="83">
        <v>0.97499776858730736</v>
      </c>
    </row>
    <row r="139" spans="1:13" x14ac:dyDescent="0.25">
      <c r="A139" s="17">
        <v>17</v>
      </c>
      <c r="B139" s="81">
        <v>0.98388015101346349</v>
      </c>
      <c r="C139" s="82">
        <v>0.97169805089528505</v>
      </c>
      <c r="D139" s="82">
        <v>1</v>
      </c>
      <c r="E139" s="82">
        <v>1</v>
      </c>
      <c r="F139" s="82">
        <v>1</v>
      </c>
      <c r="G139" s="82">
        <v>1</v>
      </c>
      <c r="H139" s="82">
        <v>0.98933956790086952</v>
      </c>
      <c r="I139" s="82">
        <v>0.94697238445337151</v>
      </c>
      <c r="J139" s="82">
        <v>1</v>
      </c>
      <c r="K139" s="82">
        <v>0.99913634105995675</v>
      </c>
      <c r="L139" s="82">
        <v>1</v>
      </c>
      <c r="M139" s="83">
        <v>0.97499776858730736</v>
      </c>
    </row>
    <row r="140" spans="1:13" x14ac:dyDescent="0.25">
      <c r="A140" s="17">
        <v>16</v>
      </c>
      <c r="B140" s="81">
        <v>0.98388015101346349</v>
      </c>
      <c r="C140" s="82">
        <v>0.97169805089528505</v>
      </c>
      <c r="D140" s="82">
        <v>1</v>
      </c>
      <c r="E140" s="82">
        <v>1</v>
      </c>
      <c r="F140" s="82">
        <v>1</v>
      </c>
      <c r="G140" s="82">
        <v>1</v>
      </c>
      <c r="H140" s="82">
        <v>0.98933956790086952</v>
      </c>
      <c r="I140" s="82">
        <v>0.94697238445337151</v>
      </c>
      <c r="J140" s="82">
        <v>1</v>
      </c>
      <c r="K140" s="82">
        <v>0.99913634105995675</v>
      </c>
      <c r="L140" s="82">
        <v>1</v>
      </c>
      <c r="M140" s="83">
        <v>0.97499776858730736</v>
      </c>
    </row>
    <row r="141" spans="1:13" x14ac:dyDescent="0.25">
      <c r="A141" s="17">
        <v>15</v>
      </c>
      <c r="B141" s="81">
        <v>0.98388015101346349</v>
      </c>
      <c r="C141" s="82">
        <v>0.97169805089528505</v>
      </c>
      <c r="D141" s="82">
        <v>1</v>
      </c>
      <c r="E141" s="82">
        <v>1</v>
      </c>
      <c r="F141" s="82">
        <v>1</v>
      </c>
      <c r="G141" s="82">
        <v>1</v>
      </c>
      <c r="H141" s="82">
        <v>0.98933956790086952</v>
      </c>
      <c r="I141" s="82">
        <v>0.94697238445337151</v>
      </c>
      <c r="J141" s="82">
        <v>1</v>
      </c>
      <c r="K141" s="82">
        <v>0.99913634105995675</v>
      </c>
      <c r="L141" s="82">
        <v>1</v>
      </c>
      <c r="M141" s="83">
        <v>0.97499776858730736</v>
      </c>
    </row>
    <row r="142" spans="1:13" x14ac:dyDescent="0.25">
      <c r="A142" s="17">
        <v>14</v>
      </c>
      <c r="B142" s="81">
        <v>0.98388015101346349</v>
      </c>
      <c r="C142" s="82">
        <v>0.97169805089528505</v>
      </c>
      <c r="D142" s="82">
        <v>1</v>
      </c>
      <c r="E142" s="82">
        <v>1</v>
      </c>
      <c r="F142" s="82">
        <v>1</v>
      </c>
      <c r="G142" s="82">
        <v>1</v>
      </c>
      <c r="H142" s="82">
        <v>0.98933956790086952</v>
      </c>
      <c r="I142" s="82">
        <v>0.94697238445337151</v>
      </c>
      <c r="J142" s="82">
        <v>1</v>
      </c>
      <c r="K142" s="82">
        <v>0.99913634105995675</v>
      </c>
      <c r="L142" s="82">
        <v>1</v>
      </c>
      <c r="M142" s="83">
        <v>0.97499776858730736</v>
      </c>
    </row>
    <row r="143" spans="1:13" x14ac:dyDescent="0.25">
      <c r="A143" s="17">
        <v>13</v>
      </c>
      <c r="B143" s="81">
        <v>0.98388015101346349</v>
      </c>
      <c r="C143" s="82">
        <v>0.97169805089528505</v>
      </c>
      <c r="D143" s="82">
        <v>1</v>
      </c>
      <c r="E143" s="82">
        <v>1</v>
      </c>
      <c r="F143" s="82">
        <v>1</v>
      </c>
      <c r="G143" s="82">
        <v>1</v>
      </c>
      <c r="H143" s="82">
        <v>0.98933956790086952</v>
      </c>
      <c r="I143" s="82">
        <v>0.94697238445337151</v>
      </c>
      <c r="J143" s="82">
        <v>1</v>
      </c>
      <c r="K143" s="82">
        <v>0.99913634105995675</v>
      </c>
      <c r="L143" s="82">
        <v>1</v>
      </c>
      <c r="M143" s="83">
        <v>0.97499776858730736</v>
      </c>
    </row>
    <row r="144" spans="1:13" x14ac:dyDescent="0.25">
      <c r="A144" s="17">
        <v>12</v>
      </c>
      <c r="B144" s="81">
        <v>0.98388015101346349</v>
      </c>
      <c r="C144" s="82">
        <v>0.97169805089528505</v>
      </c>
      <c r="D144" s="82">
        <v>1</v>
      </c>
      <c r="E144" s="82">
        <v>1</v>
      </c>
      <c r="F144" s="82">
        <v>1</v>
      </c>
      <c r="G144" s="82">
        <v>1</v>
      </c>
      <c r="H144" s="82">
        <v>0.98933956790086952</v>
      </c>
      <c r="I144" s="82">
        <v>0.94697238445337151</v>
      </c>
      <c r="J144" s="82">
        <v>1</v>
      </c>
      <c r="K144" s="82">
        <v>0.99913634105995675</v>
      </c>
      <c r="L144" s="82">
        <v>1</v>
      </c>
      <c r="M144" s="83">
        <v>0.97499776858730736</v>
      </c>
    </row>
    <row r="145" spans="1:13" x14ac:dyDescent="0.25">
      <c r="A145" s="17">
        <v>11</v>
      </c>
      <c r="B145" s="81">
        <v>0.98147643449234923</v>
      </c>
      <c r="C145" s="82">
        <v>0.96929139094199179</v>
      </c>
      <c r="D145" s="82">
        <v>1</v>
      </c>
      <c r="E145" s="82">
        <v>1</v>
      </c>
      <c r="F145" s="82">
        <v>1</v>
      </c>
      <c r="G145" s="82">
        <v>1</v>
      </c>
      <c r="H145" s="82">
        <v>0.98933956790086952</v>
      </c>
      <c r="I145" s="82">
        <v>0.94663526725014413</v>
      </c>
      <c r="J145" s="82">
        <v>1</v>
      </c>
      <c r="K145" s="82">
        <v>0.99913634105995675</v>
      </c>
      <c r="L145" s="82">
        <v>1</v>
      </c>
      <c r="M145" s="83">
        <v>0.97499776858730736</v>
      </c>
    </row>
    <row r="146" spans="1:13" x14ac:dyDescent="0.25">
      <c r="A146" s="17">
        <v>10</v>
      </c>
      <c r="B146" s="81">
        <v>0.97438416867550548</v>
      </c>
      <c r="C146" s="82">
        <v>0.96239140890085395</v>
      </c>
      <c r="D146" s="82">
        <v>1</v>
      </c>
      <c r="E146" s="82">
        <v>1</v>
      </c>
      <c r="F146" s="82">
        <v>1</v>
      </c>
      <c r="G146" s="82">
        <v>1</v>
      </c>
      <c r="H146" s="82">
        <v>0.98900261200384665</v>
      </c>
      <c r="I146" s="82">
        <v>0.94120171511559458</v>
      </c>
      <c r="J146" s="82">
        <v>0.99747652816512766</v>
      </c>
      <c r="K146" s="82">
        <v>0.99913634105995675</v>
      </c>
      <c r="L146" s="82">
        <v>0.99874355775260948</v>
      </c>
      <c r="M146" s="83">
        <v>0.97018943188279905</v>
      </c>
    </row>
    <row r="147" spans="1:13" x14ac:dyDescent="0.25">
      <c r="A147" s="17">
        <v>9</v>
      </c>
      <c r="B147" s="81">
        <v>0.96260335356293236</v>
      </c>
      <c r="C147" s="82">
        <v>0.95099810477187152</v>
      </c>
      <c r="D147" s="82">
        <v>0.99256607889118265</v>
      </c>
      <c r="E147" s="82">
        <v>1</v>
      </c>
      <c r="F147" s="82">
        <v>1</v>
      </c>
      <c r="G147" s="82">
        <v>1</v>
      </c>
      <c r="H147" s="82">
        <v>0.98250354644256377</v>
      </c>
      <c r="I147" s="82">
        <v>0.93067172804972287</v>
      </c>
      <c r="J147" s="82">
        <v>0.98709637938819705</v>
      </c>
      <c r="K147" s="82">
        <v>0.99679091151730248</v>
      </c>
      <c r="L147" s="82">
        <v>0.98743710959098885</v>
      </c>
      <c r="M147" s="83">
        <v>0.95971274334203371</v>
      </c>
    </row>
    <row r="148" spans="1:13" x14ac:dyDescent="0.25">
      <c r="A148" s="17">
        <v>8</v>
      </c>
      <c r="B148" s="81">
        <v>0.94613398915462987</v>
      </c>
      <c r="C148" s="82">
        <v>0.93511147855504462</v>
      </c>
      <c r="D148" s="82">
        <v>0.9747146030015682</v>
      </c>
      <c r="E148" s="82">
        <v>1</v>
      </c>
      <c r="F148" s="82">
        <v>1</v>
      </c>
      <c r="G148" s="82">
        <v>1</v>
      </c>
      <c r="H148" s="82">
        <v>0.96984237121702077</v>
      </c>
      <c r="I148" s="82">
        <v>0.91504530605252898</v>
      </c>
      <c r="J148" s="82">
        <v>0.97060874417421483</v>
      </c>
      <c r="K148" s="82">
        <v>0.98553037454827352</v>
      </c>
      <c r="L148" s="82">
        <v>0.96913732212389569</v>
      </c>
      <c r="M148" s="83">
        <v>0.94356770296501169</v>
      </c>
    </row>
    <row r="149" spans="1:13" x14ac:dyDescent="0.25">
      <c r="A149" s="17">
        <v>7</v>
      </c>
      <c r="B149" s="81">
        <v>0.92497607545059779</v>
      </c>
      <c r="C149" s="82">
        <v>0.91473153025037313</v>
      </c>
      <c r="D149" s="82">
        <v>0.94682771972892565</v>
      </c>
      <c r="E149" s="82">
        <v>0.99800320046301982</v>
      </c>
      <c r="F149" s="82">
        <v>1</v>
      </c>
      <c r="G149" s="82">
        <v>0.99274557713570966</v>
      </c>
      <c r="H149" s="82">
        <v>0.95101908632721766</v>
      </c>
      <c r="I149" s="82">
        <v>0.89432244912401293</v>
      </c>
      <c r="J149" s="82">
        <v>0.948013622523181</v>
      </c>
      <c r="K149" s="82">
        <v>0.96535473015286988</v>
      </c>
      <c r="L149" s="82">
        <v>0.94384419535133013</v>
      </c>
      <c r="M149" s="83">
        <v>0.92175431075173297</v>
      </c>
    </row>
    <row r="150" spans="1:13" x14ac:dyDescent="0.25">
      <c r="A150" s="17">
        <v>6</v>
      </c>
      <c r="B150" s="81">
        <v>0.89912961245083645</v>
      </c>
      <c r="C150" s="82">
        <v>0.88985825985785716</v>
      </c>
      <c r="D150" s="82">
        <v>0.908905429073255</v>
      </c>
      <c r="E150" s="82">
        <v>0.97412338346237037</v>
      </c>
      <c r="F150" s="82">
        <v>0.97488026752430312</v>
      </c>
      <c r="G150" s="82">
        <v>0.96230944489925641</v>
      </c>
      <c r="H150" s="82">
        <v>0.92603369177315464</v>
      </c>
      <c r="I150" s="82">
        <v>0.86850315726417471</v>
      </c>
      <c r="J150" s="82">
        <v>0.91931101443509555</v>
      </c>
      <c r="K150" s="82">
        <v>0.93626397833109165</v>
      </c>
      <c r="L150" s="82">
        <v>0.91155772927329226</v>
      </c>
      <c r="M150" s="83">
        <v>0.89427256670219757</v>
      </c>
    </row>
    <row r="151" spans="1:13" x14ac:dyDescent="0.25">
      <c r="A151" s="17">
        <v>5</v>
      </c>
      <c r="B151" s="81">
        <v>0.86859460015534551</v>
      </c>
      <c r="C151" s="82">
        <v>0.86049166737749661</v>
      </c>
      <c r="D151" s="82">
        <v>0.86094773103455613</v>
      </c>
      <c r="E151" s="82">
        <v>0.9414952830870863</v>
      </c>
      <c r="F151" s="82">
        <v>0.93971952950936299</v>
      </c>
      <c r="G151" s="82">
        <v>0.92131567976776363</v>
      </c>
      <c r="H151" s="82">
        <v>0.89488618755483162</v>
      </c>
      <c r="I151" s="82">
        <v>0.83758743047301421</v>
      </c>
      <c r="J151" s="82">
        <v>0.88450091990995849</v>
      </c>
      <c r="K151" s="82">
        <v>0.89825811908293873</v>
      </c>
      <c r="L151" s="82">
        <v>0.87227792388978198</v>
      </c>
      <c r="M151" s="83">
        <v>0.86112247081640536</v>
      </c>
    </row>
    <row r="152" spans="1:13" x14ac:dyDescent="0.25">
      <c r="A152" s="17">
        <v>4</v>
      </c>
      <c r="B152" s="81">
        <v>0.83337103856412531</v>
      </c>
      <c r="C152" s="82">
        <v>0.82663175280929146</v>
      </c>
      <c r="D152" s="82">
        <v>0.80295462561282949</v>
      </c>
      <c r="E152" s="82">
        <v>0.9001188993371676</v>
      </c>
      <c r="F152" s="82">
        <v>0.89501232106430306</v>
      </c>
      <c r="G152" s="82">
        <v>0.86976428174123099</v>
      </c>
      <c r="H152" s="82">
        <v>0.85757657367224849</v>
      </c>
      <c r="I152" s="82">
        <v>0.80157526875053153</v>
      </c>
      <c r="J152" s="82">
        <v>0.84358333894776982</v>
      </c>
      <c r="K152" s="82">
        <v>0.85133715240841112</v>
      </c>
      <c r="L152" s="82">
        <v>0.82600477920079918</v>
      </c>
      <c r="M152" s="83">
        <v>0.82230402309435635</v>
      </c>
    </row>
    <row r="153" spans="1:13" x14ac:dyDescent="0.25">
      <c r="A153" s="17">
        <v>3</v>
      </c>
      <c r="B153" s="81">
        <v>0.79345892767717552</v>
      </c>
      <c r="C153" s="82">
        <v>0.78827851615324196</v>
      </c>
      <c r="D153" s="82">
        <v>0.73492611280807463</v>
      </c>
      <c r="E153" s="82">
        <v>0.84999423221261416</v>
      </c>
      <c r="F153" s="82">
        <v>0.84075864218912355</v>
      </c>
      <c r="G153" s="82">
        <v>0.80765525081965883</v>
      </c>
      <c r="H153" s="82">
        <v>0.81410485012540534</v>
      </c>
      <c r="I153" s="82">
        <v>0.76046667209672669</v>
      </c>
      <c r="J153" s="82">
        <v>0.79655827154852965</v>
      </c>
      <c r="K153" s="82">
        <v>0.79550107830750894</v>
      </c>
      <c r="L153" s="82">
        <v>0.77273829520634418</v>
      </c>
      <c r="M153" s="83">
        <v>0.77781722353605054</v>
      </c>
    </row>
    <row r="154" spans="1:13" x14ac:dyDescent="0.25">
      <c r="A154" s="17">
        <v>2</v>
      </c>
      <c r="B154" s="81">
        <v>0.74885826749449635</v>
      </c>
      <c r="C154" s="82">
        <v>0.74543195740934776</v>
      </c>
      <c r="D154" s="82">
        <v>0.65686219262029155</v>
      </c>
      <c r="E154" s="82">
        <v>0.79112128171342611</v>
      </c>
      <c r="F154" s="82">
        <v>0.77695849288382446</v>
      </c>
      <c r="G154" s="82">
        <v>0.73498858700304692</v>
      </c>
      <c r="H154" s="82">
        <v>0.76447101691430208</v>
      </c>
      <c r="I154" s="82">
        <v>0.71426164051159968</v>
      </c>
      <c r="J154" s="82">
        <v>0.74342571771223787</v>
      </c>
      <c r="K154" s="82">
        <v>0.73074989678023194</v>
      </c>
      <c r="L154" s="82">
        <v>0.71247847190641656</v>
      </c>
      <c r="M154" s="83">
        <v>0.72766207214148804</v>
      </c>
    </row>
    <row r="155" spans="1:13" x14ac:dyDescent="0.25">
      <c r="A155" s="17">
        <v>1</v>
      </c>
      <c r="B155" s="84">
        <v>0.69956905801608771</v>
      </c>
      <c r="C155" s="85">
        <v>0.69809207657760908</v>
      </c>
      <c r="D155" s="85">
        <v>0.56876286504948059</v>
      </c>
      <c r="E155" s="85">
        <v>0.72350004783960342</v>
      </c>
      <c r="F155" s="85">
        <v>0.70361187314840556</v>
      </c>
      <c r="G155" s="85">
        <v>0.65176429029139538</v>
      </c>
      <c r="H155" s="85">
        <v>0.70867507403893881</v>
      </c>
      <c r="I155" s="85">
        <v>0.6629601739951505</v>
      </c>
      <c r="J155" s="85">
        <v>0.68418567743889447</v>
      </c>
      <c r="K155" s="85">
        <v>0.65708360782658037</v>
      </c>
      <c r="L155" s="85">
        <v>0.64522530930101674</v>
      </c>
      <c r="M155" s="86">
        <v>0.67183856891066884</v>
      </c>
    </row>
    <row r="156" spans="1:13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5">
      <c r="A157" s="16" t="s">
        <v>45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25">
      <c r="A158" s="17">
        <v>20</v>
      </c>
      <c r="B158" s="87">
        <v>0.98451692131053992</v>
      </c>
      <c r="C158" s="88">
        <v>0.9728800235259043</v>
      </c>
      <c r="D158" s="88">
        <v>0.99871523745927338</v>
      </c>
      <c r="E158" s="88">
        <v>1</v>
      </c>
      <c r="F158" s="88">
        <v>1</v>
      </c>
      <c r="G158" s="88">
        <v>1</v>
      </c>
      <c r="H158" s="88">
        <v>0.98921204150452424</v>
      </c>
      <c r="I158" s="88">
        <v>0.94804577531550083</v>
      </c>
      <c r="J158" s="88">
        <v>1</v>
      </c>
      <c r="K158" s="88">
        <v>0.99530404901349145</v>
      </c>
      <c r="L158" s="88">
        <v>1</v>
      </c>
      <c r="M158" s="89">
        <v>0.97534106513712904</v>
      </c>
    </row>
    <row r="159" spans="1:13" x14ac:dyDescent="0.25">
      <c r="A159" s="17">
        <v>19</v>
      </c>
      <c r="B159" s="81">
        <v>0.98451692131053992</v>
      </c>
      <c r="C159" s="82">
        <v>0.9728800235259043</v>
      </c>
      <c r="D159" s="82">
        <v>0.99871523745927338</v>
      </c>
      <c r="E159" s="82">
        <v>1</v>
      </c>
      <c r="F159" s="82">
        <v>1</v>
      </c>
      <c r="G159" s="82">
        <v>1</v>
      </c>
      <c r="H159" s="82">
        <v>0.98921204150452424</v>
      </c>
      <c r="I159" s="82">
        <v>0.94804577531550083</v>
      </c>
      <c r="J159" s="82">
        <v>1</v>
      </c>
      <c r="K159" s="82">
        <v>0.99530404901349145</v>
      </c>
      <c r="L159" s="82">
        <v>1</v>
      </c>
      <c r="M159" s="83">
        <v>0.97534106513712904</v>
      </c>
    </row>
    <row r="160" spans="1:13" x14ac:dyDescent="0.25">
      <c r="A160" s="17">
        <v>18</v>
      </c>
      <c r="B160" s="81">
        <v>0.98451692131053992</v>
      </c>
      <c r="C160" s="82">
        <v>0.9728800235259043</v>
      </c>
      <c r="D160" s="82">
        <v>0.99871523745927338</v>
      </c>
      <c r="E160" s="82">
        <v>1</v>
      </c>
      <c r="F160" s="82">
        <v>1</v>
      </c>
      <c r="G160" s="82">
        <v>1</v>
      </c>
      <c r="H160" s="82">
        <v>0.98921204150452424</v>
      </c>
      <c r="I160" s="82">
        <v>0.94804577531550083</v>
      </c>
      <c r="J160" s="82">
        <v>1</v>
      </c>
      <c r="K160" s="82">
        <v>0.99530404901349145</v>
      </c>
      <c r="L160" s="82">
        <v>1</v>
      </c>
      <c r="M160" s="83">
        <v>0.97534106513712904</v>
      </c>
    </row>
    <row r="161" spans="1:13" x14ac:dyDescent="0.25">
      <c r="A161" s="17">
        <v>17</v>
      </c>
      <c r="B161" s="81">
        <v>0.98451692131053992</v>
      </c>
      <c r="C161" s="82">
        <v>0.9728800235259043</v>
      </c>
      <c r="D161" s="82">
        <v>0.99871523745927338</v>
      </c>
      <c r="E161" s="82">
        <v>1</v>
      </c>
      <c r="F161" s="82">
        <v>1</v>
      </c>
      <c r="G161" s="82">
        <v>1</v>
      </c>
      <c r="H161" s="82">
        <v>0.98921204150452424</v>
      </c>
      <c r="I161" s="82">
        <v>0.94804577531550083</v>
      </c>
      <c r="J161" s="82">
        <v>1</v>
      </c>
      <c r="K161" s="82">
        <v>0.99530404901349145</v>
      </c>
      <c r="L161" s="82">
        <v>1</v>
      </c>
      <c r="M161" s="83">
        <v>0.97534106513712904</v>
      </c>
    </row>
    <row r="162" spans="1:13" x14ac:dyDescent="0.25">
      <c r="A162" s="17">
        <v>16</v>
      </c>
      <c r="B162" s="81">
        <v>0.98451692131053992</v>
      </c>
      <c r="C162" s="82">
        <v>0.9728800235259043</v>
      </c>
      <c r="D162" s="82">
        <v>0.99871523745927338</v>
      </c>
      <c r="E162" s="82">
        <v>1</v>
      </c>
      <c r="F162" s="82">
        <v>1</v>
      </c>
      <c r="G162" s="82">
        <v>1</v>
      </c>
      <c r="H162" s="82">
        <v>0.98921204150452424</v>
      </c>
      <c r="I162" s="82">
        <v>0.94804577531550083</v>
      </c>
      <c r="J162" s="82">
        <v>1</v>
      </c>
      <c r="K162" s="82">
        <v>0.99530404901349145</v>
      </c>
      <c r="L162" s="82">
        <v>1</v>
      </c>
      <c r="M162" s="83">
        <v>0.97534106513712904</v>
      </c>
    </row>
    <row r="163" spans="1:13" x14ac:dyDescent="0.25">
      <c r="A163" s="17">
        <v>15</v>
      </c>
      <c r="B163" s="81">
        <v>0.98451692131053992</v>
      </c>
      <c r="C163" s="82">
        <v>0.9728800235259043</v>
      </c>
      <c r="D163" s="82">
        <v>0.99871523745927338</v>
      </c>
      <c r="E163" s="82">
        <v>1</v>
      </c>
      <c r="F163" s="82">
        <v>1</v>
      </c>
      <c r="G163" s="82">
        <v>1</v>
      </c>
      <c r="H163" s="82">
        <v>0.98921204150452424</v>
      </c>
      <c r="I163" s="82">
        <v>0.94804577531550083</v>
      </c>
      <c r="J163" s="82">
        <v>1</v>
      </c>
      <c r="K163" s="82">
        <v>0.99530404901349145</v>
      </c>
      <c r="L163" s="82">
        <v>1</v>
      </c>
      <c r="M163" s="83">
        <v>0.97534106513712904</v>
      </c>
    </row>
    <row r="164" spans="1:13" x14ac:dyDescent="0.25">
      <c r="A164" s="17">
        <v>14</v>
      </c>
      <c r="B164" s="81">
        <v>0.98451692131053992</v>
      </c>
      <c r="C164" s="82">
        <v>0.9728800235259043</v>
      </c>
      <c r="D164" s="82">
        <v>0.99871523745927338</v>
      </c>
      <c r="E164" s="82">
        <v>1</v>
      </c>
      <c r="F164" s="82">
        <v>1</v>
      </c>
      <c r="G164" s="82">
        <v>1</v>
      </c>
      <c r="H164" s="82">
        <v>0.98921204150452424</v>
      </c>
      <c r="I164" s="82">
        <v>0.94804577531550083</v>
      </c>
      <c r="J164" s="82">
        <v>1</v>
      </c>
      <c r="K164" s="82">
        <v>0.99530404901349145</v>
      </c>
      <c r="L164" s="82">
        <v>1</v>
      </c>
      <c r="M164" s="83">
        <v>0.97534106513712904</v>
      </c>
    </row>
    <row r="165" spans="1:13" x14ac:dyDescent="0.25">
      <c r="A165" s="17">
        <v>13</v>
      </c>
      <c r="B165" s="81">
        <v>0.98451692131053992</v>
      </c>
      <c r="C165" s="82">
        <v>0.9728800235259043</v>
      </c>
      <c r="D165" s="82">
        <v>0.99871523745927338</v>
      </c>
      <c r="E165" s="82">
        <v>1</v>
      </c>
      <c r="F165" s="82">
        <v>1</v>
      </c>
      <c r="G165" s="82">
        <v>1</v>
      </c>
      <c r="H165" s="82">
        <v>0.98921204150452424</v>
      </c>
      <c r="I165" s="82">
        <v>0.94804577531550083</v>
      </c>
      <c r="J165" s="82">
        <v>1</v>
      </c>
      <c r="K165" s="82">
        <v>0.99530404901349145</v>
      </c>
      <c r="L165" s="82">
        <v>1</v>
      </c>
      <c r="M165" s="83">
        <v>0.97534106513712904</v>
      </c>
    </row>
    <row r="166" spans="1:13" x14ac:dyDescent="0.25">
      <c r="A166" s="17">
        <v>12</v>
      </c>
      <c r="B166" s="81">
        <v>0.98451692131053992</v>
      </c>
      <c r="C166" s="82">
        <v>0.9728800235259043</v>
      </c>
      <c r="D166" s="82">
        <v>0.99871523745927338</v>
      </c>
      <c r="E166" s="82">
        <v>1</v>
      </c>
      <c r="F166" s="82">
        <v>1</v>
      </c>
      <c r="G166" s="82">
        <v>1</v>
      </c>
      <c r="H166" s="82">
        <v>0.98921204150452424</v>
      </c>
      <c r="I166" s="82">
        <v>0.94804577531550083</v>
      </c>
      <c r="J166" s="82">
        <v>1</v>
      </c>
      <c r="K166" s="82">
        <v>0.99530404901349145</v>
      </c>
      <c r="L166" s="82">
        <v>1</v>
      </c>
      <c r="M166" s="83">
        <v>0.97534106513712904</v>
      </c>
    </row>
    <row r="167" spans="1:13" x14ac:dyDescent="0.25">
      <c r="A167" s="17">
        <v>11</v>
      </c>
      <c r="B167" s="81">
        <v>0.98134540587504671</v>
      </c>
      <c r="C167" s="82">
        <v>0.96969289434644135</v>
      </c>
      <c r="D167" s="82">
        <v>0.99871523745927338</v>
      </c>
      <c r="E167" s="82">
        <v>1</v>
      </c>
      <c r="F167" s="82">
        <v>1</v>
      </c>
      <c r="G167" s="82">
        <v>1</v>
      </c>
      <c r="H167" s="82">
        <v>0.98921204150452424</v>
      </c>
      <c r="I167" s="82">
        <v>0.94646788527405956</v>
      </c>
      <c r="J167" s="82">
        <v>1</v>
      </c>
      <c r="K167" s="82">
        <v>0.99530404901349145</v>
      </c>
      <c r="L167" s="82">
        <v>1</v>
      </c>
      <c r="M167" s="83">
        <v>0.97454035020066132</v>
      </c>
    </row>
    <row r="168" spans="1:13" x14ac:dyDescent="0.25">
      <c r="A168" s="17">
        <v>10</v>
      </c>
      <c r="B168" s="81">
        <v>0.97377904188637221</v>
      </c>
      <c r="C168" s="82">
        <v>0.96231691935350494</v>
      </c>
      <c r="D168" s="82">
        <v>0.99871523745927338</v>
      </c>
      <c r="E168" s="82">
        <v>1</v>
      </c>
      <c r="F168" s="82">
        <v>1</v>
      </c>
      <c r="G168" s="82">
        <v>1</v>
      </c>
      <c r="H168" s="82">
        <v>0.98834090702893418</v>
      </c>
      <c r="I168" s="82">
        <v>0.94026235337906905</v>
      </c>
      <c r="J168" s="82">
        <v>0.99754942201836538</v>
      </c>
      <c r="K168" s="82">
        <v>0.99530404901349145</v>
      </c>
      <c r="L168" s="82">
        <v>0.9987470776751961</v>
      </c>
      <c r="M168" s="83">
        <v>0.96874085284306499</v>
      </c>
    </row>
    <row r="169" spans="1:13" x14ac:dyDescent="0.25">
      <c r="A169" s="17">
        <v>9</v>
      </c>
      <c r="B169" s="81">
        <v>0.96181782934451643</v>
      </c>
      <c r="C169" s="82">
        <v>0.95075209854709486</v>
      </c>
      <c r="D169" s="82">
        <v>0.99048734355693258</v>
      </c>
      <c r="E169" s="82">
        <v>1</v>
      </c>
      <c r="F169" s="82">
        <v>1</v>
      </c>
      <c r="G169" s="82">
        <v>1</v>
      </c>
      <c r="H169" s="82">
        <v>0.98165172110931198</v>
      </c>
      <c r="I169" s="82">
        <v>0.92942917963052984</v>
      </c>
      <c r="J169" s="82">
        <v>0.98714745723693598</v>
      </c>
      <c r="K169" s="82">
        <v>0.99227964257876877</v>
      </c>
      <c r="L169" s="82">
        <v>0.98742897962213894</v>
      </c>
      <c r="M169" s="83">
        <v>0.95794257306433994</v>
      </c>
    </row>
    <row r="170" spans="1:13" x14ac:dyDescent="0.25">
      <c r="A170" s="17">
        <v>8</v>
      </c>
      <c r="B170" s="81">
        <v>0.94546176824947936</v>
      </c>
      <c r="C170" s="82">
        <v>0.9349984319272111</v>
      </c>
      <c r="D170" s="82">
        <v>0.97303974096485524</v>
      </c>
      <c r="E170" s="82">
        <v>1</v>
      </c>
      <c r="F170" s="82">
        <v>1</v>
      </c>
      <c r="G170" s="82">
        <v>1</v>
      </c>
      <c r="H170" s="82">
        <v>0.96914448374565765</v>
      </c>
      <c r="I170" s="82">
        <v>0.91396836402844162</v>
      </c>
      <c r="J170" s="82">
        <v>0.97067637082133995</v>
      </c>
      <c r="K170" s="82">
        <v>0.98222253977485208</v>
      </c>
      <c r="L170" s="82">
        <v>0.96920958777005739</v>
      </c>
      <c r="M170" s="83">
        <v>0.94214551086448628</v>
      </c>
    </row>
    <row r="171" spans="1:13" x14ac:dyDescent="0.25">
      <c r="A171" s="17">
        <v>7</v>
      </c>
      <c r="B171" s="81">
        <v>0.92471085860126112</v>
      </c>
      <c r="C171" s="82">
        <v>0.91505591949385368</v>
      </c>
      <c r="D171" s="82">
        <v>0.94637242968304114</v>
      </c>
      <c r="E171" s="82">
        <v>0.99881244927937574</v>
      </c>
      <c r="F171" s="82">
        <v>0.99874455753372826</v>
      </c>
      <c r="G171" s="82">
        <v>0.99203318183032041</v>
      </c>
      <c r="H171" s="82">
        <v>0.95081919493797118</v>
      </c>
      <c r="I171" s="82">
        <v>0.89387990657280447</v>
      </c>
      <c r="J171" s="82">
        <v>0.94813616277157708</v>
      </c>
      <c r="K171" s="82">
        <v>0.96513274060174092</v>
      </c>
      <c r="L171" s="82">
        <v>0.94408890211895158</v>
      </c>
      <c r="M171" s="83">
        <v>0.9213496662435039</v>
      </c>
    </row>
    <row r="172" spans="1:13" x14ac:dyDescent="0.25">
      <c r="A172" s="17">
        <v>6</v>
      </c>
      <c r="B172" s="81">
        <v>0.89956510039986148</v>
      </c>
      <c r="C172" s="82">
        <v>0.89092456124702268</v>
      </c>
      <c r="D172" s="82">
        <v>0.9104854097114905</v>
      </c>
      <c r="E172" s="82">
        <v>0.97580058778100165</v>
      </c>
      <c r="F172" s="82">
        <v>0.97630306097642694</v>
      </c>
      <c r="G172" s="82">
        <v>0.96293582731537053</v>
      </c>
      <c r="H172" s="82">
        <v>0.92667585468625258</v>
      </c>
      <c r="I172" s="82">
        <v>0.86916380726361842</v>
      </c>
      <c r="J172" s="82">
        <v>0.91952683308764738</v>
      </c>
      <c r="K172" s="82">
        <v>0.94101024505943542</v>
      </c>
      <c r="L172" s="82">
        <v>0.91206692266882139</v>
      </c>
      <c r="M172" s="83">
        <v>0.8955550392013929</v>
      </c>
    </row>
    <row r="173" spans="1:13" x14ac:dyDescent="0.25">
      <c r="A173" s="17">
        <v>5</v>
      </c>
      <c r="B173" s="81">
        <v>0.87002449364528067</v>
      </c>
      <c r="C173" s="82">
        <v>0.86260435718671791</v>
      </c>
      <c r="D173" s="82">
        <v>0.86537868105020344</v>
      </c>
      <c r="E173" s="82">
        <v>0.94439925730278873</v>
      </c>
      <c r="F173" s="82">
        <v>0.94565628118153455</v>
      </c>
      <c r="G173" s="82">
        <v>0.92383001266663145</v>
      </c>
      <c r="H173" s="82">
        <v>0.89671446299050173</v>
      </c>
      <c r="I173" s="82">
        <v>0.83982006610088344</v>
      </c>
      <c r="J173" s="82">
        <v>0.88484838176955094</v>
      </c>
      <c r="K173" s="82">
        <v>0.90985505314793569</v>
      </c>
      <c r="L173" s="82">
        <v>0.87314364941966693</v>
      </c>
      <c r="M173" s="83">
        <v>0.86476162973815329</v>
      </c>
    </row>
    <row r="174" spans="1:13" x14ac:dyDescent="0.25">
      <c r="A174" s="17">
        <v>4</v>
      </c>
      <c r="B174" s="81">
        <v>0.83608903833751858</v>
      </c>
      <c r="C174" s="82">
        <v>0.83009530731293957</v>
      </c>
      <c r="D174" s="82">
        <v>0.81105224369917961</v>
      </c>
      <c r="E174" s="82">
        <v>0.90460845784473709</v>
      </c>
      <c r="F174" s="82">
        <v>0.90680421814905121</v>
      </c>
      <c r="G174" s="82">
        <v>0.87471573788410284</v>
      </c>
      <c r="H174" s="82">
        <v>0.86093501985071885</v>
      </c>
      <c r="I174" s="82">
        <v>0.80584868308459956</v>
      </c>
      <c r="J174" s="82">
        <v>0.84410080881728777</v>
      </c>
      <c r="K174" s="82">
        <v>0.87166716486724172</v>
      </c>
      <c r="L174" s="82">
        <v>0.82731908237148799</v>
      </c>
      <c r="M174" s="83">
        <v>0.82896943785378507</v>
      </c>
    </row>
    <row r="175" spans="1:13" x14ac:dyDescent="0.25">
      <c r="A175" s="17">
        <v>3</v>
      </c>
      <c r="B175" s="81">
        <v>0.79775873447657519</v>
      </c>
      <c r="C175" s="82">
        <v>0.79339741162568767</v>
      </c>
      <c r="D175" s="82">
        <v>0.74750609765841913</v>
      </c>
      <c r="E175" s="82">
        <v>0.85642818940684651</v>
      </c>
      <c r="F175" s="82">
        <v>0.8597468718789768</v>
      </c>
      <c r="G175" s="82">
        <v>0.81559300296778514</v>
      </c>
      <c r="H175" s="82">
        <v>0.81933752526690373</v>
      </c>
      <c r="I175" s="82">
        <v>0.76724965821476676</v>
      </c>
      <c r="J175" s="82">
        <v>0.79728411423085777</v>
      </c>
      <c r="K175" s="82">
        <v>0.82644658021735329</v>
      </c>
      <c r="L175" s="82">
        <v>0.77459322152428489</v>
      </c>
      <c r="M175" s="83">
        <v>0.78817846354828802</v>
      </c>
    </row>
    <row r="176" spans="1:13" x14ac:dyDescent="0.25">
      <c r="A176" s="17">
        <v>2</v>
      </c>
      <c r="B176" s="81">
        <v>0.75503358206245064</v>
      </c>
      <c r="C176" s="82">
        <v>0.75251067012496198</v>
      </c>
      <c r="D176" s="82">
        <v>0.67474024292792212</v>
      </c>
      <c r="E176" s="82">
        <v>0.7998584519891172</v>
      </c>
      <c r="F176" s="82">
        <v>0.80448424237131144</v>
      </c>
      <c r="G176" s="82">
        <v>0.74646180791767813</v>
      </c>
      <c r="H176" s="82">
        <v>0.77192197923905648</v>
      </c>
      <c r="I176" s="82">
        <v>0.72402299149138505</v>
      </c>
      <c r="J176" s="82">
        <v>0.74439829801026103</v>
      </c>
      <c r="K176" s="82">
        <v>0.77419329919827073</v>
      </c>
      <c r="L176" s="82">
        <v>0.71496606687805742</v>
      </c>
      <c r="M176" s="83">
        <v>0.74238870682166247</v>
      </c>
    </row>
    <row r="177" spans="1:13" x14ac:dyDescent="0.25">
      <c r="A177" s="17">
        <v>1</v>
      </c>
      <c r="B177" s="84">
        <v>0.70791358109514468</v>
      </c>
      <c r="C177" s="85">
        <v>0.70743508281076262</v>
      </c>
      <c r="D177" s="85">
        <v>0.59275467950768845</v>
      </c>
      <c r="E177" s="85">
        <v>0.73489924559154907</v>
      </c>
      <c r="F177" s="85">
        <v>0.74101632962605501</v>
      </c>
      <c r="G177" s="85">
        <v>0.66732215273378181</v>
      </c>
      <c r="H177" s="85">
        <v>0.71868838176717709</v>
      </c>
      <c r="I177" s="85">
        <v>0.67616868291445431</v>
      </c>
      <c r="J177" s="85">
        <v>0.68544336015549756</v>
      </c>
      <c r="K177" s="85">
        <v>0.71490732180999372</v>
      </c>
      <c r="L177" s="85">
        <v>0.64843761843280556</v>
      </c>
      <c r="M177" s="86">
        <v>0.69160016767390819</v>
      </c>
    </row>
    <row r="178" spans="1:1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5">
      <c r="A179" s="16" t="s">
        <v>46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25">
      <c r="A180" s="17">
        <v>20</v>
      </c>
      <c r="B180" s="87">
        <v>0.98463428420977661</v>
      </c>
      <c r="C180" s="88">
        <v>0.97286410856430927</v>
      </c>
      <c r="D180" s="88">
        <v>1</v>
      </c>
      <c r="E180" s="88">
        <v>1</v>
      </c>
      <c r="F180" s="88">
        <v>1</v>
      </c>
      <c r="G180" s="88">
        <v>1</v>
      </c>
      <c r="H180" s="88">
        <v>0.99960970366576007</v>
      </c>
      <c r="I180" s="88">
        <v>0.94678177076920111</v>
      </c>
      <c r="J180" s="88">
        <v>1</v>
      </c>
      <c r="K180" s="88">
        <v>0.99902999022727657</v>
      </c>
      <c r="L180" s="88">
        <v>1</v>
      </c>
      <c r="M180" s="89">
        <v>0.97712929649463443</v>
      </c>
    </row>
    <row r="181" spans="1:13" x14ac:dyDescent="0.25">
      <c r="A181" s="17">
        <v>19</v>
      </c>
      <c r="B181" s="81">
        <v>0.98463428420977661</v>
      </c>
      <c r="C181" s="82">
        <v>0.97286410856430927</v>
      </c>
      <c r="D181" s="82">
        <v>1</v>
      </c>
      <c r="E181" s="82">
        <v>1</v>
      </c>
      <c r="F181" s="82">
        <v>1</v>
      </c>
      <c r="G181" s="82">
        <v>1</v>
      </c>
      <c r="H181" s="82">
        <v>0.99960970366576007</v>
      </c>
      <c r="I181" s="82">
        <v>0.94678177076920111</v>
      </c>
      <c r="J181" s="82">
        <v>1</v>
      </c>
      <c r="K181" s="82">
        <v>0.99902999022727657</v>
      </c>
      <c r="L181" s="82">
        <v>1</v>
      </c>
      <c r="M181" s="83">
        <v>0.97712929649463443</v>
      </c>
    </row>
    <row r="182" spans="1:13" x14ac:dyDescent="0.25">
      <c r="A182" s="17">
        <v>18</v>
      </c>
      <c r="B182" s="81">
        <v>0.98463428420977661</v>
      </c>
      <c r="C182" s="82">
        <v>0.97286410856430927</v>
      </c>
      <c r="D182" s="82">
        <v>1</v>
      </c>
      <c r="E182" s="82">
        <v>1</v>
      </c>
      <c r="F182" s="82">
        <v>1</v>
      </c>
      <c r="G182" s="82">
        <v>1</v>
      </c>
      <c r="H182" s="82">
        <v>0.99960970366576007</v>
      </c>
      <c r="I182" s="82">
        <v>0.94678177076920111</v>
      </c>
      <c r="J182" s="82">
        <v>1</v>
      </c>
      <c r="K182" s="82">
        <v>0.99902999022727657</v>
      </c>
      <c r="L182" s="82">
        <v>1</v>
      </c>
      <c r="M182" s="83">
        <v>0.97712929649463443</v>
      </c>
    </row>
    <row r="183" spans="1:13" x14ac:dyDescent="0.25">
      <c r="A183" s="17">
        <v>17</v>
      </c>
      <c r="B183" s="81">
        <v>0.98463428420977661</v>
      </c>
      <c r="C183" s="82">
        <v>0.97286410856430927</v>
      </c>
      <c r="D183" s="82">
        <v>1</v>
      </c>
      <c r="E183" s="82">
        <v>1</v>
      </c>
      <c r="F183" s="82">
        <v>1</v>
      </c>
      <c r="G183" s="82">
        <v>1</v>
      </c>
      <c r="H183" s="82">
        <v>0.99960970366576007</v>
      </c>
      <c r="I183" s="82">
        <v>0.94678177076920111</v>
      </c>
      <c r="J183" s="82">
        <v>1</v>
      </c>
      <c r="K183" s="82">
        <v>0.99902999022727657</v>
      </c>
      <c r="L183" s="82">
        <v>1</v>
      </c>
      <c r="M183" s="83">
        <v>0.97712929649463443</v>
      </c>
    </row>
    <row r="184" spans="1:13" x14ac:dyDescent="0.25">
      <c r="A184" s="17">
        <v>16</v>
      </c>
      <c r="B184" s="81">
        <v>0.98463428420977661</v>
      </c>
      <c r="C184" s="82">
        <v>0.97286410856430927</v>
      </c>
      <c r="D184" s="82">
        <v>1</v>
      </c>
      <c r="E184" s="82">
        <v>1</v>
      </c>
      <c r="F184" s="82">
        <v>1</v>
      </c>
      <c r="G184" s="82">
        <v>1</v>
      </c>
      <c r="H184" s="82">
        <v>0.99960970366576007</v>
      </c>
      <c r="I184" s="82">
        <v>0.94678177076920111</v>
      </c>
      <c r="J184" s="82">
        <v>1</v>
      </c>
      <c r="K184" s="82">
        <v>0.99902999022727657</v>
      </c>
      <c r="L184" s="82">
        <v>1</v>
      </c>
      <c r="M184" s="83">
        <v>0.97712929649463443</v>
      </c>
    </row>
    <row r="185" spans="1:13" x14ac:dyDescent="0.25">
      <c r="A185" s="17">
        <v>15</v>
      </c>
      <c r="B185" s="81">
        <v>0.98463428420977661</v>
      </c>
      <c r="C185" s="82">
        <v>0.97286410856430927</v>
      </c>
      <c r="D185" s="82">
        <v>1</v>
      </c>
      <c r="E185" s="82">
        <v>1</v>
      </c>
      <c r="F185" s="82">
        <v>1</v>
      </c>
      <c r="G185" s="82">
        <v>1</v>
      </c>
      <c r="H185" s="82">
        <v>0.99960970366576007</v>
      </c>
      <c r="I185" s="82">
        <v>0.94678177076920111</v>
      </c>
      <c r="J185" s="82">
        <v>1</v>
      </c>
      <c r="K185" s="82">
        <v>0.99902999022727657</v>
      </c>
      <c r="L185" s="82">
        <v>1</v>
      </c>
      <c r="M185" s="83">
        <v>0.97712929649463443</v>
      </c>
    </row>
    <row r="186" spans="1:13" x14ac:dyDescent="0.25">
      <c r="A186" s="17">
        <v>14</v>
      </c>
      <c r="B186" s="81">
        <v>0.98463428420977661</v>
      </c>
      <c r="C186" s="82">
        <v>0.97286410856430927</v>
      </c>
      <c r="D186" s="82">
        <v>1</v>
      </c>
      <c r="E186" s="82">
        <v>1</v>
      </c>
      <c r="F186" s="82">
        <v>1</v>
      </c>
      <c r="G186" s="82">
        <v>1</v>
      </c>
      <c r="H186" s="82">
        <v>0.99960970366576007</v>
      </c>
      <c r="I186" s="82">
        <v>0.94678177076920111</v>
      </c>
      <c r="J186" s="82">
        <v>1</v>
      </c>
      <c r="K186" s="82">
        <v>0.99902999022727657</v>
      </c>
      <c r="L186" s="82">
        <v>1</v>
      </c>
      <c r="M186" s="83">
        <v>0.97712929649463443</v>
      </c>
    </row>
    <row r="187" spans="1:13" x14ac:dyDescent="0.25">
      <c r="A187" s="17">
        <v>13</v>
      </c>
      <c r="B187" s="81">
        <v>0.98463428420977661</v>
      </c>
      <c r="C187" s="82">
        <v>0.97286410856430927</v>
      </c>
      <c r="D187" s="82">
        <v>1</v>
      </c>
      <c r="E187" s="82">
        <v>1</v>
      </c>
      <c r="F187" s="82">
        <v>1</v>
      </c>
      <c r="G187" s="82">
        <v>1</v>
      </c>
      <c r="H187" s="82">
        <v>0.99960970366576007</v>
      </c>
      <c r="I187" s="82">
        <v>0.94678177076920111</v>
      </c>
      <c r="J187" s="82">
        <v>1</v>
      </c>
      <c r="K187" s="82">
        <v>0.99902999022727657</v>
      </c>
      <c r="L187" s="82">
        <v>1</v>
      </c>
      <c r="M187" s="83">
        <v>0.97712929649463443</v>
      </c>
    </row>
    <row r="188" spans="1:13" x14ac:dyDescent="0.25">
      <c r="A188" s="17">
        <v>12</v>
      </c>
      <c r="B188" s="81">
        <v>0.98463428420977661</v>
      </c>
      <c r="C188" s="82">
        <v>0.97286410856430927</v>
      </c>
      <c r="D188" s="82">
        <v>1</v>
      </c>
      <c r="E188" s="82">
        <v>1</v>
      </c>
      <c r="F188" s="82">
        <v>1</v>
      </c>
      <c r="G188" s="82">
        <v>1</v>
      </c>
      <c r="H188" s="82">
        <v>0.99960970366576007</v>
      </c>
      <c r="I188" s="82">
        <v>0.94678177076920111</v>
      </c>
      <c r="J188" s="82">
        <v>1</v>
      </c>
      <c r="K188" s="82">
        <v>0.99902999022727657</v>
      </c>
      <c r="L188" s="82">
        <v>1</v>
      </c>
      <c r="M188" s="83">
        <v>0.97712929649463443</v>
      </c>
    </row>
    <row r="189" spans="1:13" x14ac:dyDescent="0.25">
      <c r="A189" s="17">
        <v>11</v>
      </c>
      <c r="B189" s="81">
        <v>0.98463428420977661</v>
      </c>
      <c r="C189" s="82">
        <v>0.97286410856430927</v>
      </c>
      <c r="D189" s="82">
        <v>1</v>
      </c>
      <c r="E189" s="82">
        <v>1</v>
      </c>
      <c r="F189" s="82">
        <v>1</v>
      </c>
      <c r="G189" s="82">
        <v>1</v>
      </c>
      <c r="H189" s="82">
        <v>0.99960970366576007</v>
      </c>
      <c r="I189" s="82">
        <v>0.94678177076920111</v>
      </c>
      <c r="J189" s="82">
        <v>1</v>
      </c>
      <c r="K189" s="82">
        <v>0.99902999022727657</v>
      </c>
      <c r="L189" s="82">
        <v>1</v>
      </c>
      <c r="M189" s="83">
        <v>0.97712929649463443</v>
      </c>
    </row>
    <row r="190" spans="1:13" x14ac:dyDescent="0.25">
      <c r="A190" s="17">
        <v>10</v>
      </c>
      <c r="B190" s="81">
        <v>0.98188588884430017</v>
      </c>
      <c r="C190" s="82">
        <v>0.97045019355110496</v>
      </c>
      <c r="D190" s="82">
        <v>1</v>
      </c>
      <c r="E190" s="82">
        <v>1</v>
      </c>
      <c r="F190" s="82">
        <v>1</v>
      </c>
      <c r="G190" s="82">
        <v>1</v>
      </c>
      <c r="H190" s="82">
        <v>0.99960970366576007</v>
      </c>
      <c r="I190" s="82">
        <v>0.94368718326267009</v>
      </c>
      <c r="J190" s="82">
        <v>1</v>
      </c>
      <c r="K190" s="82">
        <v>0.99902999022727657</v>
      </c>
      <c r="L190" s="82">
        <v>1</v>
      </c>
      <c r="M190" s="83">
        <v>0.97507262193917632</v>
      </c>
    </row>
    <row r="191" spans="1:13" x14ac:dyDescent="0.25">
      <c r="A191" s="17">
        <v>9</v>
      </c>
      <c r="B191" s="81">
        <v>0.97030474495086549</v>
      </c>
      <c r="C191" s="82">
        <v>0.95912879383173211</v>
      </c>
      <c r="D191" s="82">
        <v>0.99675574084333607</v>
      </c>
      <c r="E191" s="82">
        <v>1</v>
      </c>
      <c r="F191" s="82">
        <v>1</v>
      </c>
      <c r="G191" s="82">
        <v>1</v>
      </c>
      <c r="H191" s="82">
        <v>0.99398361192539997</v>
      </c>
      <c r="I191" s="82">
        <v>0.93233549907007607</v>
      </c>
      <c r="J191" s="82">
        <v>0.9964423203019821</v>
      </c>
      <c r="K191" s="82">
        <v>0.99581981497068339</v>
      </c>
      <c r="L191" s="82">
        <v>0.99544467344003751</v>
      </c>
      <c r="M191" s="83">
        <v>0.96434272407112098</v>
      </c>
    </row>
    <row r="192" spans="1:13" x14ac:dyDescent="0.25">
      <c r="A192" s="17">
        <v>8</v>
      </c>
      <c r="B192" s="81">
        <v>0.94989085252947247</v>
      </c>
      <c r="C192" s="82">
        <v>0.9388999094061905</v>
      </c>
      <c r="D192" s="82">
        <v>0.97646305150108748</v>
      </c>
      <c r="E192" s="82">
        <v>1</v>
      </c>
      <c r="F192" s="82">
        <v>1</v>
      </c>
      <c r="G192" s="82">
        <v>1</v>
      </c>
      <c r="H192" s="82">
        <v>0.97676596142955208</v>
      </c>
      <c r="I192" s="82">
        <v>0.91272671819141882</v>
      </c>
      <c r="J192" s="82">
        <v>0.97802170945717348</v>
      </c>
      <c r="K192" s="82">
        <v>0.9833112929011194</v>
      </c>
      <c r="L192" s="82">
        <v>0.9750172042441172</v>
      </c>
      <c r="M192" s="83">
        <v>0.94493960289046885</v>
      </c>
    </row>
    <row r="193" spans="1:13" x14ac:dyDescent="0.25">
      <c r="A193" s="17">
        <v>7</v>
      </c>
      <c r="B193" s="81">
        <v>0.92064421158012133</v>
      </c>
      <c r="C193" s="82">
        <v>0.90976354027448025</v>
      </c>
      <c r="D193" s="82">
        <v>0.9438328724109315</v>
      </c>
      <c r="E193" s="82">
        <v>1</v>
      </c>
      <c r="F193" s="82">
        <v>0.99964864469980341</v>
      </c>
      <c r="G193" s="82">
        <v>0.99325793617272784</v>
      </c>
      <c r="H193" s="82">
        <v>0.94795675217821707</v>
      </c>
      <c r="I193" s="82">
        <v>0.88486084062669845</v>
      </c>
      <c r="J193" s="82">
        <v>0.94992855966290723</v>
      </c>
      <c r="K193" s="82">
        <v>0.96150442401858438</v>
      </c>
      <c r="L193" s="82">
        <v>0.94424297921418887</v>
      </c>
      <c r="M193" s="83">
        <v>0.9168632583972196</v>
      </c>
    </row>
    <row r="194" spans="1:13" x14ac:dyDescent="0.25">
      <c r="A194" s="17">
        <v>6</v>
      </c>
      <c r="B194" s="81">
        <v>0.88256482210281173</v>
      </c>
      <c r="C194" s="82">
        <v>0.87171968643660125</v>
      </c>
      <c r="D194" s="82">
        <v>0.89886520357286814</v>
      </c>
      <c r="E194" s="82">
        <v>0.97130311866529273</v>
      </c>
      <c r="F194" s="82">
        <v>0.97228070888741192</v>
      </c>
      <c r="G194" s="82">
        <v>0.95532930697880558</v>
      </c>
      <c r="H194" s="82">
        <v>0.90755598417139438</v>
      </c>
      <c r="I194" s="82">
        <v>0.84873786637591508</v>
      </c>
      <c r="J194" s="82">
        <v>0.91216287091918336</v>
      </c>
      <c r="K194" s="82">
        <v>0.93039920832307821</v>
      </c>
      <c r="L194" s="82">
        <v>0.90312199835025253</v>
      </c>
      <c r="M194" s="83">
        <v>0.88011369059137334</v>
      </c>
    </row>
    <row r="195" spans="1:13" x14ac:dyDescent="0.25">
      <c r="A195" s="17">
        <v>5</v>
      </c>
      <c r="B195" s="81">
        <v>0.8356526840975439</v>
      </c>
      <c r="C195" s="82">
        <v>0.8247683478925536</v>
      </c>
      <c r="D195" s="82">
        <v>0.8415600449868974</v>
      </c>
      <c r="E195" s="82">
        <v>0.9313397952249246</v>
      </c>
      <c r="F195" s="82">
        <v>0.93481942539101626</v>
      </c>
      <c r="G195" s="82">
        <v>0.90401603814926546</v>
      </c>
      <c r="H195" s="82">
        <v>0.85556365740908435</v>
      </c>
      <c r="I195" s="82">
        <v>0.8043577954390686</v>
      </c>
      <c r="J195" s="82">
        <v>0.86472464322600207</v>
      </c>
      <c r="K195" s="82">
        <v>0.889995645814601</v>
      </c>
      <c r="L195" s="82">
        <v>0.85165426165230795</v>
      </c>
      <c r="M195" s="83">
        <v>0.83469089947293007</v>
      </c>
    </row>
    <row r="196" spans="1:13" x14ac:dyDescent="0.25">
      <c r="A196" s="17">
        <v>4</v>
      </c>
      <c r="B196" s="81">
        <v>0.77990779756431783</v>
      </c>
      <c r="C196" s="82">
        <v>0.76890952464233719</v>
      </c>
      <c r="D196" s="82">
        <v>0.77191739665301917</v>
      </c>
      <c r="E196" s="82">
        <v>0.8805522260375569</v>
      </c>
      <c r="F196" s="82">
        <v>0.88726479421061666</v>
      </c>
      <c r="G196" s="82">
        <v>0.83931812968410768</v>
      </c>
      <c r="H196" s="82">
        <v>0.79197977189128677</v>
      </c>
      <c r="I196" s="82">
        <v>0.751720627816159</v>
      </c>
      <c r="J196" s="82">
        <v>0.80761387658336314</v>
      </c>
      <c r="K196" s="82">
        <v>0.84029373649315264</v>
      </c>
      <c r="L196" s="82">
        <v>0.78983976912035558</v>
      </c>
      <c r="M196" s="83">
        <v>0.7805948850418899</v>
      </c>
    </row>
    <row r="197" spans="1:13" x14ac:dyDescent="0.25">
      <c r="A197" s="17">
        <v>3</v>
      </c>
      <c r="B197" s="81">
        <v>0.71533016250313342</v>
      </c>
      <c r="C197" s="82">
        <v>0.70414321668595203</v>
      </c>
      <c r="D197" s="82">
        <v>0.68993725857123356</v>
      </c>
      <c r="E197" s="82">
        <v>0.81894041110318971</v>
      </c>
      <c r="F197" s="82">
        <v>0.82961681534621301</v>
      </c>
      <c r="G197" s="82">
        <v>0.76123558158333249</v>
      </c>
      <c r="H197" s="82">
        <v>0.71680432761800172</v>
      </c>
      <c r="I197" s="82">
        <v>0.69082636350718629</v>
      </c>
      <c r="J197" s="82">
        <v>0.7408305709912667</v>
      </c>
      <c r="K197" s="82">
        <v>0.78129348035873325</v>
      </c>
      <c r="L197" s="82">
        <v>0.71767852075439487</v>
      </c>
      <c r="M197" s="83">
        <v>0.7178256472982526</v>
      </c>
    </row>
    <row r="198" spans="1:13" x14ac:dyDescent="0.25">
      <c r="A198" s="17">
        <v>2</v>
      </c>
      <c r="B198" s="81">
        <v>0.64191977891399077</v>
      </c>
      <c r="C198" s="82">
        <v>0.63046942402339823</v>
      </c>
      <c r="D198" s="82">
        <v>0.59561963074154056</v>
      </c>
      <c r="E198" s="82">
        <v>0.74650435042182306</v>
      </c>
      <c r="F198" s="82">
        <v>0.76187548879780531</v>
      </c>
      <c r="G198" s="82">
        <v>0.66976839384693942</v>
      </c>
      <c r="H198" s="82">
        <v>0.63003732458922923</v>
      </c>
      <c r="I198" s="82">
        <v>0.62167500251215047</v>
      </c>
      <c r="J198" s="82">
        <v>0.66437472644971263</v>
      </c>
      <c r="K198" s="82">
        <v>0.71299487741134282</v>
      </c>
      <c r="L198" s="82">
        <v>0.63517051655442613</v>
      </c>
      <c r="M198" s="83">
        <v>0.6463831862420184</v>
      </c>
    </row>
    <row r="199" spans="1:13" x14ac:dyDescent="0.25">
      <c r="A199" s="17">
        <v>1</v>
      </c>
      <c r="B199" s="84">
        <v>0.55967664679688978</v>
      </c>
      <c r="C199" s="85">
        <v>0.54788814665467567</v>
      </c>
      <c r="D199" s="85">
        <v>0.48896451316394018</v>
      </c>
      <c r="E199" s="85">
        <v>0.66324404399345682</v>
      </c>
      <c r="F199" s="85">
        <v>0.68404081456539356</v>
      </c>
      <c r="G199" s="85">
        <v>0.56491656647492872</v>
      </c>
      <c r="H199" s="85">
        <v>0.53167876280496928</v>
      </c>
      <c r="I199" s="85">
        <v>0.54426654483105141</v>
      </c>
      <c r="J199" s="85">
        <v>0.57824634295870114</v>
      </c>
      <c r="K199" s="85">
        <v>0.63539792765098135</v>
      </c>
      <c r="L199" s="85">
        <v>0.54231575652044939</v>
      </c>
      <c r="M199" s="86">
        <v>0.56626750187318708</v>
      </c>
    </row>
    <row r="201" spans="1:13" x14ac:dyDescent="0.25">
      <c r="A201" s="19" t="s">
        <v>47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25">
      <c r="A202" s="21">
        <v>20</v>
      </c>
      <c r="B202" s="22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22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22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22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22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22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22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22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22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22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22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22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25">
      <c r="A203" s="21">
        <v>19</v>
      </c>
      <c r="B203" s="22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22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22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22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22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22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22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22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22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22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22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22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25">
      <c r="A204" s="21">
        <v>18</v>
      </c>
      <c r="B204" s="22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22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22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22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22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22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22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22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22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22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22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22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25">
      <c r="A205" s="21">
        <v>17</v>
      </c>
      <c r="B205" s="22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22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22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22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22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22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22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22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22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22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22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22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25">
      <c r="A206" s="21">
        <v>16</v>
      </c>
      <c r="B206" s="22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22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22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22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22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22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22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22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22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22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22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22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25">
      <c r="A207" s="21">
        <v>15</v>
      </c>
      <c r="B207" s="22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22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22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22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22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22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22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22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22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22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22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22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25">
      <c r="A208" s="21">
        <v>14</v>
      </c>
      <c r="B208" s="22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22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22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22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22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22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22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22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22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22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22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22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25">
      <c r="A209" s="21">
        <v>13</v>
      </c>
      <c r="B209" s="22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22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22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22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22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22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22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22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22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22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22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22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25">
      <c r="A210" s="21">
        <v>12</v>
      </c>
      <c r="B210" s="22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22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22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22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22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22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22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22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22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22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22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22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25">
      <c r="A211" s="21">
        <v>11</v>
      </c>
      <c r="B211" s="22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22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22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22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22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22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22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22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22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22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22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22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25">
      <c r="A212" s="21">
        <v>10</v>
      </c>
      <c r="B212" s="22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22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22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22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22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22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22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22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22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22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22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22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25">
      <c r="A213" s="21">
        <v>9</v>
      </c>
      <c r="B213" s="22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22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22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22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22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22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22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22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22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22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22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22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25">
      <c r="A214" s="21">
        <v>8</v>
      </c>
      <c r="B214" s="22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22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22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22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22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22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22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22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22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22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22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22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25">
      <c r="A215" s="21">
        <v>7</v>
      </c>
      <c r="B215" s="22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22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22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22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22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22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22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22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22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22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22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22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25">
      <c r="A216" s="21">
        <v>6</v>
      </c>
      <c r="B216" s="22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22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22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22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22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22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22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22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22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22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22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22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25">
      <c r="A217" s="21">
        <v>5</v>
      </c>
      <c r="B217" s="22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22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22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22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22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22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22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22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22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22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22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22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25">
      <c r="A218" s="21">
        <v>4</v>
      </c>
      <c r="B218" s="22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22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22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22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22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22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22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22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22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22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22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22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25">
      <c r="A219" s="21">
        <v>3</v>
      </c>
      <c r="B219" s="22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22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22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22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22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22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22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22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22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22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22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22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25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25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提出用（算定諸元一覧(差替元)）</vt:lpstr>
      <vt:lpstr>webにUP時は非表示にする⇒</vt:lpstr>
      <vt:lpstr>計算用(差替元差替可能容量)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2024-11-13T01:06:21Z</dcterms:modified>
</cp:coreProperties>
</file>