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codeName="ThisWorkbook" defaultThemeVersion="124226"/>
  <xr:revisionPtr revIDLastSave="0" documentId="13_ncr:1_{8B249869-F8CC-4162-A937-409CE0C0D8EB}" xr6:coauthVersionLast="36" xr6:coauthVersionMax="36" xr10:uidLastSave="{00000000-0000-0000-0000-000000000000}"/>
  <bookViews>
    <workbookView xWindow="0" yWindow="0" windowWidth="38400" windowHeight="11688" tabRatio="925" activeTab="4" xr2:uid="{80442249-CFCB-403B-B00E-20A14D026067}"/>
  </bookViews>
  <sheets>
    <sheet name="記載例(合計)" sheetId="33" r:id="rId1"/>
    <sheet name="記載例(太陽光)" sheetId="34" r:id="rId2"/>
    <sheet name="記載例(風力)" sheetId="35" r:id="rId3"/>
    <sheet name="記載例(水力)" sheetId="36" r:id="rId4"/>
    <sheet name="【リリースAX】合計" sheetId="26" r:id="rId5"/>
    <sheet name="【リリースAX】入力 (太陽光)" sheetId="18" r:id="rId6"/>
    <sheet name="【リリースAX】入力(風力)" sheetId="31" r:id="rId7"/>
    <sheet name="【リリースAX】(水力)" sheetId="32" r:id="rId8"/>
    <sheet name="webにUP時は非表示にする⇒" sheetId="17" state="hidden" r:id="rId9"/>
    <sheet name="計算用" sheetId="39" state="hidden" r:id="rId10"/>
    <sheet name="合計※確認中" sheetId="38" state="hidden" r:id="rId11"/>
  </sheets>
  <calcPr calcId="191029"/>
</workbook>
</file>

<file path=xl/calcChain.xml><?xml version="1.0" encoding="utf-8"?>
<calcChain xmlns="http://schemas.openxmlformats.org/spreadsheetml/2006/main">
  <c r="Z48" i="39" l="1"/>
  <c r="Z49" i="39"/>
  <c r="B48" i="39"/>
  <c r="N49" i="39" l="1"/>
  <c r="B49" i="39"/>
  <c r="AI15" i="39"/>
  <c r="AI14" i="39"/>
  <c r="AI13" i="39"/>
  <c r="AI12" i="39"/>
  <c r="AI11" i="39"/>
  <c r="AI10" i="39"/>
  <c r="AI9" i="39"/>
  <c r="AI8" i="39"/>
  <c r="AI7" i="39"/>
  <c r="AI6" i="39"/>
  <c r="AI5" i="39"/>
  <c r="AI4" i="39"/>
  <c r="W15" i="39"/>
  <c r="W14" i="39"/>
  <c r="W13" i="39"/>
  <c r="W12" i="39"/>
  <c r="W11" i="39"/>
  <c r="W10" i="39"/>
  <c r="W9" i="39"/>
  <c r="W8" i="39"/>
  <c r="W7" i="39"/>
  <c r="W6" i="39"/>
  <c r="W5" i="39"/>
  <c r="W4" i="39"/>
  <c r="K15" i="39"/>
  <c r="K14" i="39"/>
  <c r="K13" i="39"/>
  <c r="K12" i="39"/>
  <c r="K11" i="39"/>
  <c r="K10" i="39"/>
  <c r="K9" i="39"/>
  <c r="K8" i="39"/>
  <c r="K7" i="39"/>
  <c r="K6" i="39"/>
  <c r="K5" i="39"/>
  <c r="K4" i="39"/>
  <c r="Z47" i="39" l="1"/>
  <c r="N47" i="39"/>
  <c r="B47" i="39"/>
  <c r="O41" i="39" l="1"/>
  <c r="F43" i="39" l="1"/>
  <c r="E25" i="39"/>
  <c r="AD25" i="39"/>
  <c r="Z32" i="39"/>
  <c r="O18" i="31"/>
  <c r="G33" i="39"/>
  <c r="AE38" i="39"/>
  <c r="AH21" i="39"/>
  <c r="J28" i="39"/>
  <c r="T19" i="39"/>
  <c r="G37" i="39"/>
  <c r="AE42" i="39"/>
  <c r="I21" i="39"/>
  <c r="O40" i="39"/>
  <c r="Z29" i="39"/>
  <c r="I18" i="18"/>
  <c r="F18" i="18"/>
  <c r="P23" i="39"/>
  <c r="G41" i="39"/>
  <c r="AE34" i="39"/>
  <c r="I18" i="39"/>
  <c r="U26" i="39"/>
  <c r="O32" i="39"/>
  <c r="I19" i="39"/>
  <c r="AC18" i="39"/>
  <c r="O36" i="39"/>
  <c r="J18" i="39"/>
  <c r="H29" i="39"/>
  <c r="N24" i="39"/>
  <c r="AB26" i="39"/>
  <c r="F38" i="39"/>
  <c r="F42" i="39"/>
  <c r="V40" i="39"/>
  <c r="Z39" i="39"/>
  <c r="AD35" i="39"/>
  <c r="C18" i="39"/>
  <c r="D26" i="39"/>
  <c r="I29" i="39"/>
  <c r="I18" i="32"/>
  <c r="S20" i="39"/>
  <c r="O24" i="39"/>
  <c r="T27" i="39"/>
  <c r="AB19" i="39"/>
  <c r="AG22" i="39"/>
  <c r="AC26" i="39"/>
  <c r="AH29" i="39"/>
  <c r="G34" i="39"/>
  <c r="G38" i="39"/>
  <c r="G42" i="39"/>
  <c r="O33" i="39"/>
  <c r="O37" i="39"/>
  <c r="Z40" i="39"/>
  <c r="AE35" i="39"/>
  <c r="AE39" i="39"/>
  <c r="AE43" i="39"/>
  <c r="U43" i="39"/>
  <c r="U42" i="39"/>
  <c r="U41" i="39"/>
  <c r="U40" i="39"/>
  <c r="U39" i="39"/>
  <c r="U38" i="39"/>
  <c r="U37" i="39"/>
  <c r="U36" i="39"/>
  <c r="U35" i="39"/>
  <c r="U34" i="39"/>
  <c r="U33" i="39"/>
  <c r="U32" i="39"/>
  <c r="N42" i="39"/>
  <c r="N34" i="39"/>
  <c r="P29" i="39"/>
  <c r="Q28" i="39"/>
  <c r="R27" i="39"/>
  <c r="S26" i="39"/>
  <c r="T25" i="39"/>
  <c r="U24" i="39"/>
  <c r="V23" i="39"/>
  <c r="N23" i="39"/>
  <c r="O22" i="39"/>
  <c r="P21" i="39"/>
  <c r="Q20" i="39"/>
  <c r="R19" i="39"/>
  <c r="S18" i="39"/>
  <c r="T43" i="39"/>
  <c r="T42" i="39"/>
  <c r="T41" i="39"/>
  <c r="T40" i="39"/>
  <c r="T39" i="39"/>
  <c r="T38" i="39"/>
  <c r="T37" i="39"/>
  <c r="T36" i="39"/>
  <c r="T35" i="39"/>
  <c r="T34" i="39"/>
  <c r="T33" i="39"/>
  <c r="T32" i="39"/>
  <c r="N41" i="39"/>
  <c r="N33" i="39"/>
  <c r="O29" i="39"/>
  <c r="P28" i="39"/>
  <c r="Q27" i="39"/>
  <c r="R26" i="39"/>
  <c r="S25" i="39"/>
  <c r="T24" i="39"/>
  <c r="U23" i="39"/>
  <c r="V22" i="39"/>
  <c r="N22" i="39"/>
  <c r="O21" i="39"/>
  <c r="P20" i="39"/>
  <c r="Q19" i="39"/>
  <c r="R18" i="39"/>
  <c r="S43" i="39"/>
  <c r="S42" i="39"/>
  <c r="S41" i="39"/>
  <c r="S40" i="39"/>
  <c r="S39" i="39"/>
  <c r="S38" i="39"/>
  <c r="S37" i="39"/>
  <c r="S36" i="39"/>
  <c r="S35" i="39"/>
  <c r="S34" i="39"/>
  <c r="S33" i="39"/>
  <c r="S32" i="39"/>
  <c r="N40" i="39"/>
  <c r="N32" i="39"/>
  <c r="V29" i="39"/>
  <c r="N29" i="39"/>
  <c r="O28" i="39"/>
  <c r="P27" i="39"/>
  <c r="Q26" i="39"/>
  <c r="R25" i="39"/>
  <c r="S24" i="39"/>
  <c r="T23" i="39"/>
  <c r="U22" i="39"/>
  <c r="V21" i="39"/>
  <c r="N21" i="39"/>
  <c r="O20" i="39"/>
  <c r="P19" i="39"/>
  <c r="Q18" i="39"/>
  <c r="R43" i="39"/>
  <c r="R42" i="39"/>
  <c r="R41" i="39"/>
  <c r="R40" i="39"/>
  <c r="R39" i="39"/>
  <c r="R38" i="39"/>
  <c r="R37" i="39"/>
  <c r="R36" i="39"/>
  <c r="R35" i="39"/>
  <c r="R34" i="39"/>
  <c r="R33" i="39"/>
  <c r="R32" i="39"/>
  <c r="N39" i="39"/>
  <c r="U29" i="39"/>
  <c r="V28" i="39"/>
  <c r="N28" i="39"/>
  <c r="O27" i="39"/>
  <c r="P26" i="39"/>
  <c r="Q25" i="39"/>
  <c r="R24" i="39"/>
  <c r="S23" i="39"/>
  <c r="T22" i="39"/>
  <c r="U21" i="39"/>
  <c r="V20" i="39"/>
  <c r="N20" i="39"/>
  <c r="O19" i="39"/>
  <c r="P18" i="39"/>
  <c r="Q43" i="39"/>
  <c r="Q42" i="39"/>
  <c r="Q41" i="39"/>
  <c r="Q40" i="39"/>
  <c r="Q39" i="39"/>
  <c r="Q38" i="39"/>
  <c r="Q37" i="39"/>
  <c r="Q36" i="39"/>
  <c r="Q35" i="39"/>
  <c r="Q34" i="39"/>
  <c r="Q33" i="39"/>
  <c r="Q32" i="39"/>
  <c r="N37" i="39"/>
  <c r="T29" i="39"/>
  <c r="U28" i="39"/>
  <c r="V27" i="39"/>
  <c r="N27" i="39"/>
  <c r="O26" i="39"/>
  <c r="P25" i="39"/>
  <c r="Q24" i="39"/>
  <c r="R23" i="39"/>
  <c r="S22" i="39"/>
  <c r="T21" i="39"/>
  <c r="U20" i="39"/>
  <c r="V19" i="39"/>
  <c r="N19" i="39"/>
  <c r="O18" i="39"/>
  <c r="N48" i="39"/>
  <c r="E29" i="31" s="1"/>
  <c r="P43" i="39"/>
  <c r="P42" i="39"/>
  <c r="P41" i="39"/>
  <c r="P40" i="39"/>
  <c r="P39" i="39"/>
  <c r="P38" i="39"/>
  <c r="P37" i="39"/>
  <c r="P36" i="39"/>
  <c r="P35" i="39"/>
  <c r="P34" i="39"/>
  <c r="P33" i="39"/>
  <c r="P32" i="39"/>
  <c r="N38" i="39"/>
  <c r="S29" i="39"/>
  <c r="T28" i="39"/>
  <c r="U27" i="39"/>
  <c r="V26" i="39"/>
  <c r="N26" i="39"/>
  <c r="O25" i="39"/>
  <c r="P24" i="39"/>
  <c r="Q23" i="39"/>
  <c r="R22" i="39"/>
  <c r="S21" i="39"/>
  <c r="T20" i="39"/>
  <c r="U19" i="39"/>
  <c r="V18" i="39"/>
  <c r="N18" i="39"/>
  <c r="L18" i="18"/>
  <c r="D18" i="39"/>
  <c r="C19" i="39"/>
  <c r="F20" i="39"/>
  <c r="F23" i="39"/>
  <c r="B27" i="39"/>
  <c r="P18" i="32"/>
  <c r="Q21" i="39"/>
  <c r="V24" i="39"/>
  <c r="R28" i="39"/>
  <c r="Z20" i="39"/>
  <c r="AE23" i="39"/>
  <c r="AA27" i="39"/>
  <c r="B39" i="39"/>
  <c r="F35" i="39"/>
  <c r="F39" i="39"/>
  <c r="V33" i="39"/>
  <c r="V37" i="39"/>
  <c r="V41" i="39"/>
  <c r="AD32" i="39"/>
  <c r="AD36" i="39"/>
  <c r="AD40" i="39"/>
  <c r="E43" i="39"/>
  <c r="E42" i="39"/>
  <c r="E41" i="39"/>
  <c r="E40" i="39"/>
  <c r="E39" i="39"/>
  <c r="E38" i="39"/>
  <c r="E37" i="39"/>
  <c r="E36" i="39"/>
  <c r="E35" i="39"/>
  <c r="E34" i="39"/>
  <c r="E33" i="39"/>
  <c r="E32" i="39"/>
  <c r="B38" i="39"/>
  <c r="O18" i="32"/>
  <c r="G18" i="32"/>
  <c r="M18" i="31"/>
  <c r="E18" i="31"/>
  <c r="G29" i="39"/>
  <c r="H28" i="39"/>
  <c r="I27" i="39"/>
  <c r="J26" i="39"/>
  <c r="B26" i="39"/>
  <c r="C25" i="39"/>
  <c r="D24" i="39"/>
  <c r="E23" i="39"/>
  <c r="F22" i="39"/>
  <c r="G21" i="39"/>
  <c r="D43" i="39"/>
  <c r="D42" i="39"/>
  <c r="D41" i="39"/>
  <c r="D40" i="39"/>
  <c r="D39" i="39"/>
  <c r="D38" i="39"/>
  <c r="D37" i="39"/>
  <c r="D36" i="39"/>
  <c r="D35" i="39"/>
  <c r="D34" i="39"/>
  <c r="D33" i="39"/>
  <c r="D32" i="39"/>
  <c r="B37" i="39"/>
  <c r="N18" i="32"/>
  <c r="F18" i="32"/>
  <c r="L18" i="31"/>
  <c r="F29" i="39"/>
  <c r="G28" i="39"/>
  <c r="H27" i="39"/>
  <c r="I26" i="39"/>
  <c r="J25" i="39"/>
  <c r="B25" i="39"/>
  <c r="C24" i="39"/>
  <c r="D23" i="39"/>
  <c r="E22" i="39"/>
  <c r="F21" i="39"/>
  <c r="G20" i="39"/>
  <c r="H19" i="39"/>
  <c r="C43" i="39"/>
  <c r="C42" i="39"/>
  <c r="C41" i="39"/>
  <c r="C40" i="39"/>
  <c r="C39" i="39"/>
  <c r="C38" i="39"/>
  <c r="C37" i="39"/>
  <c r="C36" i="39"/>
  <c r="C35" i="39"/>
  <c r="C34" i="39"/>
  <c r="C33" i="39"/>
  <c r="C32" i="39"/>
  <c r="B36" i="39"/>
  <c r="M18" i="32"/>
  <c r="E18" i="32"/>
  <c r="K18" i="31"/>
  <c r="E29" i="39"/>
  <c r="F28" i="39"/>
  <c r="G27" i="39"/>
  <c r="H26" i="39"/>
  <c r="I25" i="39"/>
  <c r="J24" i="39"/>
  <c r="B24" i="39"/>
  <c r="C23" i="39"/>
  <c r="D22" i="39"/>
  <c r="E21" i="39"/>
  <c r="J43" i="39"/>
  <c r="J42" i="39"/>
  <c r="J41" i="39"/>
  <c r="J40" i="39"/>
  <c r="J39" i="39"/>
  <c r="J38" i="39"/>
  <c r="J37" i="39"/>
  <c r="J36" i="39"/>
  <c r="J35" i="39"/>
  <c r="J34" i="39"/>
  <c r="J33" i="39"/>
  <c r="J32" i="39"/>
  <c r="B43" i="39"/>
  <c r="B35" i="39"/>
  <c r="L18" i="32"/>
  <c r="J18" i="31"/>
  <c r="D29" i="39"/>
  <c r="E28" i="39"/>
  <c r="F27" i="39"/>
  <c r="G26" i="39"/>
  <c r="H25" i="39"/>
  <c r="I24" i="39"/>
  <c r="J23" i="39"/>
  <c r="B23" i="39"/>
  <c r="C22" i="39"/>
  <c r="D21" i="39"/>
  <c r="E20" i="39"/>
  <c r="I43" i="39"/>
  <c r="I42" i="39"/>
  <c r="I41" i="39"/>
  <c r="I40" i="39"/>
  <c r="I39" i="39"/>
  <c r="I38" i="39"/>
  <c r="I37" i="39"/>
  <c r="I36" i="39"/>
  <c r="I35" i="39"/>
  <c r="I34" i="39"/>
  <c r="I33" i="39"/>
  <c r="I32" i="39"/>
  <c r="B42" i="39"/>
  <c r="B34" i="39"/>
  <c r="K18" i="32"/>
  <c r="I18" i="31"/>
  <c r="B32" i="39"/>
  <c r="C29" i="39"/>
  <c r="D28" i="39"/>
  <c r="E27" i="39"/>
  <c r="F26" i="39"/>
  <c r="G25" i="39"/>
  <c r="H24" i="39"/>
  <c r="I23" i="39"/>
  <c r="J22" i="39"/>
  <c r="B22" i="39"/>
  <c r="C21" i="39"/>
  <c r="D20" i="39"/>
  <c r="H43" i="39"/>
  <c r="H42" i="39"/>
  <c r="H41" i="39"/>
  <c r="H40" i="39"/>
  <c r="H39" i="39"/>
  <c r="H38" i="39"/>
  <c r="H37" i="39"/>
  <c r="H36" i="39"/>
  <c r="H35" i="39"/>
  <c r="H34" i="39"/>
  <c r="H33" i="39"/>
  <c r="H32" i="39"/>
  <c r="B41" i="39"/>
  <c r="B33" i="39"/>
  <c r="J18" i="32"/>
  <c r="P18" i="31"/>
  <c r="H18" i="31"/>
  <c r="J29" i="39"/>
  <c r="B29" i="39"/>
  <c r="C28" i="39"/>
  <c r="D27" i="39"/>
  <c r="E26" i="39"/>
  <c r="F25" i="39"/>
  <c r="G24" i="39"/>
  <c r="H23" i="39"/>
  <c r="I22" i="39"/>
  <c r="J21" i="39"/>
  <c r="B21" i="39"/>
  <c r="C20" i="39"/>
  <c r="B19" i="39"/>
  <c r="M18" i="18"/>
  <c r="H20" i="39"/>
  <c r="C27" i="39"/>
  <c r="E18" i="18"/>
  <c r="R21" i="39"/>
  <c r="N25" i="39"/>
  <c r="S28" i="39"/>
  <c r="AA20" i="39"/>
  <c r="AF23" i="39"/>
  <c r="AB27" i="39"/>
  <c r="B40" i="39"/>
  <c r="G35" i="39"/>
  <c r="G39" i="39"/>
  <c r="G43" i="39"/>
  <c r="O34" i="39"/>
  <c r="O38" i="39"/>
  <c r="O42" i="39"/>
  <c r="AE32" i="39"/>
  <c r="AE36" i="39"/>
  <c r="AE40" i="39"/>
  <c r="AC43" i="39"/>
  <c r="AC42" i="39"/>
  <c r="AC41" i="39"/>
  <c r="AC40" i="39"/>
  <c r="AC39" i="39"/>
  <c r="AC38" i="39"/>
  <c r="AC37" i="39"/>
  <c r="AC36" i="39"/>
  <c r="AC35" i="39"/>
  <c r="AC34" i="39"/>
  <c r="AC33" i="39"/>
  <c r="AC32" i="39"/>
  <c r="Z38" i="39"/>
  <c r="AF29" i="39"/>
  <c r="AG28" i="39"/>
  <c r="AH27" i="39"/>
  <c r="Z27" i="39"/>
  <c r="AA26" i="39"/>
  <c r="AB25" i="39"/>
  <c r="AC24" i="39"/>
  <c r="AD23" i="39"/>
  <c r="AE22" i="39"/>
  <c r="AF21" i="39"/>
  <c r="AG20" i="39"/>
  <c r="AH19" i="39"/>
  <c r="Z19" i="39"/>
  <c r="AA18" i="39"/>
  <c r="AB43" i="39"/>
  <c r="AB42" i="39"/>
  <c r="AB41" i="39"/>
  <c r="AB40" i="39"/>
  <c r="AB39" i="39"/>
  <c r="AB38" i="39"/>
  <c r="AB37" i="39"/>
  <c r="AB36" i="39"/>
  <c r="AB35" i="39"/>
  <c r="AB34" i="39"/>
  <c r="AB33" i="39"/>
  <c r="AB32" i="39"/>
  <c r="Z37" i="39"/>
  <c r="AE29" i="39"/>
  <c r="AF28" i="39"/>
  <c r="AG27" i="39"/>
  <c r="AH26" i="39"/>
  <c r="Z26" i="39"/>
  <c r="AA25" i="39"/>
  <c r="AB24" i="39"/>
  <c r="AC23" i="39"/>
  <c r="AD22" i="39"/>
  <c r="AE21" i="39"/>
  <c r="AF20" i="39"/>
  <c r="AG19" i="39"/>
  <c r="AH18" i="39"/>
  <c r="Z18" i="39"/>
  <c r="AA43" i="39"/>
  <c r="AA42" i="39"/>
  <c r="AA41" i="39"/>
  <c r="AA40" i="39"/>
  <c r="AA39" i="39"/>
  <c r="AA38" i="39"/>
  <c r="AA37" i="39"/>
  <c r="AA36" i="39"/>
  <c r="AA35" i="39"/>
  <c r="AA34" i="39"/>
  <c r="AA33" i="39"/>
  <c r="AA32" i="39"/>
  <c r="Z36" i="39"/>
  <c r="AD29" i="39"/>
  <c r="AE28" i="39"/>
  <c r="AF27" i="39"/>
  <c r="AG26" i="39"/>
  <c r="AH25" i="39"/>
  <c r="Z25" i="39"/>
  <c r="AA24" i="39"/>
  <c r="AB23" i="39"/>
  <c r="AC22" i="39"/>
  <c r="AD21" i="39"/>
  <c r="AE20" i="39"/>
  <c r="AF19" i="39"/>
  <c r="AG18" i="39"/>
  <c r="AH43" i="39"/>
  <c r="AH42" i="39"/>
  <c r="AH41" i="39"/>
  <c r="AH40" i="39"/>
  <c r="AH39" i="39"/>
  <c r="AH38" i="39"/>
  <c r="AH37" i="39"/>
  <c r="AH36" i="39"/>
  <c r="AH35" i="39"/>
  <c r="AH34" i="39"/>
  <c r="AH33" i="39"/>
  <c r="AH32" i="39"/>
  <c r="Z43" i="39"/>
  <c r="Z35" i="39"/>
  <c r="AC29" i="39"/>
  <c r="AD28" i="39"/>
  <c r="AE27" i="39"/>
  <c r="AF26" i="39"/>
  <c r="AG25" i="39"/>
  <c r="AH24" i="39"/>
  <c r="Z24" i="39"/>
  <c r="AA23" i="39"/>
  <c r="AB22" i="39"/>
  <c r="AC21" i="39"/>
  <c r="AD20" i="39"/>
  <c r="AE19" i="39"/>
  <c r="AF18" i="39"/>
  <c r="AG43" i="39"/>
  <c r="AG42" i="39"/>
  <c r="AG41" i="39"/>
  <c r="AG40" i="39"/>
  <c r="AG39" i="39"/>
  <c r="AG38" i="39"/>
  <c r="AG37" i="39"/>
  <c r="AG36" i="39"/>
  <c r="AG35" i="39"/>
  <c r="AG34" i="39"/>
  <c r="AG33" i="39"/>
  <c r="AG32" i="39"/>
  <c r="Z42" i="39"/>
  <c r="Z34" i="39"/>
  <c r="AB29" i="39"/>
  <c r="AC28" i="39"/>
  <c r="AD27" i="39"/>
  <c r="AE26" i="39"/>
  <c r="AF25" i="39"/>
  <c r="AG24" i="39"/>
  <c r="AH23" i="39"/>
  <c r="Z23" i="39"/>
  <c r="AA22" i="39"/>
  <c r="AB21" i="39"/>
  <c r="AC20" i="39"/>
  <c r="AD19" i="39"/>
  <c r="AE18" i="39"/>
  <c r="AF43" i="39"/>
  <c r="AF42" i="39"/>
  <c r="AF41" i="39"/>
  <c r="AF40" i="39"/>
  <c r="AF39" i="39"/>
  <c r="AF38" i="39"/>
  <c r="AF37" i="39"/>
  <c r="AF36" i="39"/>
  <c r="AF35" i="39"/>
  <c r="AF34" i="39"/>
  <c r="AF33" i="39"/>
  <c r="AF32" i="39"/>
  <c r="Z41" i="39"/>
  <c r="Z33" i="39"/>
  <c r="AA29" i="39"/>
  <c r="AB28" i="39"/>
  <c r="AC27" i="39"/>
  <c r="AD26" i="39"/>
  <c r="AE25" i="39"/>
  <c r="AF24" i="39"/>
  <c r="AG23" i="39"/>
  <c r="AH22" i="39"/>
  <c r="Z22" i="39"/>
  <c r="AA21" i="39"/>
  <c r="AB20" i="39"/>
  <c r="AC19" i="39"/>
  <c r="AD18" i="39"/>
  <c r="D19" i="39"/>
  <c r="G23" i="39"/>
  <c r="N18" i="18"/>
  <c r="E19" i="39"/>
  <c r="I20" i="39"/>
  <c r="E24" i="39"/>
  <c r="J27" i="39"/>
  <c r="F18" i="31"/>
  <c r="T18" i="39"/>
  <c r="P22" i="39"/>
  <c r="U25" i="39"/>
  <c r="Q29" i="39"/>
  <c r="AH20" i="39"/>
  <c r="AD24" i="39"/>
  <c r="Z28" i="39"/>
  <c r="F32" i="39"/>
  <c r="F36" i="39"/>
  <c r="F40" i="39"/>
  <c r="N35" i="39"/>
  <c r="V34" i="39"/>
  <c r="V38" i="39"/>
  <c r="V42" i="39"/>
  <c r="AD33" i="39"/>
  <c r="AD37" i="39"/>
  <c r="AD41" i="39"/>
  <c r="B18" i="39"/>
  <c r="G22" i="39"/>
  <c r="H18" i="32"/>
  <c r="S27" i="39"/>
  <c r="AF22" i="39"/>
  <c r="AG29" i="39"/>
  <c r="V32" i="39"/>
  <c r="AD39" i="39"/>
  <c r="K18" i="18"/>
  <c r="H22" i="39"/>
  <c r="E18" i="39"/>
  <c r="G18" i="39"/>
  <c r="F24" i="39"/>
  <c r="G18" i="31"/>
  <c r="U18" i="39"/>
  <c r="Q22" i="39"/>
  <c r="V25" i="39"/>
  <c r="R29" i="39"/>
  <c r="Z21" i="39"/>
  <c r="AE24" i="39"/>
  <c r="AA28" i="39"/>
  <c r="G32" i="39"/>
  <c r="G36" i="39"/>
  <c r="G40" i="39"/>
  <c r="N36" i="39"/>
  <c r="O35" i="39"/>
  <c r="O39" i="39"/>
  <c r="O43" i="39"/>
  <c r="AE33" i="39"/>
  <c r="AE37" i="39"/>
  <c r="AE41" i="39"/>
  <c r="J18" i="18"/>
  <c r="J19" i="39"/>
  <c r="C26" i="39"/>
  <c r="R20" i="39"/>
  <c r="AA19" i="39"/>
  <c r="F34" i="39"/>
  <c r="V36" i="39"/>
  <c r="AD43" i="39"/>
  <c r="B20" i="39"/>
  <c r="F18" i="39"/>
  <c r="G18" i="18"/>
  <c r="O18" i="18"/>
  <c r="F19" i="39"/>
  <c r="J20" i="39"/>
  <c r="B28" i="39"/>
  <c r="H18" i="18"/>
  <c r="P18" i="18"/>
  <c r="H18" i="39"/>
  <c r="G19" i="39"/>
  <c r="H21" i="39"/>
  <c r="D25" i="39"/>
  <c r="I28" i="39"/>
  <c r="N18" i="31"/>
  <c r="S19" i="39"/>
  <c r="O23" i="39"/>
  <c r="T26" i="39"/>
  <c r="AB18" i="39"/>
  <c r="AG21" i="39"/>
  <c r="AC25" i="39"/>
  <c r="AH28" i="39"/>
  <c r="F33" i="39"/>
  <c r="F37" i="39"/>
  <c r="F41" i="39"/>
  <c r="N43" i="39"/>
  <c r="V35" i="39"/>
  <c r="V39" i="39"/>
  <c r="V43" i="39"/>
  <c r="AD34" i="39"/>
  <c r="AD38" i="39"/>
  <c r="AD42" i="39"/>
  <c r="E29" i="32"/>
  <c r="E29" i="18"/>
  <c r="E32" i="18" s="1"/>
  <c r="K25" i="39" l="1"/>
  <c r="W43" i="39"/>
  <c r="P28" i="31" s="1"/>
  <c r="W36" i="39"/>
  <c r="I28" i="31" s="1"/>
  <c r="AI41" i="39"/>
  <c r="N28" i="32" s="1"/>
  <c r="K41" i="39"/>
  <c r="N28" i="18" s="1"/>
  <c r="K32" i="39"/>
  <c r="E28" i="18" s="1"/>
  <c r="W41" i="39"/>
  <c r="N28" i="31" s="1"/>
  <c r="K36" i="39"/>
  <c r="I28" i="18" s="1"/>
  <c r="K38" i="39"/>
  <c r="K28" i="18" s="1"/>
  <c r="W39" i="39"/>
  <c r="L28" i="31" s="1"/>
  <c r="AI34" i="39"/>
  <c r="G28" i="32" s="1"/>
  <c r="W38" i="39"/>
  <c r="K28" i="31" s="1"/>
  <c r="W34" i="39"/>
  <c r="G28" i="31" s="1"/>
  <c r="AI36" i="39"/>
  <c r="I28" i="32" s="1"/>
  <c r="AI42" i="39"/>
  <c r="O28" i="32" s="1"/>
  <c r="AI37" i="39"/>
  <c r="J28" i="32" s="1"/>
  <c r="K34" i="39"/>
  <c r="G28" i="18" s="1"/>
  <c r="W42" i="39"/>
  <c r="O28" i="31" s="1"/>
  <c r="AI40" i="39"/>
  <c r="M28" i="32" s="1"/>
  <c r="AI32" i="39"/>
  <c r="E28" i="32" s="1"/>
  <c r="E31" i="32" s="1"/>
  <c r="K40" i="39"/>
  <c r="M28" i="18" s="1"/>
  <c r="K42" i="39"/>
  <c r="O28" i="18" s="1"/>
  <c r="W32" i="39"/>
  <c r="E28" i="31" s="1"/>
  <c r="AI35" i="39"/>
  <c r="H28" i="32" s="1"/>
  <c r="K37" i="39"/>
  <c r="J28" i="18" s="1"/>
  <c r="W40" i="39"/>
  <c r="M28" i="31" s="1"/>
  <c r="AI39" i="39"/>
  <c r="L28" i="32" s="1"/>
  <c r="AI43" i="39"/>
  <c r="P28" i="32" s="1"/>
  <c r="AI38" i="39"/>
  <c r="K28" i="32" s="1"/>
  <c r="K35" i="39"/>
  <c r="H28" i="18" s="1"/>
  <c r="K39" i="39"/>
  <c r="L28" i="18" s="1"/>
  <c r="W23" i="39"/>
  <c r="W37" i="39"/>
  <c r="J28" i="31" s="1"/>
  <c r="W22" i="39"/>
  <c r="W24" i="39"/>
  <c r="K26" i="39"/>
  <c r="W35" i="39"/>
  <c r="H28" i="31" s="1"/>
  <c r="AI33" i="39"/>
  <c r="F28" i="32" s="1"/>
  <c r="AI27" i="39"/>
  <c r="K33" i="39"/>
  <c r="F28" i="18" s="1"/>
  <c r="K29" i="39"/>
  <c r="K43" i="39"/>
  <c r="P28" i="18" s="1"/>
  <c r="W33" i="39"/>
  <c r="F28" i="31" s="1"/>
  <c r="K24" i="39"/>
  <c r="W25" i="39"/>
  <c r="AI28" i="39"/>
  <c r="K18" i="39"/>
  <c r="W19" i="39"/>
  <c r="K27" i="39"/>
  <c r="AI20" i="39"/>
  <c r="K20" i="39"/>
  <c r="AI25" i="39"/>
  <c r="AI23" i="39"/>
  <c r="AI18" i="39"/>
  <c r="W29" i="39"/>
  <c r="K19" i="39"/>
  <c r="AI22" i="39"/>
  <c r="AI29" i="39"/>
  <c r="AI19" i="39"/>
  <c r="AI24" i="39"/>
  <c r="AI26" i="39"/>
  <c r="K21" i="39"/>
  <c r="K28" i="39"/>
  <c r="K22" i="39"/>
  <c r="K23" i="39"/>
  <c r="W18" i="39"/>
  <c r="W26" i="39"/>
  <c r="W27" i="39"/>
  <c r="W21" i="39"/>
  <c r="W28" i="39"/>
  <c r="AI21" i="39"/>
  <c r="W20" i="39"/>
  <c r="R26" i="18" l="1"/>
  <c r="R26" i="32"/>
  <c r="R25" i="32"/>
  <c r="E8" i="32" s="1"/>
  <c r="P33" i="32" s="1"/>
  <c r="R26" i="31"/>
  <c r="R25" i="31"/>
  <c r="E8" i="31" s="1"/>
  <c r="P33" i="31" s="1"/>
  <c r="R25" i="18"/>
  <c r="E8" i="18" l="1"/>
  <c r="P33" i="18" s="1"/>
  <c r="M8" i="34"/>
  <c r="M8" i="35"/>
  <c r="M8" i="36"/>
  <c r="M8" i="32"/>
  <c r="M8" i="31"/>
  <c r="M8" i="18"/>
  <c r="E13" i="38" l="1"/>
  <c r="F27" i="26" l="1"/>
  <c r="G27" i="26"/>
  <c r="H27" i="26"/>
  <c r="I27" i="26"/>
  <c r="J27" i="26"/>
  <c r="K27" i="26"/>
  <c r="L27" i="26"/>
  <c r="M27" i="26"/>
  <c r="N27" i="26"/>
  <c r="O27" i="26"/>
  <c r="P27" i="26"/>
  <c r="E27" i="26"/>
  <c r="N31" i="18" l="1"/>
  <c r="O31" i="18"/>
  <c r="H31" i="18"/>
  <c r="K31" i="18"/>
  <c r="F31" i="18"/>
  <c r="L31" i="18"/>
  <c r="P31" i="18"/>
  <c r="J31" i="18"/>
  <c r="M31" i="18"/>
  <c r="G31" i="18"/>
  <c r="I31" i="18"/>
  <c r="J31" i="32"/>
  <c r="K31" i="32"/>
  <c r="L31" i="32"/>
  <c r="O31" i="32"/>
  <c r="G31" i="32"/>
  <c r="P31" i="32"/>
  <c r="E31" i="18" l="1"/>
  <c r="H31" i="32"/>
  <c r="M31" i="32"/>
  <c r="N31" i="32"/>
  <c r="F31" i="32"/>
  <c r="I31" i="32"/>
  <c r="F31" i="31" l="1"/>
  <c r="F32" i="26" s="1"/>
  <c r="F29" i="26"/>
  <c r="N31" i="31"/>
  <c r="N32" i="26" s="1"/>
  <c r="N29" i="26"/>
  <c r="P31" i="31"/>
  <c r="P32" i="26" s="1"/>
  <c r="P29" i="26"/>
  <c r="O31" i="31"/>
  <c r="O32" i="26" s="1"/>
  <c r="O29" i="26"/>
  <c r="G31" i="31"/>
  <c r="G32" i="26" s="1"/>
  <c r="G29" i="26"/>
  <c r="L31" i="31"/>
  <c r="L32" i="26" s="1"/>
  <c r="L29" i="26"/>
  <c r="K31" i="31"/>
  <c r="K32" i="26" s="1"/>
  <c r="K29" i="26"/>
  <c r="M31" i="31"/>
  <c r="M32" i="26" s="1"/>
  <c r="M29" i="26"/>
  <c r="I31" i="31"/>
  <c r="I32" i="26" s="1"/>
  <c r="I29" i="26"/>
  <c r="H31" i="31" l="1"/>
  <c r="H32" i="26" s="1"/>
  <c r="H29" i="26"/>
  <c r="E31" i="31"/>
  <c r="E29" i="26"/>
  <c r="O24" i="38"/>
  <c r="K24" i="38"/>
  <c r="P24" i="38"/>
  <c r="G24" i="38"/>
  <c r="L24" i="38"/>
  <c r="M24" i="38"/>
  <c r="F24" i="38"/>
  <c r="I24" i="38"/>
  <c r="N24" i="38"/>
  <c r="E32" i="26" l="1"/>
  <c r="E24" i="38" s="1"/>
  <c r="H24" i="38"/>
  <c r="J31" i="31" l="1"/>
  <c r="J32" i="26" s="1"/>
  <c r="J24" i="38" s="1"/>
  <c r="J29" i="26"/>
  <c r="E32" i="31" l="1"/>
  <c r="E32" i="32" l="1"/>
  <c r="E30" i="26" l="1"/>
  <c r="E3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4" authorId="0" shapeId="0" xr:uid="{825311BB-F747-4882-922B-4D08EB81EC12}">
      <text>
        <r>
          <rPr>
            <sz val="11"/>
            <color indexed="81"/>
            <rFont val="Meiryo UI"/>
            <family val="3"/>
            <charset val="128"/>
          </rPr>
          <t>リリース後の、仕上がりの供給力
（メインオークションの提供する各月の供給力－リリースする各月の供給力）</t>
        </r>
      </text>
    </comment>
  </commentList>
</comments>
</file>

<file path=xl/sharedStrings.xml><?xml version="1.0" encoding="utf-8"?>
<sst xmlns="http://schemas.openxmlformats.org/spreadsheetml/2006/main" count="1212" uniqueCount="121">
  <si>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</si>
  <si>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</si>
  <si>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</si>
  <si>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</si>
  <si>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</si>
  <si>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</si>
  <si>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</si>
  <si>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</si>
  <si>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</si>
  <si>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</si>
  <si>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</si>
  <si>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</si>
  <si>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</si>
  <si>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</si>
  <si>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</si>
  <si>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</si>
  <si>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</si>
  <si>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</si>
  <si>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</si>
  <si>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</si>
  <si>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</si>
  <si>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</si>
  <si>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</si>
  <si>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</si>
  <si>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</si>
  <si>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</si>
  <si>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</si>
  <si>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</si>
  <si>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</si>
  <si>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</si>
  <si>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</si>
  <si>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</si>
  <si>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</si>
  <si>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</si>
  <si>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</si>
  <si>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</si>
  <si>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エリア合計</t>
    <rPh sb="3" eb="5">
      <t>ゴウケイ</t>
    </rPh>
    <phoneticPr fontId="2"/>
  </si>
  <si>
    <t>対象：水力（自流式のみ）、新エネ（太陽光,風力のみ）</t>
    <rPh sb="0" eb="2">
      <t>タイショウ</t>
    </rPh>
    <rPh sb="3" eb="5">
      <t>スイリョク</t>
    </rPh>
    <rPh sb="6" eb="7">
      <t>ジ</t>
    </rPh>
    <rPh sb="7" eb="8">
      <t>リュウ</t>
    </rPh>
    <rPh sb="8" eb="9">
      <t>シキ</t>
    </rPh>
    <rPh sb="13" eb="14">
      <t>シン</t>
    </rPh>
    <rPh sb="17" eb="20">
      <t>タイヨウコウ</t>
    </rPh>
    <rPh sb="21" eb="23">
      <t>フウリョク</t>
    </rPh>
    <phoneticPr fontId="2"/>
  </si>
  <si>
    <t>送電可能電力</t>
    <rPh sb="0" eb="2">
      <t>ソウデン</t>
    </rPh>
    <rPh sb="2" eb="4">
      <t>カノウ</t>
    </rPh>
    <rPh sb="4" eb="6">
      <t>デンリョク</t>
    </rPh>
    <phoneticPr fontId="2"/>
  </si>
  <si>
    <t>調整係数</t>
    <rPh sb="0" eb="2">
      <t>チョウセイ</t>
    </rPh>
    <rPh sb="2" eb="4">
      <t>ケイスウ</t>
    </rPh>
    <phoneticPr fontId="2"/>
  </si>
  <si>
    <t>太陽光調整係数</t>
    <rPh sb="0" eb="3">
      <t>タイヨウコウ</t>
    </rPh>
    <rPh sb="3" eb="5">
      <t>チョウセイ</t>
    </rPh>
    <rPh sb="5" eb="7">
      <t>ケイスウ</t>
    </rPh>
    <phoneticPr fontId="2"/>
  </si>
  <si>
    <t>風力調整係数</t>
    <rPh sb="0" eb="2">
      <t>フウリョク</t>
    </rPh>
    <rPh sb="2" eb="4">
      <t>チョウセイ</t>
    </rPh>
    <rPh sb="4" eb="6">
      <t>ケイスウ</t>
    </rPh>
    <phoneticPr fontId="2"/>
  </si>
  <si>
    <t>水力調整係数</t>
    <rPh sb="0" eb="2">
      <t>スイリョク</t>
    </rPh>
    <rPh sb="2" eb="4">
      <t>チョウセイ</t>
    </rPh>
    <rPh sb="4" eb="6">
      <t>ケイスウ</t>
    </rPh>
    <phoneticPr fontId="2"/>
  </si>
  <si>
    <t>再エネ各月kW価値</t>
    <rPh sb="0" eb="1">
      <t>サイ</t>
    </rPh>
    <rPh sb="3" eb="5">
      <t>カクツキ</t>
    </rPh>
    <rPh sb="7" eb="9">
      <t>カチ</t>
    </rPh>
    <phoneticPr fontId="2"/>
  </si>
  <si>
    <t>風力</t>
    <rPh sb="0" eb="2">
      <t>フウリョク</t>
    </rPh>
    <phoneticPr fontId="2"/>
  </si>
  <si>
    <t>－</t>
    <phoneticPr fontId="2"/>
  </si>
  <si>
    <t>＜対象：水力（自流式のみ）、新エネ（太陽光,風力のみ）＞</t>
    <rPh sb="1" eb="3">
      <t>タイショウ</t>
    </rPh>
    <rPh sb="4" eb="6">
      <t>スイリョク</t>
    </rPh>
    <rPh sb="7" eb="8">
      <t>ジ</t>
    </rPh>
    <rPh sb="8" eb="9">
      <t>リュウ</t>
    </rPh>
    <rPh sb="9" eb="10">
      <t>シキ</t>
    </rPh>
    <rPh sb="14" eb="15">
      <t>シン</t>
    </rPh>
    <rPh sb="18" eb="21">
      <t>タイヨウコウ</t>
    </rPh>
    <rPh sb="22" eb="24">
      <t>フウリョク</t>
    </rPh>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</si>
  <si>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</si>
  <si>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・エリア名については、電源等情報(基本情報)に登録した「エリア名」を記載して下さい。</t>
    <phoneticPr fontId="2"/>
  </si>
  <si>
    <t>表示用</t>
    <rPh sb="0" eb="3">
      <t>ヒョウジヨウ</t>
    </rPh>
    <phoneticPr fontId="2"/>
  </si>
  <si>
    <t>・発電方式の区分については、選択した入力シートの発電方式の区分が自動で記載されます。</t>
    <rPh sb="14" eb="16">
      <t>センタク</t>
    </rPh>
    <rPh sb="18" eb="20">
      <t>ニュウリョク</t>
    </rPh>
    <rPh sb="24" eb="26">
      <t>ハツデン</t>
    </rPh>
    <rPh sb="26" eb="28">
      <t>ホウシキ</t>
    </rPh>
    <rPh sb="29" eb="30">
      <t>ク</t>
    </rPh>
    <rPh sb="30" eb="31">
      <t>ブン</t>
    </rPh>
    <rPh sb="32" eb="34">
      <t>ジドウ</t>
    </rPh>
    <rPh sb="35" eb="37">
      <t>キサイ</t>
    </rPh>
    <phoneticPr fontId="2"/>
  </si>
  <si>
    <r>
      <t>・容量を提供する電源等の区分については、</t>
    </r>
    <r>
      <rPr>
        <u/>
        <sz val="11"/>
        <color theme="1"/>
        <rFont val="Meiryo UI"/>
        <family val="3"/>
        <charset val="128"/>
      </rPr>
      <t>電源等情報(基本情報)に登録した区分を選択して下さい。</t>
    </r>
    <rPh sb="39" eb="41">
      <t>センタク</t>
    </rPh>
    <phoneticPr fontId="2"/>
  </si>
  <si>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</si>
  <si>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</si>
  <si>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</si>
  <si>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&lt;会社名&gt;</t>
    <rPh sb="1" eb="3">
      <t>カイシャ</t>
    </rPh>
    <rPh sb="3" eb="4">
      <t>メイ</t>
    </rPh>
    <phoneticPr fontId="2"/>
  </si>
  <si>
    <t>アセスメント対象容量</t>
    <rPh sb="6" eb="8">
      <t>タイショウ</t>
    </rPh>
    <rPh sb="8" eb="10">
      <t>ヨウリョウ</t>
    </rPh>
    <phoneticPr fontId="2"/>
  </si>
  <si>
    <t>　　</t>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</si>
  <si>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</si>
  <si>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記載例(合計)</t>
    <rPh sb="0" eb="2">
      <t>キサイ</t>
    </rPh>
    <rPh sb="2" eb="3">
      <t>レイ</t>
    </rPh>
    <rPh sb="4" eb="6">
      <t>ゴウケイ</t>
    </rPh>
    <phoneticPr fontId="2"/>
  </si>
  <si>
    <t>記載例(太陽光)</t>
    <rPh sb="0" eb="2">
      <t>キサイ</t>
    </rPh>
    <rPh sb="2" eb="3">
      <t>レイ</t>
    </rPh>
    <rPh sb="4" eb="7">
      <t>タイヨウコウ</t>
    </rPh>
    <phoneticPr fontId="2"/>
  </si>
  <si>
    <t>記載例(風力)</t>
    <rPh sb="0" eb="2">
      <t>キサイ</t>
    </rPh>
    <rPh sb="2" eb="3">
      <t>レイ</t>
    </rPh>
    <rPh sb="4" eb="6">
      <t>フウリョク</t>
    </rPh>
    <phoneticPr fontId="2"/>
  </si>
  <si>
    <t>記載例(水力)</t>
    <rPh sb="0" eb="2">
      <t>キサイ</t>
    </rPh>
    <rPh sb="2" eb="3">
      <t>レイ</t>
    </rPh>
    <rPh sb="4" eb="6">
      <t>スイリョク</t>
    </rPh>
    <phoneticPr fontId="2"/>
  </si>
  <si>
    <t>入力(太陽光)</t>
    <rPh sb="3" eb="6">
      <t>タイヨウコウ</t>
    </rPh>
    <phoneticPr fontId="2"/>
  </si>
  <si>
    <t>入力(風力)</t>
    <rPh sb="3" eb="5">
      <t>フウリョク</t>
    </rPh>
    <phoneticPr fontId="2"/>
  </si>
  <si>
    <t>入力(水力)</t>
    <rPh sb="3" eb="5">
      <t>スイリョク</t>
    </rPh>
    <phoneticPr fontId="2"/>
  </si>
  <si>
    <t>合計</t>
    <rPh sb="0" eb="2">
      <t>ゴウケイ</t>
    </rPh>
    <phoneticPr fontId="2"/>
  </si>
  <si>
    <t>計算用(太陽光)</t>
    <rPh sb="4" eb="7">
      <t>タイヨウコウ</t>
    </rPh>
    <phoneticPr fontId="2"/>
  </si>
  <si>
    <t>計算用(風力)</t>
    <rPh sb="4" eb="6">
      <t>フウリョク</t>
    </rPh>
    <phoneticPr fontId="2"/>
  </si>
  <si>
    <t>計算用(水力)</t>
    <rPh sb="4" eb="6">
      <t>スイリョク</t>
    </rPh>
    <phoneticPr fontId="2"/>
  </si>
  <si>
    <t>年度更新時に数値をアップデートする必要があるのは、以下の3シート</t>
    <rPh sb="0" eb="2">
      <t>ネンド</t>
    </rPh>
    <rPh sb="2" eb="4">
      <t>コウシン</t>
    </rPh>
    <rPh sb="4" eb="5">
      <t>ジ</t>
    </rPh>
    <rPh sb="6" eb="8">
      <t>スウチ</t>
    </rPh>
    <rPh sb="17" eb="19">
      <t>ヒツヨウ</t>
    </rPh>
    <rPh sb="25" eb="27">
      <t>イカ</t>
    </rPh>
    <phoneticPr fontId="2"/>
  </si>
  <si>
    <t>・応札容量については、自動計算されます。　※応札時、この値を容量市場システムで応札容量に入力してください。</t>
    <rPh sb="1" eb="3">
      <t>オウサツ</t>
    </rPh>
    <rPh sb="3" eb="5">
      <t>ヨウリョウ</t>
    </rPh>
    <phoneticPr fontId="2"/>
  </si>
  <si>
    <t>・アセスメント対象容量については、自動計算されます。</t>
    <rPh sb="7" eb="9">
      <t>タイショウ</t>
    </rPh>
    <rPh sb="9" eb="11">
      <t>ヨウリョウ</t>
    </rPh>
    <rPh sb="17" eb="19">
      <t>ジドウ</t>
    </rPh>
    <rPh sb="19" eb="21">
      <t>ケイサン</t>
    </rPh>
    <phoneticPr fontId="2"/>
  </si>
  <si>
    <t>・提供する各月の供給力については、自動計算されます。</t>
    <rPh sb="17" eb="19">
      <t>ジドウ</t>
    </rPh>
    <rPh sb="19" eb="21">
      <t>ケイサン</t>
    </rPh>
    <phoneticPr fontId="2"/>
  </si>
  <si>
    <t>・各月の供給力の最大値については、自動計算されます。応札時に応札容量を減少させる際の参考としてください。</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</si>
  <si>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</si>
  <si>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</si>
  <si>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変動電源（単独）</t>
  </si>
  <si>
    <t>関西</t>
  </si>
  <si>
    <t>kW</t>
  </si>
  <si>
    <t>【メインオークション】
調整係数(年間)</t>
    <rPh sb="12" eb="14">
      <t>チョウセイ</t>
    </rPh>
    <rPh sb="14" eb="16">
      <t>ケイスウ</t>
    </rPh>
    <rPh sb="17" eb="19">
      <t>ネンカン</t>
    </rPh>
    <phoneticPr fontId="2"/>
  </si>
  <si>
    <t>【メインオークション】
調整係数(月別)</t>
    <rPh sb="12" eb="14">
      <t>チョウセイ</t>
    </rPh>
    <rPh sb="14" eb="16">
      <t>ケイスウ</t>
    </rPh>
    <rPh sb="17" eb="19">
      <t>ツキベツ</t>
    </rPh>
    <phoneticPr fontId="2"/>
  </si>
  <si>
    <t>％</t>
  </si>
  <si>
    <t>【メインオークション】
契約容量</t>
    <rPh sb="12" eb="16">
      <t>ケイヤクヨウリョウ</t>
    </rPh>
    <phoneticPr fontId="2"/>
  </si>
  <si>
    <t>【メインオークション】
各月の供給力の最大値</t>
    <rPh sb="12" eb="14">
      <t>カクツキ</t>
    </rPh>
    <rPh sb="15" eb="18">
      <t>キョウキュウリョク</t>
    </rPh>
    <rPh sb="19" eb="22">
      <t>サイダイチ</t>
    </rPh>
    <phoneticPr fontId="2"/>
  </si>
  <si>
    <t>入力箇所(応札容量登録時)</t>
    <rPh sb="0" eb="2">
      <t>ニュウリョク</t>
    </rPh>
    <rPh sb="5" eb="7">
      <t>オウサツ</t>
    </rPh>
    <rPh sb="7" eb="9">
      <t>ヨウリョウ</t>
    </rPh>
    <rPh sb="9" eb="11">
      <t>トウロク</t>
    </rPh>
    <rPh sb="11" eb="12">
      <t>ジ</t>
    </rPh>
    <phoneticPr fontId="2"/>
  </si>
  <si>
    <t>－</t>
  </si>
  <si>
    <t>【メインオークション】
期待容量</t>
    <rPh sb="12" eb="14">
      <t>キタイ</t>
    </rPh>
    <rPh sb="14" eb="16">
      <t>ヨウリョウ</t>
    </rPh>
    <phoneticPr fontId="2"/>
  </si>
  <si>
    <t>【リリースオークション】
リリースする各月の供給力</t>
    <rPh sb="19" eb="21">
      <t>カクツキ</t>
    </rPh>
    <rPh sb="22" eb="25">
      <t>キョウキュウリョク</t>
    </rPh>
    <phoneticPr fontId="2"/>
  </si>
  <si>
    <t>【リリースオークション】
リリースする応札容量</t>
    <rPh sb="19" eb="21">
      <t>オウサツ</t>
    </rPh>
    <rPh sb="21" eb="23">
      <t>ヨウリョウ</t>
    </rPh>
    <phoneticPr fontId="2"/>
  </si>
  <si>
    <t>太陽光</t>
  </si>
  <si>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</si>
  <si>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</si>
  <si>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一般（自流式）</t>
    <rPh sb="0" eb="2">
      <t>イッパン</t>
    </rPh>
    <rPh sb="3" eb="6">
      <t>ジリュウシキ</t>
    </rPh>
    <phoneticPr fontId="2"/>
  </si>
  <si>
    <t>【リリースオークション】
リリースする各月の
送電可能電力</t>
    <rPh sb="19" eb="21">
      <t>カクツキ</t>
    </rPh>
    <rPh sb="23" eb="25">
      <t>ソウデン</t>
    </rPh>
    <rPh sb="25" eb="27">
      <t>カノウ</t>
    </rPh>
    <rPh sb="27" eb="29">
      <t>デンリョク</t>
    </rPh>
    <phoneticPr fontId="2"/>
  </si>
  <si>
    <t>・電源等識別番号については、電源等情報に登録した後に、容量市場システムで付番された番号を記載して下さい。</t>
    <phoneticPr fontId="2"/>
  </si>
  <si>
    <t>提供する各月の供給力</t>
    <rPh sb="0" eb="2">
      <t>テイキョウ</t>
    </rPh>
    <rPh sb="4" eb="6">
      <t>カクツキ</t>
    </rPh>
    <rPh sb="7" eb="10">
      <t>キョウキュウリョク</t>
    </rPh>
    <phoneticPr fontId="2"/>
  </si>
  <si>
    <r>
      <t>2．以下の項目については、</t>
    </r>
    <r>
      <rPr>
        <b/>
        <sz val="11"/>
        <color rgb="FFFF0000"/>
        <rFont val="Meiryo UI"/>
        <family val="3"/>
        <charset val="128"/>
      </rPr>
      <t>2021/10/●(P)</t>
    </r>
    <r>
      <rPr>
        <sz val="11"/>
        <color theme="1"/>
        <rFont val="Meiryo UI"/>
        <family val="3"/>
        <charset val="128"/>
      </rPr>
      <t>までに容量市場システムに登録して下さい。</t>
    </r>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</si>
  <si>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</si>
  <si>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</si>
  <si>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変動電源（単独）</t>
    <phoneticPr fontId="2"/>
  </si>
  <si>
    <t>関西</t>
    <phoneticPr fontId="2"/>
  </si>
  <si>
    <t>※本帳票提出時、チェックしてください</t>
    <rPh sb="1" eb="2">
      <t>ホン</t>
    </rPh>
    <rPh sb="2" eb="4">
      <t>チョウヒョウ</t>
    </rPh>
    <rPh sb="4" eb="6">
      <t>テイシュツ</t>
    </rPh>
    <rPh sb="6" eb="7">
      <t>トキ</t>
    </rPh>
    <phoneticPr fontId="2"/>
  </si>
  <si>
    <t/>
  </si>
  <si>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</si>
  <si>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</si>
  <si>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t>【メインオークション】
提供できる各月の
送電可能電力</t>
    <rPh sb="12" eb="14">
      <t>テイキョウ</t>
    </rPh>
    <rPh sb="17" eb="19">
      <t>カクツキ</t>
    </rPh>
    <rPh sb="21" eb="25">
      <t>ソウデンカノウ</t>
    </rPh>
    <rPh sb="25" eb="27">
      <t>デンリョク</t>
    </rPh>
    <phoneticPr fontId="2"/>
  </si>
  <si>
    <t>太陽光調整係数（年間）</t>
    <rPh sb="0" eb="3">
      <t>タイヨウコウ</t>
    </rPh>
    <rPh sb="3" eb="7">
      <t>チョウセイケイスウ</t>
    </rPh>
    <rPh sb="8" eb="10">
      <t>ネンカン</t>
    </rPh>
    <phoneticPr fontId="2"/>
  </si>
  <si>
    <t>風力調整係数（年間）</t>
    <rPh sb="0" eb="2">
      <t>フウリョク</t>
    </rPh>
    <rPh sb="2" eb="6">
      <t>チョウセイケイスウ</t>
    </rPh>
    <rPh sb="7" eb="9">
      <t>ネンカン</t>
    </rPh>
    <phoneticPr fontId="2"/>
  </si>
  <si>
    <t>水力調整係数（年間）</t>
    <rPh sb="0" eb="2">
      <t>スイリョク</t>
    </rPh>
    <rPh sb="2" eb="6">
      <t>チョウセイケイスウ</t>
    </rPh>
    <rPh sb="7" eb="9">
      <t>ネンカン</t>
    </rPh>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</si>
  <si>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</si>
  <si>
    <t>%</t>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</si>
  <si>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sz val="12"/>
        <rFont val="Meiryo UI"/>
        <family val="3"/>
        <charset val="128"/>
      </rPr>
      <t>：</t>
    </r>
    <r>
      <rPr>
        <b/>
        <sz val="12"/>
        <color rgb="FFFF0000"/>
        <rFont val="Meiryo UI"/>
        <family val="3"/>
        <charset val="128"/>
      </rPr>
      <t>2027</t>
    </r>
    <r>
      <rPr>
        <sz val="12"/>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</si>
  <si>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⑤再エネ各月kW</t>
    <rPh sb="1" eb="2">
      <t>サイ</t>
    </rPh>
    <rPh sb="4" eb="6">
      <t>カクツキ</t>
    </rPh>
    <phoneticPr fontId="2"/>
  </si>
  <si>
    <t>エリア合計(kW)</t>
    <rPh sb="3" eb="5">
      <t>ゴウケイ</t>
    </rPh>
    <phoneticPr fontId="2"/>
  </si>
  <si>
    <t>再エネ各月kW価値＜応札容量算定用＞</t>
    <rPh sb="0" eb="1">
      <t>サイ</t>
    </rPh>
    <rPh sb="3" eb="5">
      <t>カクツキ</t>
    </rPh>
    <rPh sb="7" eb="9">
      <t>カチ</t>
    </rPh>
    <phoneticPr fontId="2"/>
  </si>
  <si>
    <t>⑪期待容量(単位：kW)</t>
    <rPh sb="1" eb="3">
      <t>キタイ</t>
    </rPh>
    <rPh sb="3" eb="5">
      <t>ヨウリョウ</t>
    </rPh>
    <rPh sb="6" eb="8">
      <t>タンイ</t>
    </rPh>
    <phoneticPr fontId="2"/>
  </si>
  <si>
    <t>⑪´応札容量(単位：kW)</t>
    <rPh sb="2" eb="4">
      <t>オウサツ</t>
    </rPh>
    <rPh sb="4" eb="6">
      <t>ヨウリョウ</t>
    </rPh>
    <rPh sb="7" eb="9">
      <t>タンイ</t>
    </rPh>
    <phoneticPr fontId="2"/>
  </si>
  <si>
    <t>⑫調整係数(%)</t>
    <rPh sb="1" eb="3">
      <t>チョウセイ</t>
    </rPh>
    <rPh sb="3" eb="5">
      <t>ケイスウ</t>
    </rPh>
    <phoneticPr fontId="2"/>
  </si>
  <si>
    <t>・リリースする各月の供給力は、メインオークションにおける「提供する各月の供給力」を上限に、任意に記載してください。</t>
    <rPh sb="29" eb="31">
      <t>テイキョウ</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</si>
  <si>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7">
      <t>オウサツヨウリョウ</t>
    </rPh>
    <rPh sb="17" eb="19">
      <t>サンテイ</t>
    </rPh>
    <rPh sb="20" eb="21">
      <t>モチ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</si>
</sst>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00000;[Red]\-#,##0.00000"/>
    <numFmt numFmtId="179" formatCode="#,##0.000_ "/>
    <numFmt numFmtId="180" formatCode="0000000000"/>
    <numFmt numFmtId="181" formatCode="#,##0_ ;[Red]\-#,##0\ "/>
    <numFmt numFmtId="182" formatCode="0.000"/>
  </numFmts>
  <fonts count="2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scheme val="minor"/>
    </font>
    <font>
      <sz val="11"/>
      <color theme="1"/>
      <name val="ＭＳ Ｐゴシック"/>
      <family val="2"/>
      <charset val="128"/>
    </font>
    <font>
      <u/>
      <sz val="11"/>
      <color theme="1"/>
      <name val="Meiryo UI"/>
      <family val="3"/>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sz val="12"/>
      <color rgb="FFFF0000"/>
      <name val="Meiryo UI"/>
      <family val="3"/>
      <charset val="128"/>
    </font>
    <font>
      <sz val="11"/>
      <color indexed="81"/>
      <name val="Meiryo UI"/>
      <family val="3"/>
      <charset val="128"/>
    </font>
    <font>
      <sz val="10"/>
      <color theme="1"/>
      <name val="ＭＳ Ｐゴシック"/>
      <family val="2"/>
      <scheme val="minor"/>
    </font>
    <font>
      <u/>
      <sz val="12"/>
      <color rgb="FFFF0000"/>
      <name val="Meiryo UI"/>
      <family val="3"/>
      <charset val="128"/>
    </font>
    <font>
      <b/>
      <sz val="11"/>
      <color theme="0"/>
      <name val="Meiryo UI"/>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CFFCC"/>
        <bgColor indexed="64"/>
      </patternFill>
    </fill>
    <fill>
      <patternFill patternType="solid">
        <fgColor theme="0" tint="-0.499984740745262"/>
        <bgColor indexed="64"/>
      </patternFill>
    </fill>
    <fill>
      <patternFill patternType="solid">
        <fgColor rgb="FF00FFFF"/>
        <bgColor indexed="64"/>
      </patternFill>
    </fill>
    <fill>
      <patternFill patternType="solid">
        <fgColor theme="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thin">
        <color indexed="64"/>
      </left>
      <right style="thin">
        <color indexed="64"/>
      </right>
      <top/>
      <bottom/>
      <diagonal/>
    </border>
  </borders>
  <cellStyleXfs count="4">
    <xf numFmtId="0" fontId="0" fillId="0" borderId="0"/>
    <xf numFmtId="0" fontId="9"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95">
    <xf numFmtId="0" fontId="0" fillId="0" borderId="0" xfId="0"/>
    <xf numFmtId="0" fontId="1" fillId="0" borderId="0" xfId="0" applyFont="1"/>
    <xf numFmtId="0" fontId="1" fillId="0" borderId="1" xfId="0" applyFont="1" applyBorder="1"/>
    <xf numFmtId="0" fontId="3"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6" fontId="1" fillId="0" borderId="0" xfId="0" applyNumberFormat="1" applyFont="1"/>
    <xf numFmtId="0" fontId="1" fillId="0" borderId="0" xfId="0" applyFont="1" applyAlignment="1">
      <alignment horizontal="left"/>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pplyProtection="1">
      <alignment vertical="center"/>
    </xf>
    <xf numFmtId="0" fontId="3" fillId="0" borderId="0" xfId="0" applyFont="1" applyAlignment="1" applyProtection="1">
      <alignment vertical="center"/>
      <protection locked="0"/>
    </xf>
    <xf numFmtId="178" fontId="7" fillId="0" borderId="5" xfId="2" applyNumberFormat="1" applyFont="1" applyFill="1" applyBorder="1" applyAlignment="1"/>
    <xf numFmtId="0" fontId="7" fillId="0" borderId="0" xfId="0" applyFont="1"/>
    <xf numFmtId="0" fontId="1" fillId="0" borderId="0" xfId="0" applyFont="1" applyFill="1"/>
    <xf numFmtId="0" fontId="3" fillId="5" borderId="0" xfId="0" applyFont="1" applyFill="1" applyAlignment="1">
      <alignment horizontal="centerContinuous"/>
    </xf>
    <xf numFmtId="0" fontId="3" fillId="6" borderId="0" xfId="0" applyFont="1" applyFill="1" applyAlignment="1">
      <alignment horizontal="centerContinuous"/>
    </xf>
    <xf numFmtId="0" fontId="11" fillId="4" borderId="0" xfId="0" applyFont="1" applyFill="1" applyAlignment="1">
      <alignment horizontal="center"/>
    </xf>
    <xf numFmtId="0" fontId="13" fillId="0" borderId="0" xfId="0" applyFont="1"/>
    <xf numFmtId="178" fontId="1" fillId="0" borderId="0" xfId="0" applyNumberFormat="1" applyFont="1"/>
    <xf numFmtId="0" fontId="3" fillId="0" borderId="0" xfId="0" applyFont="1" applyAlignment="1">
      <alignment horizontal="left" vertical="center"/>
    </xf>
    <xf numFmtId="177" fontId="6" fillId="3" borderId="5"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2" borderId="1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3" fillId="9" borderId="0" xfId="0" applyFont="1" applyFill="1" applyAlignment="1">
      <alignment horizontal="centerContinuous"/>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xf>
    <xf numFmtId="0" fontId="1" fillId="11" borderId="1" xfId="0" applyFont="1" applyFill="1" applyBorder="1"/>
    <xf numFmtId="0" fontId="1" fillId="11" borderId="1" xfId="0" applyFont="1" applyFill="1" applyBorder="1" applyAlignment="1">
      <alignment horizontal="center" vertical="center"/>
    </xf>
    <xf numFmtId="176" fontId="4" fillId="11" borderId="1" xfId="0" applyNumberFormat="1" applyFont="1" applyFill="1" applyBorder="1" applyAlignment="1">
      <alignment horizontal="center" vertical="center" shrinkToFit="1"/>
    </xf>
    <xf numFmtId="176" fontId="4" fillId="10" borderId="1" xfId="0" applyNumberFormat="1"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15"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14" xfId="0" applyFont="1" applyBorder="1" applyAlignment="1" applyProtection="1">
      <alignment horizontal="center" vertical="center"/>
    </xf>
    <xf numFmtId="0" fontId="1" fillId="0" borderId="1" xfId="0" applyFont="1" applyBorder="1" applyAlignment="1" applyProtection="1">
      <alignment horizontal="center" vertical="center"/>
    </xf>
    <xf numFmtId="177" fontId="1" fillId="8" borderId="14" xfId="3" applyNumberFormat="1" applyFont="1" applyFill="1" applyBorder="1" applyAlignment="1" applyProtection="1">
      <alignment horizontal="center" vertical="center"/>
      <protection hidden="1"/>
    </xf>
    <xf numFmtId="181" fontId="1" fillId="9" borderId="1" xfId="2" applyNumberFormat="1" applyFont="1" applyFill="1" applyBorder="1" applyAlignment="1" applyProtection="1">
      <alignment horizontal="center" vertical="center"/>
      <protection locked="0"/>
    </xf>
    <xf numFmtId="181" fontId="1" fillId="0" borderId="1" xfId="2" applyNumberFormat="1" applyFont="1" applyFill="1" applyBorder="1" applyAlignment="1" applyProtection="1">
      <alignment horizontal="center" vertical="center"/>
      <protection hidden="1"/>
    </xf>
    <xf numFmtId="181" fontId="1" fillId="8" borderId="1" xfId="2" applyNumberFormat="1" applyFont="1" applyFill="1" applyBorder="1" applyAlignment="1" applyProtection="1">
      <alignment horizontal="center" vertical="center"/>
      <protection hidden="1"/>
    </xf>
    <xf numFmtId="181" fontId="4" fillId="0" borderId="1" xfId="0" applyNumberFormat="1" applyFont="1" applyFill="1" applyBorder="1" applyAlignment="1" applyProtection="1">
      <alignment horizontal="center" vertical="center" shrinkToFit="1"/>
      <protection hidden="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9" fillId="0" borderId="0" xfId="0" applyFont="1" applyFill="1" applyAlignment="1">
      <alignment horizontal="left" vertical="center"/>
    </xf>
    <xf numFmtId="0" fontId="16" fillId="0" borderId="0" xfId="0" applyFont="1" applyAlignment="1">
      <alignment horizontal="left" vertical="center"/>
    </xf>
    <xf numFmtId="181" fontId="4" fillId="9" borderId="21" xfId="0" applyNumberFormat="1" applyFont="1" applyFill="1" applyBorder="1" applyAlignment="1" applyProtection="1">
      <alignment horizontal="center" vertical="center" shrinkToFit="1"/>
      <protection locked="0"/>
    </xf>
    <xf numFmtId="181" fontId="4" fillId="9" borderId="1" xfId="0" applyNumberFormat="1" applyFont="1" applyFill="1" applyBorder="1" applyAlignment="1" applyProtection="1">
      <alignment horizontal="center" vertical="center" shrinkToFit="1"/>
      <protection locked="0"/>
    </xf>
    <xf numFmtId="181" fontId="4" fillId="9" borderId="22" xfId="0" applyNumberFormat="1" applyFont="1" applyFill="1" applyBorder="1" applyAlignment="1" applyProtection="1">
      <alignment horizontal="center" vertical="center" shrinkToFit="1"/>
      <protection locked="0"/>
    </xf>
    <xf numFmtId="181" fontId="4" fillId="9" borderId="21" xfId="2" applyNumberFormat="1" applyFont="1" applyFill="1" applyBorder="1" applyAlignment="1" applyProtection="1">
      <alignment horizontal="center" vertical="center"/>
      <protection locked="0"/>
    </xf>
    <xf numFmtId="181" fontId="4" fillId="9" borderId="1" xfId="2" applyNumberFormat="1" applyFont="1" applyFill="1" applyBorder="1" applyAlignment="1" applyProtection="1">
      <alignment horizontal="center" vertical="center"/>
      <protection locked="0"/>
    </xf>
    <xf numFmtId="181" fontId="4" fillId="9" borderId="22" xfId="2" applyNumberFormat="1" applyFont="1" applyFill="1" applyBorder="1" applyAlignment="1" applyProtection="1">
      <alignment horizontal="center" vertical="center"/>
      <protection locked="0"/>
    </xf>
    <xf numFmtId="181" fontId="1" fillId="9" borderId="21" xfId="2" applyNumberFormat="1" applyFont="1" applyFill="1" applyBorder="1" applyAlignment="1" applyProtection="1">
      <alignment horizontal="center" vertical="center"/>
      <protection locked="0"/>
    </xf>
    <xf numFmtId="181" fontId="1" fillId="9" borderId="22" xfId="2"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4"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1" fillId="0" borderId="0" xfId="0" applyFont="1" applyProtection="1">
      <protection hidden="1"/>
    </xf>
    <xf numFmtId="0" fontId="11" fillId="0" borderId="0" xfId="0" applyFont="1" applyFill="1" applyProtection="1">
      <protection hidden="1"/>
    </xf>
    <xf numFmtId="0" fontId="6" fillId="0" borderId="0" xfId="0" applyFont="1" applyFill="1" applyProtection="1">
      <protection hidden="1"/>
    </xf>
    <xf numFmtId="0" fontId="12" fillId="0" borderId="0" xfId="0" applyFont="1" applyProtection="1">
      <protection hidden="1"/>
    </xf>
    <xf numFmtId="0" fontId="20" fillId="13" borderId="5" xfId="0" applyFont="1" applyFill="1" applyBorder="1" applyAlignment="1">
      <alignment horizontal="center" vertical="center"/>
    </xf>
    <xf numFmtId="177" fontId="1" fillId="9" borderId="3" xfId="3" applyNumberFormat="1" applyFont="1" applyFill="1" applyBorder="1" applyAlignment="1"/>
    <xf numFmtId="177" fontId="1" fillId="0" borderId="0" xfId="3" applyNumberFormat="1" applyFont="1" applyAlignment="1"/>
    <xf numFmtId="38" fontId="1" fillId="9" borderId="3" xfId="2" applyNumberFormat="1" applyFont="1" applyFill="1" applyBorder="1" applyAlignment="1"/>
    <xf numFmtId="182" fontId="1" fillId="9" borderId="7" xfId="0" applyNumberFormat="1" applyFont="1" applyFill="1" applyBorder="1"/>
    <xf numFmtId="179" fontId="1" fillId="0" borderId="6" xfId="0" applyNumberFormat="1" applyFont="1" applyBorder="1" applyAlignment="1">
      <alignment shrinkToFit="1"/>
    </xf>
    <xf numFmtId="177" fontId="1" fillId="7" borderId="0" xfId="3" applyNumberFormat="1" applyFont="1" applyFill="1" applyAlignment="1">
      <alignment horizont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81" fontId="4" fillId="0" borderId="2" xfId="0" applyNumberFormat="1" applyFont="1" applyFill="1" applyBorder="1" applyAlignment="1" applyProtection="1">
      <alignment horizontal="center" vertical="center" shrinkToFit="1"/>
      <protection hidden="1"/>
    </xf>
    <xf numFmtId="181" fontId="0" fillId="0" borderId="4" xfId="0" applyNumberFormat="1" applyBorder="1" applyAlignment="1" applyProtection="1">
      <alignment horizontal="center" vertical="center" shrinkToFit="1"/>
      <protection hidden="1"/>
    </xf>
    <xf numFmtId="181" fontId="0" fillId="0" borderId="3" xfId="0" applyNumberFormat="1" applyBorder="1" applyAlignment="1" applyProtection="1">
      <alignment horizontal="center" vertical="center" shrinkToFit="1"/>
      <protection hidden="1"/>
    </xf>
    <xf numFmtId="0" fontId="1" fillId="2" borderId="2" xfId="0" applyFont="1" applyFill="1" applyBorder="1" applyAlignment="1">
      <alignment horizontal="center" vertical="center"/>
    </xf>
    <xf numFmtId="181" fontId="1" fillId="9" borderId="23" xfId="2" applyNumberFormat="1" applyFont="1" applyFill="1" applyBorder="1" applyAlignment="1" applyProtection="1">
      <alignment horizontal="center" vertical="center"/>
      <protection locked="0"/>
    </xf>
    <xf numFmtId="181" fontId="0" fillId="9" borderId="24" xfId="2" applyNumberFormat="1" applyFont="1" applyFill="1" applyBorder="1" applyAlignment="1" applyProtection="1">
      <alignment horizontal="center" vertical="center"/>
      <protection locked="0"/>
    </xf>
    <xf numFmtId="181" fontId="0" fillId="9" borderId="25" xfId="2"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80" fontId="7" fillId="9" borderId="19" xfId="0" quotePrefix="1" applyNumberFormat="1" applyFont="1" applyFill="1" applyBorder="1" applyAlignment="1" applyProtection="1">
      <alignment horizontal="center" vertical="center"/>
      <protection locked="0"/>
    </xf>
    <xf numFmtId="180" fontId="7" fillId="9" borderId="4" xfId="0" applyNumberFormat="1" applyFont="1" applyFill="1" applyBorder="1" applyAlignment="1" applyProtection="1">
      <alignment horizontal="center" vertical="center"/>
      <protection locked="0"/>
    </xf>
    <xf numFmtId="180" fontId="7" fillId="9" borderId="20" xfId="0" applyNumberFormat="1" applyFont="1" applyFill="1" applyBorder="1" applyAlignment="1" applyProtection="1">
      <alignment horizontal="center" vertical="center"/>
      <protection locked="0"/>
    </xf>
    <xf numFmtId="180" fontId="7" fillId="0" borderId="19" xfId="0" quotePrefix="1" applyNumberFormat="1" applyFont="1" applyFill="1" applyBorder="1" applyAlignment="1" applyProtection="1">
      <alignment horizontal="center" vertical="center"/>
      <protection locked="0"/>
    </xf>
    <xf numFmtId="180" fontId="7" fillId="0" borderId="4" xfId="0" applyNumberFormat="1" applyFont="1" applyFill="1" applyBorder="1" applyAlignment="1" applyProtection="1">
      <alignment horizontal="center" vertical="center"/>
      <protection locked="0"/>
    </xf>
    <xf numFmtId="180" fontId="7" fillId="0" borderId="20" xfId="0" applyNumberFormat="1" applyFont="1" applyFill="1" applyBorder="1" applyAlignment="1" applyProtection="1">
      <alignment horizontal="center" vertical="center"/>
      <protection locked="0"/>
    </xf>
    <xf numFmtId="0" fontId="1" fillId="2" borderId="4" xfId="0" applyFont="1" applyFill="1" applyBorder="1" applyAlignment="1">
      <alignment horizontal="center" vertical="center"/>
    </xf>
    <xf numFmtId="181" fontId="4" fillId="9" borderId="19" xfId="0" applyNumberFormat="1" applyFont="1" applyFill="1" applyBorder="1" applyAlignment="1" applyProtection="1">
      <alignment horizontal="center" vertical="center" shrinkToFit="1"/>
      <protection locked="0"/>
    </xf>
    <xf numFmtId="181" fontId="4" fillId="9" borderId="4" xfId="0" applyNumberFormat="1" applyFont="1" applyFill="1" applyBorder="1" applyAlignment="1" applyProtection="1">
      <alignment horizontal="center" vertical="center" shrinkToFit="1"/>
      <protection locked="0"/>
    </xf>
    <xf numFmtId="181" fontId="4" fillId="9" borderId="20" xfId="0" applyNumberFormat="1" applyFont="1" applyFill="1" applyBorder="1" applyAlignment="1" applyProtection="1">
      <alignment horizontal="center" vertical="center" shrinkToFit="1"/>
      <protection locked="0"/>
    </xf>
    <xf numFmtId="180" fontId="7" fillId="9" borderId="16" xfId="0" quotePrefix="1" applyNumberFormat="1" applyFont="1" applyFill="1" applyBorder="1" applyAlignment="1" applyProtection="1">
      <alignment horizontal="center" vertical="center"/>
      <protection locked="0"/>
    </xf>
    <xf numFmtId="180" fontId="7" fillId="9" borderId="17" xfId="0" applyNumberFormat="1" applyFont="1" applyFill="1" applyBorder="1" applyAlignment="1" applyProtection="1">
      <alignment horizontal="center" vertical="center"/>
      <protection locked="0"/>
    </xf>
    <xf numFmtId="180" fontId="7" fillId="9" borderId="18" xfId="0" applyNumberFormat="1" applyFont="1" applyFill="1" applyBorder="1" applyAlignment="1" applyProtection="1">
      <alignment horizontal="center" vertical="center"/>
      <protection locked="0"/>
    </xf>
    <xf numFmtId="0" fontId="3" fillId="12" borderId="2" xfId="0" applyFont="1" applyFill="1" applyBorder="1" applyAlignment="1">
      <alignment horizontal="center" vertical="center"/>
    </xf>
    <xf numFmtId="0" fontId="3" fillId="12" borderId="3" xfId="0" applyFont="1" applyFill="1" applyBorder="1" applyAlignment="1">
      <alignment horizontal="center" vertical="center"/>
    </xf>
    <xf numFmtId="0" fontId="3" fillId="0" borderId="0" xfId="0" applyFont="1" applyAlignment="1">
      <alignment horizontal="center" vertical="center"/>
    </xf>
    <xf numFmtId="0" fontId="3" fillId="9" borderId="8" xfId="0" applyFont="1" applyFill="1" applyBorder="1" applyAlignment="1" applyProtection="1">
      <alignment horizontal="right" vertical="center"/>
      <protection locked="0"/>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81" fontId="1" fillId="0" borderId="2" xfId="0" applyNumberFormat="1" applyFont="1" applyFill="1" applyBorder="1" applyAlignment="1" applyProtection="1">
      <alignment horizontal="center" vertical="center"/>
      <protection hidden="1"/>
    </xf>
    <xf numFmtId="181" fontId="1" fillId="0" borderId="4" xfId="0" applyNumberFormat="1" applyFont="1" applyFill="1" applyBorder="1" applyAlignment="1" applyProtection="1">
      <alignment horizontal="center" vertical="center"/>
      <protection hidden="1"/>
    </xf>
    <xf numFmtId="181" fontId="1" fillId="0" borderId="3" xfId="0" applyNumberFormat="1" applyFont="1" applyFill="1" applyBorder="1" applyAlignment="1" applyProtection="1">
      <alignment horizontal="center" vertical="center"/>
      <protection hidden="1"/>
    </xf>
    <xf numFmtId="181" fontId="1" fillId="9" borderId="29" xfId="2" applyNumberFormat="1" applyFont="1" applyFill="1" applyBorder="1" applyAlignment="1" applyProtection="1">
      <alignment horizontal="center" vertical="center"/>
      <protection locked="0"/>
    </xf>
    <xf numFmtId="181" fontId="1" fillId="9" borderId="10" xfId="2" applyNumberFormat="1" applyFont="1" applyFill="1" applyBorder="1" applyAlignment="1" applyProtection="1">
      <alignment horizontal="center" vertical="center"/>
      <protection locked="0"/>
    </xf>
    <xf numFmtId="181" fontId="1" fillId="9" borderId="30" xfId="2" applyNumberFormat="1" applyFont="1" applyFill="1" applyBorder="1" applyAlignment="1" applyProtection="1">
      <alignment horizontal="center" vertical="center"/>
      <protection locked="0"/>
    </xf>
    <xf numFmtId="181" fontId="1" fillId="0" borderId="2" xfId="2" applyNumberFormat="1" applyFont="1" applyFill="1" applyBorder="1" applyAlignment="1" applyProtection="1">
      <alignment horizontal="center" vertical="center"/>
      <protection hidden="1"/>
    </xf>
    <xf numFmtId="181" fontId="0" fillId="0" borderId="4" xfId="0" applyNumberFormat="1" applyFill="1" applyBorder="1" applyAlignment="1" applyProtection="1">
      <alignment horizontal="center" vertical="center"/>
      <protection hidden="1"/>
    </xf>
    <xf numFmtId="181" fontId="0" fillId="0" borderId="3" xfId="0" applyNumberFormat="1" applyFill="1" applyBorder="1" applyAlignment="1" applyProtection="1">
      <alignment horizontal="center" vertical="center"/>
      <protection hidden="1"/>
    </xf>
    <xf numFmtId="177" fontId="1" fillId="9" borderId="23" xfId="3" applyNumberFormat="1" applyFont="1" applyFill="1" applyBorder="1" applyAlignment="1" applyProtection="1">
      <alignment horizontal="center" vertical="center"/>
      <protection locked="0"/>
    </xf>
    <xf numFmtId="177" fontId="1" fillId="9" borderId="24" xfId="3" applyNumberFormat="1" applyFont="1" applyFill="1" applyBorder="1" applyAlignment="1" applyProtection="1">
      <alignment horizontal="center" vertical="center"/>
      <protection locked="0"/>
    </xf>
    <xf numFmtId="177" fontId="1" fillId="9" borderId="25" xfId="3" applyNumberFormat="1" applyFont="1" applyFill="1" applyBorder="1" applyAlignment="1" applyProtection="1">
      <alignment horizontal="center" vertical="center"/>
      <protection locked="0"/>
    </xf>
    <xf numFmtId="181" fontId="1" fillId="9" borderId="19" xfId="2" applyNumberFormat="1" applyFont="1" applyFill="1" applyBorder="1" applyAlignment="1" applyProtection="1">
      <alignment horizontal="center" vertical="center"/>
      <protection locked="0"/>
    </xf>
    <xf numFmtId="181" fontId="1" fillId="9" borderId="4" xfId="2" applyNumberFormat="1" applyFont="1" applyFill="1" applyBorder="1" applyAlignment="1" applyProtection="1">
      <alignment horizontal="center" vertical="center"/>
      <protection locked="0"/>
    </xf>
    <xf numFmtId="181" fontId="1" fillId="9" borderId="20" xfId="2" applyNumberFormat="1" applyFont="1" applyFill="1" applyBorder="1" applyAlignment="1" applyProtection="1">
      <alignment horizontal="center" vertical="center"/>
      <protection locked="0"/>
    </xf>
    <xf numFmtId="180" fontId="1" fillId="9" borderId="19" xfId="0" applyNumberFormat="1" applyFont="1" applyFill="1" applyBorder="1" applyAlignment="1" applyProtection="1">
      <alignment horizontal="center" vertical="center"/>
      <protection locked="0"/>
    </xf>
    <xf numFmtId="180" fontId="1" fillId="9" borderId="4" xfId="0" applyNumberFormat="1" applyFont="1" applyFill="1" applyBorder="1" applyAlignment="1" applyProtection="1">
      <alignment horizontal="center" vertical="center"/>
      <protection locked="0"/>
    </xf>
    <xf numFmtId="180" fontId="1" fillId="9" borderId="20" xfId="0" applyNumberFormat="1" applyFont="1" applyFill="1" applyBorder="1" applyAlignment="1" applyProtection="1">
      <alignment horizontal="center" vertical="center"/>
      <protection locked="0"/>
    </xf>
    <xf numFmtId="180" fontId="1" fillId="9" borderId="16" xfId="0" applyNumberFormat="1" applyFont="1" applyFill="1" applyBorder="1" applyAlignment="1" applyProtection="1">
      <alignment horizontal="center" vertical="center"/>
      <protection locked="0"/>
    </xf>
    <xf numFmtId="180" fontId="1" fillId="9" borderId="17" xfId="0" applyNumberFormat="1" applyFont="1" applyFill="1" applyBorder="1" applyAlignment="1" applyProtection="1">
      <alignment horizontal="center" vertical="center"/>
      <protection locked="0"/>
    </xf>
    <xf numFmtId="180" fontId="1" fillId="9" borderId="18" xfId="0" applyNumberFormat="1" applyFont="1" applyFill="1" applyBorder="1" applyAlignment="1" applyProtection="1">
      <alignment horizontal="center" vertical="center"/>
      <protection locked="0"/>
    </xf>
    <xf numFmtId="0" fontId="3" fillId="0" borderId="8" xfId="0" applyFont="1" applyBorder="1" applyAlignment="1" applyProtection="1">
      <alignment horizontal="right" vertical="center"/>
    </xf>
    <xf numFmtId="181" fontId="1" fillId="9" borderId="24" xfId="2" applyNumberFormat="1" applyFont="1" applyFill="1" applyBorder="1" applyAlignment="1" applyProtection="1">
      <alignment horizontal="center" vertical="center"/>
      <protection locked="0"/>
    </xf>
    <xf numFmtId="181" fontId="1" fillId="9" borderId="25" xfId="2" applyNumberFormat="1"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80" fontId="7" fillId="0" borderId="19" xfId="0" quotePrefix="1" applyNumberFormat="1" applyFont="1" applyFill="1" applyBorder="1" applyAlignment="1" applyProtection="1">
      <alignment horizontal="center" vertical="center"/>
      <protection hidden="1"/>
    </xf>
    <xf numFmtId="180" fontId="7" fillId="0" borderId="4" xfId="0" applyNumberFormat="1" applyFont="1" applyFill="1" applyBorder="1" applyAlignment="1" applyProtection="1">
      <alignment horizontal="center" vertical="center"/>
      <protection hidden="1"/>
    </xf>
    <xf numFmtId="180" fontId="7" fillId="0" borderId="20" xfId="0" applyNumberFormat="1" applyFont="1" applyFill="1" applyBorder="1" applyAlignment="1" applyProtection="1">
      <alignment horizontal="center" vertical="center"/>
      <protection hidden="1"/>
    </xf>
    <xf numFmtId="180" fontId="7" fillId="9" borderId="19" xfId="0" quotePrefix="1" applyNumberFormat="1" applyFont="1" applyFill="1" applyBorder="1" applyAlignment="1" applyProtection="1">
      <alignment horizontal="center" vertical="center"/>
      <protection locked="0" hidden="1"/>
    </xf>
    <xf numFmtId="180" fontId="7" fillId="9" borderId="4" xfId="0" applyNumberFormat="1" applyFont="1" applyFill="1" applyBorder="1" applyAlignment="1" applyProtection="1">
      <alignment horizontal="center" vertical="center"/>
      <protection locked="0" hidden="1"/>
    </xf>
    <xf numFmtId="180" fontId="7" fillId="9" borderId="20" xfId="0" applyNumberFormat="1" applyFont="1" applyFill="1" applyBorder="1" applyAlignment="1" applyProtection="1">
      <alignment horizontal="center" vertical="center"/>
      <protection locked="0" hidden="1"/>
    </xf>
    <xf numFmtId="181" fontId="4" fillId="9" borderId="23" xfId="2" applyNumberFormat="1" applyFont="1" applyFill="1" applyBorder="1" applyAlignment="1" applyProtection="1">
      <alignment horizontal="center" vertical="center"/>
      <protection locked="0"/>
    </xf>
    <xf numFmtId="181" fontId="18" fillId="9" borderId="24" xfId="2" applyNumberFormat="1" applyFont="1" applyFill="1" applyBorder="1" applyAlignment="1" applyProtection="1">
      <alignment horizontal="center" vertical="center"/>
      <protection locked="0"/>
    </xf>
    <xf numFmtId="181" fontId="18" fillId="9" borderId="25" xfId="2" applyNumberFormat="1" applyFont="1" applyFill="1" applyBorder="1" applyAlignment="1" applyProtection="1">
      <alignment horizontal="center" vertical="center"/>
      <protection locked="0"/>
    </xf>
    <xf numFmtId="0" fontId="3" fillId="0" borderId="8" xfId="0" applyFont="1" applyBorder="1" applyAlignment="1" applyProtection="1">
      <alignment horizontal="right" vertical="center"/>
      <protection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3" xfId="0" applyFont="1" applyFill="1" applyBorder="1" applyAlignment="1">
      <alignment horizontal="center" vertical="center"/>
    </xf>
    <xf numFmtId="0" fontId="3" fillId="5" borderId="8" xfId="0" applyFont="1" applyFill="1" applyBorder="1" applyAlignment="1" applyProtection="1">
      <alignment horizontal="right" vertical="center"/>
      <protection locked="0"/>
    </xf>
    <xf numFmtId="180" fontId="7" fillId="10" borderId="2" xfId="0" quotePrefix="1" applyNumberFormat="1" applyFont="1" applyFill="1" applyBorder="1" applyAlignment="1" applyProtection="1">
      <alignment horizontal="center" vertical="center"/>
      <protection locked="0"/>
    </xf>
    <xf numFmtId="180" fontId="7" fillId="10" borderId="4" xfId="0" applyNumberFormat="1" applyFont="1" applyFill="1" applyBorder="1" applyAlignment="1" applyProtection="1">
      <alignment horizontal="center" vertical="center"/>
      <protection locked="0"/>
    </xf>
    <xf numFmtId="180" fontId="7" fillId="10" borderId="3" xfId="0" applyNumberFormat="1" applyFont="1" applyFill="1" applyBorder="1" applyAlignment="1" applyProtection="1">
      <alignment horizontal="center" vertical="center"/>
      <protection locked="0"/>
    </xf>
    <xf numFmtId="0" fontId="1" fillId="11" borderId="1" xfId="0" applyFont="1" applyFill="1" applyBorder="1" applyAlignment="1">
      <alignment horizontal="center" vertical="center"/>
    </xf>
    <xf numFmtId="0" fontId="7" fillId="11" borderId="2"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3"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2" xfId="0" applyFont="1" applyFill="1" applyBorder="1" applyAlignment="1" applyProtection="1">
      <alignment horizontal="center" vertical="center"/>
      <protection locked="0"/>
    </xf>
    <xf numFmtId="0" fontId="1" fillId="11" borderId="4" xfId="0" applyFont="1" applyFill="1" applyBorder="1" applyAlignment="1" applyProtection="1">
      <alignment horizontal="center" vertical="center"/>
      <protection locked="0"/>
    </xf>
    <xf numFmtId="0" fontId="1" fillId="11" borderId="3" xfId="0" applyFont="1" applyFill="1" applyBorder="1" applyAlignment="1" applyProtection="1">
      <alignment horizontal="center" vertical="center"/>
      <protection locked="0"/>
    </xf>
    <xf numFmtId="0" fontId="1" fillId="11" borderId="2" xfId="0" applyFont="1" applyFill="1" applyBorder="1" applyAlignment="1">
      <alignment horizontal="center" vertical="center"/>
    </xf>
    <xf numFmtId="0" fontId="1" fillId="11" borderId="4" xfId="0" applyFont="1" applyFill="1" applyBorder="1" applyAlignment="1">
      <alignment horizontal="center" vertical="center"/>
    </xf>
    <xf numFmtId="0" fontId="1" fillId="11" borderId="3" xfId="0" applyFont="1" applyFill="1" applyBorder="1" applyAlignment="1">
      <alignment horizontal="center" vertical="center"/>
    </xf>
    <xf numFmtId="176" fontId="1" fillId="11" borderId="2" xfId="0" applyNumberFormat="1" applyFont="1" applyFill="1" applyBorder="1" applyAlignment="1" applyProtection="1">
      <alignment horizontal="center" vertical="center"/>
    </xf>
    <xf numFmtId="176" fontId="1" fillId="11" borderId="4" xfId="0" applyNumberFormat="1" applyFont="1" applyFill="1" applyBorder="1" applyAlignment="1" applyProtection="1">
      <alignment horizontal="center" vertical="center"/>
    </xf>
    <xf numFmtId="176" fontId="1" fillId="11" borderId="3" xfId="0" applyNumberFormat="1" applyFont="1" applyFill="1" applyBorder="1" applyAlignment="1" applyProtection="1">
      <alignment horizontal="center" vertical="center"/>
    </xf>
    <xf numFmtId="176" fontId="1" fillId="11" borderId="2" xfId="0" applyNumberFormat="1" applyFont="1" applyFill="1" applyBorder="1" applyAlignment="1">
      <alignment horizontal="center" vertical="center"/>
    </xf>
    <xf numFmtId="176" fontId="1" fillId="11" borderId="4" xfId="0" applyNumberFormat="1" applyFont="1" applyFill="1" applyBorder="1" applyAlignment="1">
      <alignment horizontal="center" vertical="center"/>
    </xf>
    <xf numFmtId="176" fontId="1" fillId="11" borderId="3" xfId="0" applyNumberFormat="1" applyFont="1" applyFill="1" applyBorder="1" applyAlignment="1">
      <alignment horizontal="center" vertical="center"/>
    </xf>
  </cellXfs>
  <cellStyles count="4">
    <cellStyle name="パーセント" xfId="3" builtinId="5"/>
    <cellStyle name="桁区切り" xfId="2" builtinId="6"/>
    <cellStyle name="標準" xfId="0" builtinId="0"/>
    <cellStyle name="標準 2" xfId="1" xr:uid="{00000000-0005-0000-0000-000002000000}"/>
  </cellStyles>
  <dxfs count="1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numFmt numFmtId="183" formatCode="#,##0.0"/>
    </dxf>
    <dxf>
      <numFmt numFmtId="183" formatCode="#,##0.0"/>
    </dxf>
    <dxf>
      <font>
        <color theme="0"/>
      </font>
      <fill>
        <patternFill>
          <bgColor rgb="FFFF0000"/>
        </patternFill>
      </fill>
    </dxf>
    <dxf>
      <numFmt numFmtId="183" formatCode="#,##0.0"/>
    </dxf>
    <dxf>
      <numFmt numFmtId="183" formatCode="#,##0.0"/>
    </dxf>
    <dxf>
      <font>
        <color theme="0"/>
      </font>
      <fill>
        <patternFill>
          <bgColor rgb="FFFF0000"/>
        </patternFill>
      </fill>
    </dxf>
    <dxf>
      <numFmt numFmtId="183" formatCode="#,##0.0"/>
    </dxf>
    <dxf>
      <font>
        <color theme="0"/>
      </font>
      <fill>
        <patternFill>
          <bgColor rgb="FFFF0000"/>
        </patternFill>
      </fill>
    </dxf>
  </dxfs>
  <tableStyles count="0" defaultTableStyle="TableStyleMedium2" defaultPivotStyle="PivotStyleMedium9"/>
  <colors>
    <mruColors>
      <color rgb="FFFFC000"/>
      <color rgb="FF0000FF"/>
      <color rgb="FFCCFFCC"/>
      <color rgb="FFFFFF66"/>
      <color rgb="FFFFCCFF"/>
      <color rgb="FFFFFFCC"/>
      <color rgb="FFE6B8B7"/>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505369</xdr:colOff>
      <xdr:row>4</xdr:row>
      <xdr:rowOff>81643</xdr:rowOff>
    </xdr:from>
    <xdr:to>
      <xdr:col>20</xdr:col>
      <xdr:colOff>470081</xdr:colOff>
      <xdr:row>9</xdr:row>
      <xdr:rowOff>123765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03324" y="921748"/>
          <a:ext cx="5052967" cy="1089872"/>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297452</xdr:colOff>
      <xdr:row>31</xdr:row>
      <xdr:rowOff>258536</xdr:rowOff>
    </xdr:from>
    <xdr:to>
      <xdr:col>24</xdr:col>
      <xdr:colOff>544286</xdr:colOff>
      <xdr:row>34</xdr:row>
      <xdr:rowOff>77625</xdr:rowOff>
    </xdr:to>
    <xdr:sp macro="" textlink="">
      <xdr:nvSpPr>
        <xdr:cNvPr id="6" name="角丸四角形吹き出し 7">
          <a:extLst>
            <a:ext uri="{FF2B5EF4-FFF2-40B4-BE49-F238E27FC236}">
              <a16:creationId xmlns:a16="http://schemas.microsoft.com/office/drawing/2014/main" id="{00000000-0008-0000-0000-000006000000}"/>
            </a:ext>
          </a:extLst>
        </xdr:cNvPr>
        <xdr:cNvSpPr/>
      </xdr:nvSpPr>
      <xdr:spPr>
        <a:xfrm>
          <a:off x="11781881" y="8994322"/>
          <a:ext cx="4274548" cy="798803"/>
        </a:xfrm>
        <a:prstGeom prst="wedgeRoundRectCallout">
          <a:avLst>
            <a:gd name="adj1" fmla="val -70662"/>
            <a:gd name="adj2" fmla="val -1755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リリース後の契約容量が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未満となる場合、応札できません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160655</xdr:colOff>
      <xdr:row>11</xdr:row>
      <xdr:rowOff>49531</xdr:rowOff>
    </xdr:from>
    <xdr:to>
      <xdr:col>24</xdr:col>
      <xdr:colOff>616992</xdr:colOff>
      <xdr:row>17</xdr:row>
      <xdr:rowOff>79376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527030" y="2319656"/>
          <a:ext cx="4123462"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336152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9927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206375</xdr:colOff>
      <xdr:row>23</xdr:row>
      <xdr:rowOff>174625</xdr:rowOff>
    </xdr:from>
    <xdr:to>
      <xdr:col>25</xdr:col>
      <xdr:colOff>234315</xdr:colOff>
      <xdr:row>27</xdr:row>
      <xdr:rowOff>266066</xdr:rowOff>
    </xdr:to>
    <xdr:sp macro="" textlink="">
      <xdr:nvSpPr>
        <xdr:cNvPr id="4" name="角丸四角形吹き出し 6">
          <a:extLst>
            <a:ext uri="{FF2B5EF4-FFF2-40B4-BE49-F238E27FC236}">
              <a16:creationId xmlns:a16="http://schemas.microsoft.com/office/drawing/2014/main" id="{00000000-0008-0000-0100-000004000000}"/>
            </a:ext>
          </a:extLst>
        </xdr:cNvPr>
        <xdr:cNvSpPr/>
      </xdr:nvSpPr>
      <xdr:spPr>
        <a:xfrm>
          <a:off x="13350875" y="67468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140970</xdr:colOff>
      <xdr:row>8</xdr:row>
      <xdr:rowOff>19686</xdr:rowOff>
    </xdr:from>
    <xdr:to>
      <xdr:col>24</xdr:col>
      <xdr:colOff>616357</xdr:colOff>
      <xdr:row>14</xdr:row>
      <xdr:rowOff>95251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1650345" y="1670686"/>
          <a:ext cx="4142512" cy="196469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570795</xdr:colOff>
      <xdr:row>0</xdr:row>
      <xdr:rowOff>0</xdr:rowOff>
    </xdr:from>
    <xdr:ext cx="3271088" cy="473463"/>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33913" y="0"/>
          <a:ext cx="3271088"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度　応札用</a:t>
          </a:r>
        </a:p>
      </xdr:txBody>
    </xdr:sp>
    <xdr:clientData/>
  </xdr:oneCellAnchor>
  <xdr:twoCellAnchor>
    <xdr:from>
      <xdr:col>18</xdr:col>
      <xdr:colOff>127000</xdr:colOff>
      <xdr:row>23</xdr:row>
      <xdr:rowOff>190500</xdr:rowOff>
    </xdr:from>
    <xdr:to>
      <xdr:col>25</xdr:col>
      <xdr:colOff>154940</xdr:colOff>
      <xdr:row>27</xdr:row>
      <xdr:rowOff>281941</xdr:rowOff>
    </xdr:to>
    <xdr:sp macro="" textlink="">
      <xdr:nvSpPr>
        <xdr:cNvPr id="4" name="角丸四角形吹き出し 6">
          <a:extLst>
            <a:ext uri="{FF2B5EF4-FFF2-40B4-BE49-F238E27FC236}">
              <a16:creationId xmlns:a16="http://schemas.microsoft.com/office/drawing/2014/main" id="{00000000-0008-0000-0200-000004000000}"/>
            </a:ext>
          </a:extLst>
        </xdr:cNvPr>
        <xdr:cNvSpPr/>
      </xdr:nvSpPr>
      <xdr:spPr>
        <a:xfrm>
          <a:off x="13271500" y="6762750"/>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130810</xdr:colOff>
      <xdr:row>8</xdr:row>
      <xdr:rowOff>49531</xdr:rowOff>
    </xdr:from>
    <xdr:to>
      <xdr:col>24</xdr:col>
      <xdr:colOff>615722</xdr:colOff>
      <xdr:row>14</xdr:row>
      <xdr:rowOff>79376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40185" y="1700531"/>
          <a:ext cx="4152037" cy="191897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030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95250</xdr:colOff>
      <xdr:row>23</xdr:row>
      <xdr:rowOff>238125</xdr:rowOff>
    </xdr:from>
    <xdr:to>
      <xdr:col>25</xdr:col>
      <xdr:colOff>123190</xdr:colOff>
      <xdr:row>28</xdr:row>
      <xdr:rowOff>27941</xdr:rowOff>
    </xdr:to>
    <xdr:sp macro="" textlink="">
      <xdr:nvSpPr>
        <xdr:cNvPr id="4" name="角丸四角形吹き出し 6">
          <a:extLst>
            <a:ext uri="{FF2B5EF4-FFF2-40B4-BE49-F238E27FC236}">
              <a16:creationId xmlns:a16="http://schemas.microsoft.com/office/drawing/2014/main" id="{00000000-0008-0000-0300-000004000000}"/>
            </a:ext>
          </a:extLst>
        </xdr:cNvPr>
        <xdr:cNvSpPr/>
      </xdr:nvSpPr>
      <xdr:spPr>
        <a:xfrm>
          <a:off x="13239750" y="6810375"/>
          <a:ext cx="4298315" cy="1456691"/>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メインオークション応札時の送電可能電力以下の整数値を入力してください。</a:t>
          </a:r>
        </a:p>
      </xdr:txBody>
    </xdr:sp>
    <xdr:clientData/>
  </xdr:twoCellAnchor>
  <xdr:twoCellAnchor>
    <xdr:from>
      <xdr:col>17</xdr:col>
      <xdr:colOff>140970</xdr:colOff>
      <xdr:row>8</xdr:row>
      <xdr:rowOff>19685</xdr:rowOff>
    </xdr:from>
    <xdr:to>
      <xdr:col>24</xdr:col>
      <xdr:colOff>616357</xdr:colOff>
      <xdr:row>14</xdr:row>
      <xdr:rowOff>111125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650345" y="1670685"/>
          <a:ext cx="4142512" cy="198056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77662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537119</xdr:colOff>
      <xdr:row>3</xdr:row>
      <xdr:rowOff>34018</xdr:rowOff>
    </xdr:from>
    <xdr:to>
      <xdr:col>21</xdr:col>
      <xdr:colOff>597081</xdr:colOff>
      <xdr:row>8</xdr:row>
      <xdr:rowOff>76140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8474619" y="653143"/>
          <a:ext cx="5568587" cy="107399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91440</xdr:colOff>
      <xdr:row>8</xdr:row>
      <xdr:rowOff>140970</xdr:rowOff>
    </xdr:from>
    <xdr:to>
      <xdr:col>25</xdr:col>
      <xdr:colOff>362357</xdr:colOff>
      <xdr:row>16</xdr:row>
      <xdr:rowOff>174624</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11997690" y="1791970"/>
          <a:ext cx="4541292" cy="224027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81652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18</xdr:col>
      <xdr:colOff>83548</xdr:colOff>
      <xdr:row>9</xdr:row>
      <xdr:rowOff>40825</xdr:rowOff>
    </xdr:from>
    <xdr:to>
      <xdr:col>24</xdr:col>
      <xdr:colOff>554037</xdr:colOff>
      <xdr:row>15</xdr:row>
      <xdr:rowOff>365125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228048" y="1993450"/>
          <a:ext cx="4058239" cy="22134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81652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140970</xdr:colOff>
      <xdr:row>8</xdr:row>
      <xdr:rowOff>19685</xdr:rowOff>
    </xdr:from>
    <xdr:to>
      <xdr:col>24</xdr:col>
      <xdr:colOff>616357</xdr:colOff>
      <xdr:row>15</xdr:row>
      <xdr:rowOff>206375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12856845" y="1670685"/>
          <a:ext cx="4491762" cy="2377440"/>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816527"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170815</xdr:colOff>
      <xdr:row>8</xdr:row>
      <xdr:rowOff>19685</xdr:rowOff>
    </xdr:from>
    <xdr:to>
      <xdr:col>25</xdr:col>
      <xdr:colOff>11202</xdr:colOff>
      <xdr:row>15</xdr:row>
      <xdr:rowOff>111124</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2886690" y="1670685"/>
          <a:ext cx="4539387" cy="2282189"/>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・応札に使用しないシートは、入力箇所（オレンジ色セル）にゼロを入力してください。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447448</xdr:colOff>
      <xdr:row>0</xdr:row>
      <xdr:rowOff>103909</xdr:rowOff>
    </xdr:from>
    <xdr:ext cx="4280416" cy="473463"/>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634493" y="103909"/>
          <a:ext cx="4280416"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年度以降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A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17318</xdr:rowOff>
    </xdr:from>
    <xdr:to>
      <xdr:col>11</xdr:col>
      <xdr:colOff>324097</xdr:colOff>
      <xdr:row>2</xdr:row>
      <xdr:rowOff>122563</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0" y="17318"/>
          <a:ext cx="7511142" cy="520881"/>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外部連系ツールのデータ取り込み用シート</a:t>
          </a:r>
          <a:endParaRPr kumimoji="1" lang="en-US" altLang="ja-JP" sz="1400">
            <a:solidFill>
              <a:srgbClr val="FF0000"/>
            </a:solidFill>
          </a:endParaRPr>
        </a:p>
      </xdr:txBody>
    </xdr:sp>
    <xdr:clientData/>
  </xdr:twoCellAnchor>
  <xdr:twoCellAnchor>
    <xdr:from>
      <xdr:col>20</xdr:col>
      <xdr:colOff>436284</xdr:colOff>
      <xdr:row>11</xdr:row>
      <xdr:rowOff>103909</xdr:rowOff>
    </xdr:from>
    <xdr:to>
      <xdr:col>27</xdr:col>
      <xdr:colOff>92428</xdr:colOff>
      <xdr:row>13</xdr:row>
      <xdr:rowOff>280554</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13251739" y="2389909"/>
          <a:ext cx="4505234" cy="80010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（実需給</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2024</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版）</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24</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16</xdr:col>
      <xdr:colOff>216477</xdr:colOff>
      <xdr:row>12</xdr:row>
      <xdr:rowOff>166922</xdr:rowOff>
    </xdr:from>
    <xdr:to>
      <xdr:col>20</xdr:col>
      <xdr:colOff>436284</xdr:colOff>
      <xdr:row>12</xdr:row>
      <xdr:rowOff>196042</xdr:rowOff>
    </xdr:to>
    <xdr:cxnSp macro="">
      <xdr:nvCxnSpPr>
        <xdr:cNvPr id="6" name="直線矢印コネクタ 5">
          <a:extLst>
            <a:ext uri="{FF2B5EF4-FFF2-40B4-BE49-F238E27FC236}">
              <a16:creationId xmlns:a16="http://schemas.microsoft.com/office/drawing/2014/main" id="{00000000-0008-0000-0A00-000006000000}"/>
            </a:ext>
          </a:extLst>
        </xdr:cNvPr>
        <xdr:cNvCxnSpPr>
          <a:stCxn id="5" idx="1"/>
        </xdr:cNvCxnSpPr>
      </xdr:nvCxnSpPr>
      <xdr:spPr>
        <a:xfrm flipH="1" flipV="1">
          <a:off x="11300113" y="2764649"/>
          <a:ext cx="1951626" cy="2912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155864</xdr:colOff>
      <xdr:row>12</xdr:row>
      <xdr:rowOff>192232</xdr:rowOff>
    </xdr:from>
    <xdr:to>
      <xdr:col>20</xdr:col>
      <xdr:colOff>436284</xdr:colOff>
      <xdr:row>23</xdr:row>
      <xdr:rowOff>173182</xdr:rowOff>
    </xdr:to>
    <xdr:cxnSp macro="">
      <xdr:nvCxnSpPr>
        <xdr:cNvPr id="7" name="直線矢印コネクタ 6">
          <a:extLst>
            <a:ext uri="{FF2B5EF4-FFF2-40B4-BE49-F238E27FC236}">
              <a16:creationId xmlns:a16="http://schemas.microsoft.com/office/drawing/2014/main" id="{00000000-0008-0000-0A00-000007000000}"/>
            </a:ext>
          </a:extLst>
        </xdr:cNvPr>
        <xdr:cNvCxnSpPr>
          <a:stCxn id="5" idx="1"/>
        </xdr:cNvCxnSpPr>
      </xdr:nvCxnSpPr>
      <xdr:spPr>
        <a:xfrm flipH="1">
          <a:off x="11239500" y="2789959"/>
          <a:ext cx="2012239" cy="3479223"/>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5C63-5F54-4E3C-9828-5BACC46A7D6B}">
  <sheetPr>
    <tabColor theme="0" tint="-0.34998626667073579"/>
    <pageSetUpPr fitToPage="1"/>
  </sheetPr>
  <dimension ref="A1:Q39"/>
  <sheetViews>
    <sheetView view="pageBreakPreview" zoomScale="85" zoomScaleNormal="60" zoomScaleSheetLayoutView="85" workbookViewId="0"/>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42" t="s">
        <v>85</v>
      </c>
      <c r="B1" s="42"/>
      <c r="C1" s="42"/>
      <c r="D1" s="42"/>
      <c r="E1" s="42"/>
      <c r="F1" s="19" t="s">
        <v>53</v>
      </c>
    </row>
    <row r="2" spans="1:17" ht="16.2" x14ac:dyDescent="0.3">
      <c r="A2" s="119" t="s">
        <v>0</v>
      </c>
      <c r="B2" s="120"/>
      <c r="C2" s="3"/>
      <c r="D2" s="3"/>
      <c r="E2" s="3"/>
      <c r="F2" s="3"/>
      <c r="G2" s="3"/>
      <c r="H2" s="3"/>
      <c r="I2" s="3"/>
      <c r="J2" s="3"/>
      <c r="K2" s="3"/>
      <c r="L2" s="3"/>
      <c r="M2" s="3"/>
      <c r="N2" s="3"/>
      <c r="O2" s="3"/>
      <c r="P2" s="3"/>
      <c r="Q2" s="3"/>
    </row>
    <row r="3" spans="1:17" ht="16.2" x14ac:dyDescent="0.3">
      <c r="A3" s="62"/>
      <c r="B3" s="63"/>
      <c r="C3" s="3"/>
      <c r="D3" s="3"/>
      <c r="E3" s="3"/>
      <c r="F3" s="3"/>
      <c r="G3" s="3"/>
      <c r="H3" s="3"/>
      <c r="I3" s="3"/>
      <c r="J3" s="3"/>
      <c r="K3" s="3"/>
      <c r="L3" s="3"/>
      <c r="M3" s="3"/>
      <c r="N3" s="3"/>
      <c r="O3" s="3"/>
      <c r="P3" s="3"/>
      <c r="Q3" s="3"/>
    </row>
    <row r="4" spans="1:17" ht="16.2" x14ac:dyDescent="0.3">
      <c r="A4" s="121" t="s">
        <v>112</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37</v>
      </c>
      <c r="B6" s="121"/>
      <c r="C6" s="121"/>
      <c r="D6" s="121"/>
      <c r="E6" s="121"/>
      <c r="F6" s="121"/>
      <c r="G6" s="121"/>
      <c r="H6" s="121"/>
      <c r="I6" s="121"/>
      <c r="J6" s="121"/>
      <c r="K6" s="121"/>
      <c r="L6" s="121"/>
      <c r="M6" s="121"/>
      <c r="N6" s="121"/>
      <c r="O6" s="121"/>
      <c r="P6" s="121"/>
      <c r="Q6" s="121"/>
    </row>
    <row r="7" spans="1:17" ht="16.2" x14ac:dyDescent="0.3">
      <c r="A7" s="32"/>
      <c r="B7" s="32"/>
      <c r="C7" s="32"/>
      <c r="D7" s="32"/>
      <c r="E7" s="32"/>
      <c r="F7" s="32"/>
      <c r="G7" s="32"/>
      <c r="H7" s="32"/>
      <c r="I7" s="32"/>
      <c r="J7" s="32"/>
      <c r="K7" s="32"/>
      <c r="L7" s="32"/>
      <c r="M7" s="32"/>
      <c r="N7" s="32"/>
      <c r="O7" s="32"/>
      <c r="P7" s="32"/>
      <c r="Q7" s="32"/>
    </row>
    <row r="8" spans="1:17" ht="16.2" x14ac:dyDescent="0.3">
      <c r="A8" s="64" t="s">
        <v>102</v>
      </c>
      <c r="B8" s="32"/>
      <c r="C8" s="32"/>
      <c r="D8" s="32"/>
      <c r="E8" s="32"/>
      <c r="F8" s="32"/>
      <c r="G8" s="32"/>
      <c r="H8" s="32"/>
      <c r="I8" s="32"/>
      <c r="J8" s="32"/>
      <c r="K8" s="32"/>
      <c r="L8" s="32"/>
      <c r="M8" s="32"/>
      <c r="N8" s="32"/>
      <c r="O8" s="32"/>
      <c r="P8" s="32"/>
      <c r="Q8" s="32"/>
    </row>
    <row r="9" spans="1:17" ht="16.2" x14ac:dyDescent="0.3">
      <c r="A9" s="32"/>
      <c r="B9" s="65" t="s">
        <v>76</v>
      </c>
      <c r="C9" s="32"/>
      <c r="D9" s="32"/>
      <c r="E9" s="32"/>
      <c r="F9" s="32"/>
      <c r="G9" s="32"/>
      <c r="H9" s="32"/>
      <c r="I9" s="32"/>
      <c r="J9" s="32"/>
      <c r="K9" s="32"/>
      <c r="L9" s="32"/>
      <c r="M9" s="32"/>
      <c r="N9" s="32"/>
      <c r="O9" s="32"/>
      <c r="P9" s="32"/>
      <c r="Q9" s="32"/>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22" t="s">
        <v>55</v>
      </c>
      <c r="N11" s="122"/>
      <c r="O11" s="122"/>
      <c r="P11" s="122"/>
      <c r="Q11" s="122"/>
    </row>
    <row r="12" spans="1:17" ht="24" customHeight="1" thickBot="1" x14ac:dyDescent="0.35">
      <c r="A12" s="95" t="s">
        <v>1</v>
      </c>
      <c r="B12" s="95"/>
      <c r="C12" s="95"/>
      <c r="D12" s="95"/>
      <c r="E12" s="123" t="s">
        <v>24</v>
      </c>
      <c r="F12" s="124"/>
      <c r="G12" s="124"/>
      <c r="H12" s="124"/>
      <c r="I12" s="124"/>
      <c r="J12" s="124"/>
      <c r="K12" s="124"/>
      <c r="L12" s="124"/>
      <c r="M12" s="124"/>
      <c r="N12" s="124"/>
      <c r="O12" s="124"/>
      <c r="P12" s="125"/>
      <c r="Q12" s="31" t="s">
        <v>2</v>
      </c>
    </row>
    <row r="13" spans="1:17" ht="24" customHeight="1" x14ac:dyDescent="0.3">
      <c r="A13" s="95" t="s">
        <v>3</v>
      </c>
      <c r="B13" s="95"/>
      <c r="C13" s="95"/>
      <c r="D13" s="99"/>
      <c r="E13" s="116">
        <v>0</v>
      </c>
      <c r="F13" s="117"/>
      <c r="G13" s="117"/>
      <c r="H13" s="117"/>
      <c r="I13" s="117"/>
      <c r="J13" s="117"/>
      <c r="K13" s="117"/>
      <c r="L13" s="117"/>
      <c r="M13" s="117"/>
      <c r="N13" s="117"/>
      <c r="O13" s="117"/>
      <c r="P13" s="118"/>
      <c r="Q13" s="33"/>
    </row>
    <row r="14" spans="1:17" ht="30" customHeight="1" x14ac:dyDescent="0.3">
      <c r="A14" s="94" t="s">
        <v>4</v>
      </c>
      <c r="B14" s="94"/>
      <c r="C14" s="94"/>
      <c r="D14" s="103"/>
      <c r="E14" s="106" t="s">
        <v>100</v>
      </c>
      <c r="F14" s="107"/>
      <c r="G14" s="107"/>
      <c r="H14" s="107"/>
      <c r="I14" s="107"/>
      <c r="J14" s="107"/>
      <c r="K14" s="107"/>
      <c r="L14" s="107"/>
      <c r="M14" s="107"/>
      <c r="N14" s="107"/>
      <c r="O14" s="107"/>
      <c r="P14" s="108"/>
      <c r="Q14" s="33"/>
    </row>
    <row r="15" spans="1:17" ht="24" customHeight="1" x14ac:dyDescent="0.3">
      <c r="A15" s="95" t="s">
        <v>5</v>
      </c>
      <c r="B15" s="95"/>
      <c r="C15" s="95"/>
      <c r="D15" s="99"/>
      <c r="E15" s="106" t="s">
        <v>103</v>
      </c>
      <c r="F15" s="107"/>
      <c r="G15" s="107"/>
      <c r="H15" s="107"/>
      <c r="I15" s="107"/>
      <c r="J15" s="107"/>
      <c r="K15" s="107"/>
      <c r="L15" s="107"/>
      <c r="M15" s="107"/>
      <c r="N15" s="107"/>
      <c r="O15" s="107"/>
      <c r="P15" s="108"/>
      <c r="Q15" s="33"/>
    </row>
    <row r="16" spans="1:17" ht="24" customHeight="1" x14ac:dyDescent="0.3">
      <c r="A16" s="95" t="s">
        <v>6</v>
      </c>
      <c r="B16" s="95"/>
      <c r="C16" s="95"/>
      <c r="D16" s="99"/>
      <c r="E16" s="106" t="s">
        <v>101</v>
      </c>
      <c r="F16" s="107"/>
      <c r="G16" s="107"/>
      <c r="H16" s="107"/>
      <c r="I16" s="107"/>
      <c r="J16" s="107"/>
      <c r="K16" s="107"/>
      <c r="L16" s="107"/>
      <c r="M16" s="107"/>
      <c r="N16" s="107"/>
      <c r="O16" s="107"/>
      <c r="P16" s="108"/>
      <c r="Q16" s="33"/>
    </row>
    <row r="17" spans="1:17" ht="24" customHeight="1" x14ac:dyDescent="0.3">
      <c r="A17" s="95" t="s">
        <v>7</v>
      </c>
      <c r="B17" s="95"/>
      <c r="C17" s="95"/>
      <c r="D17" s="99"/>
      <c r="E17" s="109" t="s">
        <v>86</v>
      </c>
      <c r="F17" s="110"/>
      <c r="G17" s="110"/>
      <c r="H17" s="110"/>
      <c r="I17" s="110"/>
      <c r="J17" s="110"/>
      <c r="K17" s="110"/>
      <c r="L17" s="110"/>
      <c r="M17" s="110"/>
      <c r="N17" s="110"/>
      <c r="O17" s="110"/>
      <c r="P17" s="111"/>
      <c r="Q17" s="34" t="s">
        <v>23</v>
      </c>
    </row>
    <row r="18" spans="1:17" ht="24" customHeight="1" x14ac:dyDescent="0.3">
      <c r="A18" s="95" t="s">
        <v>38</v>
      </c>
      <c r="B18" s="95"/>
      <c r="C18" s="95"/>
      <c r="D18" s="99"/>
      <c r="E18" s="109" t="s">
        <v>45</v>
      </c>
      <c r="F18" s="110"/>
      <c r="G18" s="110"/>
      <c r="H18" s="110"/>
      <c r="I18" s="110"/>
      <c r="J18" s="110"/>
      <c r="K18" s="110"/>
      <c r="L18" s="110"/>
      <c r="M18" s="110"/>
      <c r="N18" s="110"/>
      <c r="O18" s="110"/>
      <c r="P18" s="111"/>
      <c r="Q18" s="34" t="s">
        <v>23</v>
      </c>
    </row>
    <row r="19" spans="1:17" ht="24" customHeight="1" x14ac:dyDescent="0.3">
      <c r="A19" s="99" t="s">
        <v>39</v>
      </c>
      <c r="B19" s="112"/>
      <c r="C19" s="112"/>
      <c r="D19" s="112"/>
      <c r="E19" s="109" t="s">
        <v>86</v>
      </c>
      <c r="F19" s="110"/>
      <c r="G19" s="110"/>
      <c r="H19" s="110"/>
      <c r="I19" s="110"/>
      <c r="J19" s="110"/>
      <c r="K19" s="110"/>
      <c r="L19" s="110"/>
      <c r="M19" s="110"/>
      <c r="N19" s="110"/>
      <c r="O19" s="110"/>
      <c r="P19" s="111"/>
      <c r="Q19" s="34" t="s">
        <v>111</v>
      </c>
    </row>
    <row r="20" spans="1:17" ht="24" customHeight="1" x14ac:dyDescent="0.3">
      <c r="A20" s="94" t="s">
        <v>84</v>
      </c>
      <c r="B20" s="95"/>
      <c r="C20" s="95"/>
      <c r="D20" s="99"/>
      <c r="E20" s="37" t="s">
        <v>11</v>
      </c>
      <c r="F20" s="31" t="s">
        <v>12</v>
      </c>
      <c r="G20" s="31" t="s">
        <v>13</v>
      </c>
      <c r="H20" s="31" t="s">
        <v>14</v>
      </c>
      <c r="I20" s="31" t="s">
        <v>15</v>
      </c>
      <c r="J20" s="31" t="s">
        <v>16</v>
      </c>
      <c r="K20" s="31" t="s">
        <v>17</v>
      </c>
      <c r="L20" s="31" t="s">
        <v>18</v>
      </c>
      <c r="M20" s="31" t="s">
        <v>19</v>
      </c>
      <c r="N20" s="31" t="s">
        <v>20</v>
      </c>
      <c r="O20" s="31" t="s">
        <v>21</v>
      </c>
      <c r="P20" s="38" t="s">
        <v>22</v>
      </c>
      <c r="Q20" s="33"/>
    </row>
    <row r="21" spans="1:17" ht="24" customHeight="1" x14ac:dyDescent="0.3">
      <c r="A21" s="95"/>
      <c r="B21" s="95"/>
      <c r="C21" s="95"/>
      <c r="D21" s="99"/>
      <c r="E21" s="66">
        <v>8622</v>
      </c>
      <c r="F21" s="67">
        <v>9055</v>
      </c>
      <c r="G21" s="67">
        <v>9387</v>
      </c>
      <c r="H21" s="67">
        <v>9142</v>
      </c>
      <c r="I21" s="67">
        <v>8721</v>
      </c>
      <c r="J21" s="67">
        <v>7380</v>
      </c>
      <c r="K21" s="67">
        <v>5963</v>
      </c>
      <c r="L21" s="67">
        <v>5946</v>
      </c>
      <c r="M21" s="67">
        <v>6601</v>
      </c>
      <c r="N21" s="67">
        <v>7436</v>
      </c>
      <c r="O21" s="67">
        <v>7618</v>
      </c>
      <c r="P21" s="68">
        <v>7995</v>
      </c>
      <c r="Q21" s="34" t="s">
        <v>23</v>
      </c>
    </row>
    <row r="22" spans="1:17" ht="33.6" customHeight="1" x14ac:dyDescent="0.3">
      <c r="A22" s="94" t="s">
        <v>87</v>
      </c>
      <c r="B22" s="95"/>
      <c r="C22" s="95"/>
      <c r="D22" s="99"/>
      <c r="E22" s="113">
        <v>9294</v>
      </c>
      <c r="F22" s="114"/>
      <c r="G22" s="114"/>
      <c r="H22" s="114"/>
      <c r="I22" s="114"/>
      <c r="J22" s="114"/>
      <c r="K22" s="114"/>
      <c r="L22" s="114"/>
      <c r="M22" s="114"/>
      <c r="N22" s="114"/>
      <c r="O22" s="114"/>
      <c r="P22" s="115"/>
      <c r="Q22" s="35"/>
    </row>
    <row r="23" spans="1:17" ht="24" customHeight="1" x14ac:dyDescent="0.3">
      <c r="A23" s="94" t="s">
        <v>106</v>
      </c>
      <c r="B23" s="95"/>
      <c r="C23" s="95"/>
      <c r="D23" s="99"/>
      <c r="E23" s="37" t="s">
        <v>11</v>
      </c>
      <c r="F23" s="31" t="s">
        <v>12</v>
      </c>
      <c r="G23" s="31" t="s">
        <v>13</v>
      </c>
      <c r="H23" s="31" t="s">
        <v>14</v>
      </c>
      <c r="I23" s="31" t="s">
        <v>15</v>
      </c>
      <c r="J23" s="31" t="s">
        <v>16</v>
      </c>
      <c r="K23" s="31" t="s">
        <v>17</v>
      </c>
      <c r="L23" s="31" t="s">
        <v>18</v>
      </c>
      <c r="M23" s="31" t="s">
        <v>19</v>
      </c>
      <c r="N23" s="31" t="s">
        <v>20</v>
      </c>
      <c r="O23" s="31" t="s">
        <v>21</v>
      </c>
      <c r="P23" s="38" t="s">
        <v>22</v>
      </c>
      <c r="Q23" s="35"/>
    </row>
    <row r="24" spans="1:17" ht="24" customHeight="1" x14ac:dyDescent="0.3">
      <c r="A24" s="95"/>
      <c r="B24" s="95"/>
      <c r="C24" s="95"/>
      <c r="D24" s="99"/>
      <c r="E24" s="72">
        <v>8622</v>
      </c>
      <c r="F24" s="58">
        <v>9055</v>
      </c>
      <c r="G24" s="58">
        <v>9387</v>
      </c>
      <c r="H24" s="58">
        <v>9142</v>
      </c>
      <c r="I24" s="58">
        <v>8721</v>
      </c>
      <c r="J24" s="58">
        <v>7380</v>
      </c>
      <c r="K24" s="58">
        <v>5963</v>
      </c>
      <c r="L24" s="58">
        <v>5946</v>
      </c>
      <c r="M24" s="58">
        <v>6601</v>
      </c>
      <c r="N24" s="58">
        <v>7436</v>
      </c>
      <c r="O24" s="58">
        <v>7618</v>
      </c>
      <c r="P24" s="73">
        <v>7995</v>
      </c>
      <c r="Q24" s="35" t="s">
        <v>23</v>
      </c>
    </row>
    <row r="25" spans="1:17" ht="33" customHeight="1" thickBot="1" x14ac:dyDescent="0.35">
      <c r="A25" s="94" t="s">
        <v>83</v>
      </c>
      <c r="B25" s="95"/>
      <c r="C25" s="95"/>
      <c r="D25" s="99"/>
      <c r="E25" s="100">
        <v>9294</v>
      </c>
      <c r="F25" s="101"/>
      <c r="G25" s="101"/>
      <c r="H25" s="101"/>
      <c r="I25" s="101"/>
      <c r="J25" s="101"/>
      <c r="K25" s="101"/>
      <c r="L25" s="101"/>
      <c r="M25" s="101"/>
      <c r="N25" s="101"/>
      <c r="O25" s="101"/>
      <c r="P25" s="102"/>
      <c r="Q25" s="34" t="s">
        <v>23</v>
      </c>
    </row>
    <row r="26" spans="1:17" ht="24" customHeight="1" x14ac:dyDescent="0.3">
      <c r="A26" s="94" t="s">
        <v>94</v>
      </c>
      <c r="B26" s="95"/>
      <c r="C26" s="95"/>
      <c r="D26" s="95"/>
      <c r="E26" s="36" t="s">
        <v>11</v>
      </c>
      <c r="F26" s="36" t="s">
        <v>12</v>
      </c>
      <c r="G26" s="36" t="s">
        <v>13</v>
      </c>
      <c r="H26" s="36" t="s">
        <v>14</v>
      </c>
      <c r="I26" s="36" t="s">
        <v>15</v>
      </c>
      <c r="J26" s="36" t="s">
        <v>16</v>
      </c>
      <c r="K26" s="36" t="s">
        <v>17</v>
      </c>
      <c r="L26" s="36" t="s">
        <v>18</v>
      </c>
      <c r="M26" s="36" t="s">
        <v>19</v>
      </c>
      <c r="N26" s="36" t="s">
        <v>20</v>
      </c>
      <c r="O26" s="36" t="s">
        <v>21</v>
      </c>
      <c r="P26" s="36" t="s">
        <v>22</v>
      </c>
      <c r="Q26" s="10" t="s">
        <v>23</v>
      </c>
    </row>
    <row r="27" spans="1:17" ht="24" customHeight="1" x14ac:dyDescent="0.3">
      <c r="A27" s="95"/>
      <c r="B27" s="95"/>
      <c r="C27" s="95"/>
      <c r="D27" s="95"/>
      <c r="E27" s="61">
        <v>30000</v>
      </c>
      <c r="F27" s="61">
        <v>30000</v>
      </c>
      <c r="G27" s="61">
        <v>30000</v>
      </c>
      <c r="H27" s="61">
        <v>30000</v>
      </c>
      <c r="I27" s="61">
        <v>30000</v>
      </c>
      <c r="J27" s="61">
        <v>30000</v>
      </c>
      <c r="K27" s="61">
        <v>30000</v>
      </c>
      <c r="L27" s="61">
        <v>30000</v>
      </c>
      <c r="M27" s="61">
        <v>30000</v>
      </c>
      <c r="N27" s="61">
        <v>30000</v>
      </c>
      <c r="O27" s="61">
        <v>30000</v>
      </c>
      <c r="P27" s="61">
        <v>30000</v>
      </c>
      <c r="Q27" s="10" t="s">
        <v>23</v>
      </c>
    </row>
    <row r="28" spans="1:17" ht="24" customHeight="1" x14ac:dyDescent="0.3">
      <c r="A28" s="94" t="s">
        <v>88</v>
      </c>
      <c r="B28" s="95"/>
      <c r="C28" s="95"/>
      <c r="D28" s="95"/>
      <c r="E28" s="31" t="s">
        <v>11</v>
      </c>
      <c r="F28" s="31" t="s">
        <v>12</v>
      </c>
      <c r="G28" s="31" t="s">
        <v>13</v>
      </c>
      <c r="H28" s="31" t="s">
        <v>14</v>
      </c>
      <c r="I28" s="31" t="s">
        <v>15</v>
      </c>
      <c r="J28" s="31" t="s">
        <v>16</v>
      </c>
      <c r="K28" s="31" t="s">
        <v>17</v>
      </c>
      <c r="L28" s="31" t="s">
        <v>18</v>
      </c>
      <c r="M28" s="31" t="s">
        <v>19</v>
      </c>
      <c r="N28" s="31" t="s">
        <v>20</v>
      </c>
      <c r="O28" s="31" t="s">
        <v>21</v>
      </c>
      <c r="P28" s="31" t="s">
        <v>22</v>
      </c>
      <c r="Q28" s="10"/>
    </row>
    <row r="29" spans="1:17" ht="24" customHeight="1" x14ac:dyDescent="0.3">
      <c r="A29" s="95"/>
      <c r="B29" s="95"/>
      <c r="C29" s="95"/>
      <c r="D29" s="95"/>
      <c r="E29" s="61">
        <v>0</v>
      </c>
      <c r="F29" s="61">
        <v>0</v>
      </c>
      <c r="G29" s="61">
        <v>0</v>
      </c>
      <c r="H29" s="61">
        <v>0</v>
      </c>
      <c r="I29" s="61">
        <v>0</v>
      </c>
      <c r="J29" s="61">
        <v>0</v>
      </c>
      <c r="K29" s="61">
        <v>0</v>
      </c>
      <c r="L29" s="61">
        <v>0</v>
      </c>
      <c r="M29" s="61">
        <v>0</v>
      </c>
      <c r="N29" s="61">
        <v>0</v>
      </c>
      <c r="O29" s="61">
        <v>0</v>
      </c>
      <c r="P29" s="61">
        <v>0</v>
      </c>
      <c r="Q29" s="10" t="s">
        <v>23</v>
      </c>
    </row>
    <row r="30" spans="1:17" ht="39.6" customHeight="1" x14ac:dyDescent="0.3">
      <c r="A30" s="103" t="s">
        <v>89</v>
      </c>
      <c r="B30" s="104"/>
      <c r="C30" s="104"/>
      <c r="D30" s="105"/>
      <c r="E30" s="96">
        <v>0</v>
      </c>
      <c r="F30" s="97"/>
      <c r="G30" s="97"/>
      <c r="H30" s="97"/>
      <c r="I30" s="97"/>
      <c r="J30" s="97"/>
      <c r="K30" s="97"/>
      <c r="L30" s="97"/>
      <c r="M30" s="97"/>
      <c r="N30" s="97"/>
      <c r="O30" s="97"/>
      <c r="P30" s="98"/>
      <c r="Q30" s="10" t="s">
        <v>23</v>
      </c>
    </row>
    <row r="31" spans="1:17" ht="22.95" customHeight="1" x14ac:dyDescent="0.3">
      <c r="A31" s="88" t="s">
        <v>91</v>
      </c>
      <c r="B31" s="89"/>
      <c r="C31" s="89"/>
      <c r="D31" s="90"/>
      <c r="E31" s="31" t="s">
        <v>11</v>
      </c>
      <c r="F31" s="31" t="s">
        <v>12</v>
      </c>
      <c r="G31" s="31" t="s">
        <v>13</v>
      </c>
      <c r="H31" s="31" t="s">
        <v>14</v>
      </c>
      <c r="I31" s="31" t="s">
        <v>15</v>
      </c>
      <c r="J31" s="31" t="s">
        <v>16</v>
      </c>
      <c r="K31" s="31" t="s">
        <v>17</v>
      </c>
      <c r="L31" s="31" t="s">
        <v>18</v>
      </c>
      <c r="M31" s="31" t="s">
        <v>19</v>
      </c>
      <c r="N31" s="31" t="s">
        <v>20</v>
      </c>
      <c r="O31" s="31" t="s">
        <v>21</v>
      </c>
      <c r="P31" s="31" t="s">
        <v>22</v>
      </c>
      <c r="Q31" s="10"/>
    </row>
    <row r="32" spans="1:17" ht="22.95" customHeight="1" x14ac:dyDescent="0.3">
      <c r="A32" s="91"/>
      <c r="B32" s="92"/>
      <c r="C32" s="92"/>
      <c r="D32" s="93"/>
      <c r="E32" s="61">
        <v>8622</v>
      </c>
      <c r="F32" s="61">
        <v>9055</v>
      </c>
      <c r="G32" s="61">
        <v>9387</v>
      </c>
      <c r="H32" s="61">
        <v>9142</v>
      </c>
      <c r="I32" s="61">
        <v>8721</v>
      </c>
      <c r="J32" s="61">
        <v>7380</v>
      </c>
      <c r="K32" s="61">
        <v>5963</v>
      </c>
      <c r="L32" s="61">
        <v>5946</v>
      </c>
      <c r="M32" s="61">
        <v>6601</v>
      </c>
      <c r="N32" s="61">
        <v>7436</v>
      </c>
      <c r="O32" s="61">
        <v>7618</v>
      </c>
      <c r="P32" s="61">
        <v>7995</v>
      </c>
      <c r="Q32" s="10" t="s">
        <v>23</v>
      </c>
    </row>
    <row r="33" spans="1:17" ht="39.6" customHeight="1" x14ac:dyDescent="0.3">
      <c r="A33" s="94" t="s">
        <v>92</v>
      </c>
      <c r="B33" s="95"/>
      <c r="C33" s="95"/>
      <c r="D33" s="95"/>
      <c r="E33" s="96">
        <v>9294</v>
      </c>
      <c r="F33" s="97"/>
      <c r="G33" s="97"/>
      <c r="H33" s="97"/>
      <c r="I33" s="97"/>
      <c r="J33" s="97"/>
      <c r="K33" s="97"/>
      <c r="L33" s="97"/>
      <c r="M33" s="97"/>
      <c r="N33" s="97"/>
      <c r="O33" s="97"/>
      <c r="P33" s="98"/>
      <c r="Q33" s="10" t="s">
        <v>23</v>
      </c>
    </row>
    <row r="34" spans="1:17" x14ac:dyDescent="0.3">
      <c r="A34" s="1" t="s">
        <v>25</v>
      </c>
    </row>
    <row r="35" spans="1:17" x14ac:dyDescent="0.3">
      <c r="A35" s="1" t="s">
        <v>120</v>
      </c>
    </row>
    <row r="36" spans="1:17" x14ac:dyDescent="0.3">
      <c r="B36" s="16" t="s">
        <v>110</v>
      </c>
    </row>
    <row r="37" spans="1:17" x14ac:dyDescent="0.3">
      <c r="B37" s="1" t="s">
        <v>119</v>
      </c>
    </row>
    <row r="38" spans="1:17" x14ac:dyDescent="0.3">
      <c r="B38" s="1" t="s">
        <v>104</v>
      </c>
    </row>
    <row r="39" spans="1:17" x14ac:dyDescent="0.3">
      <c r="B39" s="1" t="s">
        <v>105</v>
      </c>
    </row>
  </sheetData>
  <dataConsolidate/>
  <mergeCells count="33">
    <mergeCell ref="A2:B2"/>
    <mergeCell ref="A4:Q4"/>
    <mergeCell ref="A6:Q6"/>
    <mergeCell ref="M11:Q11"/>
    <mergeCell ref="A12:D12"/>
    <mergeCell ref="E12:P12"/>
    <mergeCell ref="A13:D13"/>
    <mergeCell ref="E13:P13"/>
    <mergeCell ref="A14:D14"/>
    <mergeCell ref="E14:P14"/>
    <mergeCell ref="A15:D15"/>
    <mergeCell ref="E15:P15"/>
    <mergeCell ref="A23:D24"/>
    <mergeCell ref="A16:D16"/>
    <mergeCell ref="E16:P16"/>
    <mergeCell ref="A17:D17"/>
    <mergeCell ref="E17:P17"/>
    <mergeCell ref="A18:D18"/>
    <mergeCell ref="E18:P18"/>
    <mergeCell ref="A19:D19"/>
    <mergeCell ref="E19:P19"/>
    <mergeCell ref="A20:D21"/>
    <mergeCell ref="A22:D22"/>
    <mergeCell ref="E22:P22"/>
    <mergeCell ref="A31:D32"/>
    <mergeCell ref="A33:D33"/>
    <mergeCell ref="E33:P33"/>
    <mergeCell ref="A25:D25"/>
    <mergeCell ref="E25:P25"/>
    <mergeCell ref="A26:D27"/>
    <mergeCell ref="A28:D29"/>
    <mergeCell ref="A30:D30"/>
    <mergeCell ref="E30:P30"/>
  </mergeCells>
  <phoneticPr fontId="2"/>
  <pageMargins left="0.11811023622047245" right="0.11811023622047245" top="0.35433070866141736" bottom="0.35433070866141736" header="0.31496062992125984" footer="0.31496062992125984"/>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BF5E-81C9-4555-AA76-2BE07EAB1B3F}">
  <sheetPr>
    <tabColor rgb="FF0070C0"/>
  </sheetPr>
  <dimension ref="A1:AN61"/>
  <sheetViews>
    <sheetView zoomScale="70" zoomScaleNormal="70" workbookViewId="0">
      <selection activeCell="Z49" sqref="Z49"/>
    </sheetView>
  </sheetViews>
  <sheetFormatPr defaultColWidth="9" defaultRowHeight="15" x14ac:dyDescent="0.3"/>
  <cols>
    <col min="1" max="1" width="29.109375" style="1" customWidth="1"/>
    <col min="2" max="2" width="12.44140625" style="1" customWidth="1"/>
    <col min="3" max="3" width="9.77734375" style="1" customWidth="1"/>
    <col min="4" max="4" width="13.33203125" style="1" bestFit="1" customWidth="1"/>
    <col min="5" max="10" width="9.77734375" style="1" bestFit="1" customWidth="1"/>
    <col min="11" max="11" width="10.77734375" style="1" customWidth="1"/>
    <col min="12" max="12" width="4" style="1" customWidth="1"/>
    <col min="13" max="13" width="6" style="1" customWidth="1"/>
    <col min="14" max="14" width="13.21875" style="1" customWidth="1"/>
    <col min="15" max="15" width="9.77734375" style="1" customWidth="1"/>
    <col min="16" max="16" width="13.33203125" style="1" bestFit="1" customWidth="1"/>
    <col min="17" max="22" width="9.77734375" style="1" bestFit="1" customWidth="1"/>
    <col min="23" max="23" width="9.88671875" style="1" customWidth="1"/>
    <col min="24" max="24" width="5.6640625" style="1" customWidth="1"/>
    <col min="25" max="25" width="6.6640625" style="1" customWidth="1"/>
    <col min="26" max="26" width="14.6640625" style="1" customWidth="1"/>
    <col min="27" max="27" width="9.77734375" style="1" customWidth="1"/>
    <col min="28" max="28" width="13.33203125" style="1" bestFit="1" customWidth="1"/>
    <col min="29" max="34" width="9.77734375" style="1" bestFit="1" customWidth="1"/>
    <col min="35" max="35" width="12.6640625" style="1" customWidth="1"/>
    <col min="36" max="16384" width="9" style="1"/>
  </cols>
  <sheetData>
    <row r="1" spans="1:40" x14ac:dyDescent="0.3">
      <c r="A1" s="16"/>
      <c r="J1" s="4" t="s">
        <v>35</v>
      </c>
      <c r="V1" s="4" t="s">
        <v>35</v>
      </c>
      <c r="AH1" s="4" t="s">
        <v>35</v>
      </c>
    </row>
    <row r="2" spans="1:40" x14ac:dyDescent="0.3">
      <c r="B2" s="81" t="s">
        <v>26</v>
      </c>
      <c r="C2" s="81" t="s">
        <v>27</v>
      </c>
      <c r="D2" s="81" t="s">
        <v>28</v>
      </c>
      <c r="E2" s="81" t="s">
        <v>29</v>
      </c>
      <c r="F2" s="81" t="s">
        <v>30</v>
      </c>
      <c r="G2" s="81" t="s">
        <v>31</v>
      </c>
      <c r="H2" s="81" t="s">
        <v>32</v>
      </c>
      <c r="I2" s="81" t="s">
        <v>33</v>
      </c>
      <c r="J2" s="81" t="s">
        <v>34</v>
      </c>
      <c r="N2" s="81" t="s">
        <v>26</v>
      </c>
      <c r="O2" s="81" t="s">
        <v>27</v>
      </c>
      <c r="P2" s="81" t="s">
        <v>28</v>
      </c>
      <c r="Q2" s="81" t="s">
        <v>29</v>
      </c>
      <c r="R2" s="81" t="s">
        <v>30</v>
      </c>
      <c r="S2" s="81" t="s">
        <v>31</v>
      </c>
      <c r="T2" s="81" t="s">
        <v>32</v>
      </c>
      <c r="U2" s="81" t="s">
        <v>33</v>
      </c>
      <c r="V2" s="81" t="s">
        <v>34</v>
      </c>
      <c r="Z2" s="81" t="s">
        <v>26</v>
      </c>
      <c r="AA2" s="81" t="s">
        <v>27</v>
      </c>
      <c r="AB2" s="81" t="s">
        <v>28</v>
      </c>
      <c r="AC2" s="81" t="s">
        <v>29</v>
      </c>
      <c r="AD2" s="81" t="s">
        <v>30</v>
      </c>
      <c r="AE2" s="81" t="s">
        <v>31</v>
      </c>
      <c r="AF2" s="81" t="s">
        <v>32</v>
      </c>
      <c r="AG2" s="81" t="s">
        <v>33</v>
      </c>
      <c r="AH2" s="81" t="s">
        <v>34</v>
      </c>
    </row>
    <row r="3" spans="1:40" x14ac:dyDescent="0.3">
      <c r="A3" s="1" t="s">
        <v>113</v>
      </c>
      <c r="B3" s="7" t="s">
        <v>40</v>
      </c>
      <c r="K3" s="9" t="s">
        <v>49</v>
      </c>
      <c r="N3" s="8" t="s">
        <v>41</v>
      </c>
      <c r="O3" s="4"/>
      <c r="P3" s="4"/>
      <c r="Q3" s="4"/>
      <c r="R3" s="4"/>
      <c r="S3" s="4"/>
      <c r="T3" s="4"/>
      <c r="U3" s="4"/>
      <c r="V3" s="4"/>
      <c r="W3" s="9" t="s">
        <v>49</v>
      </c>
      <c r="Z3" s="8" t="s">
        <v>42</v>
      </c>
      <c r="AA3" s="4"/>
      <c r="AB3" s="4"/>
      <c r="AC3" s="4"/>
      <c r="AD3" s="4"/>
      <c r="AE3" s="4"/>
      <c r="AF3" s="4"/>
      <c r="AG3" s="4"/>
      <c r="AH3" s="4"/>
      <c r="AI3" s="9" t="s">
        <v>49</v>
      </c>
    </row>
    <row r="4" spans="1:40" x14ac:dyDescent="0.3">
      <c r="A4" s="4" t="s">
        <v>11</v>
      </c>
      <c r="B4" s="23">
        <v>1.6101913923939955E-2</v>
      </c>
      <c r="C4" s="23">
        <v>3.8523598917036023E-2</v>
      </c>
      <c r="D4" s="23">
        <v>2.2331020979197293E-2</v>
      </c>
      <c r="E4" s="23">
        <v>9.0046763092083565E-2</v>
      </c>
      <c r="F4" s="23">
        <v>0.12832286782196511</v>
      </c>
      <c r="G4" s="23">
        <v>8.5763696114365684E-2</v>
      </c>
      <c r="H4" s="23">
        <v>6.3675264008929547E-2</v>
      </c>
      <c r="I4" s="23">
        <v>8.6347955559511275E-2</v>
      </c>
      <c r="J4" s="23">
        <v>1.4817663328630635E-2</v>
      </c>
      <c r="K4" s="82">
        <f>IFERROR(HLOOKUP('【リリースAX】入力 (太陽光)'!$E$13,$B$2:$J$15,ROW()-1,0),0)</f>
        <v>0</v>
      </c>
      <c r="M4" s="4" t="s">
        <v>11</v>
      </c>
      <c r="N4" s="23">
        <v>0.20045104256411247</v>
      </c>
      <c r="O4" s="23">
        <v>0.32058385807397122</v>
      </c>
      <c r="P4" s="23">
        <v>0.35758899311912723</v>
      </c>
      <c r="Q4" s="23">
        <v>0.29016236932728906</v>
      </c>
      <c r="R4" s="23">
        <v>0.18314644708108277</v>
      </c>
      <c r="S4" s="23">
        <v>0.28258147714906612</v>
      </c>
      <c r="T4" s="23">
        <v>0.25143950824158035</v>
      </c>
      <c r="U4" s="23">
        <v>0.31338553865422925</v>
      </c>
      <c r="V4" s="23">
        <v>0.18422496985790715</v>
      </c>
      <c r="W4" s="82">
        <f>IFERROR(HLOOKUP('【リリースAX】入力 (太陽光)'!$E$13,$N$2:$V$15,ROW()-1,0),0)</f>
        <v>0</v>
      </c>
      <c r="Y4" s="4" t="s">
        <v>11</v>
      </c>
      <c r="Z4" s="23">
        <v>0.39519083204166183</v>
      </c>
      <c r="AA4" s="23">
        <v>0.70482068201940551</v>
      </c>
      <c r="AB4" s="23">
        <v>0.5705952791788248</v>
      </c>
      <c r="AC4" s="23">
        <v>0.49113052796174805</v>
      </c>
      <c r="AD4" s="23">
        <v>0.67201472224869041</v>
      </c>
      <c r="AE4" s="23">
        <v>0.50823186054006475</v>
      </c>
      <c r="AF4" s="23">
        <v>0.44997075398567848</v>
      </c>
      <c r="AG4" s="23">
        <v>0.44623075331000828</v>
      </c>
      <c r="AH4" s="23">
        <v>0.29000296362702971</v>
      </c>
      <c r="AI4" s="82">
        <f>IFERROR(HLOOKUP('【リリースAX】入力 (太陽光)'!$E$13,$Z$2:$AH$15,ROW()-1,0),0)</f>
        <v>0</v>
      </c>
      <c r="AL4" s="83"/>
      <c r="AM4" s="83"/>
      <c r="AN4" s="83"/>
    </row>
    <row r="5" spans="1:40" x14ac:dyDescent="0.3">
      <c r="A5" s="4" t="s">
        <v>12</v>
      </c>
      <c r="B5" s="23">
        <v>3.8201905410383014E-2</v>
      </c>
      <c r="C5" s="23">
        <v>0.12177297171748372</v>
      </c>
      <c r="D5" s="23">
        <v>9.1484007044176571E-2</v>
      </c>
      <c r="E5" s="23">
        <v>0.11146168141632604</v>
      </c>
      <c r="F5" s="23">
        <v>0.20691600733395571</v>
      </c>
      <c r="G5" s="23">
        <v>0.12091827288288316</v>
      </c>
      <c r="H5" s="23">
        <v>0.14021264437186315</v>
      </c>
      <c r="I5" s="23">
        <v>0.18806280583243001</v>
      </c>
      <c r="J5" s="23">
        <v>4.1610089131172701E-2</v>
      </c>
      <c r="K5" s="82">
        <f>IFERROR(HLOOKUP('【リリースAX】入力 (太陽光)'!$E$13,$B$2:$J$15,ROW()-1,0),0)</f>
        <v>0</v>
      </c>
      <c r="M5" s="4" t="s">
        <v>12</v>
      </c>
      <c r="N5" s="23">
        <v>0.14811769014686563</v>
      </c>
      <c r="O5" s="23">
        <v>0.16597411078243987</v>
      </c>
      <c r="P5" s="23">
        <v>0.11104445109944529</v>
      </c>
      <c r="Q5" s="23">
        <v>0.11864435323517457</v>
      </c>
      <c r="R5" s="23">
        <v>0.10107708818027274</v>
      </c>
      <c r="S5" s="23">
        <v>0.16134193626985591</v>
      </c>
      <c r="T5" s="23">
        <v>0.11176174128077956</v>
      </c>
      <c r="U5" s="23">
        <v>0.18272250741544604</v>
      </c>
      <c r="V5" s="23">
        <v>8.7198017397461372E-2</v>
      </c>
      <c r="W5" s="82">
        <f>IFERROR(HLOOKUP('【リリースAX】入力 (太陽光)'!$E$13,$N$2:$V$15,ROW()-1,0),0)</f>
        <v>0</v>
      </c>
      <c r="Y5" s="4" t="s">
        <v>12</v>
      </c>
      <c r="Z5" s="23">
        <v>0.67265642615150989</v>
      </c>
      <c r="AA5" s="23">
        <v>0.65908775496155614</v>
      </c>
      <c r="AB5" s="23">
        <v>0.6572999748018632</v>
      </c>
      <c r="AC5" s="23">
        <v>0.49288897836791318</v>
      </c>
      <c r="AD5" s="23">
        <v>0.69323255415816054</v>
      </c>
      <c r="AE5" s="23">
        <v>0.57026442594830773</v>
      </c>
      <c r="AF5" s="23">
        <v>0.35806360906993506</v>
      </c>
      <c r="AG5" s="23">
        <v>0.44648544647250615</v>
      </c>
      <c r="AH5" s="23">
        <v>0.29594834416951477</v>
      </c>
      <c r="AI5" s="82">
        <f>IFERROR(HLOOKUP('【リリースAX】入力 (太陽光)'!$E$13,$Z$2:$AH$15,ROW()-1,0),0)</f>
        <v>0</v>
      </c>
      <c r="AL5" s="83"/>
      <c r="AM5" s="83"/>
      <c r="AN5" s="83"/>
    </row>
    <row r="6" spans="1:40" x14ac:dyDescent="0.3">
      <c r="A6" s="4" t="s">
        <v>13</v>
      </c>
      <c r="B6" s="23">
        <v>5.9274903211366969E-2</v>
      </c>
      <c r="C6" s="23">
        <v>0.16942953864617372</v>
      </c>
      <c r="D6" s="23">
        <v>0.14811298501663214</v>
      </c>
      <c r="E6" s="23">
        <v>0.18246663944791125</v>
      </c>
      <c r="F6" s="23">
        <v>0.24355125882632564</v>
      </c>
      <c r="G6" s="23">
        <v>0.181737559792986</v>
      </c>
      <c r="H6" s="23">
        <v>0.17265192317233535</v>
      </c>
      <c r="I6" s="23">
        <v>0.19449860311387465</v>
      </c>
      <c r="J6" s="23">
        <v>7.6658175996275849E-2</v>
      </c>
      <c r="K6" s="82">
        <f>IFERROR(HLOOKUP('【リリースAX】入力 (太陽光)'!$E$13,$B$2:$J$15,ROW()-1,0),0)</f>
        <v>0</v>
      </c>
      <c r="M6" s="4" t="s">
        <v>13</v>
      </c>
      <c r="N6" s="23">
        <v>0.13941440704660479</v>
      </c>
      <c r="O6" s="23">
        <v>0.10608484776514966</v>
      </c>
      <c r="P6" s="23">
        <v>0.12068392069721519</v>
      </c>
      <c r="Q6" s="23">
        <v>0.11315123851765303</v>
      </c>
      <c r="R6" s="23">
        <v>5.6047060078688794E-2</v>
      </c>
      <c r="S6" s="23">
        <v>0.18197718981419528</v>
      </c>
      <c r="T6" s="23">
        <v>0.1006917926202251</v>
      </c>
      <c r="U6" s="23">
        <v>0.17367252367481933</v>
      </c>
      <c r="V6" s="23">
        <v>0.11194287842350774</v>
      </c>
      <c r="W6" s="82">
        <f>IFERROR(HLOOKUP('【リリースAX】入力 (太陽光)'!$E$13,$N$2:$V$15,ROW()-1,0),0)</f>
        <v>0</v>
      </c>
      <c r="Y6" s="4" t="s">
        <v>13</v>
      </c>
      <c r="Z6" s="23">
        <v>0.55599723219862951</v>
      </c>
      <c r="AA6" s="23">
        <v>0.48713728553811225</v>
      </c>
      <c r="AB6" s="23">
        <v>0.60926536546874244</v>
      </c>
      <c r="AC6" s="23">
        <v>0.4764098104085438</v>
      </c>
      <c r="AD6" s="23">
        <v>0.54551126846642106</v>
      </c>
      <c r="AE6" s="23">
        <v>0.55604795077188218</v>
      </c>
      <c r="AF6" s="23">
        <v>0.35071797849258968</v>
      </c>
      <c r="AG6" s="23">
        <v>0.53025670851323359</v>
      </c>
      <c r="AH6" s="23">
        <v>0.38501349724757</v>
      </c>
      <c r="AI6" s="82">
        <f>IFERROR(HLOOKUP('【リリースAX】入力 (太陽光)'!$E$13,$Z$2:$AH$15,ROW()-1,0),0)</f>
        <v>0</v>
      </c>
      <c r="AL6" s="83"/>
      <c r="AM6" s="83"/>
      <c r="AN6" s="83"/>
    </row>
    <row r="7" spans="1:40" x14ac:dyDescent="0.3">
      <c r="A7" s="4" t="s">
        <v>14</v>
      </c>
      <c r="B7" s="23">
        <v>7.8894237165603967E-2</v>
      </c>
      <c r="C7" s="23">
        <v>0.16994326659020056</v>
      </c>
      <c r="D7" s="23">
        <v>0.20358320407951724</v>
      </c>
      <c r="E7" s="23">
        <v>0.22234114184259904</v>
      </c>
      <c r="F7" s="23">
        <v>0.27820037344795223</v>
      </c>
      <c r="G7" s="23">
        <v>0.2257765050086451</v>
      </c>
      <c r="H7" s="23">
        <v>0.25655398879914443</v>
      </c>
      <c r="I7" s="23">
        <v>0.29024926532543455</v>
      </c>
      <c r="J7" s="23">
        <v>0.10304112475809102</v>
      </c>
      <c r="K7" s="82">
        <f>IFERROR(HLOOKUP('【リリースAX】入力 (太陽光)'!$E$13,$B$2:$J$15,ROW()-1,0),0)</f>
        <v>0</v>
      </c>
      <c r="M7" s="4" t="s">
        <v>14</v>
      </c>
      <c r="N7" s="23">
        <v>0.12213037894293161</v>
      </c>
      <c r="O7" s="23">
        <v>9.4986551515666234E-2</v>
      </c>
      <c r="P7" s="23">
        <v>0.15233745489672793</v>
      </c>
      <c r="Q7" s="23">
        <v>0.1318125019379309</v>
      </c>
      <c r="R7" s="23">
        <v>9.0043635173953016E-2</v>
      </c>
      <c r="S7" s="23">
        <v>8.8663130681407673E-2</v>
      </c>
      <c r="T7" s="23">
        <v>8.2337262045040771E-2</v>
      </c>
      <c r="U7" s="23">
        <v>9.3121744319437455E-2</v>
      </c>
      <c r="V7" s="23">
        <v>5.8891367011705782E-2</v>
      </c>
      <c r="W7" s="82">
        <f>IFERROR(HLOOKUP('【リリースAX】入力 (太陽光)'!$E$13,$N$2:$V$15,ROW()-1,0),0)</f>
        <v>0</v>
      </c>
      <c r="Y7" s="4" t="s">
        <v>14</v>
      </c>
      <c r="Z7" s="23">
        <v>0.39737844500783526</v>
      </c>
      <c r="AA7" s="23">
        <v>0.46969634753322953</v>
      </c>
      <c r="AB7" s="23">
        <v>0.57373976941642657</v>
      </c>
      <c r="AC7" s="23">
        <v>0.52663131016656328</v>
      </c>
      <c r="AD7" s="23">
        <v>0.53616375478011236</v>
      </c>
      <c r="AE7" s="23">
        <v>0.60070659064720999</v>
      </c>
      <c r="AF7" s="23">
        <v>0.44273334393950015</v>
      </c>
      <c r="AG7" s="23">
        <v>0.60117557473571992</v>
      </c>
      <c r="AH7" s="23">
        <v>0.42485611360128933</v>
      </c>
      <c r="AI7" s="82">
        <f>IFERROR(HLOOKUP('【リリースAX】入力 (太陽光)'!$E$13,$Z$2:$AH$15,ROW()-1,0),0)</f>
        <v>0</v>
      </c>
      <c r="AL7" s="83"/>
      <c r="AM7" s="83"/>
      <c r="AN7" s="83"/>
    </row>
    <row r="8" spans="1:40" x14ac:dyDescent="0.3">
      <c r="A8" s="4" t="s">
        <v>15</v>
      </c>
      <c r="B8" s="23">
        <v>8.2278473520521062E-2</v>
      </c>
      <c r="C8" s="23">
        <v>0.21932766204706922</v>
      </c>
      <c r="D8" s="23">
        <v>0.2293918721629758</v>
      </c>
      <c r="E8" s="23">
        <v>0.2737647623390711</v>
      </c>
      <c r="F8" s="23">
        <v>0.31149432069990624</v>
      </c>
      <c r="G8" s="23">
        <v>0.25632150919362184</v>
      </c>
      <c r="H8" s="23">
        <v>0.26807367967315726</v>
      </c>
      <c r="I8" s="23">
        <v>0.31418037028929136</v>
      </c>
      <c r="J8" s="23">
        <v>0.11418139188231427</v>
      </c>
      <c r="K8" s="82">
        <f>IFERROR(HLOOKUP('【リリースAX】入力 (太陽光)'!$E$13,$B$2:$J$15,ROW()-1,0),0)</f>
        <v>0</v>
      </c>
      <c r="M8" s="4" t="s">
        <v>15</v>
      </c>
      <c r="N8" s="23">
        <v>8.5363024165036425E-2</v>
      </c>
      <c r="O8" s="23">
        <v>0.10999028083921833</v>
      </c>
      <c r="P8" s="23">
        <v>6.0293383498538765E-2</v>
      </c>
      <c r="Q8" s="23">
        <v>0.12076739321282814</v>
      </c>
      <c r="R8" s="23">
        <v>7.9695497381985309E-2</v>
      </c>
      <c r="S8" s="23">
        <v>0.11484994829327316</v>
      </c>
      <c r="T8" s="23">
        <v>9.2291555930938796E-2</v>
      </c>
      <c r="U8" s="23">
        <v>0.13501049291938472</v>
      </c>
      <c r="V8" s="23">
        <v>7.1114797880406797E-2</v>
      </c>
      <c r="W8" s="82">
        <f>IFERROR(HLOOKUP('【リリースAX】入力 (太陽光)'!$E$13,$N$2:$V$15,ROW()-1,0),0)</f>
        <v>0</v>
      </c>
      <c r="Y8" s="4" t="s">
        <v>15</v>
      </c>
      <c r="Z8" s="23">
        <v>0.42157564095569411</v>
      </c>
      <c r="AA8" s="23">
        <v>0.40419009682762352</v>
      </c>
      <c r="AB8" s="23">
        <v>0.54079284663953708</v>
      </c>
      <c r="AC8" s="23">
        <v>0.44808865286058519</v>
      </c>
      <c r="AD8" s="23">
        <v>0.43760267639790362</v>
      </c>
      <c r="AE8" s="23">
        <v>0.48673050851806193</v>
      </c>
      <c r="AF8" s="23">
        <v>0.34108926245659549</v>
      </c>
      <c r="AG8" s="23">
        <v>0.50503627234981396</v>
      </c>
      <c r="AH8" s="23">
        <v>0.39511625644542447</v>
      </c>
      <c r="AI8" s="82">
        <f>IFERROR(HLOOKUP('【リリースAX】入力 (太陽光)'!$E$13,$Z$2:$AH$15,ROW()-1,0),0)</f>
        <v>0</v>
      </c>
      <c r="AL8" s="83"/>
      <c r="AM8" s="83"/>
      <c r="AN8" s="83"/>
    </row>
    <row r="9" spans="1:40" x14ac:dyDescent="0.3">
      <c r="A9" s="4" t="s">
        <v>16</v>
      </c>
      <c r="B9" s="23">
        <v>5.4617970130940351E-2</v>
      </c>
      <c r="C9" s="23">
        <v>0.13728852178478318</v>
      </c>
      <c r="D9" s="23">
        <v>0.14293342605203652</v>
      </c>
      <c r="E9" s="23">
        <v>0.15277584809691458</v>
      </c>
      <c r="F9" s="23">
        <v>0.20534935302591256</v>
      </c>
      <c r="G9" s="23">
        <v>0.15747807551893028</v>
      </c>
      <c r="H9" s="23">
        <v>0.15819301223892621</v>
      </c>
      <c r="I9" s="23">
        <v>0.19806538398506662</v>
      </c>
      <c r="J9" s="23">
        <v>8.2668923751446216E-2</v>
      </c>
      <c r="K9" s="82">
        <f>IFERROR(HLOOKUP('【リリースAX】入力 (太陽光)'!$E$13,$B$2:$J$15,ROW()-1,0),0)</f>
        <v>0</v>
      </c>
      <c r="M9" s="4" t="s">
        <v>16</v>
      </c>
      <c r="N9" s="23">
        <v>0.12612748764895435</v>
      </c>
      <c r="O9" s="23">
        <v>0.14120206164933632</v>
      </c>
      <c r="P9" s="23">
        <v>0.17724848844805494</v>
      </c>
      <c r="Q9" s="23">
        <v>0.10831520694523838</v>
      </c>
      <c r="R9" s="23">
        <v>9.4099781144720979E-2</v>
      </c>
      <c r="S9" s="23">
        <v>0.14417777999568263</v>
      </c>
      <c r="T9" s="23">
        <v>9.377749464434558E-2</v>
      </c>
      <c r="U9" s="23">
        <v>0.16077240291033246</v>
      </c>
      <c r="V9" s="23">
        <v>5.9887475842572854E-2</v>
      </c>
      <c r="W9" s="82">
        <f>IFERROR(HLOOKUP('【リリースAX】入力 (太陽光)'!$E$13,$N$2:$V$15,ROW()-1,0),0)</f>
        <v>0</v>
      </c>
      <c r="Y9" s="4" t="s">
        <v>16</v>
      </c>
      <c r="Z9" s="23">
        <v>0.34791263906894931</v>
      </c>
      <c r="AA9" s="23">
        <v>0.37465181585234336</v>
      </c>
      <c r="AB9" s="23">
        <v>0.51623410591746288</v>
      </c>
      <c r="AC9" s="23">
        <v>0.43835980695689059</v>
      </c>
      <c r="AD9" s="23">
        <v>0.39156889643448478</v>
      </c>
      <c r="AE9" s="23">
        <v>0.4407413172004655</v>
      </c>
      <c r="AF9" s="23">
        <v>0.34729443298226825</v>
      </c>
      <c r="AG9" s="23">
        <v>0.51118629939275384</v>
      </c>
      <c r="AH9" s="23">
        <v>0.37829352659925153</v>
      </c>
      <c r="AI9" s="82">
        <f>IFERROR(HLOOKUP('【リリースAX】入力 (太陽光)'!$E$13,$Z$2:$AH$15,ROW()-1,0),0)</f>
        <v>0</v>
      </c>
      <c r="AL9" s="83"/>
      <c r="AM9" s="83"/>
      <c r="AN9" s="83"/>
    </row>
    <row r="10" spans="1:40" x14ac:dyDescent="0.3">
      <c r="A10" s="4" t="s">
        <v>17</v>
      </c>
      <c r="B10" s="23">
        <v>7.278580467315175E-3</v>
      </c>
      <c r="C10" s="23">
        <v>8.9394727430007231E-2</v>
      </c>
      <c r="D10" s="23">
        <v>0.1019048163007738</v>
      </c>
      <c r="E10" s="23">
        <v>0.12028424649218122</v>
      </c>
      <c r="F10" s="23">
        <v>0.1565216381232232</v>
      </c>
      <c r="G10" s="23">
        <v>0.12564930699737298</v>
      </c>
      <c r="H10" s="23">
        <v>0.13217425026801866</v>
      </c>
      <c r="I10" s="23">
        <v>0.16623113407273521</v>
      </c>
      <c r="J10" s="23">
        <v>5.3099591572920608E-2</v>
      </c>
      <c r="K10" s="82">
        <f>IFERROR(HLOOKUP('【リリースAX】入力 (太陽光)'!$E$13,$B$2:$J$15,ROW()-1,0),0)</f>
        <v>0</v>
      </c>
      <c r="M10" s="4" t="s">
        <v>17</v>
      </c>
      <c r="N10" s="23">
        <v>0.15971585711063768</v>
      </c>
      <c r="O10" s="23">
        <v>0.2151809310725665</v>
      </c>
      <c r="P10" s="23">
        <v>0.2514596190498497</v>
      </c>
      <c r="Q10" s="23">
        <v>0.16967661523379801</v>
      </c>
      <c r="R10" s="23">
        <v>0.14761141772741171</v>
      </c>
      <c r="S10" s="23">
        <v>0.15369528999353269</v>
      </c>
      <c r="T10" s="23">
        <v>0.12972543729409153</v>
      </c>
      <c r="U10" s="23">
        <v>0.19443839142807998</v>
      </c>
      <c r="V10" s="23">
        <v>0.1231626193899195</v>
      </c>
      <c r="W10" s="82">
        <f>IFERROR(HLOOKUP('【リリースAX】入力 (太陽光)'!$E$13,$N$2:$V$15,ROW()-1,0),0)</f>
        <v>0</v>
      </c>
      <c r="Y10" s="4" t="s">
        <v>17</v>
      </c>
      <c r="Z10" s="23">
        <v>0.31667892035422923</v>
      </c>
      <c r="AA10" s="23">
        <v>0.29963769984547178</v>
      </c>
      <c r="AB10" s="23">
        <v>0.43060656922334872</v>
      </c>
      <c r="AC10" s="23">
        <v>0.36605809867947114</v>
      </c>
      <c r="AD10" s="23">
        <v>0.30755430436892717</v>
      </c>
      <c r="AE10" s="23">
        <v>0.32831035049502411</v>
      </c>
      <c r="AF10" s="23">
        <v>0.24615608129578884</v>
      </c>
      <c r="AG10" s="23">
        <v>0.37387229117248427</v>
      </c>
      <c r="AH10" s="23">
        <v>0.28576028857415553</v>
      </c>
      <c r="AI10" s="82">
        <f>IFERROR(HLOOKUP('【リリースAX】入力 (太陽光)'!$E$13,$Z$2:$AH$15,ROW()-1,0),0)</f>
        <v>0</v>
      </c>
      <c r="AL10" s="83"/>
      <c r="AM10" s="83"/>
      <c r="AN10" s="83"/>
    </row>
    <row r="11" spans="1:40" x14ac:dyDescent="0.3">
      <c r="A11" s="4" t="s">
        <v>18</v>
      </c>
      <c r="B11" s="23">
        <v>4.4369887297922538E-3</v>
      </c>
      <c r="C11" s="23">
        <v>1.2928890294680577E-2</v>
      </c>
      <c r="D11" s="23">
        <v>5.9488350267168184E-3</v>
      </c>
      <c r="E11" s="23">
        <v>5.8364738484404021E-3</v>
      </c>
      <c r="F11" s="23">
        <v>9.7138242241487684E-3</v>
      </c>
      <c r="G11" s="23">
        <v>4.5590976136022946E-3</v>
      </c>
      <c r="H11" s="23">
        <v>5.1970888023960332E-3</v>
      </c>
      <c r="I11" s="23">
        <v>7.6468567950446981E-3</v>
      </c>
      <c r="J11" s="23">
        <v>1.5380736051377006E-3</v>
      </c>
      <c r="K11" s="82">
        <f>IFERROR(HLOOKUP('【リリースAX】入力 (太陽光)'!$E$13,$B$2:$J$15,ROW()-1,0),0)</f>
        <v>0</v>
      </c>
      <c r="M11" s="4" t="s">
        <v>18</v>
      </c>
      <c r="N11" s="23">
        <v>0.23201721075532208</v>
      </c>
      <c r="O11" s="23">
        <v>0.32455783873495442</v>
      </c>
      <c r="P11" s="23">
        <v>0.18494581328662271</v>
      </c>
      <c r="Q11" s="23">
        <v>0.28874030971706988</v>
      </c>
      <c r="R11" s="23">
        <v>0.27331193357884148</v>
      </c>
      <c r="S11" s="23">
        <v>0.27426448557983196</v>
      </c>
      <c r="T11" s="23">
        <v>0.19336748742747109</v>
      </c>
      <c r="U11" s="23">
        <v>0.36512376697160209</v>
      </c>
      <c r="V11" s="23">
        <v>0.18845509503180849</v>
      </c>
      <c r="W11" s="82">
        <f>IFERROR(HLOOKUP('【リリースAX】入力 (太陽光)'!$E$13,$N$2:$V$15,ROW()-1,0),0)</f>
        <v>0</v>
      </c>
      <c r="Y11" s="4" t="s">
        <v>18</v>
      </c>
      <c r="Z11" s="23">
        <v>0.31110814442594914</v>
      </c>
      <c r="AA11" s="23">
        <v>0.41883075208799569</v>
      </c>
      <c r="AB11" s="23">
        <v>0.37447308880464941</v>
      </c>
      <c r="AC11" s="23">
        <v>0.3107620225322455</v>
      </c>
      <c r="AD11" s="23">
        <v>0.34247234484165923</v>
      </c>
      <c r="AE11" s="23">
        <v>0.29744608277191048</v>
      </c>
      <c r="AF11" s="23">
        <v>0.1698133742559515</v>
      </c>
      <c r="AG11" s="23">
        <v>0.24130600435124708</v>
      </c>
      <c r="AH11" s="23">
        <v>0.24049211543886442</v>
      </c>
      <c r="AI11" s="82">
        <f>IFERROR(HLOOKUP('【リリースAX】入力 (太陽光)'!$E$13,$Z$2:$AH$15,ROW()-1,0),0)</f>
        <v>0</v>
      </c>
      <c r="AL11" s="83"/>
      <c r="AM11" s="83"/>
      <c r="AN11" s="83"/>
    </row>
    <row r="12" spans="1:40" x14ac:dyDescent="0.3">
      <c r="A12" s="4" t="s">
        <v>19</v>
      </c>
      <c r="B12" s="23">
        <v>6.0169932660164918E-3</v>
      </c>
      <c r="C12" s="23">
        <v>7.1557584802686824E-3</v>
      </c>
      <c r="D12" s="23">
        <v>5.0389378134069393E-3</v>
      </c>
      <c r="E12" s="23">
        <v>6.879538719030312E-2</v>
      </c>
      <c r="F12" s="23">
        <v>3.203485979340373E-2</v>
      </c>
      <c r="G12" s="23">
        <v>5.0007248280469881E-2</v>
      </c>
      <c r="H12" s="23">
        <v>5.0821519739884871E-2</v>
      </c>
      <c r="I12" s="23">
        <v>8.1191937933608058E-2</v>
      </c>
      <c r="J12" s="23">
        <v>9.8197638266882305E-3</v>
      </c>
      <c r="K12" s="82">
        <f>IFERROR(HLOOKUP('【リリースAX】入力 (太陽光)'!$E$13,$B$2:$J$15,ROW()-1,0),0)</f>
        <v>0</v>
      </c>
      <c r="M12" s="4" t="s">
        <v>19</v>
      </c>
      <c r="N12" s="23">
        <v>0.27015393976733587</v>
      </c>
      <c r="O12" s="23">
        <v>0.47575253071159757</v>
      </c>
      <c r="P12" s="23">
        <v>0.25134870904092449</v>
      </c>
      <c r="Q12" s="23">
        <v>0.22642181123122068</v>
      </c>
      <c r="R12" s="23">
        <v>0.28119036327265373</v>
      </c>
      <c r="S12" s="23">
        <v>0.2759296929937271</v>
      </c>
      <c r="T12" s="23">
        <v>0.23519607315869975</v>
      </c>
      <c r="U12" s="23">
        <v>0.35630602833681607</v>
      </c>
      <c r="V12" s="23">
        <v>0.21746307755109009</v>
      </c>
      <c r="W12" s="82">
        <f>IFERROR(HLOOKUP('【リリースAX】入力 (太陽光)'!$E$13,$N$2:$V$15,ROW()-1,0),0)</f>
        <v>0</v>
      </c>
      <c r="Y12" s="4" t="s">
        <v>19</v>
      </c>
      <c r="Z12" s="23">
        <v>0.30706491837001459</v>
      </c>
      <c r="AA12" s="23">
        <v>0.49093173382377936</v>
      </c>
      <c r="AB12" s="23">
        <v>0.38324074185397383</v>
      </c>
      <c r="AC12" s="23">
        <v>0.30040433789653198</v>
      </c>
      <c r="AD12" s="23">
        <v>0.40650100698772446</v>
      </c>
      <c r="AE12" s="23">
        <v>0.34204836908683578</v>
      </c>
      <c r="AF12" s="23">
        <v>0.25044409500192327</v>
      </c>
      <c r="AG12" s="23">
        <v>0.24796970001495977</v>
      </c>
      <c r="AH12" s="23">
        <v>0.24466452571128933</v>
      </c>
      <c r="AI12" s="82">
        <f>IFERROR(HLOOKUP('【リリースAX】入力 (太陽光)'!$E$13,$Z$2:$AH$15,ROW()-1,0),0)</f>
        <v>0</v>
      </c>
      <c r="AL12" s="83"/>
      <c r="AM12" s="83"/>
      <c r="AN12" s="83"/>
    </row>
    <row r="13" spans="1:40" x14ac:dyDescent="0.3">
      <c r="A13" s="4" t="s">
        <v>20</v>
      </c>
      <c r="B13" s="23">
        <v>1.0817050090150403E-2</v>
      </c>
      <c r="C13" s="23">
        <v>3.9206793183684606E-2</v>
      </c>
      <c r="D13" s="23">
        <v>2.1582866216416228E-2</v>
      </c>
      <c r="E13" s="23">
        <v>5.6932639083375036E-2</v>
      </c>
      <c r="F13" s="23">
        <v>2.312690237250644E-2</v>
      </c>
      <c r="G13" s="23">
        <v>3.6338482342787193E-2</v>
      </c>
      <c r="H13" s="23">
        <v>4.2679919447441775E-2</v>
      </c>
      <c r="I13" s="23">
        <v>5.8576444692310138E-2</v>
      </c>
      <c r="J13" s="23">
        <v>2.0172448141909233E-2</v>
      </c>
      <c r="K13" s="82">
        <f>IFERROR(HLOOKUP('【リリースAX】入力 (太陽光)'!$E$13,$B$2:$J$15,ROW()-1,0),0)</f>
        <v>0</v>
      </c>
      <c r="L13" s="83"/>
      <c r="M13" s="4" t="s">
        <v>20</v>
      </c>
      <c r="N13" s="23">
        <v>0.20236899715675213</v>
      </c>
      <c r="O13" s="23">
        <v>0.42504085612993225</v>
      </c>
      <c r="P13" s="23">
        <v>0.22592414624906682</v>
      </c>
      <c r="Q13" s="23">
        <v>0.32596110809189272</v>
      </c>
      <c r="R13" s="23">
        <v>0.24604335339166689</v>
      </c>
      <c r="S13" s="23">
        <v>0.36200598616887619</v>
      </c>
      <c r="T13" s="23">
        <v>0.26851544759846785</v>
      </c>
      <c r="U13" s="23">
        <v>0.4487768292581808</v>
      </c>
      <c r="V13" s="23">
        <v>0.21694405396337257</v>
      </c>
      <c r="W13" s="82">
        <f>IFERROR(HLOOKUP('【リリースAX】入力 (太陽光)'!$E$13,$N$2:$V$15,ROW()-1,0),0)</f>
        <v>0</v>
      </c>
      <c r="Y13" s="4" t="s">
        <v>20</v>
      </c>
      <c r="Z13" s="23">
        <v>0.27202139336883929</v>
      </c>
      <c r="AA13" s="23">
        <v>0.39448222360279861</v>
      </c>
      <c r="AB13" s="23">
        <v>0.33640550800528696</v>
      </c>
      <c r="AC13" s="23">
        <v>0.25143496422790634</v>
      </c>
      <c r="AD13" s="23">
        <v>0.33134993227689757</v>
      </c>
      <c r="AE13" s="23">
        <v>0.33708984990121471</v>
      </c>
      <c r="AF13" s="23">
        <v>0.3227588118160768</v>
      </c>
      <c r="AG13" s="23">
        <v>0.25276993236618078</v>
      </c>
      <c r="AH13" s="23">
        <v>0.22119912286498231</v>
      </c>
      <c r="AI13" s="82">
        <f>IFERROR(HLOOKUP('【リリースAX】入力 (太陽光)'!$E$13,$Z$2:$AH$15,ROW()-1,0),0)</f>
        <v>0</v>
      </c>
      <c r="AL13" s="83"/>
      <c r="AM13" s="83"/>
      <c r="AN13" s="83"/>
    </row>
    <row r="14" spans="1:40" x14ac:dyDescent="0.3">
      <c r="A14" s="4" t="s">
        <v>21</v>
      </c>
      <c r="B14" s="23">
        <v>1.0373784692849166E-2</v>
      </c>
      <c r="C14" s="23">
        <v>1.2071294426316151E-2</v>
      </c>
      <c r="D14" s="23">
        <v>9.2957978890374458E-3</v>
      </c>
      <c r="E14" s="23">
        <v>3.0640651975677762E-2</v>
      </c>
      <c r="F14" s="23">
        <v>1.7282572982985276E-2</v>
      </c>
      <c r="G14" s="23">
        <v>3.3417554018902534E-2</v>
      </c>
      <c r="H14" s="23">
        <v>2.8193456738589466E-2</v>
      </c>
      <c r="I14" s="23">
        <v>4.0887574242128209E-2</v>
      </c>
      <c r="J14" s="23">
        <v>9.844005066101242E-3</v>
      </c>
      <c r="K14" s="82">
        <f>IFERROR(HLOOKUP('【リリースAX】入力 (太陽光)'!$E$13,$B$2:$J$15,ROW()-1,0),0)</f>
        <v>0</v>
      </c>
      <c r="M14" s="4" t="s">
        <v>21</v>
      </c>
      <c r="N14" s="23">
        <v>0.24290214559560022</v>
      </c>
      <c r="O14" s="23">
        <v>0.52675239072976354</v>
      </c>
      <c r="P14" s="23">
        <v>0.2613143456185999</v>
      </c>
      <c r="Q14" s="23">
        <v>0.42640462713930011</v>
      </c>
      <c r="R14" s="23">
        <v>0.2713385602953311</v>
      </c>
      <c r="S14" s="23">
        <v>0.3836537812951954</v>
      </c>
      <c r="T14" s="23">
        <v>0.26731788146165258</v>
      </c>
      <c r="U14" s="23">
        <v>0.45117410398788804</v>
      </c>
      <c r="V14" s="23">
        <v>0.2493771029067669</v>
      </c>
      <c r="W14" s="82">
        <f>IFERROR(HLOOKUP('【リリースAX】入力 (太陽光)'!$E$13,$N$2:$V$15,ROW()-1,0),0)</f>
        <v>0</v>
      </c>
      <c r="Y14" s="4" t="s">
        <v>21</v>
      </c>
      <c r="Z14" s="23">
        <v>0.2567544234686992</v>
      </c>
      <c r="AA14" s="23">
        <v>0.40970685192297923</v>
      </c>
      <c r="AB14" s="23">
        <v>0.31392632666283693</v>
      </c>
      <c r="AC14" s="23">
        <v>0.26458942178383699</v>
      </c>
      <c r="AD14" s="23">
        <v>0.32816560846749981</v>
      </c>
      <c r="AE14" s="23">
        <v>0.36548995218071229</v>
      </c>
      <c r="AF14" s="23">
        <v>0.40100836403161871</v>
      </c>
      <c r="AG14" s="23">
        <v>0.3371075717838477</v>
      </c>
      <c r="AH14" s="23">
        <v>0.24387375217170701</v>
      </c>
      <c r="AI14" s="82">
        <f>IFERROR(HLOOKUP('【リリースAX】入力 (太陽光)'!$E$13,$Z$2:$AH$15,ROW()-1,0),0)</f>
        <v>0</v>
      </c>
      <c r="AL14" s="83"/>
      <c r="AM14" s="83"/>
      <c r="AN14" s="83"/>
    </row>
    <row r="15" spans="1:40" x14ac:dyDescent="0.3">
      <c r="A15" s="4" t="s">
        <v>22</v>
      </c>
      <c r="B15" s="23">
        <v>1.0794028675536796E-2</v>
      </c>
      <c r="C15" s="23">
        <v>1.9146662669759756E-2</v>
      </c>
      <c r="D15" s="23">
        <v>1.040267947086753E-2</v>
      </c>
      <c r="E15" s="23">
        <v>2.1948073651005318E-2</v>
      </c>
      <c r="F15" s="23">
        <v>4.4650128667256518E-2</v>
      </c>
      <c r="G15" s="23">
        <v>2.5211795736729672E-2</v>
      </c>
      <c r="H15" s="23">
        <v>2.5825610598800917E-2</v>
      </c>
      <c r="I15" s="23">
        <v>4.0810059812261205E-2</v>
      </c>
      <c r="J15" s="23">
        <v>8.7198678411058543E-3</v>
      </c>
      <c r="K15" s="82">
        <f>IFERROR(HLOOKUP('【リリースAX】入力 (太陽光)'!$E$13,$B$2:$J$15,ROW()-1,0),0)</f>
        <v>0</v>
      </c>
      <c r="M15" s="4" t="s">
        <v>22</v>
      </c>
      <c r="N15" s="23">
        <v>0.20857804571958219</v>
      </c>
      <c r="O15" s="23">
        <v>0.34804889194494348</v>
      </c>
      <c r="P15" s="23">
        <v>0.30292625809760659</v>
      </c>
      <c r="Q15" s="23">
        <v>0.41983312879158646</v>
      </c>
      <c r="R15" s="23">
        <v>0.23472652695572846</v>
      </c>
      <c r="S15" s="23">
        <v>0.29396281211428799</v>
      </c>
      <c r="T15" s="23">
        <v>0.25555467865639303</v>
      </c>
      <c r="U15" s="23">
        <v>0.44030366029716295</v>
      </c>
      <c r="V15" s="23">
        <v>0.24910138869451168</v>
      </c>
      <c r="W15" s="82">
        <f>IFERROR(HLOOKUP('【リリースAX】入力 (太陽光)'!$E$13,$N$2:$V$15,ROW()-1,0),0)</f>
        <v>0</v>
      </c>
      <c r="Y15" s="4" t="s">
        <v>22</v>
      </c>
      <c r="Z15" s="23">
        <v>0.25191825898668319</v>
      </c>
      <c r="AA15" s="23">
        <v>0.53515902560525719</v>
      </c>
      <c r="AB15" s="23">
        <v>0.3868361556654511</v>
      </c>
      <c r="AC15" s="23">
        <v>0.35817466210066568</v>
      </c>
      <c r="AD15" s="23">
        <v>0.4639313845841368</v>
      </c>
      <c r="AE15" s="23">
        <v>0.41482197003716265</v>
      </c>
      <c r="AF15" s="23">
        <v>0.50011695916312171</v>
      </c>
      <c r="AG15" s="23">
        <v>0.47299335070330212</v>
      </c>
      <c r="AH15" s="23">
        <v>0.28165342004105876</v>
      </c>
      <c r="AI15" s="82">
        <f>IFERROR(HLOOKUP('【リリースAX】入力 (太陽光)'!$E$13,$Z$2:$AH$15,ROW()-1,0),0)</f>
        <v>0</v>
      </c>
      <c r="AL15" s="83"/>
      <c r="AM15" s="83"/>
      <c r="AN15" s="83"/>
    </row>
    <row r="16" spans="1:40" x14ac:dyDescent="0.3">
      <c r="A16" s="4"/>
      <c r="B16" s="4"/>
      <c r="C16" s="4"/>
      <c r="D16" s="4"/>
      <c r="E16" s="4"/>
      <c r="F16" s="4"/>
      <c r="G16" s="4"/>
      <c r="H16" s="4"/>
      <c r="I16" s="4"/>
      <c r="J16" s="4"/>
      <c r="M16" s="4"/>
      <c r="N16" s="4"/>
      <c r="O16" s="4"/>
      <c r="P16" s="4"/>
      <c r="Q16" s="4"/>
      <c r="R16" s="4"/>
      <c r="S16" s="4"/>
      <c r="T16" s="4"/>
      <c r="U16" s="4"/>
      <c r="V16" s="4"/>
      <c r="Y16" s="4"/>
      <c r="Z16" s="4"/>
      <c r="AA16" s="4"/>
      <c r="AB16" s="4"/>
      <c r="AC16" s="4"/>
      <c r="AD16" s="4"/>
      <c r="AE16" s="4"/>
      <c r="AF16" s="4"/>
      <c r="AG16" s="4"/>
      <c r="AH16" s="4"/>
    </row>
    <row r="17" spans="1:35" x14ac:dyDescent="0.3">
      <c r="A17" s="4"/>
      <c r="B17" s="8" t="s">
        <v>43</v>
      </c>
      <c r="C17" s="4"/>
      <c r="D17" s="4"/>
      <c r="E17" s="4"/>
      <c r="F17" s="4"/>
      <c r="G17" s="4"/>
      <c r="H17" s="4"/>
      <c r="I17" s="4"/>
      <c r="J17" s="4"/>
      <c r="K17" s="9" t="s">
        <v>114</v>
      </c>
      <c r="M17" s="4"/>
      <c r="N17" s="8" t="s">
        <v>43</v>
      </c>
      <c r="O17" s="4"/>
      <c r="P17" s="4"/>
      <c r="Q17" s="4"/>
      <c r="R17" s="4"/>
      <c r="S17" s="4"/>
      <c r="T17" s="4"/>
      <c r="U17" s="4"/>
      <c r="V17" s="4"/>
      <c r="W17" s="9" t="s">
        <v>36</v>
      </c>
      <c r="Y17" s="4"/>
      <c r="Z17" s="8" t="s">
        <v>43</v>
      </c>
      <c r="AA17" s="4"/>
      <c r="AB17" s="4"/>
      <c r="AC17" s="4"/>
      <c r="AD17" s="4"/>
      <c r="AE17" s="4"/>
      <c r="AF17" s="4"/>
      <c r="AG17" s="4"/>
      <c r="AH17" s="4"/>
      <c r="AI17" s="9" t="s">
        <v>36</v>
      </c>
    </row>
    <row r="18" spans="1:35" x14ac:dyDescent="0.3">
      <c r="A18" s="4" t="s">
        <v>11</v>
      </c>
      <c r="B18" s="14">
        <f>IF('【リリースAX】入力 (太陽光)'!$E$13=B$2,B4*ROUND('【リリースAX】入力 (太陽光)'!$E$15,0)/1000,0)</f>
        <v>0</v>
      </c>
      <c r="C18" s="14">
        <f>IF('【リリースAX】入力 (太陽光)'!$E$13=C$2,C4*ROUND('【リリースAX】入力 (太陽光)'!$E$15,0)/1000,0)</f>
        <v>0</v>
      </c>
      <c r="D18" s="14">
        <f>IF('【リリースAX】入力 (太陽光)'!$E$13=D$2,D4*ROUND('【リリースAX】入力 (太陽光)'!$E$15,0)/1000,0)</f>
        <v>0</v>
      </c>
      <c r="E18" s="14">
        <f>IF('【リリースAX】入力 (太陽光)'!$E$13=E$2,E4*ROUND('【リリースAX】入力 (太陽光)'!$E$15,0)/1000,0)</f>
        <v>0</v>
      </c>
      <c r="F18" s="14">
        <f>IF('【リリースAX】入力 (太陽光)'!$E$13=F$2,F4*ROUND('【リリースAX】入力 (太陽光)'!$E$15,0)/1000,0)</f>
        <v>0</v>
      </c>
      <c r="G18" s="14">
        <f>IF('【リリースAX】入力 (太陽光)'!$E$13=G$2,G4*ROUND('【リリースAX】入力 (太陽光)'!$E$15,0)/1000,0)</f>
        <v>0</v>
      </c>
      <c r="H18" s="14">
        <f>IF('【リリースAX】入力 (太陽光)'!$E$13=H$2,H4*ROUND('【リリースAX】入力 (太陽光)'!$E$15,0)/1000,0)</f>
        <v>0</v>
      </c>
      <c r="I18" s="14">
        <f>IF('【リリースAX】入力 (太陽光)'!$E$13=I$2,I4*ROUND('【リリースAX】入力 (太陽光)'!$E$15,0)/1000,0)</f>
        <v>0</v>
      </c>
      <c r="J18" s="14">
        <f>IF('【リリースAX】入力 (太陽光)'!$E$13=J$2,J4*ROUND('【リリースAX】入力 (太陽光)'!$E$15,0)/1000,0)</f>
        <v>0</v>
      </c>
      <c r="K18" s="84">
        <f>SUM(B18:J18)*1000</f>
        <v>0</v>
      </c>
      <c r="M18" s="4" t="s">
        <v>11</v>
      </c>
      <c r="N18" s="14">
        <f>IF('【リリースAX】入力(風力)'!$E$13=N$2,N4*ROUND('【リリースAX】入力 (太陽光)'!$E$15,0)/1000,0)</f>
        <v>0</v>
      </c>
      <c r="O18" s="14">
        <f>IF('【リリースAX】入力(風力)'!$E$13=O$2,O4*ROUND('【リリースAX】入力 (太陽光)'!$E$15,0)/1000,0)</f>
        <v>0</v>
      </c>
      <c r="P18" s="14">
        <f>IF('【リリースAX】入力(風力)'!$E$13=P$2,P4*ROUND('【リリースAX】入力 (太陽光)'!$E$15,0)/1000,0)</f>
        <v>0</v>
      </c>
      <c r="Q18" s="14">
        <f>IF('【リリースAX】入力(風力)'!$E$13=Q$2,Q4*ROUND('【リリースAX】入力 (太陽光)'!$E$15,0)/1000,0)</f>
        <v>0</v>
      </c>
      <c r="R18" s="14">
        <f>IF('【リリースAX】入力(風力)'!$E$13=R$2,R4*ROUND('【リリースAX】入力 (太陽光)'!$E$15,0)/1000,0)</f>
        <v>0</v>
      </c>
      <c r="S18" s="14">
        <f>IF('【リリースAX】入力(風力)'!$E$13=S$2,S4*ROUND('【リリースAX】入力 (太陽光)'!$E$15,0)/1000,0)</f>
        <v>0</v>
      </c>
      <c r="T18" s="14">
        <f>IF('【リリースAX】入力(風力)'!$E$13=T$2,T4*ROUND('【リリースAX】入力 (太陽光)'!$E$15,0)/1000,0)</f>
        <v>0</v>
      </c>
      <c r="U18" s="14">
        <f>IF('【リリースAX】入力(風力)'!$E$13=U$2,U4*ROUND('【リリースAX】入力 (太陽光)'!$E$15,0)/1000,0)</f>
        <v>0</v>
      </c>
      <c r="V18" s="14">
        <f>IF('【リリースAX】入力(風力)'!$E$13=V$2,V4*ROUND('【リリースAX】入力 (太陽光)'!$E$15,0)/1000,0)</f>
        <v>0</v>
      </c>
      <c r="W18" s="84">
        <f>SUM(N18:V18)*1000</f>
        <v>0</v>
      </c>
      <c r="Y18" s="4" t="s">
        <v>11</v>
      </c>
      <c r="Z18" s="14">
        <f>IF('【リリースAX】(水力)'!$E$13=Z$2,Z4*ROUND('【リリースAX】(水力)'!$E$15,0)/1000,0)</f>
        <v>0</v>
      </c>
      <c r="AA18" s="14">
        <f>IF('【リリースAX】(水力)'!$E$13=AA$2,AA4*ROUND('【リリースAX】(水力)'!$E$15,0)/1000,0)</f>
        <v>0</v>
      </c>
      <c r="AB18" s="14">
        <f>IF('【リリースAX】(水力)'!$E$13=AB$2,AB4*ROUND('【リリースAX】(水力)'!$E$15,0)/1000,0)</f>
        <v>0</v>
      </c>
      <c r="AC18" s="14">
        <f>IF('【リリースAX】(水力)'!$E$13=AC$2,AC4*ROUND('【リリースAX】(水力)'!$E$15,0)/1000,0)</f>
        <v>0</v>
      </c>
      <c r="AD18" s="14">
        <f>IF('【リリースAX】(水力)'!$E$13=AD$2,AD4*ROUND('【リリースAX】(水力)'!$E$15,0)/1000,0)</f>
        <v>0</v>
      </c>
      <c r="AE18" s="14">
        <f>IF('【リリースAX】(水力)'!$E$13=AE$2,AE4*ROUND('【リリースAX】(水力)'!$E$15,0)/1000,0)</f>
        <v>0</v>
      </c>
      <c r="AF18" s="14">
        <f>IF('【リリースAX】(水力)'!$E$13=AF$2,AF4*ROUND('【リリースAX】(水力)'!$E$15,0)/1000,0)</f>
        <v>0</v>
      </c>
      <c r="AG18" s="14">
        <f>IF('【リリースAX】(水力)'!$E$13=AG$2,AG4*ROUND('【リリースAX】(水力)'!$E$15,0)/1000,0)</f>
        <v>0</v>
      </c>
      <c r="AH18" s="14">
        <f>IF('【リリースAX】(水力)'!$E$13=AH$2,AH4*ROUND('【リリースAX】(水力)'!$E$15,0)/1000,0)</f>
        <v>0</v>
      </c>
      <c r="AI18" s="84">
        <f>SUM(Z18:AH18)*1000</f>
        <v>0</v>
      </c>
    </row>
    <row r="19" spans="1:35" x14ac:dyDescent="0.3">
      <c r="A19" s="4" t="s">
        <v>12</v>
      </c>
      <c r="B19" s="14">
        <f>IF('【リリースAX】入力 (太陽光)'!$E$13=B$2,B5*ROUND('【リリースAX】入力 (太陽光)'!$E$15,0)/1000,0)</f>
        <v>0</v>
      </c>
      <c r="C19" s="14">
        <f>IF('【リリースAX】入力 (太陽光)'!$E$13=C$2,C5*ROUND('【リリースAX】入力 (太陽光)'!$E$15,0)/1000,0)</f>
        <v>0</v>
      </c>
      <c r="D19" s="14">
        <f>IF('【リリースAX】入力 (太陽光)'!$E$13=D$2,D5*ROUND('【リリースAX】入力 (太陽光)'!$E$15,0)/1000,0)</f>
        <v>0</v>
      </c>
      <c r="E19" s="14">
        <f>IF('【リリースAX】入力 (太陽光)'!$E$13=E$2,E5*ROUND('【リリースAX】入力 (太陽光)'!$E$15,0)/1000,0)</f>
        <v>0</v>
      </c>
      <c r="F19" s="14">
        <f>IF('【リリースAX】入力 (太陽光)'!$E$13=F$2,F5*ROUND('【リリースAX】入力 (太陽光)'!$E$15,0)/1000,0)</f>
        <v>0</v>
      </c>
      <c r="G19" s="14">
        <f>IF('【リリースAX】入力 (太陽光)'!$E$13=G$2,G5*ROUND('【リリースAX】入力 (太陽光)'!$E$15,0)/1000,0)</f>
        <v>0</v>
      </c>
      <c r="H19" s="14">
        <f>IF('【リリースAX】入力 (太陽光)'!$E$13=H$2,H5*ROUND('【リリースAX】入力 (太陽光)'!$E$15,0)/1000,0)</f>
        <v>0</v>
      </c>
      <c r="I19" s="14">
        <f>IF('【リリースAX】入力 (太陽光)'!$E$13=I$2,I5*ROUND('【リリースAX】入力 (太陽光)'!$E$15,0)/1000,0)</f>
        <v>0</v>
      </c>
      <c r="J19" s="14">
        <f>IF('【リリースAX】入力 (太陽光)'!$E$13=J$2,J5*ROUND('【リリースAX】入力 (太陽光)'!$E$15,0)/1000,0)</f>
        <v>0</v>
      </c>
      <c r="K19" s="84">
        <f t="shared" ref="K19:K29" si="0">SUM(B19:J19)*1000</f>
        <v>0</v>
      </c>
      <c r="M19" s="4" t="s">
        <v>12</v>
      </c>
      <c r="N19" s="14">
        <f>IF('【リリースAX】入力(風力)'!$E$13=N$2,N5*ROUND('【リリースAX】入力 (太陽光)'!$E$15,0)/1000,0)</f>
        <v>0</v>
      </c>
      <c r="O19" s="14">
        <f>IF('【リリースAX】入力(風力)'!$E$13=O$2,O5*ROUND('【リリースAX】入力 (太陽光)'!$E$15,0)/1000,0)</f>
        <v>0</v>
      </c>
      <c r="P19" s="14">
        <f>IF('【リリースAX】入力(風力)'!$E$13=P$2,P5*ROUND('【リリースAX】入力 (太陽光)'!$E$15,0)/1000,0)</f>
        <v>0</v>
      </c>
      <c r="Q19" s="14">
        <f>IF('【リリースAX】入力(風力)'!$E$13=Q$2,Q5*ROUND('【リリースAX】入力 (太陽光)'!$E$15,0)/1000,0)</f>
        <v>0</v>
      </c>
      <c r="R19" s="14">
        <f>IF('【リリースAX】入力(風力)'!$E$13=R$2,R5*ROUND('【リリースAX】入力 (太陽光)'!$E$15,0)/1000,0)</f>
        <v>0</v>
      </c>
      <c r="S19" s="14">
        <f>IF('【リリースAX】入力(風力)'!$E$13=S$2,S5*ROUND('【リリースAX】入力 (太陽光)'!$E$15,0)/1000,0)</f>
        <v>0</v>
      </c>
      <c r="T19" s="14">
        <f>IF('【リリースAX】入力(風力)'!$E$13=T$2,T5*ROUND('【リリースAX】入力 (太陽光)'!$E$15,0)/1000,0)</f>
        <v>0</v>
      </c>
      <c r="U19" s="14">
        <f>IF('【リリースAX】入力(風力)'!$E$13=U$2,U5*ROUND('【リリースAX】入力 (太陽光)'!$E$15,0)/1000,0)</f>
        <v>0</v>
      </c>
      <c r="V19" s="14">
        <f>IF('【リリースAX】入力(風力)'!$E$13=V$2,V5*ROUND('【リリースAX】入力 (太陽光)'!$E$15,0)/1000,0)</f>
        <v>0</v>
      </c>
      <c r="W19" s="84">
        <f t="shared" ref="W19:W29" si="1">SUM(N19:V19)*1000</f>
        <v>0</v>
      </c>
      <c r="Y19" s="4" t="s">
        <v>12</v>
      </c>
      <c r="Z19" s="14">
        <f>IF('【リリースAX】(水力)'!$E$13=Z$2,Z5*ROUND('【リリースAX】(水力)'!$E$15,0)/1000,0)</f>
        <v>0</v>
      </c>
      <c r="AA19" s="14">
        <f>IF('【リリースAX】(水力)'!$E$13=AA$2,AA5*ROUND('【リリースAX】(水力)'!$E$15,0)/1000,0)</f>
        <v>0</v>
      </c>
      <c r="AB19" s="14">
        <f>IF('【リリースAX】(水力)'!$E$13=AB$2,AB5*ROUND('【リリースAX】(水力)'!$E$15,0)/1000,0)</f>
        <v>0</v>
      </c>
      <c r="AC19" s="14">
        <f>IF('【リリースAX】(水力)'!$E$13=AC$2,AC5*ROUND('【リリースAX】(水力)'!$E$15,0)/1000,0)</f>
        <v>0</v>
      </c>
      <c r="AD19" s="14">
        <f>IF('【リリースAX】(水力)'!$E$13=AD$2,AD5*ROUND('【リリースAX】(水力)'!$E$15,0)/1000,0)</f>
        <v>0</v>
      </c>
      <c r="AE19" s="14">
        <f>IF('【リリースAX】(水力)'!$E$13=AE$2,AE5*ROUND('【リリースAX】(水力)'!$E$15,0)/1000,0)</f>
        <v>0</v>
      </c>
      <c r="AF19" s="14">
        <f>IF('【リリースAX】(水力)'!$E$13=AF$2,AF5*ROUND('【リリースAX】(水力)'!$E$15,0)/1000,0)</f>
        <v>0</v>
      </c>
      <c r="AG19" s="14">
        <f>IF('【リリースAX】(水力)'!$E$13=AG$2,AG5*ROUND('【リリースAX】(水力)'!$E$15,0)/1000,0)</f>
        <v>0</v>
      </c>
      <c r="AH19" s="14">
        <f>IF('【リリースAX】(水力)'!$E$13=AH$2,AH5*ROUND('【リリースAX】(水力)'!$E$15,0)/1000,0)</f>
        <v>0</v>
      </c>
      <c r="AI19" s="84">
        <f t="shared" ref="AI19:AI29" si="2">SUM(Z19:AH19)*1000</f>
        <v>0</v>
      </c>
    </row>
    <row r="20" spans="1:35" x14ac:dyDescent="0.3">
      <c r="A20" s="4" t="s">
        <v>13</v>
      </c>
      <c r="B20" s="14">
        <f>IF('【リリースAX】入力 (太陽光)'!$E$13=B$2,B6*ROUND('【リリースAX】入力 (太陽光)'!$E$15,0)/1000,0)</f>
        <v>0</v>
      </c>
      <c r="C20" s="14">
        <f>IF('【リリースAX】入力 (太陽光)'!$E$13=C$2,C6*ROUND('【リリースAX】入力 (太陽光)'!$E$15,0)/1000,0)</f>
        <v>0</v>
      </c>
      <c r="D20" s="14">
        <f>IF('【リリースAX】入力 (太陽光)'!$E$13=D$2,D6*ROUND('【リリースAX】入力 (太陽光)'!$E$15,0)/1000,0)</f>
        <v>0</v>
      </c>
      <c r="E20" s="14">
        <f>IF('【リリースAX】入力 (太陽光)'!$E$13=E$2,E6*ROUND('【リリースAX】入力 (太陽光)'!$E$15,0)/1000,0)</f>
        <v>0</v>
      </c>
      <c r="F20" s="14">
        <f>IF('【リリースAX】入力 (太陽光)'!$E$13=F$2,F6*ROUND('【リリースAX】入力 (太陽光)'!$E$15,0)/1000,0)</f>
        <v>0</v>
      </c>
      <c r="G20" s="14">
        <f>IF('【リリースAX】入力 (太陽光)'!$E$13=G$2,G6*ROUND('【リリースAX】入力 (太陽光)'!$E$15,0)/1000,0)</f>
        <v>0</v>
      </c>
      <c r="H20" s="14">
        <f>IF('【リリースAX】入力 (太陽光)'!$E$13=H$2,H6*ROUND('【リリースAX】入力 (太陽光)'!$E$15,0)/1000,0)</f>
        <v>0</v>
      </c>
      <c r="I20" s="14">
        <f>IF('【リリースAX】入力 (太陽光)'!$E$13=I$2,I6*ROUND('【リリースAX】入力 (太陽光)'!$E$15,0)/1000,0)</f>
        <v>0</v>
      </c>
      <c r="J20" s="14">
        <f>IF('【リリースAX】入力 (太陽光)'!$E$13=J$2,J6*ROUND('【リリースAX】入力 (太陽光)'!$E$15,0)/1000,0)</f>
        <v>0</v>
      </c>
      <c r="K20" s="84">
        <f t="shared" si="0"/>
        <v>0</v>
      </c>
      <c r="M20" s="4" t="s">
        <v>13</v>
      </c>
      <c r="N20" s="14">
        <f>IF('【リリースAX】入力(風力)'!$E$13=N$2,N6*ROUND('【リリースAX】入力 (太陽光)'!$E$15,0)/1000,0)</f>
        <v>0</v>
      </c>
      <c r="O20" s="14">
        <f>IF('【リリースAX】入力(風力)'!$E$13=O$2,O6*ROUND('【リリースAX】入力 (太陽光)'!$E$15,0)/1000,0)</f>
        <v>0</v>
      </c>
      <c r="P20" s="14">
        <f>IF('【リリースAX】入力(風力)'!$E$13=P$2,P6*ROUND('【リリースAX】入力 (太陽光)'!$E$15,0)/1000,0)</f>
        <v>0</v>
      </c>
      <c r="Q20" s="14">
        <f>IF('【リリースAX】入力(風力)'!$E$13=Q$2,Q6*ROUND('【リリースAX】入力 (太陽光)'!$E$15,0)/1000,0)</f>
        <v>0</v>
      </c>
      <c r="R20" s="14">
        <f>IF('【リリースAX】入力(風力)'!$E$13=R$2,R6*ROUND('【リリースAX】入力 (太陽光)'!$E$15,0)/1000,0)</f>
        <v>0</v>
      </c>
      <c r="S20" s="14">
        <f>IF('【リリースAX】入力(風力)'!$E$13=S$2,S6*ROUND('【リリースAX】入力 (太陽光)'!$E$15,0)/1000,0)</f>
        <v>0</v>
      </c>
      <c r="T20" s="14">
        <f>IF('【リリースAX】入力(風力)'!$E$13=T$2,T6*ROUND('【リリースAX】入力 (太陽光)'!$E$15,0)/1000,0)</f>
        <v>0</v>
      </c>
      <c r="U20" s="14">
        <f>IF('【リリースAX】入力(風力)'!$E$13=U$2,U6*ROUND('【リリースAX】入力 (太陽光)'!$E$15,0)/1000,0)</f>
        <v>0</v>
      </c>
      <c r="V20" s="14">
        <f>IF('【リリースAX】入力(風力)'!$E$13=V$2,V6*ROUND('【リリースAX】入力 (太陽光)'!$E$15,0)/1000,0)</f>
        <v>0</v>
      </c>
      <c r="W20" s="84">
        <f t="shared" si="1"/>
        <v>0</v>
      </c>
      <c r="Y20" s="4" t="s">
        <v>13</v>
      </c>
      <c r="Z20" s="14">
        <f>IF('【リリースAX】(水力)'!$E$13=Z$2,Z6*ROUND('【リリースAX】(水力)'!$E$15,0)/1000,0)</f>
        <v>0</v>
      </c>
      <c r="AA20" s="14">
        <f>IF('【リリースAX】(水力)'!$E$13=AA$2,AA6*ROUND('【リリースAX】(水力)'!$E$15,0)/1000,0)</f>
        <v>0</v>
      </c>
      <c r="AB20" s="14">
        <f>IF('【リリースAX】(水力)'!$E$13=AB$2,AB6*ROUND('【リリースAX】(水力)'!$E$15,0)/1000,0)</f>
        <v>0</v>
      </c>
      <c r="AC20" s="14">
        <f>IF('【リリースAX】(水力)'!$E$13=AC$2,AC6*ROUND('【リリースAX】(水力)'!$E$15,0)/1000,0)</f>
        <v>0</v>
      </c>
      <c r="AD20" s="14">
        <f>IF('【リリースAX】(水力)'!$E$13=AD$2,AD6*ROUND('【リリースAX】(水力)'!$E$15,0)/1000,0)</f>
        <v>0</v>
      </c>
      <c r="AE20" s="14">
        <f>IF('【リリースAX】(水力)'!$E$13=AE$2,AE6*ROUND('【リリースAX】(水力)'!$E$15,0)/1000,0)</f>
        <v>0</v>
      </c>
      <c r="AF20" s="14">
        <f>IF('【リリースAX】(水力)'!$E$13=AF$2,AF6*ROUND('【リリースAX】(水力)'!$E$15,0)/1000,0)</f>
        <v>0</v>
      </c>
      <c r="AG20" s="14">
        <f>IF('【リリースAX】(水力)'!$E$13=AG$2,AG6*ROUND('【リリースAX】(水力)'!$E$15,0)/1000,0)</f>
        <v>0</v>
      </c>
      <c r="AH20" s="14">
        <f>IF('【リリースAX】(水力)'!$E$13=AH$2,AH6*ROUND('【リリースAX】(水力)'!$E$15,0)/1000,0)</f>
        <v>0</v>
      </c>
      <c r="AI20" s="84">
        <f t="shared" si="2"/>
        <v>0</v>
      </c>
    </row>
    <row r="21" spans="1:35" x14ac:dyDescent="0.3">
      <c r="A21" s="4" t="s">
        <v>14</v>
      </c>
      <c r="B21" s="14">
        <f>IF('【リリースAX】入力 (太陽光)'!$E$13=B$2,B7*ROUND('【リリースAX】入力 (太陽光)'!$E$15,0)/1000,0)</f>
        <v>0</v>
      </c>
      <c r="C21" s="14">
        <f>IF('【リリースAX】入力 (太陽光)'!$E$13=C$2,C7*ROUND('【リリースAX】入力 (太陽光)'!$E$15,0)/1000,0)</f>
        <v>0</v>
      </c>
      <c r="D21" s="14">
        <f>IF('【リリースAX】入力 (太陽光)'!$E$13=D$2,D7*ROUND('【リリースAX】入力 (太陽光)'!$E$15,0)/1000,0)</f>
        <v>0</v>
      </c>
      <c r="E21" s="14">
        <f>IF('【リリースAX】入力 (太陽光)'!$E$13=E$2,E7*ROUND('【リリースAX】入力 (太陽光)'!$E$15,0)/1000,0)</f>
        <v>0</v>
      </c>
      <c r="F21" s="14">
        <f>IF('【リリースAX】入力 (太陽光)'!$E$13=F$2,F7*ROUND('【リリースAX】入力 (太陽光)'!$E$15,0)/1000,0)</f>
        <v>0</v>
      </c>
      <c r="G21" s="14">
        <f>IF('【リリースAX】入力 (太陽光)'!$E$13=G$2,G7*ROUND('【リリースAX】入力 (太陽光)'!$E$15,0)/1000,0)</f>
        <v>0</v>
      </c>
      <c r="H21" s="14">
        <f>IF('【リリースAX】入力 (太陽光)'!$E$13=H$2,H7*ROUND('【リリースAX】入力 (太陽光)'!$E$15,0)/1000,0)</f>
        <v>0</v>
      </c>
      <c r="I21" s="14">
        <f>IF('【リリースAX】入力 (太陽光)'!$E$13=I$2,I7*ROUND('【リリースAX】入力 (太陽光)'!$E$15,0)/1000,0)</f>
        <v>0</v>
      </c>
      <c r="J21" s="14">
        <f>IF('【リリースAX】入力 (太陽光)'!$E$13=J$2,J7*ROUND('【リリースAX】入力 (太陽光)'!$E$15,0)/1000,0)</f>
        <v>0</v>
      </c>
      <c r="K21" s="84">
        <f t="shared" si="0"/>
        <v>0</v>
      </c>
      <c r="M21" s="4" t="s">
        <v>14</v>
      </c>
      <c r="N21" s="14">
        <f>IF('【リリースAX】入力(風力)'!$E$13=N$2,N7*ROUND('【リリースAX】入力 (太陽光)'!$E$15,0)/1000,0)</f>
        <v>0</v>
      </c>
      <c r="O21" s="14">
        <f>IF('【リリースAX】入力(風力)'!$E$13=O$2,O7*ROUND('【リリースAX】入力 (太陽光)'!$E$15,0)/1000,0)</f>
        <v>0</v>
      </c>
      <c r="P21" s="14">
        <f>IF('【リリースAX】入力(風力)'!$E$13=P$2,P7*ROUND('【リリースAX】入力 (太陽光)'!$E$15,0)/1000,0)</f>
        <v>0</v>
      </c>
      <c r="Q21" s="14">
        <f>IF('【リリースAX】入力(風力)'!$E$13=Q$2,Q7*ROUND('【リリースAX】入力 (太陽光)'!$E$15,0)/1000,0)</f>
        <v>0</v>
      </c>
      <c r="R21" s="14">
        <f>IF('【リリースAX】入力(風力)'!$E$13=R$2,R7*ROUND('【リリースAX】入力 (太陽光)'!$E$15,0)/1000,0)</f>
        <v>0</v>
      </c>
      <c r="S21" s="14">
        <f>IF('【リリースAX】入力(風力)'!$E$13=S$2,S7*ROUND('【リリースAX】入力 (太陽光)'!$E$15,0)/1000,0)</f>
        <v>0</v>
      </c>
      <c r="T21" s="14">
        <f>IF('【リリースAX】入力(風力)'!$E$13=T$2,T7*ROUND('【リリースAX】入力 (太陽光)'!$E$15,0)/1000,0)</f>
        <v>0</v>
      </c>
      <c r="U21" s="14">
        <f>IF('【リリースAX】入力(風力)'!$E$13=U$2,U7*ROUND('【リリースAX】入力 (太陽光)'!$E$15,0)/1000,0)</f>
        <v>0</v>
      </c>
      <c r="V21" s="14">
        <f>IF('【リリースAX】入力(風力)'!$E$13=V$2,V7*ROUND('【リリースAX】入力 (太陽光)'!$E$15,0)/1000,0)</f>
        <v>0</v>
      </c>
      <c r="W21" s="84">
        <f t="shared" si="1"/>
        <v>0</v>
      </c>
      <c r="Y21" s="4" t="s">
        <v>14</v>
      </c>
      <c r="Z21" s="14">
        <f>IF('【リリースAX】(水力)'!$E$13=Z$2,Z7*ROUND('【リリースAX】(水力)'!$E$15,0)/1000,0)</f>
        <v>0</v>
      </c>
      <c r="AA21" s="14">
        <f>IF('【リリースAX】(水力)'!$E$13=AA$2,AA7*ROUND('【リリースAX】(水力)'!$E$15,0)/1000,0)</f>
        <v>0</v>
      </c>
      <c r="AB21" s="14">
        <f>IF('【リリースAX】(水力)'!$E$13=AB$2,AB7*ROUND('【リリースAX】(水力)'!$E$15,0)/1000,0)</f>
        <v>0</v>
      </c>
      <c r="AC21" s="14">
        <f>IF('【リリースAX】(水力)'!$E$13=AC$2,AC7*ROUND('【リリースAX】(水力)'!$E$15,0)/1000,0)</f>
        <v>0</v>
      </c>
      <c r="AD21" s="14">
        <f>IF('【リリースAX】(水力)'!$E$13=AD$2,AD7*ROUND('【リリースAX】(水力)'!$E$15,0)/1000,0)</f>
        <v>0</v>
      </c>
      <c r="AE21" s="14">
        <f>IF('【リリースAX】(水力)'!$E$13=AE$2,AE7*ROUND('【リリースAX】(水力)'!$E$15,0)/1000,0)</f>
        <v>0</v>
      </c>
      <c r="AF21" s="14">
        <f>IF('【リリースAX】(水力)'!$E$13=AF$2,AF7*ROUND('【リリースAX】(水力)'!$E$15,0)/1000,0)</f>
        <v>0</v>
      </c>
      <c r="AG21" s="14">
        <f>IF('【リリースAX】(水力)'!$E$13=AG$2,AG7*ROUND('【リリースAX】(水力)'!$E$15,0)/1000,0)</f>
        <v>0</v>
      </c>
      <c r="AH21" s="14">
        <f>IF('【リリースAX】(水力)'!$E$13=AH$2,AH7*ROUND('【リリースAX】(水力)'!$E$15,0)/1000,0)</f>
        <v>0</v>
      </c>
      <c r="AI21" s="84">
        <f t="shared" si="2"/>
        <v>0</v>
      </c>
    </row>
    <row r="22" spans="1:35" x14ac:dyDescent="0.3">
      <c r="A22" s="4" t="s">
        <v>15</v>
      </c>
      <c r="B22" s="14">
        <f>IF('【リリースAX】入力 (太陽光)'!$E$13=B$2,B8*ROUND('【リリースAX】入力 (太陽光)'!$E$15,0)/1000,0)</f>
        <v>0</v>
      </c>
      <c r="C22" s="14">
        <f>IF('【リリースAX】入力 (太陽光)'!$E$13=C$2,C8*ROUND('【リリースAX】入力 (太陽光)'!$E$15,0)/1000,0)</f>
        <v>0</v>
      </c>
      <c r="D22" s="14">
        <f>IF('【リリースAX】入力 (太陽光)'!$E$13=D$2,D8*ROUND('【リリースAX】入力 (太陽光)'!$E$15,0)/1000,0)</f>
        <v>0</v>
      </c>
      <c r="E22" s="14">
        <f>IF('【リリースAX】入力 (太陽光)'!$E$13=E$2,E8*ROUND('【リリースAX】入力 (太陽光)'!$E$15,0)/1000,0)</f>
        <v>0</v>
      </c>
      <c r="F22" s="14">
        <f>IF('【リリースAX】入力 (太陽光)'!$E$13=F$2,F8*ROUND('【リリースAX】入力 (太陽光)'!$E$15,0)/1000,0)</f>
        <v>0</v>
      </c>
      <c r="G22" s="14">
        <f>IF('【リリースAX】入力 (太陽光)'!$E$13=G$2,G8*ROUND('【リリースAX】入力 (太陽光)'!$E$15,0)/1000,0)</f>
        <v>0</v>
      </c>
      <c r="H22" s="14">
        <f>IF('【リリースAX】入力 (太陽光)'!$E$13=H$2,H8*ROUND('【リリースAX】入力 (太陽光)'!$E$15,0)/1000,0)</f>
        <v>0</v>
      </c>
      <c r="I22" s="14">
        <f>IF('【リリースAX】入力 (太陽光)'!$E$13=I$2,I8*ROUND('【リリースAX】入力 (太陽光)'!$E$15,0)/1000,0)</f>
        <v>0</v>
      </c>
      <c r="J22" s="14">
        <f>IF('【リリースAX】入力 (太陽光)'!$E$13=J$2,J8*ROUND('【リリースAX】入力 (太陽光)'!$E$15,0)/1000,0)</f>
        <v>0</v>
      </c>
      <c r="K22" s="84">
        <f t="shared" si="0"/>
        <v>0</v>
      </c>
      <c r="M22" s="4" t="s">
        <v>15</v>
      </c>
      <c r="N22" s="14">
        <f>IF('【リリースAX】入力(風力)'!$E$13=N$2,N8*ROUND('【リリースAX】入力 (太陽光)'!$E$15,0)/1000,0)</f>
        <v>0</v>
      </c>
      <c r="O22" s="14">
        <f>IF('【リリースAX】入力(風力)'!$E$13=O$2,O8*ROUND('【リリースAX】入力 (太陽光)'!$E$15,0)/1000,0)</f>
        <v>0</v>
      </c>
      <c r="P22" s="14">
        <f>IF('【リリースAX】入力(風力)'!$E$13=P$2,P8*ROUND('【リリースAX】入力 (太陽光)'!$E$15,0)/1000,0)</f>
        <v>0</v>
      </c>
      <c r="Q22" s="14">
        <f>IF('【リリースAX】入力(風力)'!$E$13=Q$2,Q8*ROUND('【リリースAX】入力 (太陽光)'!$E$15,0)/1000,0)</f>
        <v>0</v>
      </c>
      <c r="R22" s="14">
        <f>IF('【リリースAX】入力(風力)'!$E$13=R$2,R8*ROUND('【リリースAX】入力 (太陽光)'!$E$15,0)/1000,0)</f>
        <v>0</v>
      </c>
      <c r="S22" s="14">
        <f>IF('【リリースAX】入力(風力)'!$E$13=S$2,S8*ROUND('【リリースAX】入力 (太陽光)'!$E$15,0)/1000,0)</f>
        <v>0</v>
      </c>
      <c r="T22" s="14">
        <f>IF('【リリースAX】入力(風力)'!$E$13=T$2,T8*ROUND('【リリースAX】入力 (太陽光)'!$E$15,0)/1000,0)</f>
        <v>0</v>
      </c>
      <c r="U22" s="14">
        <f>IF('【リリースAX】入力(風力)'!$E$13=U$2,U8*ROUND('【リリースAX】入力 (太陽光)'!$E$15,0)/1000,0)</f>
        <v>0</v>
      </c>
      <c r="V22" s="14">
        <f>IF('【リリースAX】入力(風力)'!$E$13=V$2,V8*ROUND('【リリースAX】入力 (太陽光)'!$E$15,0)/1000,0)</f>
        <v>0</v>
      </c>
      <c r="W22" s="84">
        <f t="shared" si="1"/>
        <v>0</v>
      </c>
      <c r="Y22" s="4" t="s">
        <v>15</v>
      </c>
      <c r="Z22" s="14">
        <f>IF('【リリースAX】(水力)'!$E$13=Z$2,Z8*ROUND('【リリースAX】(水力)'!$E$15,0)/1000,0)</f>
        <v>0</v>
      </c>
      <c r="AA22" s="14">
        <f>IF('【リリースAX】(水力)'!$E$13=AA$2,AA8*ROUND('【リリースAX】(水力)'!$E$15,0)/1000,0)</f>
        <v>0</v>
      </c>
      <c r="AB22" s="14">
        <f>IF('【リリースAX】(水力)'!$E$13=AB$2,AB8*ROUND('【リリースAX】(水力)'!$E$15,0)/1000,0)</f>
        <v>0</v>
      </c>
      <c r="AC22" s="14">
        <f>IF('【リリースAX】(水力)'!$E$13=AC$2,AC8*ROUND('【リリースAX】(水力)'!$E$15,0)/1000,0)</f>
        <v>0</v>
      </c>
      <c r="AD22" s="14">
        <f>IF('【リリースAX】(水力)'!$E$13=AD$2,AD8*ROUND('【リリースAX】(水力)'!$E$15,0)/1000,0)</f>
        <v>0</v>
      </c>
      <c r="AE22" s="14">
        <f>IF('【リリースAX】(水力)'!$E$13=AE$2,AE8*ROUND('【リリースAX】(水力)'!$E$15,0)/1000,0)</f>
        <v>0</v>
      </c>
      <c r="AF22" s="14">
        <f>IF('【リリースAX】(水力)'!$E$13=AF$2,AF8*ROUND('【リリースAX】(水力)'!$E$15,0)/1000,0)</f>
        <v>0</v>
      </c>
      <c r="AG22" s="14">
        <f>IF('【リリースAX】(水力)'!$E$13=AG$2,AG8*ROUND('【リリースAX】(水力)'!$E$15,0)/1000,0)</f>
        <v>0</v>
      </c>
      <c r="AH22" s="14">
        <f>IF('【リリースAX】(水力)'!$E$13=AH$2,AH8*ROUND('【リリースAX】(水力)'!$E$15,0)/1000,0)</f>
        <v>0</v>
      </c>
      <c r="AI22" s="84">
        <f t="shared" si="2"/>
        <v>0</v>
      </c>
    </row>
    <row r="23" spans="1:35" x14ac:dyDescent="0.3">
      <c r="A23" s="4" t="s">
        <v>16</v>
      </c>
      <c r="B23" s="14">
        <f>IF('【リリースAX】入力 (太陽光)'!$E$13=B$2,B9*ROUND('【リリースAX】入力 (太陽光)'!$E$15,0)/1000,0)</f>
        <v>0</v>
      </c>
      <c r="C23" s="14">
        <f>IF('【リリースAX】入力 (太陽光)'!$E$13=C$2,C9*ROUND('【リリースAX】入力 (太陽光)'!$E$15,0)/1000,0)</f>
        <v>0</v>
      </c>
      <c r="D23" s="14">
        <f>IF('【リリースAX】入力 (太陽光)'!$E$13=D$2,D9*ROUND('【リリースAX】入力 (太陽光)'!$E$15,0)/1000,0)</f>
        <v>0</v>
      </c>
      <c r="E23" s="14">
        <f>IF('【リリースAX】入力 (太陽光)'!$E$13=E$2,E9*ROUND('【リリースAX】入力 (太陽光)'!$E$15,0)/1000,0)</f>
        <v>0</v>
      </c>
      <c r="F23" s="14">
        <f>IF('【リリースAX】入力 (太陽光)'!$E$13=F$2,F9*ROUND('【リリースAX】入力 (太陽光)'!$E$15,0)/1000,0)</f>
        <v>0</v>
      </c>
      <c r="G23" s="14">
        <f>IF('【リリースAX】入力 (太陽光)'!$E$13=G$2,G9*ROUND('【リリースAX】入力 (太陽光)'!$E$15,0)/1000,0)</f>
        <v>0</v>
      </c>
      <c r="H23" s="14">
        <f>IF('【リリースAX】入力 (太陽光)'!$E$13=H$2,H9*ROUND('【リリースAX】入力 (太陽光)'!$E$15,0)/1000,0)</f>
        <v>0</v>
      </c>
      <c r="I23" s="14">
        <f>IF('【リリースAX】入力 (太陽光)'!$E$13=I$2,I9*ROUND('【リリースAX】入力 (太陽光)'!$E$15,0)/1000,0)</f>
        <v>0</v>
      </c>
      <c r="J23" s="14">
        <f>IF('【リリースAX】入力 (太陽光)'!$E$13=J$2,J9*ROUND('【リリースAX】入力 (太陽光)'!$E$15,0)/1000,0)</f>
        <v>0</v>
      </c>
      <c r="K23" s="84">
        <f t="shared" si="0"/>
        <v>0</v>
      </c>
      <c r="M23" s="4" t="s">
        <v>16</v>
      </c>
      <c r="N23" s="14">
        <f>IF('【リリースAX】入力(風力)'!$E$13=N$2,N9*ROUND('【リリースAX】入力 (太陽光)'!$E$15,0)/1000,0)</f>
        <v>0</v>
      </c>
      <c r="O23" s="14">
        <f>IF('【リリースAX】入力(風力)'!$E$13=O$2,O9*ROUND('【リリースAX】入力 (太陽光)'!$E$15,0)/1000,0)</f>
        <v>0</v>
      </c>
      <c r="P23" s="14">
        <f>IF('【リリースAX】入力(風力)'!$E$13=P$2,P9*ROUND('【リリースAX】入力 (太陽光)'!$E$15,0)/1000,0)</f>
        <v>0</v>
      </c>
      <c r="Q23" s="14">
        <f>IF('【リリースAX】入力(風力)'!$E$13=Q$2,Q9*ROUND('【リリースAX】入力 (太陽光)'!$E$15,0)/1000,0)</f>
        <v>0</v>
      </c>
      <c r="R23" s="14">
        <f>IF('【リリースAX】入力(風力)'!$E$13=R$2,R9*ROUND('【リリースAX】入力 (太陽光)'!$E$15,0)/1000,0)</f>
        <v>0</v>
      </c>
      <c r="S23" s="14">
        <f>IF('【リリースAX】入力(風力)'!$E$13=S$2,S9*ROUND('【リリースAX】入力 (太陽光)'!$E$15,0)/1000,0)</f>
        <v>0</v>
      </c>
      <c r="T23" s="14">
        <f>IF('【リリースAX】入力(風力)'!$E$13=T$2,T9*ROUND('【リリースAX】入力 (太陽光)'!$E$15,0)/1000,0)</f>
        <v>0</v>
      </c>
      <c r="U23" s="14">
        <f>IF('【リリースAX】入力(風力)'!$E$13=U$2,U9*ROUND('【リリースAX】入力 (太陽光)'!$E$15,0)/1000,0)</f>
        <v>0</v>
      </c>
      <c r="V23" s="14">
        <f>IF('【リリースAX】入力(風力)'!$E$13=V$2,V9*ROUND('【リリースAX】入力 (太陽光)'!$E$15,0)/1000,0)</f>
        <v>0</v>
      </c>
      <c r="W23" s="84">
        <f t="shared" si="1"/>
        <v>0</v>
      </c>
      <c r="Y23" s="4" t="s">
        <v>16</v>
      </c>
      <c r="Z23" s="14">
        <f>IF('【リリースAX】(水力)'!$E$13=Z$2,Z9*ROUND('【リリースAX】(水力)'!$E$15,0)/1000,0)</f>
        <v>0</v>
      </c>
      <c r="AA23" s="14">
        <f>IF('【リリースAX】(水力)'!$E$13=AA$2,AA9*ROUND('【リリースAX】(水力)'!$E$15,0)/1000,0)</f>
        <v>0</v>
      </c>
      <c r="AB23" s="14">
        <f>IF('【リリースAX】(水力)'!$E$13=AB$2,AB9*ROUND('【リリースAX】(水力)'!$E$15,0)/1000,0)</f>
        <v>0</v>
      </c>
      <c r="AC23" s="14">
        <f>IF('【リリースAX】(水力)'!$E$13=AC$2,AC9*ROUND('【リリースAX】(水力)'!$E$15,0)/1000,0)</f>
        <v>0</v>
      </c>
      <c r="AD23" s="14">
        <f>IF('【リリースAX】(水力)'!$E$13=AD$2,AD9*ROUND('【リリースAX】(水力)'!$E$15,0)/1000,0)</f>
        <v>0</v>
      </c>
      <c r="AE23" s="14">
        <f>IF('【リリースAX】(水力)'!$E$13=AE$2,AE9*ROUND('【リリースAX】(水力)'!$E$15,0)/1000,0)</f>
        <v>0</v>
      </c>
      <c r="AF23" s="14">
        <f>IF('【リリースAX】(水力)'!$E$13=AF$2,AF9*ROUND('【リリースAX】(水力)'!$E$15,0)/1000,0)</f>
        <v>0</v>
      </c>
      <c r="AG23" s="14">
        <f>IF('【リリースAX】(水力)'!$E$13=AG$2,AG9*ROUND('【リリースAX】(水力)'!$E$15,0)/1000,0)</f>
        <v>0</v>
      </c>
      <c r="AH23" s="14">
        <f>IF('【リリースAX】(水力)'!$E$13=AH$2,AH9*ROUND('【リリースAX】(水力)'!$E$15,0)/1000,0)</f>
        <v>0</v>
      </c>
      <c r="AI23" s="84">
        <f t="shared" si="2"/>
        <v>0</v>
      </c>
    </row>
    <row r="24" spans="1:35" x14ac:dyDescent="0.3">
      <c r="A24" s="4" t="s">
        <v>17</v>
      </c>
      <c r="B24" s="14">
        <f>IF('【リリースAX】入力 (太陽光)'!$E$13=B$2,B10*ROUND('【リリースAX】入力 (太陽光)'!$E$15,0)/1000,0)</f>
        <v>0</v>
      </c>
      <c r="C24" s="14">
        <f>IF('【リリースAX】入力 (太陽光)'!$E$13=C$2,C10*ROUND('【リリースAX】入力 (太陽光)'!$E$15,0)/1000,0)</f>
        <v>0</v>
      </c>
      <c r="D24" s="14">
        <f>IF('【リリースAX】入力 (太陽光)'!$E$13=D$2,D10*ROUND('【リリースAX】入力 (太陽光)'!$E$15,0)/1000,0)</f>
        <v>0</v>
      </c>
      <c r="E24" s="14">
        <f>IF('【リリースAX】入力 (太陽光)'!$E$13=E$2,E10*ROUND('【リリースAX】入力 (太陽光)'!$E$15,0)/1000,0)</f>
        <v>0</v>
      </c>
      <c r="F24" s="14">
        <f>IF('【リリースAX】入力 (太陽光)'!$E$13=F$2,F10*ROUND('【リリースAX】入力 (太陽光)'!$E$15,0)/1000,0)</f>
        <v>0</v>
      </c>
      <c r="G24" s="14">
        <f>IF('【リリースAX】入力 (太陽光)'!$E$13=G$2,G10*ROUND('【リリースAX】入力 (太陽光)'!$E$15,0)/1000,0)</f>
        <v>0</v>
      </c>
      <c r="H24" s="14">
        <f>IF('【リリースAX】入力 (太陽光)'!$E$13=H$2,H10*ROUND('【リリースAX】入力 (太陽光)'!$E$15,0)/1000,0)</f>
        <v>0</v>
      </c>
      <c r="I24" s="14">
        <f>IF('【リリースAX】入力 (太陽光)'!$E$13=I$2,I10*ROUND('【リリースAX】入力 (太陽光)'!$E$15,0)/1000,0)</f>
        <v>0</v>
      </c>
      <c r="J24" s="14">
        <f>IF('【リリースAX】入力 (太陽光)'!$E$13=J$2,J10*ROUND('【リリースAX】入力 (太陽光)'!$E$15,0)/1000,0)</f>
        <v>0</v>
      </c>
      <c r="K24" s="84">
        <f t="shared" si="0"/>
        <v>0</v>
      </c>
      <c r="M24" s="4" t="s">
        <v>17</v>
      </c>
      <c r="N24" s="14">
        <f>IF('【リリースAX】入力(風力)'!$E$13=N$2,N10*ROUND('【リリースAX】入力 (太陽光)'!$E$15,0)/1000,0)</f>
        <v>0</v>
      </c>
      <c r="O24" s="14">
        <f>IF('【リリースAX】入力(風力)'!$E$13=O$2,O10*ROUND('【リリースAX】入力 (太陽光)'!$E$15,0)/1000,0)</f>
        <v>0</v>
      </c>
      <c r="P24" s="14">
        <f>IF('【リリースAX】入力(風力)'!$E$13=P$2,P10*ROUND('【リリースAX】入力 (太陽光)'!$E$15,0)/1000,0)</f>
        <v>0</v>
      </c>
      <c r="Q24" s="14">
        <f>IF('【リリースAX】入力(風力)'!$E$13=Q$2,Q10*ROUND('【リリースAX】入力 (太陽光)'!$E$15,0)/1000,0)</f>
        <v>0</v>
      </c>
      <c r="R24" s="14">
        <f>IF('【リリースAX】入力(風力)'!$E$13=R$2,R10*ROUND('【リリースAX】入力 (太陽光)'!$E$15,0)/1000,0)</f>
        <v>0</v>
      </c>
      <c r="S24" s="14">
        <f>IF('【リリースAX】入力(風力)'!$E$13=S$2,S10*ROUND('【リリースAX】入力 (太陽光)'!$E$15,0)/1000,0)</f>
        <v>0</v>
      </c>
      <c r="T24" s="14">
        <f>IF('【リリースAX】入力(風力)'!$E$13=T$2,T10*ROUND('【リリースAX】入力 (太陽光)'!$E$15,0)/1000,0)</f>
        <v>0</v>
      </c>
      <c r="U24" s="14">
        <f>IF('【リリースAX】入力(風力)'!$E$13=U$2,U10*ROUND('【リリースAX】入力 (太陽光)'!$E$15,0)/1000,0)</f>
        <v>0</v>
      </c>
      <c r="V24" s="14">
        <f>IF('【リリースAX】入力(風力)'!$E$13=V$2,V10*ROUND('【リリースAX】入力 (太陽光)'!$E$15,0)/1000,0)</f>
        <v>0</v>
      </c>
      <c r="W24" s="84">
        <f t="shared" si="1"/>
        <v>0</v>
      </c>
      <c r="Y24" s="4" t="s">
        <v>17</v>
      </c>
      <c r="Z24" s="14">
        <f>IF('【リリースAX】(水力)'!$E$13=Z$2,Z10*ROUND('【リリースAX】(水力)'!$E$15,0)/1000,0)</f>
        <v>0</v>
      </c>
      <c r="AA24" s="14">
        <f>IF('【リリースAX】(水力)'!$E$13=AA$2,AA10*ROUND('【リリースAX】(水力)'!$E$15,0)/1000,0)</f>
        <v>0</v>
      </c>
      <c r="AB24" s="14">
        <f>IF('【リリースAX】(水力)'!$E$13=AB$2,AB10*ROUND('【リリースAX】(水力)'!$E$15,0)/1000,0)</f>
        <v>0</v>
      </c>
      <c r="AC24" s="14">
        <f>IF('【リリースAX】(水力)'!$E$13=AC$2,AC10*ROUND('【リリースAX】(水力)'!$E$15,0)/1000,0)</f>
        <v>0</v>
      </c>
      <c r="AD24" s="14">
        <f>IF('【リリースAX】(水力)'!$E$13=AD$2,AD10*ROUND('【リリースAX】(水力)'!$E$15,0)/1000,0)</f>
        <v>0</v>
      </c>
      <c r="AE24" s="14">
        <f>IF('【リリースAX】(水力)'!$E$13=AE$2,AE10*ROUND('【リリースAX】(水力)'!$E$15,0)/1000,0)</f>
        <v>0</v>
      </c>
      <c r="AF24" s="14">
        <f>IF('【リリースAX】(水力)'!$E$13=AF$2,AF10*ROUND('【リリースAX】(水力)'!$E$15,0)/1000,0)</f>
        <v>0</v>
      </c>
      <c r="AG24" s="14">
        <f>IF('【リリースAX】(水力)'!$E$13=AG$2,AG10*ROUND('【リリースAX】(水力)'!$E$15,0)/1000,0)</f>
        <v>0</v>
      </c>
      <c r="AH24" s="14">
        <f>IF('【リリースAX】(水力)'!$E$13=AH$2,AH10*ROUND('【リリースAX】(水力)'!$E$15,0)/1000,0)</f>
        <v>0</v>
      </c>
      <c r="AI24" s="84">
        <f t="shared" si="2"/>
        <v>0</v>
      </c>
    </row>
    <row r="25" spans="1:35" x14ac:dyDescent="0.3">
      <c r="A25" s="4" t="s">
        <v>18</v>
      </c>
      <c r="B25" s="14">
        <f>IF('【リリースAX】入力 (太陽光)'!$E$13=B$2,B11*ROUND('【リリースAX】入力 (太陽光)'!$E$15,0)/1000,0)</f>
        <v>0</v>
      </c>
      <c r="C25" s="14">
        <f>IF('【リリースAX】入力 (太陽光)'!$E$13=C$2,C11*ROUND('【リリースAX】入力 (太陽光)'!$E$15,0)/1000,0)</f>
        <v>0</v>
      </c>
      <c r="D25" s="14">
        <f>IF('【リリースAX】入力 (太陽光)'!$E$13=D$2,D11*ROUND('【リリースAX】入力 (太陽光)'!$E$15,0)/1000,0)</f>
        <v>0</v>
      </c>
      <c r="E25" s="14">
        <f>IF('【リリースAX】入力 (太陽光)'!$E$13=E$2,E11*ROUND('【リリースAX】入力 (太陽光)'!$E$15,0)/1000,0)</f>
        <v>0</v>
      </c>
      <c r="F25" s="14">
        <f>IF('【リリースAX】入力 (太陽光)'!$E$13=F$2,F11*ROUND('【リリースAX】入力 (太陽光)'!$E$15,0)/1000,0)</f>
        <v>0</v>
      </c>
      <c r="G25" s="14">
        <f>IF('【リリースAX】入力 (太陽光)'!$E$13=G$2,G11*ROUND('【リリースAX】入力 (太陽光)'!$E$15,0)/1000,0)</f>
        <v>0</v>
      </c>
      <c r="H25" s="14">
        <f>IF('【リリースAX】入力 (太陽光)'!$E$13=H$2,H11*ROUND('【リリースAX】入力 (太陽光)'!$E$15,0)/1000,0)</f>
        <v>0</v>
      </c>
      <c r="I25" s="14">
        <f>IF('【リリースAX】入力 (太陽光)'!$E$13=I$2,I11*ROUND('【リリースAX】入力 (太陽光)'!$E$15,0)/1000,0)</f>
        <v>0</v>
      </c>
      <c r="J25" s="14">
        <f>IF('【リリースAX】入力 (太陽光)'!$E$13=J$2,J11*ROUND('【リリースAX】入力 (太陽光)'!$E$15,0)/1000,0)</f>
        <v>0</v>
      </c>
      <c r="K25" s="84">
        <f t="shared" si="0"/>
        <v>0</v>
      </c>
      <c r="M25" s="4" t="s">
        <v>18</v>
      </c>
      <c r="N25" s="14">
        <f>IF('【リリースAX】入力(風力)'!$E$13=N$2,N11*ROUND('【リリースAX】入力 (太陽光)'!$E$15,0)/1000,0)</f>
        <v>0</v>
      </c>
      <c r="O25" s="14">
        <f>IF('【リリースAX】入力(風力)'!$E$13=O$2,O11*ROUND('【リリースAX】入力 (太陽光)'!$E$15,0)/1000,0)</f>
        <v>0</v>
      </c>
      <c r="P25" s="14">
        <f>IF('【リリースAX】入力(風力)'!$E$13=P$2,P11*ROUND('【リリースAX】入力 (太陽光)'!$E$15,0)/1000,0)</f>
        <v>0</v>
      </c>
      <c r="Q25" s="14">
        <f>IF('【リリースAX】入力(風力)'!$E$13=Q$2,Q11*ROUND('【リリースAX】入力 (太陽光)'!$E$15,0)/1000,0)</f>
        <v>0</v>
      </c>
      <c r="R25" s="14">
        <f>IF('【リリースAX】入力(風力)'!$E$13=R$2,R11*ROUND('【リリースAX】入力 (太陽光)'!$E$15,0)/1000,0)</f>
        <v>0</v>
      </c>
      <c r="S25" s="14">
        <f>IF('【リリースAX】入力(風力)'!$E$13=S$2,S11*ROUND('【リリースAX】入力 (太陽光)'!$E$15,0)/1000,0)</f>
        <v>0</v>
      </c>
      <c r="T25" s="14">
        <f>IF('【リリースAX】入力(風力)'!$E$13=T$2,T11*ROUND('【リリースAX】入力 (太陽光)'!$E$15,0)/1000,0)</f>
        <v>0</v>
      </c>
      <c r="U25" s="14">
        <f>IF('【リリースAX】入力(風力)'!$E$13=U$2,U11*ROUND('【リリースAX】入力 (太陽光)'!$E$15,0)/1000,0)</f>
        <v>0</v>
      </c>
      <c r="V25" s="14">
        <f>IF('【リリースAX】入力(風力)'!$E$13=V$2,V11*ROUND('【リリースAX】入力 (太陽光)'!$E$15,0)/1000,0)</f>
        <v>0</v>
      </c>
      <c r="W25" s="84">
        <f t="shared" si="1"/>
        <v>0</v>
      </c>
      <c r="Y25" s="4" t="s">
        <v>18</v>
      </c>
      <c r="Z25" s="14">
        <f>IF('【リリースAX】(水力)'!$E$13=Z$2,Z11*ROUND('【リリースAX】(水力)'!$E$15,0)/1000,0)</f>
        <v>0</v>
      </c>
      <c r="AA25" s="14">
        <f>IF('【リリースAX】(水力)'!$E$13=AA$2,AA11*ROUND('【リリースAX】(水力)'!$E$15,0)/1000,0)</f>
        <v>0</v>
      </c>
      <c r="AB25" s="14">
        <f>IF('【リリースAX】(水力)'!$E$13=AB$2,AB11*ROUND('【リリースAX】(水力)'!$E$15,0)/1000,0)</f>
        <v>0</v>
      </c>
      <c r="AC25" s="14">
        <f>IF('【リリースAX】(水力)'!$E$13=AC$2,AC11*ROUND('【リリースAX】(水力)'!$E$15,0)/1000,0)</f>
        <v>0</v>
      </c>
      <c r="AD25" s="14">
        <f>IF('【リリースAX】(水力)'!$E$13=AD$2,AD11*ROUND('【リリースAX】(水力)'!$E$15,0)/1000,0)</f>
        <v>0</v>
      </c>
      <c r="AE25" s="14">
        <f>IF('【リリースAX】(水力)'!$E$13=AE$2,AE11*ROUND('【リリースAX】(水力)'!$E$15,0)/1000,0)</f>
        <v>0</v>
      </c>
      <c r="AF25" s="14">
        <f>IF('【リリースAX】(水力)'!$E$13=AF$2,AF11*ROUND('【リリースAX】(水力)'!$E$15,0)/1000,0)</f>
        <v>0</v>
      </c>
      <c r="AG25" s="14">
        <f>IF('【リリースAX】(水力)'!$E$13=AG$2,AG11*ROUND('【リリースAX】(水力)'!$E$15,0)/1000,0)</f>
        <v>0</v>
      </c>
      <c r="AH25" s="14">
        <f>IF('【リリースAX】(水力)'!$E$13=AH$2,AH11*ROUND('【リリースAX】(水力)'!$E$15,0)/1000,0)</f>
        <v>0</v>
      </c>
      <c r="AI25" s="84">
        <f t="shared" si="2"/>
        <v>0</v>
      </c>
    </row>
    <row r="26" spans="1:35" x14ac:dyDescent="0.3">
      <c r="A26" s="4" t="s">
        <v>19</v>
      </c>
      <c r="B26" s="14">
        <f>IF('【リリースAX】入力 (太陽光)'!$E$13=B$2,B12*ROUND('【リリースAX】入力 (太陽光)'!$E$15,0)/1000,0)</f>
        <v>0</v>
      </c>
      <c r="C26" s="14">
        <f>IF('【リリースAX】入力 (太陽光)'!$E$13=C$2,C12*ROUND('【リリースAX】入力 (太陽光)'!$E$15,0)/1000,0)</f>
        <v>0</v>
      </c>
      <c r="D26" s="14">
        <f>IF('【リリースAX】入力 (太陽光)'!$E$13=D$2,D12*ROUND('【リリースAX】入力 (太陽光)'!$E$15,0)/1000,0)</f>
        <v>0</v>
      </c>
      <c r="E26" s="14">
        <f>IF('【リリースAX】入力 (太陽光)'!$E$13=E$2,E12*ROUND('【リリースAX】入力 (太陽光)'!$E$15,0)/1000,0)</f>
        <v>0</v>
      </c>
      <c r="F26" s="14">
        <f>IF('【リリースAX】入力 (太陽光)'!$E$13=F$2,F12*ROUND('【リリースAX】入力 (太陽光)'!$E$15,0)/1000,0)</f>
        <v>0</v>
      </c>
      <c r="G26" s="14">
        <f>IF('【リリースAX】入力 (太陽光)'!$E$13=G$2,G12*ROUND('【リリースAX】入力 (太陽光)'!$E$15,0)/1000,0)</f>
        <v>0</v>
      </c>
      <c r="H26" s="14">
        <f>IF('【リリースAX】入力 (太陽光)'!$E$13=H$2,H12*ROUND('【リリースAX】入力 (太陽光)'!$E$15,0)/1000,0)</f>
        <v>0</v>
      </c>
      <c r="I26" s="14">
        <f>IF('【リリースAX】入力 (太陽光)'!$E$13=I$2,I12*ROUND('【リリースAX】入力 (太陽光)'!$E$15,0)/1000,0)</f>
        <v>0</v>
      </c>
      <c r="J26" s="14">
        <f>IF('【リリースAX】入力 (太陽光)'!$E$13=J$2,J12*ROUND('【リリースAX】入力 (太陽光)'!$E$15,0)/1000,0)</f>
        <v>0</v>
      </c>
      <c r="K26" s="84">
        <f t="shared" si="0"/>
        <v>0</v>
      </c>
      <c r="M26" s="4" t="s">
        <v>19</v>
      </c>
      <c r="N26" s="14">
        <f>IF('【リリースAX】入力(風力)'!$E$13=N$2,N12*ROUND('【リリースAX】入力 (太陽光)'!$E$15,0)/1000,0)</f>
        <v>0</v>
      </c>
      <c r="O26" s="14">
        <f>IF('【リリースAX】入力(風力)'!$E$13=O$2,O12*ROUND('【リリースAX】入力 (太陽光)'!$E$15,0)/1000,0)</f>
        <v>0</v>
      </c>
      <c r="P26" s="14">
        <f>IF('【リリースAX】入力(風力)'!$E$13=P$2,P12*ROUND('【リリースAX】入力 (太陽光)'!$E$15,0)/1000,0)</f>
        <v>0</v>
      </c>
      <c r="Q26" s="14">
        <f>IF('【リリースAX】入力(風力)'!$E$13=Q$2,Q12*ROUND('【リリースAX】入力 (太陽光)'!$E$15,0)/1000,0)</f>
        <v>0</v>
      </c>
      <c r="R26" s="14">
        <f>IF('【リリースAX】入力(風力)'!$E$13=R$2,R12*ROUND('【リリースAX】入力 (太陽光)'!$E$15,0)/1000,0)</f>
        <v>0</v>
      </c>
      <c r="S26" s="14">
        <f>IF('【リリースAX】入力(風力)'!$E$13=S$2,S12*ROUND('【リリースAX】入力 (太陽光)'!$E$15,0)/1000,0)</f>
        <v>0</v>
      </c>
      <c r="T26" s="14">
        <f>IF('【リリースAX】入力(風力)'!$E$13=T$2,T12*ROUND('【リリースAX】入力 (太陽光)'!$E$15,0)/1000,0)</f>
        <v>0</v>
      </c>
      <c r="U26" s="14">
        <f>IF('【リリースAX】入力(風力)'!$E$13=U$2,U12*ROUND('【リリースAX】入力 (太陽光)'!$E$15,0)/1000,0)</f>
        <v>0</v>
      </c>
      <c r="V26" s="14">
        <f>IF('【リリースAX】入力(風力)'!$E$13=V$2,V12*ROUND('【リリースAX】入力 (太陽光)'!$E$15,0)/1000,0)</f>
        <v>0</v>
      </c>
      <c r="W26" s="84">
        <f t="shared" si="1"/>
        <v>0</v>
      </c>
      <c r="Y26" s="4" t="s">
        <v>19</v>
      </c>
      <c r="Z26" s="14">
        <f>IF('【リリースAX】(水力)'!$E$13=Z$2,Z12*ROUND('【リリースAX】(水力)'!$E$15,0)/1000,0)</f>
        <v>0</v>
      </c>
      <c r="AA26" s="14">
        <f>IF('【リリースAX】(水力)'!$E$13=AA$2,AA12*ROUND('【リリースAX】(水力)'!$E$15,0)/1000,0)</f>
        <v>0</v>
      </c>
      <c r="AB26" s="14">
        <f>IF('【リリースAX】(水力)'!$E$13=AB$2,AB12*ROUND('【リリースAX】(水力)'!$E$15,0)/1000,0)</f>
        <v>0</v>
      </c>
      <c r="AC26" s="14">
        <f>IF('【リリースAX】(水力)'!$E$13=AC$2,AC12*ROUND('【リリースAX】(水力)'!$E$15,0)/1000,0)</f>
        <v>0</v>
      </c>
      <c r="AD26" s="14">
        <f>IF('【リリースAX】(水力)'!$E$13=AD$2,AD12*ROUND('【リリースAX】(水力)'!$E$15,0)/1000,0)</f>
        <v>0</v>
      </c>
      <c r="AE26" s="14">
        <f>IF('【リリースAX】(水力)'!$E$13=AE$2,AE12*ROUND('【リリースAX】(水力)'!$E$15,0)/1000,0)</f>
        <v>0</v>
      </c>
      <c r="AF26" s="14">
        <f>IF('【リリースAX】(水力)'!$E$13=AF$2,AF12*ROUND('【リリースAX】(水力)'!$E$15,0)/1000,0)</f>
        <v>0</v>
      </c>
      <c r="AG26" s="14">
        <f>IF('【リリースAX】(水力)'!$E$13=AG$2,AG12*ROUND('【リリースAX】(水力)'!$E$15,0)/1000,0)</f>
        <v>0</v>
      </c>
      <c r="AH26" s="14">
        <f>IF('【リリースAX】(水力)'!$E$13=AH$2,AH12*ROUND('【リリースAX】(水力)'!$E$15,0)/1000,0)</f>
        <v>0</v>
      </c>
      <c r="AI26" s="84">
        <f t="shared" si="2"/>
        <v>0</v>
      </c>
    </row>
    <row r="27" spans="1:35" x14ac:dyDescent="0.3">
      <c r="A27" s="4" t="s">
        <v>20</v>
      </c>
      <c r="B27" s="14">
        <f>IF('【リリースAX】入力 (太陽光)'!$E$13=B$2,B13*ROUND('【リリースAX】入力 (太陽光)'!$E$15,0)/1000,0)</f>
        <v>0</v>
      </c>
      <c r="C27" s="14">
        <f>IF('【リリースAX】入力 (太陽光)'!$E$13=C$2,C13*ROUND('【リリースAX】入力 (太陽光)'!$E$15,0)/1000,0)</f>
        <v>0</v>
      </c>
      <c r="D27" s="14">
        <f>IF('【リリースAX】入力 (太陽光)'!$E$13=D$2,D13*ROUND('【リリースAX】入力 (太陽光)'!$E$15,0)/1000,0)</f>
        <v>0</v>
      </c>
      <c r="E27" s="14">
        <f>IF('【リリースAX】入力 (太陽光)'!$E$13=E$2,E13*ROUND('【リリースAX】入力 (太陽光)'!$E$15,0)/1000,0)</f>
        <v>0</v>
      </c>
      <c r="F27" s="14">
        <f>IF('【リリースAX】入力 (太陽光)'!$E$13=F$2,F13*ROUND('【リリースAX】入力 (太陽光)'!$E$15,0)/1000,0)</f>
        <v>0</v>
      </c>
      <c r="G27" s="14">
        <f>IF('【リリースAX】入力 (太陽光)'!$E$13=G$2,G13*ROUND('【リリースAX】入力 (太陽光)'!$E$15,0)/1000,0)</f>
        <v>0</v>
      </c>
      <c r="H27" s="14">
        <f>IF('【リリースAX】入力 (太陽光)'!$E$13=H$2,H13*ROUND('【リリースAX】入力 (太陽光)'!$E$15,0)/1000,0)</f>
        <v>0</v>
      </c>
      <c r="I27" s="14">
        <f>IF('【リリースAX】入力 (太陽光)'!$E$13=I$2,I13*ROUND('【リリースAX】入力 (太陽光)'!$E$15,0)/1000,0)</f>
        <v>0</v>
      </c>
      <c r="J27" s="14">
        <f>IF('【リリースAX】入力 (太陽光)'!$E$13=J$2,J13*ROUND('【リリースAX】入力 (太陽光)'!$E$15,0)/1000,0)</f>
        <v>0</v>
      </c>
      <c r="K27" s="84">
        <f t="shared" si="0"/>
        <v>0</v>
      </c>
      <c r="M27" s="4" t="s">
        <v>20</v>
      </c>
      <c r="N27" s="14">
        <f>IF('【リリースAX】入力(風力)'!$E$13=N$2,N13*ROUND('【リリースAX】入力 (太陽光)'!$E$15,0)/1000,0)</f>
        <v>0</v>
      </c>
      <c r="O27" s="14">
        <f>IF('【リリースAX】入力(風力)'!$E$13=O$2,O13*ROUND('【リリースAX】入力 (太陽光)'!$E$15,0)/1000,0)</f>
        <v>0</v>
      </c>
      <c r="P27" s="14">
        <f>IF('【リリースAX】入力(風力)'!$E$13=P$2,P13*ROUND('【リリースAX】入力 (太陽光)'!$E$15,0)/1000,0)</f>
        <v>0</v>
      </c>
      <c r="Q27" s="14">
        <f>IF('【リリースAX】入力(風力)'!$E$13=Q$2,Q13*ROUND('【リリースAX】入力 (太陽光)'!$E$15,0)/1000,0)</f>
        <v>0</v>
      </c>
      <c r="R27" s="14">
        <f>IF('【リリースAX】入力(風力)'!$E$13=R$2,R13*ROUND('【リリースAX】入力 (太陽光)'!$E$15,0)/1000,0)</f>
        <v>0</v>
      </c>
      <c r="S27" s="14">
        <f>IF('【リリースAX】入力(風力)'!$E$13=S$2,S13*ROUND('【リリースAX】入力 (太陽光)'!$E$15,0)/1000,0)</f>
        <v>0</v>
      </c>
      <c r="T27" s="14">
        <f>IF('【リリースAX】入力(風力)'!$E$13=T$2,T13*ROUND('【リリースAX】入力 (太陽光)'!$E$15,0)/1000,0)</f>
        <v>0</v>
      </c>
      <c r="U27" s="14">
        <f>IF('【リリースAX】入力(風力)'!$E$13=U$2,U13*ROUND('【リリースAX】入力 (太陽光)'!$E$15,0)/1000,0)</f>
        <v>0</v>
      </c>
      <c r="V27" s="14">
        <f>IF('【リリースAX】入力(風力)'!$E$13=V$2,V13*ROUND('【リリースAX】入力 (太陽光)'!$E$15,0)/1000,0)</f>
        <v>0</v>
      </c>
      <c r="W27" s="84">
        <f t="shared" si="1"/>
        <v>0</v>
      </c>
      <c r="Y27" s="4" t="s">
        <v>20</v>
      </c>
      <c r="Z27" s="14">
        <f>IF('【リリースAX】(水力)'!$E$13=Z$2,Z13*ROUND('【リリースAX】(水力)'!$E$15,0)/1000,0)</f>
        <v>0</v>
      </c>
      <c r="AA27" s="14">
        <f>IF('【リリースAX】(水力)'!$E$13=AA$2,AA13*ROUND('【リリースAX】(水力)'!$E$15,0)/1000,0)</f>
        <v>0</v>
      </c>
      <c r="AB27" s="14">
        <f>IF('【リリースAX】(水力)'!$E$13=AB$2,AB13*ROUND('【リリースAX】(水力)'!$E$15,0)/1000,0)</f>
        <v>0</v>
      </c>
      <c r="AC27" s="14">
        <f>IF('【リリースAX】(水力)'!$E$13=AC$2,AC13*ROUND('【リリースAX】(水力)'!$E$15,0)/1000,0)</f>
        <v>0</v>
      </c>
      <c r="AD27" s="14">
        <f>IF('【リリースAX】(水力)'!$E$13=AD$2,AD13*ROUND('【リリースAX】(水力)'!$E$15,0)/1000,0)</f>
        <v>0</v>
      </c>
      <c r="AE27" s="14">
        <f>IF('【リリースAX】(水力)'!$E$13=AE$2,AE13*ROUND('【リリースAX】(水力)'!$E$15,0)/1000,0)</f>
        <v>0</v>
      </c>
      <c r="AF27" s="14">
        <f>IF('【リリースAX】(水力)'!$E$13=AF$2,AF13*ROUND('【リリースAX】(水力)'!$E$15,0)/1000,0)</f>
        <v>0</v>
      </c>
      <c r="AG27" s="14">
        <f>IF('【リリースAX】(水力)'!$E$13=AG$2,AG13*ROUND('【リリースAX】(水力)'!$E$15,0)/1000,0)</f>
        <v>0</v>
      </c>
      <c r="AH27" s="14">
        <f>IF('【リリースAX】(水力)'!$E$13=AH$2,AH13*ROUND('【リリースAX】(水力)'!$E$15,0)/1000,0)</f>
        <v>0</v>
      </c>
      <c r="AI27" s="84">
        <f t="shared" si="2"/>
        <v>0</v>
      </c>
    </row>
    <row r="28" spans="1:35" x14ac:dyDescent="0.3">
      <c r="A28" s="4" t="s">
        <v>21</v>
      </c>
      <c r="B28" s="14">
        <f>IF('【リリースAX】入力 (太陽光)'!$E$13=B$2,B14*ROUND('【リリースAX】入力 (太陽光)'!$E$15,0)/1000,0)</f>
        <v>0</v>
      </c>
      <c r="C28" s="14">
        <f>IF('【リリースAX】入力 (太陽光)'!$E$13=C$2,C14*ROUND('【リリースAX】入力 (太陽光)'!$E$15,0)/1000,0)</f>
        <v>0</v>
      </c>
      <c r="D28" s="14">
        <f>IF('【リリースAX】入力 (太陽光)'!$E$13=D$2,D14*ROUND('【リリースAX】入力 (太陽光)'!$E$15,0)/1000,0)</f>
        <v>0</v>
      </c>
      <c r="E28" s="14">
        <f>IF('【リリースAX】入力 (太陽光)'!$E$13=E$2,E14*ROUND('【リリースAX】入力 (太陽光)'!$E$15,0)/1000,0)</f>
        <v>0</v>
      </c>
      <c r="F28" s="14">
        <f>IF('【リリースAX】入力 (太陽光)'!$E$13=F$2,F14*ROUND('【リリースAX】入力 (太陽光)'!$E$15,0)/1000,0)</f>
        <v>0</v>
      </c>
      <c r="G28" s="14">
        <f>IF('【リリースAX】入力 (太陽光)'!$E$13=G$2,G14*ROUND('【リリースAX】入力 (太陽光)'!$E$15,0)/1000,0)</f>
        <v>0</v>
      </c>
      <c r="H28" s="14">
        <f>IF('【リリースAX】入力 (太陽光)'!$E$13=H$2,H14*ROUND('【リリースAX】入力 (太陽光)'!$E$15,0)/1000,0)</f>
        <v>0</v>
      </c>
      <c r="I28" s="14">
        <f>IF('【リリースAX】入力 (太陽光)'!$E$13=I$2,I14*ROUND('【リリースAX】入力 (太陽光)'!$E$15,0)/1000,0)</f>
        <v>0</v>
      </c>
      <c r="J28" s="14">
        <f>IF('【リリースAX】入力 (太陽光)'!$E$13=J$2,J14*ROUND('【リリースAX】入力 (太陽光)'!$E$15,0)/1000,0)</f>
        <v>0</v>
      </c>
      <c r="K28" s="84">
        <f t="shared" si="0"/>
        <v>0</v>
      </c>
      <c r="M28" s="4" t="s">
        <v>21</v>
      </c>
      <c r="N28" s="14">
        <f>IF('【リリースAX】入力(風力)'!$E$13=N$2,N14*ROUND('【リリースAX】入力 (太陽光)'!$E$15,0)/1000,0)</f>
        <v>0</v>
      </c>
      <c r="O28" s="14">
        <f>IF('【リリースAX】入力(風力)'!$E$13=O$2,O14*ROUND('【リリースAX】入力 (太陽光)'!$E$15,0)/1000,0)</f>
        <v>0</v>
      </c>
      <c r="P28" s="14">
        <f>IF('【リリースAX】入力(風力)'!$E$13=P$2,P14*ROUND('【リリースAX】入力 (太陽光)'!$E$15,0)/1000,0)</f>
        <v>0</v>
      </c>
      <c r="Q28" s="14">
        <f>IF('【リリースAX】入力(風力)'!$E$13=Q$2,Q14*ROUND('【リリースAX】入力 (太陽光)'!$E$15,0)/1000,0)</f>
        <v>0</v>
      </c>
      <c r="R28" s="14">
        <f>IF('【リリースAX】入力(風力)'!$E$13=R$2,R14*ROUND('【リリースAX】入力 (太陽光)'!$E$15,0)/1000,0)</f>
        <v>0</v>
      </c>
      <c r="S28" s="14">
        <f>IF('【リリースAX】入力(風力)'!$E$13=S$2,S14*ROUND('【リリースAX】入力 (太陽光)'!$E$15,0)/1000,0)</f>
        <v>0</v>
      </c>
      <c r="T28" s="14">
        <f>IF('【リリースAX】入力(風力)'!$E$13=T$2,T14*ROUND('【リリースAX】入力 (太陽光)'!$E$15,0)/1000,0)</f>
        <v>0</v>
      </c>
      <c r="U28" s="14">
        <f>IF('【リリースAX】入力(風力)'!$E$13=U$2,U14*ROUND('【リリースAX】入力 (太陽光)'!$E$15,0)/1000,0)</f>
        <v>0</v>
      </c>
      <c r="V28" s="14">
        <f>IF('【リリースAX】入力(風力)'!$E$13=V$2,V14*ROUND('【リリースAX】入力 (太陽光)'!$E$15,0)/1000,0)</f>
        <v>0</v>
      </c>
      <c r="W28" s="84">
        <f t="shared" si="1"/>
        <v>0</v>
      </c>
      <c r="Y28" s="4" t="s">
        <v>21</v>
      </c>
      <c r="Z28" s="14">
        <f>IF('【リリースAX】(水力)'!$E$13=Z$2,Z14*ROUND('【リリースAX】(水力)'!$E$15,0)/1000,0)</f>
        <v>0</v>
      </c>
      <c r="AA28" s="14">
        <f>IF('【リリースAX】(水力)'!$E$13=AA$2,AA14*ROUND('【リリースAX】(水力)'!$E$15,0)/1000,0)</f>
        <v>0</v>
      </c>
      <c r="AB28" s="14">
        <f>IF('【リリースAX】(水力)'!$E$13=AB$2,AB14*ROUND('【リリースAX】(水力)'!$E$15,0)/1000,0)</f>
        <v>0</v>
      </c>
      <c r="AC28" s="14">
        <f>IF('【リリースAX】(水力)'!$E$13=AC$2,AC14*ROUND('【リリースAX】(水力)'!$E$15,0)/1000,0)</f>
        <v>0</v>
      </c>
      <c r="AD28" s="14">
        <f>IF('【リリースAX】(水力)'!$E$13=AD$2,AD14*ROUND('【リリースAX】(水力)'!$E$15,0)/1000,0)</f>
        <v>0</v>
      </c>
      <c r="AE28" s="14">
        <f>IF('【リリースAX】(水力)'!$E$13=AE$2,AE14*ROUND('【リリースAX】(水力)'!$E$15,0)/1000,0)</f>
        <v>0</v>
      </c>
      <c r="AF28" s="14">
        <f>IF('【リリースAX】(水力)'!$E$13=AF$2,AF14*ROUND('【リリースAX】(水力)'!$E$15,0)/1000,0)</f>
        <v>0</v>
      </c>
      <c r="AG28" s="14">
        <f>IF('【リリースAX】(水力)'!$E$13=AG$2,AG14*ROUND('【リリースAX】(水力)'!$E$15,0)/1000,0)</f>
        <v>0</v>
      </c>
      <c r="AH28" s="14">
        <f>IF('【リリースAX】(水力)'!$E$13=AH$2,AH14*ROUND('【リリースAX】(水力)'!$E$15,0)/1000,0)</f>
        <v>0</v>
      </c>
      <c r="AI28" s="84">
        <f t="shared" si="2"/>
        <v>0</v>
      </c>
    </row>
    <row r="29" spans="1:35" x14ac:dyDescent="0.3">
      <c r="A29" s="4" t="s">
        <v>22</v>
      </c>
      <c r="B29" s="14">
        <f>IF('【リリースAX】入力 (太陽光)'!$E$13=B$2,B15*ROUND('【リリースAX】入力 (太陽光)'!$E$15,0)/1000,0)</f>
        <v>0</v>
      </c>
      <c r="C29" s="14">
        <f>IF('【リリースAX】入力 (太陽光)'!$E$13=C$2,C15*ROUND('【リリースAX】入力 (太陽光)'!$E$15,0)/1000,0)</f>
        <v>0</v>
      </c>
      <c r="D29" s="14">
        <f>IF('【リリースAX】入力 (太陽光)'!$E$13=D$2,D15*ROUND('【リリースAX】入力 (太陽光)'!$E$15,0)/1000,0)</f>
        <v>0</v>
      </c>
      <c r="E29" s="14">
        <f>IF('【リリースAX】入力 (太陽光)'!$E$13=E$2,E15*ROUND('【リリースAX】入力 (太陽光)'!$E$15,0)/1000,0)</f>
        <v>0</v>
      </c>
      <c r="F29" s="14">
        <f>IF('【リリースAX】入力 (太陽光)'!$E$13=F$2,F15*ROUND('【リリースAX】入力 (太陽光)'!$E$15,0)/1000,0)</f>
        <v>0</v>
      </c>
      <c r="G29" s="14">
        <f>IF('【リリースAX】入力 (太陽光)'!$E$13=G$2,G15*ROUND('【リリースAX】入力 (太陽光)'!$E$15,0)/1000,0)</f>
        <v>0</v>
      </c>
      <c r="H29" s="14">
        <f>IF('【リリースAX】入力 (太陽光)'!$E$13=H$2,H15*ROUND('【リリースAX】入力 (太陽光)'!$E$15,0)/1000,0)</f>
        <v>0</v>
      </c>
      <c r="I29" s="14">
        <f>IF('【リリースAX】入力 (太陽光)'!$E$13=I$2,I15*ROUND('【リリースAX】入力 (太陽光)'!$E$15,0)/1000,0)</f>
        <v>0</v>
      </c>
      <c r="J29" s="14">
        <f>IF('【リリースAX】入力 (太陽光)'!$E$13=J$2,J15*ROUND('【リリースAX】入力 (太陽光)'!$E$15,0)/1000,0)</f>
        <v>0</v>
      </c>
      <c r="K29" s="84">
        <f t="shared" si="0"/>
        <v>0</v>
      </c>
      <c r="M29" s="4" t="s">
        <v>22</v>
      </c>
      <c r="N29" s="14">
        <f>IF('【リリースAX】入力(風力)'!$E$13=N$2,N15*ROUND('【リリースAX】入力 (太陽光)'!$E$15,0)/1000,0)</f>
        <v>0</v>
      </c>
      <c r="O29" s="14">
        <f>IF('【リリースAX】入力(風力)'!$E$13=O$2,O15*ROUND('【リリースAX】入力 (太陽光)'!$E$15,0)/1000,0)</f>
        <v>0</v>
      </c>
      <c r="P29" s="14">
        <f>IF('【リリースAX】入力(風力)'!$E$13=P$2,P15*ROUND('【リリースAX】入力 (太陽光)'!$E$15,0)/1000,0)</f>
        <v>0</v>
      </c>
      <c r="Q29" s="14">
        <f>IF('【リリースAX】入力(風力)'!$E$13=Q$2,Q15*ROUND('【リリースAX】入力 (太陽光)'!$E$15,0)/1000,0)</f>
        <v>0</v>
      </c>
      <c r="R29" s="14">
        <f>IF('【リリースAX】入力(風力)'!$E$13=R$2,R15*ROUND('【リリースAX】入力 (太陽光)'!$E$15,0)/1000,0)</f>
        <v>0</v>
      </c>
      <c r="S29" s="14">
        <f>IF('【リリースAX】入力(風力)'!$E$13=S$2,S15*ROUND('【リリースAX】入力 (太陽光)'!$E$15,0)/1000,0)</f>
        <v>0</v>
      </c>
      <c r="T29" s="14">
        <f>IF('【リリースAX】入力(風力)'!$E$13=T$2,T15*ROUND('【リリースAX】入力 (太陽光)'!$E$15,0)/1000,0)</f>
        <v>0</v>
      </c>
      <c r="U29" s="14">
        <f>IF('【リリースAX】入力(風力)'!$E$13=U$2,U15*ROUND('【リリースAX】入力 (太陽光)'!$E$15,0)/1000,0)</f>
        <v>0</v>
      </c>
      <c r="V29" s="14">
        <f>IF('【リリースAX】入力(風力)'!$E$13=V$2,V15*ROUND('【リリースAX】入力 (太陽光)'!$E$15,0)/1000,0)</f>
        <v>0</v>
      </c>
      <c r="W29" s="84">
        <f t="shared" si="1"/>
        <v>0</v>
      </c>
      <c r="Y29" s="4" t="s">
        <v>22</v>
      </c>
      <c r="Z29" s="14">
        <f>IF('【リリースAX】(水力)'!$E$13=Z$2,Z15*ROUND('【リリースAX】(水力)'!$E$15,0)/1000,0)</f>
        <v>0</v>
      </c>
      <c r="AA29" s="14">
        <f>IF('【リリースAX】(水力)'!$E$13=AA$2,AA15*ROUND('【リリースAX】(水力)'!$E$15,0)/1000,0)</f>
        <v>0</v>
      </c>
      <c r="AB29" s="14">
        <f>IF('【リリースAX】(水力)'!$E$13=AB$2,AB15*ROUND('【リリースAX】(水力)'!$E$15,0)/1000,0)</f>
        <v>0</v>
      </c>
      <c r="AC29" s="14">
        <f>IF('【リリースAX】(水力)'!$E$13=AC$2,AC15*ROUND('【リリースAX】(水力)'!$E$15,0)/1000,0)</f>
        <v>0</v>
      </c>
      <c r="AD29" s="14">
        <f>IF('【リリースAX】(水力)'!$E$13=AD$2,AD15*ROUND('【リリースAX】(水力)'!$E$15,0)/1000,0)</f>
        <v>0</v>
      </c>
      <c r="AE29" s="14">
        <f>IF('【リリースAX】(水力)'!$E$13=AE$2,AE15*ROUND('【リリースAX】(水力)'!$E$15,0)/1000,0)</f>
        <v>0</v>
      </c>
      <c r="AF29" s="14">
        <f>IF('【リリースAX】(水力)'!$E$13=AF$2,AF15*ROUND('【リリースAX】(水力)'!$E$15,0)/1000,0)</f>
        <v>0</v>
      </c>
      <c r="AG29" s="14">
        <f>IF('【リリースAX】(水力)'!$E$13=AG$2,AG15*ROUND('【リリースAX】(水力)'!$E$15,0)/1000,0)</f>
        <v>0</v>
      </c>
      <c r="AH29" s="14">
        <f>IF('【リリースAX】(水力)'!$E$13=AH$2,AH15*ROUND('【リリースAX】(水力)'!$E$15,0)/1000,0)</f>
        <v>0</v>
      </c>
      <c r="AI29" s="84">
        <f t="shared" si="2"/>
        <v>0</v>
      </c>
    </row>
    <row r="30" spans="1:35" x14ac:dyDescent="0.3">
      <c r="B30" s="4"/>
      <c r="C30" s="4"/>
      <c r="D30" s="4"/>
      <c r="E30" s="4"/>
      <c r="F30" s="4"/>
      <c r="G30" s="4"/>
      <c r="H30" s="4"/>
      <c r="I30" s="4"/>
      <c r="J30" s="4"/>
      <c r="K30" s="21"/>
      <c r="N30" s="4"/>
      <c r="O30" s="4"/>
      <c r="P30" s="4"/>
      <c r="Q30" s="4"/>
      <c r="R30" s="4"/>
      <c r="S30" s="4"/>
      <c r="T30" s="4"/>
      <c r="U30" s="4"/>
      <c r="V30" s="4"/>
      <c r="Z30" s="4"/>
      <c r="AA30" s="4"/>
      <c r="AB30" s="4"/>
      <c r="AC30" s="4"/>
      <c r="AD30" s="4"/>
      <c r="AE30" s="4"/>
      <c r="AF30" s="4"/>
      <c r="AG30" s="4"/>
      <c r="AH30" s="4"/>
    </row>
    <row r="31" spans="1:35" x14ac:dyDescent="0.3">
      <c r="A31" s="4"/>
      <c r="B31" s="8" t="s">
        <v>115</v>
      </c>
      <c r="C31" s="4"/>
      <c r="D31" s="4"/>
      <c r="E31" s="4"/>
      <c r="F31" s="4"/>
      <c r="G31" s="4"/>
      <c r="H31" s="4"/>
      <c r="I31" s="4"/>
      <c r="J31" s="4"/>
      <c r="K31" s="9" t="s">
        <v>114</v>
      </c>
      <c r="M31" s="4"/>
      <c r="N31" s="8" t="s">
        <v>43</v>
      </c>
      <c r="O31" s="4"/>
      <c r="P31" s="4"/>
      <c r="Q31" s="4"/>
      <c r="R31" s="4"/>
      <c r="S31" s="4"/>
      <c r="T31" s="4"/>
      <c r="U31" s="4"/>
      <c r="V31" s="4"/>
      <c r="W31" s="9" t="s">
        <v>36</v>
      </c>
      <c r="Y31" s="4"/>
      <c r="Z31" s="8" t="s">
        <v>43</v>
      </c>
      <c r="AA31" s="4"/>
      <c r="AB31" s="4"/>
      <c r="AC31" s="4"/>
      <c r="AD31" s="4"/>
      <c r="AE31" s="4"/>
      <c r="AF31" s="4"/>
      <c r="AG31" s="4"/>
      <c r="AH31" s="4"/>
      <c r="AI31" s="9" t="s">
        <v>36</v>
      </c>
    </row>
    <row r="32" spans="1:35" x14ac:dyDescent="0.3">
      <c r="A32" s="4" t="s">
        <v>11</v>
      </c>
      <c r="B32" s="14">
        <f>IF('【リリースAX】入力 (太陽光)'!$E$13=B$2,B4*ROUND('【リリースAX】入力 (太陽光)'!$E$26,0)/1000,0)</f>
        <v>0</v>
      </c>
      <c r="C32" s="14">
        <f>IF('【リリースAX】入力 (太陽光)'!$E$13=C$2,C4*ROUND('【リリースAX】入力 (太陽光)'!$E$26,0)/1000,0)</f>
        <v>0</v>
      </c>
      <c r="D32" s="14">
        <f>IF('【リリースAX】入力 (太陽光)'!$E$13=D$2,D4*ROUND('【リリースAX】入力 (太陽光)'!$E$26,0)/1000,0)</f>
        <v>0</v>
      </c>
      <c r="E32" s="14">
        <f>IF('【リリースAX】入力 (太陽光)'!$E$13=E$2,E4*ROUND('【リリースAX】入力 (太陽光)'!$E$26,0)/1000,0)</f>
        <v>0</v>
      </c>
      <c r="F32" s="14">
        <f>IF('【リリースAX】入力 (太陽光)'!$E$13=F$2,F4*ROUND('【リリースAX】入力 (太陽光)'!$E$26,0)/1000,0)</f>
        <v>0</v>
      </c>
      <c r="G32" s="14">
        <f>IF('【リリースAX】入力 (太陽光)'!$E$13=G$2,G4*ROUND('【リリースAX】入力 (太陽光)'!$E$26,0)/1000,0)</f>
        <v>0</v>
      </c>
      <c r="H32" s="14">
        <f>IF('【リリースAX】入力 (太陽光)'!$E$13=H$2,H4*ROUND('【リリースAX】入力 (太陽光)'!$E$26,0)/1000,0)</f>
        <v>0</v>
      </c>
      <c r="I32" s="14">
        <f>IF('【リリースAX】入力 (太陽光)'!$E$13=I$2,I4*ROUND('【リリースAX】入力 (太陽光)'!$E$26,0)/1000,0)</f>
        <v>0</v>
      </c>
      <c r="J32" s="14">
        <f>IF('【リリースAX】入力 (太陽光)'!$E$13=J$2,J4*ROUND('【リリースAX】入力 (太陽光)'!$E$26,0)/1000,0)</f>
        <v>0</v>
      </c>
      <c r="K32" s="84">
        <f>SUM(B32:J32)*1000</f>
        <v>0</v>
      </c>
      <c r="M32" s="4" t="s">
        <v>11</v>
      </c>
      <c r="N32" s="14">
        <f>IF('【リリースAX】入力(風力)'!$E$13=N$2,N4*ROUND('【リリースAX】入力(風力)'!$E$26,0)/1000,0)</f>
        <v>0</v>
      </c>
      <c r="O32" s="14">
        <f>IF('【リリースAX】入力(風力)'!$E$13=O$2,O4*ROUND('【リリースAX】入力(風力)'!$E$26,0)/1000,0)</f>
        <v>0</v>
      </c>
      <c r="P32" s="14">
        <f>IF('【リリースAX】入力(風力)'!$E$13=P$2,P4*ROUND('【リリースAX】入力(風力)'!$E$26,0)/1000,0)</f>
        <v>0</v>
      </c>
      <c r="Q32" s="14">
        <f>IF('【リリースAX】入力(風力)'!$E$13=Q$2,Q4*ROUND('【リリースAX】入力(風力)'!$E$26,0)/1000,0)</f>
        <v>0</v>
      </c>
      <c r="R32" s="14">
        <f>IF('【リリースAX】入力(風力)'!$E$13=R$2,R4*ROUND('【リリースAX】入力(風力)'!$E$26,0)/1000,0)</f>
        <v>0</v>
      </c>
      <c r="S32" s="14">
        <f>IF('【リリースAX】入力(風力)'!$E$13=S$2,S4*ROUND('【リリースAX】入力(風力)'!$E$26,0)/1000,0)</f>
        <v>0</v>
      </c>
      <c r="T32" s="14">
        <f>IF('【リリースAX】入力(風力)'!$E$13=T$2,T4*ROUND('【リリースAX】入力(風力)'!$E$26,0)/1000,0)</f>
        <v>0</v>
      </c>
      <c r="U32" s="14">
        <f>IF('【リリースAX】入力(風力)'!$E$13=U$2,U4*ROUND('【リリースAX】入力(風力)'!$E$26,0)/1000,0)</f>
        <v>0</v>
      </c>
      <c r="V32" s="14">
        <f>IF('【リリースAX】入力(風力)'!$E$13=V$2,V4*ROUND('【リリースAX】入力(風力)'!$E$26,0)/1000,0)</f>
        <v>0</v>
      </c>
      <c r="W32" s="84">
        <f t="shared" ref="W32:W43" si="3">SUM(N32:V32)*1000</f>
        <v>0</v>
      </c>
      <c r="Y32" s="4" t="s">
        <v>11</v>
      </c>
      <c r="Z32" s="14">
        <f>IF('【リリースAX】(水力)'!$E$13=Z$2,Z4*ROUND('【リリースAX】(水力)'!$E$26,0)/1000,0)</f>
        <v>0</v>
      </c>
      <c r="AA32" s="14">
        <f>IF('【リリースAX】(水力)'!$E$13=AA$2,AA4*ROUND('【リリースAX】(水力)'!$E$26,0)/1000,0)</f>
        <v>0</v>
      </c>
      <c r="AB32" s="14">
        <f>IF('【リリースAX】(水力)'!$E$13=AB$2,AB4*ROUND('【リリースAX】(水力)'!$E$26,0)/1000,0)</f>
        <v>0</v>
      </c>
      <c r="AC32" s="14">
        <f>IF('【リリースAX】(水力)'!$E$13=AC$2,AC4*ROUND('【リリースAX】(水力)'!$E$26,0)/1000,0)</f>
        <v>0</v>
      </c>
      <c r="AD32" s="14">
        <f>IF('【リリースAX】(水力)'!$E$13=AD$2,AD4*ROUND('【リリースAX】(水力)'!$E$26,0)/1000,0)</f>
        <v>0</v>
      </c>
      <c r="AE32" s="14">
        <f>IF('【リリースAX】(水力)'!$E$13=AE$2,AE4*ROUND('【リリースAX】(水力)'!$E$26,0)/1000,0)</f>
        <v>0</v>
      </c>
      <c r="AF32" s="14">
        <f>IF('【リリースAX】(水力)'!$E$13=AF$2,AF4*ROUND('【リリースAX】(水力)'!$E$26,0)/1000,0)</f>
        <v>0</v>
      </c>
      <c r="AG32" s="14">
        <f>IF('【リリースAX】(水力)'!$E$13=AG$2,AG4*ROUND('【リリースAX】(水力)'!$E$26,0)/1000,0)</f>
        <v>0</v>
      </c>
      <c r="AH32" s="14">
        <f>IF('【リリースAX】(水力)'!$E$13=AH$2,AH4*ROUND('【リリースAX】(水力)'!$E$26,0)/1000,0)</f>
        <v>0</v>
      </c>
      <c r="AI32" s="84">
        <f>SUM(Z32:AH32)*1000</f>
        <v>0</v>
      </c>
    </row>
    <row r="33" spans="1:35" x14ac:dyDescent="0.3">
      <c r="A33" s="4" t="s">
        <v>12</v>
      </c>
      <c r="B33" s="14">
        <f>IF('【リリースAX】入力 (太陽光)'!$E$13=B$2,B5*ROUND('【リリースAX】入力 (太陽光)'!$F$26,0)/1000,0)</f>
        <v>0</v>
      </c>
      <c r="C33" s="14">
        <f>IF('【リリースAX】入力 (太陽光)'!$E$13=C$2,C5*ROUND('【リリースAX】入力 (太陽光)'!$F$26,0)/1000,0)</f>
        <v>0</v>
      </c>
      <c r="D33" s="14">
        <f>IF('【リリースAX】入力 (太陽光)'!$E$13=D$2,D5*ROUND('【リリースAX】入力 (太陽光)'!$F$26,0)/1000,0)</f>
        <v>0</v>
      </c>
      <c r="E33" s="14">
        <f>IF('【リリースAX】入力 (太陽光)'!$E$13=E$2,E5*ROUND('【リリースAX】入力 (太陽光)'!$F$26,0)/1000,0)</f>
        <v>0</v>
      </c>
      <c r="F33" s="14">
        <f>IF('【リリースAX】入力 (太陽光)'!$E$13=F$2,F5*ROUND('【リリースAX】入力 (太陽光)'!$F$26,0)/1000,0)</f>
        <v>0</v>
      </c>
      <c r="G33" s="14">
        <f>IF('【リリースAX】入力 (太陽光)'!$E$13=G$2,G5*ROUND('【リリースAX】入力 (太陽光)'!$F$26,0)/1000,0)</f>
        <v>0</v>
      </c>
      <c r="H33" s="14">
        <f>IF('【リリースAX】入力 (太陽光)'!$E$13=H$2,H5*ROUND('【リリースAX】入力 (太陽光)'!$F$26,0)/1000,0)</f>
        <v>0</v>
      </c>
      <c r="I33" s="14">
        <f>IF('【リリースAX】入力 (太陽光)'!$E$13=I$2,I5*ROUND('【リリースAX】入力 (太陽光)'!$F$26,0)/1000,0)</f>
        <v>0</v>
      </c>
      <c r="J33" s="14">
        <f>IF('【リリースAX】入力 (太陽光)'!$E$13=J$2,J5*ROUND('【リリースAX】入力 (太陽光)'!$F$26,0)/1000,0)</f>
        <v>0</v>
      </c>
      <c r="K33" s="84">
        <f t="shared" ref="K33:K43" si="4">SUM(B33:J33)*1000</f>
        <v>0</v>
      </c>
      <c r="M33" s="4" t="s">
        <v>12</v>
      </c>
      <c r="N33" s="14">
        <f>IF('【リリースAX】入力(風力)'!$E$13=N$2,N5*ROUND('【リリースAX】入力(風力)'!$F$26,0)/1000,0)</f>
        <v>0</v>
      </c>
      <c r="O33" s="14">
        <f>IF('【リリースAX】入力(風力)'!$E$13=O$2,O5*ROUND('【リリースAX】入力(風力)'!$F$26,0)/1000,0)</f>
        <v>0</v>
      </c>
      <c r="P33" s="14">
        <f>IF('【リリースAX】入力(風力)'!$E$13=P$2,P5*ROUND('【リリースAX】入力(風力)'!$F$26,0)/1000,0)</f>
        <v>0</v>
      </c>
      <c r="Q33" s="14">
        <f>IF('【リリースAX】入力(風力)'!$E$13=Q$2,Q5*ROUND('【リリースAX】入力(風力)'!$F$26,0)/1000,0)</f>
        <v>0</v>
      </c>
      <c r="R33" s="14">
        <f>IF('【リリースAX】入力(風力)'!$E$13=R$2,R5*ROUND('【リリースAX】入力(風力)'!$F$26,0)/1000,0)</f>
        <v>0</v>
      </c>
      <c r="S33" s="14">
        <f>IF('【リリースAX】入力(風力)'!$E$13=S$2,S5*ROUND('【リリースAX】入力(風力)'!$F$26,0)/1000,0)</f>
        <v>0</v>
      </c>
      <c r="T33" s="14">
        <f>IF('【リリースAX】入力(風力)'!$E$13=T$2,T5*ROUND('【リリースAX】入力(風力)'!$F$26,0)/1000,0)</f>
        <v>0</v>
      </c>
      <c r="U33" s="14">
        <f>IF('【リリースAX】入力(風力)'!$E$13=U$2,U5*ROUND('【リリースAX】入力(風力)'!$F$26,0)/1000,0)</f>
        <v>0</v>
      </c>
      <c r="V33" s="14">
        <f>IF('【リリースAX】入力(風力)'!$E$13=V$2,V5*ROUND('【リリースAX】入力(風力)'!$F$26,0)/1000,0)</f>
        <v>0</v>
      </c>
      <c r="W33" s="84">
        <f t="shared" si="3"/>
        <v>0</v>
      </c>
      <c r="Y33" s="4" t="s">
        <v>12</v>
      </c>
      <c r="Z33" s="14">
        <f>IF('【リリースAX】(水力)'!$E$13=Z$2,Z5*ROUND('【リリースAX】(水力)'!$F$26,0)/1000,0)</f>
        <v>0</v>
      </c>
      <c r="AA33" s="14">
        <f>IF('【リリースAX】(水力)'!$E$13=AA$2,AA5*ROUND('【リリースAX】(水力)'!$F$26,0)/1000,0)</f>
        <v>0</v>
      </c>
      <c r="AB33" s="14">
        <f>IF('【リリースAX】(水力)'!$E$13=AB$2,AB5*ROUND('【リリースAX】(水力)'!$F$26,0)/1000,0)</f>
        <v>0</v>
      </c>
      <c r="AC33" s="14">
        <f>IF('【リリースAX】(水力)'!$E$13=AC$2,AC5*ROUND('【リリースAX】(水力)'!$F$26,0)/1000,0)</f>
        <v>0</v>
      </c>
      <c r="AD33" s="14">
        <f>IF('【リリースAX】(水力)'!$E$13=AD$2,AD5*ROUND('【リリースAX】(水力)'!$F$26,0)/1000,0)</f>
        <v>0</v>
      </c>
      <c r="AE33" s="14">
        <f>IF('【リリースAX】(水力)'!$E$13=AE$2,AE5*ROUND('【リリースAX】(水力)'!$F$26,0)/1000,0)</f>
        <v>0</v>
      </c>
      <c r="AF33" s="14">
        <f>IF('【リリースAX】(水力)'!$E$13=AF$2,AF5*ROUND('【リリースAX】(水力)'!$F$26,0)/1000,0)</f>
        <v>0</v>
      </c>
      <c r="AG33" s="14">
        <f>IF('【リリースAX】(水力)'!$E$13=AG$2,AG5*ROUND('【リリースAX】(水力)'!$F$26,0)/1000,0)</f>
        <v>0</v>
      </c>
      <c r="AH33" s="14">
        <f>IF('【リリースAX】(水力)'!$E$13=AH$2,AH5*ROUND('【リリースAX】(水力)'!$F$26,0)/1000,0)</f>
        <v>0</v>
      </c>
      <c r="AI33" s="84">
        <f t="shared" ref="AI33:AI43" si="5">SUM(Z33:AH33)*1000</f>
        <v>0</v>
      </c>
    </row>
    <row r="34" spans="1:35" x14ac:dyDescent="0.3">
      <c r="A34" s="4" t="s">
        <v>13</v>
      </c>
      <c r="B34" s="14">
        <f>IF('【リリースAX】入力 (太陽光)'!$E$13=B$2,B6*ROUND('【リリースAX】入力 (太陽光)'!$G$26,0)/1000,0)</f>
        <v>0</v>
      </c>
      <c r="C34" s="14">
        <f>IF('【リリースAX】入力 (太陽光)'!$E$13=C$2,C6*ROUND('【リリースAX】入力 (太陽光)'!$G$26,0)/1000,0)</f>
        <v>0</v>
      </c>
      <c r="D34" s="14">
        <f>IF('【リリースAX】入力 (太陽光)'!$E$13=D$2,D6*ROUND('【リリースAX】入力 (太陽光)'!$G$26,0)/1000,0)</f>
        <v>0</v>
      </c>
      <c r="E34" s="14">
        <f>IF('【リリースAX】入力 (太陽光)'!$E$13=E$2,E6*ROUND('【リリースAX】入力 (太陽光)'!$G$26,0)/1000,0)</f>
        <v>0</v>
      </c>
      <c r="F34" s="14">
        <f>IF('【リリースAX】入力 (太陽光)'!$E$13=F$2,F6*ROUND('【リリースAX】入力 (太陽光)'!$G$26,0)/1000,0)</f>
        <v>0</v>
      </c>
      <c r="G34" s="14">
        <f>IF('【リリースAX】入力 (太陽光)'!$E$13=G$2,G6*ROUND('【リリースAX】入力 (太陽光)'!$G$26,0)/1000,0)</f>
        <v>0</v>
      </c>
      <c r="H34" s="14">
        <f>IF('【リリースAX】入力 (太陽光)'!$E$13=H$2,H6*ROUND('【リリースAX】入力 (太陽光)'!$G$26,0)/1000,0)</f>
        <v>0</v>
      </c>
      <c r="I34" s="14">
        <f>IF('【リリースAX】入力 (太陽光)'!$E$13=I$2,I6*ROUND('【リリースAX】入力 (太陽光)'!$G$26,0)/1000,0)</f>
        <v>0</v>
      </c>
      <c r="J34" s="14">
        <f>IF('【リリースAX】入力 (太陽光)'!$E$13=J$2,J6*ROUND('【リリースAX】入力 (太陽光)'!$G$26,0)/1000,0)</f>
        <v>0</v>
      </c>
      <c r="K34" s="84">
        <f t="shared" si="4"/>
        <v>0</v>
      </c>
      <c r="M34" s="4" t="s">
        <v>13</v>
      </c>
      <c r="N34" s="14">
        <f>IF('【リリースAX】入力(風力)'!$E$13=N$2,N6*ROUND('【リリースAX】入力(風力)'!$G$26,0)/1000,0)</f>
        <v>0</v>
      </c>
      <c r="O34" s="14">
        <f>IF('【リリースAX】入力(風力)'!$E$13=O$2,O6*ROUND('【リリースAX】入力(風力)'!$G$26,0)/1000,0)</f>
        <v>0</v>
      </c>
      <c r="P34" s="14">
        <f>IF('【リリースAX】入力(風力)'!$E$13=P$2,P6*ROUND('【リリースAX】入力(風力)'!$G$26,0)/1000,0)</f>
        <v>0</v>
      </c>
      <c r="Q34" s="14">
        <f>IF('【リリースAX】入力(風力)'!$E$13=Q$2,Q6*ROUND('【リリースAX】入力(風力)'!$G$26,0)/1000,0)</f>
        <v>0</v>
      </c>
      <c r="R34" s="14">
        <f>IF('【リリースAX】入力(風力)'!$E$13=R$2,R6*ROUND('【リリースAX】入力(風力)'!$G$26,0)/1000,0)</f>
        <v>0</v>
      </c>
      <c r="S34" s="14">
        <f>IF('【リリースAX】入力(風力)'!$E$13=S$2,S6*ROUND('【リリースAX】入力(風力)'!$G$26,0)/1000,0)</f>
        <v>0</v>
      </c>
      <c r="T34" s="14">
        <f>IF('【リリースAX】入力(風力)'!$E$13=T$2,T6*ROUND('【リリースAX】入力(風力)'!$G$26,0)/1000,0)</f>
        <v>0</v>
      </c>
      <c r="U34" s="14">
        <f>IF('【リリースAX】入力(風力)'!$E$13=U$2,U6*ROUND('【リリースAX】入力(風力)'!$G$26,0)/1000,0)</f>
        <v>0</v>
      </c>
      <c r="V34" s="14">
        <f>IF('【リリースAX】入力(風力)'!$E$13=V$2,V6*ROUND('【リリースAX】入力(風力)'!$G$26,0)/1000,0)</f>
        <v>0</v>
      </c>
      <c r="W34" s="84">
        <f t="shared" si="3"/>
        <v>0</v>
      </c>
      <c r="Y34" s="4" t="s">
        <v>13</v>
      </c>
      <c r="Z34" s="14">
        <f>IF('【リリースAX】(水力)'!$E$13=Z$2,Z6*ROUND('【リリースAX】(水力)'!$G$26,0)/1000,0)</f>
        <v>0</v>
      </c>
      <c r="AA34" s="14">
        <f>IF('【リリースAX】(水力)'!$E$13=AA$2,AA6*ROUND('【リリースAX】(水力)'!$G$26,0)/1000,0)</f>
        <v>0</v>
      </c>
      <c r="AB34" s="14">
        <f>IF('【リリースAX】(水力)'!$E$13=AB$2,AB6*ROUND('【リリースAX】(水力)'!$G$26,0)/1000,0)</f>
        <v>0</v>
      </c>
      <c r="AC34" s="14">
        <f>IF('【リリースAX】(水力)'!$E$13=AC$2,AC6*ROUND('【リリースAX】(水力)'!$G$26,0)/1000,0)</f>
        <v>0</v>
      </c>
      <c r="AD34" s="14">
        <f>IF('【リリースAX】(水力)'!$E$13=AD$2,AD6*ROUND('【リリースAX】(水力)'!$G$26,0)/1000,0)</f>
        <v>0</v>
      </c>
      <c r="AE34" s="14">
        <f>IF('【リリースAX】(水力)'!$E$13=AE$2,AE6*ROUND('【リリースAX】(水力)'!$G$26,0)/1000,0)</f>
        <v>0</v>
      </c>
      <c r="AF34" s="14">
        <f>IF('【リリースAX】(水力)'!$E$13=AF$2,AF6*ROUND('【リリースAX】(水力)'!$G$26,0)/1000,0)</f>
        <v>0</v>
      </c>
      <c r="AG34" s="14">
        <f>IF('【リリースAX】(水力)'!$E$13=AG$2,AG6*ROUND('【リリースAX】(水力)'!$G$26,0)/1000,0)</f>
        <v>0</v>
      </c>
      <c r="AH34" s="14">
        <f>IF('【リリースAX】(水力)'!$E$13=AH$2,AH6*ROUND('【リリースAX】(水力)'!$G$26,0)/1000,0)</f>
        <v>0</v>
      </c>
      <c r="AI34" s="84">
        <f t="shared" si="5"/>
        <v>0</v>
      </c>
    </row>
    <row r="35" spans="1:35" x14ac:dyDescent="0.3">
      <c r="A35" s="4" t="s">
        <v>14</v>
      </c>
      <c r="B35" s="14">
        <f>IF('【リリースAX】入力 (太陽光)'!$E$13=B$2,B7*ROUND('【リリースAX】入力 (太陽光)'!$H$26,0)/1000,0)</f>
        <v>0</v>
      </c>
      <c r="C35" s="14">
        <f>IF('【リリースAX】入力 (太陽光)'!$E$13=C$2,C7*ROUND('【リリースAX】入力 (太陽光)'!$H$26,0)/1000,0)</f>
        <v>0</v>
      </c>
      <c r="D35" s="14">
        <f>IF('【リリースAX】入力 (太陽光)'!$E$13=D$2,D7*ROUND('【リリースAX】入力 (太陽光)'!$H$26,0)/1000,0)</f>
        <v>0</v>
      </c>
      <c r="E35" s="14">
        <f>IF('【リリースAX】入力 (太陽光)'!$E$13=E$2,E7*ROUND('【リリースAX】入力 (太陽光)'!$H$26,0)/1000,0)</f>
        <v>0</v>
      </c>
      <c r="F35" s="14">
        <f>IF('【リリースAX】入力 (太陽光)'!$E$13=F$2,F7*ROUND('【リリースAX】入力 (太陽光)'!$H$26,0)/1000,0)</f>
        <v>0</v>
      </c>
      <c r="G35" s="14">
        <f>IF('【リリースAX】入力 (太陽光)'!$E$13=G$2,G7*ROUND('【リリースAX】入力 (太陽光)'!$H$26,0)/1000,0)</f>
        <v>0</v>
      </c>
      <c r="H35" s="14">
        <f>IF('【リリースAX】入力 (太陽光)'!$E$13=H$2,H7*ROUND('【リリースAX】入力 (太陽光)'!$H$26,0)/1000,0)</f>
        <v>0</v>
      </c>
      <c r="I35" s="14">
        <f>IF('【リリースAX】入力 (太陽光)'!$E$13=I$2,I7*ROUND('【リリースAX】入力 (太陽光)'!$H$26,0)/1000,0)</f>
        <v>0</v>
      </c>
      <c r="J35" s="14">
        <f>IF('【リリースAX】入力 (太陽光)'!$E$13=J$2,J7*ROUND('【リリースAX】入力 (太陽光)'!$H$26,0)/1000,0)</f>
        <v>0</v>
      </c>
      <c r="K35" s="84">
        <f t="shared" si="4"/>
        <v>0</v>
      </c>
      <c r="M35" s="4" t="s">
        <v>14</v>
      </c>
      <c r="N35" s="14">
        <f>IF('【リリースAX】入力(風力)'!$E$13=N$2,N7*ROUND('【リリースAX】入力(風力)'!$H$26,0)/1000,0)</f>
        <v>0</v>
      </c>
      <c r="O35" s="14">
        <f>IF('【リリースAX】入力(風力)'!$E$13=O$2,O7*ROUND('【リリースAX】入力(風力)'!$H$26,0)/1000,0)</f>
        <v>0</v>
      </c>
      <c r="P35" s="14">
        <f>IF('【リリースAX】入力(風力)'!$E$13=P$2,P7*ROUND('【リリースAX】入力(風力)'!$H$26,0)/1000,0)</f>
        <v>0</v>
      </c>
      <c r="Q35" s="14">
        <f>IF('【リリースAX】入力(風力)'!$E$13=Q$2,Q7*ROUND('【リリースAX】入力(風力)'!$H$26,0)/1000,0)</f>
        <v>0</v>
      </c>
      <c r="R35" s="14">
        <f>IF('【リリースAX】入力(風力)'!$E$13=R$2,R7*ROUND('【リリースAX】入力(風力)'!$H$26,0)/1000,0)</f>
        <v>0</v>
      </c>
      <c r="S35" s="14">
        <f>IF('【リリースAX】入力(風力)'!$E$13=S$2,S7*ROUND('【リリースAX】入力(風力)'!$H$26,0)/1000,0)</f>
        <v>0</v>
      </c>
      <c r="T35" s="14">
        <f>IF('【リリースAX】入力(風力)'!$E$13=T$2,T7*ROUND('【リリースAX】入力(風力)'!$H$26,0)/1000,0)</f>
        <v>0</v>
      </c>
      <c r="U35" s="14">
        <f>IF('【リリースAX】入力(風力)'!$E$13=U$2,U7*ROUND('【リリースAX】入力(風力)'!$H$26,0)/1000,0)</f>
        <v>0</v>
      </c>
      <c r="V35" s="14">
        <f>IF('【リリースAX】入力(風力)'!$E$13=V$2,V7*ROUND('【リリースAX】入力(風力)'!$H$26,0)/1000,0)</f>
        <v>0</v>
      </c>
      <c r="W35" s="84">
        <f t="shared" si="3"/>
        <v>0</v>
      </c>
      <c r="Y35" s="4" t="s">
        <v>14</v>
      </c>
      <c r="Z35" s="14">
        <f>IF('【リリースAX】(水力)'!$E$13=Z$2,Z7*ROUND('【リリースAX】(水力)'!$H$26,0)/1000,0)</f>
        <v>0</v>
      </c>
      <c r="AA35" s="14">
        <f>IF('【リリースAX】(水力)'!$E$13=AA$2,AA7*ROUND('【リリースAX】(水力)'!$H$26,0)/1000,0)</f>
        <v>0</v>
      </c>
      <c r="AB35" s="14">
        <f>IF('【リリースAX】(水力)'!$E$13=AB$2,AB7*ROUND('【リリースAX】(水力)'!$H$26,0)/1000,0)</f>
        <v>0</v>
      </c>
      <c r="AC35" s="14">
        <f>IF('【リリースAX】(水力)'!$E$13=AC$2,AC7*ROUND('【リリースAX】(水力)'!$H$26,0)/1000,0)</f>
        <v>0</v>
      </c>
      <c r="AD35" s="14">
        <f>IF('【リリースAX】(水力)'!$E$13=AD$2,AD7*ROUND('【リリースAX】(水力)'!$H$26,0)/1000,0)</f>
        <v>0</v>
      </c>
      <c r="AE35" s="14">
        <f>IF('【リリースAX】(水力)'!$E$13=AE$2,AE7*ROUND('【リリースAX】(水力)'!$H$26,0)/1000,0)</f>
        <v>0</v>
      </c>
      <c r="AF35" s="14">
        <f>IF('【リリースAX】(水力)'!$E$13=AF$2,AF7*ROUND('【リリースAX】(水力)'!$H$26,0)/1000,0)</f>
        <v>0</v>
      </c>
      <c r="AG35" s="14">
        <f>IF('【リリースAX】(水力)'!$E$13=AG$2,AG7*ROUND('【リリースAX】(水力)'!$H$26,0)/1000,0)</f>
        <v>0</v>
      </c>
      <c r="AH35" s="14">
        <f>IF('【リリースAX】(水力)'!$E$13=AH$2,AH7*ROUND('【リリースAX】(水力)'!$H$26,0)/1000,0)</f>
        <v>0</v>
      </c>
      <c r="AI35" s="84">
        <f t="shared" si="5"/>
        <v>0</v>
      </c>
    </row>
    <row r="36" spans="1:35" x14ac:dyDescent="0.3">
      <c r="A36" s="4" t="s">
        <v>15</v>
      </c>
      <c r="B36" s="14">
        <f>IF('【リリースAX】入力 (太陽光)'!$E$13=B$2,B8*ROUND('【リリースAX】入力 (太陽光)'!$I$26,0)/1000,0)</f>
        <v>0</v>
      </c>
      <c r="C36" s="14">
        <f>IF('【リリースAX】入力 (太陽光)'!$E$13=C$2,C8*ROUND('【リリースAX】入力 (太陽光)'!$I$26,0)/1000,0)</f>
        <v>0</v>
      </c>
      <c r="D36" s="14">
        <f>IF('【リリースAX】入力 (太陽光)'!$E$13=D$2,D8*ROUND('【リリースAX】入力 (太陽光)'!$I$26,0)/1000,0)</f>
        <v>0</v>
      </c>
      <c r="E36" s="14">
        <f>IF('【リリースAX】入力 (太陽光)'!$E$13=E$2,E8*ROUND('【リリースAX】入力 (太陽光)'!$I$26,0)/1000,0)</f>
        <v>0</v>
      </c>
      <c r="F36" s="14">
        <f>IF('【リリースAX】入力 (太陽光)'!$E$13=F$2,F8*ROUND('【リリースAX】入力 (太陽光)'!$I$26,0)/1000,0)</f>
        <v>0</v>
      </c>
      <c r="G36" s="14">
        <f>IF('【リリースAX】入力 (太陽光)'!$E$13=G$2,G8*ROUND('【リリースAX】入力 (太陽光)'!$I$26,0)/1000,0)</f>
        <v>0</v>
      </c>
      <c r="H36" s="14">
        <f>IF('【リリースAX】入力 (太陽光)'!$E$13=H$2,H8*ROUND('【リリースAX】入力 (太陽光)'!$I$26,0)/1000,0)</f>
        <v>0</v>
      </c>
      <c r="I36" s="14">
        <f>IF('【リリースAX】入力 (太陽光)'!$E$13=I$2,I8*ROUND('【リリースAX】入力 (太陽光)'!$I$26,0)/1000,0)</f>
        <v>0</v>
      </c>
      <c r="J36" s="14">
        <f>IF('【リリースAX】入力 (太陽光)'!$E$13=J$2,J8*ROUND('【リリースAX】入力 (太陽光)'!$I$26,0)/1000,0)</f>
        <v>0</v>
      </c>
      <c r="K36" s="84">
        <f t="shared" si="4"/>
        <v>0</v>
      </c>
      <c r="M36" s="4" t="s">
        <v>15</v>
      </c>
      <c r="N36" s="14">
        <f>IF('【リリースAX】入力(風力)'!$E$13=N$2,N8*ROUND('【リリースAX】入力(風力)'!$I$26,0)/1000,0)</f>
        <v>0</v>
      </c>
      <c r="O36" s="14">
        <f>IF('【リリースAX】入力(風力)'!$E$13=O$2,O8*ROUND('【リリースAX】入力(風力)'!$I$26,0)/1000,0)</f>
        <v>0</v>
      </c>
      <c r="P36" s="14">
        <f>IF('【リリースAX】入力(風力)'!$E$13=P$2,P8*ROUND('【リリースAX】入力(風力)'!$I$26,0)/1000,0)</f>
        <v>0</v>
      </c>
      <c r="Q36" s="14">
        <f>IF('【リリースAX】入力(風力)'!$E$13=Q$2,Q8*ROUND('【リリースAX】入力(風力)'!$I$26,0)/1000,0)</f>
        <v>0</v>
      </c>
      <c r="R36" s="14">
        <f>IF('【リリースAX】入力(風力)'!$E$13=R$2,R8*ROUND('【リリースAX】入力(風力)'!$I$26,0)/1000,0)</f>
        <v>0</v>
      </c>
      <c r="S36" s="14">
        <f>IF('【リリースAX】入力(風力)'!$E$13=S$2,S8*ROUND('【リリースAX】入力(風力)'!$I$26,0)/1000,0)</f>
        <v>0</v>
      </c>
      <c r="T36" s="14">
        <f>IF('【リリースAX】入力(風力)'!$E$13=T$2,T8*ROUND('【リリースAX】入力(風力)'!$I$26,0)/1000,0)</f>
        <v>0</v>
      </c>
      <c r="U36" s="14">
        <f>IF('【リリースAX】入力(風力)'!$E$13=U$2,U8*ROUND('【リリースAX】入力(風力)'!$I$26,0)/1000,0)</f>
        <v>0</v>
      </c>
      <c r="V36" s="14">
        <f>IF('【リリースAX】入力(風力)'!$E$13=V$2,V8*ROUND('【リリースAX】入力(風力)'!$I$26,0)/1000,0)</f>
        <v>0</v>
      </c>
      <c r="W36" s="84">
        <f t="shared" si="3"/>
        <v>0</v>
      </c>
      <c r="Y36" s="4" t="s">
        <v>15</v>
      </c>
      <c r="Z36" s="14">
        <f>IF('【リリースAX】(水力)'!$E$13=Z$2,Z8*ROUND('【リリースAX】(水力)'!$I$26,0)/1000,0)</f>
        <v>0</v>
      </c>
      <c r="AA36" s="14">
        <f>IF('【リリースAX】(水力)'!$E$13=AA$2,AA8*ROUND('【リリースAX】(水力)'!$I$26,0)/1000,0)</f>
        <v>0</v>
      </c>
      <c r="AB36" s="14">
        <f>IF('【リリースAX】(水力)'!$E$13=AB$2,AB8*ROUND('【リリースAX】(水力)'!$I$26,0)/1000,0)</f>
        <v>0</v>
      </c>
      <c r="AC36" s="14">
        <f>IF('【リリースAX】(水力)'!$E$13=AC$2,AC8*ROUND('【リリースAX】(水力)'!$I$26,0)/1000,0)</f>
        <v>0</v>
      </c>
      <c r="AD36" s="14">
        <f>IF('【リリースAX】(水力)'!$E$13=AD$2,AD8*ROUND('【リリースAX】(水力)'!$I$26,0)/1000,0)</f>
        <v>0</v>
      </c>
      <c r="AE36" s="14">
        <f>IF('【リリースAX】(水力)'!$E$13=AE$2,AE8*ROUND('【リリースAX】(水力)'!$I$26,0)/1000,0)</f>
        <v>0</v>
      </c>
      <c r="AF36" s="14">
        <f>IF('【リリースAX】(水力)'!$E$13=AF$2,AF8*ROUND('【リリースAX】(水力)'!$I$26,0)/1000,0)</f>
        <v>0</v>
      </c>
      <c r="AG36" s="14">
        <f>IF('【リリースAX】(水力)'!$E$13=AG$2,AG8*ROUND('【リリースAX】(水力)'!$I$26,0)/1000,0)</f>
        <v>0</v>
      </c>
      <c r="AH36" s="14">
        <f>IF('【リリースAX】(水力)'!$E$13=AH$2,AH8*ROUND('【リリースAX】(水力)'!$I$26,0)/1000,0)</f>
        <v>0</v>
      </c>
      <c r="AI36" s="84">
        <f t="shared" si="5"/>
        <v>0</v>
      </c>
    </row>
    <row r="37" spans="1:35" x14ac:dyDescent="0.3">
      <c r="A37" s="4" t="s">
        <v>16</v>
      </c>
      <c r="B37" s="14">
        <f>IF('【リリースAX】入力 (太陽光)'!$E$13=B$2,B9*ROUND('【リリースAX】入力 (太陽光)'!$J$26,0)/1000,0)</f>
        <v>0</v>
      </c>
      <c r="C37" s="14">
        <f>IF('【リリースAX】入力 (太陽光)'!$E$13=C$2,C9*ROUND('【リリースAX】入力 (太陽光)'!$J$26,0)/1000,0)</f>
        <v>0</v>
      </c>
      <c r="D37" s="14">
        <f>IF('【リリースAX】入力 (太陽光)'!$E$13=D$2,D9*ROUND('【リリースAX】入力 (太陽光)'!$J$26,0)/1000,0)</f>
        <v>0</v>
      </c>
      <c r="E37" s="14">
        <f>IF('【リリースAX】入力 (太陽光)'!$E$13=E$2,E9*ROUND('【リリースAX】入力 (太陽光)'!$J$26,0)/1000,0)</f>
        <v>0</v>
      </c>
      <c r="F37" s="14">
        <f>IF('【リリースAX】入力 (太陽光)'!$E$13=F$2,F9*ROUND('【リリースAX】入力 (太陽光)'!$J$26,0)/1000,0)</f>
        <v>0</v>
      </c>
      <c r="G37" s="14">
        <f>IF('【リリースAX】入力 (太陽光)'!$E$13=G$2,G9*ROUND('【リリースAX】入力 (太陽光)'!$J$26,0)/1000,0)</f>
        <v>0</v>
      </c>
      <c r="H37" s="14">
        <f>IF('【リリースAX】入力 (太陽光)'!$E$13=H$2,H9*ROUND('【リリースAX】入力 (太陽光)'!$J$26,0)/1000,0)</f>
        <v>0</v>
      </c>
      <c r="I37" s="14">
        <f>IF('【リリースAX】入力 (太陽光)'!$E$13=I$2,I9*ROUND('【リリースAX】入力 (太陽光)'!$J$26,0)/1000,0)</f>
        <v>0</v>
      </c>
      <c r="J37" s="14">
        <f>IF('【リリースAX】入力 (太陽光)'!$E$13=J$2,J9*ROUND('【リリースAX】入力 (太陽光)'!$J$26,0)/1000,0)</f>
        <v>0</v>
      </c>
      <c r="K37" s="84">
        <f t="shared" si="4"/>
        <v>0</v>
      </c>
      <c r="M37" s="4" t="s">
        <v>16</v>
      </c>
      <c r="N37" s="14">
        <f>IF('【リリースAX】入力(風力)'!$E$13=N$2,N9*ROUND('【リリースAX】入力(風力)'!$J$26,0)/1000,0)</f>
        <v>0</v>
      </c>
      <c r="O37" s="14">
        <f>IF('【リリースAX】入力(風力)'!$E$13=O$2,O9*ROUND('【リリースAX】入力(風力)'!$J$26,0)/1000,0)</f>
        <v>0</v>
      </c>
      <c r="P37" s="14">
        <f>IF('【リリースAX】入力(風力)'!$E$13=P$2,P9*ROUND('【リリースAX】入力(風力)'!$J$26,0)/1000,0)</f>
        <v>0</v>
      </c>
      <c r="Q37" s="14">
        <f>IF('【リリースAX】入力(風力)'!$E$13=Q$2,Q9*ROUND('【リリースAX】入力(風力)'!$J$26,0)/1000,0)</f>
        <v>0</v>
      </c>
      <c r="R37" s="14">
        <f>IF('【リリースAX】入力(風力)'!$E$13=R$2,R9*ROUND('【リリースAX】入力(風力)'!$J$26,0)/1000,0)</f>
        <v>0</v>
      </c>
      <c r="S37" s="14">
        <f>IF('【リリースAX】入力(風力)'!$E$13=S$2,S9*ROUND('【リリースAX】入力(風力)'!$J$26,0)/1000,0)</f>
        <v>0</v>
      </c>
      <c r="T37" s="14">
        <f>IF('【リリースAX】入力(風力)'!$E$13=T$2,T9*ROUND('【リリースAX】入力(風力)'!$J$26,0)/1000,0)</f>
        <v>0</v>
      </c>
      <c r="U37" s="14">
        <f>IF('【リリースAX】入力(風力)'!$E$13=U$2,U9*ROUND('【リリースAX】入力(風力)'!$J$26,0)/1000,0)</f>
        <v>0</v>
      </c>
      <c r="V37" s="14">
        <f>IF('【リリースAX】入力(風力)'!$E$13=V$2,V9*ROUND('【リリースAX】入力(風力)'!$J$26,0)/1000,0)</f>
        <v>0</v>
      </c>
      <c r="W37" s="84">
        <f t="shared" si="3"/>
        <v>0</v>
      </c>
      <c r="Y37" s="4" t="s">
        <v>16</v>
      </c>
      <c r="Z37" s="14">
        <f>IF('【リリースAX】(水力)'!$E$13=Z$2,Z9*ROUND('【リリースAX】(水力)'!$J$26,0)/1000,0)</f>
        <v>0</v>
      </c>
      <c r="AA37" s="14">
        <f>IF('【リリースAX】(水力)'!$E$13=AA$2,AA9*ROUND('【リリースAX】(水力)'!$J$26,0)/1000,0)</f>
        <v>0</v>
      </c>
      <c r="AB37" s="14">
        <f>IF('【リリースAX】(水力)'!$E$13=AB$2,AB9*ROUND('【リリースAX】(水力)'!$J$26,0)/1000,0)</f>
        <v>0</v>
      </c>
      <c r="AC37" s="14">
        <f>IF('【リリースAX】(水力)'!$E$13=AC$2,AC9*ROUND('【リリースAX】(水力)'!$J$26,0)/1000,0)</f>
        <v>0</v>
      </c>
      <c r="AD37" s="14">
        <f>IF('【リリースAX】(水力)'!$E$13=AD$2,AD9*ROUND('【リリースAX】(水力)'!$J$26,0)/1000,0)</f>
        <v>0</v>
      </c>
      <c r="AE37" s="14">
        <f>IF('【リリースAX】(水力)'!$E$13=AE$2,AE9*ROUND('【リリースAX】(水力)'!$J$26,0)/1000,0)</f>
        <v>0</v>
      </c>
      <c r="AF37" s="14">
        <f>IF('【リリースAX】(水力)'!$E$13=AF$2,AF9*ROUND('【リリースAX】(水力)'!$J$26,0)/1000,0)</f>
        <v>0</v>
      </c>
      <c r="AG37" s="14">
        <f>IF('【リリースAX】(水力)'!$E$13=AG$2,AG9*ROUND('【リリースAX】(水力)'!$J$26,0)/1000,0)</f>
        <v>0</v>
      </c>
      <c r="AH37" s="14">
        <f>IF('【リリースAX】(水力)'!$E$13=AH$2,AH9*ROUND('【リリースAX】(水力)'!$J$26,0)/1000,0)</f>
        <v>0</v>
      </c>
      <c r="AI37" s="84">
        <f t="shared" si="5"/>
        <v>0</v>
      </c>
    </row>
    <row r="38" spans="1:35" x14ac:dyDescent="0.3">
      <c r="A38" s="4" t="s">
        <v>17</v>
      </c>
      <c r="B38" s="14">
        <f>IF('【リリースAX】入力 (太陽光)'!$E$13=B$2,B10*ROUND('【リリースAX】入力 (太陽光)'!$K$26,0)/1000,0)</f>
        <v>0</v>
      </c>
      <c r="C38" s="14">
        <f>IF('【リリースAX】入力 (太陽光)'!$E$13=C$2,C10*ROUND('【リリースAX】入力 (太陽光)'!$K$26,0)/1000,0)</f>
        <v>0</v>
      </c>
      <c r="D38" s="14">
        <f>IF('【リリースAX】入力 (太陽光)'!$E$13=D$2,D10*ROUND('【リリースAX】入力 (太陽光)'!$K$26,0)/1000,0)</f>
        <v>0</v>
      </c>
      <c r="E38" s="14">
        <f>IF('【リリースAX】入力 (太陽光)'!$E$13=E$2,E10*ROUND('【リリースAX】入力 (太陽光)'!$K$26,0)/1000,0)</f>
        <v>0</v>
      </c>
      <c r="F38" s="14">
        <f>IF('【リリースAX】入力 (太陽光)'!$E$13=F$2,F10*ROUND('【リリースAX】入力 (太陽光)'!$K$26,0)/1000,0)</f>
        <v>0</v>
      </c>
      <c r="G38" s="14">
        <f>IF('【リリースAX】入力 (太陽光)'!$E$13=G$2,G10*ROUND('【リリースAX】入力 (太陽光)'!$K$26,0)/1000,0)</f>
        <v>0</v>
      </c>
      <c r="H38" s="14">
        <f>IF('【リリースAX】入力 (太陽光)'!$E$13=H$2,H10*ROUND('【リリースAX】入力 (太陽光)'!$K$26,0)/1000,0)</f>
        <v>0</v>
      </c>
      <c r="I38" s="14">
        <f>IF('【リリースAX】入力 (太陽光)'!$E$13=I$2,I10*ROUND('【リリースAX】入力 (太陽光)'!$K$26,0)/1000,0)</f>
        <v>0</v>
      </c>
      <c r="J38" s="14">
        <f>IF('【リリースAX】入力 (太陽光)'!$E$13=J$2,J10*ROUND('【リリースAX】入力 (太陽光)'!$K$26,0)/1000,0)</f>
        <v>0</v>
      </c>
      <c r="K38" s="84">
        <f t="shared" si="4"/>
        <v>0</v>
      </c>
      <c r="M38" s="4" t="s">
        <v>17</v>
      </c>
      <c r="N38" s="14">
        <f>IF('【リリースAX】入力(風力)'!$E$13=N$2,N10*ROUND('【リリースAX】入力(風力)'!$K$26,0)/1000,0)</f>
        <v>0</v>
      </c>
      <c r="O38" s="14">
        <f>IF('【リリースAX】入力(風力)'!$E$13=O$2,O10*ROUND('【リリースAX】入力(風力)'!$K$26,0)/1000,0)</f>
        <v>0</v>
      </c>
      <c r="P38" s="14">
        <f>IF('【リリースAX】入力(風力)'!$E$13=P$2,P10*ROUND('【リリースAX】入力(風力)'!$K$26,0)/1000,0)</f>
        <v>0</v>
      </c>
      <c r="Q38" s="14">
        <f>IF('【リリースAX】入力(風力)'!$E$13=Q$2,Q10*ROUND('【リリースAX】入力(風力)'!$K$26,0)/1000,0)</f>
        <v>0</v>
      </c>
      <c r="R38" s="14">
        <f>IF('【リリースAX】入力(風力)'!$E$13=R$2,R10*ROUND('【リリースAX】入力(風力)'!$K$26,0)/1000,0)</f>
        <v>0</v>
      </c>
      <c r="S38" s="14">
        <f>IF('【リリースAX】入力(風力)'!$E$13=S$2,S10*ROUND('【リリースAX】入力(風力)'!$K$26,0)/1000,0)</f>
        <v>0</v>
      </c>
      <c r="T38" s="14">
        <f>IF('【リリースAX】入力(風力)'!$E$13=T$2,T10*ROUND('【リリースAX】入力(風力)'!$K$26,0)/1000,0)</f>
        <v>0</v>
      </c>
      <c r="U38" s="14">
        <f>IF('【リリースAX】入力(風力)'!$E$13=U$2,U10*ROUND('【リリースAX】入力(風力)'!$K$26,0)/1000,0)</f>
        <v>0</v>
      </c>
      <c r="V38" s="14">
        <f>IF('【リリースAX】入力(風力)'!$E$13=V$2,V10*ROUND('【リリースAX】入力(風力)'!$K$26,0)/1000,0)</f>
        <v>0</v>
      </c>
      <c r="W38" s="84">
        <f t="shared" si="3"/>
        <v>0</v>
      </c>
      <c r="Y38" s="4" t="s">
        <v>17</v>
      </c>
      <c r="Z38" s="14">
        <f>IF('【リリースAX】(水力)'!$E$13=Z$2,Z10*ROUND('【リリースAX】(水力)'!$K$26,0)/1000,0)</f>
        <v>0</v>
      </c>
      <c r="AA38" s="14">
        <f>IF('【リリースAX】(水力)'!$E$13=AA$2,AA10*ROUND('【リリースAX】(水力)'!$K$26,0)/1000,0)</f>
        <v>0</v>
      </c>
      <c r="AB38" s="14">
        <f>IF('【リリースAX】(水力)'!$E$13=AB$2,AB10*ROUND('【リリースAX】(水力)'!$K$26,0)/1000,0)</f>
        <v>0</v>
      </c>
      <c r="AC38" s="14">
        <f>IF('【リリースAX】(水力)'!$E$13=AC$2,AC10*ROUND('【リリースAX】(水力)'!$K$26,0)/1000,0)</f>
        <v>0</v>
      </c>
      <c r="AD38" s="14">
        <f>IF('【リリースAX】(水力)'!$E$13=AD$2,AD10*ROUND('【リリースAX】(水力)'!$K$26,0)/1000,0)</f>
        <v>0</v>
      </c>
      <c r="AE38" s="14">
        <f>IF('【リリースAX】(水力)'!$E$13=AE$2,AE10*ROUND('【リリースAX】(水力)'!$K$26,0)/1000,0)</f>
        <v>0</v>
      </c>
      <c r="AF38" s="14">
        <f>IF('【リリースAX】(水力)'!$E$13=AF$2,AF10*ROUND('【リリースAX】(水力)'!$K$26,0)/1000,0)</f>
        <v>0</v>
      </c>
      <c r="AG38" s="14">
        <f>IF('【リリースAX】(水力)'!$E$13=AG$2,AG10*ROUND('【リリースAX】(水力)'!$K$26,0)/1000,0)</f>
        <v>0</v>
      </c>
      <c r="AH38" s="14">
        <f>IF('【リリースAX】(水力)'!$E$13=AH$2,AH10*ROUND('【リリースAX】(水力)'!$K$26,0)/1000,0)</f>
        <v>0</v>
      </c>
      <c r="AI38" s="84">
        <f t="shared" si="5"/>
        <v>0</v>
      </c>
    </row>
    <row r="39" spans="1:35" x14ac:dyDescent="0.3">
      <c r="A39" s="4" t="s">
        <v>18</v>
      </c>
      <c r="B39" s="14">
        <f>IF('【リリースAX】入力 (太陽光)'!$E$13=B$2,B11*ROUND('【リリースAX】入力 (太陽光)'!$L$26,0)/1000,0)</f>
        <v>0</v>
      </c>
      <c r="C39" s="14">
        <f>IF('【リリースAX】入力 (太陽光)'!$E$13=C$2,C11*ROUND('【リリースAX】入力 (太陽光)'!$L$26,0)/1000,0)</f>
        <v>0</v>
      </c>
      <c r="D39" s="14">
        <f>IF('【リリースAX】入力 (太陽光)'!$E$13=D$2,D11*ROUND('【リリースAX】入力 (太陽光)'!$L$26,0)/1000,0)</f>
        <v>0</v>
      </c>
      <c r="E39" s="14">
        <f>IF('【リリースAX】入力 (太陽光)'!$E$13=E$2,E11*ROUND('【リリースAX】入力 (太陽光)'!$L$26,0)/1000,0)</f>
        <v>0</v>
      </c>
      <c r="F39" s="14">
        <f>IF('【リリースAX】入力 (太陽光)'!$E$13=F$2,F11*ROUND('【リリースAX】入力 (太陽光)'!$L$26,0)/1000,0)</f>
        <v>0</v>
      </c>
      <c r="G39" s="14">
        <f>IF('【リリースAX】入力 (太陽光)'!$E$13=G$2,G11*ROUND('【リリースAX】入力 (太陽光)'!$L$26,0)/1000,0)</f>
        <v>0</v>
      </c>
      <c r="H39" s="14">
        <f>IF('【リリースAX】入力 (太陽光)'!$E$13=H$2,H11*ROUND('【リリースAX】入力 (太陽光)'!$L$26,0)/1000,0)</f>
        <v>0</v>
      </c>
      <c r="I39" s="14">
        <f>IF('【リリースAX】入力 (太陽光)'!$E$13=I$2,I11*ROUND('【リリースAX】入力 (太陽光)'!$L$26,0)/1000,0)</f>
        <v>0</v>
      </c>
      <c r="J39" s="14">
        <f>IF('【リリースAX】入力 (太陽光)'!$E$13=J$2,J11*ROUND('【リリースAX】入力 (太陽光)'!$L$26,0)/1000,0)</f>
        <v>0</v>
      </c>
      <c r="K39" s="84">
        <f t="shared" si="4"/>
        <v>0</v>
      </c>
      <c r="M39" s="4" t="s">
        <v>18</v>
      </c>
      <c r="N39" s="14">
        <f>IF('【リリースAX】入力(風力)'!$E$13=N$2,N11*ROUND('【リリースAX】入力(風力)'!$L$26,0)/1000,0)</f>
        <v>0</v>
      </c>
      <c r="O39" s="14">
        <f>IF('【リリースAX】入力(風力)'!$E$13=O$2,O11*ROUND('【リリースAX】入力(風力)'!$L$26,0)/1000,0)</f>
        <v>0</v>
      </c>
      <c r="P39" s="14">
        <f>IF('【リリースAX】入力(風力)'!$E$13=P$2,P11*ROUND('【リリースAX】入力(風力)'!$L$26,0)/1000,0)</f>
        <v>0</v>
      </c>
      <c r="Q39" s="14">
        <f>IF('【リリースAX】入力(風力)'!$E$13=Q$2,Q11*ROUND('【リリースAX】入力(風力)'!$L$26,0)/1000,0)</f>
        <v>0</v>
      </c>
      <c r="R39" s="14">
        <f>IF('【リリースAX】入力(風力)'!$E$13=R$2,R11*ROUND('【リリースAX】入力(風力)'!$L$26,0)/1000,0)</f>
        <v>0</v>
      </c>
      <c r="S39" s="14">
        <f>IF('【リリースAX】入力(風力)'!$E$13=S$2,S11*ROUND('【リリースAX】入力(風力)'!$L$26,0)/1000,0)</f>
        <v>0</v>
      </c>
      <c r="T39" s="14">
        <f>IF('【リリースAX】入力(風力)'!$E$13=T$2,T11*ROUND('【リリースAX】入力(風力)'!$L$26,0)/1000,0)</f>
        <v>0</v>
      </c>
      <c r="U39" s="14">
        <f>IF('【リリースAX】入力(風力)'!$E$13=U$2,U11*ROUND('【リリースAX】入力(風力)'!$L$26,0)/1000,0)</f>
        <v>0</v>
      </c>
      <c r="V39" s="14">
        <f>IF('【リリースAX】入力(風力)'!$E$13=V$2,V11*ROUND('【リリースAX】入力(風力)'!$L$26,0)/1000,0)</f>
        <v>0</v>
      </c>
      <c r="W39" s="84">
        <f t="shared" si="3"/>
        <v>0</v>
      </c>
      <c r="Y39" s="4" t="s">
        <v>18</v>
      </c>
      <c r="Z39" s="14">
        <f>IF('【リリースAX】(水力)'!$E$13=Z$2,Z11*ROUND('【リリースAX】(水力)'!$L$26,0)/1000,0)</f>
        <v>0</v>
      </c>
      <c r="AA39" s="14">
        <f>IF('【リリースAX】(水力)'!$E$13=AA$2,AA11*ROUND('【リリースAX】(水力)'!$L$26,0)/1000,0)</f>
        <v>0</v>
      </c>
      <c r="AB39" s="14">
        <f>IF('【リリースAX】(水力)'!$E$13=AB$2,AB11*ROUND('【リリースAX】(水力)'!$L$26,0)/1000,0)</f>
        <v>0</v>
      </c>
      <c r="AC39" s="14">
        <f>IF('【リリースAX】(水力)'!$E$13=AC$2,AC11*ROUND('【リリースAX】(水力)'!$L$26,0)/1000,0)</f>
        <v>0</v>
      </c>
      <c r="AD39" s="14">
        <f>IF('【リリースAX】(水力)'!$E$13=AD$2,AD11*ROUND('【リリースAX】(水力)'!$L$26,0)/1000,0)</f>
        <v>0</v>
      </c>
      <c r="AE39" s="14">
        <f>IF('【リリースAX】(水力)'!$E$13=AE$2,AE11*ROUND('【リリースAX】(水力)'!$L$26,0)/1000,0)</f>
        <v>0</v>
      </c>
      <c r="AF39" s="14">
        <f>IF('【リリースAX】(水力)'!$E$13=AF$2,AF11*ROUND('【リリースAX】(水力)'!$L$26,0)/1000,0)</f>
        <v>0</v>
      </c>
      <c r="AG39" s="14">
        <f>IF('【リリースAX】(水力)'!$E$13=AG$2,AG11*ROUND('【リリースAX】(水力)'!$L$26,0)/1000,0)</f>
        <v>0</v>
      </c>
      <c r="AH39" s="14">
        <f>IF('【リリースAX】(水力)'!$E$13=AH$2,AH11*ROUND('【リリースAX】(水力)'!$L$26,0)/1000,0)</f>
        <v>0</v>
      </c>
      <c r="AI39" s="84">
        <f t="shared" si="5"/>
        <v>0</v>
      </c>
    </row>
    <row r="40" spans="1:35" x14ac:dyDescent="0.3">
      <c r="A40" s="4" t="s">
        <v>19</v>
      </c>
      <c r="B40" s="14">
        <f>IF('【リリースAX】入力 (太陽光)'!$E$13=B$2,B12*ROUND('【リリースAX】入力 (太陽光)'!$M$26,0)/1000,0)</f>
        <v>0</v>
      </c>
      <c r="C40" s="14">
        <f>IF('【リリースAX】入力 (太陽光)'!$E$13=C$2,C12*ROUND('【リリースAX】入力 (太陽光)'!$M$26,0)/1000,0)</f>
        <v>0</v>
      </c>
      <c r="D40" s="14">
        <f>IF('【リリースAX】入力 (太陽光)'!$E$13=D$2,D12*ROUND('【リリースAX】入力 (太陽光)'!$M$26,0)/1000,0)</f>
        <v>0</v>
      </c>
      <c r="E40" s="14">
        <f>IF('【リリースAX】入力 (太陽光)'!$E$13=E$2,E12*ROUND('【リリースAX】入力 (太陽光)'!$M$26,0)/1000,0)</f>
        <v>0</v>
      </c>
      <c r="F40" s="14">
        <f>IF('【リリースAX】入力 (太陽光)'!$E$13=F$2,F12*ROUND('【リリースAX】入力 (太陽光)'!$M$26,0)/1000,0)</f>
        <v>0</v>
      </c>
      <c r="G40" s="14">
        <f>IF('【リリースAX】入力 (太陽光)'!$E$13=G$2,G12*ROUND('【リリースAX】入力 (太陽光)'!$M$26,0)/1000,0)</f>
        <v>0</v>
      </c>
      <c r="H40" s="14">
        <f>IF('【リリースAX】入力 (太陽光)'!$E$13=H$2,H12*ROUND('【リリースAX】入力 (太陽光)'!$M$26,0)/1000,0)</f>
        <v>0</v>
      </c>
      <c r="I40" s="14">
        <f>IF('【リリースAX】入力 (太陽光)'!$E$13=I$2,I12*ROUND('【リリースAX】入力 (太陽光)'!$M$26,0)/1000,0)</f>
        <v>0</v>
      </c>
      <c r="J40" s="14">
        <f>IF('【リリースAX】入力 (太陽光)'!$E$13=J$2,J12*ROUND('【リリースAX】入力 (太陽光)'!$M$26,0)/1000,0)</f>
        <v>0</v>
      </c>
      <c r="K40" s="84">
        <f t="shared" si="4"/>
        <v>0</v>
      </c>
      <c r="M40" s="4" t="s">
        <v>19</v>
      </c>
      <c r="N40" s="14">
        <f>IF('【リリースAX】入力(風力)'!$E$13=N$2,N12*ROUND('【リリースAX】入力(風力)'!$M$26,0)/1000,0)</f>
        <v>0</v>
      </c>
      <c r="O40" s="14">
        <f>IF('【リリースAX】入力(風力)'!$E$13=O$2,O12*ROUND('【リリースAX】入力(風力)'!$M$26,0)/1000,0)</f>
        <v>0</v>
      </c>
      <c r="P40" s="14">
        <f>IF('【リリースAX】入力(風力)'!$E$13=P$2,P12*ROUND('【リリースAX】入力(風力)'!$M$26,0)/1000,0)</f>
        <v>0</v>
      </c>
      <c r="Q40" s="14">
        <f>IF('【リリースAX】入力(風力)'!$E$13=Q$2,Q12*ROUND('【リリースAX】入力(風力)'!$M$26,0)/1000,0)</f>
        <v>0</v>
      </c>
      <c r="R40" s="14">
        <f>IF('【リリースAX】入力(風力)'!$E$13=R$2,R12*ROUND('【リリースAX】入力(風力)'!$M$26,0)/1000,0)</f>
        <v>0</v>
      </c>
      <c r="S40" s="14">
        <f>IF('【リリースAX】入力(風力)'!$E$13=S$2,S12*ROUND('【リリースAX】入力(風力)'!$M$26,0)/1000,0)</f>
        <v>0</v>
      </c>
      <c r="T40" s="14">
        <f>IF('【リリースAX】入力(風力)'!$E$13=T$2,T12*ROUND('【リリースAX】入力(風力)'!$M$26,0)/1000,0)</f>
        <v>0</v>
      </c>
      <c r="U40" s="14">
        <f>IF('【リリースAX】入力(風力)'!$E$13=U$2,U12*ROUND('【リリースAX】入力(風力)'!$M$26,0)/1000,0)</f>
        <v>0</v>
      </c>
      <c r="V40" s="14">
        <f>IF('【リリースAX】入力(風力)'!$E$13=V$2,V12*ROUND('【リリースAX】入力(風力)'!$M$26,0)/1000,0)</f>
        <v>0</v>
      </c>
      <c r="W40" s="84">
        <f t="shared" si="3"/>
        <v>0</v>
      </c>
      <c r="Y40" s="4" t="s">
        <v>19</v>
      </c>
      <c r="Z40" s="14">
        <f>IF('【リリースAX】(水力)'!$E$13=Z$2,Z12*ROUND('【リリースAX】(水力)'!$M$26,0)/1000,0)</f>
        <v>0</v>
      </c>
      <c r="AA40" s="14">
        <f>IF('【リリースAX】(水力)'!$E$13=AA$2,AA12*ROUND('【リリースAX】(水力)'!$M$26,0)/1000,0)</f>
        <v>0</v>
      </c>
      <c r="AB40" s="14">
        <f>IF('【リリースAX】(水力)'!$E$13=AB$2,AB12*ROUND('【リリースAX】(水力)'!$M$26,0)/1000,0)</f>
        <v>0</v>
      </c>
      <c r="AC40" s="14">
        <f>IF('【リリースAX】(水力)'!$E$13=AC$2,AC12*ROUND('【リリースAX】(水力)'!$M$26,0)/1000,0)</f>
        <v>0</v>
      </c>
      <c r="AD40" s="14">
        <f>IF('【リリースAX】(水力)'!$E$13=AD$2,AD12*ROUND('【リリースAX】(水力)'!$M$26,0)/1000,0)</f>
        <v>0</v>
      </c>
      <c r="AE40" s="14">
        <f>IF('【リリースAX】(水力)'!$E$13=AE$2,AE12*ROUND('【リリースAX】(水力)'!$M$26,0)/1000,0)</f>
        <v>0</v>
      </c>
      <c r="AF40" s="14">
        <f>IF('【リリースAX】(水力)'!$E$13=AF$2,AF12*ROUND('【リリースAX】(水力)'!$M$26,0)/1000,0)</f>
        <v>0</v>
      </c>
      <c r="AG40" s="14">
        <f>IF('【リリースAX】(水力)'!$E$13=AG$2,AG12*ROUND('【リリースAX】(水力)'!$M$26,0)/1000,0)</f>
        <v>0</v>
      </c>
      <c r="AH40" s="14">
        <f>IF('【リリースAX】(水力)'!$E$13=AH$2,AH12*ROUND('【リリースAX】(水力)'!$M$26,0)/1000,0)</f>
        <v>0</v>
      </c>
      <c r="AI40" s="84">
        <f t="shared" si="5"/>
        <v>0</v>
      </c>
    </row>
    <row r="41" spans="1:35" x14ac:dyDescent="0.3">
      <c r="A41" s="4" t="s">
        <v>20</v>
      </c>
      <c r="B41" s="14">
        <f>IF('【リリースAX】入力 (太陽光)'!$E$13=B$2,B13*ROUND('【リリースAX】入力 (太陽光)'!$N$26,0)/1000,0)</f>
        <v>0</v>
      </c>
      <c r="C41" s="14">
        <f>IF('【リリースAX】入力 (太陽光)'!$E$13=C$2,C13*ROUND('【リリースAX】入力 (太陽光)'!$N$26,0)/1000,0)</f>
        <v>0</v>
      </c>
      <c r="D41" s="14">
        <f>IF('【リリースAX】入力 (太陽光)'!$E$13=D$2,D13*ROUND('【リリースAX】入力 (太陽光)'!$N$26,0)/1000,0)</f>
        <v>0</v>
      </c>
      <c r="E41" s="14">
        <f>IF('【リリースAX】入力 (太陽光)'!$E$13=E$2,E13*ROUND('【リリースAX】入力 (太陽光)'!$N$26,0)/1000,0)</f>
        <v>0</v>
      </c>
      <c r="F41" s="14">
        <f>IF('【リリースAX】入力 (太陽光)'!$E$13=F$2,F13*ROUND('【リリースAX】入力 (太陽光)'!$N$26,0)/1000,0)</f>
        <v>0</v>
      </c>
      <c r="G41" s="14">
        <f>IF('【リリースAX】入力 (太陽光)'!$E$13=G$2,G13*ROUND('【リリースAX】入力 (太陽光)'!$N$26,0)/1000,0)</f>
        <v>0</v>
      </c>
      <c r="H41" s="14">
        <f>IF('【リリースAX】入力 (太陽光)'!$E$13=H$2,H13*ROUND('【リリースAX】入力 (太陽光)'!$N$26,0)/1000,0)</f>
        <v>0</v>
      </c>
      <c r="I41" s="14">
        <f>IF('【リリースAX】入力 (太陽光)'!$E$13=I$2,I13*ROUND('【リリースAX】入力 (太陽光)'!$N$26,0)/1000,0)</f>
        <v>0</v>
      </c>
      <c r="J41" s="14">
        <f>IF('【リリースAX】入力 (太陽光)'!$E$13=J$2,J13*ROUND('【リリースAX】入力 (太陽光)'!$N$26,0)/1000,0)</f>
        <v>0</v>
      </c>
      <c r="K41" s="84">
        <f t="shared" si="4"/>
        <v>0</v>
      </c>
      <c r="M41" s="4" t="s">
        <v>20</v>
      </c>
      <c r="N41" s="14">
        <f>IF('【リリースAX】入力(風力)'!$E$13=N$2,N13*ROUND('【リリースAX】入力(風力)'!$N$26,0)/1000,0)</f>
        <v>0</v>
      </c>
      <c r="O41" s="14">
        <f>IF('【リリースAX】入力(風力)'!$E$13=O$2,O13*ROUND('【リリースAX】入力(風力)'!$N$26,0)/1000,0)</f>
        <v>0</v>
      </c>
      <c r="P41" s="14">
        <f>IF('【リリースAX】入力(風力)'!$E$13=P$2,P13*ROUND('【リリースAX】入力(風力)'!$N$26,0)/1000,0)</f>
        <v>0</v>
      </c>
      <c r="Q41" s="14">
        <f>IF('【リリースAX】入力(風力)'!$E$13=Q$2,Q13*ROUND('【リリースAX】入力(風力)'!$N$26,0)/1000,0)</f>
        <v>0</v>
      </c>
      <c r="R41" s="14">
        <f>IF('【リリースAX】入力(風力)'!$E$13=R$2,R13*ROUND('【リリースAX】入力(風力)'!$N$26,0)/1000,0)</f>
        <v>0</v>
      </c>
      <c r="S41" s="14">
        <f>IF('【リリースAX】入力(風力)'!$E$13=S$2,S13*ROUND('【リリースAX】入力(風力)'!$N$26,0)/1000,0)</f>
        <v>0</v>
      </c>
      <c r="T41" s="14">
        <f>IF('【リリースAX】入力(風力)'!$E$13=T$2,T13*ROUND('【リリースAX】入力(風力)'!$N$26,0)/1000,0)</f>
        <v>0</v>
      </c>
      <c r="U41" s="14">
        <f>IF('【リリースAX】入力(風力)'!$E$13=U$2,U13*ROUND('【リリースAX】入力(風力)'!$N$26,0)/1000,0)</f>
        <v>0</v>
      </c>
      <c r="V41" s="14">
        <f>IF('【リリースAX】入力(風力)'!$E$13=V$2,V13*ROUND('【リリースAX】入力(風力)'!$N$26,0)/1000,0)</f>
        <v>0</v>
      </c>
      <c r="W41" s="84">
        <f t="shared" si="3"/>
        <v>0</v>
      </c>
      <c r="Y41" s="4" t="s">
        <v>20</v>
      </c>
      <c r="Z41" s="14">
        <f>IF('【リリースAX】(水力)'!$E$13=Z$2,Z13*ROUND('【リリースAX】(水力)'!$N$26,0)/1000,0)</f>
        <v>0</v>
      </c>
      <c r="AA41" s="14">
        <f>IF('【リリースAX】(水力)'!$E$13=AA$2,AA13*ROUND('【リリースAX】(水力)'!$N$26,0)/1000,0)</f>
        <v>0</v>
      </c>
      <c r="AB41" s="14">
        <f>IF('【リリースAX】(水力)'!$E$13=AB$2,AB13*ROUND('【リリースAX】(水力)'!$N$26,0)/1000,0)</f>
        <v>0</v>
      </c>
      <c r="AC41" s="14">
        <f>IF('【リリースAX】(水力)'!$E$13=AC$2,AC13*ROUND('【リリースAX】(水力)'!$N$26,0)/1000,0)</f>
        <v>0</v>
      </c>
      <c r="AD41" s="14">
        <f>IF('【リリースAX】(水力)'!$E$13=AD$2,AD13*ROUND('【リリースAX】(水力)'!$N$26,0)/1000,0)</f>
        <v>0</v>
      </c>
      <c r="AE41" s="14">
        <f>IF('【リリースAX】(水力)'!$E$13=AE$2,AE13*ROUND('【リリースAX】(水力)'!$N$26,0)/1000,0)</f>
        <v>0</v>
      </c>
      <c r="AF41" s="14">
        <f>IF('【リリースAX】(水力)'!$E$13=AF$2,AF13*ROUND('【リリースAX】(水力)'!$N$26,0)/1000,0)</f>
        <v>0</v>
      </c>
      <c r="AG41" s="14">
        <f>IF('【リリースAX】(水力)'!$E$13=AG$2,AG13*ROUND('【リリースAX】(水力)'!$N$26,0)/1000,0)</f>
        <v>0</v>
      </c>
      <c r="AH41" s="14">
        <f>IF('【リリースAX】(水力)'!$E$13=AH$2,AH13*ROUND('【リリースAX】(水力)'!$N$26,0)/1000,0)</f>
        <v>0</v>
      </c>
      <c r="AI41" s="84">
        <f t="shared" si="5"/>
        <v>0</v>
      </c>
    </row>
    <row r="42" spans="1:35" x14ac:dyDescent="0.3">
      <c r="A42" s="4" t="s">
        <v>21</v>
      </c>
      <c r="B42" s="14">
        <f>IF('【リリースAX】入力 (太陽光)'!$E$13=B$2,B14*ROUND('【リリースAX】入力 (太陽光)'!$O$26,0)/1000,0)</f>
        <v>0</v>
      </c>
      <c r="C42" s="14">
        <f>IF('【リリースAX】入力 (太陽光)'!$E$13=C$2,C14*ROUND('【リリースAX】入力 (太陽光)'!$O$26,0)/1000,0)</f>
        <v>0</v>
      </c>
      <c r="D42" s="14">
        <f>IF('【リリースAX】入力 (太陽光)'!$E$13=D$2,D14*ROUND('【リリースAX】入力 (太陽光)'!$O$26,0)/1000,0)</f>
        <v>0</v>
      </c>
      <c r="E42" s="14">
        <f>IF('【リリースAX】入力 (太陽光)'!$E$13=E$2,E14*ROUND('【リリースAX】入力 (太陽光)'!$O$26,0)/1000,0)</f>
        <v>0</v>
      </c>
      <c r="F42" s="14">
        <f>IF('【リリースAX】入力 (太陽光)'!$E$13=F$2,F14*ROUND('【リリースAX】入力 (太陽光)'!$O$26,0)/1000,0)</f>
        <v>0</v>
      </c>
      <c r="G42" s="14">
        <f>IF('【リリースAX】入力 (太陽光)'!$E$13=G$2,G14*ROUND('【リリースAX】入力 (太陽光)'!$O$26,0)/1000,0)</f>
        <v>0</v>
      </c>
      <c r="H42" s="14">
        <f>IF('【リリースAX】入力 (太陽光)'!$E$13=H$2,H14*ROUND('【リリースAX】入力 (太陽光)'!$O$26,0)/1000,0)</f>
        <v>0</v>
      </c>
      <c r="I42" s="14">
        <f>IF('【リリースAX】入力 (太陽光)'!$E$13=I$2,I14*ROUND('【リリースAX】入力 (太陽光)'!$O$26,0)/1000,0)</f>
        <v>0</v>
      </c>
      <c r="J42" s="14">
        <f>IF('【リリースAX】入力 (太陽光)'!$E$13=J$2,J14*ROUND('【リリースAX】入力 (太陽光)'!$O$26,0)/1000,0)</f>
        <v>0</v>
      </c>
      <c r="K42" s="84">
        <f t="shared" si="4"/>
        <v>0</v>
      </c>
      <c r="M42" s="4" t="s">
        <v>21</v>
      </c>
      <c r="N42" s="14">
        <f>IF('【リリースAX】入力(風力)'!$E$13=N$2,N14*ROUND('【リリースAX】入力(風力)'!$O$26,0)/1000,0)</f>
        <v>0</v>
      </c>
      <c r="O42" s="14">
        <f>IF('【リリースAX】入力(風力)'!$E$13=O$2,O14*ROUND('【リリースAX】入力(風力)'!$O$26,0)/1000,0)</f>
        <v>0</v>
      </c>
      <c r="P42" s="14">
        <f>IF('【リリースAX】入力(風力)'!$E$13=P$2,P14*ROUND('【リリースAX】入力(風力)'!$O$26,0)/1000,0)</f>
        <v>0</v>
      </c>
      <c r="Q42" s="14">
        <f>IF('【リリースAX】入力(風力)'!$E$13=Q$2,Q14*ROUND('【リリースAX】入力(風力)'!$O$26,0)/1000,0)</f>
        <v>0</v>
      </c>
      <c r="R42" s="14">
        <f>IF('【リリースAX】入力(風力)'!$E$13=R$2,R14*ROUND('【リリースAX】入力(風力)'!$O$26,0)/1000,0)</f>
        <v>0</v>
      </c>
      <c r="S42" s="14">
        <f>IF('【リリースAX】入力(風力)'!$E$13=S$2,S14*ROUND('【リリースAX】入力(風力)'!$O$26,0)/1000,0)</f>
        <v>0</v>
      </c>
      <c r="T42" s="14">
        <f>IF('【リリースAX】入力(風力)'!$E$13=T$2,T14*ROUND('【リリースAX】入力(風力)'!$O$26,0)/1000,0)</f>
        <v>0</v>
      </c>
      <c r="U42" s="14">
        <f>IF('【リリースAX】入力(風力)'!$E$13=U$2,U14*ROUND('【リリースAX】入力(風力)'!$O$26,0)/1000,0)</f>
        <v>0</v>
      </c>
      <c r="V42" s="14">
        <f>IF('【リリースAX】入力(風力)'!$E$13=V$2,V14*ROUND('【リリースAX】入力(風力)'!$O$26,0)/1000,0)</f>
        <v>0</v>
      </c>
      <c r="W42" s="84">
        <f t="shared" si="3"/>
        <v>0</v>
      </c>
      <c r="Y42" s="4" t="s">
        <v>21</v>
      </c>
      <c r="Z42" s="14">
        <f>IF('【リリースAX】(水力)'!$E$13=Z$2,Z14*ROUND('【リリースAX】(水力)'!$O$26,0)/1000,0)</f>
        <v>0</v>
      </c>
      <c r="AA42" s="14">
        <f>IF('【リリースAX】(水力)'!$E$13=AA$2,AA14*ROUND('【リリースAX】(水力)'!$O$26,0)/1000,0)</f>
        <v>0</v>
      </c>
      <c r="AB42" s="14">
        <f>IF('【リリースAX】(水力)'!$E$13=AB$2,AB14*ROUND('【リリースAX】(水力)'!$O$26,0)/1000,0)</f>
        <v>0</v>
      </c>
      <c r="AC42" s="14">
        <f>IF('【リリースAX】(水力)'!$E$13=AC$2,AC14*ROUND('【リリースAX】(水力)'!$O$26,0)/1000,0)</f>
        <v>0</v>
      </c>
      <c r="AD42" s="14">
        <f>IF('【リリースAX】(水力)'!$E$13=AD$2,AD14*ROUND('【リリースAX】(水力)'!$O$26,0)/1000,0)</f>
        <v>0</v>
      </c>
      <c r="AE42" s="14">
        <f>IF('【リリースAX】(水力)'!$E$13=AE$2,AE14*ROUND('【リリースAX】(水力)'!$O$26,0)/1000,0)</f>
        <v>0</v>
      </c>
      <c r="AF42" s="14">
        <f>IF('【リリースAX】(水力)'!$E$13=AF$2,AF14*ROUND('【リリースAX】(水力)'!$O$26,0)/1000,0)</f>
        <v>0</v>
      </c>
      <c r="AG42" s="14">
        <f>IF('【リリースAX】(水力)'!$E$13=AG$2,AG14*ROUND('【リリースAX】(水力)'!$O$26,0)/1000,0)</f>
        <v>0</v>
      </c>
      <c r="AH42" s="14">
        <f>IF('【リリースAX】(水力)'!$E$13=AH$2,AH14*ROUND('【リリースAX】(水力)'!$O$26,0)/1000,0)</f>
        <v>0</v>
      </c>
      <c r="AI42" s="84">
        <f t="shared" si="5"/>
        <v>0</v>
      </c>
    </row>
    <row r="43" spans="1:35" x14ac:dyDescent="0.3">
      <c r="A43" s="4" t="s">
        <v>22</v>
      </c>
      <c r="B43" s="14">
        <f>IF('【リリースAX】入力 (太陽光)'!$E$13=B$2,B15*ROUND('【リリースAX】入力 (太陽光)'!$P$26,0)/1000,0)</f>
        <v>0</v>
      </c>
      <c r="C43" s="14">
        <f>IF('【リリースAX】入力 (太陽光)'!$E$13=C$2,C15*ROUND('【リリースAX】入力 (太陽光)'!$P$26,0)/1000,0)</f>
        <v>0</v>
      </c>
      <c r="D43" s="14">
        <f>IF('【リリースAX】入力 (太陽光)'!$E$13=D$2,D15*ROUND('【リリースAX】入力 (太陽光)'!$P$26,0)/1000,0)</f>
        <v>0</v>
      </c>
      <c r="E43" s="14">
        <f>IF('【リリースAX】入力 (太陽光)'!$E$13=E$2,E15*ROUND('【リリースAX】入力 (太陽光)'!$P$26,0)/1000,0)</f>
        <v>0</v>
      </c>
      <c r="F43" s="14">
        <f>IF('【リリースAX】入力 (太陽光)'!$E$13=F$2,F15*ROUND('【リリースAX】入力 (太陽光)'!$P$26,0)/1000,0)</f>
        <v>0</v>
      </c>
      <c r="G43" s="14">
        <f>IF('【リリースAX】入力 (太陽光)'!$E$13=G$2,G15*ROUND('【リリースAX】入力 (太陽光)'!$P$26,0)/1000,0)</f>
        <v>0</v>
      </c>
      <c r="H43" s="14">
        <f>IF('【リリースAX】入力 (太陽光)'!$E$13=H$2,H15*ROUND('【リリースAX】入力 (太陽光)'!$P$26,0)/1000,0)</f>
        <v>0</v>
      </c>
      <c r="I43" s="14">
        <f>IF('【リリースAX】入力 (太陽光)'!$E$13=I$2,I15*ROUND('【リリースAX】入力 (太陽光)'!$P$26,0)/1000,0)</f>
        <v>0</v>
      </c>
      <c r="J43" s="14">
        <f>IF('【リリースAX】入力 (太陽光)'!$E$13=J$2,J15*ROUND('【リリースAX】入力 (太陽光)'!$P$26,0)/1000,0)</f>
        <v>0</v>
      </c>
      <c r="K43" s="84">
        <f t="shared" si="4"/>
        <v>0</v>
      </c>
      <c r="M43" s="4" t="s">
        <v>22</v>
      </c>
      <c r="N43" s="14">
        <f>IF('【リリースAX】入力(風力)'!$E$13=N$2,N15*ROUND('【リリースAX】入力(風力)'!$P$26,0)/1000,0)</f>
        <v>0</v>
      </c>
      <c r="O43" s="14">
        <f>IF('【リリースAX】入力(風力)'!$E$13=O$2,O15*ROUND('【リリースAX】入力(風力)'!$P$26,0)/1000,0)</f>
        <v>0</v>
      </c>
      <c r="P43" s="14">
        <f>IF('【リリースAX】入力(風力)'!$E$13=P$2,P15*ROUND('【リリースAX】入力(風力)'!$P$26,0)/1000,0)</f>
        <v>0</v>
      </c>
      <c r="Q43" s="14">
        <f>IF('【リリースAX】入力(風力)'!$E$13=Q$2,Q15*ROUND('【リリースAX】入力(風力)'!$P$26,0)/1000,0)</f>
        <v>0</v>
      </c>
      <c r="R43" s="14">
        <f>IF('【リリースAX】入力(風力)'!$E$13=R$2,R15*ROUND('【リリースAX】入力(風力)'!$P$26,0)/1000,0)</f>
        <v>0</v>
      </c>
      <c r="S43" s="14">
        <f>IF('【リリースAX】入力(風力)'!$E$13=S$2,S15*ROUND('【リリースAX】入力(風力)'!$P$26,0)/1000,0)</f>
        <v>0</v>
      </c>
      <c r="T43" s="14">
        <f>IF('【リリースAX】入力(風力)'!$E$13=T$2,T15*ROUND('【リリースAX】入力(風力)'!$P$26,0)/1000,0)</f>
        <v>0</v>
      </c>
      <c r="U43" s="14">
        <f>IF('【リリースAX】入力(風力)'!$E$13=U$2,U15*ROUND('【リリースAX】入力(風力)'!$P$26,0)/1000,0)</f>
        <v>0</v>
      </c>
      <c r="V43" s="14">
        <f>IF('【リリースAX】入力(風力)'!$E$13=V$2,V15*ROUND('【リリースAX】入力(風力)'!$P$26,0)/1000,0)</f>
        <v>0</v>
      </c>
      <c r="W43" s="84">
        <f t="shared" si="3"/>
        <v>0</v>
      </c>
      <c r="Y43" s="4" t="s">
        <v>22</v>
      </c>
      <c r="Z43" s="14">
        <f>IF('【リリースAX】(水力)'!$E$13=Z$2,Z15*ROUND('【リリースAX】(水力)'!$P$26,0)/1000,0)</f>
        <v>0</v>
      </c>
      <c r="AA43" s="14">
        <f>IF('【リリースAX】(水力)'!$E$13=AA$2,AA15*ROUND('【リリースAX】(水力)'!$P$26,0)/1000,0)</f>
        <v>0</v>
      </c>
      <c r="AB43" s="14">
        <f>IF('【リリースAX】(水力)'!$E$13=AB$2,AB15*ROUND('【リリースAX】(水力)'!$P$26,0)/1000,0)</f>
        <v>0</v>
      </c>
      <c r="AC43" s="14">
        <f>IF('【リリースAX】(水力)'!$E$13=AC$2,AC15*ROUND('【リリースAX】(水力)'!$P$26,0)/1000,0)</f>
        <v>0</v>
      </c>
      <c r="AD43" s="14">
        <f>IF('【リリースAX】(水力)'!$E$13=AD$2,AD15*ROUND('【リリースAX】(水力)'!$P$26,0)/1000,0)</f>
        <v>0</v>
      </c>
      <c r="AE43" s="14">
        <f>IF('【リリースAX】(水力)'!$E$13=AE$2,AE15*ROUND('【リリースAX】(水力)'!$P$26,0)/1000,0)</f>
        <v>0</v>
      </c>
      <c r="AF43" s="14">
        <f>IF('【リリースAX】(水力)'!$E$13=AF$2,AF15*ROUND('【リリースAX】(水力)'!$P$26,0)/1000,0)</f>
        <v>0</v>
      </c>
      <c r="AG43" s="14">
        <f>IF('【リリースAX】(水力)'!$E$13=AG$2,AG15*ROUND('【リリースAX】(水力)'!$P$26,0)/1000,0)</f>
        <v>0</v>
      </c>
      <c r="AH43" s="14">
        <f>IF('【リリースAX】(水力)'!$E$13=AH$2,AH15*ROUND('【リリースAX】(水力)'!$P$26,0)/1000,0)</f>
        <v>0</v>
      </c>
      <c r="AI43" s="84">
        <f t="shared" si="5"/>
        <v>0</v>
      </c>
    </row>
    <row r="44" spans="1:35" x14ac:dyDescent="0.3">
      <c r="B44" s="4"/>
      <c r="C44" s="4"/>
      <c r="D44" s="4"/>
      <c r="E44" s="4"/>
      <c r="F44" s="4"/>
      <c r="G44" s="4"/>
      <c r="H44" s="4"/>
      <c r="I44" s="4"/>
      <c r="J44" s="4"/>
      <c r="K44" s="21"/>
      <c r="N44" s="4"/>
      <c r="O44" s="4"/>
      <c r="P44" s="4"/>
      <c r="Q44" s="4"/>
      <c r="R44" s="4"/>
      <c r="S44" s="4"/>
      <c r="T44" s="4"/>
      <c r="U44" s="4"/>
      <c r="V44" s="4"/>
      <c r="Z44" s="4"/>
      <c r="AA44" s="4"/>
      <c r="AB44" s="4"/>
      <c r="AC44" s="4"/>
      <c r="AD44" s="4"/>
      <c r="AE44" s="4"/>
      <c r="AF44" s="4"/>
      <c r="AG44" s="4"/>
      <c r="AH44" s="4"/>
    </row>
    <row r="45" spans="1:35" x14ac:dyDescent="0.3">
      <c r="B45" s="4"/>
      <c r="C45" s="4"/>
      <c r="D45" s="4"/>
      <c r="E45" s="4"/>
      <c r="F45" s="4"/>
      <c r="G45" s="4"/>
      <c r="H45" s="4"/>
      <c r="I45" s="4"/>
      <c r="J45" s="4"/>
      <c r="K45" s="21"/>
      <c r="N45" s="4"/>
      <c r="O45" s="4"/>
      <c r="P45" s="4"/>
      <c r="Q45" s="4"/>
      <c r="R45" s="4"/>
      <c r="S45" s="4"/>
      <c r="T45" s="4"/>
      <c r="U45" s="4"/>
      <c r="V45" s="4"/>
      <c r="Z45" s="4"/>
      <c r="AA45" s="4"/>
      <c r="AB45" s="4"/>
      <c r="AC45" s="4"/>
      <c r="AD45" s="4"/>
      <c r="AE45" s="4"/>
      <c r="AF45" s="4"/>
      <c r="AG45" s="4"/>
      <c r="AH45" s="4"/>
    </row>
    <row r="46" spans="1:35" ht="15.6" thickBot="1" x14ac:dyDescent="0.35"/>
    <row r="47" spans="1:35" ht="15.6" thickBot="1" x14ac:dyDescent="0.35">
      <c r="A47" s="1" t="s">
        <v>116</v>
      </c>
      <c r="B47" s="85">
        <f>IFERROR('【リリースAX】入力 (太陽光)'!$E$15*計算用!B49,0)</f>
        <v>0</v>
      </c>
      <c r="F47" s="6"/>
      <c r="M47" s="1" t="s">
        <v>116</v>
      </c>
      <c r="N47" s="85">
        <f>IFERROR('【リリースAX】入力(風力)'!$E$15*計算用!N49,0)</f>
        <v>0</v>
      </c>
      <c r="Y47" s="1" t="s">
        <v>116</v>
      </c>
      <c r="Z47" s="85">
        <f>IFERROR('【リリースAX】(水力)'!$E$15*計算用!Z49,0)</f>
        <v>0</v>
      </c>
    </row>
    <row r="48" spans="1:35" ht="15.6" thickBot="1" x14ac:dyDescent="0.35">
      <c r="A48" s="1" t="s">
        <v>117</v>
      </c>
      <c r="B48" s="85">
        <f>IFERROR(AVERAGE('【リリースAX】入力 (太陽光)'!$E$26:$P$26)*B$49,0)</f>
        <v>0</v>
      </c>
      <c r="M48" s="1" t="s">
        <v>117</v>
      </c>
      <c r="N48" s="85">
        <f>AVERAGE('【リリースAX】入力(風力)'!$E$26:$P$26*N$49)</f>
        <v>0</v>
      </c>
      <c r="Y48" s="1" t="s">
        <v>117</v>
      </c>
      <c r="Z48" s="85">
        <f>IFERROR(AVERAGE('【リリースAX】(水力)'!$E$26:$P$26)*Z$49,0)</f>
        <v>0</v>
      </c>
    </row>
    <row r="49" spans="1:27" ht="15.6" thickBot="1" x14ac:dyDescent="0.35">
      <c r="A49" s="1" t="s">
        <v>118</v>
      </c>
      <c r="B49" s="86">
        <f>IFERROR(VLOOKUP('【リリースAX】入力 (太陽光)'!$E$13,$B$53:$C$61,2,FALSE),0)</f>
        <v>0</v>
      </c>
      <c r="M49" s="1" t="s">
        <v>118</v>
      </c>
      <c r="N49" s="86">
        <f>IFERROR(VLOOKUP('【リリースAX】入力(風力)'!$E$13,$N$53:$O$61,2,FALSE),0)</f>
        <v>0</v>
      </c>
      <c r="Y49" s="1" t="s">
        <v>118</v>
      </c>
      <c r="Z49" s="86">
        <f>IFERROR(VLOOKUP('【リリースAX】(水力)'!$E$13,$Z$53:$AA$61,2,FALSE),0)</f>
        <v>0</v>
      </c>
    </row>
    <row r="52" spans="1:27" x14ac:dyDescent="0.3">
      <c r="C52" s="8" t="s">
        <v>107</v>
      </c>
      <c r="O52" s="8" t="s">
        <v>108</v>
      </c>
      <c r="AA52" s="8" t="s">
        <v>109</v>
      </c>
    </row>
    <row r="53" spans="1:27" x14ac:dyDescent="0.3">
      <c r="B53" s="5" t="s">
        <v>26</v>
      </c>
      <c r="C53" s="87">
        <v>3.7533349434104302E-2</v>
      </c>
      <c r="N53" s="5" t="s">
        <v>26</v>
      </c>
      <c r="O53" s="87">
        <v>0.211617844219781</v>
      </c>
      <c r="Z53" s="5" t="s">
        <v>26</v>
      </c>
      <c r="AA53" s="87">
        <v>0.44616408657412437</v>
      </c>
    </row>
    <row r="54" spans="1:27" x14ac:dyDescent="0.3">
      <c r="B54" s="5" t="s">
        <v>27</v>
      </c>
      <c r="C54" s="87">
        <v>0.10259303823638145</v>
      </c>
      <c r="N54" s="5" t="s">
        <v>27</v>
      </c>
      <c r="O54" s="87">
        <v>0.32219357920292885</v>
      </c>
      <c r="Z54" s="5" t="s">
        <v>27</v>
      </c>
      <c r="AA54" s="87">
        <v>0.55924081877431631</v>
      </c>
    </row>
    <row r="55" spans="1:27" x14ac:dyDescent="0.3">
      <c r="B55" s="5" t="s">
        <v>28</v>
      </c>
      <c r="C55" s="87">
        <v>9.8218856242748606E-2</v>
      </c>
      <c r="N55" s="5" t="s">
        <v>28</v>
      </c>
      <c r="O55" s="87">
        <v>0.24327877060406367</v>
      </c>
      <c r="Z55" s="5" t="s">
        <v>28</v>
      </c>
      <c r="AA55" s="87">
        <v>0.56370452788499292</v>
      </c>
    </row>
    <row r="56" spans="1:27" x14ac:dyDescent="0.3">
      <c r="B56" s="5" t="s">
        <v>29</v>
      </c>
      <c r="C56" s="87">
        <v>0.13240537707682046</v>
      </c>
      <c r="N56" s="5" t="s">
        <v>29</v>
      </c>
      <c r="O56" s="87">
        <v>0.27127630330504149</v>
      </c>
      <c r="Z56" s="5" t="s">
        <v>29</v>
      </c>
      <c r="AA56" s="87">
        <v>0.46781510831118228</v>
      </c>
    </row>
    <row r="57" spans="1:27" x14ac:dyDescent="0.3">
      <c r="B57" s="5" t="s">
        <v>30</v>
      </c>
      <c r="C57" s="87">
        <v>0.16407565419004261</v>
      </c>
      <c r="N57" s="5" t="s">
        <v>30</v>
      </c>
      <c r="O57" s="87">
        <v>0.20379521428340333</v>
      </c>
      <c r="Z57" s="5" t="s">
        <v>30</v>
      </c>
      <c r="AA57" s="87">
        <v>0.54020479742699512</v>
      </c>
    </row>
    <row r="58" spans="1:27" x14ac:dyDescent="0.3">
      <c r="B58" s="5" t="s">
        <v>31</v>
      </c>
      <c r="C58" s="87">
        <v>0.12902763401002926</v>
      </c>
      <c r="N58" s="5" t="s">
        <v>31</v>
      </c>
      <c r="O58" s="87">
        <v>0.26902014953942405</v>
      </c>
      <c r="Z58" s="5" t="s">
        <v>31</v>
      </c>
      <c r="AA58" s="87">
        <v>0.51959695327711164</v>
      </c>
    </row>
    <row r="59" spans="1:27" x14ac:dyDescent="0.3">
      <c r="B59" s="5" t="s">
        <v>32</v>
      </c>
      <c r="C59" s="87">
        <v>0.13309429285737598</v>
      </c>
      <c r="N59" s="5" t="s">
        <v>32</v>
      </c>
      <c r="O59" s="87">
        <v>0.20613627330293269</v>
      </c>
      <c r="Z59" s="5" t="s">
        <v>32</v>
      </c>
      <c r="AA59" s="87">
        <v>0.4138779273753404</v>
      </c>
    </row>
    <row r="60" spans="1:27" x14ac:dyDescent="0.3">
      <c r="B60" s="5" t="s">
        <v>33</v>
      </c>
      <c r="C60" s="87">
        <v>0.16502459323303867</v>
      </c>
      <c r="N60" s="5" t="s">
        <v>33</v>
      </c>
      <c r="O60" s="87">
        <v>0.32819881090824676</v>
      </c>
      <c r="Z60" s="5" t="s">
        <v>33</v>
      </c>
      <c r="AA60" s="87">
        <v>0.49172177278868001</v>
      </c>
    </row>
    <row r="61" spans="1:27" x14ac:dyDescent="0.3">
      <c r="B61" s="5" t="s">
        <v>34</v>
      </c>
      <c r="C61" s="87">
        <v>5.3086249396217575E-2</v>
      </c>
      <c r="N61" s="5" t="s">
        <v>34</v>
      </c>
      <c r="O61" s="87">
        <v>0.1799765192030772</v>
      </c>
      <c r="Z61" s="5" t="s">
        <v>34</v>
      </c>
      <c r="AA61" s="87">
        <v>0.36503702242496722</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965B-85C8-46EE-9726-BF5CDF46A0F3}">
  <sheetPr>
    <tabColor rgb="FFFF0000"/>
    <pageSetUpPr fitToPage="1"/>
  </sheetPr>
  <dimension ref="A1:Q40"/>
  <sheetViews>
    <sheetView showGridLines="0" zoomScale="55" zoomScaleNormal="55" workbookViewId="0">
      <selection activeCell="A23" sqref="A23:D24"/>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17" t="s">
        <v>52</v>
      </c>
      <c r="B1" s="17"/>
      <c r="C1" s="17"/>
      <c r="D1" s="17"/>
      <c r="E1" s="17"/>
      <c r="F1" s="18" t="s">
        <v>54</v>
      </c>
      <c r="G1" s="18"/>
      <c r="H1" s="18"/>
      <c r="I1" s="19" t="s">
        <v>53</v>
      </c>
    </row>
    <row r="2" spans="1:17" ht="16.2" x14ac:dyDescent="0.3">
      <c r="A2" s="171" t="s">
        <v>0</v>
      </c>
      <c r="B2" s="172"/>
      <c r="C2" s="3"/>
      <c r="D2" s="3"/>
      <c r="E2" s="3"/>
      <c r="F2" s="3"/>
      <c r="G2" s="3"/>
      <c r="H2" s="3"/>
      <c r="I2" s="3"/>
      <c r="J2" s="3"/>
      <c r="K2" s="3"/>
      <c r="L2" s="3"/>
      <c r="M2" s="3"/>
      <c r="N2" s="3"/>
      <c r="O2" s="3"/>
      <c r="P2" s="3"/>
      <c r="Q2" s="3"/>
    </row>
    <row r="3" spans="1:17" ht="16.2" x14ac:dyDescent="0.3">
      <c r="A3" s="11"/>
      <c r="B3" s="11"/>
      <c r="C3" s="3"/>
      <c r="D3" s="3"/>
      <c r="E3" s="3"/>
      <c r="F3" s="3"/>
      <c r="G3" s="3"/>
      <c r="H3" s="3"/>
      <c r="I3" s="3"/>
      <c r="J3" s="3"/>
      <c r="K3" s="3"/>
      <c r="L3" s="3"/>
      <c r="M3" s="3"/>
      <c r="N3" s="3"/>
      <c r="O3" s="3"/>
      <c r="P3" s="3"/>
      <c r="Q3" s="3"/>
    </row>
    <row r="4" spans="1:17" ht="16.2" x14ac:dyDescent="0.3">
      <c r="A4" s="121" t="s">
        <v>99</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37</v>
      </c>
      <c r="B6" s="121"/>
      <c r="C6" s="121"/>
      <c r="D6" s="121"/>
      <c r="E6" s="121"/>
      <c r="F6" s="121"/>
      <c r="G6" s="121"/>
      <c r="H6" s="121"/>
      <c r="I6" s="121"/>
      <c r="J6" s="121"/>
      <c r="K6" s="121"/>
      <c r="L6" s="121"/>
      <c r="M6" s="121"/>
      <c r="N6" s="121"/>
      <c r="O6" s="121"/>
      <c r="P6" s="121"/>
      <c r="Q6" s="121"/>
    </row>
    <row r="7" spans="1:17" ht="16.2" x14ac:dyDescent="0.3">
      <c r="A7" s="43"/>
      <c r="B7" s="43"/>
      <c r="C7" s="43"/>
      <c r="D7" s="43"/>
      <c r="E7" s="43"/>
      <c r="F7" s="43"/>
      <c r="G7" s="43"/>
      <c r="H7" s="43"/>
      <c r="I7" s="43"/>
      <c r="J7" s="43"/>
      <c r="K7" s="43"/>
      <c r="L7" s="43"/>
      <c r="M7" s="43"/>
      <c r="N7" s="43"/>
      <c r="O7" s="43"/>
      <c r="P7" s="43"/>
      <c r="Q7" s="43"/>
    </row>
    <row r="8" spans="1:17" ht="16.2" x14ac:dyDescent="0.3">
      <c r="A8" s="22" t="s">
        <v>75</v>
      </c>
      <c r="B8" s="43"/>
      <c r="C8" s="43"/>
      <c r="D8" s="43"/>
      <c r="E8" s="43"/>
      <c r="F8" s="43"/>
      <c r="G8" s="43"/>
      <c r="H8" s="43"/>
      <c r="I8" s="43"/>
      <c r="J8" s="43"/>
      <c r="K8" s="43"/>
      <c r="L8" s="43"/>
      <c r="M8" s="43"/>
      <c r="N8" s="43"/>
      <c r="O8" s="43"/>
      <c r="P8" s="43"/>
      <c r="Q8" s="43"/>
    </row>
    <row r="9" spans="1:17" ht="16.2" x14ac:dyDescent="0.3">
      <c r="A9" s="43"/>
      <c r="B9" s="22" t="s">
        <v>76</v>
      </c>
      <c r="C9" s="43"/>
      <c r="D9" s="43"/>
      <c r="E9" s="43"/>
      <c r="F9" s="43"/>
      <c r="G9" s="43"/>
      <c r="H9" s="43"/>
      <c r="I9" s="43"/>
      <c r="J9" s="43"/>
      <c r="K9" s="43"/>
      <c r="L9" s="43"/>
      <c r="M9" s="43"/>
      <c r="N9" s="43"/>
      <c r="O9" s="43"/>
      <c r="P9" s="43"/>
      <c r="Q9" s="43"/>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74" t="s">
        <v>55</v>
      </c>
      <c r="N11" s="174"/>
      <c r="O11" s="174"/>
      <c r="P11" s="174"/>
      <c r="Q11" s="174"/>
    </row>
    <row r="12" spans="1:17" ht="24" customHeight="1" x14ac:dyDescent="0.3">
      <c r="A12" s="95" t="s">
        <v>1</v>
      </c>
      <c r="B12" s="95"/>
      <c r="C12" s="95"/>
      <c r="D12" s="95"/>
      <c r="E12" s="99" t="s">
        <v>24</v>
      </c>
      <c r="F12" s="112"/>
      <c r="G12" s="112"/>
      <c r="H12" s="112"/>
      <c r="I12" s="112"/>
      <c r="J12" s="112"/>
      <c r="K12" s="112"/>
      <c r="L12" s="112"/>
      <c r="M12" s="112"/>
      <c r="N12" s="112"/>
      <c r="O12" s="112"/>
      <c r="P12" s="173"/>
      <c r="Q12" s="44" t="s">
        <v>2</v>
      </c>
    </row>
    <row r="13" spans="1:17" ht="24" customHeight="1" x14ac:dyDescent="0.3">
      <c r="A13" s="95" t="s">
        <v>3</v>
      </c>
      <c r="B13" s="95"/>
      <c r="C13" s="95"/>
      <c r="D13" s="95"/>
      <c r="E13" s="175">
        <f>【リリースAX】合計!E13</f>
        <v>0</v>
      </c>
      <c r="F13" s="176"/>
      <c r="G13" s="176"/>
      <c r="H13" s="176"/>
      <c r="I13" s="176"/>
      <c r="J13" s="176"/>
      <c r="K13" s="176"/>
      <c r="L13" s="176"/>
      <c r="M13" s="176"/>
      <c r="N13" s="176"/>
      <c r="O13" s="176"/>
      <c r="P13" s="177"/>
      <c r="Q13" s="2"/>
    </row>
    <row r="14" spans="1:17" ht="30" customHeight="1" x14ac:dyDescent="0.3">
      <c r="A14" s="182" t="s">
        <v>4</v>
      </c>
      <c r="B14" s="182"/>
      <c r="C14" s="182"/>
      <c r="D14" s="182"/>
      <c r="E14" s="183"/>
      <c r="F14" s="184"/>
      <c r="G14" s="184"/>
      <c r="H14" s="184"/>
      <c r="I14" s="184"/>
      <c r="J14" s="184"/>
      <c r="K14" s="184"/>
      <c r="L14" s="184"/>
      <c r="M14" s="184"/>
      <c r="N14" s="184"/>
      <c r="O14" s="184"/>
      <c r="P14" s="185"/>
      <c r="Q14" s="47"/>
    </row>
    <row r="15" spans="1:17" ht="24" customHeight="1" x14ac:dyDescent="0.3">
      <c r="A15" s="178" t="s">
        <v>5</v>
      </c>
      <c r="B15" s="178"/>
      <c r="C15" s="178"/>
      <c r="D15" s="178"/>
      <c r="E15" s="186"/>
      <c r="F15" s="187"/>
      <c r="G15" s="187"/>
      <c r="H15" s="187"/>
      <c r="I15" s="187"/>
      <c r="J15" s="187"/>
      <c r="K15" s="187"/>
      <c r="L15" s="187"/>
      <c r="M15" s="187"/>
      <c r="N15" s="187"/>
      <c r="O15" s="187"/>
      <c r="P15" s="188"/>
      <c r="Q15" s="47"/>
    </row>
    <row r="16" spans="1:17" ht="24" customHeight="1" x14ac:dyDescent="0.3">
      <c r="A16" s="178" t="s">
        <v>6</v>
      </c>
      <c r="B16" s="178"/>
      <c r="C16" s="178"/>
      <c r="D16" s="178"/>
      <c r="E16" s="183"/>
      <c r="F16" s="184"/>
      <c r="G16" s="184"/>
      <c r="H16" s="184"/>
      <c r="I16" s="184"/>
      <c r="J16" s="184"/>
      <c r="K16" s="184"/>
      <c r="L16" s="184"/>
      <c r="M16" s="184"/>
      <c r="N16" s="184"/>
      <c r="O16" s="184"/>
      <c r="P16" s="185"/>
      <c r="Q16" s="47"/>
    </row>
    <row r="17" spans="1:17" ht="24" customHeight="1" x14ac:dyDescent="0.3">
      <c r="A17" s="178" t="s">
        <v>7</v>
      </c>
      <c r="B17" s="178"/>
      <c r="C17" s="178"/>
      <c r="D17" s="178"/>
      <c r="E17" s="179" t="s">
        <v>45</v>
      </c>
      <c r="F17" s="180"/>
      <c r="G17" s="180"/>
      <c r="H17" s="180"/>
      <c r="I17" s="180"/>
      <c r="J17" s="180"/>
      <c r="K17" s="180"/>
      <c r="L17" s="180"/>
      <c r="M17" s="180"/>
      <c r="N17" s="180"/>
      <c r="O17" s="180"/>
      <c r="P17" s="181"/>
      <c r="Q17" s="48" t="s">
        <v>23</v>
      </c>
    </row>
    <row r="18" spans="1:17" ht="24" customHeight="1" x14ac:dyDescent="0.3">
      <c r="A18" s="178" t="s">
        <v>38</v>
      </c>
      <c r="B18" s="178"/>
      <c r="C18" s="178"/>
      <c r="D18" s="178"/>
      <c r="E18" s="179" t="s">
        <v>45</v>
      </c>
      <c r="F18" s="180"/>
      <c r="G18" s="180"/>
      <c r="H18" s="180"/>
      <c r="I18" s="180"/>
      <c r="J18" s="180"/>
      <c r="K18" s="180"/>
      <c r="L18" s="180"/>
      <c r="M18" s="180"/>
      <c r="N18" s="180"/>
      <c r="O18" s="180"/>
      <c r="P18" s="181"/>
      <c r="Q18" s="48" t="s">
        <v>23</v>
      </c>
    </row>
    <row r="19" spans="1:17" ht="24" customHeight="1" x14ac:dyDescent="0.3">
      <c r="A19" s="178" t="s">
        <v>39</v>
      </c>
      <c r="B19" s="178"/>
      <c r="C19" s="178"/>
      <c r="D19" s="178"/>
      <c r="E19" s="179" t="s">
        <v>45</v>
      </c>
      <c r="F19" s="180"/>
      <c r="G19" s="180"/>
      <c r="H19" s="180"/>
      <c r="I19" s="180"/>
      <c r="J19" s="180"/>
      <c r="K19" s="180"/>
      <c r="L19" s="180"/>
      <c r="M19" s="180"/>
      <c r="N19" s="180"/>
      <c r="O19" s="180"/>
      <c r="P19" s="181"/>
      <c r="Q19" s="48" t="s">
        <v>23</v>
      </c>
    </row>
    <row r="20" spans="1:17" ht="24" customHeight="1" x14ac:dyDescent="0.3">
      <c r="A20" s="178" t="s">
        <v>8</v>
      </c>
      <c r="B20" s="178"/>
      <c r="C20" s="178"/>
      <c r="D20" s="178"/>
      <c r="E20" s="48" t="s">
        <v>11</v>
      </c>
      <c r="F20" s="48" t="s">
        <v>12</v>
      </c>
      <c r="G20" s="48" t="s">
        <v>13</v>
      </c>
      <c r="H20" s="48" t="s">
        <v>14</v>
      </c>
      <c r="I20" s="48" t="s">
        <v>15</v>
      </c>
      <c r="J20" s="48" t="s">
        <v>16</v>
      </c>
      <c r="K20" s="48" t="s">
        <v>17</v>
      </c>
      <c r="L20" s="48" t="s">
        <v>18</v>
      </c>
      <c r="M20" s="48" t="s">
        <v>19</v>
      </c>
      <c r="N20" s="48" t="s">
        <v>20</v>
      </c>
      <c r="O20" s="48" t="s">
        <v>21</v>
      </c>
      <c r="P20" s="48" t="s">
        <v>22</v>
      </c>
      <c r="Q20" s="47"/>
    </row>
    <row r="21" spans="1:17" ht="24" customHeight="1" x14ac:dyDescent="0.3">
      <c r="A21" s="178"/>
      <c r="B21" s="178"/>
      <c r="C21" s="178"/>
      <c r="D21" s="178"/>
      <c r="E21" s="49"/>
      <c r="F21" s="49"/>
      <c r="G21" s="49"/>
      <c r="H21" s="49"/>
      <c r="I21" s="49"/>
      <c r="J21" s="49"/>
      <c r="K21" s="49"/>
      <c r="L21" s="49"/>
      <c r="M21" s="49"/>
      <c r="N21" s="49"/>
      <c r="O21" s="49"/>
      <c r="P21" s="49"/>
      <c r="Q21" s="48" t="s">
        <v>23</v>
      </c>
    </row>
    <row r="22" spans="1:17" ht="24" customHeight="1" x14ac:dyDescent="0.3">
      <c r="A22" s="178" t="s">
        <v>9</v>
      </c>
      <c r="B22" s="178"/>
      <c r="C22" s="178"/>
      <c r="D22" s="178"/>
      <c r="E22" s="192"/>
      <c r="F22" s="193"/>
      <c r="G22" s="193"/>
      <c r="H22" s="193"/>
      <c r="I22" s="193"/>
      <c r="J22" s="193"/>
      <c r="K22" s="193"/>
      <c r="L22" s="193"/>
      <c r="M22" s="193"/>
      <c r="N22" s="193"/>
      <c r="O22" s="193"/>
      <c r="P22" s="194"/>
      <c r="Q22" s="48" t="s">
        <v>23</v>
      </c>
    </row>
    <row r="23" spans="1:17" ht="24" customHeight="1" x14ac:dyDescent="0.3">
      <c r="A23" s="95" t="s">
        <v>96</v>
      </c>
      <c r="B23" s="95"/>
      <c r="C23" s="95"/>
      <c r="D23" s="95"/>
      <c r="E23" s="44" t="s">
        <v>11</v>
      </c>
      <c r="F23" s="44" t="s">
        <v>12</v>
      </c>
      <c r="G23" s="44" t="s">
        <v>13</v>
      </c>
      <c r="H23" s="44" t="s">
        <v>14</v>
      </c>
      <c r="I23" s="44" t="s">
        <v>15</v>
      </c>
      <c r="J23" s="44" t="s">
        <v>16</v>
      </c>
      <c r="K23" s="44" t="s">
        <v>17</v>
      </c>
      <c r="L23" s="44" t="s">
        <v>18</v>
      </c>
      <c r="M23" s="44" t="s">
        <v>19</v>
      </c>
      <c r="N23" s="44" t="s">
        <v>20</v>
      </c>
      <c r="O23" s="44" t="s">
        <v>21</v>
      </c>
      <c r="P23" s="44" t="s">
        <v>22</v>
      </c>
      <c r="Q23" s="2"/>
    </row>
    <row r="24" spans="1:17" ht="24" customHeight="1" x14ac:dyDescent="0.3">
      <c r="A24" s="95"/>
      <c r="B24" s="95"/>
      <c r="C24" s="95"/>
      <c r="D24" s="95"/>
      <c r="E24" s="50">
        <f>【リリースAX】合計!E32</f>
        <v>0</v>
      </c>
      <c r="F24" s="50">
        <f>【リリースAX】合計!F32</f>
        <v>0</v>
      </c>
      <c r="G24" s="50">
        <f>【リリースAX】合計!G32</f>
        <v>0</v>
      </c>
      <c r="H24" s="50">
        <f>【リリースAX】合計!H32</f>
        <v>0</v>
      </c>
      <c r="I24" s="50">
        <f>【リリースAX】合計!I32</f>
        <v>0</v>
      </c>
      <c r="J24" s="50">
        <f>【リリースAX】合計!J32</f>
        <v>0</v>
      </c>
      <c r="K24" s="50">
        <f>【リリースAX】合計!K32</f>
        <v>0</v>
      </c>
      <c r="L24" s="50">
        <f>【リリースAX】合計!L32</f>
        <v>0</v>
      </c>
      <c r="M24" s="50">
        <f>【リリースAX】合計!M32</f>
        <v>0</v>
      </c>
      <c r="N24" s="50">
        <f>【リリースAX】合計!N32</f>
        <v>0</v>
      </c>
      <c r="O24" s="50">
        <f>【リリースAX】合計!O32</f>
        <v>0</v>
      </c>
      <c r="P24" s="50">
        <f>【リリースAX】合計!P32</f>
        <v>0</v>
      </c>
      <c r="Q24" s="10" t="s">
        <v>23</v>
      </c>
    </row>
    <row r="25" spans="1:17" ht="24" customHeight="1" x14ac:dyDescent="0.3">
      <c r="A25" s="178" t="s">
        <v>56</v>
      </c>
      <c r="B25" s="178"/>
      <c r="C25" s="178"/>
      <c r="D25" s="178"/>
      <c r="E25" s="48" t="s">
        <v>11</v>
      </c>
      <c r="F25" s="48" t="s">
        <v>12</v>
      </c>
      <c r="G25" s="48" t="s">
        <v>13</v>
      </c>
      <c r="H25" s="48" t="s">
        <v>14</v>
      </c>
      <c r="I25" s="48" t="s">
        <v>15</v>
      </c>
      <c r="J25" s="48" t="s">
        <v>16</v>
      </c>
      <c r="K25" s="48" t="s">
        <v>17</v>
      </c>
      <c r="L25" s="48" t="s">
        <v>18</v>
      </c>
      <c r="M25" s="48" t="s">
        <v>19</v>
      </c>
      <c r="N25" s="48" t="s">
        <v>20</v>
      </c>
      <c r="O25" s="48" t="s">
        <v>21</v>
      </c>
      <c r="P25" s="48" t="s">
        <v>22</v>
      </c>
      <c r="Q25" s="47"/>
    </row>
    <row r="26" spans="1:17" ht="24" customHeight="1" x14ac:dyDescent="0.3">
      <c r="A26" s="178"/>
      <c r="B26" s="178"/>
      <c r="C26" s="178"/>
      <c r="D26" s="178"/>
      <c r="E26" s="49"/>
      <c r="F26" s="49"/>
      <c r="G26" s="49"/>
      <c r="H26" s="49"/>
      <c r="I26" s="49"/>
      <c r="J26" s="49"/>
      <c r="K26" s="49"/>
      <c r="L26" s="49"/>
      <c r="M26" s="49"/>
      <c r="N26" s="49"/>
      <c r="O26" s="49"/>
      <c r="P26" s="49"/>
      <c r="Q26" s="48" t="s">
        <v>23</v>
      </c>
    </row>
    <row r="27" spans="1:17" ht="24" customHeight="1" x14ac:dyDescent="0.3">
      <c r="A27" s="178" t="s">
        <v>10</v>
      </c>
      <c r="B27" s="178"/>
      <c r="C27" s="178"/>
      <c r="D27" s="178"/>
      <c r="E27" s="189"/>
      <c r="F27" s="190"/>
      <c r="G27" s="190"/>
      <c r="H27" s="190"/>
      <c r="I27" s="190"/>
      <c r="J27" s="190"/>
      <c r="K27" s="190"/>
      <c r="L27" s="190"/>
      <c r="M27" s="190"/>
      <c r="N27" s="190"/>
      <c r="O27" s="190"/>
      <c r="P27" s="191"/>
      <c r="Q27" s="48" t="s">
        <v>23</v>
      </c>
    </row>
    <row r="28" spans="1:17" x14ac:dyDescent="0.3">
      <c r="A28" s="1" t="s">
        <v>25</v>
      </c>
    </row>
    <row r="29" spans="1:17" x14ac:dyDescent="0.3">
      <c r="A29" s="1" t="s">
        <v>98</v>
      </c>
    </row>
    <row r="30" spans="1:17" x14ac:dyDescent="0.3">
      <c r="B30" s="1" t="s">
        <v>95</v>
      </c>
    </row>
    <row r="31" spans="1:17" x14ac:dyDescent="0.3">
      <c r="B31" s="1" t="s">
        <v>51</v>
      </c>
    </row>
    <row r="32" spans="1:17" x14ac:dyDescent="0.3">
      <c r="B32" s="15" t="s">
        <v>50</v>
      </c>
    </row>
    <row r="33" spans="1:2" x14ac:dyDescent="0.3">
      <c r="B33" s="1" t="s">
        <v>48</v>
      </c>
    </row>
    <row r="34" spans="1:2" x14ac:dyDescent="0.3">
      <c r="B34" s="15" t="s">
        <v>74</v>
      </c>
    </row>
    <row r="35" spans="1:2" x14ac:dyDescent="0.3">
      <c r="B35" s="1" t="s">
        <v>47</v>
      </c>
    </row>
    <row r="37" spans="1:2" x14ac:dyDescent="0.3">
      <c r="A37" s="1" t="s">
        <v>97</v>
      </c>
    </row>
    <row r="38" spans="1:2" x14ac:dyDescent="0.3">
      <c r="B38" s="1" t="s">
        <v>73</v>
      </c>
    </row>
    <row r="39" spans="1:2" x14ac:dyDescent="0.3">
      <c r="B39" s="1" t="s">
        <v>71</v>
      </c>
    </row>
    <row r="40" spans="1:2" x14ac:dyDescent="0.3">
      <c r="B40" s="1" t="s">
        <v>72</v>
      </c>
    </row>
  </sheetData>
  <dataConsolidate/>
  <mergeCells count="27">
    <mergeCell ref="A25:D26"/>
    <mergeCell ref="A27:D27"/>
    <mergeCell ref="E27:P27"/>
    <mergeCell ref="E16:P16"/>
    <mergeCell ref="A19:D19"/>
    <mergeCell ref="E19:P19"/>
    <mergeCell ref="A20:D21"/>
    <mergeCell ref="A22:D22"/>
    <mergeCell ref="E22:P22"/>
    <mergeCell ref="A23:D24"/>
    <mergeCell ref="A16:D16"/>
    <mergeCell ref="E13:P13"/>
    <mergeCell ref="A17:D17"/>
    <mergeCell ref="E17:P17"/>
    <mergeCell ref="A18:D18"/>
    <mergeCell ref="E18:P18"/>
    <mergeCell ref="A13:D13"/>
    <mergeCell ref="A14:D14"/>
    <mergeCell ref="E14:P14"/>
    <mergeCell ref="A15:D15"/>
    <mergeCell ref="E15:P15"/>
    <mergeCell ref="A2:B2"/>
    <mergeCell ref="A4:Q4"/>
    <mergeCell ref="A6:Q6"/>
    <mergeCell ref="A12:D12"/>
    <mergeCell ref="E12:P12"/>
    <mergeCell ref="M11:Q11"/>
  </mergeCells>
  <phoneticPr fontId="2"/>
  <dataValidations count="2">
    <dataValidation type="list" allowBlank="1" showInputMessage="1" showErrorMessage="1" sqref="E14:P14" xr:uid="{00000000-0002-0000-0400-000001000000}">
      <formula1>"変動電源（単独）,変動電源（アグリゲート）"</formula1>
    </dataValidation>
    <dataValidation type="list" allowBlank="1" showInputMessage="1" showErrorMessage="1" sqref="E16:P16" xr:uid="{00000000-0002-0000-0400-000000000000}">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978-B011-40ED-88C8-6EC02E5BA422}">
  <sheetPr>
    <tabColor theme="0" tint="-0.34998626667073579"/>
    <pageSetUpPr fitToPage="1"/>
  </sheetPr>
  <dimension ref="A1:Q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42" t="s">
        <v>85</v>
      </c>
      <c r="B1" s="42"/>
      <c r="C1" s="42"/>
      <c r="D1" s="42"/>
      <c r="E1" s="42"/>
      <c r="F1" s="19" t="s">
        <v>53</v>
      </c>
    </row>
    <row r="2" spans="1:17" ht="16.2" x14ac:dyDescent="0.3">
      <c r="A2" s="119" t="s">
        <v>0</v>
      </c>
      <c r="B2" s="120"/>
      <c r="C2" s="3"/>
      <c r="D2" s="3"/>
      <c r="E2" s="3"/>
      <c r="F2" s="3"/>
      <c r="G2" s="3"/>
      <c r="H2" s="3"/>
      <c r="I2" s="3"/>
      <c r="J2" s="3"/>
      <c r="K2" s="3"/>
      <c r="L2" s="3"/>
      <c r="M2" s="3"/>
      <c r="N2" s="3"/>
      <c r="O2" s="3"/>
      <c r="P2" s="3"/>
      <c r="Q2" s="3"/>
    </row>
    <row r="3" spans="1:17" ht="16.2" x14ac:dyDescent="0.3">
      <c r="A3" s="62"/>
      <c r="B3" s="63"/>
      <c r="C3" s="3"/>
      <c r="D3" s="3"/>
      <c r="E3" s="3"/>
      <c r="F3" s="3"/>
      <c r="G3" s="3"/>
      <c r="H3" s="3"/>
      <c r="I3" s="3"/>
      <c r="J3" s="3"/>
      <c r="K3" s="3"/>
      <c r="L3" s="3"/>
      <c r="M3" s="3"/>
      <c r="N3" s="3"/>
      <c r="O3" s="3"/>
      <c r="P3" s="3"/>
      <c r="Q3" s="3"/>
    </row>
    <row r="4" spans="1:17" ht="16.2" x14ac:dyDescent="0.3">
      <c r="A4" s="121" t="s">
        <v>112</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46</v>
      </c>
      <c r="B6" s="121"/>
      <c r="C6" s="121"/>
      <c r="D6" s="121"/>
      <c r="E6" s="121"/>
      <c r="F6" s="121"/>
      <c r="G6" s="121"/>
      <c r="H6" s="121"/>
      <c r="I6" s="121"/>
      <c r="J6" s="121"/>
      <c r="K6" s="121"/>
      <c r="L6" s="121"/>
      <c r="M6" s="121"/>
      <c r="N6" s="121"/>
      <c r="O6" s="121"/>
      <c r="P6" s="121"/>
      <c r="Q6" s="121"/>
    </row>
    <row r="7" spans="1:17" ht="16.2" x14ac:dyDescent="0.3">
      <c r="C7" s="3"/>
      <c r="D7" s="3"/>
      <c r="E7" s="3"/>
      <c r="F7" s="3"/>
      <c r="G7" s="3"/>
      <c r="H7" s="3"/>
      <c r="I7" s="3"/>
      <c r="J7" s="3"/>
      <c r="K7" s="3"/>
      <c r="L7" s="3"/>
      <c r="M7" s="3"/>
      <c r="N7" s="3"/>
      <c r="O7" s="3"/>
      <c r="P7" s="3"/>
      <c r="Q7" s="3"/>
    </row>
    <row r="8" spans="1:17" ht="16.2" x14ac:dyDescent="0.3">
      <c r="A8" s="12"/>
      <c r="B8" s="12"/>
      <c r="C8" s="12"/>
      <c r="D8" s="12"/>
      <c r="E8" s="12"/>
      <c r="F8" s="12"/>
      <c r="G8" s="12"/>
      <c r="H8" s="12"/>
      <c r="I8" s="12"/>
      <c r="J8" s="12"/>
      <c r="K8" s="12"/>
      <c r="L8" s="12"/>
      <c r="M8" s="147" t="str">
        <f>'記載例(合計)'!M11:Q11</f>
        <v>&lt;会社名&gt;</v>
      </c>
      <c r="N8" s="147"/>
      <c r="O8" s="147"/>
      <c r="P8" s="147"/>
      <c r="Q8" s="147"/>
    </row>
    <row r="9" spans="1:17" ht="24" customHeight="1" thickBot="1" x14ac:dyDescent="0.35">
      <c r="A9" s="95" t="s">
        <v>1</v>
      </c>
      <c r="B9" s="95"/>
      <c r="C9" s="95"/>
      <c r="D9" s="95"/>
      <c r="E9" s="123" t="s">
        <v>24</v>
      </c>
      <c r="F9" s="124"/>
      <c r="G9" s="124"/>
      <c r="H9" s="124"/>
      <c r="I9" s="124"/>
      <c r="J9" s="124"/>
      <c r="K9" s="124"/>
      <c r="L9" s="124"/>
      <c r="M9" s="124"/>
      <c r="N9" s="124"/>
      <c r="O9" s="124"/>
      <c r="P9" s="125"/>
      <c r="Q9" s="31" t="s">
        <v>2</v>
      </c>
    </row>
    <row r="10" spans="1:17" ht="24" customHeight="1" x14ac:dyDescent="0.3">
      <c r="A10" s="95" t="s">
        <v>3</v>
      </c>
      <c r="B10" s="95"/>
      <c r="C10" s="95"/>
      <c r="D10" s="99"/>
      <c r="E10" s="144">
        <v>0</v>
      </c>
      <c r="F10" s="145"/>
      <c r="G10" s="145"/>
      <c r="H10" s="145"/>
      <c r="I10" s="145"/>
      <c r="J10" s="145"/>
      <c r="K10" s="145"/>
      <c r="L10" s="145"/>
      <c r="M10" s="145"/>
      <c r="N10" s="145"/>
      <c r="O10" s="145"/>
      <c r="P10" s="146"/>
      <c r="Q10" s="33"/>
    </row>
    <row r="11" spans="1:17" ht="30" customHeight="1" x14ac:dyDescent="0.3">
      <c r="A11" s="94" t="s">
        <v>4</v>
      </c>
      <c r="B11" s="94"/>
      <c r="C11" s="94"/>
      <c r="D11" s="103"/>
      <c r="E11" s="141" t="s">
        <v>77</v>
      </c>
      <c r="F11" s="142"/>
      <c r="G11" s="142"/>
      <c r="H11" s="142"/>
      <c r="I11" s="142"/>
      <c r="J11" s="142"/>
      <c r="K11" s="142"/>
      <c r="L11" s="142"/>
      <c r="M11" s="142"/>
      <c r="N11" s="142"/>
      <c r="O11" s="142"/>
      <c r="P11" s="143"/>
      <c r="Q11" s="33"/>
    </row>
    <row r="12" spans="1:17" ht="24" customHeight="1" x14ac:dyDescent="0.3">
      <c r="A12" s="95" t="s">
        <v>5</v>
      </c>
      <c r="B12" s="95"/>
      <c r="C12" s="95"/>
      <c r="D12" s="99"/>
      <c r="E12" s="141" t="s">
        <v>90</v>
      </c>
      <c r="F12" s="142"/>
      <c r="G12" s="142"/>
      <c r="H12" s="142"/>
      <c r="I12" s="142"/>
      <c r="J12" s="142"/>
      <c r="K12" s="142"/>
      <c r="L12" s="142"/>
      <c r="M12" s="142"/>
      <c r="N12" s="142"/>
      <c r="O12" s="142"/>
      <c r="P12" s="143"/>
      <c r="Q12" s="33"/>
    </row>
    <row r="13" spans="1:17" ht="24" customHeight="1" x14ac:dyDescent="0.3">
      <c r="A13" s="95" t="s">
        <v>6</v>
      </c>
      <c r="B13" s="95"/>
      <c r="C13" s="95"/>
      <c r="D13" s="99"/>
      <c r="E13" s="141" t="s">
        <v>78</v>
      </c>
      <c r="F13" s="142"/>
      <c r="G13" s="142"/>
      <c r="H13" s="142"/>
      <c r="I13" s="142"/>
      <c r="J13" s="142"/>
      <c r="K13" s="142"/>
      <c r="L13" s="142"/>
      <c r="M13" s="142"/>
      <c r="N13" s="142"/>
      <c r="O13" s="142"/>
      <c r="P13" s="143"/>
      <c r="Q13" s="33"/>
    </row>
    <row r="14" spans="1:17" ht="24" customHeight="1" x14ac:dyDescent="0.3">
      <c r="A14" s="95" t="s">
        <v>7</v>
      </c>
      <c r="B14" s="95"/>
      <c r="C14" s="95"/>
      <c r="D14" s="99"/>
      <c r="E14" s="138">
        <v>10000</v>
      </c>
      <c r="F14" s="139"/>
      <c r="G14" s="139"/>
      <c r="H14" s="139"/>
      <c r="I14" s="139"/>
      <c r="J14" s="139"/>
      <c r="K14" s="139"/>
      <c r="L14" s="139"/>
      <c r="M14" s="139"/>
      <c r="N14" s="139"/>
      <c r="O14" s="139"/>
      <c r="P14" s="140"/>
      <c r="Q14" s="34" t="s">
        <v>23</v>
      </c>
    </row>
    <row r="15" spans="1:17" ht="24" customHeight="1" x14ac:dyDescent="0.3">
      <c r="A15" s="123" t="s">
        <v>38</v>
      </c>
      <c r="B15" s="124"/>
      <c r="C15" s="124"/>
      <c r="D15" s="124"/>
      <c r="E15" s="138">
        <v>10000</v>
      </c>
      <c r="F15" s="139"/>
      <c r="G15" s="139"/>
      <c r="H15" s="139"/>
      <c r="I15" s="139"/>
      <c r="J15" s="139"/>
      <c r="K15" s="139"/>
      <c r="L15" s="139"/>
      <c r="M15" s="139"/>
      <c r="N15" s="139"/>
      <c r="O15" s="139"/>
      <c r="P15" s="140"/>
      <c r="Q15" s="35" t="s">
        <v>23</v>
      </c>
    </row>
    <row r="16" spans="1:17" ht="36.6" customHeight="1" thickBot="1" x14ac:dyDescent="0.35">
      <c r="A16" s="94" t="s">
        <v>80</v>
      </c>
      <c r="B16" s="95"/>
      <c r="C16" s="95"/>
      <c r="D16" s="99"/>
      <c r="E16" s="135">
        <v>0.13115111860845741</v>
      </c>
      <c r="F16" s="136"/>
      <c r="G16" s="136"/>
      <c r="H16" s="136"/>
      <c r="I16" s="136"/>
      <c r="J16" s="136"/>
      <c r="K16" s="136"/>
      <c r="L16" s="136"/>
      <c r="M16" s="136"/>
      <c r="N16" s="136"/>
      <c r="O16" s="136"/>
      <c r="P16" s="137"/>
      <c r="Q16" s="35" t="s">
        <v>82</v>
      </c>
    </row>
    <row r="17" spans="1:17" ht="24" customHeight="1" x14ac:dyDescent="0.3">
      <c r="A17" s="94" t="s">
        <v>81</v>
      </c>
      <c r="B17" s="95"/>
      <c r="C17" s="95"/>
      <c r="D17" s="95"/>
      <c r="E17" s="36" t="s">
        <v>11</v>
      </c>
      <c r="F17" s="36" t="s">
        <v>12</v>
      </c>
      <c r="G17" s="36" t="s">
        <v>13</v>
      </c>
      <c r="H17" s="36" t="s">
        <v>14</v>
      </c>
      <c r="I17" s="36" t="s">
        <v>15</v>
      </c>
      <c r="J17" s="36" t="s">
        <v>16</v>
      </c>
      <c r="K17" s="36" t="s">
        <v>17</v>
      </c>
      <c r="L17" s="36" t="s">
        <v>18</v>
      </c>
      <c r="M17" s="36" t="s">
        <v>19</v>
      </c>
      <c r="N17" s="36" t="s">
        <v>20</v>
      </c>
      <c r="O17" s="36" t="s">
        <v>21</v>
      </c>
      <c r="P17" s="36" t="s">
        <v>22</v>
      </c>
      <c r="Q17" s="25"/>
    </row>
    <row r="18" spans="1:17" ht="24" customHeight="1" thickBot="1" x14ac:dyDescent="0.35">
      <c r="A18" s="95"/>
      <c r="B18" s="95"/>
      <c r="C18" s="95"/>
      <c r="D18" s="95"/>
      <c r="E18" s="57">
        <v>4.4121488381227723E-2</v>
      </c>
      <c r="F18" s="57">
        <v>0.16361703393235211</v>
      </c>
      <c r="G18" s="57">
        <v>0.1861853993576886</v>
      </c>
      <c r="H18" s="57">
        <v>0.23762540490095496</v>
      </c>
      <c r="I18" s="57">
        <v>0.27445188237473844</v>
      </c>
      <c r="J18" s="57">
        <v>0.17030843401105203</v>
      </c>
      <c r="K18" s="57">
        <v>0.10303436892503745</v>
      </c>
      <c r="L18" s="57">
        <v>3.9749969514393507E-3</v>
      </c>
      <c r="M18" s="57">
        <v>3.9624046566514706E-2</v>
      </c>
      <c r="N18" s="57">
        <v>5.0786227802522253E-2</v>
      </c>
      <c r="O18" s="57">
        <v>2.8238229752686483E-2</v>
      </c>
      <c r="P18" s="57">
        <v>2.2658784985781007E-2</v>
      </c>
      <c r="Q18" s="25" t="s">
        <v>82</v>
      </c>
    </row>
    <row r="19" spans="1:17"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row>
    <row r="20" spans="1:17" ht="24" customHeight="1" x14ac:dyDescent="0.3">
      <c r="A20" s="95"/>
      <c r="B20" s="95"/>
      <c r="C20" s="95"/>
      <c r="D20" s="99"/>
      <c r="E20" s="72">
        <v>441</v>
      </c>
      <c r="F20" s="58">
        <v>1636</v>
      </c>
      <c r="G20" s="58">
        <v>1862</v>
      </c>
      <c r="H20" s="58">
        <v>2376</v>
      </c>
      <c r="I20" s="58">
        <v>2745</v>
      </c>
      <c r="J20" s="58">
        <v>1703</v>
      </c>
      <c r="K20" s="58">
        <v>1030</v>
      </c>
      <c r="L20" s="58">
        <v>40</v>
      </c>
      <c r="M20" s="58">
        <v>396</v>
      </c>
      <c r="N20" s="58">
        <v>508</v>
      </c>
      <c r="O20" s="58">
        <v>282</v>
      </c>
      <c r="P20" s="73">
        <v>227</v>
      </c>
      <c r="Q20" s="35" t="s">
        <v>23</v>
      </c>
    </row>
    <row r="21" spans="1:17" ht="36" customHeight="1" x14ac:dyDescent="0.3">
      <c r="A21" s="94" t="s">
        <v>87</v>
      </c>
      <c r="B21" s="95"/>
      <c r="C21" s="95"/>
      <c r="D21" s="99"/>
      <c r="E21" s="138">
        <v>1312</v>
      </c>
      <c r="F21" s="139"/>
      <c r="G21" s="139"/>
      <c r="H21" s="139"/>
      <c r="I21" s="139"/>
      <c r="J21" s="139"/>
      <c r="K21" s="139"/>
      <c r="L21" s="139"/>
      <c r="M21" s="139"/>
      <c r="N21" s="139"/>
      <c r="O21" s="139"/>
      <c r="P21" s="140"/>
      <c r="Q21" s="35"/>
    </row>
    <row r="22" spans="1:17" ht="24" customHeight="1" x14ac:dyDescent="0.3">
      <c r="A22" s="94" t="s">
        <v>106</v>
      </c>
      <c r="B22" s="95"/>
      <c r="C22" s="95"/>
      <c r="D22" s="99"/>
      <c r="E22" s="37" t="s">
        <v>11</v>
      </c>
      <c r="F22" s="31" t="s">
        <v>12</v>
      </c>
      <c r="G22" s="31" t="s">
        <v>13</v>
      </c>
      <c r="H22" s="31" t="s">
        <v>14</v>
      </c>
      <c r="I22" s="31" t="s">
        <v>15</v>
      </c>
      <c r="J22" s="31" t="s">
        <v>16</v>
      </c>
      <c r="K22" s="31" t="s">
        <v>17</v>
      </c>
      <c r="L22" s="31" t="s">
        <v>18</v>
      </c>
      <c r="M22" s="31" t="s">
        <v>19</v>
      </c>
      <c r="N22" s="31" t="s">
        <v>20</v>
      </c>
      <c r="O22" s="31" t="s">
        <v>21</v>
      </c>
      <c r="P22" s="38" t="s">
        <v>22</v>
      </c>
      <c r="Q22" s="35"/>
    </row>
    <row r="23" spans="1:17" ht="24" customHeight="1" x14ac:dyDescent="0.3">
      <c r="A23" s="95"/>
      <c r="B23" s="95"/>
      <c r="C23" s="95"/>
      <c r="D23" s="99"/>
      <c r="E23" s="72">
        <v>441</v>
      </c>
      <c r="F23" s="58">
        <v>1636</v>
      </c>
      <c r="G23" s="58">
        <v>1862</v>
      </c>
      <c r="H23" s="58">
        <v>2376</v>
      </c>
      <c r="I23" s="58">
        <v>2745</v>
      </c>
      <c r="J23" s="58">
        <v>1703</v>
      </c>
      <c r="K23" s="58">
        <v>1030</v>
      </c>
      <c r="L23" s="58">
        <v>40</v>
      </c>
      <c r="M23" s="58">
        <v>396</v>
      </c>
      <c r="N23" s="58">
        <v>508</v>
      </c>
      <c r="O23" s="58">
        <v>282</v>
      </c>
      <c r="P23" s="73">
        <v>227</v>
      </c>
      <c r="Q23" s="35" t="s">
        <v>23</v>
      </c>
    </row>
    <row r="24" spans="1:17" ht="36.6" customHeight="1" thickBot="1" x14ac:dyDescent="0.35">
      <c r="A24" s="94" t="s">
        <v>83</v>
      </c>
      <c r="B24" s="95"/>
      <c r="C24" s="95"/>
      <c r="D24" s="99"/>
      <c r="E24" s="129">
        <v>1312</v>
      </c>
      <c r="F24" s="130"/>
      <c r="G24" s="130"/>
      <c r="H24" s="130"/>
      <c r="I24" s="130"/>
      <c r="J24" s="130"/>
      <c r="K24" s="130"/>
      <c r="L24" s="130"/>
      <c r="M24" s="130"/>
      <c r="N24" s="130"/>
      <c r="O24" s="130"/>
      <c r="P24" s="131"/>
      <c r="Q24" s="46" t="s">
        <v>23</v>
      </c>
    </row>
    <row r="25" spans="1:17"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row>
    <row r="26" spans="1:17" ht="24" customHeight="1" x14ac:dyDescent="0.3">
      <c r="A26" s="95"/>
      <c r="B26" s="95"/>
      <c r="C26" s="95"/>
      <c r="D26" s="95"/>
      <c r="E26" s="58">
        <v>10000</v>
      </c>
      <c r="F26" s="58">
        <v>10000</v>
      </c>
      <c r="G26" s="58">
        <v>10000</v>
      </c>
      <c r="H26" s="58">
        <v>10000</v>
      </c>
      <c r="I26" s="58">
        <v>10000</v>
      </c>
      <c r="J26" s="58">
        <v>10000</v>
      </c>
      <c r="K26" s="58">
        <v>10000</v>
      </c>
      <c r="L26" s="58">
        <v>10000</v>
      </c>
      <c r="M26" s="58">
        <v>10000</v>
      </c>
      <c r="N26" s="58">
        <v>10000</v>
      </c>
      <c r="O26" s="58">
        <v>10000</v>
      </c>
      <c r="P26" s="58">
        <v>10000</v>
      </c>
      <c r="Q26" s="10" t="s">
        <v>79</v>
      </c>
    </row>
    <row r="27" spans="1:17" ht="24" customHeight="1" x14ac:dyDescent="0.3">
      <c r="A27" s="94" t="s">
        <v>88</v>
      </c>
      <c r="B27" s="95"/>
      <c r="C27" s="95"/>
      <c r="D27" s="95"/>
      <c r="E27" s="36" t="s">
        <v>11</v>
      </c>
      <c r="F27" s="36" t="s">
        <v>12</v>
      </c>
      <c r="G27" s="36" t="s">
        <v>13</v>
      </c>
      <c r="H27" s="36" t="s">
        <v>14</v>
      </c>
      <c r="I27" s="36" t="s">
        <v>15</v>
      </c>
      <c r="J27" s="36" t="s">
        <v>16</v>
      </c>
      <c r="K27" s="36" t="s">
        <v>17</v>
      </c>
      <c r="L27" s="36" t="s">
        <v>18</v>
      </c>
      <c r="M27" s="36" t="s">
        <v>19</v>
      </c>
      <c r="N27" s="36" t="s">
        <v>20</v>
      </c>
      <c r="O27" s="36" t="s">
        <v>21</v>
      </c>
      <c r="P27" s="36" t="s">
        <v>22</v>
      </c>
      <c r="Q27" s="45"/>
    </row>
    <row r="28" spans="1:17" ht="24" customHeight="1" x14ac:dyDescent="0.3">
      <c r="A28" s="95"/>
      <c r="B28" s="95"/>
      <c r="C28" s="95"/>
      <c r="D28" s="95"/>
      <c r="E28" s="59">
        <v>0</v>
      </c>
      <c r="F28" s="59">
        <v>0</v>
      </c>
      <c r="G28" s="59">
        <v>0</v>
      </c>
      <c r="H28" s="59">
        <v>0</v>
      </c>
      <c r="I28" s="59">
        <v>0</v>
      </c>
      <c r="J28" s="59">
        <v>0</v>
      </c>
      <c r="K28" s="59">
        <v>0</v>
      </c>
      <c r="L28" s="59">
        <v>0</v>
      </c>
      <c r="M28" s="59">
        <v>0</v>
      </c>
      <c r="N28" s="59">
        <v>0</v>
      </c>
      <c r="O28" s="59">
        <v>0</v>
      </c>
      <c r="P28" s="59">
        <v>0</v>
      </c>
      <c r="Q28" s="25" t="s">
        <v>23</v>
      </c>
    </row>
    <row r="29" spans="1:17" ht="47.4" customHeight="1" x14ac:dyDescent="0.3">
      <c r="A29" s="103" t="s">
        <v>89</v>
      </c>
      <c r="B29" s="104"/>
      <c r="C29" s="104"/>
      <c r="D29" s="105"/>
      <c r="E29" s="132">
        <v>0</v>
      </c>
      <c r="F29" s="133"/>
      <c r="G29" s="133"/>
      <c r="H29" s="133"/>
      <c r="I29" s="133"/>
      <c r="J29" s="133"/>
      <c r="K29" s="133"/>
      <c r="L29" s="133"/>
      <c r="M29" s="133"/>
      <c r="N29" s="133"/>
      <c r="O29" s="133"/>
      <c r="P29" s="134"/>
      <c r="Q29" s="25" t="s">
        <v>23</v>
      </c>
    </row>
    <row r="30" spans="1:17" ht="24" customHeight="1" x14ac:dyDescent="0.3">
      <c r="A30" s="88" t="s">
        <v>91</v>
      </c>
      <c r="B30" s="89"/>
      <c r="C30" s="89"/>
      <c r="D30" s="90"/>
      <c r="E30" s="31" t="s">
        <v>11</v>
      </c>
      <c r="F30" s="31" t="s">
        <v>12</v>
      </c>
      <c r="G30" s="31" t="s">
        <v>13</v>
      </c>
      <c r="H30" s="31" t="s">
        <v>14</v>
      </c>
      <c r="I30" s="31" t="s">
        <v>15</v>
      </c>
      <c r="J30" s="31" t="s">
        <v>16</v>
      </c>
      <c r="K30" s="31" t="s">
        <v>17</v>
      </c>
      <c r="L30" s="31" t="s">
        <v>18</v>
      </c>
      <c r="M30" s="31" t="s">
        <v>19</v>
      </c>
      <c r="N30" s="31" t="s">
        <v>20</v>
      </c>
      <c r="O30" s="31" t="s">
        <v>21</v>
      </c>
      <c r="P30" s="31" t="s">
        <v>22</v>
      </c>
      <c r="Q30" s="25"/>
    </row>
    <row r="31" spans="1:17" ht="24" customHeight="1" x14ac:dyDescent="0.3">
      <c r="A31" s="91"/>
      <c r="B31" s="92"/>
      <c r="C31" s="92"/>
      <c r="D31" s="93"/>
      <c r="E31" s="60">
        <v>441</v>
      </c>
      <c r="F31" s="60">
        <v>1636</v>
      </c>
      <c r="G31" s="60">
        <v>1862</v>
      </c>
      <c r="H31" s="60">
        <v>2376</v>
      </c>
      <c r="I31" s="60">
        <v>2745</v>
      </c>
      <c r="J31" s="60">
        <v>1703</v>
      </c>
      <c r="K31" s="60">
        <v>1030</v>
      </c>
      <c r="L31" s="60">
        <v>40</v>
      </c>
      <c r="M31" s="60">
        <v>396</v>
      </c>
      <c r="N31" s="60">
        <v>508</v>
      </c>
      <c r="O31" s="60">
        <v>282</v>
      </c>
      <c r="P31" s="60">
        <v>227</v>
      </c>
      <c r="Q31" s="25" t="s">
        <v>23</v>
      </c>
    </row>
    <row r="32" spans="1:17" ht="48" customHeight="1" x14ac:dyDescent="0.3">
      <c r="A32" s="94" t="s">
        <v>92</v>
      </c>
      <c r="B32" s="95"/>
      <c r="C32" s="95"/>
      <c r="D32" s="95"/>
      <c r="E32" s="126">
        <v>1312</v>
      </c>
      <c r="F32" s="127"/>
      <c r="G32" s="127"/>
      <c r="H32" s="127"/>
      <c r="I32" s="127"/>
      <c r="J32" s="127"/>
      <c r="K32" s="127"/>
      <c r="L32" s="127"/>
      <c r="M32" s="127"/>
      <c r="N32" s="127"/>
      <c r="O32" s="127"/>
      <c r="P32" s="128"/>
      <c r="Q32" s="10" t="s">
        <v>23</v>
      </c>
    </row>
    <row r="33" spans="1:2" x14ac:dyDescent="0.3">
      <c r="A33" s="1" t="s">
        <v>25</v>
      </c>
    </row>
    <row r="34" spans="1:2" x14ac:dyDescent="0.3">
      <c r="A34" s="1" t="s">
        <v>120</v>
      </c>
    </row>
    <row r="35" spans="1:2" x14ac:dyDescent="0.3">
      <c r="B35" s="16" t="s">
        <v>110</v>
      </c>
    </row>
    <row r="36" spans="1:2" x14ac:dyDescent="0.3">
      <c r="B36" s="1" t="s">
        <v>119</v>
      </c>
    </row>
    <row r="37" spans="1:2" x14ac:dyDescent="0.3">
      <c r="B37" s="1" t="s">
        <v>104</v>
      </c>
    </row>
    <row r="38" spans="1:2" x14ac:dyDescent="0.3">
      <c r="B38" s="1" t="s">
        <v>105</v>
      </c>
    </row>
  </sheetData>
  <dataConsolidate/>
  <mergeCells count="34">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16:D16"/>
    <mergeCell ref="E16:P16"/>
    <mergeCell ref="A17:D18"/>
    <mergeCell ref="A19:D20"/>
    <mergeCell ref="A21:D21"/>
    <mergeCell ref="E21:P21"/>
    <mergeCell ref="A30:D31"/>
    <mergeCell ref="A32:D32"/>
    <mergeCell ref="E32:P32"/>
    <mergeCell ref="A22:D23"/>
    <mergeCell ref="A24:D24"/>
    <mergeCell ref="E24:P24"/>
    <mergeCell ref="A25:D26"/>
    <mergeCell ref="A27:D28"/>
    <mergeCell ref="A29:D29"/>
    <mergeCell ref="E29:P29"/>
  </mergeCells>
  <phoneticPr fontId="2"/>
  <conditionalFormatting sqref="E32:P32">
    <cfRule type="cellIs" dxfId="115" priority="2" operator="greaterThan">
      <formula>#REF!</formula>
    </cfRule>
  </conditionalFormatting>
  <conditionalFormatting sqref="E31:P31">
    <cfRule type="cellIs" dxfId="114" priority="1" operator="lessThan">
      <formula>1000</formula>
    </cfRule>
  </conditionalFormatting>
  <dataValidations count="1">
    <dataValidation allowBlank="1" showInputMessage="1" showErrorMessage="1" error="期待容量以下の整数値で入力してください" sqref="E32:P32" xr:uid="{617D0BAC-FF66-4885-9163-5EE31787463E}"/>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2989-3E92-4C8C-9E15-C90308F6BF9C}">
  <sheetPr>
    <tabColor theme="0" tint="-0.34998626667073579"/>
    <pageSetUpPr fitToPage="1"/>
  </sheetPr>
  <dimension ref="A1:Q38"/>
  <sheetViews>
    <sheetView view="pageBreakPreview" zoomScale="70" zoomScaleNormal="60" zoomScaleSheetLayoutView="70"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42" t="s">
        <v>85</v>
      </c>
      <c r="B1" s="42"/>
      <c r="C1" s="42"/>
      <c r="D1" s="42"/>
      <c r="E1" s="42"/>
      <c r="F1" s="19" t="s">
        <v>53</v>
      </c>
    </row>
    <row r="2" spans="1:17" ht="16.2" x14ac:dyDescent="0.3">
      <c r="A2" s="119" t="s">
        <v>0</v>
      </c>
      <c r="B2" s="120"/>
      <c r="C2" s="3"/>
      <c r="D2" s="3"/>
      <c r="E2" s="3"/>
      <c r="F2" s="3"/>
      <c r="G2" s="3"/>
      <c r="H2" s="3"/>
      <c r="I2" s="3"/>
      <c r="J2" s="3"/>
      <c r="K2" s="3"/>
      <c r="L2" s="3"/>
      <c r="M2" s="3"/>
      <c r="N2" s="3"/>
      <c r="O2" s="3"/>
      <c r="P2" s="3"/>
      <c r="Q2" s="3"/>
    </row>
    <row r="3" spans="1:17" ht="16.2" x14ac:dyDescent="0.3">
      <c r="A3" s="62"/>
      <c r="B3" s="63"/>
      <c r="C3" s="3"/>
      <c r="D3" s="3"/>
      <c r="E3" s="3"/>
      <c r="F3" s="3"/>
      <c r="G3" s="3"/>
      <c r="H3" s="3"/>
      <c r="I3" s="3"/>
      <c r="J3" s="3"/>
      <c r="K3" s="3"/>
      <c r="L3" s="3"/>
      <c r="M3" s="3"/>
      <c r="N3" s="3"/>
      <c r="O3" s="3"/>
      <c r="P3" s="3"/>
      <c r="Q3" s="3"/>
    </row>
    <row r="4" spans="1:17" ht="16.2" x14ac:dyDescent="0.3">
      <c r="A4" s="121" t="s">
        <v>112</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46</v>
      </c>
      <c r="B6" s="121"/>
      <c r="C6" s="121"/>
      <c r="D6" s="121"/>
      <c r="E6" s="121"/>
      <c r="F6" s="121"/>
      <c r="G6" s="121"/>
      <c r="H6" s="121"/>
      <c r="I6" s="121"/>
      <c r="J6" s="121"/>
      <c r="K6" s="121"/>
      <c r="L6" s="121"/>
      <c r="M6" s="121"/>
      <c r="N6" s="121"/>
      <c r="O6" s="121"/>
      <c r="P6" s="121"/>
      <c r="Q6" s="121"/>
    </row>
    <row r="7" spans="1:17" ht="16.2" x14ac:dyDescent="0.3">
      <c r="C7" s="3"/>
      <c r="D7" s="3"/>
      <c r="E7" s="3"/>
      <c r="F7" s="3"/>
      <c r="G7" s="3"/>
      <c r="H7" s="3"/>
      <c r="I7" s="3"/>
      <c r="J7" s="3"/>
      <c r="K7" s="3"/>
      <c r="L7" s="3"/>
      <c r="M7" s="3"/>
      <c r="N7" s="3"/>
      <c r="O7" s="3"/>
      <c r="P7" s="3"/>
      <c r="Q7" s="3"/>
    </row>
    <row r="8" spans="1:17" ht="16.2" x14ac:dyDescent="0.3">
      <c r="A8" s="12"/>
      <c r="B8" s="12"/>
      <c r="C8" s="12"/>
      <c r="D8" s="12"/>
      <c r="E8" s="12"/>
      <c r="F8" s="12"/>
      <c r="G8" s="12"/>
      <c r="H8" s="12"/>
      <c r="I8" s="12"/>
      <c r="J8" s="12"/>
      <c r="K8" s="12"/>
      <c r="L8" s="12"/>
      <c r="M8" s="147" t="str">
        <f>'記載例(合計)'!M11:Q11</f>
        <v>&lt;会社名&gt;</v>
      </c>
      <c r="N8" s="147"/>
      <c r="O8" s="147"/>
      <c r="P8" s="147"/>
      <c r="Q8" s="147"/>
    </row>
    <row r="9" spans="1:17" ht="24" customHeight="1" thickBot="1" x14ac:dyDescent="0.35">
      <c r="A9" s="95" t="s">
        <v>1</v>
      </c>
      <c r="B9" s="95"/>
      <c r="C9" s="95"/>
      <c r="D9" s="95"/>
      <c r="E9" s="123" t="s">
        <v>24</v>
      </c>
      <c r="F9" s="124"/>
      <c r="G9" s="124"/>
      <c r="H9" s="124"/>
      <c r="I9" s="124"/>
      <c r="J9" s="124"/>
      <c r="K9" s="124"/>
      <c r="L9" s="124"/>
      <c r="M9" s="124"/>
      <c r="N9" s="124"/>
      <c r="O9" s="124"/>
      <c r="P9" s="125"/>
      <c r="Q9" s="31" t="s">
        <v>2</v>
      </c>
    </row>
    <row r="10" spans="1:17" ht="24" customHeight="1" x14ac:dyDescent="0.3">
      <c r="A10" s="95" t="s">
        <v>3</v>
      </c>
      <c r="B10" s="95"/>
      <c r="C10" s="95"/>
      <c r="D10" s="99"/>
      <c r="E10" s="144">
        <v>0</v>
      </c>
      <c r="F10" s="145"/>
      <c r="G10" s="145"/>
      <c r="H10" s="145"/>
      <c r="I10" s="145"/>
      <c r="J10" s="145"/>
      <c r="K10" s="145"/>
      <c r="L10" s="145"/>
      <c r="M10" s="145"/>
      <c r="N10" s="145"/>
      <c r="O10" s="145"/>
      <c r="P10" s="146"/>
      <c r="Q10" s="33"/>
    </row>
    <row r="11" spans="1:17" ht="30" customHeight="1" x14ac:dyDescent="0.3">
      <c r="A11" s="94" t="s">
        <v>4</v>
      </c>
      <c r="B11" s="94"/>
      <c r="C11" s="94"/>
      <c r="D11" s="103"/>
      <c r="E11" s="141" t="s">
        <v>77</v>
      </c>
      <c r="F11" s="142"/>
      <c r="G11" s="142"/>
      <c r="H11" s="142"/>
      <c r="I11" s="142"/>
      <c r="J11" s="142"/>
      <c r="K11" s="142"/>
      <c r="L11" s="142"/>
      <c r="M11" s="142"/>
      <c r="N11" s="142"/>
      <c r="O11" s="142"/>
      <c r="P11" s="143"/>
      <c r="Q11" s="33"/>
    </row>
    <row r="12" spans="1:17" ht="24" customHeight="1" x14ac:dyDescent="0.3">
      <c r="A12" s="95" t="s">
        <v>5</v>
      </c>
      <c r="B12" s="95"/>
      <c r="C12" s="95"/>
      <c r="D12" s="99"/>
      <c r="E12" s="141" t="s">
        <v>44</v>
      </c>
      <c r="F12" s="142"/>
      <c r="G12" s="142"/>
      <c r="H12" s="142"/>
      <c r="I12" s="142"/>
      <c r="J12" s="142"/>
      <c r="K12" s="142"/>
      <c r="L12" s="142"/>
      <c r="M12" s="142"/>
      <c r="N12" s="142"/>
      <c r="O12" s="142"/>
      <c r="P12" s="143"/>
      <c r="Q12" s="33"/>
    </row>
    <row r="13" spans="1:17" ht="24" customHeight="1" x14ac:dyDescent="0.3">
      <c r="A13" s="95" t="s">
        <v>6</v>
      </c>
      <c r="B13" s="95"/>
      <c r="C13" s="95"/>
      <c r="D13" s="99"/>
      <c r="E13" s="141" t="s">
        <v>78</v>
      </c>
      <c r="F13" s="142"/>
      <c r="G13" s="142"/>
      <c r="H13" s="142"/>
      <c r="I13" s="142"/>
      <c r="J13" s="142"/>
      <c r="K13" s="142"/>
      <c r="L13" s="142"/>
      <c r="M13" s="142"/>
      <c r="N13" s="142"/>
      <c r="O13" s="142"/>
      <c r="P13" s="143"/>
      <c r="Q13" s="33"/>
    </row>
    <row r="14" spans="1:17" ht="24" customHeight="1" x14ac:dyDescent="0.3">
      <c r="A14" s="95" t="s">
        <v>7</v>
      </c>
      <c r="B14" s="95"/>
      <c r="C14" s="95"/>
      <c r="D14" s="99"/>
      <c r="E14" s="138">
        <v>10000</v>
      </c>
      <c r="F14" s="139"/>
      <c r="G14" s="139"/>
      <c r="H14" s="139"/>
      <c r="I14" s="139"/>
      <c r="J14" s="139"/>
      <c r="K14" s="139"/>
      <c r="L14" s="139"/>
      <c r="M14" s="139"/>
      <c r="N14" s="139"/>
      <c r="O14" s="139"/>
      <c r="P14" s="140"/>
      <c r="Q14" s="34" t="s">
        <v>23</v>
      </c>
    </row>
    <row r="15" spans="1:17" ht="24" customHeight="1" x14ac:dyDescent="0.3">
      <c r="A15" s="123" t="s">
        <v>38</v>
      </c>
      <c r="B15" s="124"/>
      <c r="C15" s="124"/>
      <c r="D15" s="124"/>
      <c r="E15" s="138">
        <v>10000</v>
      </c>
      <c r="F15" s="139"/>
      <c r="G15" s="139"/>
      <c r="H15" s="139"/>
      <c r="I15" s="139"/>
      <c r="J15" s="139"/>
      <c r="K15" s="139"/>
      <c r="L15" s="139"/>
      <c r="M15" s="139"/>
      <c r="N15" s="139"/>
      <c r="O15" s="139"/>
      <c r="P15" s="140"/>
      <c r="Q15" s="35" t="s">
        <v>23</v>
      </c>
    </row>
    <row r="16" spans="1:17" ht="36.6" customHeight="1" thickBot="1" x14ac:dyDescent="0.35">
      <c r="A16" s="94" t="s">
        <v>80</v>
      </c>
      <c r="B16" s="95"/>
      <c r="C16" s="95"/>
      <c r="D16" s="99"/>
      <c r="E16" s="135">
        <v>0.13115111860845741</v>
      </c>
      <c r="F16" s="136"/>
      <c r="G16" s="136"/>
      <c r="H16" s="136"/>
      <c r="I16" s="136"/>
      <c r="J16" s="136"/>
      <c r="K16" s="136"/>
      <c r="L16" s="136"/>
      <c r="M16" s="136"/>
      <c r="N16" s="136"/>
      <c r="O16" s="136"/>
      <c r="P16" s="137"/>
      <c r="Q16" s="35" t="s">
        <v>82</v>
      </c>
    </row>
    <row r="17" spans="1:17" ht="24" customHeight="1" x14ac:dyDescent="0.3">
      <c r="A17" s="94" t="s">
        <v>81</v>
      </c>
      <c r="B17" s="95"/>
      <c r="C17" s="95"/>
      <c r="D17" s="95"/>
      <c r="E17" s="52" t="s">
        <v>11</v>
      </c>
      <c r="F17" s="52" t="s">
        <v>12</v>
      </c>
      <c r="G17" s="52" t="s">
        <v>13</v>
      </c>
      <c r="H17" s="52" t="s">
        <v>14</v>
      </c>
      <c r="I17" s="52" t="s">
        <v>15</v>
      </c>
      <c r="J17" s="52" t="s">
        <v>16</v>
      </c>
      <c r="K17" s="52" t="s">
        <v>17</v>
      </c>
      <c r="L17" s="52" t="s">
        <v>18</v>
      </c>
      <c r="M17" s="52" t="s">
        <v>19</v>
      </c>
      <c r="N17" s="52" t="s">
        <v>20</v>
      </c>
      <c r="O17" s="52" t="s">
        <v>21</v>
      </c>
      <c r="P17" s="52" t="s">
        <v>22</v>
      </c>
      <c r="Q17" s="25"/>
    </row>
    <row r="18" spans="1:17" ht="24" customHeight="1" thickBot="1" x14ac:dyDescent="0.35">
      <c r="A18" s="95"/>
      <c r="B18" s="95"/>
      <c r="C18" s="95"/>
      <c r="D18" s="95"/>
      <c r="E18" s="57">
        <v>0.29769872459563673</v>
      </c>
      <c r="F18" s="57">
        <v>0.1578803552872439</v>
      </c>
      <c r="G18" s="57">
        <v>0.18805275992744985</v>
      </c>
      <c r="H18" s="57">
        <v>7.8456538217004934E-2</v>
      </c>
      <c r="I18" s="57">
        <v>0.1183306577240025</v>
      </c>
      <c r="J18" s="57">
        <v>0.13540859027183286</v>
      </c>
      <c r="K18" s="57">
        <v>0.16641939159004432</v>
      </c>
      <c r="L18" s="57">
        <v>0.28764701562732564</v>
      </c>
      <c r="M18" s="57">
        <v>0.27422282348863564</v>
      </c>
      <c r="N18" s="57">
        <v>0.35449322347782714</v>
      </c>
      <c r="O18" s="57">
        <v>0.3679753745018296</v>
      </c>
      <c r="P18" s="57">
        <v>0.35116332027066977</v>
      </c>
      <c r="Q18" s="25" t="s">
        <v>82</v>
      </c>
    </row>
    <row r="19" spans="1:17"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row>
    <row r="20" spans="1:17" ht="24" customHeight="1" x14ac:dyDescent="0.3">
      <c r="A20" s="95"/>
      <c r="B20" s="95"/>
      <c r="C20" s="95"/>
      <c r="D20" s="99"/>
      <c r="E20" s="72">
        <v>2977</v>
      </c>
      <c r="F20" s="58">
        <v>1579</v>
      </c>
      <c r="G20" s="58">
        <v>1881</v>
      </c>
      <c r="H20" s="58">
        <v>785</v>
      </c>
      <c r="I20" s="58">
        <v>1183</v>
      </c>
      <c r="J20" s="58">
        <v>1354</v>
      </c>
      <c r="K20" s="58">
        <v>1664</v>
      </c>
      <c r="L20" s="58">
        <v>2876</v>
      </c>
      <c r="M20" s="58">
        <v>2742</v>
      </c>
      <c r="N20" s="58">
        <v>3545</v>
      </c>
      <c r="O20" s="58">
        <v>3680</v>
      </c>
      <c r="P20" s="73">
        <v>3512</v>
      </c>
      <c r="Q20" s="35" t="s">
        <v>23</v>
      </c>
    </row>
    <row r="21" spans="1:17" ht="36.6" customHeight="1" x14ac:dyDescent="0.3">
      <c r="A21" s="94" t="s">
        <v>87</v>
      </c>
      <c r="B21" s="95"/>
      <c r="C21" s="95"/>
      <c r="D21" s="99"/>
      <c r="E21" s="138">
        <v>2750</v>
      </c>
      <c r="F21" s="139"/>
      <c r="G21" s="139"/>
      <c r="H21" s="139"/>
      <c r="I21" s="139"/>
      <c r="J21" s="139"/>
      <c r="K21" s="139"/>
      <c r="L21" s="139"/>
      <c r="M21" s="139"/>
      <c r="N21" s="139"/>
      <c r="O21" s="139"/>
      <c r="P21" s="140"/>
      <c r="Q21" s="35"/>
    </row>
    <row r="22" spans="1:17" ht="24" customHeight="1" x14ac:dyDescent="0.3">
      <c r="A22" s="94" t="s">
        <v>106</v>
      </c>
      <c r="B22" s="95"/>
      <c r="C22" s="95"/>
      <c r="D22" s="99"/>
      <c r="E22" s="37" t="s">
        <v>11</v>
      </c>
      <c r="F22" s="31" t="s">
        <v>12</v>
      </c>
      <c r="G22" s="31" t="s">
        <v>13</v>
      </c>
      <c r="H22" s="31" t="s">
        <v>14</v>
      </c>
      <c r="I22" s="31" t="s">
        <v>15</v>
      </c>
      <c r="J22" s="31" t="s">
        <v>16</v>
      </c>
      <c r="K22" s="31" t="s">
        <v>17</v>
      </c>
      <c r="L22" s="31" t="s">
        <v>18</v>
      </c>
      <c r="M22" s="31" t="s">
        <v>19</v>
      </c>
      <c r="N22" s="31" t="s">
        <v>20</v>
      </c>
      <c r="O22" s="31" t="s">
        <v>21</v>
      </c>
      <c r="P22" s="38" t="s">
        <v>22</v>
      </c>
      <c r="Q22" s="35"/>
    </row>
    <row r="23" spans="1:17" ht="24" customHeight="1" x14ac:dyDescent="0.3">
      <c r="A23" s="95"/>
      <c r="B23" s="95"/>
      <c r="C23" s="95"/>
      <c r="D23" s="99"/>
      <c r="E23" s="72">
        <v>2977</v>
      </c>
      <c r="F23" s="58">
        <v>1579</v>
      </c>
      <c r="G23" s="58">
        <v>1881</v>
      </c>
      <c r="H23" s="58">
        <v>785</v>
      </c>
      <c r="I23" s="58">
        <v>1183</v>
      </c>
      <c r="J23" s="58">
        <v>1354</v>
      </c>
      <c r="K23" s="58">
        <v>1664</v>
      </c>
      <c r="L23" s="58">
        <v>2876</v>
      </c>
      <c r="M23" s="58">
        <v>2742</v>
      </c>
      <c r="N23" s="58">
        <v>3545</v>
      </c>
      <c r="O23" s="58">
        <v>3680</v>
      </c>
      <c r="P23" s="73">
        <v>3512</v>
      </c>
      <c r="Q23" s="35" t="s">
        <v>23</v>
      </c>
    </row>
    <row r="24" spans="1:17" ht="36.6" customHeight="1" thickBot="1" x14ac:dyDescent="0.35">
      <c r="A24" s="94" t="s">
        <v>83</v>
      </c>
      <c r="B24" s="95"/>
      <c r="C24" s="95"/>
      <c r="D24" s="99"/>
      <c r="E24" s="100">
        <v>2750</v>
      </c>
      <c r="F24" s="148"/>
      <c r="G24" s="148"/>
      <c r="H24" s="148"/>
      <c r="I24" s="148"/>
      <c r="J24" s="148"/>
      <c r="K24" s="148"/>
      <c r="L24" s="148"/>
      <c r="M24" s="148"/>
      <c r="N24" s="148"/>
      <c r="O24" s="148"/>
      <c r="P24" s="149"/>
      <c r="Q24" s="35" t="s">
        <v>23</v>
      </c>
    </row>
    <row r="25" spans="1:17"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row>
    <row r="26" spans="1:17" ht="24" customHeight="1" x14ac:dyDescent="0.3">
      <c r="A26" s="95"/>
      <c r="B26" s="95"/>
      <c r="C26" s="95"/>
      <c r="D26" s="95"/>
      <c r="E26" s="58">
        <v>10000</v>
      </c>
      <c r="F26" s="58">
        <v>10000</v>
      </c>
      <c r="G26" s="58">
        <v>10000</v>
      </c>
      <c r="H26" s="58">
        <v>10000</v>
      </c>
      <c r="I26" s="58">
        <v>10000</v>
      </c>
      <c r="J26" s="58">
        <v>10000</v>
      </c>
      <c r="K26" s="58">
        <v>10000</v>
      </c>
      <c r="L26" s="58">
        <v>10000</v>
      </c>
      <c r="M26" s="58">
        <v>10000</v>
      </c>
      <c r="N26" s="58">
        <v>10000</v>
      </c>
      <c r="O26" s="58">
        <v>10000</v>
      </c>
      <c r="P26" s="58">
        <v>10000</v>
      </c>
      <c r="Q26" s="10" t="s">
        <v>79</v>
      </c>
    </row>
    <row r="27" spans="1:17" ht="24" customHeight="1" x14ac:dyDescent="0.3">
      <c r="A27" s="94" t="s">
        <v>88</v>
      </c>
      <c r="B27" s="95"/>
      <c r="C27" s="95"/>
      <c r="D27" s="95"/>
      <c r="E27" s="52" t="s">
        <v>11</v>
      </c>
      <c r="F27" s="52" t="s">
        <v>12</v>
      </c>
      <c r="G27" s="52" t="s">
        <v>13</v>
      </c>
      <c r="H27" s="52" t="s">
        <v>14</v>
      </c>
      <c r="I27" s="52" t="s">
        <v>15</v>
      </c>
      <c r="J27" s="52" t="s">
        <v>16</v>
      </c>
      <c r="K27" s="52" t="s">
        <v>17</v>
      </c>
      <c r="L27" s="52" t="s">
        <v>18</v>
      </c>
      <c r="M27" s="52" t="s">
        <v>19</v>
      </c>
      <c r="N27" s="52" t="s">
        <v>20</v>
      </c>
      <c r="O27" s="52" t="s">
        <v>21</v>
      </c>
      <c r="P27" s="52" t="s">
        <v>22</v>
      </c>
      <c r="Q27" s="25"/>
    </row>
    <row r="28" spans="1:17" ht="24" customHeight="1" x14ac:dyDescent="0.3">
      <c r="A28" s="95"/>
      <c r="B28" s="95"/>
      <c r="C28" s="95"/>
      <c r="D28" s="95"/>
      <c r="E28" s="59">
        <v>0</v>
      </c>
      <c r="F28" s="59">
        <v>0</v>
      </c>
      <c r="G28" s="59">
        <v>0</v>
      </c>
      <c r="H28" s="59">
        <v>0</v>
      </c>
      <c r="I28" s="59">
        <v>0</v>
      </c>
      <c r="J28" s="59">
        <v>0</v>
      </c>
      <c r="K28" s="59">
        <v>0</v>
      </c>
      <c r="L28" s="59">
        <v>0</v>
      </c>
      <c r="M28" s="59">
        <v>0</v>
      </c>
      <c r="N28" s="59">
        <v>0</v>
      </c>
      <c r="O28" s="59">
        <v>0</v>
      </c>
      <c r="P28" s="59">
        <v>0</v>
      </c>
      <c r="Q28" s="25" t="s">
        <v>23</v>
      </c>
    </row>
    <row r="29" spans="1:17" ht="47.4" customHeight="1" x14ac:dyDescent="0.3">
      <c r="A29" s="103" t="s">
        <v>89</v>
      </c>
      <c r="B29" s="104"/>
      <c r="C29" s="104"/>
      <c r="D29" s="105"/>
      <c r="E29" s="132">
        <v>0</v>
      </c>
      <c r="F29" s="133"/>
      <c r="G29" s="133"/>
      <c r="H29" s="133"/>
      <c r="I29" s="133"/>
      <c r="J29" s="133"/>
      <c r="K29" s="133"/>
      <c r="L29" s="133"/>
      <c r="M29" s="133"/>
      <c r="N29" s="133"/>
      <c r="O29" s="133"/>
      <c r="P29" s="134"/>
      <c r="Q29" s="25" t="s">
        <v>23</v>
      </c>
    </row>
    <row r="30" spans="1:17" ht="24" customHeight="1" x14ac:dyDescent="0.3">
      <c r="A30" s="88" t="s">
        <v>91</v>
      </c>
      <c r="B30" s="89"/>
      <c r="C30" s="89"/>
      <c r="D30" s="90"/>
      <c r="E30" s="53" t="s">
        <v>11</v>
      </c>
      <c r="F30" s="53" t="s">
        <v>12</v>
      </c>
      <c r="G30" s="53" t="s">
        <v>13</v>
      </c>
      <c r="H30" s="53" t="s">
        <v>14</v>
      </c>
      <c r="I30" s="53" t="s">
        <v>15</v>
      </c>
      <c r="J30" s="53" t="s">
        <v>16</v>
      </c>
      <c r="K30" s="53" t="s">
        <v>17</v>
      </c>
      <c r="L30" s="53" t="s">
        <v>18</v>
      </c>
      <c r="M30" s="53" t="s">
        <v>19</v>
      </c>
      <c r="N30" s="53" t="s">
        <v>20</v>
      </c>
      <c r="O30" s="53" t="s">
        <v>21</v>
      </c>
      <c r="P30" s="53" t="s">
        <v>22</v>
      </c>
      <c r="Q30" s="25"/>
    </row>
    <row r="31" spans="1:17" ht="24" customHeight="1" x14ac:dyDescent="0.3">
      <c r="A31" s="91"/>
      <c r="B31" s="92"/>
      <c r="C31" s="92"/>
      <c r="D31" s="93"/>
      <c r="E31" s="60">
        <v>2977</v>
      </c>
      <c r="F31" s="60">
        <v>1579</v>
      </c>
      <c r="G31" s="60">
        <v>1881</v>
      </c>
      <c r="H31" s="60">
        <v>785</v>
      </c>
      <c r="I31" s="60">
        <v>1183</v>
      </c>
      <c r="J31" s="60">
        <v>1354</v>
      </c>
      <c r="K31" s="60">
        <v>1664</v>
      </c>
      <c r="L31" s="60">
        <v>2876</v>
      </c>
      <c r="M31" s="60">
        <v>2742</v>
      </c>
      <c r="N31" s="60">
        <v>3545</v>
      </c>
      <c r="O31" s="60">
        <v>3680</v>
      </c>
      <c r="P31" s="60">
        <v>3512</v>
      </c>
      <c r="Q31" s="25" t="s">
        <v>23</v>
      </c>
    </row>
    <row r="32" spans="1:17" ht="48" customHeight="1" x14ac:dyDescent="0.3">
      <c r="A32" s="94" t="s">
        <v>92</v>
      </c>
      <c r="B32" s="95"/>
      <c r="C32" s="95"/>
      <c r="D32" s="95"/>
      <c r="E32" s="126">
        <v>2750</v>
      </c>
      <c r="F32" s="127"/>
      <c r="G32" s="127"/>
      <c r="H32" s="127"/>
      <c r="I32" s="127"/>
      <c r="J32" s="127"/>
      <c r="K32" s="127"/>
      <c r="L32" s="127"/>
      <c r="M32" s="127"/>
      <c r="N32" s="127"/>
      <c r="O32" s="127"/>
      <c r="P32" s="128"/>
      <c r="Q32" s="10" t="s">
        <v>23</v>
      </c>
    </row>
    <row r="33" spans="1:2" x14ac:dyDescent="0.3">
      <c r="A33" s="1" t="s">
        <v>25</v>
      </c>
    </row>
    <row r="34" spans="1:2" x14ac:dyDescent="0.3">
      <c r="A34" s="1" t="s">
        <v>120</v>
      </c>
    </row>
    <row r="35" spans="1:2" x14ac:dyDescent="0.3">
      <c r="B35" s="16" t="s">
        <v>110</v>
      </c>
    </row>
    <row r="36" spans="1:2" x14ac:dyDescent="0.3">
      <c r="B36" s="1" t="s">
        <v>119</v>
      </c>
    </row>
    <row r="37" spans="1:2" x14ac:dyDescent="0.3">
      <c r="B37" s="1" t="s">
        <v>104</v>
      </c>
    </row>
    <row r="38" spans="1:2" x14ac:dyDescent="0.3">
      <c r="B38" s="1" t="s">
        <v>105</v>
      </c>
    </row>
  </sheetData>
  <dataConsolidate/>
  <mergeCells count="34">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16:D16"/>
    <mergeCell ref="E16:P16"/>
    <mergeCell ref="A17:D18"/>
    <mergeCell ref="A19:D20"/>
    <mergeCell ref="A21:D21"/>
    <mergeCell ref="E21:P21"/>
    <mergeCell ref="A30:D31"/>
    <mergeCell ref="A32:D32"/>
    <mergeCell ref="E32:P32"/>
    <mergeCell ref="A22:D23"/>
    <mergeCell ref="A24:D24"/>
    <mergeCell ref="E24:P24"/>
    <mergeCell ref="A25:D26"/>
    <mergeCell ref="A27:D28"/>
    <mergeCell ref="A29:D29"/>
    <mergeCell ref="E29:P29"/>
  </mergeCells>
  <phoneticPr fontId="2"/>
  <conditionalFormatting sqref="E32:P32">
    <cfRule type="cellIs" dxfId="113" priority="3" operator="greaterThan">
      <formula>#REF!</formula>
    </cfRule>
  </conditionalFormatting>
  <conditionalFormatting sqref="E29 E28:P28">
    <cfRule type="cellIs" dxfId="112" priority="2" operator="lessThan">
      <formula>1000</formula>
    </cfRule>
  </conditionalFormatting>
  <conditionalFormatting sqref="E31:P31">
    <cfRule type="cellIs" dxfId="111" priority="1" operator="lessThan">
      <formula>1000</formula>
    </cfRule>
  </conditionalFormatting>
  <dataValidations count="1">
    <dataValidation allowBlank="1" showInputMessage="1" showErrorMessage="1" error="期待容量以下の整数値で入力してください" sqref="E32:P32" xr:uid="{E944081F-3B35-4034-B754-6F7788B4B091}"/>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6F50-59DA-44DD-8369-720376F7496F}">
  <sheetPr>
    <tabColor theme="0" tint="-0.34998626667073579"/>
    <pageSetUpPr fitToPage="1"/>
  </sheetPr>
  <dimension ref="A1:Q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7" ht="16.2" x14ac:dyDescent="0.3">
      <c r="A1" s="42" t="s">
        <v>85</v>
      </c>
      <c r="B1" s="42"/>
      <c r="C1" s="42"/>
      <c r="D1" s="42"/>
      <c r="E1" s="42"/>
      <c r="F1" s="19" t="s">
        <v>53</v>
      </c>
    </row>
    <row r="2" spans="1:17" ht="16.2" x14ac:dyDescent="0.3">
      <c r="A2" s="119" t="s">
        <v>0</v>
      </c>
      <c r="B2" s="120"/>
      <c r="C2" s="3"/>
      <c r="D2" s="3"/>
      <c r="E2" s="3"/>
      <c r="F2" s="3"/>
      <c r="G2" s="3"/>
      <c r="H2" s="3"/>
      <c r="I2" s="3"/>
      <c r="J2" s="3"/>
      <c r="K2" s="3"/>
      <c r="L2" s="3"/>
      <c r="M2" s="3"/>
      <c r="N2" s="3"/>
      <c r="O2" s="3"/>
      <c r="P2" s="3"/>
      <c r="Q2" s="3"/>
    </row>
    <row r="3" spans="1:17" ht="16.2" x14ac:dyDescent="0.3">
      <c r="A3" s="62"/>
      <c r="B3" s="63"/>
      <c r="C3" s="3"/>
      <c r="D3" s="3"/>
      <c r="E3" s="3"/>
      <c r="F3" s="3"/>
      <c r="G3" s="3"/>
      <c r="H3" s="3"/>
      <c r="I3" s="3"/>
      <c r="J3" s="3"/>
      <c r="K3" s="3"/>
      <c r="L3" s="3"/>
      <c r="M3" s="3"/>
      <c r="N3" s="3"/>
      <c r="O3" s="3"/>
      <c r="P3" s="3"/>
      <c r="Q3" s="3"/>
    </row>
    <row r="4" spans="1:17" ht="16.2" x14ac:dyDescent="0.3">
      <c r="A4" s="121" t="s">
        <v>112</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46</v>
      </c>
      <c r="B6" s="121"/>
      <c r="C6" s="121"/>
      <c r="D6" s="121"/>
      <c r="E6" s="121"/>
      <c r="F6" s="121"/>
      <c r="G6" s="121"/>
      <c r="H6" s="121"/>
      <c r="I6" s="121"/>
      <c r="J6" s="121"/>
      <c r="K6" s="121"/>
      <c r="L6" s="121"/>
      <c r="M6" s="121"/>
      <c r="N6" s="121"/>
      <c r="O6" s="121"/>
      <c r="P6" s="121"/>
      <c r="Q6" s="121"/>
    </row>
    <row r="7" spans="1:17" ht="16.2" x14ac:dyDescent="0.3">
      <c r="C7" s="3"/>
      <c r="D7" s="3"/>
      <c r="E7" s="3"/>
      <c r="F7" s="3"/>
      <c r="G7" s="3"/>
      <c r="H7" s="3"/>
      <c r="I7" s="3"/>
      <c r="J7" s="3"/>
      <c r="K7" s="3"/>
      <c r="L7" s="3"/>
      <c r="M7" s="3"/>
      <c r="N7" s="3"/>
      <c r="O7" s="3"/>
      <c r="P7" s="3"/>
      <c r="Q7" s="3"/>
    </row>
    <row r="8" spans="1:17" ht="16.2" x14ac:dyDescent="0.3">
      <c r="A8" s="12"/>
      <c r="B8" s="12"/>
      <c r="C8" s="12"/>
      <c r="D8" s="12"/>
      <c r="E8" s="12"/>
      <c r="F8" s="12"/>
      <c r="G8" s="12"/>
      <c r="H8" s="12"/>
      <c r="I8" s="12"/>
      <c r="J8" s="12"/>
      <c r="K8" s="12"/>
      <c r="L8" s="12"/>
      <c r="M8" s="147" t="str">
        <f>'記載例(合計)'!M11:Q11</f>
        <v>&lt;会社名&gt;</v>
      </c>
      <c r="N8" s="147"/>
      <c r="O8" s="147"/>
      <c r="P8" s="147"/>
      <c r="Q8" s="147"/>
    </row>
    <row r="9" spans="1:17" ht="24" customHeight="1" thickBot="1" x14ac:dyDescent="0.35">
      <c r="A9" s="95" t="s">
        <v>1</v>
      </c>
      <c r="B9" s="95"/>
      <c r="C9" s="95"/>
      <c r="D9" s="95"/>
      <c r="E9" s="123" t="s">
        <v>24</v>
      </c>
      <c r="F9" s="124"/>
      <c r="G9" s="124"/>
      <c r="H9" s="124"/>
      <c r="I9" s="124"/>
      <c r="J9" s="124"/>
      <c r="K9" s="124"/>
      <c r="L9" s="124"/>
      <c r="M9" s="124"/>
      <c r="N9" s="124"/>
      <c r="O9" s="124"/>
      <c r="P9" s="125"/>
      <c r="Q9" s="31" t="s">
        <v>2</v>
      </c>
    </row>
    <row r="10" spans="1:17" ht="24" customHeight="1" x14ac:dyDescent="0.3">
      <c r="A10" s="95" t="s">
        <v>3</v>
      </c>
      <c r="B10" s="95"/>
      <c r="C10" s="95"/>
      <c r="D10" s="99"/>
      <c r="E10" s="144">
        <v>0</v>
      </c>
      <c r="F10" s="145"/>
      <c r="G10" s="145"/>
      <c r="H10" s="145"/>
      <c r="I10" s="145"/>
      <c r="J10" s="145"/>
      <c r="K10" s="145"/>
      <c r="L10" s="145"/>
      <c r="M10" s="145"/>
      <c r="N10" s="145"/>
      <c r="O10" s="145"/>
      <c r="P10" s="146"/>
      <c r="Q10" s="33"/>
    </row>
    <row r="11" spans="1:17" ht="30" customHeight="1" x14ac:dyDescent="0.3">
      <c r="A11" s="94" t="s">
        <v>4</v>
      </c>
      <c r="B11" s="94"/>
      <c r="C11" s="94"/>
      <c r="D11" s="103"/>
      <c r="E11" s="141" t="s">
        <v>77</v>
      </c>
      <c r="F11" s="142"/>
      <c r="G11" s="142"/>
      <c r="H11" s="142"/>
      <c r="I11" s="142"/>
      <c r="J11" s="142"/>
      <c r="K11" s="142"/>
      <c r="L11" s="142"/>
      <c r="M11" s="142"/>
      <c r="N11" s="142"/>
      <c r="O11" s="142"/>
      <c r="P11" s="143"/>
      <c r="Q11" s="33"/>
    </row>
    <row r="12" spans="1:17" ht="24" customHeight="1" x14ac:dyDescent="0.3">
      <c r="A12" s="95" t="s">
        <v>5</v>
      </c>
      <c r="B12" s="95"/>
      <c r="C12" s="95"/>
      <c r="D12" s="99"/>
      <c r="E12" s="141" t="s">
        <v>93</v>
      </c>
      <c r="F12" s="142"/>
      <c r="G12" s="142"/>
      <c r="H12" s="142"/>
      <c r="I12" s="142"/>
      <c r="J12" s="142"/>
      <c r="K12" s="142"/>
      <c r="L12" s="142"/>
      <c r="M12" s="142"/>
      <c r="N12" s="142"/>
      <c r="O12" s="142"/>
      <c r="P12" s="143"/>
      <c r="Q12" s="33"/>
    </row>
    <row r="13" spans="1:17" ht="24" customHeight="1" x14ac:dyDescent="0.3">
      <c r="A13" s="95" t="s">
        <v>6</v>
      </c>
      <c r="B13" s="95"/>
      <c r="C13" s="95"/>
      <c r="D13" s="99"/>
      <c r="E13" s="141" t="s">
        <v>78</v>
      </c>
      <c r="F13" s="142"/>
      <c r="G13" s="142"/>
      <c r="H13" s="142"/>
      <c r="I13" s="142"/>
      <c r="J13" s="142"/>
      <c r="K13" s="142"/>
      <c r="L13" s="142"/>
      <c r="M13" s="142"/>
      <c r="N13" s="142"/>
      <c r="O13" s="142"/>
      <c r="P13" s="143"/>
      <c r="Q13" s="33"/>
    </row>
    <row r="14" spans="1:17" ht="24" customHeight="1" x14ac:dyDescent="0.3">
      <c r="A14" s="95" t="s">
        <v>7</v>
      </c>
      <c r="B14" s="95"/>
      <c r="C14" s="95"/>
      <c r="D14" s="99"/>
      <c r="E14" s="138">
        <v>10000</v>
      </c>
      <c r="F14" s="139"/>
      <c r="G14" s="139"/>
      <c r="H14" s="139"/>
      <c r="I14" s="139"/>
      <c r="J14" s="139"/>
      <c r="K14" s="139"/>
      <c r="L14" s="139"/>
      <c r="M14" s="139"/>
      <c r="N14" s="139"/>
      <c r="O14" s="139"/>
      <c r="P14" s="140"/>
      <c r="Q14" s="34" t="s">
        <v>23</v>
      </c>
    </row>
    <row r="15" spans="1:17" ht="24" customHeight="1" x14ac:dyDescent="0.3">
      <c r="A15" s="123" t="s">
        <v>38</v>
      </c>
      <c r="B15" s="124"/>
      <c r="C15" s="124"/>
      <c r="D15" s="124"/>
      <c r="E15" s="138">
        <v>10000</v>
      </c>
      <c r="F15" s="139"/>
      <c r="G15" s="139"/>
      <c r="H15" s="139"/>
      <c r="I15" s="139"/>
      <c r="J15" s="139"/>
      <c r="K15" s="139"/>
      <c r="L15" s="139"/>
      <c r="M15" s="139"/>
      <c r="N15" s="139"/>
      <c r="O15" s="139"/>
      <c r="P15" s="140"/>
      <c r="Q15" s="35" t="s">
        <v>23</v>
      </c>
    </row>
    <row r="16" spans="1:17" ht="36.6" customHeight="1" thickBot="1" x14ac:dyDescent="0.35">
      <c r="A16" s="94" t="s">
        <v>80</v>
      </c>
      <c r="B16" s="95"/>
      <c r="C16" s="95"/>
      <c r="D16" s="99"/>
      <c r="E16" s="135">
        <v>0.13115111860845741</v>
      </c>
      <c r="F16" s="136"/>
      <c r="G16" s="136"/>
      <c r="H16" s="136"/>
      <c r="I16" s="136"/>
      <c r="J16" s="136"/>
      <c r="K16" s="136"/>
      <c r="L16" s="136"/>
      <c r="M16" s="136"/>
      <c r="N16" s="136"/>
      <c r="O16" s="136"/>
      <c r="P16" s="137"/>
      <c r="Q16" s="35" t="s">
        <v>82</v>
      </c>
    </row>
    <row r="17" spans="1:17" ht="24" customHeight="1" x14ac:dyDescent="0.3">
      <c r="A17" s="94" t="s">
        <v>81</v>
      </c>
      <c r="B17" s="95"/>
      <c r="C17" s="95"/>
      <c r="D17" s="95"/>
      <c r="E17" s="52" t="s">
        <v>11</v>
      </c>
      <c r="F17" s="52" t="s">
        <v>12</v>
      </c>
      <c r="G17" s="52" t="s">
        <v>13</v>
      </c>
      <c r="H17" s="52" t="s">
        <v>14</v>
      </c>
      <c r="I17" s="52" t="s">
        <v>15</v>
      </c>
      <c r="J17" s="52" t="s">
        <v>16</v>
      </c>
      <c r="K17" s="52" t="s">
        <v>17</v>
      </c>
      <c r="L17" s="52" t="s">
        <v>18</v>
      </c>
      <c r="M17" s="52" t="s">
        <v>19</v>
      </c>
      <c r="N17" s="52" t="s">
        <v>20</v>
      </c>
      <c r="O17" s="52" t="s">
        <v>21</v>
      </c>
      <c r="P17" s="52" t="s">
        <v>22</v>
      </c>
      <c r="Q17" s="25"/>
    </row>
    <row r="18" spans="1:17" ht="24" customHeight="1" thickBot="1" x14ac:dyDescent="0.35">
      <c r="A18" s="95"/>
      <c r="B18" s="95"/>
      <c r="C18" s="95"/>
      <c r="D18" s="95"/>
      <c r="E18" s="57">
        <v>0.5203716511169848</v>
      </c>
      <c r="F18" s="57">
        <v>0.58403987417345848</v>
      </c>
      <c r="G18" s="57">
        <v>0.56441318750795433</v>
      </c>
      <c r="H18" s="57">
        <v>0.59812334372964138</v>
      </c>
      <c r="I18" s="57">
        <v>0.47929459385415957</v>
      </c>
      <c r="J18" s="57">
        <v>0.43230080556164896</v>
      </c>
      <c r="K18" s="57">
        <v>0.32690811057178221</v>
      </c>
      <c r="L18" s="57">
        <v>0.30298870752003515</v>
      </c>
      <c r="M18" s="57">
        <v>0.3462969869374532</v>
      </c>
      <c r="N18" s="57">
        <v>0.33830303963197494</v>
      </c>
      <c r="O18" s="57">
        <v>0.3655896201295068</v>
      </c>
      <c r="P18" s="57">
        <v>0.42564682574175933</v>
      </c>
      <c r="Q18" s="25" t="s">
        <v>82</v>
      </c>
    </row>
    <row r="19" spans="1:17"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row>
    <row r="20" spans="1:17" ht="24" customHeight="1" x14ac:dyDescent="0.3">
      <c r="A20" s="95"/>
      <c r="B20" s="95"/>
      <c r="C20" s="95"/>
      <c r="D20" s="99"/>
      <c r="E20" s="72">
        <v>5204</v>
      </c>
      <c r="F20" s="58">
        <v>5840</v>
      </c>
      <c r="G20" s="58">
        <v>5644</v>
      </c>
      <c r="H20" s="58">
        <v>5981</v>
      </c>
      <c r="I20" s="58">
        <v>4793</v>
      </c>
      <c r="J20" s="58">
        <v>4323</v>
      </c>
      <c r="K20" s="58">
        <v>3269</v>
      </c>
      <c r="L20" s="58">
        <v>3030</v>
      </c>
      <c r="M20" s="58">
        <v>3463</v>
      </c>
      <c r="N20" s="58">
        <v>3383</v>
      </c>
      <c r="O20" s="58">
        <v>3656</v>
      </c>
      <c r="P20" s="73">
        <v>4256</v>
      </c>
      <c r="Q20" s="35" t="s">
        <v>23</v>
      </c>
    </row>
    <row r="21" spans="1:17" ht="36" customHeight="1" x14ac:dyDescent="0.3">
      <c r="A21" s="94" t="s">
        <v>87</v>
      </c>
      <c r="B21" s="95"/>
      <c r="C21" s="95"/>
      <c r="D21" s="99"/>
      <c r="E21" s="138">
        <v>5232</v>
      </c>
      <c r="F21" s="139"/>
      <c r="G21" s="139"/>
      <c r="H21" s="139"/>
      <c r="I21" s="139"/>
      <c r="J21" s="139"/>
      <c r="K21" s="139"/>
      <c r="L21" s="139"/>
      <c r="M21" s="139"/>
      <c r="N21" s="139"/>
      <c r="O21" s="139"/>
      <c r="P21" s="140"/>
      <c r="Q21" s="35"/>
    </row>
    <row r="22" spans="1:17" ht="24" customHeight="1" x14ac:dyDescent="0.3">
      <c r="A22" s="94" t="s">
        <v>106</v>
      </c>
      <c r="B22" s="95"/>
      <c r="C22" s="95"/>
      <c r="D22" s="99"/>
      <c r="E22" s="37" t="s">
        <v>11</v>
      </c>
      <c r="F22" s="31" t="s">
        <v>12</v>
      </c>
      <c r="G22" s="31" t="s">
        <v>13</v>
      </c>
      <c r="H22" s="31" t="s">
        <v>14</v>
      </c>
      <c r="I22" s="31" t="s">
        <v>15</v>
      </c>
      <c r="J22" s="31" t="s">
        <v>16</v>
      </c>
      <c r="K22" s="31" t="s">
        <v>17</v>
      </c>
      <c r="L22" s="31" t="s">
        <v>18</v>
      </c>
      <c r="M22" s="31" t="s">
        <v>19</v>
      </c>
      <c r="N22" s="31" t="s">
        <v>20</v>
      </c>
      <c r="O22" s="31" t="s">
        <v>21</v>
      </c>
      <c r="P22" s="38" t="s">
        <v>22</v>
      </c>
      <c r="Q22" s="35"/>
    </row>
    <row r="23" spans="1:17" ht="24" customHeight="1" x14ac:dyDescent="0.3">
      <c r="A23" s="95"/>
      <c r="B23" s="95"/>
      <c r="C23" s="95"/>
      <c r="D23" s="99"/>
      <c r="E23" s="72">
        <v>5204</v>
      </c>
      <c r="F23" s="58">
        <v>5840</v>
      </c>
      <c r="G23" s="58">
        <v>5644</v>
      </c>
      <c r="H23" s="58">
        <v>5981</v>
      </c>
      <c r="I23" s="58">
        <v>4793</v>
      </c>
      <c r="J23" s="58">
        <v>4323</v>
      </c>
      <c r="K23" s="58">
        <v>3269</v>
      </c>
      <c r="L23" s="58">
        <v>3030</v>
      </c>
      <c r="M23" s="58">
        <v>3463</v>
      </c>
      <c r="N23" s="58">
        <v>3383</v>
      </c>
      <c r="O23" s="58">
        <v>3656</v>
      </c>
      <c r="P23" s="73">
        <v>4256</v>
      </c>
      <c r="Q23" s="35" t="s">
        <v>23</v>
      </c>
    </row>
    <row r="24" spans="1:17" ht="36.6" customHeight="1" thickBot="1" x14ac:dyDescent="0.35">
      <c r="A24" s="94" t="s">
        <v>83</v>
      </c>
      <c r="B24" s="95"/>
      <c r="C24" s="95"/>
      <c r="D24" s="99"/>
      <c r="E24" s="100">
        <v>5232</v>
      </c>
      <c r="F24" s="148"/>
      <c r="G24" s="148"/>
      <c r="H24" s="148"/>
      <c r="I24" s="148"/>
      <c r="J24" s="148"/>
      <c r="K24" s="148"/>
      <c r="L24" s="148"/>
      <c r="M24" s="148"/>
      <c r="N24" s="148"/>
      <c r="O24" s="148"/>
      <c r="P24" s="149"/>
      <c r="Q24" s="35" t="s">
        <v>23</v>
      </c>
    </row>
    <row r="25" spans="1:17"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row>
    <row r="26" spans="1:17" ht="24" customHeight="1" x14ac:dyDescent="0.3">
      <c r="A26" s="95"/>
      <c r="B26" s="95"/>
      <c r="C26" s="95"/>
      <c r="D26" s="95"/>
      <c r="E26" s="58">
        <v>10000</v>
      </c>
      <c r="F26" s="58">
        <v>10000</v>
      </c>
      <c r="G26" s="58">
        <v>10000</v>
      </c>
      <c r="H26" s="58">
        <v>10000</v>
      </c>
      <c r="I26" s="58">
        <v>10000</v>
      </c>
      <c r="J26" s="58">
        <v>10000</v>
      </c>
      <c r="K26" s="58">
        <v>10000</v>
      </c>
      <c r="L26" s="58">
        <v>10000</v>
      </c>
      <c r="M26" s="58">
        <v>10000</v>
      </c>
      <c r="N26" s="58">
        <v>10000</v>
      </c>
      <c r="O26" s="58">
        <v>10000</v>
      </c>
      <c r="P26" s="58">
        <v>10000</v>
      </c>
      <c r="Q26" s="10" t="s">
        <v>79</v>
      </c>
    </row>
    <row r="27" spans="1:17" ht="24" customHeight="1" x14ac:dyDescent="0.3">
      <c r="A27" s="156" t="s">
        <v>88</v>
      </c>
      <c r="B27" s="157"/>
      <c r="C27" s="157"/>
      <c r="D27" s="157"/>
      <c r="E27" s="52" t="s">
        <v>11</v>
      </c>
      <c r="F27" s="52" t="s">
        <v>12</v>
      </c>
      <c r="G27" s="52" t="s">
        <v>13</v>
      </c>
      <c r="H27" s="52" t="s">
        <v>14</v>
      </c>
      <c r="I27" s="52" t="s">
        <v>15</v>
      </c>
      <c r="J27" s="52" t="s">
        <v>16</v>
      </c>
      <c r="K27" s="52" t="s">
        <v>17</v>
      </c>
      <c r="L27" s="52" t="s">
        <v>18</v>
      </c>
      <c r="M27" s="52" t="s">
        <v>19</v>
      </c>
      <c r="N27" s="52" t="s">
        <v>20</v>
      </c>
      <c r="O27" s="52" t="s">
        <v>21</v>
      </c>
      <c r="P27" s="52" t="s">
        <v>22</v>
      </c>
      <c r="Q27" s="55"/>
    </row>
    <row r="28" spans="1:17" ht="24" customHeight="1" x14ac:dyDescent="0.3">
      <c r="A28" s="157"/>
      <c r="B28" s="157"/>
      <c r="C28" s="157"/>
      <c r="D28" s="157"/>
      <c r="E28" s="59">
        <v>0</v>
      </c>
      <c r="F28" s="59">
        <v>0</v>
      </c>
      <c r="G28" s="59">
        <v>0</v>
      </c>
      <c r="H28" s="59">
        <v>0</v>
      </c>
      <c r="I28" s="59">
        <v>0</v>
      </c>
      <c r="J28" s="59">
        <v>0</v>
      </c>
      <c r="K28" s="59">
        <v>0</v>
      </c>
      <c r="L28" s="59">
        <v>0</v>
      </c>
      <c r="M28" s="59">
        <v>0</v>
      </c>
      <c r="N28" s="59">
        <v>0</v>
      </c>
      <c r="O28" s="59">
        <v>0</v>
      </c>
      <c r="P28" s="59">
        <v>0</v>
      </c>
      <c r="Q28" s="55" t="s">
        <v>23</v>
      </c>
    </row>
    <row r="29" spans="1:17" ht="47.4" customHeight="1" x14ac:dyDescent="0.3">
      <c r="A29" s="158" t="s">
        <v>89</v>
      </c>
      <c r="B29" s="159"/>
      <c r="C29" s="159"/>
      <c r="D29" s="160"/>
      <c r="E29" s="132">
        <v>0</v>
      </c>
      <c r="F29" s="133"/>
      <c r="G29" s="133"/>
      <c r="H29" s="133"/>
      <c r="I29" s="133"/>
      <c r="J29" s="133"/>
      <c r="K29" s="133"/>
      <c r="L29" s="133"/>
      <c r="M29" s="133"/>
      <c r="N29" s="133"/>
      <c r="O29" s="133"/>
      <c r="P29" s="134"/>
      <c r="Q29" s="55" t="s">
        <v>23</v>
      </c>
    </row>
    <row r="30" spans="1:17" ht="24" customHeight="1" x14ac:dyDescent="0.3">
      <c r="A30" s="150" t="s">
        <v>91</v>
      </c>
      <c r="B30" s="151"/>
      <c r="C30" s="151"/>
      <c r="D30" s="152"/>
      <c r="E30" s="54" t="s">
        <v>11</v>
      </c>
      <c r="F30" s="54" t="s">
        <v>12</v>
      </c>
      <c r="G30" s="54" t="s">
        <v>13</v>
      </c>
      <c r="H30" s="54" t="s">
        <v>14</v>
      </c>
      <c r="I30" s="54" t="s">
        <v>15</v>
      </c>
      <c r="J30" s="54" t="s">
        <v>16</v>
      </c>
      <c r="K30" s="54" t="s">
        <v>17</v>
      </c>
      <c r="L30" s="54" t="s">
        <v>18</v>
      </c>
      <c r="M30" s="54" t="s">
        <v>19</v>
      </c>
      <c r="N30" s="54" t="s">
        <v>20</v>
      </c>
      <c r="O30" s="54" t="s">
        <v>21</v>
      </c>
      <c r="P30" s="54" t="s">
        <v>22</v>
      </c>
      <c r="Q30" s="55"/>
    </row>
    <row r="31" spans="1:17" ht="24" customHeight="1" x14ac:dyDescent="0.3">
      <c r="A31" s="153"/>
      <c r="B31" s="154"/>
      <c r="C31" s="154"/>
      <c r="D31" s="155"/>
      <c r="E31" s="60">
        <v>5204</v>
      </c>
      <c r="F31" s="60">
        <v>5840</v>
      </c>
      <c r="G31" s="60">
        <v>5644</v>
      </c>
      <c r="H31" s="60">
        <v>5981</v>
      </c>
      <c r="I31" s="60">
        <v>4793</v>
      </c>
      <c r="J31" s="60">
        <v>4323</v>
      </c>
      <c r="K31" s="60">
        <v>3269</v>
      </c>
      <c r="L31" s="60">
        <v>3030</v>
      </c>
      <c r="M31" s="60">
        <v>3463</v>
      </c>
      <c r="N31" s="60">
        <v>3383</v>
      </c>
      <c r="O31" s="60">
        <v>3656</v>
      </c>
      <c r="P31" s="60">
        <v>4256</v>
      </c>
      <c r="Q31" s="55" t="s">
        <v>23</v>
      </c>
    </row>
    <row r="32" spans="1:17" ht="48" customHeight="1" x14ac:dyDescent="0.3">
      <c r="A32" s="156" t="s">
        <v>92</v>
      </c>
      <c r="B32" s="157"/>
      <c r="C32" s="157"/>
      <c r="D32" s="157"/>
      <c r="E32" s="126">
        <v>5232</v>
      </c>
      <c r="F32" s="127"/>
      <c r="G32" s="127"/>
      <c r="H32" s="127"/>
      <c r="I32" s="127"/>
      <c r="J32" s="127"/>
      <c r="K32" s="127"/>
      <c r="L32" s="127"/>
      <c r="M32" s="127"/>
      <c r="N32" s="127"/>
      <c r="O32" s="127"/>
      <c r="P32" s="128"/>
      <c r="Q32" s="56" t="s">
        <v>23</v>
      </c>
    </row>
    <row r="33" spans="1:2" x14ac:dyDescent="0.3">
      <c r="A33" s="1" t="s">
        <v>25</v>
      </c>
    </row>
    <row r="34" spans="1:2" x14ac:dyDescent="0.3">
      <c r="A34" s="1" t="s">
        <v>120</v>
      </c>
    </row>
    <row r="35" spans="1:2" x14ac:dyDescent="0.3">
      <c r="B35" s="16" t="s">
        <v>110</v>
      </c>
    </row>
    <row r="36" spans="1:2" x14ac:dyDescent="0.3">
      <c r="B36" s="1" t="s">
        <v>119</v>
      </c>
    </row>
    <row r="37" spans="1:2" x14ac:dyDescent="0.3">
      <c r="B37" s="1" t="s">
        <v>104</v>
      </c>
    </row>
    <row r="38" spans="1:2" x14ac:dyDescent="0.3">
      <c r="B38" s="1" t="s">
        <v>105</v>
      </c>
    </row>
  </sheetData>
  <dataConsolidate/>
  <mergeCells count="34">
    <mergeCell ref="A2:B2"/>
    <mergeCell ref="A4:Q4"/>
    <mergeCell ref="A6:Q6"/>
    <mergeCell ref="M8:Q8"/>
    <mergeCell ref="A9:D9"/>
    <mergeCell ref="E9:P9"/>
    <mergeCell ref="A10:D10"/>
    <mergeCell ref="E10:P10"/>
    <mergeCell ref="A11:D11"/>
    <mergeCell ref="E11:P11"/>
    <mergeCell ref="A12:D12"/>
    <mergeCell ref="E12:P12"/>
    <mergeCell ref="A13:D13"/>
    <mergeCell ref="E13:P13"/>
    <mergeCell ref="A14:D14"/>
    <mergeCell ref="E14:P14"/>
    <mergeCell ref="A15:D15"/>
    <mergeCell ref="E15:P15"/>
    <mergeCell ref="A16:D16"/>
    <mergeCell ref="E16:P16"/>
    <mergeCell ref="A17:D18"/>
    <mergeCell ref="A19:D20"/>
    <mergeCell ref="A21:D21"/>
    <mergeCell ref="E21:P21"/>
    <mergeCell ref="A30:D31"/>
    <mergeCell ref="A32:D32"/>
    <mergeCell ref="E32:P32"/>
    <mergeCell ref="A22:D23"/>
    <mergeCell ref="A24:D24"/>
    <mergeCell ref="E24:P24"/>
    <mergeCell ref="A25:D26"/>
    <mergeCell ref="A27:D28"/>
    <mergeCell ref="A29:D29"/>
    <mergeCell ref="E29:P29"/>
  </mergeCells>
  <phoneticPr fontId="2"/>
  <conditionalFormatting sqref="E32:P32">
    <cfRule type="cellIs" dxfId="110" priority="3" operator="greaterThan">
      <formula>#REF!</formula>
    </cfRule>
  </conditionalFormatting>
  <conditionalFormatting sqref="E29 E28:P28">
    <cfRule type="cellIs" dxfId="109" priority="2" operator="lessThan">
      <formula>1000</formula>
    </cfRule>
  </conditionalFormatting>
  <conditionalFormatting sqref="E31:P31">
    <cfRule type="cellIs" dxfId="108" priority="1" operator="lessThan">
      <formula>1000</formula>
    </cfRule>
  </conditionalFormatting>
  <dataValidations count="1">
    <dataValidation allowBlank="1" showInputMessage="1" showErrorMessage="1" error="期待容量以下の整数値で入力してください" sqref="E32:P32" xr:uid="{818F55B9-FB57-4902-9755-4CC3F8E3D8A1}"/>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28F4-0D18-4831-8FDC-76BC83F206DA}">
  <sheetPr>
    <tabColor rgb="FFFFFF00"/>
    <pageSetUpPr fitToPage="1"/>
  </sheetPr>
  <dimension ref="A1:Q39"/>
  <sheetViews>
    <sheetView tabSelected="1" view="pageBreakPreview" zoomScale="85" zoomScaleNormal="60" zoomScaleSheetLayoutView="85" workbookViewId="0"/>
  </sheetViews>
  <sheetFormatPr defaultColWidth="9" defaultRowHeight="15" x14ac:dyDescent="0.3"/>
  <cols>
    <col min="1" max="4" width="5.6640625" style="1" customWidth="1"/>
    <col min="5" max="5" width="12.6640625" style="1" bestFit="1" customWidth="1"/>
    <col min="6" max="16" width="10.21875" style="1" bestFit="1" customWidth="1"/>
    <col min="17" max="20" width="5.6640625" style="1" customWidth="1"/>
    <col min="21" max="16384" width="9" style="1"/>
  </cols>
  <sheetData>
    <row r="1" spans="1:17" ht="16.2" x14ac:dyDescent="0.3">
      <c r="A1" s="42" t="s">
        <v>85</v>
      </c>
      <c r="B1" s="42"/>
      <c r="C1" s="42"/>
      <c r="D1" s="42"/>
      <c r="E1" s="42"/>
      <c r="F1" s="19" t="s">
        <v>53</v>
      </c>
    </row>
    <row r="2" spans="1:17" ht="16.2" x14ac:dyDescent="0.3">
      <c r="A2" s="119" t="s">
        <v>0</v>
      </c>
      <c r="B2" s="120"/>
      <c r="C2" s="3"/>
      <c r="D2" s="3"/>
      <c r="E2" s="3"/>
      <c r="F2" s="3"/>
      <c r="G2" s="3"/>
      <c r="H2" s="3"/>
      <c r="I2" s="3"/>
      <c r="J2" s="3"/>
      <c r="K2" s="3"/>
      <c r="L2" s="3"/>
      <c r="M2" s="3"/>
      <c r="N2" s="3"/>
      <c r="O2" s="3"/>
      <c r="P2" s="3"/>
      <c r="Q2" s="3"/>
    </row>
    <row r="3" spans="1:17" ht="16.2" x14ac:dyDescent="0.3">
      <c r="A3" s="62"/>
      <c r="B3" s="63"/>
      <c r="C3" s="3"/>
      <c r="D3" s="3"/>
      <c r="E3" s="3"/>
      <c r="F3" s="3"/>
      <c r="G3" s="3"/>
      <c r="H3" s="3"/>
      <c r="I3" s="3"/>
      <c r="J3" s="3"/>
      <c r="K3" s="3"/>
      <c r="L3" s="3"/>
      <c r="M3" s="3"/>
      <c r="N3" s="3"/>
      <c r="O3" s="3"/>
      <c r="P3" s="3"/>
      <c r="Q3" s="3"/>
    </row>
    <row r="4" spans="1:17" ht="16.2" x14ac:dyDescent="0.3">
      <c r="A4" s="121" t="s">
        <v>112</v>
      </c>
      <c r="B4" s="121"/>
      <c r="C4" s="121"/>
      <c r="D4" s="121"/>
      <c r="E4" s="121"/>
      <c r="F4" s="121"/>
      <c r="G4" s="121"/>
      <c r="H4" s="121"/>
      <c r="I4" s="121"/>
      <c r="J4" s="121"/>
      <c r="K4" s="121"/>
      <c r="L4" s="121"/>
      <c r="M4" s="121"/>
      <c r="N4" s="121"/>
      <c r="O4" s="121"/>
      <c r="P4" s="121"/>
      <c r="Q4" s="121"/>
    </row>
    <row r="5" spans="1:17" ht="16.2" x14ac:dyDescent="0.3">
      <c r="A5" s="3"/>
      <c r="B5" s="3"/>
      <c r="C5" s="3"/>
      <c r="D5" s="3"/>
      <c r="E5" s="3"/>
      <c r="F5" s="3"/>
      <c r="G5" s="3"/>
      <c r="H5" s="3"/>
      <c r="I5" s="3"/>
      <c r="J5" s="3"/>
      <c r="K5" s="3"/>
      <c r="L5" s="3"/>
      <c r="M5" s="3"/>
      <c r="N5" s="3"/>
      <c r="O5" s="3"/>
      <c r="P5" s="3"/>
      <c r="Q5" s="3"/>
    </row>
    <row r="6" spans="1:17" ht="16.2" x14ac:dyDescent="0.3">
      <c r="A6" s="121" t="s">
        <v>37</v>
      </c>
      <c r="B6" s="121"/>
      <c r="C6" s="121"/>
      <c r="D6" s="121"/>
      <c r="E6" s="121"/>
      <c r="F6" s="121"/>
      <c r="G6" s="121"/>
      <c r="H6" s="121"/>
      <c r="I6" s="121"/>
      <c r="J6" s="121"/>
      <c r="K6" s="121"/>
      <c r="L6" s="121"/>
      <c r="M6" s="121"/>
      <c r="N6" s="121"/>
      <c r="O6" s="121"/>
      <c r="P6" s="121"/>
      <c r="Q6" s="121"/>
    </row>
    <row r="7" spans="1:17" ht="16.2" x14ac:dyDescent="0.3">
      <c r="A7" s="27"/>
      <c r="B7" s="27"/>
      <c r="C7" s="27"/>
      <c r="D7" s="27"/>
      <c r="E7" s="27"/>
      <c r="F7" s="27"/>
      <c r="G7" s="27"/>
      <c r="H7" s="27"/>
      <c r="I7" s="27"/>
      <c r="J7" s="27"/>
      <c r="K7" s="27"/>
      <c r="L7" s="27"/>
      <c r="M7" s="27"/>
      <c r="N7" s="27"/>
      <c r="O7" s="27"/>
      <c r="P7" s="27"/>
      <c r="Q7" s="27"/>
    </row>
    <row r="8" spans="1:17" ht="16.2" x14ac:dyDescent="0.3">
      <c r="A8" s="64" t="s">
        <v>102</v>
      </c>
      <c r="B8" s="27"/>
      <c r="C8" s="27"/>
      <c r="D8" s="27"/>
      <c r="E8" s="27"/>
      <c r="F8" s="27"/>
      <c r="G8" s="27"/>
      <c r="H8" s="27"/>
      <c r="I8" s="27"/>
      <c r="J8" s="27"/>
      <c r="K8" s="27"/>
      <c r="L8" s="27"/>
      <c r="M8" s="27"/>
      <c r="N8" s="27"/>
      <c r="O8" s="27"/>
      <c r="P8" s="27"/>
      <c r="Q8" s="27"/>
    </row>
    <row r="9" spans="1:17" ht="16.2" x14ac:dyDescent="0.3">
      <c r="A9" s="27"/>
      <c r="B9" s="65" t="s">
        <v>76</v>
      </c>
      <c r="C9" s="27"/>
      <c r="D9" s="27"/>
      <c r="E9" s="27"/>
      <c r="F9" s="27"/>
      <c r="G9" s="27"/>
      <c r="H9" s="27"/>
      <c r="I9" s="27"/>
      <c r="J9" s="27"/>
      <c r="K9" s="27"/>
      <c r="L9" s="27"/>
      <c r="M9" s="27"/>
      <c r="N9" s="27"/>
      <c r="O9" s="27"/>
      <c r="P9" s="27"/>
      <c r="Q9" s="27"/>
    </row>
    <row r="10" spans="1:17" ht="16.2" x14ac:dyDescent="0.3">
      <c r="C10" s="3"/>
      <c r="D10" s="3"/>
      <c r="E10" s="3"/>
      <c r="F10" s="3"/>
      <c r="G10" s="3"/>
      <c r="H10" s="3"/>
      <c r="I10" s="3"/>
      <c r="J10" s="3"/>
      <c r="K10" s="3"/>
      <c r="L10" s="3"/>
      <c r="M10" s="3"/>
      <c r="N10" s="3"/>
      <c r="O10" s="3"/>
      <c r="P10" s="3"/>
      <c r="Q10" s="3"/>
    </row>
    <row r="11" spans="1:17" ht="16.2" x14ac:dyDescent="0.3">
      <c r="A11" s="13"/>
      <c r="B11" s="13"/>
      <c r="C11" s="13"/>
      <c r="D11" s="13"/>
      <c r="E11" s="13"/>
      <c r="F11" s="13"/>
      <c r="G11" s="13"/>
      <c r="H11" s="13"/>
      <c r="I11" s="13"/>
      <c r="J11" s="13"/>
      <c r="K11" s="13"/>
      <c r="L11" s="13"/>
      <c r="M11" s="122" t="s">
        <v>55</v>
      </c>
      <c r="N11" s="122"/>
      <c r="O11" s="122"/>
      <c r="P11" s="122"/>
      <c r="Q11" s="122"/>
    </row>
    <row r="12" spans="1:17" ht="24" customHeight="1" thickBot="1" x14ac:dyDescent="0.35">
      <c r="A12" s="95" t="s">
        <v>1</v>
      </c>
      <c r="B12" s="95"/>
      <c r="C12" s="95"/>
      <c r="D12" s="95"/>
      <c r="E12" s="123" t="s">
        <v>24</v>
      </c>
      <c r="F12" s="124"/>
      <c r="G12" s="124"/>
      <c r="H12" s="124"/>
      <c r="I12" s="124"/>
      <c r="J12" s="124"/>
      <c r="K12" s="124"/>
      <c r="L12" s="124"/>
      <c r="M12" s="124"/>
      <c r="N12" s="124"/>
      <c r="O12" s="124"/>
      <c r="P12" s="125"/>
      <c r="Q12" s="28" t="s">
        <v>2</v>
      </c>
    </row>
    <row r="13" spans="1:17" ht="24" customHeight="1" x14ac:dyDescent="0.3">
      <c r="A13" s="95" t="s">
        <v>3</v>
      </c>
      <c r="B13" s="95"/>
      <c r="C13" s="95"/>
      <c r="D13" s="99"/>
      <c r="E13" s="116"/>
      <c r="F13" s="117"/>
      <c r="G13" s="117"/>
      <c r="H13" s="117"/>
      <c r="I13" s="117"/>
      <c r="J13" s="117"/>
      <c r="K13" s="117"/>
      <c r="L13" s="117"/>
      <c r="M13" s="117"/>
      <c r="N13" s="117"/>
      <c r="O13" s="117"/>
      <c r="P13" s="118"/>
      <c r="Q13" s="33"/>
    </row>
    <row r="14" spans="1:17" ht="30" customHeight="1" x14ac:dyDescent="0.3">
      <c r="A14" s="94" t="s">
        <v>4</v>
      </c>
      <c r="B14" s="94"/>
      <c r="C14" s="94"/>
      <c r="D14" s="103"/>
      <c r="E14" s="106"/>
      <c r="F14" s="107"/>
      <c r="G14" s="107"/>
      <c r="H14" s="107"/>
      <c r="I14" s="107"/>
      <c r="J14" s="107"/>
      <c r="K14" s="107"/>
      <c r="L14" s="107"/>
      <c r="M14" s="107"/>
      <c r="N14" s="107"/>
      <c r="O14" s="107"/>
      <c r="P14" s="108"/>
      <c r="Q14" s="33"/>
    </row>
    <row r="15" spans="1:17" ht="24" customHeight="1" x14ac:dyDescent="0.3">
      <c r="A15" s="95" t="s">
        <v>5</v>
      </c>
      <c r="B15" s="95"/>
      <c r="C15" s="95"/>
      <c r="D15" s="99"/>
      <c r="E15" s="106"/>
      <c r="F15" s="107"/>
      <c r="G15" s="107"/>
      <c r="H15" s="107"/>
      <c r="I15" s="107"/>
      <c r="J15" s="107"/>
      <c r="K15" s="107"/>
      <c r="L15" s="107"/>
      <c r="M15" s="107"/>
      <c r="N15" s="107"/>
      <c r="O15" s="107"/>
      <c r="P15" s="108"/>
      <c r="Q15" s="33"/>
    </row>
    <row r="16" spans="1:17" ht="24" customHeight="1" x14ac:dyDescent="0.3">
      <c r="A16" s="95" t="s">
        <v>6</v>
      </c>
      <c r="B16" s="95"/>
      <c r="C16" s="95"/>
      <c r="D16" s="99"/>
      <c r="E16" s="164"/>
      <c r="F16" s="165"/>
      <c r="G16" s="165"/>
      <c r="H16" s="165"/>
      <c r="I16" s="165"/>
      <c r="J16" s="165"/>
      <c r="K16" s="165"/>
      <c r="L16" s="165"/>
      <c r="M16" s="165"/>
      <c r="N16" s="165"/>
      <c r="O16" s="165"/>
      <c r="P16" s="166"/>
      <c r="Q16" s="33"/>
    </row>
    <row r="17" spans="1:17" ht="24" customHeight="1" x14ac:dyDescent="0.3">
      <c r="A17" s="95" t="s">
        <v>7</v>
      </c>
      <c r="B17" s="95"/>
      <c r="C17" s="95"/>
      <c r="D17" s="99"/>
      <c r="E17" s="161" t="s">
        <v>45</v>
      </c>
      <c r="F17" s="162"/>
      <c r="G17" s="162"/>
      <c r="H17" s="162"/>
      <c r="I17" s="162"/>
      <c r="J17" s="162"/>
      <c r="K17" s="162"/>
      <c r="L17" s="162"/>
      <c r="M17" s="162"/>
      <c r="N17" s="162"/>
      <c r="O17" s="162"/>
      <c r="P17" s="163"/>
      <c r="Q17" s="34" t="s">
        <v>23</v>
      </c>
    </row>
    <row r="18" spans="1:17" ht="24" customHeight="1" x14ac:dyDescent="0.3">
      <c r="A18" s="95" t="s">
        <v>38</v>
      </c>
      <c r="B18" s="95"/>
      <c r="C18" s="95"/>
      <c r="D18" s="99"/>
      <c r="E18" s="161" t="s">
        <v>45</v>
      </c>
      <c r="F18" s="162"/>
      <c r="G18" s="162"/>
      <c r="H18" s="162"/>
      <c r="I18" s="162"/>
      <c r="J18" s="162"/>
      <c r="K18" s="162"/>
      <c r="L18" s="162"/>
      <c r="M18" s="162"/>
      <c r="N18" s="162"/>
      <c r="O18" s="162"/>
      <c r="P18" s="163"/>
      <c r="Q18" s="34" t="s">
        <v>23</v>
      </c>
    </row>
    <row r="19" spans="1:17" ht="24" customHeight="1" x14ac:dyDescent="0.3">
      <c r="A19" s="99" t="s">
        <v>39</v>
      </c>
      <c r="B19" s="112"/>
      <c r="C19" s="112"/>
      <c r="D19" s="112"/>
      <c r="E19" s="161" t="s">
        <v>45</v>
      </c>
      <c r="F19" s="162"/>
      <c r="G19" s="162"/>
      <c r="H19" s="162"/>
      <c r="I19" s="162"/>
      <c r="J19" s="162"/>
      <c r="K19" s="162"/>
      <c r="L19" s="162"/>
      <c r="M19" s="162"/>
      <c r="N19" s="162"/>
      <c r="O19" s="162"/>
      <c r="P19" s="163"/>
      <c r="Q19" s="34" t="s">
        <v>111</v>
      </c>
    </row>
    <row r="20" spans="1:17" ht="24" customHeight="1" x14ac:dyDescent="0.3">
      <c r="A20" s="94" t="s">
        <v>84</v>
      </c>
      <c r="B20" s="95"/>
      <c r="C20" s="95"/>
      <c r="D20" s="99"/>
      <c r="E20" s="37" t="s">
        <v>11</v>
      </c>
      <c r="F20" s="30" t="s">
        <v>12</v>
      </c>
      <c r="G20" s="30" t="s">
        <v>13</v>
      </c>
      <c r="H20" s="30" t="s">
        <v>14</v>
      </c>
      <c r="I20" s="30" t="s">
        <v>15</v>
      </c>
      <c r="J20" s="30" t="s">
        <v>16</v>
      </c>
      <c r="K20" s="30" t="s">
        <v>17</v>
      </c>
      <c r="L20" s="30" t="s">
        <v>18</v>
      </c>
      <c r="M20" s="30" t="s">
        <v>19</v>
      </c>
      <c r="N20" s="30" t="s">
        <v>20</v>
      </c>
      <c r="O20" s="30" t="s">
        <v>21</v>
      </c>
      <c r="P20" s="38" t="s">
        <v>22</v>
      </c>
      <c r="Q20" s="33"/>
    </row>
    <row r="21" spans="1:17" ht="24" customHeight="1" x14ac:dyDescent="0.3">
      <c r="A21" s="95"/>
      <c r="B21" s="95"/>
      <c r="C21" s="95"/>
      <c r="D21" s="99"/>
      <c r="E21" s="66"/>
      <c r="F21" s="67"/>
      <c r="G21" s="67"/>
      <c r="H21" s="67"/>
      <c r="I21" s="67"/>
      <c r="J21" s="67"/>
      <c r="K21" s="67"/>
      <c r="L21" s="67"/>
      <c r="M21" s="67"/>
      <c r="N21" s="67"/>
      <c r="O21" s="67"/>
      <c r="P21" s="68"/>
      <c r="Q21" s="34" t="s">
        <v>23</v>
      </c>
    </row>
    <row r="22" spans="1:17" ht="33.6" customHeight="1" x14ac:dyDescent="0.3">
      <c r="A22" s="94" t="s">
        <v>87</v>
      </c>
      <c r="B22" s="95"/>
      <c r="C22" s="95"/>
      <c r="D22" s="99"/>
      <c r="E22" s="113"/>
      <c r="F22" s="114"/>
      <c r="G22" s="114"/>
      <c r="H22" s="114"/>
      <c r="I22" s="114"/>
      <c r="J22" s="114"/>
      <c r="K22" s="114"/>
      <c r="L22" s="114"/>
      <c r="M22" s="114"/>
      <c r="N22" s="114"/>
      <c r="O22" s="114"/>
      <c r="P22" s="115"/>
      <c r="Q22" s="35"/>
    </row>
    <row r="23" spans="1:17" ht="24" customHeight="1" x14ac:dyDescent="0.3">
      <c r="A23" s="94" t="s">
        <v>106</v>
      </c>
      <c r="B23" s="95"/>
      <c r="C23" s="95"/>
      <c r="D23" s="99"/>
      <c r="E23" s="37" t="s">
        <v>11</v>
      </c>
      <c r="F23" s="30" t="s">
        <v>12</v>
      </c>
      <c r="G23" s="30" t="s">
        <v>13</v>
      </c>
      <c r="H23" s="30" t="s">
        <v>14</v>
      </c>
      <c r="I23" s="30" t="s">
        <v>15</v>
      </c>
      <c r="J23" s="30" t="s">
        <v>16</v>
      </c>
      <c r="K23" s="30" t="s">
        <v>17</v>
      </c>
      <c r="L23" s="30" t="s">
        <v>18</v>
      </c>
      <c r="M23" s="30" t="s">
        <v>19</v>
      </c>
      <c r="N23" s="30" t="s">
        <v>20</v>
      </c>
      <c r="O23" s="30" t="s">
        <v>21</v>
      </c>
      <c r="P23" s="38" t="s">
        <v>22</v>
      </c>
      <c r="Q23" s="35"/>
    </row>
    <row r="24" spans="1:17" ht="24" customHeight="1" x14ac:dyDescent="0.3">
      <c r="A24" s="95"/>
      <c r="B24" s="95"/>
      <c r="C24" s="95"/>
      <c r="D24" s="99"/>
      <c r="E24" s="69"/>
      <c r="F24" s="70"/>
      <c r="G24" s="70"/>
      <c r="H24" s="70"/>
      <c r="I24" s="70"/>
      <c r="J24" s="70"/>
      <c r="K24" s="70"/>
      <c r="L24" s="70"/>
      <c r="M24" s="70"/>
      <c r="N24" s="70"/>
      <c r="O24" s="70"/>
      <c r="P24" s="71"/>
      <c r="Q24" s="35" t="s">
        <v>23</v>
      </c>
    </row>
    <row r="25" spans="1:17" ht="33" customHeight="1" thickBot="1" x14ac:dyDescent="0.35">
      <c r="A25" s="94" t="s">
        <v>83</v>
      </c>
      <c r="B25" s="95"/>
      <c r="C25" s="95"/>
      <c r="D25" s="99"/>
      <c r="E25" s="167"/>
      <c r="F25" s="168"/>
      <c r="G25" s="168"/>
      <c r="H25" s="168"/>
      <c r="I25" s="168"/>
      <c r="J25" s="168"/>
      <c r="K25" s="168"/>
      <c r="L25" s="168"/>
      <c r="M25" s="168"/>
      <c r="N25" s="168"/>
      <c r="O25" s="168"/>
      <c r="P25" s="169"/>
      <c r="Q25" s="34" t="s">
        <v>23</v>
      </c>
    </row>
    <row r="26" spans="1:17" ht="24" customHeight="1" x14ac:dyDescent="0.3">
      <c r="A26" s="94" t="s">
        <v>94</v>
      </c>
      <c r="B26" s="95"/>
      <c r="C26" s="95"/>
      <c r="D26" s="95"/>
      <c r="E26" s="36" t="s">
        <v>11</v>
      </c>
      <c r="F26" s="36" t="s">
        <v>12</v>
      </c>
      <c r="G26" s="36" t="s">
        <v>13</v>
      </c>
      <c r="H26" s="36" t="s">
        <v>14</v>
      </c>
      <c r="I26" s="36" t="s">
        <v>15</v>
      </c>
      <c r="J26" s="36" t="s">
        <v>16</v>
      </c>
      <c r="K26" s="36" t="s">
        <v>17</v>
      </c>
      <c r="L26" s="36" t="s">
        <v>18</v>
      </c>
      <c r="M26" s="36" t="s">
        <v>19</v>
      </c>
      <c r="N26" s="36" t="s">
        <v>20</v>
      </c>
      <c r="O26" s="36" t="s">
        <v>21</v>
      </c>
      <c r="P26" s="36" t="s">
        <v>22</v>
      </c>
      <c r="Q26" s="10" t="s">
        <v>23</v>
      </c>
    </row>
    <row r="27" spans="1:17" ht="24" customHeight="1" x14ac:dyDescent="0.3">
      <c r="A27" s="95"/>
      <c r="B27" s="95"/>
      <c r="C27" s="95"/>
      <c r="D27" s="95"/>
      <c r="E27" s="61">
        <f>'【リリースAX】入力 (太陽光)'!E26+'【リリースAX】入力(風力)'!E26+'【リリースAX】(水力)'!E26</f>
        <v>0</v>
      </c>
      <c r="F27" s="61">
        <f>'【リリースAX】入力 (太陽光)'!F26+'【リリースAX】入力(風力)'!F26+'【リリースAX】(水力)'!F26</f>
        <v>0</v>
      </c>
      <c r="G27" s="61">
        <f>'【リリースAX】入力 (太陽光)'!G26+'【リリースAX】入力(風力)'!G26+'【リリースAX】(水力)'!G26</f>
        <v>0</v>
      </c>
      <c r="H27" s="61">
        <f>'【リリースAX】入力 (太陽光)'!H26+'【リリースAX】入力(風力)'!H26+'【リリースAX】(水力)'!H26</f>
        <v>0</v>
      </c>
      <c r="I27" s="61">
        <f>'【リリースAX】入力 (太陽光)'!I26+'【リリースAX】入力(風力)'!I26+'【リリースAX】(水力)'!I26</f>
        <v>0</v>
      </c>
      <c r="J27" s="61">
        <f>'【リリースAX】入力 (太陽光)'!J26+'【リリースAX】入力(風力)'!J26+'【リリースAX】(水力)'!J26</f>
        <v>0</v>
      </c>
      <c r="K27" s="61">
        <f>'【リリースAX】入力 (太陽光)'!K26+'【リリースAX】入力(風力)'!K26+'【リリースAX】(水力)'!K26</f>
        <v>0</v>
      </c>
      <c r="L27" s="61">
        <f>'【リリースAX】入力 (太陽光)'!L26+'【リリースAX】入力(風力)'!L26+'【リリースAX】(水力)'!L26</f>
        <v>0</v>
      </c>
      <c r="M27" s="61">
        <f>'【リリースAX】入力 (太陽光)'!M26+'【リリースAX】入力(風力)'!M26+'【リリースAX】(水力)'!M26</f>
        <v>0</v>
      </c>
      <c r="N27" s="61">
        <f>'【リリースAX】入力 (太陽光)'!N26+'【リリースAX】入力(風力)'!N26+'【リリースAX】(水力)'!N26</f>
        <v>0</v>
      </c>
      <c r="O27" s="61">
        <f>'【リリースAX】入力 (太陽光)'!O26+'【リリースAX】入力(風力)'!O26+'【リリースAX】(水力)'!O26</f>
        <v>0</v>
      </c>
      <c r="P27" s="61">
        <f>'【リリースAX】入力 (太陽光)'!P26+'【リリースAX】入力(風力)'!P26+'【リリースAX】(水力)'!P26</f>
        <v>0</v>
      </c>
      <c r="Q27" s="10" t="s">
        <v>23</v>
      </c>
    </row>
    <row r="28" spans="1:17" ht="24" customHeight="1" x14ac:dyDescent="0.3">
      <c r="A28" s="94" t="s">
        <v>88</v>
      </c>
      <c r="B28" s="95"/>
      <c r="C28" s="95"/>
      <c r="D28" s="95"/>
      <c r="E28" s="31" t="s">
        <v>11</v>
      </c>
      <c r="F28" s="31" t="s">
        <v>12</v>
      </c>
      <c r="G28" s="31" t="s">
        <v>13</v>
      </c>
      <c r="H28" s="31" t="s">
        <v>14</v>
      </c>
      <c r="I28" s="31" t="s">
        <v>15</v>
      </c>
      <c r="J28" s="31" t="s">
        <v>16</v>
      </c>
      <c r="K28" s="31" t="s">
        <v>17</v>
      </c>
      <c r="L28" s="31" t="s">
        <v>18</v>
      </c>
      <c r="M28" s="31" t="s">
        <v>19</v>
      </c>
      <c r="N28" s="31" t="s">
        <v>20</v>
      </c>
      <c r="O28" s="31" t="s">
        <v>21</v>
      </c>
      <c r="P28" s="31" t="s">
        <v>22</v>
      </c>
      <c r="Q28" s="10"/>
    </row>
    <row r="29" spans="1:17" ht="24" customHeight="1" x14ac:dyDescent="0.3">
      <c r="A29" s="95"/>
      <c r="B29" s="95"/>
      <c r="C29" s="95"/>
      <c r="D29" s="95"/>
      <c r="E29" s="61">
        <f>'【リリースAX】入力 (太陽光)'!E28+'【リリースAX】入力(風力)'!E28+'【リリースAX】(水力)'!E28</f>
        <v>0</v>
      </c>
      <c r="F29" s="61">
        <f>'【リリースAX】入力 (太陽光)'!F28+'【リリースAX】入力(風力)'!F28+'【リリースAX】(水力)'!F28</f>
        <v>0</v>
      </c>
      <c r="G29" s="61">
        <f>'【リリースAX】入力 (太陽光)'!G28+'【リリースAX】入力(風力)'!G28+'【リリースAX】(水力)'!G28</f>
        <v>0</v>
      </c>
      <c r="H29" s="61">
        <f>'【リリースAX】入力 (太陽光)'!H28+'【リリースAX】入力(風力)'!H28+'【リリースAX】(水力)'!H28</f>
        <v>0</v>
      </c>
      <c r="I29" s="61">
        <f>'【リリースAX】入力 (太陽光)'!I28+'【リリースAX】入力(風力)'!I28+'【リリースAX】(水力)'!I28</f>
        <v>0</v>
      </c>
      <c r="J29" s="61">
        <f>'【リリースAX】入力 (太陽光)'!J28+'【リリースAX】入力(風力)'!J28+'【リリースAX】(水力)'!J28</f>
        <v>0</v>
      </c>
      <c r="K29" s="61">
        <f>'【リリースAX】入力 (太陽光)'!K28+'【リリースAX】入力(風力)'!K28+'【リリースAX】(水力)'!K28</f>
        <v>0</v>
      </c>
      <c r="L29" s="61">
        <f>'【リリースAX】入力 (太陽光)'!L28+'【リリースAX】入力(風力)'!L28+'【リリースAX】(水力)'!L28</f>
        <v>0</v>
      </c>
      <c r="M29" s="61">
        <f>'【リリースAX】入力 (太陽光)'!M28+'【リリースAX】入力(風力)'!M28+'【リリースAX】(水力)'!M28</f>
        <v>0</v>
      </c>
      <c r="N29" s="61">
        <f>'【リリースAX】入力 (太陽光)'!N28+'【リリースAX】入力(風力)'!N28+'【リリースAX】(水力)'!N28</f>
        <v>0</v>
      </c>
      <c r="O29" s="61">
        <f>'【リリースAX】入力 (太陽光)'!O28+'【リリースAX】入力(風力)'!O28+'【リリースAX】(水力)'!O28</f>
        <v>0</v>
      </c>
      <c r="P29" s="61">
        <f>'【リリースAX】入力 (太陽光)'!P28+'【リリースAX】入力(風力)'!P28+'【リリースAX】(水力)'!P28</f>
        <v>0</v>
      </c>
      <c r="Q29" s="10" t="s">
        <v>23</v>
      </c>
    </row>
    <row r="30" spans="1:17" ht="39.6" customHeight="1" x14ac:dyDescent="0.3">
      <c r="A30" s="103" t="s">
        <v>89</v>
      </c>
      <c r="B30" s="104"/>
      <c r="C30" s="104"/>
      <c r="D30" s="105"/>
      <c r="E30" s="96">
        <f>'【リリースAX】入力 (太陽光)'!E29:P29+'【リリースAX】入力(風力)'!E29:P29+'【リリースAX】(水力)'!E29:P29</f>
        <v>0</v>
      </c>
      <c r="F30" s="97"/>
      <c r="G30" s="97"/>
      <c r="H30" s="97"/>
      <c r="I30" s="97"/>
      <c r="J30" s="97"/>
      <c r="K30" s="97"/>
      <c r="L30" s="97"/>
      <c r="M30" s="97"/>
      <c r="N30" s="97"/>
      <c r="O30" s="97"/>
      <c r="P30" s="98"/>
      <c r="Q30" s="10" t="s">
        <v>23</v>
      </c>
    </row>
    <row r="31" spans="1:17" ht="22.95" customHeight="1" x14ac:dyDescent="0.3">
      <c r="A31" s="88" t="s">
        <v>91</v>
      </c>
      <c r="B31" s="89"/>
      <c r="C31" s="89"/>
      <c r="D31" s="90"/>
      <c r="E31" s="28" t="s">
        <v>11</v>
      </c>
      <c r="F31" s="28" t="s">
        <v>12</v>
      </c>
      <c r="G31" s="28" t="s">
        <v>13</v>
      </c>
      <c r="H31" s="28" t="s">
        <v>14</v>
      </c>
      <c r="I31" s="28" t="s">
        <v>15</v>
      </c>
      <c r="J31" s="28" t="s">
        <v>16</v>
      </c>
      <c r="K31" s="28" t="s">
        <v>17</v>
      </c>
      <c r="L31" s="28" t="s">
        <v>18</v>
      </c>
      <c r="M31" s="28" t="s">
        <v>19</v>
      </c>
      <c r="N31" s="28" t="s">
        <v>20</v>
      </c>
      <c r="O31" s="28" t="s">
        <v>21</v>
      </c>
      <c r="P31" s="28" t="s">
        <v>22</v>
      </c>
      <c r="Q31" s="10"/>
    </row>
    <row r="32" spans="1:17" ht="22.95" customHeight="1" x14ac:dyDescent="0.3">
      <c r="A32" s="91"/>
      <c r="B32" s="92"/>
      <c r="C32" s="92"/>
      <c r="D32" s="93"/>
      <c r="E32" s="61">
        <f>'【リリースAX】入力 (太陽光)'!E31+'【リリースAX】入力(風力)'!E31+'【リリースAX】(水力)'!E31</f>
        <v>0</v>
      </c>
      <c r="F32" s="61">
        <f>'【リリースAX】入力 (太陽光)'!F31+'【リリースAX】入力(風力)'!F31+'【リリースAX】(水力)'!F31</f>
        <v>0</v>
      </c>
      <c r="G32" s="61">
        <f>'【リリースAX】入力 (太陽光)'!G31+'【リリースAX】入力(風力)'!G31+'【リリースAX】(水力)'!G31</f>
        <v>0</v>
      </c>
      <c r="H32" s="61">
        <f>'【リリースAX】入力 (太陽光)'!H31+'【リリースAX】入力(風力)'!H31+'【リリースAX】(水力)'!H31</f>
        <v>0</v>
      </c>
      <c r="I32" s="61">
        <f>'【リリースAX】入力 (太陽光)'!I31+'【リリースAX】入力(風力)'!I31+'【リリースAX】(水力)'!I31</f>
        <v>0</v>
      </c>
      <c r="J32" s="61">
        <f>'【リリースAX】入力 (太陽光)'!J31+'【リリースAX】入力(風力)'!J31+'【リリースAX】(水力)'!J31</f>
        <v>0</v>
      </c>
      <c r="K32" s="61">
        <f>'【リリースAX】入力 (太陽光)'!K31+'【リリースAX】入力(風力)'!K31+'【リリースAX】(水力)'!K31</f>
        <v>0</v>
      </c>
      <c r="L32" s="61">
        <f>'【リリースAX】入力 (太陽光)'!L31+'【リリースAX】入力(風力)'!L31+'【リリースAX】(水力)'!L31</f>
        <v>0</v>
      </c>
      <c r="M32" s="61">
        <f>'【リリースAX】入力 (太陽光)'!M31+'【リリースAX】入力(風力)'!M31+'【リリースAX】(水力)'!M31</f>
        <v>0</v>
      </c>
      <c r="N32" s="61">
        <f>'【リリースAX】入力 (太陽光)'!N31+'【リリースAX】入力(風力)'!N31+'【リリースAX】(水力)'!N31</f>
        <v>0</v>
      </c>
      <c r="O32" s="61">
        <f>'【リリースAX】入力 (太陽光)'!O31+'【リリースAX】入力(風力)'!O31+'【リリースAX】(水力)'!O31</f>
        <v>0</v>
      </c>
      <c r="P32" s="61">
        <f>'【リリースAX】入力 (太陽光)'!P31+'【リリースAX】入力(風力)'!P31+'【リリースAX】(水力)'!P31</f>
        <v>0</v>
      </c>
      <c r="Q32" s="10" t="s">
        <v>23</v>
      </c>
    </row>
    <row r="33" spans="1:17" ht="39.6" customHeight="1" x14ac:dyDescent="0.3">
      <c r="A33" s="94" t="s">
        <v>92</v>
      </c>
      <c r="B33" s="95"/>
      <c r="C33" s="95"/>
      <c r="D33" s="95"/>
      <c r="E33" s="96">
        <f>'【リリースAX】入力 (太陽光)'!E32:P32+'【リリースAX】入力(風力)'!E32:P32+'【リリースAX】(水力)'!E32:P32</f>
        <v>0</v>
      </c>
      <c r="F33" s="97"/>
      <c r="G33" s="97"/>
      <c r="H33" s="97"/>
      <c r="I33" s="97"/>
      <c r="J33" s="97"/>
      <c r="K33" s="97"/>
      <c r="L33" s="97"/>
      <c r="M33" s="97"/>
      <c r="N33" s="97"/>
      <c r="O33" s="97"/>
      <c r="P33" s="98"/>
      <c r="Q33" s="10" t="s">
        <v>23</v>
      </c>
    </row>
    <row r="34" spans="1:17" x14ac:dyDescent="0.3">
      <c r="A34" s="1" t="s">
        <v>25</v>
      </c>
    </row>
    <row r="35" spans="1:17" x14ac:dyDescent="0.3">
      <c r="A35" s="1" t="s">
        <v>120</v>
      </c>
    </row>
    <row r="36" spans="1:17" x14ac:dyDescent="0.3">
      <c r="B36" s="16" t="s">
        <v>110</v>
      </c>
    </row>
    <row r="37" spans="1:17" x14ac:dyDescent="0.3">
      <c r="B37" s="1" t="s">
        <v>119</v>
      </c>
    </row>
    <row r="38" spans="1:17" x14ac:dyDescent="0.3">
      <c r="B38" s="1" t="s">
        <v>104</v>
      </c>
    </row>
    <row r="39" spans="1:17" x14ac:dyDescent="0.3">
      <c r="B39" s="1" t="s">
        <v>105</v>
      </c>
    </row>
  </sheetData>
  <sheetProtection password="BE7C" sheet="1" objects="1" scenarios="1"/>
  <dataConsolidate/>
  <mergeCells count="33">
    <mergeCell ref="A31:D32"/>
    <mergeCell ref="A33:D33"/>
    <mergeCell ref="E33:P33"/>
    <mergeCell ref="E30:P30"/>
    <mergeCell ref="A22:D22"/>
    <mergeCell ref="E25:P25"/>
    <mergeCell ref="A23:D24"/>
    <mergeCell ref="A25:D25"/>
    <mergeCell ref="A26:D27"/>
    <mergeCell ref="A30:D30"/>
    <mergeCell ref="E22:P22"/>
    <mergeCell ref="A28:D29"/>
    <mergeCell ref="A19:D19"/>
    <mergeCell ref="E19:P19"/>
    <mergeCell ref="A20:D21"/>
    <mergeCell ref="A16:D16"/>
    <mergeCell ref="E16:P16"/>
    <mergeCell ref="A17:D17"/>
    <mergeCell ref="E17:P17"/>
    <mergeCell ref="A18:D18"/>
    <mergeCell ref="E18:P18"/>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29">
    <cfRule type="cellIs" dxfId="107" priority="27" operator="greaterThan">
      <formula>E24</formula>
    </cfRule>
  </conditionalFormatting>
  <conditionalFormatting sqref="F29">
    <cfRule type="cellIs" dxfId="106" priority="26" operator="greaterThan">
      <formula>F24</formula>
    </cfRule>
  </conditionalFormatting>
  <conditionalFormatting sqref="G29">
    <cfRule type="cellIs" dxfId="105" priority="25" operator="greaterThan">
      <formula>G24</formula>
    </cfRule>
  </conditionalFormatting>
  <conditionalFormatting sqref="H29">
    <cfRule type="cellIs" dxfId="104" priority="24" operator="greaterThan">
      <formula>H24</formula>
    </cfRule>
  </conditionalFormatting>
  <conditionalFormatting sqref="I29">
    <cfRule type="cellIs" dxfId="103" priority="23" operator="greaterThan">
      <formula>I24</formula>
    </cfRule>
  </conditionalFormatting>
  <conditionalFormatting sqref="J29">
    <cfRule type="cellIs" dxfId="102" priority="22" operator="greaterThan">
      <formula>J24</formula>
    </cfRule>
  </conditionalFormatting>
  <conditionalFormatting sqref="K29">
    <cfRule type="cellIs" dxfId="101" priority="21" operator="greaterThan">
      <formula>K24</formula>
    </cfRule>
  </conditionalFormatting>
  <conditionalFormatting sqref="L29">
    <cfRule type="cellIs" dxfId="100" priority="20" operator="greaterThan">
      <formula>L24</formula>
    </cfRule>
  </conditionalFormatting>
  <conditionalFormatting sqref="M29">
    <cfRule type="cellIs" dxfId="99" priority="19" operator="greaterThan">
      <formula>M24</formula>
    </cfRule>
  </conditionalFormatting>
  <conditionalFormatting sqref="N29">
    <cfRule type="cellIs" dxfId="98" priority="18" operator="greaterThan">
      <formula>N24</formula>
    </cfRule>
  </conditionalFormatting>
  <conditionalFormatting sqref="O29">
    <cfRule type="cellIs" dxfId="97" priority="17" operator="greaterThan">
      <formula>O24</formula>
    </cfRule>
  </conditionalFormatting>
  <conditionalFormatting sqref="P29">
    <cfRule type="cellIs" dxfId="96" priority="16" operator="greaterThan">
      <formula>P24</formula>
    </cfRule>
  </conditionalFormatting>
  <conditionalFormatting sqref="E30:P30">
    <cfRule type="cellIs" dxfId="95" priority="15" operator="greaterThan">
      <formula>$E$25</formula>
    </cfRule>
  </conditionalFormatting>
  <conditionalFormatting sqref="E32">
    <cfRule type="cellIs" dxfId="94" priority="14" operator="greaterThan">
      <formula>E24</formula>
    </cfRule>
  </conditionalFormatting>
  <conditionalFormatting sqref="F32">
    <cfRule type="cellIs" dxfId="93" priority="13" operator="greaterThan">
      <formula>F24</formula>
    </cfRule>
  </conditionalFormatting>
  <conditionalFormatting sqref="G32">
    <cfRule type="cellIs" dxfId="92" priority="12" operator="greaterThan">
      <formula>G24</formula>
    </cfRule>
  </conditionalFormatting>
  <conditionalFormatting sqref="H32">
    <cfRule type="cellIs" dxfId="91" priority="11" operator="greaterThan">
      <formula>H24</formula>
    </cfRule>
  </conditionalFormatting>
  <conditionalFormatting sqref="I32">
    <cfRule type="cellIs" dxfId="90" priority="10" operator="greaterThan">
      <formula>I24</formula>
    </cfRule>
  </conditionalFormatting>
  <conditionalFormatting sqref="J32">
    <cfRule type="cellIs" dxfId="89" priority="9" operator="greaterThan">
      <formula>J24</formula>
    </cfRule>
  </conditionalFormatting>
  <conditionalFormatting sqref="K32">
    <cfRule type="cellIs" dxfId="88" priority="8" operator="greaterThan">
      <formula>K24</formula>
    </cfRule>
  </conditionalFormatting>
  <conditionalFormatting sqref="L32">
    <cfRule type="cellIs" dxfId="87" priority="7" operator="greaterThan">
      <formula>L24</formula>
    </cfRule>
  </conditionalFormatting>
  <conditionalFormatting sqref="M32">
    <cfRule type="cellIs" dxfId="86" priority="6" operator="greaterThan">
      <formula>M24</formula>
    </cfRule>
  </conditionalFormatting>
  <conditionalFormatting sqref="N32">
    <cfRule type="cellIs" dxfId="85" priority="5" operator="greaterThan">
      <formula>N24</formula>
    </cfRule>
  </conditionalFormatting>
  <conditionalFormatting sqref="O32">
    <cfRule type="cellIs" dxfId="84" priority="4" operator="greaterThan">
      <formula>O24</formula>
    </cfRule>
  </conditionalFormatting>
  <conditionalFormatting sqref="P32">
    <cfRule type="cellIs" dxfId="83" priority="3" operator="greaterThan">
      <formula>P24</formula>
    </cfRule>
  </conditionalFormatting>
  <conditionalFormatting sqref="E33:P33">
    <cfRule type="cellIs" dxfId="82" priority="1" operator="greaterThan">
      <formula>$E$25</formula>
    </cfRule>
    <cfRule type="cellIs" dxfId="81" priority="2" operator="lessThan">
      <formula>1000</formula>
    </cfRule>
  </conditionalFormatting>
  <dataValidations count="1">
    <dataValidation type="list" allowBlank="1" showInputMessage="1" showErrorMessage="1" sqref="E16:P16" xr:uid="{348A1ADF-3CE8-4469-AB8C-4CB107C80911}">
      <formula1>"北海道,東北,東京,中部,北陸,関西,中国,四国,九州"</formula1>
    </dataValidation>
  </dataValidations>
  <pageMargins left="0.11811023622047245" right="0.11811023622047245" top="0.35433070866141736" bottom="0.35433070866141736" header="0.31496062992125984" footer="0.31496062992125984"/>
  <pageSetup paperSize="9" scale="6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CDC2A-B627-4C1B-A8AB-677B39199BF1}">
  <sheetPr>
    <tabColor rgb="FFFFFF00"/>
    <pageSetUpPr fitToPage="1"/>
  </sheetPr>
  <dimension ref="A1:R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42" t="s">
        <v>85</v>
      </c>
      <c r="B1" s="42"/>
      <c r="C1" s="42"/>
      <c r="D1" s="42"/>
      <c r="E1" s="42"/>
      <c r="F1" s="19" t="s">
        <v>53</v>
      </c>
    </row>
    <row r="2" spans="1:18" ht="16.2" x14ac:dyDescent="0.3">
      <c r="A2" s="119" t="s">
        <v>0</v>
      </c>
      <c r="B2" s="120"/>
      <c r="C2" s="3"/>
      <c r="D2" s="3"/>
      <c r="E2" s="3"/>
      <c r="F2" s="3"/>
      <c r="G2" s="3"/>
      <c r="H2" s="3"/>
      <c r="I2" s="3"/>
      <c r="J2" s="3"/>
      <c r="K2" s="3"/>
      <c r="L2" s="3"/>
      <c r="M2" s="3"/>
      <c r="N2" s="3"/>
      <c r="O2" s="3"/>
      <c r="P2" s="3"/>
      <c r="Q2" s="3"/>
    </row>
    <row r="3" spans="1:18" ht="16.2" x14ac:dyDescent="0.3">
      <c r="A3" s="62"/>
      <c r="B3" s="63"/>
      <c r="C3" s="3"/>
      <c r="D3" s="3"/>
      <c r="E3" s="3"/>
      <c r="F3" s="3"/>
      <c r="G3" s="3"/>
      <c r="H3" s="3"/>
      <c r="I3" s="3"/>
      <c r="J3" s="3"/>
      <c r="K3" s="3"/>
      <c r="L3" s="3"/>
      <c r="M3" s="3"/>
      <c r="N3" s="3"/>
      <c r="O3" s="3"/>
      <c r="P3" s="3"/>
      <c r="Q3" s="3"/>
    </row>
    <row r="4" spans="1:18" ht="16.2" x14ac:dyDescent="0.3">
      <c r="A4" s="121" t="s">
        <v>112</v>
      </c>
      <c r="B4" s="121"/>
      <c r="C4" s="121"/>
      <c r="D4" s="121"/>
      <c r="E4" s="121"/>
      <c r="F4" s="121"/>
      <c r="G4" s="121"/>
      <c r="H4" s="121"/>
      <c r="I4" s="121"/>
      <c r="J4" s="121"/>
      <c r="K4" s="121"/>
      <c r="L4" s="121"/>
      <c r="M4" s="121"/>
      <c r="N4" s="121"/>
      <c r="O4" s="121"/>
      <c r="P4" s="121"/>
      <c r="Q4" s="121"/>
    </row>
    <row r="5" spans="1:18" ht="16.2" x14ac:dyDescent="0.3">
      <c r="A5" s="3"/>
      <c r="B5" s="3"/>
      <c r="C5" s="3"/>
      <c r="D5" s="3"/>
      <c r="E5" s="3"/>
      <c r="F5" s="3"/>
      <c r="G5" s="3"/>
      <c r="H5" s="3"/>
      <c r="I5" s="3"/>
      <c r="J5" s="3"/>
      <c r="K5" s="3"/>
      <c r="L5" s="3"/>
      <c r="M5" s="3"/>
      <c r="N5" s="3"/>
      <c r="O5" s="3"/>
      <c r="P5" s="3"/>
      <c r="Q5" s="3"/>
    </row>
    <row r="6" spans="1:18" ht="16.2" x14ac:dyDescent="0.3">
      <c r="A6" s="121" t="s">
        <v>46</v>
      </c>
      <c r="B6" s="121"/>
      <c r="C6" s="121"/>
      <c r="D6" s="121"/>
      <c r="E6" s="121"/>
      <c r="F6" s="121"/>
      <c r="G6" s="121"/>
      <c r="H6" s="121"/>
      <c r="I6" s="121"/>
      <c r="J6" s="121"/>
      <c r="K6" s="121"/>
      <c r="L6" s="121"/>
      <c r="M6" s="121"/>
      <c r="N6" s="121"/>
      <c r="O6" s="121"/>
      <c r="P6" s="121"/>
      <c r="Q6" s="121"/>
    </row>
    <row r="7" spans="1:18" ht="16.2" x14ac:dyDescent="0.3">
      <c r="C7" s="3"/>
      <c r="D7" s="3"/>
      <c r="E7" s="3"/>
      <c r="F7" s="3"/>
      <c r="G7" s="3"/>
      <c r="H7" s="3"/>
      <c r="I7" s="3"/>
      <c r="J7" s="3"/>
      <c r="K7" s="3"/>
      <c r="L7" s="3"/>
      <c r="M7" s="3"/>
      <c r="N7" s="3"/>
      <c r="O7" s="3"/>
      <c r="P7" s="3"/>
      <c r="Q7" s="3"/>
    </row>
    <row r="8" spans="1:18" ht="16.2" x14ac:dyDescent="0.3">
      <c r="A8" s="12"/>
      <c r="B8" s="12"/>
      <c r="C8" s="12"/>
      <c r="D8" s="12"/>
      <c r="E8" s="75" t="str">
        <f>IF(OR($R$25=1),"！！！入力エラーがあります。R列のコメントを確認してください。！！！","")</f>
        <v/>
      </c>
      <c r="F8" s="76"/>
      <c r="G8" s="76"/>
      <c r="H8" s="76"/>
      <c r="I8" s="76"/>
      <c r="J8" s="76"/>
      <c r="K8" s="76"/>
      <c r="L8" s="76"/>
      <c r="M8" s="170" t="str">
        <f>【リリースAX】合計!M11</f>
        <v>&lt;会社名&gt;</v>
      </c>
      <c r="N8" s="170"/>
      <c r="O8" s="170"/>
      <c r="P8" s="170"/>
      <c r="Q8" s="170"/>
      <c r="R8" s="77"/>
    </row>
    <row r="9" spans="1:18" ht="24" customHeight="1" thickBot="1" x14ac:dyDescent="0.35">
      <c r="A9" s="95" t="s">
        <v>1</v>
      </c>
      <c r="B9" s="95"/>
      <c r="C9" s="95"/>
      <c r="D9" s="95"/>
      <c r="E9" s="123" t="s">
        <v>24</v>
      </c>
      <c r="F9" s="124"/>
      <c r="G9" s="124"/>
      <c r="H9" s="124"/>
      <c r="I9" s="124"/>
      <c r="J9" s="124"/>
      <c r="K9" s="124"/>
      <c r="L9" s="124"/>
      <c r="M9" s="124"/>
      <c r="N9" s="124"/>
      <c r="O9" s="124"/>
      <c r="P9" s="125"/>
      <c r="Q9" s="24" t="s">
        <v>2</v>
      </c>
      <c r="R9" s="77"/>
    </row>
    <row r="10" spans="1:18" ht="24" customHeight="1" x14ac:dyDescent="0.3">
      <c r="A10" s="95" t="s">
        <v>3</v>
      </c>
      <c r="B10" s="95"/>
      <c r="C10" s="95"/>
      <c r="D10" s="99"/>
      <c r="E10" s="144"/>
      <c r="F10" s="145"/>
      <c r="G10" s="145"/>
      <c r="H10" s="145"/>
      <c r="I10" s="145"/>
      <c r="J10" s="145"/>
      <c r="K10" s="145"/>
      <c r="L10" s="145"/>
      <c r="M10" s="145"/>
      <c r="N10" s="145"/>
      <c r="O10" s="145"/>
      <c r="P10" s="146"/>
      <c r="Q10" s="33"/>
      <c r="R10" s="77"/>
    </row>
    <row r="11" spans="1:18" ht="30" customHeight="1" x14ac:dyDescent="0.3">
      <c r="A11" s="94" t="s">
        <v>4</v>
      </c>
      <c r="B11" s="94"/>
      <c r="C11" s="94"/>
      <c r="D11" s="103"/>
      <c r="E11" s="141"/>
      <c r="F11" s="142"/>
      <c r="G11" s="142"/>
      <c r="H11" s="142"/>
      <c r="I11" s="142"/>
      <c r="J11" s="142"/>
      <c r="K11" s="142"/>
      <c r="L11" s="142"/>
      <c r="M11" s="142"/>
      <c r="N11" s="142"/>
      <c r="O11" s="142"/>
      <c r="P11" s="143"/>
      <c r="Q11" s="33"/>
      <c r="R11" s="77"/>
    </row>
    <row r="12" spans="1:18" ht="24" customHeight="1" x14ac:dyDescent="0.3">
      <c r="A12" s="95" t="s">
        <v>5</v>
      </c>
      <c r="B12" s="95"/>
      <c r="C12" s="95"/>
      <c r="D12" s="99"/>
      <c r="E12" s="141"/>
      <c r="F12" s="142"/>
      <c r="G12" s="142"/>
      <c r="H12" s="142"/>
      <c r="I12" s="142"/>
      <c r="J12" s="142"/>
      <c r="K12" s="142"/>
      <c r="L12" s="142"/>
      <c r="M12" s="142"/>
      <c r="N12" s="142"/>
      <c r="O12" s="142"/>
      <c r="P12" s="143"/>
      <c r="Q12" s="33"/>
      <c r="R12" s="77"/>
    </row>
    <row r="13" spans="1:18" ht="24" customHeight="1" x14ac:dyDescent="0.3">
      <c r="A13" s="95" t="s">
        <v>6</v>
      </c>
      <c r="B13" s="95"/>
      <c r="C13" s="95"/>
      <c r="D13" s="99"/>
      <c r="E13" s="141"/>
      <c r="F13" s="142"/>
      <c r="G13" s="142"/>
      <c r="H13" s="142"/>
      <c r="I13" s="142"/>
      <c r="J13" s="142"/>
      <c r="K13" s="142"/>
      <c r="L13" s="142"/>
      <c r="M13" s="142"/>
      <c r="N13" s="142"/>
      <c r="O13" s="142"/>
      <c r="P13" s="143"/>
      <c r="Q13" s="33"/>
      <c r="R13" s="77"/>
    </row>
    <row r="14" spans="1:18" ht="24" customHeight="1" x14ac:dyDescent="0.3">
      <c r="A14" s="95" t="s">
        <v>7</v>
      </c>
      <c r="B14" s="95"/>
      <c r="C14" s="95"/>
      <c r="D14" s="99"/>
      <c r="E14" s="138"/>
      <c r="F14" s="139"/>
      <c r="G14" s="139"/>
      <c r="H14" s="139"/>
      <c r="I14" s="139"/>
      <c r="J14" s="139"/>
      <c r="K14" s="139"/>
      <c r="L14" s="139"/>
      <c r="M14" s="139"/>
      <c r="N14" s="139"/>
      <c r="O14" s="139"/>
      <c r="P14" s="140"/>
      <c r="Q14" s="34" t="s">
        <v>23</v>
      </c>
      <c r="R14" s="77"/>
    </row>
    <row r="15" spans="1:18" ht="24" customHeight="1" x14ac:dyDescent="0.3">
      <c r="A15" s="123" t="s">
        <v>38</v>
      </c>
      <c r="B15" s="124"/>
      <c r="C15" s="124"/>
      <c r="D15" s="124"/>
      <c r="E15" s="138"/>
      <c r="F15" s="139"/>
      <c r="G15" s="139"/>
      <c r="H15" s="139"/>
      <c r="I15" s="139"/>
      <c r="J15" s="139"/>
      <c r="K15" s="139"/>
      <c r="L15" s="139"/>
      <c r="M15" s="139"/>
      <c r="N15" s="139"/>
      <c r="O15" s="139"/>
      <c r="P15" s="140"/>
      <c r="Q15" s="35" t="s">
        <v>23</v>
      </c>
      <c r="R15" s="77"/>
    </row>
    <row r="16" spans="1:18" ht="36.6" customHeight="1" thickBot="1" x14ac:dyDescent="0.35">
      <c r="A16" s="94" t="s">
        <v>80</v>
      </c>
      <c r="B16" s="95"/>
      <c r="C16" s="95"/>
      <c r="D16" s="99"/>
      <c r="E16" s="135"/>
      <c r="F16" s="136"/>
      <c r="G16" s="136"/>
      <c r="H16" s="136"/>
      <c r="I16" s="136"/>
      <c r="J16" s="136"/>
      <c r="K16" s="136"/>
      <c r="L16" s="136"/>
      <c r="M16" s="136"/>
      <c r="N16" s="136"/>
      <c r="O16" s="136"/>
      <c r="P16" s="137"/>
      <c r="Q16" s="35" t="s">
        <v>82</v>
      </c>
      <c r="R16" s="77"/>
    </row>
    <row r="17" spans="1:18" ht="24" customHeight="1" x14ac:dyDescent="0.3">
      <c r="A17" s="94" t="s">
        <v>81</v>
      </c>
      <c r="B17" s="95"/>
      <c r="C17" s="95"/>
      <c r="D17" s="95"/>
      <c r="E17" s="36" t="s">
        <v>11</v>
      </c>
      <c r="F17" s="36" t="s">
        <v>12</v>
      </c>
      <c r="G17" s="36" t="s">
        <v>13</v>
      </c>
      <c r="H17" s="36" t="s">
        <v>14</v>
      </c>
      <c r="I17" s="36" t="s">
        <v>15</v>
      </c>
      <c r="J17" s="36" t="s">
        <v>16</v>
      </c>
      <c r="K17" s="36" t="s">
        <v>17</v>
      </c>
      <c r="L17" s="36" t="s">
        <v>18</v>
      </c>
      <c r="M17" s="36" t="s">
        <v>19</v>
      </c>
      <c r="N17" s="36" t="s">
        <v>20</v>
      </c>
      <c r="O17" s="36" t="s">
        <v>21</v>
      </c>
      <c r="P17" s="36" t="s">
        <v>22</v>
      </c>
      <c r="Q17" s="25"/>
      <c r="R17" s="77"/>
    </row>
    <row r="18" spans="1:18" ht="24" customHeight="1" thickBot="1" x14ac:dyDescent="0.35">
      <c r="A18" s="95"/>
      <c r="B18" s="95"/>
      <c r="C18" s="95"/>
      <c r="D18" s="95"/>
      <c r="E18" s="57">
        <f>計算用!$K4</f>
        <v>0</v>
      </c>
      <c r="F18" s="57">
        <f>計算用!$K5</f>
        <v>0</v>
      </c>
      <c r="G18" s="57">
        <f>計算用!$K6</f>
        <v>0</v>
      </c>
      <c r="H18" s="57">
        <f>計算用!$K7</f>
        <v>0</v>
      </c>
      <c r="I18" s="57">
        <f>計算用!$K8</f>
        <v>0</v>
      </c>
      <c r="J18" s="57">
        <f>計算用!$K9</f>
        <v>0</v>
      </c>
      <c r="K18" s="57">
        <f>計算用!$K10</f>
        <v>0</v>
      </c>
      <c r="L18" s="57">
        <f>計算用!$K11</f>
        <v>0</v>
      </c>
      <c r="M18" s="57">
        <f>計算用!$K12</f>
        <v>0</v>
      </c>
      <c r="N18" s="57">
        <f>計算用!$K13</f>
        <v>0</v>
      </c>
      <c r="O18" s="57">
        <f>計算用!$K14</f>
        <v>0</v>
      </c>
      <c r="P18" s="57">
        <f>計算用!$K15</f>
        <v>0</v>
      </c>
      <c r="Q18" s="25" t="s">
        <v>82</v>
      </c>
      <c r="R18" s="77"/>
    </row>
    <row r="19" spans="1:18"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c r="R19" s="77"/>
    </row>
    <row r="20" spans="1:18" ht="24" customHeight="1" x14ac:dyDescent="0.3">
      <c r="A20" s="95"/>
      <c r="B20" s="95"/>
      <c r="C20" s="95"/>
      <c r="D20" s="99"/>
      <c r="E20" s="72"/>
      <c r="F20" s="58"/>
      <c r="G20" s="58"/>
      <c r="H20" s="58"/>
      <c r="I20" s="58"/>
      <c r="J20" s="58"/>
      <c r="K20" s="58"/>
      <c r="L20" s="58"/>
      <c r="M20" s="58"/>
      <c r="N20" s="58"/>
      <c r="O20" s="58"/>
      <c r="P20" s="73"/>
      <c r="Q20" s="35" t="s">
        <v>23</v>
      </c>
      <c r="R20" s="77"/>
    </row>
    <row r="21" spans="1:18" ht="36" customHeight="1" x14ac:dyDescent="0.3">
      <c r="A21" s="94" t="s">
        <v>87</v>
      </c>
      <c r="B21" s="95"/>
      <c r="C21" s="95"/>
      <c r="D21" s="99"/>
      <c r="E21" s="138"/>
      <c r="F21" s="139"/>
      <c r="G21" s="139"/>
      <c r="H21" s="139"/>
      <c r="I21" s="139"/>
      <c r="J21" s="139"/>
      <c r="K21" s="139"/>
      <c r="L21" s="139"/>
      <c r="M21" s="139"/>
      <c r="N21" s="139"/>
      <c r="O21" s="139"/>
      <c r="P21" s="140"/>
      <c r="Q21" s="35"/>
      <c r="R21" s="77"/>
    </row>
    <row r="22" spans="1:18" ht="24" customHeight="1" x14ac:dyDescent="0.3">
      <c r="A22" s="94" t="s">
        <v>106</v>
      </c>
      <c r="B22" s="95"/>
      <c r="C22" s="95"/>
      <c r="D22" s="99"/>
      <c r="E22" s="37" t="s">
        <v>11</v>
      </c>
      <c r="F22" s="30" t="s">
        <v>12</v>
      </c>
      <c r="G22" s="30" t="s">
        <v>13</v>
      </c>
      <c r="H22" s="30" t="s">
        <v>14</v>
      </c>
      <c r="I22" s="30" t="s">
        <v>15</v>
      </c>
      <c r="J22" s="30" t="s">
        <v>16</v>
      </c>
      <c r="K22" s="30" t="s">
        <v>17</v>
      </c>
      <c r="L22" s="30" t="s">
        <v>18</v>
      </c>
      <c r="M22" s="30" t="s">
        <v>19</v>
      </c>
      <c r="N22" s="30" t="s">
        <v>20</v>
      </c>
      <c r="O22" s="30" t="s">
        <v>21</v>
      </c>
      <c r="P22" s="38" t="s">
        <v>22</v>
      </c>
      <c r="Q22" s="35"/>
      <c r="R22" s="77"/>
    </row>
    <row r="23" spans="1:18" ht="24" customHeight="1" x14ac:dyDescent="0.3">
      <c r="A23" s="95"/>
      <c r="B23" s="95"/>
      <c r="C23" s="95"/>
      <c r="D23" s="99"/>
      <c r="E23" s="72"/>
      <c r="F23" s="58"/>
      <c r="G23" s="58"/>
      <c r="H23" s="58"/>
      <c r="I23" s="58"/>
      <c r="J23" s="58"/>
      <c r="K23" s="58"/>
      <c r="L23" s="58"/>
      <c r="M23" s="58"/>
      <c r="N23" s="58"/>
      <c r="O23" s="58"/>
      <c r="P23" s="73"/>
      <c r="Q23" s="35" t="s">
        <v>23</v>
      </c>
      <c r="R23" s="77"/>
    </row>
    <row r="24" spans="1:18" ht="36.6" customHeight="1" thickBot="1" x14ac:dyDescent="0.35">
      <c r="A24" s="94" t="s">
        <v>83</v>
      </c>
      <c r="B24" s="95"/>
      <c r="C24" s="95"/>
      <c r="D24" s="99"/>
      <c r="E24" s="129"/>
      <c r="F24" s="130"/>
      <c r="G24" s="130"/>
      <c r="H24" s="130"/>
      <c r="I24" s="130"/>
      <c r="J24" s="130"/>
      <c r="K24" s="130"/>
      <c r="L24" s="130"/>
      <c r="M24" s="130"/>
      <c r="N24" s="130"/>
      <c r="O24" s="130"/>
      <c r="P24" s="131"/>
      <c r="Q24" s="46" t="s">
        <v>23</v>
      </c>
      <c r="R24" s="77"/>
    </row>
    <row r="25" spans="1:18"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c r="R25" s="78">
        <f>IF(MAX(E26:P26)&gt;$E$15,1,0)</f>
        <v>0</v>
      </c>
    </row>
    <row r="26" spans="1:18" ht="24" customHeight="1" x14ac:dyDescent="0.3">
      <c r="A26" s="95"/>
      <c r="B26" s="95"/>
      <c r="C26" s="95"/>
      <c r="D26" s="95"/>
      <c r="E26" s="58"/>
      <c r="F26" s="58"/>
      <c r="G26" s="58"/>
      <c r="H26" s="58"/>
      <c r="I26" s="58"/>
      <c r="J26" s="58"/>
      <c r="K26" s="58"/>
      <c r="L26" s="58"/>
      <c r="M26" s="58"/>
      <c r="N26" s="58"/>
      <c r="O26" s="58"/>
      <c r="P26" s="58"/>
      <c r="Q26" s="10" t="s">
        <v>79</v>
      </c>
      <c r="R26" s="79" t="str">
        <f>IF(MAX(E26:P26)&gt;$E$15,"※「リリースする各月の送電可能電力」が「送電可能電力」を超過している月があります。入力値を修正してください。","")</f>
        <v/>
      </c>
    </row>
    <row r="27" spans="1:18" ht="24" customHeight="1" x14ac:dyDescent="0.3">
      <c r="A27" s="94" t="s">
        <v>88</v>
      </c>
      <c r="B27" s="95"/>
      <c r="C27" s="95"/>
      <c r="D27" s="95"/>
      <c r="E27" s="36" t="s">
        <v>11</v>
      </c>
      <c r="F27" s="36" t="s">
        <v>12</v>
      </c>
      <c r="G27" s="36" t="s">
        <v>13</v>
      </c>
      <c r="H27" s="36" t="s">
        <v>14</v>
      </c>
      <c r="I27" s="36" t="s">
        <v>15</v>
      </c>
      <c r="J27" s="36" t="s">
        <v>16</v>
      </c>
      <c r="K27" s="36" t="s">
        <v>17</v>
      </c>
      <c r="L27" s="36" t="s">
        <v>18</v>
      </c>
      <c r="M27" s="36" t="s">
        <v>19</v>
      </c>
      <c r="N27" s="36" t="s">
        <v>20</v>
      </c>
      <c r="O27" s="36" t="s">
        <v>21</v>
      </c>
      <c r="P27" s="36" t="s">
        <v>22</v>
      </c>
      <c r="Q27" s="45"/>
      <c r="R27" s="77"/>
    </row>
    <row r="28" spans="1:18" ht="24" customHeight="1" x14ac:dyDescent="0.3">
      <c r="A28" s="95"/>
      <c r="B28" s="95"/>
      <c r="C28" s="95"/>
      <c r="D28" s="95"/>
      <c r="E28" s="59">
        <f>ROUND(計算用!$K$32,0)</f>
        <v>0</v>
      </c>
      <c r="F28" s="59">
        <f>ROUND(計算用!$K$33,0)</f>
        <v>0</v>
      </c>
      <c r="G28" s="59">
        <f>ROUND(計算用!$K$34,0)</f>
        <v>0</v>
      </c>
      <c r="H28" s="59">
        <f>ROUND(計算用!$K$35,0)</f>
        <v>0</v>
      </c>
      <c r="I28" s="59">
        <f>ROUND(計算用!$K$36,0)</f>
        <v>0</v>
      </c>
      <c r="J28" s="59">
        <f>ROUND(計算用!$K$37,0)</f>
        <v>0</v>
      </c>
      <c r="K28" s="59">
        <f>ROUND(計算用!$K$38,0)</f>
        <v>0</v>
      </c>
      <c r="L28" s="59">
        <f>ROUND(計算用!$K$39,0)</f>
        <v>0</v>
      </c>
      <c r="M28" s="59">
        <f>ROUND(計算用!$K$40,0)</f>
        <v>0</v>
      </c>
      <c r="N28" s="59">
        <f>ROUND(計算用!$K$41,0)</f>
        <v>0</v>
      </c>
      <c r="O28" s="59">
        <f>ROUND(計算用!$K$42,0)</f>
        <v>0</v>
      </c>
      <c r="P28" s="59">
        <f>ROUND(計算用!$K$43,0)</f>
        <v>0</v>
      </c>
      <c r="Q28" s="25" t="s">
        <v>23</v>
      </c>
      <c r="R28" s="77"/>
    </row>
    <row r="29" spans="1:18" ht="47.4" customHeight="1" x14ac:dyDescent="0.3">
      <c r="A29" s="103" t="s">
        <v>89</v>
      </c>
      <c r="B29" s="104"/>
      <c r="C29" s="104"/>
      <c r="D29" s="105"/>
      <c r="E29" s="132">
        <f>ROUND(計算用!B48,0)</f>
        <v>0</v>
      </c>
      <c r="F29" s="133"/>
      <c r="G29" s="133"/>
      <c r="H29" s="133"/>
      <c r="I29" s="133"/>
      <c r="J29" s="133"/>
      <c r="K29" s="133"/>
      <c r="L29" s="133"/>
      <c r="M29" s="133"/>
      <c r="N29" s="133"/>
      <c r="O29" s="133"/>
      <c r="P29" s="134"/>
      <c r="Q29" s="25" t="s">
        <v>23</v>
      </c>
      <c r="R29" s="77"/>
    </row>
    <row r="30" spans="1:18" ht="24" customHeight="1" x14ac:dyDescent="0.3">
      <c r="A30" s="88" t="s">
        <v>91</v>
      </c>
      <c r="B30" s="89"/>
      <c r="C30" s="89"/>
      <c r="D30" s="90"/>
      <c r="E30" s="29" t="s">
        <v>11</v>
      </c>
      <c r="F30" s="29" t="s">
        <v>12</v>
      </c>
      <c r="G30" s="29" t="s">
        <v>13</v>
      </c>
      <c r="H30" s="29" t="s">
        <v>14</v>
      </c>
      <c r="I30" s="29" t="s">
        <v>15</v>
      </c>
      <c r="J30" s="29" t="s">
        <v>16</v>
      </c>
      <c r="K30" s="29" t="s">
        <v>17</v>
      </c>
      <c r="L30" s="29" t="s">
        <v>18</v>
      </c>
      <c r="M30" s="29" t="s">
        <v>19</v>
      </c>
      <c r="N30" s="29" t="s">
        <v>20</v>
      </c>
      <c r="O30" s="29" t="s">
        <v>21</v>
      </c>
      <c r="P30" s="29" t="s">
        <v>22</v>
      </c>
      <c r="Q30" s="25"/>
      <c r="R30" s="77"/>
    </row>
    <row r="31" spans="1:18" ht="24" customHeight="1" x14ac:dyDescent="0.3">
      <c r="A31" s="91"/>
      <c r="B31" s="92"/>
      <c r="C31" s="92"/>
      <c r="D31" s="93"/>
      <c r="E31" s="60">
        <f>E23-E28</f>
        <v>0</v>
      </c>
      <c r="F31" s="60">
        <f t="shared" ref="F31:P31" si="0">F23-F28</f>
        <v>0</v>
      </c>
      <c r="G31" s="60">
        <f t="shared" si="0"/>
        <v>0</v>
      </c>
      <c r="H31" s="60">
        <f t="shared" si="0"/>
        <v>0</v>
      </c>
      <c r="I31" s="60">
        <f t="shared" si="0"/>
        <v>0</v>
      </c>
      <c r="J31" s="60">
        <f t="shared" si="0"/>
        <v>0</v>
      </c>
      <c r="K31" s="60">
        <f t="shared" si="0"/>
        <v>0</v>
      </c>
      <c r="L31" s="60">
        <f t="shared" si="0"/>
        <v>0</v>
      </c>
      <c r="M31" s="60">
        <f t="shared" si="0"/>
        <v>0</v>
      </c>
      <c r="N31" s="60">
        <f t="shared" si="0"/>
        <v>0</v>
      </c>
      <c r="O31" s="60">
        <f t="shared" si="0"/>
        <v>0</v>
      </c>
      <c r="P31" s="60">
        <f t="shared" si="0"/>
        <v>0</v>
      </c>
      <c r="Q31" s="25" t="s">
        <v>23</v>
      </c>
      <c r="R31" s="77"/>
    </row>
    <row r="32" spans="1:18" ht="48" customHeight="1" x14ac:dyDescent="0.3">
      <c r="A32" s="94" t="s">
        <v>92</v>
      </c>
      <c r="B32" s="95"/>
      <c r="C32" s="95"/>
      <c r="D32" s="95"/>
      <c r="E32" s="126">
        <f>E24-E29</f>
        <v>0</v>
      </c>
      <c r="F32" s="127"/>
      <c r="G32" s="127"/>
      <c r="H32" s="127"/>
      <c r="I32" s="127"/>
      <c r="J32" s="127"/>
      <c r="K32" s="127"/>
      <c r="L32" s="127"/>
      <c r="M32" s="127"/>
      <c r="N32" s="127"/>
      <c r="O32" s="127"/>
      <c r="P32" s="128"/>
      <c r="Q32" s="10" t="s">
        <v>23</v>
      </c>
      <c r="R32" s="77"/>
    </row>
    <row r="33" spans="1:18" x14ac:dyDescent="0.3">
      <c r="A33" s="1" t="s">
        <v>25</v>
      </c>
      <c r="N33" s="77"/>
      <c r="O33" s="77"/>
      <c r="P33" s="80" t="str">
        <f>E8</f>
        <v/>
      </c>
      <c r="Q33" s="77"/>
      <c r="R33" s="77"/>
    </row>
    <row r="34" spans="1:18" x14ac:dyDescent="0.3">
      <c r="A34" s="1" t="s">
        <v>120</v>
      </c>
    </row>
    <row r="35" spans="1:18" x14ac:dyDescent="0.3">
      <c r="B35" s="16" t="s">
        <v>110</v>
      </c>
    </row>
    <row r="36" spans="1:18" x14ac:dyDescent="0.3">
      <c r="B36" s="1" t="s">
        <v>119</v>
      </c>
    </row>
    <row r="37" spans="1:18" x14ac:dyDescent="0.3">
      <c r="B37" s="1" t="s">
        <v>104</v>
      </c>
    </row>
    <row r="38" spans="1:18" x14ac:dyDescent="0.3">
      <c r="B38" s="1" t="s">
        <v>105</v>
      </c>
    </row>
  </sheetData>
  <sheetProtection password="BE7C" sheet="1" objects="1" scenarios="1"/>
  <dataConsolidate/>
  <mergeCells count="34">
    <mergeCell ref="A10:D10"/>
    <mergeCell ref="E10:P10"/>
    <mergeCell ref="A11:D11"/>
    <mergeCell ref="E11:P11"/>
    <mergeCell ref="A12:D12"/>
    <mergeCell ref="E12:P12"/>
    <mergeCell ref="A2:B2"/>
    <mergeCell ref="A4:Q4"/>
    <mergeCell ref="A6:Q6"/>
    <mergeCell ref="M8:Q8"/>
    <mergeCell ref="A9:D9"/>
    <mergeCell ref="E9:P9"/>
    <mergeCell ref="A22:D23"/>
    <mergeCell ref="E24:P24"/>
    <mergeCell ref="A19:D20"/>
    <mergeCell ref="A25:D26"/>
    <mergeCell ref="A21:D21"/>
    <mergeCell ref="E21:P21"/>
    <mergeCell ref="A32:D32"/>
    <mergeCell ref="E32:P32"/>
    <mergeCell ref="A30:D31"/>
    <mergeCell ref="A13:D13"/>
    <mergeCell ref="E13:P13"/>
    <mergeCell ref="A14:D14"/>
    <mergeCell ref="E14:P14"/>
    <mergeCell ref="A15:D15"/>
    <mergeCell ref="E15:P15"/>
    <mergeCell ref="A16:D16"/>
    <mergeCell ref="E16:P16"/>
    <mergeCell ref="A29:D29"/>
    <mergeCell ref="E29:P29"/>
    <mergeCell ref="A27:D28"/>
    <mergeCell ref="A17:D18"/>
    <mergeCell ref="A24:D24"/>
  </mergeCells>
  <phoneticPr fontId="2"/>
  <conditionalFormatting sqref="E32:P32">
    <cfRule type="cellIs" dxfId="80" priority="13" operator="greaterThan">
      <formula>$E$24</formula>
    </cfRule>
    <cfRule type="cellIs" dxfId="79" priority="60" operator="lessThan">
      <formula>1000</formula>
    </cfRule>
  </conditionalFormatting>
  <conditionalFormatting sqref="E28:P28">
    <cfRule type="cellIs" dxfId="78" priority="26" operator="greaterThan">
      <formula>E23</formula>
    </cfRule>
  </conditionalFormatting>
  <conditionalFormatting sqref="F28">
    <cfRule type="cellIs" dxfId="77" priority="25" operator="greaterThan">
      <formula>F23</formula>
    </cfRule>
  </conditionalFormatting>
  <conditionalFormatting sqref="G28">
    <cfRule type="cellIs" dxfId="76" priority="24" operator="greaterThan">
      <formula>G23</formula>
    </cfRule>
  </conditionalFormatting>
  <conditionalFormatting sqref="H28">
    <cfRule type="cellIs" dxfId="75" priority="23" operator="greaterThan">
      <formula>H23</formula>
    </cfRule>
  </conditionalFormatting>
  <conditionalFormatting sqref="I28">
    <cfRule type="cellIs" dxfId="74" priority="22" operator="greaterThan">
      <formula>I23</formula>
    </cfRule>
  </conditionalFormatting>
  <conditionalFormatting sqref="J28">
    <cfRule type="cellIs" dxfId="73" priority="21" operator="greaterThan">
      <formula>J23</formula>
    </cfRule>
  </conditionalFormatting>
  <conditionalFormatting sqref="K28">
    <cfRule type="cellIs" dxfId="72" priority="20" operator="greaterThan">
      <formula>K23</formula>
    </cfRule>
  </conditionalFormatting>
  <conditionalFormatting sqref="L28">
    <cfRule type="cellIs" dxfId="71" priority="19" operator="greaterThan">
      <formula>L23</formula>
    </cfRule>
  </conditionalFormatting>
  <conditionalFormatting sqref="M28">
    <cfRule type="cellIs" dxfId="70" priority="18" operator="greaterThan">
      <formula>M23</formula>
    </cfRule>
  </conditionalFormatting>
  <conditionalFormatting sqref="N28">
    <cfRule type="cellIs" dxfId="69" priority="17" operator="greaterThan">
      <formula>N23</formula>
    </cfRule>
  </conditionalFormatting>
  <conditionalFormatting sqref="O28">
    <cfRule type="cellIs" dxfId="68" priority="16" operator="greaterThan">
      <formula>O23</formula>
    </cfRule>
  </conditionalFormatting>
  <conditionalFormatting sqref="P28">
    <cfRule type="cellIs" dxfId="67" priority="15" operator="greaterThan">
      <formula>P23</formula>
    </cfRule>
  </conditionalFormatting>
  <conditionalFormatting sqref="E29:P29">
    <cfRule type="cellIs" dxfId="66" priority="14" operator="greaterThan">
      <formula>$E$24</formula>
    </cfRule>
  </conditionalFormatting>
  <conditionalFormatting sqref="E31">
    <cfRule type="cellIs" dxfId="65" priority="12" operator="greaterThan">
      <formula>E23</formula>
    </cfRule>
  </conditionalFormatting>
  <conditionalFormatting sqref="F31">
    <cfRule type="cellIs" dxfId="64" priority="11" operator="greaterThan">
      <formula>F23</formula>
    </cfRule>
  </conditionalFormatting>
  <conditionalFormatting sqref="G31">
    <cfRule type="cellIs" dxfId="63" priority="10" operator="greaterThan">
      <formula>G23</formula>
    </cfRule>
  </conditionalFormatting>
  <conditionalFormatting sqref="H31">
    <cfRule type="cellIs" dxfId="62" priority="9" operator="greaterThan">
      <formula>H23</formula>
    </cfRule>
  </conditionalFormatting>
  <conditionalFormatting sqref="I31">
    <cfRule type="cellIs" dxfId="61" priority="8" operator="greaterThan">
      <formula>I23</formula>
    </cfRule>
  </conditionalFormatting>
  <conditionalFormatting sqref="J31">
    <cfRule type="cellIs" dxfId="60" priority="7" operator="greaterThan">
      <formula>J23</formula>
    </cfRule>
  </conditionalFormatting>
  <conditionalFormatting sqref="K31">
    <cfRule type="cellIs" dxfId="59" priority="6" operator="greaterThan">
      <formula>K23</formula>
    </cfRule>
  </conditionalFormatting>
  <conditionalFormatting sqref="L31">
    <cfRule type="cellIs" dxfId="58" priority="5" operator="greaterThan">
      <formula>L23</formula>
    </cfRule>
  </conditionalFormatting>
  <conditionalFormatting sqref="M31">
    <cfRule type="cellIs" dxfId="57" priority="4" operator="greaterThan">
      <formula>M23</formula>
    </cfRule>
  </conditionalFormatting>
  <conditionalFormatting sqref="N31">
    <cfRule type="cellIs" dxfId="56" priority="3" operator="greaterThan">
      <formula>N23</formula>
    </cfRule>
  </conditionalFormatting>
  <conditionalFormatting sqref="O31">
    <cfRule type="cellIs" dxfId="55" priority="2" operator="greaterThan">
      <formula>O23</formula>
    </cfRule>
  </conditionalFormatting>
  <conditionalFormatting sqref="P31">
    <cfRule type="cellIs" dxfId="54" priority="1" operator="greaterThan">
      <formula>P23</formula>
    </cfRule>
  </conditionalFormatting>
  <dataValidations count="1">
    <dataValidation type="whole" operator="lessThanOrEqual" allowBlank="1" showInputMessage="1" showErrorMessage="1" error="「送電可能電力」以下の整数値を入力してください" sqref="E26:P26" xr:uid="{A24D6D37-9F8D-47A7-845F-27DD5FD76243}">
      <formula1>$E$15</formula1>
    </dataValidation>
  </dataValidations>
  <pageMargins left="0.11811023622047245" right="0.11811023622047245" top="0.35433070866141736" bottom="0.35433070866141736" header="0.31496062992125984" footer="0.31496062992125984"/>
  <pageSetup paperSize="9" scale="6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2ED6-9B11-4344-B27F-E83F9DCB6EDE}">
  <sheetPr>
    <tabColor rgb="FFFFFF00"/>
    <pageSetUpPr fitToPage="1"/>
  </sheetPr>
  <dimension ref="A1:R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42" t="s">
        <v>85</v>
      </c>
      <c r="B1" s="42"/>
      <c r="C1" s="42"/>
      <c r="D1" s="42"/>
      <c r="E1" s="42"/>
      <c r="F1" s="19" t="s">
        <v>53</v>
      </c>
    </row>
    <row r="2" spans="1:18" ht="16.2" x14ac:dyDescent="0.3">
      <c r="A2" s="119" t="s">
        <v>0</v>
      </c>
      <c r="B2" s="120"/>
      <c r="C2" s="3"/>
      <c r="D2" s="3"/>
      <c r="E2" s="3"/>
      <c r="F2" s="3"/>
      <c r="G2" s="3"/>
      <c r="H2" s="3"/>
      <c r="I2" s="3"/>
      <c r="J2" s="3"/>
      <c r="K2" s="3"/>
      <c r="L2" s="3"/>
      <c r="M2" s="3"/>
      <c r="N2" s="3"/>
      <c r="O2" s="3"/>
      <c r="P2" s="3"/>
      <c r="Q2" s="3"/>
    </row>
    <row r="3" spans="1:18" ht="16.2" x14ac:dyDescent="0.3">
      <c r="A3" s="62"/>
      <c r="B3" s="63"/>
      <c r="C3" s="3"/>
      <c r="D3" s="3"/>
      <c r="E3" s="3"/>
      <c r="F3" s="3"/>
      <c r="G3" s="3"/>
      <c r="H3" s="3"/>
      <c r="I3" s="3"/>
      <c r="J3" s="3"/>
      <c r="K3" s="3"/>
      <c r="L3" s="3"/>
      <c r="M3" s="3"/>
      <c r="N3" s="3"/>
      <c r="O3" s="3"/>
      <c r="P3" s="3"/>
      <c r="Q3" s="3"/>
    </row>
    <row r="4" spans="1:18" ht="16.2" x14ac:dyDescent="0.3">
      <c r="A4" s="121" t="s">
        <v>112</v>
      </c>
      <c r="B4" s="121"/>
      <c r="C4" s="121"/>
      <c r="D4" s="121"/>
      <c r="E4" s="121"/>
      <c r="F4" s="121"/>
      <c r="G4" s="121"/>
      <c r="H4" s="121"/>
      <c r="I4" s="121"/>
      <c r="J4" s="121"/>
      <c r="K4" s="121"/>
      <c r="L4" s="121"/>
      <c r="M4" s="121"/>
      <c r="N4" s="121"/>
      <c r="O4" s="121"/>
      <c r="P4" s="121"/>
      <c r="Q4" s="121"/>
    </row>
    <row r="5" spans="1:18" ht="16.2" x14ac:dyDescent="0.3">
      <c r="A5" s="3"/>
      <c r="B5" s="3"/>
      <c r="C5" s="3"/>
      <c r="D5" s="3"/>
      <c r="E5" s="3"/>
      <c r="F5" s="3"/>
      <c r="G5" s="3"/>
      <c r="H5" s="3"/>
      <c r="I5" s="3"/>
      <c r="J5" s="3"/>
      <c r="K5" s="3"/>
      <c r="L5" s="3"/>
      <c r="M5" s="3"/>
      <c r="N5" s="3"/>
      <c r="O5" s="3"/>
      <c r="P5" s="3"/>
      <c r="Q5" s="3"/>
    </row>
    <row r="6" spans="1:18" ht="16.2" x14ac:dyDescent="0.3">
      <c r="A6" s="121" t="s">
        <v>46</v>
      </c>
      <c r="B6" s="121"/>
      <c r="C6" s="121"/>
      <c r="D6" s="121"/>
      <c r="E6" s="121"/>
      <c r="F6" s="121"/>
      <c r="G6" s="121"/>
      <c r="H6" s="121"/>
      <c r="I6" s="121"/>
      <c r="J6" s="121"/>
      <c r="K6" s="121"/>
      <c r="L6" s="121"/>
      <c r="M6" s="121"/>
      <c r="N6" s="121"/>
      <c r="O6" s="121"/>
      <c r="P6" s="121"/>
      <c r="Q6" s="121"/>
    </row>
    <row r="7" spans="1:18" ht="16.2" x14ac:dyDescent="0.3">
      <c r="C7" s="3"/>
      <c r="D7" s="3"/>
      <c r="E7" s="3"/>
      <c r="F7" s="3"/>
      <c r="G7" s="3"/>
      <c r="H7" s="3"/>
      <c r="I7" s="3"/>
      <c r="J7" s="3"/>
      <c r="K7" s="3"/>
      <c r="L7" s="3"/>
      <c r="M7" s="3"/>
      <c r="N7" s="3"/>
      <c r="O7" s="3"/>
      <c r="P7" s="3"/>
      <c r="Q7" s="3"/>
    </row>
    <row r="8" spans="1:18" ht="16.2" x14ac:dyDescent="0.3">
      <c r="A8" s="12"/>
      <c r="B8" s="12"/>
      <c r="C8" s="12"/>
      <c r="D8" s="12"/>
      <c r="E8" s="75" t="str">
        <f>IF(OR($R$25=1),"！！！入力エラーがあります。R列のコメントを確認してください。！！！","")</f>
        <v/>
      </c>
      <c r="F8" s="76"/>
      <c r="G8" s="76"/>
      <c r="H8" s="76"/>
      <c r="I8" s="76"/>
      <c r="J8" s="76"/>
      <c r="K8" s="76"/>
      <c r="L8" s="76"/>
      <c r="M8" s="170" t="str">
        <f>【リリースAX】合計!M11</f>
        <v>&lt;会社名&gt;</v>
      </c>
      <c r="N8" s="170"/>
      <c r="O8" s="170"/>
      <c r="P8" s="170"/>
      <c r="Q8" s="170"/>
      <c r="R8" s="77"/>
    </row>
    <row r="9" spans="1:18" ht="24" customHeight="1" thickBot="1" x14ac:dyDescent="0.35">
      <c r="A9" s="95" t="s">
        <v>1</v>
      </c>
      <c r="B9" s="95"/>
      <c r="C9" s="95"/>
      <c r="D9" s="95"/>
      <c r="E9" s="123" t="s">
        <v>24</v>
      </c>
      <c r="F9" s="124"/>
      <c r="G9" s="124"/>
      <c r="H9" s="124"/>
      <c r="I9" s="124"/>
      <c r="J9" s="124"/>
      <c r="K9" s="124"/>
      <c r="L9" s="124"/>
      <c r="M9" s="124"/>
      <c r="N9" s="124"/>
      <c r="O9" s="124"/>
      <c r="P9" s="125"/>
      <c r="Q9" s="30" t="s">
        <v>2</v>
      </c>
      <c r="R9" s="77"/>
    </row>
    <row r="10" spans="1:18" ht="24" customHeight="1" x14ac:dyDescent="0.3">
      <c r="A10" s="95" t="s">
        <v>3</v>
      </c>
      <c r="B10" s="95"/>
      <c r="C10" s="95"/>
      <c r="D10" s="99"/>
      <c r="E10" s="144"/>
      <c r="F10" s="145"/>
      <c r="G10" s="145"/>
      <c r="H10" s="145"/>
      <c r="I10" s="145"/>
      <c r="J10" s="145"/>
      <c r="K10" s="145"/>
      <c r="L10" s="145"/>
      <c r="M10" s="145"/>
      <c r="N10" s="145"/>
      <c r="O10" s="145"/>
      <c r="P10" s="146"/>
      <c r="Q10" s="33"/>
      <c r="R10" s="77"/>
    </row>
    <row r="11" spans="1:18" ht="30" customHeight="1" x14ac:dyDescent="0.3">
      <c r="A11" s="94" t="s">
        <v>4</v>
      </c>
      <c r="B11" s="94"/>
      <c r="C11" s="94"/>
      <c r="D11" s="103"/>
      <c r="E11" s="141"/>
      <c r="F11" s="142"/>
      <c r="G11" s="142"/>
      <c r="H11" s="142"/>
      <c r="I11" s="142"/>
      <c r="J11" s="142"/>
      <c r="K11" s="142"/>
      <c r="L11" s="142"/>
      <c r="M11" s="142"/>
      <c r="N11" s="142"/>
      <c r="O11" s="142"/>
      <c r="P11" s="143"/>
      <c r="Q11" s="33"/>
      <c r="R11" s="77"/>
    </row>
    <row r="12" spans="1:18" ht="24" customHeight="1" x14ac:dyDescent="0.3">
      <c r="A12" s="95" t="s">
        <v>5</v>
      </c>
      <c r="B12" s="95"/>
      <c r="C12" s="95"/>
      <c r="D12" s="99"/>
      <c r="E12" s="141"/>
      <c r="F12" s="142"/>
      <c r="G12" s="142"/>
      <c r="H12" s="142"/>
      <c r="I12" s="142"/>
      <c r="J12" s="142"/>
      <c r="K12" s="142"/>
      <c r="L12" s="142"/>
      <c r="M12" s="142"/>
      <c r="N12" s="142"/>
      <c r="O12" s="142"/>
      <c r="P12" s="143"/>
      <c r="Q12" s="33"/>
      <c r="R12" s="77"/>
    </row>
    <row r="13" spans="1:18" ht="24" customHeight="1" x14ac:dyDescent="0.3">
      <c r="A13" s="95" t="s">
        <v>6</v>
      </c>
      <c r="B13" s="95"/>
      <c r="C13" s="95"/>
      <c r="D13" s="99"/>
      <c r="E13" s="141"/>
      <c r="F13" s="142"/>
      <c r="G13" s="142"/>
      <c r="H13" s="142"/>
      <c r="I13" s="142"/>
      <c r="J13" s="142"/>
      <c r="K13" s="142"/>
      <c r="L13" s="142"/>
      <c r="M13" s="142"/>
      <c r="N13" s="142"/>
      <c r="O13" s="142"/>
      <c r="P13" s="143"/>
      <c r="Q13" s="33"/>
      <c r="R13" s="77"/>
    </row>
    <row r="14" spans="1:18" ht="24" customHeight="1" x14ac:dyDescent="0.3">
      <c r="A14" s="95" t="s">
        <v>7</v>
      </c>
      <c r="B14" s="95"/>
      <c r="C14" s="95"/>
      <c r="D14" s="99"/>
      <c r="E14" s="138"/>
      <c r="F14" s="139"/>
      <c r="G14" s="139"/>
      <c r="H14" s="139"/>
      <c r="I14" s="139"/>
      <c r="J14" s="139"/>
      <c r="K14" s="139"/>
      <c r="L14" s="139"/>
      <c r="M14" s="139"/>
      <c r="N14" s="139"/>
      <c r="O14" s="139"/>
      <c r="P14" s="140"/>
      <c r="Q14" s="34" t="s">
        <v>23</v>
      </c>
      <c r="R14" s="77"/>
    </row>
    <row r="15" spans="1:18" ht="24" customHeight="1" x14ac:dyDescent="0.3">
      <c r="A15" s="123" t="s">
        <v>38</v>
      </c>
      <c r="B15" s="124"/>
      <c r="C15" s="124"/>
      <c r="D15" s="124"/>
      <c r="E15" s="138"/>
      <c r="F15" s="139"/>
      <c r="G15" s="139"/>
      <c r="H15" s="139"/>
      <c r="I15" s="139"/>
      <c r="J15" s="139"/>
      <c r="K15" s="139"/>
      <c r="L15" s="139"/>
      <c r="M15" s="139"/>
      <c r="N15" s="139"/>
      <c r="O15" s="139"/>
      <c r="P15" s="140"/>
      <c r="Q15" s="35" t="s">
        <v>23</v>
      </c>
      <c r="R15" s="77"/>
    </row>
    <row r="16" spans="1:18" ht="36.6" customHeight="1" thickBot="1" x14ac:dyDescent="0.35">
      <c r="A16" s="94" t="s">
        <v>80</v>
      </c>
      <c r="B16" s="95"/>
      <c r="C16" s="95"/>
      <c r="D16" s="99"/>
      <c r="E16" s="135"/>
      <c r="F16" s="136"/>
      <c r="G16" s="136"/>
      <c r="H16" s="136"/>
      <c r="I16" s="136"/>
      <c r="J16" s="136"/>
      <c r="K16" s="136"/>
      <c r="L16" s="136"/>
      <c r="M16" s="136"/>
      <c r="N16" s="136"/>
      <c r="O16" s="136"/>
      <c r="P16" s="137"/>
      <c r="Q16" s="35" t="s">
        <v>82</v>
      </c>
      <c r="R16" s="77"/>
    </row>
    <row r="17" spans="1:18" ht="24" customHeight="1" x14ac:dyDescent="0.3">
      <c r="A17" s="94" t="s">
        <v>81</v>
      </c>
      <c r="B17" s="95"/>
      <c r="C17" s="95"/>
      <c r="D17" s="95"/>
      <c r="E17" s="36" t="s">
        <v>11</v>
      </c>
      <c r="F17" s="36" t="s">
        <v>12</v>
      </c>
      <c r="G17" s="36" t="s">
        <v>13</v>
      </c>
      <c r="H17" s="36" t="s">
        <v>14</v>
      </c>
      <c r="I17" s="36" t="s">
        <v>15</v>
      </c>
      <c r="J17" s="36" t="s">
        <v>16</v>
      </c>
      <c r="K17" s="36" t="s">
        <v>17</v>
      </c>
      <c r="L17" s="36" t="s">
        <v>18</v>
      </c>
      <c r="M17" s="36" t="s">
        <v>19</v>
      </c>
      <c r="N17" s="36" t="s">
        <v>20</v>
      </c>
      <c r="O17" s="36" t="s">
        <v>21</v>
      </c>
      <c r="P17" s="36" t="s">
        <v>22</v>
      </c>
      <c r="Q17" s="25"/>
      <c r="R17" s="77"/>
    </row>
    <row r="18" spans="1:18" ht="24" customHeight="1" thickBot="1" x14ac:dyDescent="0.35">
      <c r="A18" s="95"/>
      <c r="B18" s="95"/>
      <c r="C18" s="95"/>
      <c r="D18" s="95"/>
      <c r="E18" s="57">
        <f>計算用!$W4</f>
        <v>0</v>
      </c>
      <c r="F18" s="57">
        <f>計算用!$W5</f>
        <v>0</v>
      </c>
      <c r="G18" s="57">
        <f>計算用!$W6</f>
        <v>0</v>
      </c>
      <c r="H18" s="57">
        <f>計算用!$W7</f>
        <v>0</v>
      </c>
      <c r="I18" s="57">
        <f>計算用!$W8</f>
        <v>0</v>
      </c>
      <c r="J18" s="57">
        <f>計算用!$W9</f>
        <v>0</v>
      </c>
      <c r="K18" s="57">
        <f>計算用!$W10</f>
        <v>0</v>
      </c>
      <c r="L18" s="57">
        <f>計算用!$W11</f>
        <v>0</v>
      </c>
      <c r="M18" s="57">
        <f>計算用!$W12</f>
        <v>0</v>
      </c>
      <c r="N18" s="57">
        <f>計算用!$W13</f>
        <v>0</v>
      </c>
      <c r="O18" s="57">
        <f>計算用!$W14</f>
        <v>0</v>
      </c>
      <c r="P18" s="57">
        <f>計算用!$W15</f>
        <v>0</v>
      </c>
      <c r="Q18" s="25" t="s">
        <v>82</v>
      </c>
      <c r="R18" s="77"/>
    </row>
    <row r="19" spans="1:18"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c r="R19" s="77"/>
    </row>
    <row r="20" spans="1:18" ht="24" customHeight="1" x14ac:dyDescent="0.3">
      <c r="A20" s="95"/>
      <c r="B20" s="95"/>
      <c r="C20" s="95"/>
      <c r="D20" s="99"/>
      <c r="E20" s="72"/>
      <c r="F20" s="58"/>
      <c r="G20" s="58"/>
      <c r="H20" s="58"/>
      <c r="I20" s="58"/>
      <c r="J20" s="58"/>
      <c r="K20" s="58"/>
      <c r="L20" s="58"/>
      <c r="M20" s="58"/>
      <c r="N20" s="58"/>
      <c r="O20" s="58"/>
      <c r="P20" s="73"/>
      <c r="Q20" s="35" t="s">
        <v>23</v>
      </c>
      <c r="R20" s="77"/>
    </row>
    <row r="21" spans="1:18" ht="36.6" customHeight="1" x14ac:dyDescent="0.3">
      <c r="A21" s="94" t="s">
        <v>87</v>
      </c>
      <c r="B21" s="95"/>
      <c r="C21" s="95"/>
      <c r="D21" s="99"/>
      <c r="E21" s="138"/>
      <c r="F21" s="139"/>
      <c r="G21" s="139"/>
      <c r="H21" s="139"/>
      <c r="I21" s="139"/>
      <c r="J21" s="139"/>
      <c r="K21" s="139"/>
      <c r="L21" s="139"/>
      <c r="M21" s="139"/>
      <c r="N21" s="139"/>
      <c r="O21" s="139"/>
      <c r="P21" s="140"/>
      <c r="Q21" s="35"/>
      <c r="R21" s="77"/>
    </row>
    <row r="22" spans="1:18" ht="24" customHeight="1" x14ac:dyDescent="0.3">
      <c r="A22" s="94" t="s">
        <v>106</v>
      </c>
      <c r="B22" s="95"/>
      <c r="C22" s="95"/>
      <c r="D22" s="99"/>
      <c r="E22" s="37" t="s">
        <v>11</v>
      </c>
      <c r="F22" s="74" t="s">
        <v>12</v>
      </c>
      <c r="G22" s="74" t="s">
        <v>13</v>
      </c>
      <c r="H22" s="74" t="s">
        <v>14</v>
      </c>
      <c r="I22" s="74" t="s">
        <v>15</v>
      </c>
      <c r="J22" s="74" t="s">
        <v>16</v>
      </c>
      <c r="K22" s="74" t="s">
        <v>17</v>
      </c>
      <c r="L22" s="74" t="s">
        <v>18</v>
      </c>
      <c r="M22" s="74" t="s">
        <v>19</v>
      </c>
      <c r="N22" s="74" t="s">
        <v>20</v>
      </c>
      <c r="O22" s="74" t="s">
        <v>21</v>
      </c>
      <c r="P22" s="38" t="s">
        <v>22</v>
      </c>
      <c r="Q22" s="35"/>
      <c r="R22" s="77"/>
    </row>
    <row r="23" spans="1:18" ht="24" customHeight="1" x14ac:dyDescent="0.3">
      <c r="A23" s="95"/>
      <c r="B23" s="95"/>
      <c r="C23" s="95"/>
      <c r="D23" s="99"/>
      <c r="E23" s="72"/>
      <c r="F23" s="58"/>
      <c r="G23" s="58"/>
      <c r="H23" s="58"/>
      <c r="I23" s="58"/>
      <c r="J23" s="58"/>
      <c r="K23" s="58"/>
      <c r="L23" s="58"/>
      <c r="M23" s="58"/>
      <c r="N23" s="58"/>
      <c r="O23" s="58"/>
      <c r="P23" s="73"/>
      <c r="Q23" s="35" t="s">
        <v>23</v>
      </c>
      <c r="R23" s="77"/>
    </row>
    <row r="24" spans="1:18" ht="36.6" customHeight="1" thickBot="1" x14ac:dyDescent="0.35">
      <c r="A24" s="94" t="s">
        <v>83</v>
      </c>
      <c r="B24" s="95"/>
      <c r="C24" s="95"/>
      <c r="D24" s="99"/>
      <c r="E24" s="129"/>
      <c r="F24" s="130"/>
      <c r="G24" s="130"/>
      <c r="H24" s="130"/>
      <c r="I24" s="130"/>
      <c r="J24" s="130"/>
      <c r="K24" s="130"/>
      <c r="L24" s="130"/>
      <c r="M24" s="130"/>
      <c r="N24" s="130"/>
      <c r="O24" s="130"/>
      <c r="P24" s="131"/>
      <c r="Q24" s="35" t="s">
        <v>23</v>
      </c>
      <c r="R24" s="77"/>
    </row>
    <row r="25" spans="1:18"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c r="R25" s="78">
        <f>IF(MAX(E26:P26)&gt;$E$15,1,0)</f>
        <v>0</v>
      </c>
    </row>
    <row r="26" spans="1:18" ht="24" customHeight="1" x14ac:dyDescent="0.3">
      <c r="A26" s="95"/>
      <c r="B26" s="95"/>
      <c r="C26" s="95"/>
      <c r="D26" s="95"/>
      <c r="E26" s="58"/>
      <c r="F26" s="58"/>
      <c r="G26" s="58"/>
      <c r="H26" s="58"/>
      <c r="I26" s="58"/>
      <c r="J26" s="58"/>
      <c r="K26" s="58"/>
      <c r="L26" s="58"/>
      <c r="M26" s="58"/>
      <c r="N26" s="58"/>
      <c r="O26" s="58"/>
      <c r="P26" s="58"/>
      <c r="Q26" s="10" t="s">
        <v>79</v>
      </c>
      <c r="R26" s="79" t="str">
        <f>IF(MAX(E26:P26)&gt;$E$15,"※「リリースする各月の送電可能電力」が「送電可能電力」を超過している月があります。入力値を修正してください。","")</f>
        <v/>
      </c>
    </row>
    <row r="27" spans="1:18" ht="24" customHeight="1" x14ac:dyDescent="0.3">
      <c r="A27" s="94" t="s">
        <v>88</v>
      </c>
      <c r="B27" s="95"/>
      <c r="C27" s="95"/>
      <c r="D27" s="95"/>
      <c r="E27" s="36" t="s">
        <v>11</v>
      </c>
      <c r="F27" s="36" t="s">
        <v>12</v>
      </c>
      <c r="G27" s="36" t="s">
        <v>13</v>
      </c>
      <c r="H27" s="36" t="s">
        <v>14</v>
      </c>
      <c r="I27" s="36" t="s">
        <v>15</v>
      </c>
      <c r="J27" s="36" t="s">
        <v>16</v>
      </c>
      <c r="K27" s="36" t="s">
        <v>17</v>
      </c>
      <c r="L27" s="36" t="s">
        <v>18</v>
      </c>
      <c r="M27" s="36" t="s">
        <v>19</v>
      </c>
      <c r="N27" s="36" t="s">
        <v>20</v>
      </c>
      <c r="O27" s="36" t="s">
        <v>21</v>
      </c>
      <c r="P27" s="36" t="s">
        <v>22</v>
      </c>
      <c r="Q27" s="25"/>
      <c r="R27" s="77"/>
    </row>
    <row r="28" spans="1:18" ht="24" customHeight="1" x14ac:dyDescent="0.3">
      <c r="A28" s="95"/>
      <c r="B28" s="95"/>
      <c r="C28" s="95"/>
      <c r="D28" s="95"/>
      <c r="E28" s="59">
        <f>ROUND(計算用!$W$32,0)</f>
        <v>0</v>
      </c>
      <c r="F28" s="59">
        <f>ROUND(計算用!$W$33,0)</f>
        <v>0</v>
      </c>
      <c r="G28" s="59">
        <f>ROUND(計算用!$W$34,0)</f>
        <v>0</v>
      </c>
      <c r="H28" s="59">
        <f>ROUND(計算用!$W$35,0)</f>
        <v>0</v>
      </c>
      <c r="I28" s="59">
        <f>ROUND(計算用!$W$36,0)</f>
        <v>0</v>
      </c>
      <c r="J28" s="59">
        <f>ROUND(計算用!$W$37,0)</f>
        <v>0</v>
      </c>
      <c r="K28" s="59">
        <f>ROUND(計算用!$W$38,0)</f>
        <v>0</v>
      </c>
      <c r="L28" s="59">
        <f>ROUND(計算用!$W$39,0)</f>
        <v>0</v>
      </c>
      <c r="M28" s="59">
        <f>ROUND(計算用!$W$40,0)</f>
        <v>0</v>
      </c>
      <c r="N28" s="59">
        <f>ROUND(計算用!$W$41,0)</f>
        <v>0</v>
      </c>
      <c r="O28" s="59">
        <f>ROUND(計算用!$W$42,0)</f>
        <v>0</v>
      </c>
      <c r="P28" s="59">
        <f>ROUND(計算用!$W$43,0)</f>
        <v>0</v>
      </c>
      <c r="Q28" s="25" t="s">
        <v>23</v>
      </c>
      <c r="R28" s="77"/>
    </row>
    <row r="29" spans="1:18" ht="47.4" customHeight="1" x14ac:dyDescent="0.3">
      <c r="A29" s="103" t="s">
        <v>89</v>
      </c>
      <c r="B29" s="104"/>
      <c r="C29" s="104"/>
      <c r="D29" s="105"/>
      <c r="E29" s="132">
        <f>ROUND(計算用!N48,0)</f>
        <v>0</v>
      </c>
      <c r="F29" s="133"/>
      <c r="G29" s="133"/>
      <c r="H29" s="133"/>
      <c r="I29" s="133"/>
      <c r="J29" s="133"/>
      <c r="K29" s="133"/>
      <c r="L29" s="133"/>
      <c r="M29" s="133"/>
      <c r="N29" s="133"/>
      <c r="O29" s="133"/>
      <c r="P29" s="134"/>
      <c r="Q29" s="25" t="s">
        <v>23</v>
      </c>
      <c r="R29" s="77"/>
    </row>
    <row r="30" spans="1:18" ht="24" customHeight="1" x14ac:dyDescent="0.3">
      <c r="A30" s="88" t="s">
        <v>91</v>
      </c>
      <c r="B30" s="89"/>
      <c r="C30" s="89"/>
      <c r="D30" s="90"/>
      <c r="E30" s="51" t="s">
        <v>11</v>
      </c>
      <c r="F30" s="51" t="s">
        <v>12</v>
      </c>
      <c r="G30" s="51" t="s">
        <v>13</v>
      </c>
      <c r="H30" s="51" t="s">
        <v>14</v>
      </c>
      <c r="I30" s="51" t="s">
        <v>15</v>
      </c>
      <c r="J30" s="51" t="s">
        <v>16</v>
      </c>
      <c r="K30" s="51" t="s">
        <v>17</v>
      </c>
      <c r="L30" s="51" t="s">
        <v>18</v>
      </c>
      <c r="M30" s="51" t="s">
        <v>19</v>
      </c>
      <c r="N30" s="51" t="s">
        <v>20</v>
      </c>
      <c r="O30" s="51" t="s">
        <v>21</v>
      </c>
      <c r="P30" s="51" t="s">
        <v>22</v>
      </c>
      <c r="Q30" s="25"/>
      <c r="R30" s="77"/>
    </row>
    <row r="31" spans="1:18" ht="24" customHeight="1" x14ac:dyDescent="0.3">
      <c r="A31" s="91"/>
      <c r="B31" s="92"/>
      <c r="C31" s="92"/>
      <c r="D31" s="93"/>
      <c r="E31" s="60">
        <f>E23-E28</f>
        <v>0</v>
      </c>
      <c r="F31" s="60">
        <f t="shared" ref="F31:P31" si="0">F23-F28</f>
        <v>0</v>
      </c>
      <c r="G31" s="60">
        <f t="shared" si="0"/>
        <v>0</v>
      </c>
      <c r="H31" s="60">
        <f t="shared" si="0"/>
        <v>0</v>
      </c>
      <c r="I31" s="60">
        <f t="shared" si="0"/>
        <v>0</v>
      </c>
      <c r="J31" s="60">
        <f t="shared" si="0"/>
        <v>0</v>
      </c>
      <c r="K31" s="60">
        <f t="shared" si="0"/>
        <v>0</v>
      </c>
      <c r="L31" s="60">
        <f t="shared" si="0"/>
        <v>0</v>
      </c>
      <c r="M31" s="60">
        <f t="shared" si="0"/>
        <v>0</v>
      </c>
      <c r="N31" s="60">
        <f t="shared" si="0"/>
        <v>0</v>
      </c>
      <c r="O31" s="60">
        <f t="shared" si="0"/>
        <v>0</v>
      </c>
      <c r="P31" s="60">
        <f t="shared" si="0"/>
        <v>0</v>
      </c>
      <c r="Q31" s="25" t="s">
        <v>23</v>
      </c>
      <c r="R31" s="77"/>
    </row>
    <row r="32" spans="1:18" ht="48" customHeight="1" x14ac:dyDescent="0.3">
      <c r="A32" s="94" t="s">
        <v>92</v>
      </c>
      <c r="B32" s="95"/>
      <c r="C32" s="95"/>
      <c r="D32" s="95"/>
      <c r="E32" s="126">
        <f>E24-E29</f>
        <v>0</v>
      </c>
      <c r="F32" s="127"/>
      <c r="G32" s="127"/>
      <c r="H32" s="127"/>
      <c r="I32" s="127"/>
      <c r="J32" s="127"/>
      <c r="K32" s="127"/>
      <c r="L32" s="127"/>
      <c r="M32" s="127"/>
      <c r="N32" s="127"/>
      <c r="O32" s="127"/>
      <c r="P32" s="128"/>
      <c r="Q32" s="10" t="s">
        <v>23</v>
      </c>
      <c r="R32" s="77"/>
    </row>
    <row r="33" spans="1:18" x14ac:dyDescent="0.3">
      <c r="A33" s="1" t="s">
        <v>25</v>
      </c>
      <c r="N33" s="77"/>
      <c r="O33" s="77"/>
      <c r="P33" s="80" t="str">
        <f>E8</f>
        <v/>
      </c>
      <c r="Q33" s="77"/>
      <c r="R33" s="77"/>
    </row>
    <row r="34" spans="1:18" x14ac:dyDescent="0.3">
      <c r="A34" s="1" t="s">
        <v>120</v>
      </c>
    </row>
    <row r="35" spans="1:18" x14ac:dyDescent="0.3">
      <c r="B35" s="16" t="s">
        <v>110</v>
      </c>
    </row>
    <row r="36" spans="1:18" x14ac:dyDescent="0.3">
      <c r="B36" s="1" t="s">
        <v>119</v>
      </c>
    </row>
    <row r="37" spans="1:18" x14ac:dyDescent="0.3">
      <c r="B37" s="1" t="s">
        <v>104</v>
      </c>
    </row>
    <row r="38" spans="1:18" x14ac:dyDescent="0.3">
      <c r="B38" s="1" t="s">
        <v>105</v>
      </c>
    </row>
  </sheetData>
  <sheetProtection password="BE7C" sheet="1" objects="1" scenarios="1"/>
  <dataConsolidate/>
  <mergeCells count="34">
    <mergeCell ref="A27:D28"/>
    <mergeCell ref="A29:D29"/>
    <mergeCell ref="E29:P29"/>
    <mergeCell ref="A30:D31"/>
    <mergeCell ref="A32:D32"/>
    <mergeCell ref="E32:P32"/>
    <mergeCell ref="E24:P24"/>
    <mergeCell ref="A13:D13"/>
    <mergeCell ref="E13:P13"/>
    <mergeCell ref="A14:D14"/>
    <mergeCell ref="E14:P14"/>
    <mergeCell ref="A15:D15"/>
    <mergeCell ref="E15:P15"/>
    <mergeCell ref="A16:D16"/>
    <mergeCell ref="E16:P16"/>
    <mergeCell ref="A17:D18"/>
    <mergeCell ref="A19:D20"/>
    <mergeCell ref="A22:D23"/>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s>
  <phoneticPr fontId="2"/>
  <conditionalFormatting sqref="E32:P32">
    <cfRule type="cellIs" dxfId="53" priority="38" operator="lessThan">
      <formula>1000</formula>
    </cfRule>
    <cfRule type="cellIs" dxfId="52" priority="58" operator="greaterThan">
      <formula>$E$24</formula>
    </cfRule>
  </conditionalFormatting>
  <conditionalFormatting sqref="E31">
    <cfRule type="cellIs" dxfId="51" priority="37" operator="greaterThan">
      <formula>E23</formula>
    </cfRule>
  </conditionalFormatting>
  <conditionalFormatting sqref="F31">
    <cfRule type="cellIs" dxfId="50" priority="36" operator="greaterThan">
      <formula>F23</formula>
    </cfRule>
  </conditionalFormatting>
  <conditionalFormatting sqref="G31">
    <cfRule type="cellIs" dxfId="49" priority="35" operator="greaterThan">
      <formula>G23</formula>
    </cfRule>
  </conditionalFormatting>
  <conditionalFormatting sqref="H31">
    <cfRule type="cellIs" dxfId="48" priority="34" operator="greaterThan">
      <formula>H23</formula>
    </cfRule>
  </conditionalFormatting>
  <conditionalFormatting sqref="I31">
    <cfRule type="cellIs" dxfId="47" priority="33" operator="greaterThan">
      <formula>I23</formula>
    </cfRule>
  </conditionalFormatting>
  <conditionalFormatting sqref="J31">
    <cfRule type="cellIs" dxfId="46" priority="32" operator="greaterThan">
      <formula>J23</formula>
    </cfRule>
  </conditionalFormatting>
  <conditionalFormatting sqref="K31">
    <cfRule type="cellIs" dxfId="45" priority="31" operator="greaterThan">
      <formula>K23</formula>
    </cfRule>
  </conditionalFormatting>
  <conditionalFormatting sqref="L31">
    <cfRule type="cellIs" dxfId="44" priority="30" operator="greaterThan">
      <formula>L23</formula>
    </cfRule>
  </conditionalFormatting>
  <conditionalFormatting sqref="M31">
    <cfRule type="cellIs" dxfId="43" priority="29" operator="greaterThan">
      <formula>M23</formula>
    </cfRule>
  </conditionalFormatting>
  <conditionalFormatting sqref="N31">
    <cfRule type="cellIs" dxfId="42" priority="28" operator="greaterThan">
      <formula>N23</formula>
    </cfRule>
  </conditionalFormatting>
  <conditionalFormatting sqref="O31">
    <cfRule type="cellIs" dxfId="41" priority="27" operator="greaterThan">
      <formula>O23</formula>
    </cfRule>
  </conditionalFormatting>
  <conditionalFormatting sqref="P31">
    <cfRule type="cellIs" dxfId="40" priority="26" operator="greaterThan">
      <formula>P23</formula>
    </cfRule>
  </conditionalFormatting>
  <conditionalFormatting sqref="E29:P29">
    <cfRule type="cellIs" dxfId="39" priority="13" operator="greaterThan">
      <formula>$E$24</formula>
    </cfRule>
  </conditionalFormatting>
  <conditionalFormatting sqref="E28:P28">
    <cfRule type="cellIs" dxfId="38" priority="12" operator="greaterThan">
      <formula>E23</formula>
    </cfRule>
  </conditionalFormatting>
  <conditionalFormatting sqref="F28">
    <cfRule type="cellIs" dxfId="37" priority="11" operator="greaterThan">
      <formula>F23</formula>
    </cfRule>
  </conditionalFormatting>
  <conditionalFormatting sqref="G28">
    <cfRule type="cellIs" dxfId="36" priority="10" operator="greaterThan">
      <formula>G23</formula>
    </cfRule>
  </conditionalFormatting>
  <conditionalFormatting sqref="H28">
    <cfRule type="cellIs" dxfId="35" priority="9" operator="greaterThan">
      <formula>H23</formula>
    </cfRule>
  </conditionalFormatting>
  <conditionalFormatting sqref="I28">
    <cfRule type="cellIs" dxfId="34" priority="8" operator="greaterThan">
      <formula>I23</formula>
    </cfRule>
  </conditionalFormatting>
  <conditionalFormatting sqref="J28">
    <cfRule type="cellIs" dxfId="33" priority="7" operator="greaterThan">
      <formula>J23</formula>
    </cfRule>
  </conditionalFormatting>
  <conditionalFormatting sqref="K28">
    <cfRule type="cellIs" dxfId="32" priority="6" operator="greaterThan">
      <formula>K23</formula>
    </cfRule>
  </conditionalFormatting>
  <conditionalFormatting sqref="L28">
    <cfRule type="cellIs" dxfId="31" priority="5" operator="greaterThan">
      <formula>L23</formula>
    </cfRule>
  </conditionalFormatting>
  <conditionalFormatting sqref="M28">
    <cfRule type="cellIs" dxfId="30" priority="4" operator="greaterThan">
      <formula>M23</formula>
    </cfRule>
  </conditionalFormatting>
  <conditionalFormatting sqref="N28">
    <cfRule type="cellIs" dxfId="29" priority="3" operator="greaterThan">
      <formula>N23</formula>
    </cfRule>
  </conditionalFormatting>
  <conditionalFormatting sqref="O28">
    <cfRule type="cellIs" dxfId="28" priority="2" operator="greaterThan">
      <formula>O23</formula>
    </cfRule>
  </conditionalFormatting>
  <conditionalFormatting sqref="P28">
    <cfRule type="cellIs" dxfId="27" priority="1" operator="greaterThan">
      <formula>P23</formula>
    </cfRule>
  </conditionalFormatting>
  <dataValidations count="2">
    <dataValidation allowBlank="1" showInputMessage="1" showErrorMessage="1" error="期待容量以下の整数値で入力してください" sqref="E32:P32" xr:uid="{03324D50-AB91-4DAD-9179-06F65A1A4D22}"/>
    <dataValidation type="whole" operator="lessThanOrEqual" allowBlank="1" showInputMessage="1" showErrorMessage="1" error="「送電可能電力」以下の整数値を入力してください" sqref="E26:P26" xr:uid="{2D8FE8C3-85E5-46AC-A888-EB23A46E11E9}">
      <formula1>$E$15</formula1>
    </dataValidation>
  </dataValidations>
  <pageMargins left="0.11811023622047245" right="0.11811023622047245" top="0.35433070866141736" bottom="0.35433070866141736" header="0.31496062992125984" footer="0.31496062992125984"/>
  <pageSetup paperSize="9" scale="64" orientation="landscape" r:id="rId1"/>
  <rowBreaks count="2" manualBreakCount="2">
    <brk id="9" max="16383" man="1"/>
    <brk id="25"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06CF0-4687-4CC0-B375-474F7F246EED}">
  <sheetPr>
    <tabColor rgb="FFFFFF00"/>
    <pageSetUpPr fitToPage="1"/>
  </sheetPr>
  <dimension ref="A1:R38"/>
  <sheetViews>
    <sheetView view="pageBreakPreview" zoomScale="85" zoomScaleNormal="60" zoomScaleSheetLayoutView="85" workbookViewId="0"/>
  </sheetViews>
  <sheetFormatPr defaultColWidth="9" defaultRowHeight="15" x14ac:dyDescent="0.3"/>
  <cols>
    <col min="1" max="4" width="5.6640625" style="1" customWidth="1"/>
    <col min="5" max="5" width="10.44140625" style="1" bestFit="1" customWidth="1"/>
    <col min="6" max="11" width="12.6640625" style="1" bestFit="1" customWidth="1"/>
    <col min="12" max="16" width="10.44140625" style="1" bestFit="1" customWidth="1"/>
    <col min="17" max="20" width="5.6640625" style="1" customWidth="1"/>
    <col min="21" max="16384" width="9" style="1"/>
  </cols>
  <sheetData>
    <row r="1" spans="1:18" ht="16.2" x14ac:dyDescent="0.3">
      <c r="A1" s="42" t="s">
        <v>85</v>
      </c>
      <c r="B1" s="42"/>
      <c r="C1" s="42"/>
      <c r="D1" s="42"/>
      <c r="E1" s="42"/>
      <c r="F1" s="19" t="s">
        <v>53</v>
      </c>
    </row>
    <row r="2" spans="1:18" ht="16.2" x14ac:dyDescent="0.3">
      <c r="A2" s="119" t="s">
        <v>0</v>
      </c>
      <c r="B2" s="120"/>
      <c r="C2" s="3"/>
      <c r="D2" s="3"/>
      <c r="E2" s="3"/>
      <c r="F2" s="3"/>
      <c r="G2" s="3"/>
      <c r="H2" s="3"/>
      <c r="I2" s="3"/>
      <c r="J2" s="3"/>
      <c r="K2" s="3"/>
      <c r="L2" s="3"/>
      <c r="M2" s="3"/>
      <c r="N2" s="3"/>
      <c r="O2" s="3"/>
      <c r="P2" s="3"/>
      <c r="Q2" s="3"/>
    </row>
    <row r="3" spans="1:18" ht="16.2" x14ac:dyDescent="0.3">
      <c r="A3" s="62"/>
      <c r="B3" s="63"/>
      <c r="C3" s="3"/>
      <c r="D3" s="3"/>
      <c r="E3" s="3"/>
      <c r="F3" s="3"/>
      <c r="G3" s="3"/>
      <c r="H3" s="3"/>
      <c r="I3" s="3"/>
      <c r="J3" s="3"/>
      <c r="K3" s="3"/>
      <c r="L3" s="3"/>
      <c r="M3" s="3"/>
      <c r="N3" s="3"/>
      <c r="O3" s="3"/>
      <c r="P3" s="3"/>
      <c r="Q3" s="3"/>
    </row>
    <row r="4" spans="1:18" ht="16.2" x14ac:dyDescent="0.3">
      <c r="A4" s="121" t="s">
        <v>112</v>
      </c>
      <c r="B4" s="121"/>
      <c r="C4" s="121"/>
      <c r="D4" s="121"/>
      <c r="E4" s="121"/>
      <c r="F4" s="121"/>
      <c r="G4" s="121"/>
      <c r="H4" s="121"/>
      <c r="I4" s="121"/>
      <c r="J4" s="121"/>
      <c r="K4" s="121"/>
      <c r="L4" s="121"/>
      <c r="M4" s="121"/>
      <c r="N4" s="121"/>
      <c r="O4" s="121"/>
      <c r="P4" s="121"/>
      <c r="Q4" s="121"/>
    </row>
    <row r="5" spans="1:18" ht="16.2" x14ac:dyDescent="0.3">
      <c r="A5" s="3"/>
      <c r="B5" s="3"/>
      <c r="C5" s="3"/>
      <c r="D5" s="3"/>
      <c r="E5" s="3"/>
      <c r="F5" s="3"/>
      <c r="G5" s="3"/>
      <c r="H5" s="3"/>
      <c r="I5" s="3"/>
      <c r="J5" s="3"/>
      <c r="K5" s="3"/>
      <c r="L5" s="3"/>
      <c r="M5" s="3"/>
      <c r="N5" s="3"/>
      <c r="O5" s="3"/>
      <c r="P5" s="3"/>
      <c r="Q5" s="3"/>
    </row>
    <row r="6" spans="1:18" ht="16.2" x14ac:dyDescent="0.3">
      <c r="A6" s="121" t="s">
        <v>46</v>
      </c>
      <c r="B6" s="121"/>
      <c r="C6" s="121"/>
      <c r="D6" s="121"/>
      <c r="E6" s="121"/>
      <c r="F6" s="121"/>
      <c r="G6" s="121"/>
      <c r="H6" s="121"/>
      <c r="I6" s="121"/>
      <c r="J6" s="121"/>
      <c r="K6" s="121"/>
      <c r="L6" s="121"/>
      <c r="M6" s="121"/>
      <c r="N6" s="121"/>
      <c r="O6" s="121"/>
      <c r="P6" s="121"/>
      <c r="Q6" s="121"/>
    </row>
    <row r="7" spans="1:18" ht="16.2" x14ac:dyDescent="0.3">
      <c r="C7" s="3"/>
      <c r="D7" s="3"/>
      <c r="E7" s="3"/>
      <c r="F7" s="3"/>
      <c r="G7" s="3"/>
      <c r="H7" s="3"/>
      <c r="I7" s="3"/>
      <c r="J7" s="3"/>
      <c r="K7" s="3"/>
      <c r="L7" s="3"/>
      <c r="M7" s="3"/>
      <c r="N7" s="3"/>
      <c r="O7" s="3"/>
      <c r="P7" s="3"/>
      <c r="Q7" s="3"/>
    </row>
    <row r="8" spans="1:18" ht="16.2" x14ac:dyDescent="0.3">
      <c r="A8" s="12"/>
      <c r="B8" s="12"/>
      <c r="C8" s="12"/>
      <c r="D8" s="12"/>
      <c r="E8" s="75" t="str">
        <f>IF(OR($R$25=1),"！！！入力エラーがあります。R列のコメントを確認してください。！！！","")</f>
        <v/>
      </c>
      <c r="F8" s="76"/>
      <c r="G8" s="76"/>
      <c r="H8" s="76"/>
      <c r="I8" s="76"/>
      <c r="J8" s="76"/>
      <c r="K8" s="76"/>
      <c r="L8" s="76"/>
      <c r="M8" s="170" t="str">
        <f>【リリースAX】合計!M11</f>
        <v>&lt;会社名&gt;</v>
      </c>
      <c r="N8" s="170"/>
      <c r="O8" s="170"/>
      <c r="P8" s="170"/>
      <c r="Q8" s="170"/>
      <c r="R8" s="77"/>
    </row>
    <row r="9" spans="1:18" ht="24" customHeight="1" thickBot="1" x14ac:dyDescent="0.35">
      <c r="A9" s="95" t="s">
        <v>1</v>
      </c>
      <c r="B9" s="95"/>
      <c r="C9" s="95"/>
      <c r="D9" s="95"/>
      <c r="E9" s="123" t="s">
        <v>24</v>
      </c>
      <c r="F9" s="124"/>
      <c r="G9" s="124"/>
      <c r="H9" s="124"/>
      <c r="I9" s="124"/>
      <c r="J9" s="124"/>
      <c r="K9" s="124"/>
      <c r="L9" s="124"/>
      <c r="M9" s="124"/>
      <c r="N9" s="124"/>
      <c r="O9" s="124"/>
      <c r="P9" s="125"/>
      <c r="Q9" s="30" t="s">
        <v>2</v>
      </c>
      <c r="R9" s="77"/>
    </row>
    <row r="10" spans="1:18" ht="24" customHeight="1" x14ac:dyDescent="0.3">
      <c r="A10" s="95" t="s">
        <v>3</v>
      </c>
      <c r="B10" s="95"/>
      <c r="C10" s="95"/>
      <c r="D10" s="99"/>
      <c r="E10" s="144"/>
      <c r="F10" s="145"/>
      <c r="G10" s="145"/>
      <c r="H10" s="145"/>
      <c r="I10" s="145"/>
      <c r="J10" s="145"/>
      <c r="K10" s="145"/>
      <c r="L10" s="145"/>
      <c r="M10" s="145"/>
      <c r="N10" s="145"/>
      <c r="O10" s="145"/>
      <c r="P10" s="146"/>
      <c r="Q10" s="33"/>
      <c r="R10" s="77"/>
    </row>
    <row r="11" spans="1:18" ht="30" customHeight="1" x14ac:dyDescent="0.3">
      <c r="A11" s="94" t="s">
        <v>4</v>
      </c>
      <c r="B11" s="94"/>
      <c r="C11" s="94"/>
      <c r="D11" s="103"/>
      <c r="E11" s="141"/>
      <c r="F11" s="142"/>
      <c r="G11" s="142"/>
      <c r="H11" s="142"/>
      <c r="I11" s="142"/>
      <c r="J11" s="142"/>
      <c r="K11" s="142"/>
      <c r="L11" s="142"/>
      <c r="M11" s="142"/>
      <c r="N11" s="142"/>
      <c r="O11" s="142"/>
      <c r="P11" s="143"/>
      <c r="Q11" s="33"/>
      <c r="R11" s="77"/>
    </row>
    <row r="12" spans="1:18" ht="24" customHeight="1" x14ac:dyDescent="0.3">
      <c r="A12" s="95" t="s">
        <v>5</v>
      </c>
      <c r="B12" s="95"/>
      <c r="C12" s="95"/>
      <c r="D12" s="99"/>
      <c r="E12" s="141"/>
      <c r="F12" s="142"/>
      <c r="G12" s="142"/>
      <c r="H12" s="142"/>
      <c r="I12" s="142"/>
      <c r="J12" s="142"/>
      <c r="K12" s="142"/>
      <c r="L12" s="142"/>
      <c r="M12" s="142"/>
      <c r="N12" s="142"/>
      <c r="O12" s="142"/>
      <c r="P12" s="143"/>
      <c r="Q12" s="33"/>
      <c r="R12" s="77"/>
    </row>
    <row r="13" spans="1:18" ht="24" customHeight="1" x14ac:dyDescent="0.3">
      <c r="A13" s="95" t="s">
        <v>6</v>
      </c>
      <c r="B13" s="95"/>
      <c r="C13" s="95"/>
      <c r="D13" s="99"/>
      <c r="E13" s="141"/>
      <c r="F13" s="142"/>
      <c r="G13" s="142"/>
      <c r="H13" s="142"/>
      <c r="I13" s="142"/>
      <c r="J13" s="142"/>
      <c r="K13" s="142"/>
      <c r="L13" s="142"/>
      <c r="M13" s="142"/>
      <c r="N13" s="142"/>
      <c r="O13" s="142"/>
      <c r="P13" s="143"/>
      <c r="Q13" s="33"/>
      <c r="R13" s="77"/>
    </row>
    <row r="14" spans="1:18" ht="24" customHeight="1" x14ac:dyDescent="0.3">
      <c r="A14" s="95" t="s">
        <v>7</v>
      </c>
      <c r="B14" s="95"/>
      <c r="C14" s="95"/>
      <c r="D14" s="99"/>
      <c r="E14" s="138"/>
      <c r="F14" s="139"/>
      <c r="G14" s="139"/>
      <c r="H14" s="139"/>
      <c r="I14" s="139"/>
      <c r="J14" s="139"/>
      <c r="K14" s="139"/>
      <c r="L14" s="139"/>
      <c r="M14" s="139"/>
      <c r="N14" s="139"/>
      <c r="O14" s="139"/>
      <c r="P14" s="140"/>
      <c r="Q14" s="34" t="s">
        <v>23</v>
      </c>
      <c r="R14" s="77"/>
    </row>
    <row r="15" spans="1:18" ht="24" customHeight="1" x14ac:dyDescent="0.3">
      <c r="A15" s="123" t="s">
        <v>38</v>
      </c>
      <c r="B15" s="124"/>
      <c r="C15" s="124"/>
      <c r="D15" s="124"/>
      <c r="E15" s="138"/>
      <c r="F15" s="139"/>
      <c r="G15" s="139"/>
      <c r="H15" s="139"/>
      <c r="I15" s="139"/>
      <c r="J15" s="139"/>
      <c r="K15" s="139"/>
      <c r="L15" s="139"/>
      <c r="M15" s="139"/>
      <c r="N15" s="139"/>
      <c r="O15" s="139"/>
      <c r="P15" s="140"/>
      <c r="Q15" s="35" t="s">
        <v>23</v>
      </c>
      <c r="R15" s="77"/>
    </row>
    <row r="16" spans="1:18" ht="36.6" customHeight="1" thickBot="1" x14ac:dyDescent="0.35">
      <c r="A16" s="94" t="s">
        <v>80</v>
      </c>
      <c r="B16" s="95"/>
      <c r="C16" s="95"/>
      <c r="D16" s="99"/>
      <c r="E16" s="135"/>
      <c r="F16" s="136"/>
      <c r="G16" s="136"/>
      <c r="H16" s="136"/>
      <c r="I16" s="136"/>
      <c r="J16" s="136"/>
      <c r="K16" s="136"/>
      <c r="L16" s="136"/>
      <c r="M16" s="136"/>
      <c r="N16" s="136"/>
      <c r="O16" s="136"/>
      <c r="P16" s="137"/>
      <c r="Q16" s="35" t="s">
        <v>82</v>
      </c>
      <c r="R16" s="77"/>
    </row>
    <row r="17" spans="1:18" ht="24" customHeight="1" x14ac:dyDescent="0.3">
      <c r="A17" s="156" t="s">
        <v>81</v>
      </c>
      <c r="B17" s="157"/>
      <c r="C17" s="157"/>
      <c r="D17" s="157"/>
      <c r="E17" s="52" t="s">
        <v>11</v>
      </c>
      <c r="F17" s="52" t="s">
        <v>12</v>
      </c>
      <c r="G17" s="52" t="s">
        <v>13</v>
      </c>
      <c r="H17" s="52" t="s">
        <v>14</v>
      </c>
      <c r="I17" s="52" t="s">
        <v>15</v>
      </c>
      <c r="J17" s="52" t="s">
        <v>16</v>
      </c>
      <c r="K17" s="52" t="s">
        <v>17</v>
      </c>
      <c r="L17" s="52" t="s">
        <v>18</v>
      </c>
      <c r="M17" s="52" t="s">
        <v>19</v>
      </c>
      <c r="N17" s="52" t="s">
        <v>20</v>
      </c>
      <c r="O17" s="52" t="s">
        <v>21</v>
      </c>
      <c r="P17" s="52" t="s">
        <v>22</v>
      </c>
      <c r="Q17" s="55"/>
      <c r="R17" s="77"/>
    </row>
    <row r="18" spans="1:18" ht="24" customHeight="1" thickBot="1" x14ac:dyDescent="0.35">
      <c r="A18" s="157"/>
      <c r="B18" s="157"/>
      <c r="C18" s="157"/>
      <c r="D18" s="157"/>
      <c r="E18" s="57">
        <f>計算用!$AI4</f>
        <v>0</v>
      </c>
      <c r="F18" s="57">
        <f>計算用!$AI5</f>
        <v>0</v>
      </c>
      <c r="G18" s="57">
        <f>計算用!$AI6</f>
        <v>0</v>
      </c>
      <c r="H18" s="57">
        <f>計算用!$AI7</f>
        <v>0</v>
      </c>
      <c r="I18" s="57">
        <f>計算用!$AI8</f>
        <v>0</v>
      </c>
      <c r="J18" s="57">
        <f>計算用!$AI9</f>
        <v>0</v>
      </c>
      <c r="K18" s="57">
        <f>計算用!$AI10</f>
        <v>0</v>
      </c>
      <c r="L18" s="57">
        <f>計算用!$AI11</f>
        <v>0</v>
      </c>
      <c r="M18" s="57">
        <f>計算用!$AI12</f>
        <v>0</v>
      </c>
      <c r="N18" s="57">
        <f>計算用!$AI13</f>
        <v>0</v>
      </c>
      <c r="O18" s="57">
        <f>計算用!$AI14</f>
        <v>0</v>
      </c>
      <c r="P18" s="57">
        <f>計算用!$AI15</f>
        <v>0</v>
      </c>
      <c r="Q18" s="55" t="s">
        <v>82</v>
      </c>
      <c r="R18" s="77"/>
    </row>
    <row r="19" spans="1:18" ht="24" customHeight="1" x14ac:dyDescent="0.3">
      <c r="A19" s="94" t="s">
        <v>84</v>
      </c>
      <c r="B19" s="95"/>
      <c r="C19" s="95"/>
      <c r="D19" s="99"/>
      <c r="E19" s="39" t="s">
        <v>11</v>
      </c>
      <c r="F19" s="40" t="s">
        <v>12</v>
      </c>
      <c r="G19" s="40" t="s">
        <v>13</v>
      </c>
      <c r="H19" s="40" t="s">
        <v>14</v>
      </c>
      <c r="I19" s="40" t="s">
        <v>15</v>
      </c>
      <c r="J19" s="40" t="s">
        <v>16</v>
      </c>
      <c r="K19" s="40" t="s">
        <v>17</v>
      </c>
      <c r="L19" s="40" t="s">
        <v>18</v>
      </c>
      <c r="M19" s="40" t="s">
        <v>19</v>
      </c>
      <c r="N19" s="40" t="s">
        <v>20</v>
      </c>
      <c r="O19" s="40" t="s">
        <v>21</v>
      </c>
      <c r="P19" s="41" t="s">
        <v>22</v>
      </c>
      <c r="Q19" s="35"/>
      <c r="R19" s="77"/>
    </row>
    <row r="20" spans="1:18" ht="24" customHeight="1" x14ac:dyDescent="0.3">
      <c r="A20" s="95"/>
      <c r="B20" s="95"/>
      <c r="C20" s="95"/>
      <c r="D20" s="99"/>
      <c r="E20" s="72"/>
      <c r="F20" s="58"/>
      <c r="G20" s="58"/>
      <c r="H20" s="58"/>
      <c r="I20" s="58"/>
      <c r="J20" s="58"/>
      <c r="K20" s="58"/>
      <c r="L20" s="58"/>
      <c r="M20" s="58"/>
      <c r="N20" s="58"/>
      <c r="O20" s="58"/>
      <c r="P20" s="73"/>
      <c r="Q20" s="35" t="s">
        <v>23</v>
      </c>
      <c r="R20" s="77"/>
    </row>
    <row r="21" spans="1:18" ht="36" customHeight="1" x14ac:dyDescent="0.3">
      <c r="A21" s="94" t="s">
        <v>87</v>
      </c>
      <c r="B21" s="95"/>
      <c r="C21" s="95"/>
      <c r="D21" s="99"/>
      <c r="E21" s="138"/>
      <c r="F21" s="139"/>
      <c r="G21" s="139"/>
      <c r="H21" s="139"/>
      <c r="I21" s="139"/>
      <c r="J21" s="139"/>
      <c r="K21" s="139"/>
      <c r="L21" s="139"/>
      <c r="M21" s="139"/>
      <c r="N21" s="139"/>
      <c r="O21" s="139"/>
      <c r="P21" s="140"/>
      <c r="Q21" s="35"/>
      <c r="R21" s="77"/>
    </row>
    <row r="22" spans="1:18" ht="24" customHeight="1" x14ac:dyDescent="0.3">
      <c r="A22" s="94" t="s">
        <v>106</v>
      </c>
      <c r="B22" s="95"/>
      <c r="C22" s="95"/>
      <c r="D22" s="99"/>
      <c r="E22" s="37" t="s">
        <v>11</v>
      </c>
      <c r="F22" s="74" t="s">
        <v>12</v>
      </c>
      <c r="G22" s="74" t="s">
        <v>13</v>
      </c>
      <c r="H22" s="74" t="s">
        <v>14</v>
      </c>
      <c r="I22" s="74" t="s">
        <v>15</v>
      </c>
      <c r="J22" s="74" t="s">
        <v>16</v>
      </c>
      <c r="K22" s="74" t="s">
        <v>17</v>
      </c>
      <c r="L22" s="74" t="s">
        <v>18</v>
      </c>
      <c r="M22" s="74" t="s">
        <v>19</v>
      </c>
      <c r="N22" s="74" t="s">
        <v>20</v>
      </c>
      <c r="O22" s="74" t="s">
        <v>21</v>
      </c>
      <c r="P22" s="38" t="s">
        <v>22</v>
      </c>
      <c r="Q22" s="35"/>
      <c r="R22" s="77"/>
    </row>
    <row r="23" spans="1:18" ht="24" customHeight="1" x14ac:dyDescent="0.3">
      <c r="A23" s="95"/>
      <c r="B23" s="95"/>
      <c r="C23" s="95"/>
      <c r="D23" s="99"/>
      <c r="E23" s="72"/>
      <c r="F23" s="58"/>
      <c r="G23" s="58"/>
      <c r="H23" s="58"/>
      <c r="I23" s="58"/>
      <c r="J23" s="58"/>
      <c r="K23" s="58"/>
      <c r="L23" s="58"/>
      <c r="M23" s="58"/>
      <c r="N23" s="58"/>
      <c r="O23" s="58"/>
      <c r="P23" s="73"/>
      <c r="Q23" s="35" t="s">
        <v>23</v>
      </c>
      <c r="R23" s="77"/>
    </row>
    <row r="24" spans="1:18" ht="36.6" customHeight="1" thickBot="1" x14ac:dyDescent="0.35">
      <c r="A24" s="94" t="s">
        <v>83</v>
      </c>
      <c r="B24" s="95"/>
      <c r="C24" s="95"/>
      <c r="D24" s="99"/>
      <c r="E24" s="129"/>
      <c r="F24" s="130"/>
      <c r="G24" s="130"/>
      <c r="H24" s="130"/>
      <c r="I24" s="130"/>
      <c r="J24" s="130"/>
      <c r="K24" s="130"/>
      <c r="L24" s="130"/>
      <c r="M24" s="130"/>
      <c r="N24" s="130"/>
      <c r="O24" s="130"/>
      <c r="P24" s="131"/>
      <c r="Q24" s="35" t="s">
        <v>23</v>
      </c>
      <c r="R24" s="77"/>
    </row>
    <row r="25" spans="1:18" ht="24" customHeight="1" x14ac:dyDescent="0.3">
      <c r="A25" s="94" t="s">
        <v>94</v>
      </c>
      <c r="B25" s="95"/>
      <c r="C25" s="95"/>
      <c r="D25" s="95"/>
      <c r="E25" s="40" t="s">
        <v>11</v>
      </c>
      <c r="F25" s="40" t="s">
        <v>12</v>
      </c>
      <c r="G25" s="40" t="s">
        <v>13</v>
      </c>
      <c r="H25" s="40" t="s">
        <v>14</v>
      </c>
      <c r="I25" s="40" t="s">
        <v>15</v>
      </c>
      <c r="J25" s="40" t="s">
        <v>16</v>
      </c>
      <c r="K25" s="40" t="s">
        <v>17</v>
      </c>
      <c r="L25" s="40" t="s">
        <v>18</v>
      </c>
      <c r="M25" s="40" t="s">
        <v>19</v>
      </c>
      <c r="N25" s="40" t="s">
        <v>20</v>
      </c>
      <c r="O25" s="40" t="s">
        <v>21</v>
      </c>
      <c r="P25" s="40" t="s">
        <v>22</v>
      </c>
      <c r="Q25" s="26"/>
      <c r="R25" s="78">
        <f>IF(MAX(E26:P26)&gt;$E$15,1,0)</f>
        <v>0</v>
      </c>
    </row>
    <row r="26" spans="1:18" ht="24" customHeight="1" x14ac:dyDescent="0.3">
      <c r="A26" s="95"/>
      <c r="B26" s="95"/>
      <c r="C26" s="95"/>
      <c r="D26" s="95"/>
      <c r="E26" s="58"/>
      <c r="F26" s="58"/>
      <c r="G26" s="58"/>
      <c r="H26" s="58"/>
      <c r="I26" s="58"/>
      <c r="J26" s="58"/>
      <c r="K26" s="58"/>
      <c r="L26" s="58"/>
      <c r="M26" s="58"/>
      <c r="N26" s="58"/>
      <c r="O26" s="58"/>
      <c r="P26" s="58"/>
      <c r="Q26" s="10" t="s">
        <v>79</v>
      </c>
      <c r="R26" s="79" t="str">
        <f>IF(MAX(E26:P26)&gt;$E$15,"※「リリースする各月の送電可能電力」が「送電可能電力」を超過している月があります。入力値を修正してください。","")</f>
        <v/>
      </c>
    </row>
    <row r="27" spans="1:18" ht="24" customHeight="1" x14ac:dyDescent="0.3">
      <c r="A27" s="156" t="s">
        <v>88</v>
      </c>
      <c r="B27" s="157"/>
      <c r="C27" s="157"/>
      <c r="D27" s="157"/>
      <c r="E27" s="52" t="s">
        <v>11</v>
      </c>
      <c r="F27" s="52" t="s">
        <v>12</v>
      </c>
      <c r="G27" s="52" t="s">
        <v>13</v>
      </c>
      <c r="H27" s="52" t="s">
        <v>14</v>
      </c>
      <c r="I27" s="52" t="s">
        <v>15</v>
      </c>
      <c r="J27" s="52" t="s">
        <v>16</v>
      </c>
      <c r="K27" s="52" t="s">
        <v>17</v>
      </c>
      <c r="L27" s="52" t="s">
        <v>18</v>
      </c>
      <c r="M27" s="52" t="s">
        <v>19</v>
      </c>
      <c r="N27" s="52" t="s">
        <v>20</v>
      </c>
      <c r="O27" s="52" t="s">
        <v>21</v>
      </c>
      <c r="P27" s="52" t="s">
        <v>22</v>
      </c>
      <c r="Q27" s="55"/>
      <c r="R27" s="77"/>
    </row>
    <row r="28" spans="1:18" ht="24" customHeight="1" x14ac:dyDescent="0.3">
      <c r="A28" s="157"/>
      <c r="B28" s="157"/>
      <c r="C28" s="157"/>
      <c r="D28" s="157"/>
      <c r="E28" s="59">
        <f>ROUND(計算用!$AI$32,0)</f>
        <v>0</v>
      </c>
      <c r="F28" s="59">
        <f>ROUND(計算用!$AI$33,0)</f>
        <v>0</v>
      </c>
      <c r="G28" s="59">
        <f>ROUND(計算用!$AI$34,0)</f>
        <v>0</v>
      </c>
      <c r="H28" s="59">
        <f>ROUND(計算用!$AI$35,0)</f>
        <v>0</v>
      </c>
      <c r="I28" s="59">
        <f>ROUND(計算用!$AI$36,0)</f>
        <v>0</v>
      </c>
      <c r="J28" s="59">
        <f>ROUND(計算用!$AI$37,0)</f>
        <v>0</v>
      </c>
      <c r="K28" s="59">
        <f>ROUND(計算用!$AI$38,0)</f>
        <v>0</v>
      </c>
      <c r="L28" s="59">
        <f>ROUND(計算用!$AI$39,0)</f>
        <v>0</v>
      </c>
      <c r="M28" s="59">
        <f>ROUND(計算用!$AI$40,0)</f>
        <v>0</v>
      </c>
      <c r="N28" s="59">
        <f>ROUND(計算用!$AI$41,0)</f>
        <v>0</v>
      </c>
      <c r="O28" s="59">
        <f>ROUND(計算用!$AI$42,0)</f>
        <v>0</v>
      </c>
      <c r="P28" s="59">
        <f>ROUND(計算用!$AI$43,0)</f>
        <v>0</v>
      </c>
      <c r="Q28" s="55" t="s">
        <v>23</v>
      </c>
      <c r="R28" s="77"/>
    </row>
    <row r="29" spans="1:18" ht="47.4" customHeight="1" x14ac:dyDescent="0.3">
      <c r="A29" s="158" t="s">
        <v>89</v>
      </c>
      <c r="B29" s="159"/>
      <c r="C29" s="159"/>
      <c r="D29" s="160"/>
      <c r="E29" s="132">
        <f>ROUND(計算用!Z48,0)</f>
        <v>0</v>
      </c>
      <c r="F29" s="133"/>
      <c r="G29" s="133"/>
      <c r="H29" s="133"/>
      <c r="I29" s="133"/>
      <c r="J29" s="133"/>
      <c r="K29" s="133"/>
      <c r="L29" s="133"/>
      <c r="M29" s="133"/>
      <c r="N29" s="133"/>
      <c r="O29" s="133"/>
      <c r="P29" s="134"/>
      <c r="Q29" s="55" t="s">
        <v>23</v>
      </c>
      <c r="R29" s="77"/>
    </row>
    <row r="30" spans="1:18" ht="24" customHeight="1" x14ac:dyDescent="0.3">
      <c r="A30" s="150" t="s">
        <v>91</v>
      </c>
      <c r="B30" s="151"/>
      <c r="C30" s="151"/>
      <c r="D30" s="152"/>
      <c r="E30" s="53" t="s">
        <v>11</v>
      </c>
      <c r="F30" s="53" t="s">
        <v>12</v>
      </c>
      <c r="G30" s="53" t="s">
        <v>13</v>
      </c>
      <c r="H30" s="53" t="s">
        <v>14</v>
      </c>
      <c r="I30" s="53" t="s">
        <v>15</v>
      </c>
      <c r="J30" s="53" t="s">
        <v>16</v>
      </c>
      <c r="K30" s="53" t="s">
        <v>17</v>
      </c>
      <c r="L30" s="53" t="s">
        <v>18</v>
      </c>
      <c r="M30" s="53" t="s">
        <v>19</v>
      </c>
      <c r="N30" s="53" t="s">
        <v>20</v>
      </c>
      <c r="O30" s="53" t="s">
        <v>21</v>
      </c>
      <c r="P30" s="53" t="s">
        <v>22</v>
      </c>
      <c r="Q30" s="55"/>
      <c r="R30" s="77"/>
    </row>
    <row r="31" spans="1:18" ht="24" customHeight="1" x14ac:dyDescent="0.3">
      <c r="A31" s="153"/>
      <c r="B31" s="154"/>
      <c r="C31" s="154"/>
      <c r="D31" s="155"/>
      <c r="E31" s="60">
        <f>E23-E28</f>
        <v>0</v>
      </c>
      <c r="F31" s="60">
        <f t="shared" ref="F31:P31" si="0">F23-F28</f>
        <v>0</v>
      </c>
      <c r="G31" s="60">
        <f t="shared" si="0"/>
        <v>0</v>
      </c>
      <c r="H31" s="60">
        <f t="shared" si="0"/>
        <v>0</v>
      </c>
      <c r="I31" s="60">
        <f t="shared" si="0"/>
        <v>0</v>
      </c>
      <c r="J31" s="60">
        <f t="shared" si="0"/>
        <v>0</v>
      </c>
      <c r="K31" s="60">
        <f t="shared" si="0"/>
        <v>0</v>
      </c>
      <c r="L31" s="60">
        <f t="shared" si="0"/>
        <v>0</v>
      </c>
      <c r="M31" s="60">
        <f t="shared" si="0"/>
        <v>0</v>
      </c>
      <c r="N31" s="60">
        <f t="shared" si="0"/>
        <v>0</v>
      </c>
      <c r="O31" s="60">
        <f t="shared" si="0"/>
        <v>0</v>
      </c>
      <c r="P31" s="60">
        <f t="shared" si="0"/>
        <v>0</v>
      </c>
      <c r="Q31" s="55" t="s">
        <v>23</v>
      </c>
      <c r="R31" s="77"/>
    </row>
    <row r="32" spans="1:18" ht="48" customHeight="1" x14ac:dyDescent="0.3">
      <c r="A32" s="156" t="s">
        <v>92</v>
      </c>
      <c r="B32" s="157"/>
      <c r="C32" s="157"/>
      <c r="D32" s="157"/>
      <c r="E32" s="126">
        <f>E24-E29</f>
        <v>0</v>
      </c>
      <c r="F32" s="127"/>
      <c r="G32" s="127"/>
      <c r="H32" s="127"/>
      <c r="I32" s="127"/>
      <c r="J32" s="127"/>
      <c r="K32" s="127"/>
      <c r="L32" s="127"/>
      <c r="M32" s="127"/>
      <c r="N32" s="127"/>
      <c r="O32" s="127"/>
      <c r="P32" s="128"/>
      <c r="Q32" s="56" t="s">
        <v>23</v>
      </c>
      <c r="R32" s="77"/>
    </row>
    <row r="33" spans="1:18" x14ac:dyDescent="0.3">
      <c r="A33" s="1" t="s">
        <v>25</v>
      </c>
      <c r="N33" s="77"/>
      <c r="O33" s="77"/>
      <c r="P33" s="80" t="str">
        <f>E8</f>
        <v/>
      </c>
      <c r="Q33" s="77"/>
      <c r="R33" s="77"/>
    </row>
    <row r="34" spans="1:18" x14ac:dyDescent="0.3">
      <c r="A34" s="1" t="s">
        <v>120</v>
      </c>
    </row>
    <row r="35" spans="1:18" x14ac:dyDescent="0.3">
      <c r="B35" s="16" t="s">
        <v>110</v>
      </c>
    </row>
    <row r="36" spans="1:18" x14ac:dyDescent="0.3">
      <c r="B36" s="1" t="s">
        <v>119</v>
      </c>
    </row>
    <row r="37" spans="1:18" x14ac:dyDescent="0.3">
      <c r="B37" s="1" t="s">
        <v>104</v>
      </c>
    </row>
    <row r="38" spans="1:18" x14ac:dyDescent="0.3">
      <c r="B38" s="1" t="s">
        <v>105</v>
      </c>
    </row>
  </sheetData>
  <sheetProtection password="BE7C" sheet="1" objects="1" scenarios="1"/>
  <dataConsolidate/>
  <mergeCells count="34">
    <mergeCell ref="A27:D28"/>
    <mergeCell ref="A29:D29"/>
    <mergeCell ref="E29:P29"/>
    <mergeCell ref="A30:D31"/>
    <mergeCell ref="A32:D32"/>
    <mergeCell ref="E32:P32"/>
    <mergeCell ref="E24:P24"/>
    <mergeCell ref="A13:D13"/>
    <mergeCell ref="E13:P13"/>
    <mergeCell ref="A14:D14"/>
    <mergeCell ref="E14:P14"/>
    <mergeCell ref="A15:D15"/>
    <mergeCell ref="E15:P15"/>
    <mergeCell ref="A16:D16"/>
    <mergeCell ref="E16:P16"/>
    <mergeCell ref="A17:D18"/>
    <mergeCell ref="A19:D20"/>
    <mergeCell ref="A22:D23"/>
    <mergeCell ref="A25:D26"/>
    <mergeCell ref="A21:D21"/>
    <mergeCell ref="E21:P21"/>
    <mergeCell ref="A2:B2"/>
    <mergeCell ref="A4:Q4"/>
    <mergeCell ref="A6:Q6"/>
    <mergeCell ref="M8:Q8"/>
    <mergeCell ref="A9:D9"/>
    <mergeCell ref="E9:P9"/>
    <mergeCell ref="A10:D10"/>
    <mergeCell ref="E10:P10"/>
    <mergeCell ref="A11:D11"/>
    <mergeCell ref="E11:P11"/>
    <mergeCell ref="A12:D12"/>
    <mergeCell ref="E12:P12"/>
    <mergeCell ref="A24:D24"/>
  </mergeCells>
  <phoneticPr fontId="2"/>
  <conditionalFormatting sqref="E32:P32">
    <cfRule type="cellIs" dxfId="26" priority="38" operator="lessThan">
      <formula>1000</formula>
    </cfRule>
    <cfRule type="cellIs" dxfId="25" priority="66" operator="greaterThan">
      <formula>$E$24</formula>
    </cfRule>
  </conditionalFormatting>
  <conditionalFormatting sqref="E31">
    <cfRule type="cellIs" dxfId="24" priority="37" operator="greaterThan">
      <formula>E23</formula>
    </cfRule>
  </conditionalFormatting>
  <conditionalFormatting sqref="F31">
    <cfRule type="cellIs" dxfId="23" priority="36" operator="greaterThan">
      <formula>F23</formula>
    </cfRule>
  </conditionalFormatting>
  <conditionalFormatting sqref="G31">
    <cfRule type="cellIs" dxfId="22" priority="35" operator="greaterThan">
      <formula>G23</formula>
    </cfRule>
  </conditionalFormatting>
  <conditionalFormatting sqref="H31">
    <cfRule type="cellIs" dxfId="21" priority="34" operator="greaterThan">
      <formula>H23</formula>
    </cfRule>
  </conditionalFormatting>
  <conditionalFormatting sqref="I31">
    <cfRule type="cellIs" dxfId="20" priority="33" operator="greaterThan">
      <formula>I23</formula>
    </cfRule>
  </conditionalFormatting>
  <conditionalFormatting sqref="J31">
    <cfRule type="cellIs" dxfId="19" priority="32" operator="greaterThan">
      <formula>J23</formula>
    </cfRule>
  </conditionalFormatting>
  <conditionalFormatting sqref="K31">
    <cfRule type="cellIs" dxfId="18" priority="31" operator="greaterThan">
      <formula>K23</formula>
    </cfRule>
  </conditionalFormatting>
  <conditionalFormatting sqref="L31">
    <cfRule type="cellIs" dxfId="17" priority="30" operator="greaterThan">
      <formula>L23</formula>
    </cfRule>
  </conditionalFormatting>
  <conditionalFormatting sqref="M31">
    <cfRule type="cellIs" dxfId="16" priority="29" operator="greaterThan">
      <formula>M23</formula>
    </cfRule>
  </conditionalFormatting>
  <conditionalFormatting sqref="N31">
    <cfRule type="cellIs" dxfId="15" priority="28" operator="greaterThan">
      <formula>N23</formula>
    </cfRule>
  </conditionalFormatting>
  <conditionalFormatting sqref="O31">
    <cfRule type="cellIs" dxfId="14" priority="27" operator="greaterThan">
      <formula>O23</formula>
    </cfRule>
  </conditionalFormatting>
  <conditionalFormatting sqref="P31">
    <cfRule type="cellIs" dxfId="13" priority="26" operator="greaterThan">
      <formula>P23</formula>
    </cfRule>
  </conditionalFormatting>
  <conditionalFormatting sqref="E29:P29">
    <cfRule type="cellIs" dxfId="12" priority="13" operator="greaterThan">
      <formula>$E$24</formula>
    </cfRule>
  </conditionalFormatting>
  <conditionalFormatting sqref="E28:P28">
    <cfRule type="cellIs" dxfId="11" priority="12" operator="greaterThan">
      <formula>E23</formula>
    </cfRule>
  </conditionalFormatting>
  <conditionalFormatting sqref="F28">
    <cfRule type="cellIs" dxfId="10" priority="11" operator="greaterThan">
      <formula>F23</formula>
    </cfRule>
  </conditionalFormatting>
  <conditionalFormatting sqref="G28">
    <cfRule type="cellIs" dxfId="9" priority="10" operator="greaterThan">
      <formula>G23</formula>
    </cfRule>
  </conditionalFormatting>
  <conditionalFormatting sqref="H28">
    <cfRule type="cellIs" dxfId="8" priority="9" operator="greaterThan">
      <formula>H23</formula>
    </cfRule>
  </conditionalFormatting>
  <conditionalFormatting sqref="I28">
    <cfRule type="cellIs" dxfId="7" priority="8" operator="greaterThan">
      <formula>I23</formula>
    </cfRule>
  </conditionalFormatting>
  <conditionalFormatting sqref="J28">
    <cfRule type="cellIs" dxfId="6" priority="7" operator="greaterThan">
      <formula>J23</formula>
    </cfRule>
  </conditionalFormatting>
  <conditionalFormatting sqref="K28">
    <cfRule type="cellIs" dxfId="5" priority="6" operator="greaterThan">
      <formula>K23</formula>
    </cfRule>
  </conditionalFormatting>
  <conditionalFormatting sqref="L28">
    <cfRule type="cellIs" dxfId="4" priority="5" operator="greaterThan">
      <formula>L23</formula>
    </cfRule>
  </conditionalFormatting>
  <conditionalFormatting sqref="M28">
    <cfRule type="cellIs" dxfId="3" priority="4" operator="greaterThan">
      <formula>M23</formula>
    </cfRule>
  </conditionalFormatting>
  <conditionalFormatting sqref="N28">
    <cfRule type="cellIs" dxfId="2" priority="3" operator="greaterThan">
      <formula>N23</formula>
    </cfRule>
  </conditionalFormatting>
  <conditionalFormatting sqref="O28">
    <cfRule type="cellIs" dxfId="1" priority="2" operator="greaterThan">
      <formula>O23</formula>
    </cfRule>
  </conditionalFormatting>
  <conditionalFormatting sqref="P28">
    <cfRule type="cellIs" dxfId="0" priority="1" operator="greaterThan">
      <formula>P23</formula>
    </cfRule>
  </conditionalFormatting>
  <dataValidations count="2">
    <dataValidation allowBlank="1" showInputMessage="1" showErrorMessage="1" error="期待容量以下の整数値で入力してください" sqref="E32:P32" xr:uid="{200A4157-B56C-4009-9208-D63B25588AD4}"/>
    <dataValidation type="whole" operator="lessThanOrEqual" allowBlank="1" showInputMessage="1" showErrorMessage="1" error="「送電可能電力」以下の整数値を入力してください" sqref="E26:P26" xr:uid="{553200A6-44B4-41A8-A50F-050A444CE457}">
      <formula1>$E$15</formula1>
    </dataValidation>
  </dataValidations>
  <pageMargins left="0.11811023622047245" right="0.11811023622047245" top="0.35433070866141736" bottom="0.35433070866141736" header="0.31496062992125984" footer="0.31496062992125984"/>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0748-52D4-4CC0-A905-BB6629A8E19C}">
  <sheetPr codeName="Sheet12">
    <tabColor theme="8" tint="0.59999389629810485"/>
  </sheetPr>
  <dimension ref="B2:C15"/>
  <sheetViews>
    <sheetView workbookViewId="0">
      <selection activeCell="A23" sqref="A23:D24"/>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70</v>
      </c>
    </row>
    <row r="3" spans="2:3" x14ac:dyDescent="0.3">
      <c r="B3" s="1" t="s">
        <v>57</v>
      </c>
      <c r="C3" s="20" t="s">
        <v>67</v>
      </c>
    </row>
    <row r="4" spans="2:3" x14ac:dyDescent="0.3">
      <c r="B4" s="1" t="s">
        <v>57</v>
      </c>
      <c r="C4" s="20" t="s">
        <v>68</v>
      </c>
    </row>
    <row r="5" spans="2:3" x14ac:dyDescent="0.3">
      <c r="C5" s="20" t="s">
        <v>69</v>
      </c>
    </row>
    <row r="7" spans="2:3" x14ac:dyDescent="0.3">
      <c r="B7" s="1" t="s">
        <v>58</v>
      </c>
    </row>
    <row r="8" spans="2:3" x14ac:dyDescent="0.3">
      <c r="C8" s="20" t="s">
        <v>59</v>
      </c>
    </row>
    <row r="9" spans="2:3" x14ac:dyDescent="0.3">
      <c r="C9" s="20" t="s">
        <v>60</v>
      </c>
    </row>
    <row r="10" spans="2:3" x14ac:dyDescent="0.3">
      <c r="C10" s="20" t="s">
        <v>61</v>
      </c>
    </row>
    <row r="11" spans="2:3" x14ac:dyDescent="0.3">
      <c r="C11" s="20" t="s">
        <v>62</v>
      </c>
    </row>
    <row r="12" spans="2:3" x14ac:dyDescent="0.3">
      <c r="C12" s="20" t="s">
        <v>66</v>
      </c>
    </row>
    <row r="13" spans="2:3" x14ac:dyDescent="0.3">
      <c r="C13" s="20" t="s">
        <v>63</v>
      </c>
    </row>
    <row r="14" spans="2:3" x14ac:dyDescent="0.3">
      <c r="C14" s="20" t="s">
        <v>64</v>
      </c>
    </row>
    <row r="15" spans="2:3" x14ac:dyDescent="0.3">
      <c r="C15" s="20" t="s">
        <v>65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記載例(合計)</vt:lpstr>
      <vt:lpstr>記載例(太陽光)</vt:lpstr>
      <vt:lpstr>記載例(風力)</vt:lpstr>
      <vt:lpstr>記載例(水力)</vt:lpstr>
      <vt:lpstr>【リリースAX】合計</vt:lpstr>
      <vt:lpstr>【リリースAX】入力 (太陽光)</vt:lpstr>
      <vt:lpstr>【リリースAX】入力(風力)</vt:lpstr>
      <vt:lpstr>【リリースAX】(水力)</vt:lpstr>
      <vt:lpstr>webにUP時は非表示にする⇒</vt:lpstr>
      <vt:lpstr>計算用</vt:lpstr>
      <vt:lpstr>合計※確認中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2026-03-06T04:25:00Z</dcterms:modified>
</cp:coreProperties>
</file>