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filterPrivacy="1" codeName="ThisWorkbook" defaultThemeVersion="124226"/>
  <xr:revisionPtr revIDLastSave="0" documentId="13_ncr:1_{454FB6CD-8FDD-4836-81A7-3777B4870248}" xr6:coauthVersionLast="36" xr6:coauthVersionMax="36" xr10:uidLastSave="{00000000-0000-0000-0000-000000000000}"/>
  <workbookProtection workbookPassword="BE7C" lockStructure="1"/>
  <bookViews>
    <workbookView xWindow="0" yWindow="0" windowWidth="38400" windowHeight="11688" tabRatio="851" activeTab="1" xr2:uid="{9A1C53C1-873B-47F7-914D-2425CF02D60B}"/>
  </bookViews>
  <sheets>
    <sheet name="記載例" sheetId="21" r:id="rId1"/>
    <sheet name="【調達AX】入力" sheetId="8" r:id="rId2"/>
    <sheet name="計算MAP" sheetId="26" state="hidden" r:id="rId3"/>
    <sheet name="webにUP時は非表示にする⇒" sheetId="13" state="hidden" r:id="rId4"/>
    <sheet name="入力" sheetId="4" state="hidden" r:id="rId5"/>
    <sheet name="計算用(最新期待容量)" sheetId="2" state="hidden" r:id="rId6"/>
    <sheet name="計算用(メイン契約容量×調達AX調整係数)" sheetId="25" state="hidden" r:id="rId7"/>
    <sheet name="計算用(メイン＆調達)" sheetId="23" state="hidden" r:id="rId8"/>
    <sheet name="計算用(応札容量)" sheetId="6" state="hidden" r:id="rId9"/>
    <sheet name="調整係数一覧" sheetId="7"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７年度実績">#REF!</definedName>
    <definedName name="_Fill" hidden="1">#REF!</definedName>
    <definedName name="_Key1" hidden="1">#REF!</definedName>
    <definedName name="_Order1" hidden="1">1</definedName>
    <definedName name="_pp800">#REF!</definedName>
    <definedName name="_Sort" hidden="1">#REF!</definedName>
    <definedName name="\0">#N/A</definedName>
    <definedName name="\a">#REF!</definedName>
    <definedName name="\b">[1]交換部品!#REF!</definedName>
    <definedName name="\BBBBBBBBBBBBBBBBBBBBBBB">#REF!</definedName>
    <definedName name="\c">#REF!</definedName>
    <definedName name="\d">#REF!</definedName>
    <definedName name="\e">#REF!</definedName>
    <definedName name="\f">[1]交換部品!#REF!</definedName>
    <definedName name="\FFFFFFFFFFFFFFFFFFFFFFFFFFFFFFFFFFFFFFFFFFFFF">#REF!</definedName>
    <definedName name="\g">[2]H8!$T$16</definedName>
    <definedName name="\ggg">#REF!</definedName>
    <definedName name="\ggggt">#REF!</definedName>
    <definedName name="\GRIJGLKSDJGDLK">#REF!</definedName>
    <definedName name="\h">[2]H8!$T$12</definedName>
    <definedName name="\hfffhgkjahsgjksdhg">#REF!</definedName>
    <definedName name="\HG">#REF!</definedName>
    <definedName name="\HNBVGCV">#REF!</definedName>
    <definedName name="\i">#REF!</definedName>
    <definedName name="\IIIIIII">#REF!</definedName>
    <definedName name="\IIU">#REF!</definedName>
    <definedName name="\IKFDJSGLKJ">#REF!</definedName>
    <definedName name="\IUYIO">#REF!</definedName>
    <definedName name="\IUYTR">#REF!</definedName>
    <definedName name="\j">[1]交換部品!#REF!</definedName>
    <definedName name="\JJHUKHGH">#REF!</definedName>
    <definedName name="\k">#N/A</definedName>
    <definedName name="\KJ">#REF!</definedName>
    <definedName name="\KKKKKKKKKKKKKKKKKKKKKK">#REF!</definedName>
    <definedName name="\KKKKKKKKKLLLLLLLLLLLLLLLLLLLLLLLL">#REF!</definedName>
    <definedName name="\l">#REF!</definedName>
    <definedName name="\m">[1]交換部品!#REF!</definedName>
    <definedName name="\mmmmmmmmmmmmmmmmm">#REF!</definedName>
    <definedName name="\n">#REF!</definedName>
    <definedName name="\p">#REF!</definedName>
    <definedName name="\q">#REF!</definedName>
    <definedName name="\r">#REF!</definedName>
    <definedName name="\RRRRRRRRRRRRRRRRRRRRRRRRRRRRRRRRRRRRRRRRRRRRRR">#REF!</definedName>
    <definedName name="\s">#REF!</definedName>
    <definedName name="\t">#REF!</definedName>
    <definedName name="\u">#REF!</definedName>
    <definedName name="\UUUUUU">#REF!</definedName>
    <definedName name="\v">#REF!</definedName>
    <definedName name="\vbnvbnvv">#REF!</definedName>
    <definedName name="\vvvvvvvvvvvvvvvvvvvvvvvv">#REF!</definedName>
    <definedName name="\VVVVVVVVVVVVVVVVVVVVVVVVVVVVVVVVVVVVVVVVVVVV">#REF!</definedName>
    <definedName name="\w">#REF!</definedName>
    <definedName name="\wwwwwwwwwwwwwwwwwwwwwww">#REF!</definedName>
    <definedName name="\x">#REF!</definedName>
    <definedName name="\y">#REF!</definedName>
    <definedName name="\YYYYYY">#REF!</definedName>
    <definedName name="\yyyyyyyyyyyyyyyyyyyyyyyy">#REF!</definedName>
    <definedName name="\z">#REF!</definedName>
    <definedName name="\ZZ">#REF!</definedName>
    <definedName name="Ａ">#REF!</definedName>
    <definedName name="AAAAAAAAAAAAAAAAAAA">#REF!</definedName>
    <definedName name="AC_DISK">#REF!</definedName>
    <definedName name="add_no">#REF!</definedName>
    <definedName name="ASUKA計">#REF!</definedName>
    <definedName name="BBBBBBBBBBBBB">#REF!</definedName>
    <definedName name="BN">#REF!</definedName>
    <definedName name="Cat率">#REF!</definedName>
    <definedName name="CCU">#REF!</definedName>
    <definedName name="Check_Sheet">#REF!</definedName>
    <definedName name="Code">#REF!</definedName>
    <definedName name="CPU">#REF!</definedName>
    <definedName name="CPU_1000">#REF!</definedName>
    <definedName name="CUD完実績">#REF!</definedName>
    <definedName name="CUD完予定">#REF!</definedName>
    <definedName name="DATA">#REF!</definedName>
    <definedName name="DATA1">#REF!</definedName>
    <definedName name="DCBL_RCV05">#REF!</definedName>
    <definedName name="DCBL_RCV15">#REF!</definedName>
    <definedName name="DDDD">#REF!</definedName>
    <definedName name="DDDDDDDDDDDDDDDDDHHHHHHHHH">#REF!</definedName>
    <definedName name="Desc">#REF!</definedName>
    <definedName name="DFRRRRRRRRRRRRRRRRRR">#REF!</definedName>
    <definedName name="DISK">#REF!</definedName>
    <definedName name="Dist_Price">#REF!</definedName>
    <definedName name="DLR_Price">#REF!</definedName>
    <definedName name="EEEEEEEEEEEEEEEEEEEEEEEEE">#REF!</definedName>
    <definedName name="ER">#REF!</definedName>
    <definedName name="erf">#REF!</definedName>
    <definedName name="ETC率">#REF!</definedName>
    <definedName name="Family">#REF!</definedName>
    <definedName name="FAN">#REF!</definedName>
    <definedName name="FC率">#REF!</definedName>
    <definedName name="fd">#REF!</definedName>
    <definedName name="FDE">#REF!</definedName>
    <definedName name="FDE_OPT1">#REF!</definedName>
    <definedName name="FDE_OPT2">#REF!</definedName>
    <definedName name="FIlter">#REF!</definedName>
    <definedName name="FKUFKFKFKFKUFKUFYKFKF">#REF!</definedName>
    <definedName name="FKUFKUFYU">#REF!</definedName>
    <definedName name="format">#REF!</definedName>
    <definedName name="GAAAAAAAAAAAAAAA">#REF!</definedName>
    <definedName name="GG">#REF!</definedName>
    <definedName name="GGGG">#REF!</definedName>
    <definedName name="GGGGGGGGGGGGGG">#REF!</definedName>
    <definedName name="GP7B7RK1">#REF!</definedName>
    <definedName name="GP7B7RK2">#REF!</definedName>
    <definedName name="GP7B7RK3">#REF!</definedName>
    <definedName name="GP7B7RK4">#REF!</definedName>
    <definedName name="GP7B8AP1">#REF!</definedName>
    <definedName name="GP7B8AP2">#REF!</definedName>
    <definedName name="GP7B8AT1_F">#REF!</definedName>
    <definedName name="GP7B8BA1_F">#REF!</definedName>
    <definedName name="GP7B8CP1">#REF!</definedName>
    <definedName name="GP7B8FC1_F">#REF!</definedName>
    <definedName name="GP7B8FD2_F">#REF!</definedName>
    <definedName name="GP7B8PC1_F">#REF!</definedName>
    <definedName name="GP7B8PC2_F">#REF!</definedName>
    <definedName name="GP7B8PI1_F">#REF!</definedName>
    <definedName name="GP7B8SC1_F">#REF!</definedName>
    <definedName name="GP7L0A1A">#REF!</definedName>
    <definedName name="GP7L7DP1">#REF!</definedName>
    <definedName name="GP7L7ER1">#REF!</definedName>
    <definedName name="GP7L7PU1">#REF!</definedName>
    <definedName name="GP7L7SB1">#REF!</definedName>
    <definedName name="GP7L7SB11">#REF!</definedName>
    <definedName name="GP7L7SF1">#REF!</definedName>
    <definedName name="GP7N1A11A">#REF!</definedName>
    <definedName name="GP7N2M51">#REF!</definedName>
    <definedName name="GP7N2M61">#REF!</definedName>
    <definedName name="GP7N3CC1">#REF!</definedName>
    <definedName name="GP7N3D181A">#REF!</definedName>
    <definedName name="GP7N3D91A">#REF!</definedName>
    <definedName name="GP7N7CL1">#REF!</definedName>
    <definedName name="GP7N7CL2">#REF!</definedName>
    <definedName name="GP7N7CL3">#REF!</definedName>
    <definedName name="GP7N7FL1">#REF!</definedName>
    <definedName name="GP7N7FL91">#REF!</definedName>
    <definedName name="GP7N7FL93">#REF!</definedName>
    <definedName name="GP7N7FT1">#REF!</definedName>
    <definedName name="GP7N7RK1A">#REF!</definedName>
    <definedName name="GP7N7RK2A">#REF!</definedName>
    <definedName name="GP7N7RK91">#REF!</definedName>
    <definedName name="GP7N7RK92">#REF!</definedName>
    <definedName name="GTY">#REF!</definedName>
    <definedName name="HeaderLAR">'[3]Select D&amp;D'!$A$2:$O$3</definedName>
    <definedName name="HHHHHHHHHHHHHHH">#REF!</definedName>
    <definedName name="HJJJJJJJJJJJJJJJJ">#REF!</definedName>
    <definedName name="HJJJJJJJJJJJJJJJJJJJ">#REF!</definedName>
    <definedName name="HKGKKKKKKK">#REF!</definedName>
    <definedName name="IBMCODE">#REF!</definedName>
    <definedName name="IBMRATE">#REF!</definedName>
    <definedName name="IOD完実績">#REF!</definedName>
    <definedName name="IOD完予定">#REF!</definedName>
    <definedName name="issued_date">#REF!</definedName>
    <definedName name="IT完確認">#REF!</definedName>
    <definedName name="IT完実績">#REF!</definedName>
    <definedName name="IT完予定">#REF!</definedName>
    <definedName name="JJJJJJJJJJJJJJJJJJJJJJJ">#REF!</definedName>
    <definedName name="KEITAI">#REF!</definedName>
    <definedName name="KFYUKYFUFYUKFK">#REF!</definedName>
    <definedName name="LARFlag">[3]Control!$E$23</definedName>
    <definedName name="LCA率">#REF!</definedName>
    <definedName name="LCR率">#REF!</definedName>
    <definedName name="LCS率">#REF!</definedName>
    <definedName name="LLLLLLLLLLLLLTGGGGGGGGGGG">#REF!</definedName>
    <definedName name="ｍ">#REF!</definedName>
    <definedName name="meisi">#REF!</definedName>
    <definedName name="MEM">#REF!</definedName>
    <definedName name="MEM_1000">#REF!</definedName>
    <definedName name="MEM_2000">#REF!</definedName>
    <definedName name="MEM_800">#REF!</definedName>
    <definedName name="MM">#REF!</definedName>
    <definedName name="MMenu">#REF!</definedName>
    <definedName name="MMMMMMMMMMMMMMMM">#REF!</definedName>
    <definedName name="MtmShoBody2_Chushaku">#REF!</definedName>
    <definedName name="MtmShoBody2_Hinmei011">#REF!</definedName>
    <definedName name="MtmShoBody2_Hinmei012">#REF!</definedName>
    <definedName name="MtmShoBody2_Hinmei021">#REF!</definedName>
    <definedName name="MtmShoBody2_Hinmei022">#REF!</definedName>
    <definedName name="MtmShoBody2_Hinmei031">#REF!</definedName>
    <definedName name="MtmShoBody2_Hinmei032">#REF!</definedName>
    <definedName name="MtmShoBody2_Hinmei041">#REF!</definedName>
    <definedName name="MtmShoBody2_Hinmei042">#REF!</definedName>
    <definedName name="MtmShoBody2_Hinmei051">#REF!</definedName>
    <definedName name="MtmShoBody2_Hinmei052">#REF!</definedName>
    <definedName name="MtmShoBody2_Hinmei061">#REF!</definedName>
    <definedName name="MtmShoBody2_Hinmei062">#REF!</definedName>
    <definedName name="MtmShoBody2_Hinmei071">#REF!</definedName>
    <definedName name="MtmShoBody2_Hinmei072">#REF!</definedName>
    <definedName name="MtmShoBody2_Hinmei081">#REF!</definedName>
    <definedName name="MtmShoBody2_Hinmei082">#REF!</definedName>
    <definedName name="MtmShoBody2_Hinmei091">#REF!</definedName>
    <definedName name="MtmShoBody2_Hinmei092">#REF!</definedName>
    <definedName name="MtmShoBody2_Hinmei101">#REF!</definedName>
    <definedName name="MtmShoBody2_Hinmei102">#REF!</definedName>
    <definedName name="MtmShoBody2_Hinmei111">#REF!</definedName>
    <definedName name="MtmShoBody2_Hinmei112">#REF!</definedName>
    <definedName name="MtmShoBody2_Hinmei121">#REF!</definedName>
    <definedName name="MtmShoBody2_Hinmei122">#REF!</definedName>
    <definedName name="MtmShoBody2_Hinmei131">#REF!</definedName>
    <definedName name="MtmShoBody2_Hinmei132">#REF!</definedName>
    <definedName name="MtmShoBody2_Hinmei141">#REF!</definedName>
    <definedName name="MtmShoBody2_Hinmei142">#REF!</definedName>
    <definedName name="MtmShoBody2_Hinmei151">#REF!</definedName>
    <definedName name="MtmShoBody2_Hinmei152">#REF!</definedName>
    <definedName name="MtmShoBody2_Hinmei161">#REF!</definedName>
    <definedName name="MtmShoBody2_Hinmei162">#REF!</definedName>
    <definedName name="MtmShoBody2_Hinmei171">#REF!</definedName>
    <definedName name="MtmShoBody2_Hinmei172">#REF!</definedName>
    <definedName name="MtmShoBody2_Hinmei181">#REF!</definedName>
    <definedName name="MtmShoBody2_Hinmei182">#REF!</definedName>
    <definedName name="MtmShoBody2_Hinmei191">#REF!</definedName>
    <definedName name="MtmShoBody2_Hinmei192">#REF!</definedName>
    <definedName name="MtmShoBody2_Hinmei201">#REF!</definedName>
    <definedName name="MtmShoBody2_Hinmei202">#REF!</definedName>
    <definedName name="MtmShoBody2_Hinmei211">#REF!</definedName>
    <definedName name="MtmShoBody2_Hinmei212">#REF!</definedName>
    <definedName name="MtmShoBody2_Hinmei221">#REF!</definedName>
    <definedName name="MtmShoBody2_Hinmei222">#REF!</definedName>
    <definedName name="MtmShoBody2_Hinmei231">#REF!</definedName>
    <definedName name="MtmShoBody2_Hinmei232">#REF!</definedName>
    <definedName name="MtmShoBody2_Hinmei241">#REF!</definedName>
    <definedName name="MtmShoBody2_Hinmei242">#REF!</definedName>
    <definedName name="MtmShoBody2_Hinmei251">#REF!</definedName>
    <definedName name="MtmShoBody2_Hinmei252">#REF!</definedName>
    <definedName name="MtmShoBody2_Hinmei261">#REF!</definedName>
    <definedName name="MtmShoBody2_Hinmei262">#REF!</definedName>
    <definedName name="MtmShoBody2_Hinmei271">#REF!</definedName>
    <definedName name="MtmShoBody2_Hinmei272">#REF!</definedName>
    <definedName name="MtmShoBody2_Katamei011">#REF!</definedName>
    <definedName name="MtmShoBody2_Katamei012">#REF!</definedName>
    <definedName name="MtmShoBody2_Katamei021">#REF!</definedName>
    <definedName name="MtmShoBody2_Katamei022">#REF!</definedName>
    <definedName name="MtmShoBody2_Katamei031">#REF!</definedName>
    <definedName name="MtmShoBody2_Katamei032">#REF!</definedName>
    <definedName name="MtmShoBody2_Katamei041">#REF!</definedName>
    <definedName name="MtmShoBody2_Katamei042">#REF!</definedName>
    <definedName name="MtmShoBody2_Katamei051">#REF!</definedName>
    <definedName name="MtmShoBody2_Katamei052">#REF!</definedName>
    <definedName name="MtmShoBody2_Katamei061">#REF!</definedName>
    <definedName name="MtmShoBody2_Katamei062">#REF!</definedName>
    <definedName name="MtmShoBody2_Katamei071">#REF!</definedName>
    <definedName name="MtmShoBody2_Katamei072">#REF!</definedName>
    <definedName name="MtmShoBody2_Katamei081">#REF!</definedName>
    <definedName name="MtmShoBody2_Katamei082">#REF!</definedName>
    <definedName name="MtmShoBody2_Katamei091">#REF!</definedName>
    <definedName name="MtmShoBody2_Katamei092">#REF!</definedName>
    <definedName name="MtmShoBody2_Katamei101">#REF!</definedName>
    <definedName name="MtmShoBody2_Katamei102">#REF!</definedName>
    <definedName name="MtmShoBody2_Katamei111">#REF!</definedName>
    <definedName name="MtmShoBody2_Katamei112">#REF!</definedName>
    <definedName name="MtmShoBody2_Katamei121">#REF!</definedName>
    <definedName name="MtmShoBody2_Katamei122">#REF!</definedName>
    <definedName name="MtmShoBody2_Katamei131">#REF!</definedName>
    <definedName name="MtmShoBody2_Katamei132">#REF!</definedName>
    <definedName name="MtmShoBody2_Katamei141">#REF!</definedName>
    <definedName name="MtmShoBody2_Katamei142">#REF!</definedName>
    <definedName name="MtmShoBody2_Katamei151">#REF!</definedName>
    <definedName name="MtmShoBody2_Katamei152">#REF!</definedName>
    <definedName name="MtmShoBody2_Katamei161">#REF!</definedName>
    <definedName name="MtmShoBody2_Katamei162">#REF!</definedName>
    <definedName name="MtmShoBody2_Katamei171">#REF!</definedName>
    <definedName name="MtmShoBody2_Katamei172">#REF!</definedName>
    <definedName name="MtmShoBody2_Katamei181">#REF!</definedName>
    <definedName name="MtmShoBody2_Katamei182">#REF!</definedName>
    <definedName name="MtmShoBody2_Katamei191">#REF!</definedName>
    <definedName name="MtmShoBody2_Katamei192">#REF!</definedName>
    <definedName name="MtmShoBody2_Katamei201">#REF!</definedName>
    <definedName name="MtmShoBody2_Katamei202">#REF!</definedName>
    <definedName name="MtmShoBody2_Katamei211">#REF!</definedName>
    <definedName name="MtmShoBody2_Katamei212">#REF!</definedName>
    <definedName name="MtmShoBody2_Katamei221">#REF!</definedName>
    <definedName name="MtmShoBody2_Katamei222">#REF!</definedName>
    <definedName name="MtmShoBody2_Katamei231">#REF!</definedName>
    <definedName name="MtmShoBody2_Katamei232">#REF!</definedName>
    <definedName name="MtmShoBody2_Katamei241">#REF!</definedName>
    <definedName name="MtmShoBody2_Katamei242">#REF!</definedName>
    <definedName name="MtmShoBody2_Katamei251">#REF!</definedName>
    <definedName name="MtmShoBody2_Katamei252">#REF!</definedName>
    <definedName name="MtmShoBody2_Katamei261">#REF!</definedName>
    <definedName name="MtmShoBody2_Katamei262">#REF!</definedName>
    <definedName name="MtmShoBody2_Katamei271">#REF!</definedName>
    <definedName name="MtmShoBody2_Katamei272">#REF!</definedName>
    <definedName name="MtmShoBody2_kingaku011">#REF!</definedName>
    <definedName name="MtmShoBody2_kingaku012">#REF!</definedName>
    <definedName name="MtmShoBody2_kingaku021">#REF!</definedName>
    <definedName name="MtmShoBody2_kingaku022">#REF!</definedName>
    <definedName name="MtmShoBody2_kingaku031">#REF!</definedName>
    <definedName name="MtmShoBody2_kingaku032">#REF!</definedName>
    <definedName name="MtmShoBody2_kingaku041">#REF!</definedName>
    <definedName name="MtmShoBody2_kingaku042">#REF!</definedName>
    <definedName name="MtmShoBody2_kingaku051">#REF!</definedName>
    <definedName name="MtmShoBody2_kingaku052">#REF!</definedName>
    <definedName name="MtmShoBody2_kingaku061">#REF!</definedName>
    <definedName name="MtmShoBody2_kingaku062">#REF!</definedName>
    <definedName name="MtmShoBody2_kingaku071">#REF!</definedName>
    <definedName name="MtmShoBody2_kingaku072">#REF!</definedName>
    <definedName name="MtmShoBody2_kingaku081">#REF!</definedName>
    <definedName name="MtmShoBody2_kingaku082">#REF!</definedName>
    <definedName name="MtmShoBody2_kingaku091">#REF!</definedName>
    <definedName name="MtmShoBody2_kingaku092">#REF!</definedName>
    <definedName name="MtmShoBody2_kingaku101">#REF!</definedName>
    <definedName name="MtmShoBody2_kingaku102">#REF!</definedName>
    <definedName name="MtmShoBody2_kingaku111">#REF!</definedName>
    <definedName name="MtmShoBody2_kingaku112">#REF!</definedName>
    <definedName name="MtmShoBody2_kingaku121">#REF!</definedName>
    <definedName name="MtmShoBody2_kingaku122">#REF!</definedName>
    <definedName name="MtmShoBody2_kingaku131">#REF!</definedName>
    <definedName name="MtmShoBody2_kingaku132">#REF!</definedName>
    <definedName name="MtmShoBody2_kingaku141">#REF!</definedName>
    <definedName name="MtmShoBody2_kingaku142">#REF!</definedName>
    <definedName name="MtmShoBody2_kingaku151">#REF!</definedName>
    <definedName name="MtmShoBody2_kingaku152">#REF!</definedName>
    <definedName name="MtmShoBody2_kingaku161">#REF!</definedName>
    <definedName name="MtmShoBody2_kingaku162">#REF!</definedName>
    <definedName name="MtmShoBody2_kingaku171">#REF!</definedName>
    <definedName name="MtmShoBody2_kingaku172">#REF!</definedName>
    <definedName name="MtmShoBody2_kingaku181">#REF!</definedName>
    <definedName name="MtmShoBody2_kingaku182">#REF!</definedName>
    <definedName name="MtmShoBody2_kingaku191">#REF!</definedName>
    <definedName name="MtmShoBody2_kingaku192">#REF!</definedName>
    <definedName name="MtmShoBody2_kingaku201">#REF!</definedName>
    <definedName name="MtmShoBody2_kingaku202">#REF!</definedName>
    <definedName name="MtmShoBody2_kingaku211">#REF!</definedName>
    <definedName name="MtmShoBody2_kingaku212">#REF!</definedName>
    <definedName name="MtmShoBody2_kingaku221">#REF!</definedName>
    <definedName name="MtmShoBody2_kingaku222">#REF!</definedName>
    <definedName name="MtmShoBody2_kingaku231">#REF!</definedName>
    <definedName name="MtmShoBody2_kingaku232">#REF!</definedName>
    <definedName name="MtmShoBody2_kingaku241">#REF!</definedName>
    <definedName name="MtmShoBody2_kingaku242">#REF!</definedName>
    <definedName name="MtmShoBody2_kingaku251">#REF!</definedName>
    <definedName name="MtmShoBody2_kingaku252">#REF!</definedName>
    <definedName name="MtmShoBody2_kingaku261">#REF!</definedName>
    <definedName name="MtmShoBody2_kingaku262">#REF!</definedName>
    <definedName name="MtmShoBody2_kingaku271">#REF!</definedName>
    <definedName name="MtmShoBody2_kingaku272">#REF!</definedName>
    <definedName name="MtmShoBody2_KingakuMidashi">#REF!</definedName>
    <definedName name="MtmShoBody2_Kmk011">#REF!</definedName>
    <definedName name="MtmShoBody2_Kmk012">#REF!</definedName>
    <definedName name="MtmShoBody2_Kmk021">#REF!</definedName>
    <definedName name="MtmShoBody2_Kmk022">#REF!</definedName>
    <definedName name="MtmShoBody2_Kmk031">#REF!</definedName>
    <definedName name="MtmShoBody2_Kmk032">#REF!</definedName>
    <definedName name="MtmShoBody2_Kmk041">#REF!</definedName>
    <definedName name="MtmShoBody2_Kmk042">#REF!</definedName>
    <definedName name="MtmShoBody2_Kmk051">#REF!</definedName>
    <definedName name="MtmShoBody2_Kmk052">#REF!</definedName>
    <definedName name="MtmShoBody2_Kmk061">#REF!</definedName>
    <definedName name="MtmShoBody2_Kmk062">#REF!</definedName>
    <definedName name="MtmShoBody2_Kmk071">#REF!</definedName>
    <definedName name="MtmShoBody2_Kmk072">#REF!</definedName>
    <definedName name="MtmShoBody2_Kmk081">#REF!</definedName>
    <definedName name="MtmShoBody2_Kmk082">#REF!</definedName>
    <definedName name="MtmShoBody2_Kmk091">#REF!</definedName>
    <definedName name="MtmShoBody2_Kmk092">#REF!</definedName>
    <definedName name="MtmShoBody2_Kmk101">#REF!</definedName>
    <definedName name="MtmShoBody2_Kmk102">#REF!</definedName>
    <definedName name="MtmShoBody2_Kmk111">#REF!</definedName>
    <definedName name="MtmShoBody2_Kmk112">#REF!</definedName>
    <definedName name="MtmShoBody2_Kmk121">#REF!</definedName>
    <definedName name="MtmShoBody2_Kmk122">#REF!</definedName>
    <definedName name="MtmShoBody2_Kmk131">#REF!</definedName>
    <definedName name="MtmShoBody2_Kmk132">#REF!</definedName>
    <definedName name="MtmShoBody2_Kmk141">#REF!</definedName>
    <definedName name="MtmShoBody2_Kmk142">#REF!</definedName>
    <definedName name="MtmShoBody2_Kmk151">#REF!</definedName>
    <definedName name="MtmShoBody2_Kmk152">#REF!</definedName>
    <definedName name="MtmShoBody2_Kmk161">#REF!</definedName>
    <definedName name="MtmShoBody2_Kmk162">#REF!</definedName>
    <definedName name="MtmShoBody2_Kmk171">#REF!</definedName>
    <definedName name="MtmShoBody2_Kmk172">#REF!</definedName>
    <definedName name="MtmShoBody2_Kmk181">#REF!</definedName>
    <definedName name="MtmShoBody2_Kmk182">#REF!</definedName>
    <definedName name="MtmShoBody2_Kmk191">#REF!</definedName>
    <definedName name="MtmShoBody2_Kmk192">#REF!</definedName>
    <definedName name="MtmShoBody2_Kmk201">#REF!</definedName>
    <definedName name="MtmShoBody2_Kmk202">#REF!</definedName>
    <definedName name="MtmShoBody2_Kmk211">#REF!</definedName>
    <definedName name="MtmShoBody2_Kmk212">#REF!</definedName>
    <definedName name="MtmShoBody2_Kmk221">#REF!</definedName>
    <definedName name="MtmShoBody2_Kmk222">#REF!</definedName>
    <definedName name="MtmShoBody2_Kmk231">#REF!</definedName>
    <definedName name="MtmShoBody2_Kmk232">#REF!</definedName>
    <definedName name="MtmShoBody2_Kmk241">#REF!</definedName>
    <definedName name="MtmShoBody2_Kmk242">#REF!</definedName>
    <definedName name="MtmShoBody2_Kmk251">#REF!</definedName>
    <definedName name="MtmShoBody2_Kmk252">#REF!</definedName>
    <definedName name="MtmShoBody2_Kmk261">#REF!</definedName>
    <definedName name="MtmShoBody2_Kmk262">#REF!</definedName>
    <definedName name="MtmShoBody2_Kmk271">#REF!</definedName>
    <definedName name="MtmShoBody2_Kmk272">#REF!</definedName>
    <definedName name="MtmShoBody2_MtmshoNo">#REF!</definedName>
    <definedName name="MtmShoBody2_Page">#REF!</definedName>
    <definedName name="MtmShoBody2_Suryo011">#REF!</definedName>
    <definedName name="MtmShoBody2_Suryo012">#REF!</definedName>
    <definedName name="MtmShoBody2_Suryo021">#REF!</definedName>
    <definedName name="MtmShoBody2_Suryo022">#REF!</definedName>
    <definedName name="MtmShoBody2_Suryo031">#REF!</definedName>
    <definedName name="MtmShoBody2_Suryo032">#REF!</definedName>
    <definedName name="MtmShoBody2_Suryo041">#REF!</definedName>
    <definedName name="MtmShoBody2_Suryo042">#REF!</definedName>
    <definedName name="MtmShoBody2_Suryo051">#REF!</definedName>
    <definedName name="MtmShoBody2_Suryo052">#REF!</definedName>
    <definedName name="MtmShoBody2_Suryo061">#REF!</definedName>
    <definedName name="MtmShoBody2_Suryo062">#REF!</definedName>
    <definedName name="MtmShoBody2_Suryo071">#REF!</definedName>
    <definedName name="MtmShoBody2_Suryo072">#REF!</definedName>
    <definedName name="MtmShoBody2_Suryo081">#REF!</definedName>
    <definedName name="MtmShoBody2_Suryo082">#REF!</definedName>
    <definedName name="MtmShoBody2_Suryo091">#REF!</definedName>
    <definedName name="MtmShoBody2_Suryo092">#REF!</definedName>
    <definedName name="MtmShoBody2_Suryo101">#REF!</definedName>
    <definedName name="MtmShoBody2_Suryo102">#REF!</definedName>
    <definedName name="MtmShoBody2_Suryo111">#REF!</definedName>
    <definedName name="MtmShoBody2_Suryo112">#REF!</definedName>
    <definedName name="MtmShoBody2_Suryo121">#REF!</definedName>
    <definedName name="MtmShoBody2_Suryo122">#REF!</definedName>
    <definedName name="MtmShoBody2_Suryo131">#REF!</definedName>
    <definedName name="MtmShoBody2_Suryo132">#REF!</definedName>
    <definedName name="MtmShoBody2_Suryo141">#REF!</definedName>
    <definedName name="MtmShoBody2_Suryo142">#REF!</definedName>
    <definedName name="MtmShoBody2_Suryo151">#REF!</definedName>
    <definedName name="MtmShoBody2_Suryo152">#REF!</definedName>
    <definedName name="MtmShoBody2_Suryo161">#REF!</definedName>
    <definedName name="MtmShoBody2_Suryo162">#REF!</definedName>
    <definedName name="MtmShoBody2_Suryo171">#REF!</definedName>
    <definedName name="MtmShoBody2_Suryo172">#REF!</definedName>
    <definedName name="MtmShoBody2_Suryo181">#REF!</definedName>
    <definedName name="MtmShoBody2_Suryo182">#REF!</definedName>
    <definedName name="MtmShoBody2_Suryo191">#REF!</definedName>
    <definedName name="MtmShoBody2_Suryo192">#REF!</definedName>
    <definedName name="MtmShoBody2_Suryo201">#REF!</definedName>
    <definedName name="MtmShoBody2_Suryo202">#REF!</definedName>
    <definedName name="MtmShoBody2_Suryo211">#REF!</definedName>
    <definedName name="MtmShoBody2_Suryo212">#REF!</definedName>
    <definedName name="MtmShoBody2_Suryo221">#REF!</definedName>
    <definedName name="MtmShoBody2_Suryo222">#REF!</definedName>
    <definedName name="MtmShoBody2_Suryo231">#REF!</definedName>
    <definedName name="MtmShoBody2_Suryo232">#REF!</definedName>
    <definedName name="MtmShoBody2_Suryo241">#REF!</definedName>
    <definedName name="MtmShoBody2_Suryo242">#REF!</definedName>
    <definedName name="MtmShoBody2_Suryo251">#REF!</definedName>
    <definedName name="MtmShoBody2_Suryo252">#REF!</definedName>
    <definedName name="MtmShoBody2_Suryo261">#REF!</definedName>
    <definedName name="MtmShoBody2_Suryo262">#REF!</definedName>
    <definedName name="MtmShoBody2_Suryo271">#REF!</definedName>
    <definedName name="MtmShoBody2_Suryo272">#REF!</definedName>
    <definedName name="MtmShoBody2_Tanka011">#REF!</definedName>
    <definedName name="MtmShoBody2_Tanka012">#REF!</definedName>
    <definedName name="MtmShoBody2_Tanka021">#REF!</definedName>
    <definedName name="MtmShoBody2_Tanka022">#REF!</definedName>
    <definedName name="MtmShoBody2_Tanka031">#REF!</definedName>
    <definedName name="MtmShoBody2_Tanka032">#REF!</definedName>
    <definedName name="MtmShoBody2_Tanka041">#REF!</definedName>
    <definedName name="MtmShoBody2_Tanka042">#REF!</definedName>
    <definedName name="MtmShoBody2_Tanka051">#REF!</definedName>
    <definedName name="MtmShoBody2_Tanka052">#REF!</definedName>
    <definedName name="MtmShoBody2_Tanka061">#REF!</definedName>
    <definedName name="MtmShoBody2_Tanka062">#REF!</definedName>
    <definedName name="MtmShoBody2_Tanka071">#REF!</definedName>
    <definedName name="MtmShoBody2_Tanka072">#REF!</definedName>
    <definedName name="MtmShoBody2_Tanka081">#REF!</definedName>
    <definedName name="MtmShoBody2_Tanka082">#REF!</definedName>
    <definedName name="MtmShoBody2_Tanka091">#REF!</definedName>
    <definedName name="MtmShoBody2_Tanka092">#REF!</definedName>
    <definedName name="MtmShoBody2_Tanka101">#REF!</definedName>
    <definedName name="MtmShoBody2_Tanka102">#REF!</definedName>
    <definedName name="MtmShoBody2_Tanka111">#REF!</definedName>
    <definedName name="MtmShoBody2_Tanka112">#REF!</definedName>
    <definedName name="MtmShoBody2_Tanka121">#REF!</definedName>
    <definedName name="MtmShoBody2_Tanka122">#REF!</definedName>
    <definedName name="MtmShoBody2_Tanka131">#REF!</definedName>
    <definedName name="MtmShoBody2_Tanka132">#REF!</definedName>
    <definedName name="MtmShoBody2_Tanka141">#REF!</definedName>
    <definedName name="MtmShoBody2_Tanka142">#REF!</definedName>
    <definedName name="MtmShoBody2_Tanka151">#REF!</definedName>
    <definedName name="MtmShoBody2_Tanka152">#REF!</definedName>
    <definedName name="MtmShoBody2_Tanka161">#REF!</definedName>
    <definedName name="MtmShoBody2_Tanka162">#REF!</definedName>
    <definedName name="MtmShoBody2_Tanka171">#REF!</definedName>
    <definedName name="MtmShoBody2_Tanka172">#REF!</definedName>
    <definedName name="MtmShoBody2_Tanka181">#REF!</definedName>
    <definedName name="MtmShoBody2_Tanka182">#REF!</definedName>
    <definedName name="MtmShoBody2_Tanka191">#REF!</definedName>
    <definedName name="MtmShoBody2_Tanka192">#REF!</definedName>
    <definedName name="MtmShoBody2_Tanka201">#REF!</definedName>
    <definedName name="MtmShoBody2_Tanka202">#REF!</definedName>
    <definedName name="MtmShoBody2_Tanka211">#REF!</definedName>
    <definedName name="MtmShoBody2_Tanka212">#REF!</definedName>
    <definedName name="MtmShoBody2_Tanka221">#REF!</definedName>
    <definedName name="MtmShoBody2_Tanka222">#REF!</definedName>
    <definedName name="MtmShoBody2_Tanka231">#REF!</definedName>
    <definedName name="MtmShoBody2_Tanka232">#REF!</definedName>
    <definedName name="MtmShoBody2_Tanka241">#REF!</definedName>
    <definedName name="MtmShoBody2_Tanka242">#REF!</definedName>
    <definedName name="MtmShoBody2_Tanka251">#REF!</definedName>
    <definedName name="MtmShoBody2_Tanka252">#REF!</definedName>
    <definedName name="MtmShoBody2_Tanka261">#REF!</definedName>
    <definedName name="MtmShoBody2_Tanka262">#REF!</definedName>
    <definedName name="MtmShoBody2_Tanka271">#REF!</definedName>
    <definedName name="MtmShoBody2_Tanka272">#REF!</definedName>
    <definedName name="MtmShoBody2_TankaMidashi">#REF!</definedName>
    <definedName name="MtmShoBody3_Chushaku">#REF!</definedName>
    <definedName name="MtmShoBody3_Hinmei011">#REF!</definedName>
    <definedName name="MtmShoBody3_Hinmei012">#REF!</definedName>
    <definedName name="MtmShoBody3_Hinmei013">#REF!</definedName>
    <definedName name="MtmShoBody3_Hinmei021">#REF!</definedName>
    <definedName name="MtmShoBody3_Hinmei022">#REF!</definedName>
    <definedName name="MtmShoBody3_Hinmei023">#REF!</definedName>
    <definedName name="MtmShoBody3_Hinmei031">#REF!</definedName>
    <definedName name="MtmShoBody3_Hinmei032">#REF!</definedName>
    <definedName name="MtmShoBody3_Hinmei033">#REF!</definedName>
    <definedName name="MtmShoBody3_Hinmei041">#REF!</definedName>
    <definedName name="MtmShoBody3_Hinmei042">#REF!</definedName>
    <definedName name="MtmShoBody3_Hinmei043">#REF!</definedName>
    <definedName name="MtmShoBody3_Hinmei051">#REF!</definedName>
    <definedName name="MtmShoBody3_Hinmei052">#REF!</definedName>
    <definedName name="MtmShoBody3_Hinmei053">#REF!</definedName>
    <definedName name="MtmShoBody3_Hinmei061">#REF!</definedName>
    <definedName name="MtmShoBody3_Hinmei062">#REF!</definedName>
    <definedName name="MtmShoBody3_Hinmei063">#REF!</definedName>
    <definedName name="MtmShoBody3_Hinmei071">#REF!</definedName>
    <definedName name="MtmShoBody3_Hinmei072">#REF!</definedName>
    <definedName name="MtmShoBody3_Hinmei073">#REF!</definedName>
    <definedName name="MtmShoBody3_Hinmei081">#REF!</definedName>
    <definedName name="MtmShoBody3_Hinmei082">#REF!</definedName>
    <definedName name="MtmShoBody3_Hinmei083">#REF!</definedName>
    <definedName name="MtmShoBody3_Hinmei091">#REF!</definedName>
    <definedName name="MtmShoBody3_Hinmei092">#REF!</definedName>
    <definedName name="MtmShoBody3_Hinmei093">#REF!</definedName>
    <definedName name="MtmShoBody3_Hinmei101">#REF!</definedName>
    <definedName name="MtmShoBody3_Hinmei102">#REF!</definedName>
    <definedName name="MtmShoBody3_Hinmei103">#REF!</definedName>
    <definedName name="MtmShoBody3_Hinmei111">#REF!</definedName>
    <definedName name="MtmShoBody3_Hinmei112">#REF!</definedName>
    <definedName name="MtmShoBody3_Hinmei113">#REF!</definedName>
    <definedName name="MtmShoBody3_Hinmei121">#REF!</definedName>
    <definedName name="MtmShoBody3_Hinmei122">#REF!</definedName>
    <definedName name="MtmShoBody3_Hinmei123">#REF!</definedName>
    <definedName name="MtmShoBody3_Hinmei131">#REF!</definedName>
    <definedName name="MtmShoBody3_Hinmei132">#REF!</definedName>
    <definedName name="MtmShoBody3_Hinmei133">#REF!</definedName>
    <definedName name="MtmShoBody3_Hinmei141">#REF!</definedName>
    <definedName name="MtmShoBody3_Hinmei142">#REF!</definedName>
    <definedName name="MtmShoBody3_Hinmei143">#REF!</definedName>
    <definedName name="MtmShoBody3_Hinmei151">#REF!</definedName>
    <definedName name="MtmShoBody3_Hinmei152">#REF!</definedName>
    <definedName name="MtmShoBody3_Hinmei153">#REF!</definedName>
    <definedName name="MtmShoBody3_Hinmei161">#REF!</definedName>
    <definedName name="MtmShoBody3_Hinmei162">#REF!</definedName>
    <definedName name="MtmShoBody3_Hinmei163">#REF!</definedName>
    <definedName name="MtmShoBody3_Hinmei171">#REF!</definedName>
    <definedName name="MtmShoBody3_Hinmei172">#REF!</definedName>
    <definedName name="MtmShoBody3_Hinmei173">#REF!</definedName>
    <definedName name="MtmShoBody3_Hinmei181">#REF!</definedName>
    <definedName name="MtmShoBody3_Hinmei182">#REF!</definedName>
    <definedName name="MtmShoBody3_Hinmei183">#REF!</definedName>
    <definedName name="MtmShoBody3_Hinmei191">#REF!</definedName>
    <definedName name="MtmShoBody3_Hinmei192">#REF!</definedName>
    <definedName name="MtmShoBody3_Hinmei193">#REF!</definedName>
    <definedName name="MtmShoBody3_Hinmei201">#REF!</definedName>
    <definedName name="MtmShoBody3_Hinmei202">#REF!</definedName>
    <definedName name="MtmShoBody3_Hinmei203">#REF!</definedName>
    <definedName name="MtmShoBody3_Hinmei211">#REF!</definedName>
    <definedName name="MtmShoBody3_Hinmei212">#REF!</definedName>
    <definedName name="MtmShoBody3_Hinmei213">#REF!</definedName>
    <definedName name="MtmShoBody3_Hinmei221">#REF!</definedName>
    <definedName name="MtmShoBody3_Hinmei222">#REF!</definedName>
    <definedName name="MtmShoBody3_Hinmei223">#REF!</definedName>
    <definedName name="MtmShoBody3_Hinmei231">#REF!</definedName>
    <definedName name="MtmShoBody3_Hinmei232">#REF!</definedName>
    <definedName name="MtmShoBody3_Hinmei233">#REF!</definedName>
    <definedName name="MtmShoBody3_Hinmei241">#REF!</definedName>
    <definedName name="MtmShoBody3_Hinmei242">#REF!</definedName>
    <definedName name="MtmShoBody3_Hinmei243">#REF!</definedName>
    <definedName name="MtmShoBody3_Katamei011">#REF!</definedName>
    <definedName name="MtmShoBody3_Katamei012">#REF!</definedName>
    <definedName name="MtmShoBody3_Katamei013">#REF!</definedName>
    <definedName name="MtmShoBody3_Katamei021">#REF!</definedName>
    <definedName name="MtmShoBody3_Katamei022">#REF!</definedName>
    <definedName name="MtmShoBody3_Katamei023">#REF!</definedName>
    <definedName name="MtmShoBody3_Katamei031">#REF!</definedName>
    <definedName name="MtmShoBody3_Katamei032">#REF!</definedName>
    <definedName name="MtmShoBody3_Katamei033">#REF!</definedName>
    <definedName name="MtmShoBody3_Katamei041">#REF!</definedName>
    <definedName name="MtmShoBody3_Katamei042">#REF!</definedName>
    <definedName name="MtmShoBody3_Katamei043">#REF!</definedName>
    <definedName name="MtmShoBody3_Katamei051">#REF!</definedName>
    <definedName name="MtmShoBody3_Katamei052">#REF!</definedName>
    <definedName name="MtmShoBody3_Katamei053">#REF!</definedName>
    <definedName name="MtmShoBody3_Katamei061">#REF!</definedName>
    <definedName name="MtmShoBody3_Katamei062">#REF!</definedName>
    <definedName name="MtmShoBody3_Katamei063">#REF!</definedName>
    <definedName name="MtmShoBody3_Katamei071">#REF!</definedName>
    <definedName name="MtmShoBody3_Katamei072">#REF!</definedName>
    <definedName name="MtmShoBody3_Katamei073">#REF!</definedName>
    <definedName name="MtmShoBody3_Katamei081">#REF!</definedName>
    <definedName name="MtmShoBody3_Katamei082">#REF!</definedName>
    <definedName name="MtmShoBody3_Katamei083">#REF!</definedName>
    <definedName name="MtmShoBody3_Katamei091">#REF!</definedName>
    <definedName name="MtmShoBody3_Katamei092">#REF!</definedName>
    <definedName name="MtmShoBody3_Katamei093">#REF!</definedName>
    <definedName name="MtmShoBody3_Katamei101">#REF!</definedName>
    <definedName name="MtmShoBody3_Katamei102">#REF!</definedName>
    <definedName name="MtmShoBody3_Katamei103">#REF!</definedName>
    <definedName name="MtmShoBody3_Katamei111">#REF!</definedName>
    <definedName name="MtmShoBody3_Katamei112">#REF!</definedName>
    <definedName name="MtmShoBody3_Katamei113">#REF!</definedName>
    <definedName name="MtmShoBody3_Katamei121">#REF!</definedName>
    <definedName name="MtmShoBody3_Katamei122">#REF!</definedName>
    <definedName name="MtmShoBody3_Katamei123">#REF!</definedName>
    <definedName name="MtmShoBody3_Katamei131">#REF!</definedName>
    <definedName name="MtmShoBody3_Katamei132">#REF!</definedName>
    <definedName name="MtmShoBody3_Katamei133">#REF!</definedName>
    <definedName name="MtmShoBody3_Katamei141">#REF!</definedName>
    <definedName name="MtmShoBody3_Katamei142">#REF!</definedName>
    <definedName name="MtmShoBody3_Katamei143">#REF!</definedName>
    <definedName name="MtmShoBody3_Katamei151">#REF!</definedName>
    <definedName name="MtmShoBody3_Katamei152">#REF!</definedName>
    <definedName name="MtmShoBody3_Katamei153">#REF!</definedName>
    <definedName name="MtmShoBody3_Katamei161">#REF!</definedName>
    <definedName name="MtmShoBody3_Katamei162">#REF!</definedName>
    <definedName name="MtmShoBody3_Katamei163">#REF!</definedName>
    <definedName name="MtmShoBody3_Katamei171">#REF!</definedName>
    <definedName name="MtmShoBody3_Katamei172">#REF!</definedName>
    <definedName name="MtmShoBody3_Katamei173">#REF!</definedName>
    <definedName name="MtmShoBody3_Katamei181">#REF!</definedName>
    <definedName name="MtmShoBody3_Katamei182">#REF!</definedName>
    <definedName name="MtmShoBody3_Katamei183">#REF!</definedName>
    <definedName name="MtmShoBody3_Katamei191">#REF!</definedName>
    <definedName name="MtmShoBody3_Katamei192">#REF!</definedName>
    <definedName name="MtmShoBody3_Katamei193">#REF!</definedName>
    <definedName name="MtmShoBody3_Katamei201">#REF!</definedName>
    <definedName name="MtmShoBody3_Katamei202">#REF!</definedName>
    <definedName name="MtmShoBody3_Katamei203">#REF!</definedName>
    <definedName name="MtmShoBody3_Katamei211">#REF!</definedName>
    <definedName name="MtmShoBody3_Katamei212">#REF!</definedName>
    <definedName name="MtmShoBody3_Katamei213">#REF!</definedName>
    <definedName name="MtmShoBody3_Katamei221">#REF!</definedName>
    <definedName name="MtmShoBody3_Katamei222">#REF!</definedName>
    <definedName name="MtmShoBody3_Katamei223">#REF!</definedName>
    <definedName name="MtmShoBody3_Katamei231">#REF!</definedName>
    <definedName name="MtmShoBody3_Katamei232">#REF!</definedName>
    <definedName name="MtmShoBody3_Katamei233">#REF!</definedName>
    <definedName name="MtmShoBody3_Katamei241">#REF!</definedName>
    <definedName name="MtmShoBody3_Katamei242">#REF!</definedName>
    <definedName name="MtmShoBody3_Katamei243">#REF!</definedName>
    <definedName name="MtmShoBody3_kingaku011">#REF!</definedName>
    <definedName name="MtmShoBody3_kingaku012">#REF!</definedName>
    <definedName name="MtmShoBody3_kingaku013">#REF!</definedName>
    <definedName name="MtmShoBody3_kingaku021">#REF!</definedName>
    <definedName name="MtmShoBody3_kingaku022">#REF!</definedName>
    <definedName name="MtmShoBody3_kingaku023">#REF!</definedName>
    <definedName name="MtmShoBody3_kingaku031">#REF!</definedName>
    <definedName name="MtmShoBody3_kingaku032">#REF!</definedName>
    <definedName name="MtmShoBody3_kingaku033">#REF!</definedName>
    <definedName name="MtmShoBody3_kingaku041">#REF!</definedName>
    <definedName name="MtmShoBody3_kingaku042">#REF!</definedName>
    <definedName name="MtmShoBody3_kingaku043">#REF!</definedName>
    <definedName name="MtmShoBody3_kingaku051">#REF!</definedName>
    <definedName name="MtmShoBody3_kingaku052">#REF!</definedName>
    <definedName name="MtmShoBody3_kingaku053">#REF!</definedName>
    <definedName name="MtmShoBody3_kingaku061">#REF!</definedName>
    <definedName name="MtmShoBody3_kingaku062">#REF!</definedName>
    <definedName name="MtmShoBody3_kingaku063">#REF!</definedName>
    <definedName name="MtmShoBody3_kingaku071">#REF!</definedName>
    <definedName name="MtmShoBody3_kingaku072">#REF!</definedName>
    <definedName name="MtmShoBody3_kingaku073">#REF!</definedName>
    <definedName name="MtmShoBody3_kingaku081">#REF!</definedName>
    <definedName name="MtmShoBody3_kingaku082">#REF!</definedName>
    <definedName name="MtmShoBody3_kingaku083">#REF!</definedName>
    <definedName name="MtmShoBody3_kingaku091">#REF!</definedName>
    <definedName name="MtmShoBody3_kingaku092">#REF!</definedName>
    <definedName name="MtmShoBody3_kingaku093">#REF!</definedName>
    <definedName name="MtmShoBody3_kingaku101">#REF!</definedName>
    <definedName name="MtmShoBody3_kingaku102">#REF!</definedName>
    <definedName name="MtmShoBody3_kingaku103">#REF!</definedName>
    <definedName name="MtmShoBody3_kingaku111">#REF!</definedName>
    <definedName name="MtmShoBody3_kingaku112">#REF!</definedName>
    <definedName name="MtmShoBody3_kingaku113">#REF!</definedName>
    <definedName name="MtmShoBody3_kingaku121">#REF!</definedName>
    <definedName name="MtmShoBody3_kingaku122">#REF!</definedName>
    <definedName name="MtmShoBody3_kingaku123">#REF!</definedName>
    <definedName name="MtmShoBody3_kingaku131">#REF!</definedName>
    <definedName name="MtmShoBody3_kingaku132">#REF!</definedName>
    <definedName name="MtmShoBody3_kingaku133">#REF!</definedName>
    <definedName name="MtmShoBody3_kingaku141">#REF!</definedName>
    <definedName name="MtmShoBody3_kingaku142">#REF!</definedName>
    <definedName name="MtmShoBody3_kingaku143">#REF!</definedName>
    <definedName name="MtmShoBody3_kingaku151">#REF!</definedName>
    <definedName name="MtmShoBody3_kingaku152">#REF!</definedName>
    <definedName name="MtmShoBody3_kingaku153">#REF!</definedName>
    <definedName name="MtmShoBody3_kingaku161">#REF!</definedName>
    <definedName name="MtmShoBody3_kingaku162">#REF!</definedName>
    <definedName name="MtmShoBody3_kingaku163">#REF!</definedName>
    <definedName name="MtmShoBody3_kingaku171">#REF!</definedName>
    <definedName name="MtmShoBody3_kingaku172">#REF!</definedName>
    <definedName name="MtmShoBody3_kingaku173">#REF!</definedName>
    <definedName name="MtmShoBody3_kingaku181">#REF!</definedName>
    <definedName name="MtmShoBody3_kingaku182">#REF!</definedName>
    <definedName name="MtmShoBody3_kingaku183">#REF!</definedName>
    <definedName name="MtmShoBody3_kingaku191">#REF!</definedName>
    <definedName name="MtmShoBody3_kingaku192">#REF!</definedName>
    <definedName name="MtmShoBody3_kingaku193">#REF!</definedName>
    <definedName name="MtmShoBody3_kingaku201">#REF!</definedName>
    <definedName name="MtmShoBody3_kingaku202">#REF!</definedName>
    <definedName name="MtmShoBody3_kingaku203">#REF!</definedName>
    <definedName name="MtmShoBody3_kingaku211">#REF!</definedName>
    <definedName name="MtmShoBody3_kingaku212">#REF!</definedName>
    <definedName name="MtmShoBody3_kingaku213">#REF!</definedName>
    <definedName name="MtmShoBody3_kingaku221">#REF!</definedName>
    <definedName name="MtmShoBody3_kingaku222">#REF!</definedName>
    <definedName name="MtmShoBody3_kingaku223">#REF!</definedName>
    <definedName name="MtmShoBody3_kingaku231">#REF!</definedName>
    <definedName name="MtmShoBody3_kingaku232">#REF!</definedName>
    <definedName name="MtmShoBody3_kingaku233">#REF!</definedName>
    <definedName name="MtmShoBody3_kingaku241">#REF!</definedName>
    <definedName name="MtmShoBody3_kingaku242">#REF!</definedName>
    <definedName name="MtmShoBody3_kingaku243">#REF!</definedName>
    <definedName name="MtmShoBody3_Kmk011">#REF!</definedName>
    <definedName name="MtmShoBody3_Kmk012">#REF!</definedName>
    <definedName name="MtmShoBody3_Kmk013">#REF!</definedName>
    <definedName name="MtmShoBody3_Kmk021">#REF!</definedName>
    <definedName name="MtmShoBody3_Kmk022">#REF!</definedName>
    <definedName name="MtmShoBody3_Kmk023">#REF!</definedName>
    <definedName name="MtmShoBody3_Kmk031">#REF!</definedName>
    <definedName name="MtmShoBody3_Kmk032">#REF!</definedName>
    <definedName name="MtmShoBody3_Kmk033">#REF!</definedName>
    <definedName name="MtmShoBody3_Kmk041">#REF!</definedName>
    <definedName name="MtmShoBody3_Kmk042">#REF!</definedName>
    <definedName name="MtmShoBody3_Kmk043">#REF!</definedName>
    <definedName name="MtmShoBody3_Kmk051">#REF!</definedName>
    <definedName name="MtmShoBody3_Kmk052">#REF!</definedName>
    <definedName name="MtmShoBody3_Kmk053">#REF!</definedName>
    <definedName name="MtmShoBody3_Kmk061">#REF!</definedName>
    <definedName name="MtmShoBody3_Kmk062">#REF!</definedName>
    <definedName name="MtmShoBody3_Kmk063">#REF!</definedName>
    <definedName name="MtmShoBody3_Kmk071">#REF!</definedName>
    <definedName name="MtmShoBody3_Kmk072">#REF!</definedName>
    <definedName name="MtmShoBody3_Kmk073">#REF!</definedName>
    <definedName name="MtmShoBody3_Kmk081">#REF!</definedName>
    <definedName name="MtmShoBody3_Kmk082">#REF!</definedName>
    <definedName name="MtmShoBody3_Kmk083">#REF!</definedName>
    <definedName name="MtmShoBody3_Kmk091">#REF!</definedName>
    <definedName name="MtmShoBody3_Kmk092">#REF!</definedName>
    <definedName name="MtmShoBody3_Kmk093">#REF!</definedName>
    <definedName name="MtmShoBody3_Kmk101">#REF!</definedName>
    <definedName name="MtmShoBody3_Kmk102">#REF!</definedName>
    <definedName name="MtmShoBody3_Kmk103">#REF!</definedName>
    <definedName name="MtmShoBody3_Kmk111">#REF!</definedName>
    <definedName name="MtmShoBody3_Kmk112">#REF!</definedName>
    <definedName name="MtmShoBody3_Kmk113">#REF!</definedName>
    <definedName name="MtmShoBody3_Kmk121">#REF!</definedName>
    <definedName name="MtmShoBody3_Kmk122">#REF!</definedName>
    <definedName name="MtmShoBody3_Kmk123">#REF!</definedName>
    <definedName name="MtmShoBody3_Kmk131">#REF!</definedName>
    <definedName name="MtmShoBody3_Kmk132">#REF!</definedName>
    <definedName name="MtmShoBody3_Kmk133">#REF!</definedName>
    <definedName name="MtmShoBody3_Kmk141">#REF!</definedName>
    <definedName name="MtmShoBody3_Kmk142">#REF!</definedName>
    <definedName name="MtmShoBody3_Kmk143">#REF!</definedName>
    <definedName name="MtmShoBody3_Kmk151">#REF!</definedName>
    <definedName name="MtmShoBody3_Kmk152">#REF!</definedName>
    <definedName name="MtmShoBody3_Kmk153">#REF!</definedName>
    <definedName name="MtmShoBody3_Kmk161">#REF!</definedName>
    <definedName name="MtmShoBody3_Kmk162">#REF!</definedName>
    <definedName name="MtmShoBody3_Kmk163">#REF!</definedName>
    <definedName name="MtmShoBody3_Kmk171">#REF!</definedName>
    <definedName name="MtmShoBody3_Kmk172">#REF!</definedName>
    <definedName name="MtmShoBody3_Kmk173">#REF!</definedName>
    <definedName name="MtmShoBody3_Kmk181">#REF!</definedName>
    <definedName name="MtmShoBody3_Kmk182">#REF!</definedName>
    <definedName name="MtmShoBody3_Kmk183">#REF!</definedName>
    <definedName name="MtmShoBody3_Kmk191">#REF!</definedName>
    <definedName name="MtmShoBody3_Kmk192">#REF!</definedName>
    <definedName name="MtmShoBody3_Kmk193">#REF!</definedName>
    <definedName name="MtmShoBody3_Kmk201">#REF!</definedName>
    <definedName name="MtmShoBody3_Kmk202">#REF!</definedName>
    <definedName name="MtmShoBody3_Kmk203">#REF!</definedName>
    <definedName name="MtmShoBody3_Kmk211">#REF!</definedName>
    <definedName name="MtmShoBody3_Kmk212">#REF!</definedName>
    <definedName name="MtmShoBody3_Kmk213">#REF!</definedName>
    <definedName name="MtmShoBody3_Kmk221">#REF!</definedName>
    <definedName name="MtmShoBody3_Kmk222">#REF!</definedName>
    <definedName name="MtmShoBody3_Kmk223">#REF!</definedName>
    <definedName name="MtmShoBody3_Kmk231">#REF!</definedName>
    <definedName name="MtmShoBody3_Kmk232">#REF!</definedName>
    <definedName name="MtmShoBody3_Kmk233">#REF!</definedName>
    <definedName name="MtmShoBody3_Kmk241">#REF!</definedName>
    <definedName name="MtmShoBody3_Kmk242">#REF!</definedName>
    <definedName name="MtmShoBody3_Kmk243">#REF!</definedName>
    <definedName name="MtmShoBody3_MtmshoNo">#REF!</definedName>
    <definedName name="MtmShoBody3_Page">#REF!</definedName>
    <definedName name="MtmShoBody3_ShiharaiSb011">#REF!</definedName>
    <definedName name="MtmShoBody3_ShiharaiSb012">#REF!</definedName>
    <definedName name="MtmShoBody3_ShiharaiSb013">#REF!</definedName>
    <definedName name="MtmShoBody3_ShiharaiSb021">#REF!</definedName>
    <definedName name="MtmShoBody3_ShiharaiSb022">#REF!</definedName>
    <definedName name="MtmShoBody3_ShiharaiSb023">#REF!</definedName>
    <definedName name="MtmShoBody3_ShiharaiSb031">#REF!</definedName>
    <definedName name="MtmShoBody3_ShiharaiSb032">#REF!</definedName>
    <definedName name="MtmShoBody3_ShiharaiSb033">#REF!</definedName>
    <definedName name="MtmShoBody3_ShiharaiSb041">#REF!</definedName>
    <definedName name="MtmShoBody3_ShiharaiSb042">#REF!</definedName>
    <definedName name="MtmShoBody3_ShiharaiSb043">#REF!</definedName>
    <definedName name="MtmShoBody3_ShiharaiSb051">#REF!</definedName>
    <definedName name="MtmShoBody3_ShiharaiSb052">#REF!</definedName>
    <definedName name="MtmShoBody3_ShiharaiSb053">#REF!</definedName>
    <definedName name="MtmShoBody3_ShiharaiSb061">#REF!</definedName>
    <definedName name="MtmShoBody3_ShiharaiSb062">#REF!</definedName>
    <definedName name="MtmShoBody3_ShiharaiSb063">#REF!</definedName>
    <definedName name="MtmShoBody3_ShiharaiSb071">#REF!</definedName>
    <definedName name="MtmShoBody3_ShiharaiSb072">#REF!</definedName>
    <definedName name="MtmShoBody3_ShiharaiSb073">#REF!</definedName>
    <definedName name="MtmShoBody3_ShiharaiSb081">#REF!</definedName>
    <definedName name="MtmShoBody3_ShiharaiSb082">#REF!</definedName>
    <definedName name="MtmShoBody3_ShiharaiSb083">#REF!</definedName>
    <definedName name="MtmShoBody3_ShiharaiSb091">#REF!</definedName>
    <definedName name="MtmShoBody3_ShiharaiSb092">#REF!</definedName>
    <definedName name="MtmShoBody3_ShiharaiSb093">#REF!</definedName>
    <definedName name="MtmShoBody3_ShiharaiSb101">#REF!</definedName>
    <definedName name="MtmShoBody3_ShiharaiSb102">#REF!</definedName>
    <definedName name="MtmShoBody3_ShiharaiSb103">#REF!</definedName>
    <definedName name="MtmShoBody3_ShiharaiSb111">#REF!</definedName>
    <definedName name="MtmShoBody3_ShiharaiSb112">#REF!</definedName>
    <definedName name="MtmShoBody3_ShiharaiSb113">#REF!</definedName>
    <definedName name="MtmShoBody3_ShiharaiSb121">#REF!</definedName>
    <definedName name="MtmShoBody3_ShiharaiSb122">#REF!</definedName>
    <definedName name="MtmShoBody3_ShiharaiSb123">#REF!</definedName>
    <definedName name="MtmShoBody3_ShiharaiSb131">#REF!</definedName>
    <definedName name="MtmShoBody3_ShiharaiSb132">#REF!</definedName>
    <definedName name="MtmShoBody3_ShiharaiSb133">#REF!</definedName>
    <definedName name="MtmShoBody3_ShiharaiSb141">#REF!</definedName>
    <definedName name="MtmShoBody3_ShiharaiSb142">#REF!</definedName>
    <definedName name="MtmShoBody3_ShiharaiSb143">#REF!</definedName>
    <definedName name="MtmShoBody3_ShiharaiSb151">#REF!</definedName>
    <definedName name="MtmShoBody3_ShiharaiSb152">#REF!</definedName>
    <definedName name="MtmShoBody3_ShiharaiSb153">#REF!</definedName>
    <definedName name="MtmShoBody3_ShiharaiSb161">#REF!</definedName>
    <definedName name="MtmShoBody3_ShiharaiSb162">#REF!</definedName>
    <definedName name="MtmShoBody3_ShiharaiSb163">#REF!</definedName>
    <definedName name="MtmShoBody3_ShiharaiSb171">#REF!</definedName>
    <definedName name="MtmShoBody3_ShiharaiSb172">#REF!</definedName>
    <definedName name="MtmShoBody3_ShiharaiSb173">#REF!</definedName>
    <definedName name="MtmShoBody3_ShiharaiSb181">#REF!</definedName>
    <definedName name="MtmShoBody3_ShiharaiSb182">#REF!</definedName>
    <definedName name="MtmShoBody3_ShiharaiSb183">#REF!</definedName>
    <definedName name="MtmShoBody3_ShiharaiSb191">#REF!</definedName>
    <definedName name="MtmShoBody3_ShiharaiSb192">#REF!</definedName>
    <definedName name="MtmShoBody3_ShiharaiSb193">#REF!</definedName>
    <definedName name="MtmShoBody3_ShiharaiSb201">#REF!</definedName>
    <definedName name="MtmShoBody3_ShiharaiSb202">#REF!</definedName>
    <definedName name="MtmShoBody3_ShiharaiSb203">#REF!</definedName>
    <definedName name="MtmShoBody3_ShiharaiSb211">#REF!</definedName>
    <definedName name="MtmShoBody3_ShiharaiSb212">#REF!</definedName>
    <definedName name="MtmShoBody3_ShiharaiSb213">#REF!</definedName>
    <definedName name="MtmShoBody3_ShiharaiSb221">#REF!</definedName>
    <definedName name="MtmShoBody3_ShiharaiSb222">#REF!</definedName>
    <definedName name="MtmShoBody3_ShiharaiSb223">#REF!</definedName>
    <definedName name="MtmShoBody3_ShiharaiSb231">#REF!</definedName>
    <definedName name="MtmShoBody3_ShiharaiSb232">#REF!</definedName>
    <definedName name="MtmShoBody3_ShiharaiSb233">#REF!</definedName>
    <definedName name="MtmShoBody3_ShiharaiSb241">#REF!</definedName>
    <definedName name="MtmShoBody3_ShiharaiSb242">#REF!</definedName>
    <definedName name="MtmShoBody3_ShiharaiSb243">#REF!</definedName>
    <definedName name="MtmShoBody3_Suryo011">#REF!</definedName>
    <definedName name="MtmShoBody3_Suryo012">#REF!</definedName>
    <definedName name="MtmShoBody3_Suryo013">#REF!</definedName>
    <definedName name="MtmShoBody3_Suryo021">#REF!</definedName>
    <definedName name="MtmShoBody3_Suryo022">#REF!</definedName>
    <definedName name="MtmShoBody3_Suryo023">#REF!</definedName>
    <definedName name="MtmShoBody3_Suryo031">#REF!</definedName>
    <definedName name="MtmShoBody3_Suryo032">#REF!</definedName>
    <definedName name="MtmShoBody3_Suryo033">#REF!</definedName>
    <definedName name="MtmShoBody3_Suryo041">#REF!</definedName>
    <definedName name="MtmShoBody3_Suryo042">#REF!</definedName>
    <definedName name="MtmShoBody3_Suryo043">#REF!</definedName>
    <definedName name="MtmShoBody3_Suryo051">#REF!</definedName>
    <definedName name="MtmShoBody3_Suryo052">#REF!</definedName>
    <definedName name="MtmShoBody3_Suryo053">#REF!</definedName>
    <definedName name="MtmShoBody3_Suryo061">#REF!</definedName>
    <definedName name="MtmShoBody3_Suryo062">#REF!</definedName>
    <definedName name="MtmShoBody3_Suryo063">#REF!</definedName>
    <definedName name="MtmShoBody3_Suryo071">#REF!</definedName>
    <definedName name="MtmShoBody3_Suryo072">#REF!</definedName>
    <definedName name="MtmShoBody3_Suryo073">#REF!</definedName>
    <definedName name="MtmShoBody3_Suryo081">#REF!</definedName>
    <definedName name="MtmShoBody3_Suryo082">#REF!</definedName>
    <definedName name="MtmShoBody3_Suryo083">#REF!</definedName>
    <definedName name="MtmShoBody3_Suryo091">#REF!</definedName>
    <definedName name="MtmShoBody3_Suryo092">#REF!</definedName>
    <definedName name="MtmShoBody3_Suryo093">#REF!</definedName>
    <definedName name="MtmShoBody3_Suryo101">#REF!</definedName>
    <definedName name="MtmShoBody3_Suryo102">#REF!</definedName>
    <definedName name="MtmShoBody3_Suryo103">#REF!</definedName>
    <definedName name="MtmShoBody3_Suryo111">#REF!</definedName>
    <definedName name="MtmShoBody3_Suryo112">#REF!</definedName>
    <definedName name="MtmShoBody3_Suryo113">#REF!</definedName>
    <definedName name="MtmShoBody3_Suryo121">#REF!</definedName>
    <definedName name="MtmShoBody3_Suryo122">#REF!</definedName>
    <definedName name="MtmShoBody3_Suryo123">#REF!</definedName>
    <definedName name="MtmShoBody3_Suryo131">#REF!</definedName>
    <definedName name="MtmShoBody3_Suryo132">#REF!</definedName>
    <definedName name="MtmShoBody3_Suryo133">#REF!</definedName>
    <definedName name="MtmShoBody3_Suryo141">#REF!</definedName>
    <definedName name="MtmShoBody3_Suryo142">#REF!</definedName>
    <definedName name="MtmShoBody3_Suryo143">#REF!</definedName>
    <definedName name="MtmShoBody3_Suryo151">#REF!</definedName>
    <definedName name="MtmShoBody3_Suryo152">#REF!</definedName>
    <definedName name="MtmShoBody3_Suryo153">#REF!</definedName>
    <definedName name="MtmShoBody3_Suryo161">#REF!</definedName>
    <definedName name="MtmShoBody3_Suryo162">#REF!</definedName>
    <definedName name="MtmShoBody3_Suryo163">#REF!</definedName>
    <definedName name="MtmShoBody3_Suryo171">#REF!</definedName>
    <definedName name="MtmShoBody3_Suryo172">#REF!</definedName>
    <definedName name="MtmShoBody3_Suryo173">#REF!</definedName>
    <definedName name="MtmShoBody3_Suryo181">#REF!</definedName>
    <definedName name="MtmShoBody3_Suryo182">#REF!</definedName>
    <definedName name="MtmShoBody3_Suryo183">#REF!</definedName>
    <definedName name="MtmShoBody3_Suryo191">#REF!</definedName>
    <definedName name="MtmShoBody3_Suryo192">#REF!</definedName>
    <definedName name="MtmShoBody3_Suryo193">#REF!</definedName>
    <definedName name="MtmShoBody3_Suryo201">#REF!</definedName>
    <definedName name="MtmShoBody3_Suryo202">#REF!</definedName>
    <definedName name="MtmShoBody3_Suryo203">#REF!</definedName>
    <definedName name="MtmShoBody3_Suryo211">#REF!</definedName>
    <definedName name="MtmShoBody3_Suryo212">#REF!</definedName>
    <definedName name="MtmShoBody3_Suryo213">#REF!</definedName>
    <definedName name="MtmShoBody3_Suryo221">#REF!</definedName>
    <definedName name="MtmShoBody3_Suryo222">#REF!</definedName>
    <definedName name="MtmShoBody3_Suryo223">#REF!</definedName>
    <definedName name="MtmShoBody3_Suryo231">#REF!</definedName>
    <definedName name="MtmShoBody3_Suryo232">#REF!</definedName>
    <definedName name="MtmShoBody3_Suryo233">#REF!</definedName>
    <definedName name="MtmShoBody3_Suryo241">#REF!</definedName>
    <definedName name="MtmShoBody3_Suryo242">#REF!</definedName>
    <definedName name="MtmShoBody3_Suryo243">#REF!</definedName>
    <definedName name="MtmShoBody3_SuryoTani011">#REF!</definedName>
    <definedName name="MtmShoBody3_SuryoTani012">#REF!</definedName>
    <definedName name="MtmShoBody3_SuryoTani013">#REF!</definedName>
    <definedName name="MtmShoBody3_SuryoTani021">#REF!</definedName>
    <definedName name="MtmShoBody3_SuryoTani022">#REF!</definedName>
    <definedName name="MtmShoBody3_SuryoTani023">#REF!</definedName>
    <definedName name="MtmShoBody3_SuryoTani031">#REF!</definedName>
    <definedName name="MtmShoBody3_SuryoTani032">#REF!</definedName>
    <definedName name="MtmShoBody3_SuryoTani033">#REF!</definedName>
    <definedName name="MtmShoBody3_SuryoTani041">#REF!</definedName>
    <definedName name="MtmShoBody3_SuryoTani042">#REF!</definedName>
    <definedName name="MtmShoBody3_SuryoTani043">#REF!</definedName>
    <definedName name="MtmShoBody3_SuryoTani051">#REF!</definedName>
    <definedName name="MtmShoBody3_SuryoTani052">#REF!</definedName>
    <definedName name="MtmShoBody3_SuryoTani053">#REF!</definedName>
    <definedName name="MtmShoBody3_SuryoTani061">#REF!</definedName>
    <definedName name="MtmShoBody3_SuryoTani062">#REF!</definedName>
    <definedName name="MtmShoBody3_SuryoTani063">#REF!</definedName>
    <definedName name="MtmShoBody3_SuryoTani071">#REF!</definedName>
    <definedName name="MtmShoBody3_SuryoTani072">#REF!</definedName>
    <definedName name="MtmShoBody3_SuryoTani073">#REF!</definedName>
    <definedName name="MtmShoBody3_SuryoTani081">#REF!</definedName>
    <definedName name="MtmShoBody3_SuryoTani082">#REF!</definedName>
    <definedName name="MtmShoBody3_SuryoTani083">#REF!</definedName>
    <definedName name="MtmShoBody3_SuryoTani091">#REF!</definedName>
    <definedName name="MtmShoBody3_SuryoTani092">#REF!</definedName>
    <definedName name="MtmShoBody3_SuryoTani093">#REF!</definedName>
    <definedName name="MtmShoBody3_SuryoTani101">#REF!</definedName>
    <definedName name="MtmShoBody3_SuryoTani102">#REF!</definedName>
    <definedName name="MtmShoBody3_SuryoTani103">#REF!</definedName>
    <definedName name="MtmShoBody3_SuryoTani111">#REF!</definedName>
    <definedName name="MtmShoBody3_SuryoTani112">#REF!</definedName>
    <definedName name="MtmShoBody3_SuryoTani113">#REF!</definedName>
    <definedName name="MtmShoBody3_SuryoTani121">#REF!</definedName>
    <definedName name="MtmShoBody3_SuryoTani122">#REF!</definedName>
    <definedName name="MtmShoBody3_SuryoTani123">#REF!</definedName>
    <definedName name="MtmShoBody3_SuryoTani131">#REF!</definedName>
    <definedName name="MtmShoBody3_SuryoTani132">#REF!</definedName>
    <definedName name="MtmShoBody3_SuryoTani133">#REF!</definedName>
    <definedName name="MtmShoBody3_SuryoTani141">#REF!</definedName>
    <definedName name="MtmShoBody3_SuryoTani142">#REF!</definedName>
    <definedName name="MtmShoBody3_SuryoTani143">#REF!</definedName>
    <definedName name="MtmShoBody3_SuryoTani151">#REF!</definedName>
    <definedName name="MtmShoBody3_SuryoTani152">#REF!</definedName>
    <definedName name="MtmShoBody3_SuryoTani153">#REF!</definedName>
    <definedName name="MtmShoBody3_SuryoTani161">#REF!</definedName>
    <definedName name="MtmShoBody3_SuryoTani162">#REF!</definedName>
    <definedName name="MtmShoBody3_SuryoTani163">#REF!</definedName>
    <definedName name="MtmShoBody3_SuryoTani171">#REF!</definedName>
    <definedName name="MtmShoBody3_SuryoTani172">#REF!</definedName>
    <definedName name="MtmShoBody3_SuryoTani173">#REF!</definedName>
    <definedName name="MtmShoBody3_SuryoTani181">#REF!</definedName>
    <definedName name="MtmShoBody3_SuryoTani182">#REF!</definedName>
    <definedName name="MtmShoBody3_SuryoTani183">#REF!</definedName>
    <definedName name="MtmShoBody3_SuryoTani191">#REF!</definedName>
    <definedName name="MtmShoBody3_SuryoTani192">#REF!</definedName>
    <definedName name="MtmShoBody3_SuryoTani193">#REF!</definedName>
    <definedName name="MtmShoBody3_SuryoTani201">#REF!</definedName>
    <definedName name="MtmShoBody3_SuryoTani202">#REF!</definedName>
    <definedName name="MtmShoBody3_SuryoTani203">#REF!</definedName>
    <definedName name="MtmShoBody3_SuryoTani211">#REF!</definedName>
    <definedName name="MtmShoBody3_SuryoTani212">#REF!</definedName>
    <definedName name="MtmShoBody3_SuryoTani213">#REF!</definedName>
    <definedName name="MtmShoBody3_SuryoTani221">#REF!</definedName>
    <definedName name="MtmShoBody3_SuryoTani222">#REF!</definedName>
    <definedName name="MtmShoBody3_SuryoTani223">#REF!</definedName>
    <definedName name="MtmShoBody3_SuryoTani231">#REF!</definedName>
    <definedName name="MtmShoBody3_SuryoTani232">#REF!</definedName>
    <definedName name="MtmShoBody3_SuryoTani233">#REF!</definedName>
    <definedName name="MtmShoBody3_SuryoTani241">#REF!</definedName>
    <definedName name="MtmShoBody3_SuryoTani242">#REF!</definedName>
    <definedName name="MtmShoBody3_SuryoTani243">#REF!</definedName>
    <definedName name="MtmShoBody3_Tanka011">#REF!</definedName>
    <definedName name="MtmShoBody3_Tanka012">#REF!</definedName>
    <definedName name="MtmShoBody3_Tanka013">#REF!</definedName>
    <definedName name="MtmShoBody3_Tanka021">#REF!</definedName>
    <definedName name="MtmShoBody3_Tanka022">#REF!</definedName>
    <definedName name="MtmShoBody3_Tanka023">#REF!</definedName>
    <definedName name="MtmShoBody3_Tanka031">#REF!</definedName>
    <definedName name="MtmShoBody3_Tanka032">#REF!</definedName>
    <definedName name="MtmShoBody3_Tanka033">#REF!</definedName>
    <definedName name="MtmShoBody3_Tanka041">#REF!</definedName>
    <definedName name="MtmShoBody3_Tanka042">#REF!</definedName>
    <definedName name="MtmShoBody3_Tanka043">#REF!</definedName>
    <definedName name="MtmShoBody3_Tanka051">#REF!</definedName>
    <definedName name="MtmShoBody3_Tanka052">#REF!</definedName>
    <definedName name="MtmShoBody3_Tanka053">#REF!</definedName>
    <definedName name="MtmShoBody3_Tanka061">#REF!</definedName>
    <definedName name="MtmShoBody3_Tanka062">#REF!</definedName>
    <definedName name="MtmShoBody3_Tanka063">#REF!</definedName>
    <definedName name="MtmShoBody3_Tanka071">#REF!</definedName>
    <definedName name="MtmShoBody3_Tanka072">#REF!</definedName>
    <definedName name="MtmShoBody3_Tanka073">#REF!</definedName>
    <definedName name="MtmShoBody3_Tanka081">#REF!</definedName>
    <definedName name="MtmShoBody3_Tanka082">#REF!</definedName>
    <definedName name="MtmShoBody3_Tanka083">#REF!</definedName>
    <definedName name="MtmShoBody3_Tanka091">#REF!</definedName>
    <definedName name="MtmShoBody3_Tanka092">#REF!</definedName>
    <definedName name="MtmShoBody3_Tanka093">#REF!</definedName>
    <definedName name="MtmShoBody3_Tanka101">#REF!</definedName>
    <definedName name="MtmShoBody3_Tanka102">#REF!</definedName>
    <definedName name="MtmShoBody3_Tanka103">#REF!</definedName>
    <definedName name="MtmShoBody3_Tanka111">#REF!</definedName>
    <definedName name="MtmShoBody3_Tanka112">#REF!</definedName>
    <definedName name="MtmShoBody3_Tanka113">#REF!</definedName>
    <definedName name="MtmShoBody3_Tanka121">#REF!</definedName>
    <definedName name="MtmShoBody3_Tanka122">#REF!</definedName>
    <definedName name="MtmShoBody3_Tanka123">#REF!</definedName>
    <definedName name="MtmShoBody3_Tanka131">#REF!</definedName>
    <definedName name="MtmShoBody3_Tanka132">#REF!</definedName>
    <definedName name="MtmShoBody3_Tanka133">#REF!</definedName>
    <definedName name="MtmShoBody3_Tanka141">#REF!</definedName>
    <definedName name="MtmShoBody3_Tanka142">#REF!</definedName>
    <definedName name="MtmShoBody3_Tanka143">#REF!</definedName>
    <definedName name="MtmShoBody3_Tanka151">#REF!</definedName>
    <definedName name="MtmShoBody3_Tanka152">#REF!</definedName>
    <definedName name="MtmShoBody3_Tanka153">#REF!</definedName>
    <definedName name="MtmShoBody3_Tanka161">#REF!</definedName>
    <definedName name="MtmShoBody3_Tanka162">#REF!</definedName>
    <definedName name="MtmShoBody3_Tanka163">#REF!</definedName>
    <definedName name="MtmShoBody3_Tanka171">#REF!</definedName>
    <definedName name="MtmShoBody3_Tanka172">#REF!</definedName>
    <definedName name="MtmShoBody3_Tanka173">#REF!</definedName>
    <definedName name="MtmShoBody3_Tanka181">#REF!</definedName>
    <definedName name="MtmShoBody3_Tanka182">#REF!</definedName>
    <definedName name="MtmShoBody3_Tanka183">#REF!</definedName>
    <definedName name="MtmShoBody3_Tanka191">#REF!</definedName>
    <definedName name="MtmShoBody3_Tanka192">#REF!</definedName>
    <definedName name="MtmShoBody3_Tanka193">#REF!</definedName>
    <definedName name="MtmShoBody3_Tanka201">#REF!</definedName>
    <definedName name="MtmShoBody3_Tanka202">#REF!</definedName>
    <definedName name="MtmShoBody3_Tanka203">#REF!</definedName>
    <definedName name="MtmShoBody3_Tanka211">#REF!</definedName>
    <definedName name="MtmShoBody3_Tanka212">#REF!</definedName>
    <definedName name="MtmShoBody3_Tanka213">#REF!</definedName>
    <definedName name="MtmShoBody3_Tanka221">#REF!</definedName>
    <definedName name="MtmShoBody3_Tanka222">#REF!</definedName>
    <definedName name="MtmShoBody3_Tanka223">#REF!</definedName>
    <definedName name="MtmShoBody3_Tanka231">#REF!</definedName>
    <definedName name="MtmShoBody3_Tanka232">#REF!</definedName>
    <definedName name="MtmShoBody3_Tanka233">#REF!</definedName>
    <definedName name="MtmShoBody3_Tanka241">#REF!</definedName>
    <definedName name="MtmShoBody3_Tanka242">#REF!</definedName>
    <definedName name="MtmShoBody3_Tanka243">#REF!</definedName>
    <definedName name="MtmShoHead1_Biko">#REF!</definedName>
    <definedName name="MtmShoHead1_Chushaku">#REF!</definedName>
    <definedName name="MtmShoHead1_Hinmei011">#REF!</definedName>
    <definedName name="MtmShoHead1_Hinmei012">#REF!</definedName>
    <definedName name="MtmShoHead1_Hinmei013">#REF!</definedName>
    <definedName name="MtmShoHead1_Hinmei021">#REF!</definedName>
    <definedName name="MtmShoHead1_Hinmei022">#REF!</definedName>
    <definedName name="MtmShoHead1_Hinmei023">#REF!</definedName>
    <definedName name="MtmShoHead1_Hinmei031">#REF!</definedName>
    <definedName name="MtmShoHead1_Hinmei032">#REF!</definedName>
    <definedName name="MtmShoHead1_Hinmei033">#REF!</definedName>
    <definedName name="MtmShoHead1_Hinmei041">#REF!</definedName>
    <definedName name="MtmShoHead1_Hinmei042">#REF!</definedName>
    <definedName name="MtmShoHead1_Hinmei043">#REF!</definedName>
    <definedName name="MtmShoHead1_Hinmei051">#REF!</definedName>
    <definedName name="MtmShoHead1_Hinmei052">#REF!</definedName>
    <definedName name="MtmShoHead1_Hinmei053">#REF!</definedName>
    <definedName name="MtmShoHead1_Hinmei061">#REF!</definedName>
    <definedName name="MtmShoHead1_Hinmei062">#REF!</definedName>
    <definedName name="MtmShoHead1_Hinmei063">#REF!</definedName>
    <definedName name="MtmShoHead1_Hinmei071">#REF!</definedName>
    <definedName name="MtmShoHead1_Hinmei072">#REF!</definedName>
    <definedName name="MtmShoHead1_Hinmei073">#REF!</definedName>
    <definedName name="MtmShoHead1_HkoMotoBldMei">#REF!</definedName>
    <definedName name="MtmShoHead1_HkoMotoBusho1">#REF!</definedName>
    <definedName name="MtmShoHead1_HkoMotoBusho2">#REF!</definedName>
    <definedName name="MtmShoHead1_HkoMotoDaihyosha">#REF!</definedName>
    <definedName name="MtmShoHead1_HkoMotoJusho1">#REF!</definedName>
    <definedName name="MtmShoHead1_HkoMotoJusho2">#REF!</definedName>
    <definedName name="MtmShoHead1_HkoMotoMei">#REF!</definedName>
    <definedName name="MtmShoHead1_HkoMotoYakusyoku">#REF!</definedName>
    <definedName name="MtmShoHead1_Katamei011">#REF!</definedName>
    <definedName name="MtmShoHead1_Katamei012">#REF!</definedName>
    <definedName name="MtmShoHead1_Katamei013">#REF!</definedName>
    <definedName name="MtmShoHead1_Katamei021">#REF!</definedName>
    <definedName name="MtmShoHead1_Katamei022">#REF!</definedName>
    <definedName name="MtmShoHead1_Katamei023">#REF!</definedName>
    <definedName name="MtmShoHead1_Katamei031">#REF!</definedName>
    <definedName name="MtmShoHead1_Katamei032">#REF!</definedName>
    <definedName name="MtmShoHead1_Katamei033">#REF!</definedName>
    <definedName name="MtmShoHead1_Katamei041">#REF!</definedName>
    <definedName name="MtmShoHead1_Katamei042">#REF!</definedName>
    <definedName name="MtmShoHead1_Katamei043">#REF!</definedName>
    <definedName name="MtmShoHead1_Katamei051">#REF!</definedName>
    <definedName name="MtmShoHead1_Katamei052">#REF!</definedName>
    <definedName name="MtmShoHead1_Katamei053">#REF!</definedName>
    <definedName name="MtmShoHead1_Katamei061">#REF!</definedName>
    <definedName name="MtmShoHead1_Katamei062">#REF!</definedName>
    <definedName name="MtmShoHead1_Katamei063">#REF!</definedName>
    <definedName name="MtmShoHead1_Katamei071">#REF!</definedName>
    <definedName name="MtmShoHead1_Katamei072">#REF!</definedName>
    <definedName name="MtmShoHead1_Katamei073">#REF!</definedName>
    <definedName name="MtmShoHead1_Kenmei">#REF!</definedName>
    <definedName name="MtmShoHead1_kingaku011">#REF!</definedName>
    <definedName name="MtmShoHead1_kingaku012">#REF!</definedName>
    <definedName name="MtmShoHead1_kingaku013">#REF!</definedName>
    <definedName name="MtmShoHead1_kingaku021">#REF!</definedName>
    <definedName name="MtmShoHead1_kingaku022">#REF!</definedName>
    <definedName name="MtmShoHead1_kingaku023">#REF!</definedName>
    <definedName name="MtmShoHead1_kingaku031">#REF!</definedName>
    <definedName name="MtmShoHead1_kingaku032">#REF!</definedName>
    <definedName name="MtmShoHead1_kingaku033">#REF!</definedName>
    <definedName name="MtmShoHead1_kingaku041">#REF!</definedName>
    <definedName name="MtmShoHead1_kingaku042">#REF!</definedName>
    <definedName name="MtmShoHead1_kingaku043">#REF!</definedName>
    <definedName name="MtmShoHead1_kingaku051">#REF!</definedName>
    <definedName name="MtmShoHead1_kingaku052">#REF!</definedName>
    <definedName name="MtmShoHead1_kingaku053">#REF!</definedName>
    <definedName name="MtmShoHead1_kingaku061">#REF!</definedName>
    <definedName name="MtmShoHead1_kingaku062">#REF!</definedName>
    <definedName name="MtmShoHead1_kingaku063">#REF!</definedName>
    <definedName name="MtmShoHead1_kingaku071">#REF!</definedName>
    <definedName name="MtmShoHead1_kingaku072">#REF!</definedName>
    <definedName name="MtmShoHead1_kingaku073">#REF!</definedName>
    <definedName name="MtmShoHead1_KingakuMidashi">#REF!</definedName>
    <definedName name="MtmShoHead1_Kmk011">#REF!</definedName>
    <definedName name="MtmShoHead1_Kmk012">#REF!</definedName>
    <definedName name="MtmShoHead1_Kmk013">#REF!</definedName>
    <definedName name="MtmShoHead1_Kmk021">#REF!</definedName>
    <definedName name="MtmShoHead1_Kmk022">#REF!</definedName>
    <definedName name="MtmShoHead1_Kmk023">#REF!</definedName>
    <definedName name="MtmShoHead1_Kmk031">#REF!</definedName>
    <definedName name="MtmShoHead1_Kmk032">#REF!</definedName>
    <definedName name="MtmShoHead1_Kmk033">#REF!</definedName>
    <definedName name="MtmShoHead1_Kmk041">#REF!</definedName>
    <definedName name="MtmShoHead1_Kmk042">#REF!</definedName>
    <definedName name="MtmShoHead1_Kmk043">#REF!</definedName>
    <definedName name="MtmShoHead1_Kmk051">#REF!</definedName>
    <definedName name="MtmShoHead1_Kmk052">#REF!</definedName>
    <definedName name="MtmShoHead1_Kmk053">#REF!</definedName>
    <definedName name="MtmShoHead1_Kmk061">#REF!</definedName>
    <definedName name="MtmShoHead1_Kmk062">#REF!</definedName>
    <definedName name="MtmShoHead1_Kmk063">#REF!</definedName>
    <definedName name="MtmShoHead1_Kmk071">#REF!</definedName>
    <definedName name="MtmShoHead1_Kmk072">#REF!</definedName>
    <definedName name="MtmShoHead1_Kmk073">#REF!</definedName>
    <definedName name="MtmShoHead1_MtmChushaku">#REF!</definedName>
    <definedName name="MtmShoHead1_MtmChushaku1">#REF!</definedName>
    <definedName name="MtmShoHead1_MtmChushaku2">#REF!</definedName>
    <definedName name="MtmShoHead1_MtmChushaku3">#REF!</definedName>
    <definedName name="MtmShoHead1_MtmGokeiChushaku1">#REF!</definedName>
    <definedName name="MtmShoHead1_MtmGokeiChushaku2">#REF!</definedName>
    <definedName name="MtmShoHead1_MtmGokeiChushaku3">#REF!</definedName>
    <definedName name="MtmShoHead1_MtmGokeiKingaku1">#REF!</definedName>
    <definedName name="MtmShoHead1_MtmGokeiKingaku2">#REF!</definedName>
    <definedName name="MtmShoHead1_MtmGokeiKingaku3">#REF!</definedName>
    <definedName name="MtmShoHead1_MtmKingaku1">#REF!</definedName>
    <definedName name="MtmShoHead1_MtmKingaku2">#REF!</definedName>
    <definedName name="MtmShoHead1_MtmKingaku3">#REF!</definedName>
    <definedName name="MtmShoHead1_MtmKishamei1">#REF!</definedName>
    <definedName name="MtmShoHead1_MtmKishamei2">#REF!</definedName>
    <definedName name="MtmShoHead1_MtmshoHakkoYmd">#REF!</definedName>
    <definedName name="MtmShoHead1_MtmshoNo">#REF!</definedName>
    <definedName name="MtmShoHead1_MtmYukokgn">#REF!</definedName>
    <definedName name="MtmShoHead1_Noki">#REF!</definedName>
    <definedName name="MtmShoHead1_NonyuBasho">#REF!</definedName>
    <definedName name="MtmShoHead1_PostMidashi">#REF!</definedName>
    <definedName name="MtmShoHead1_PostNo">#REF!</definedName>
    <definedName name="MtmShoHead1_ShiharaiJoken">#REF!</definedName>
    <definedName name="MtmShoHead1_ShozeiChushaku1">#REF!</definedName>
    <definedName name="MtmShoHead1_ShozeiChushaku2">#REF!</definedName>
    <definedName name="MtmShoHead1_ShozeiChushaku3">#REF!</definedName>
    <definedName name="MtmShoHead1_ShozeiKingaku1">#REF!</definedName>
    <definedName name="MtmShoHead1_ShozeiKingaku2">#REF!</definedName>
    <definedName name="MtmShoHead1_ShozeiKingaku3">#REF!</definedName>
    <definedName name="MtmShoHead1_Suryo011">#REF!</definedName>
    <definedName name="MtmShoHead1_Suryo012">#REF!</definedName>
    <definedName name="MtmShoHead1_Suryo013">#REF!</definedName>
    <definedName name="MtmShoHead1_Suryo021">#REF!</definedName>
    <definedName name="MtmShoHead1_Suryo022">#REF!</definedName>
    <definedName name="MtmShoHead1_Suryo023">#REF!</definedName>
    <definedName name="MtmShoHead1_Suryo031">#REF!</definedName>
    <definedName name="MtmShoHead1_Suryo032">#REF!</definedName>
    <definedName name="MtmShoHead1_Suryo033">#REF!</definedName>
    <definedName name="MtmShoHead1_Suryo041">#REF!</definedName>
    <definedName name="MtmShoHead1_Suryo042">#REF!</definedName>
    <definedName name="MtmShoHead1_Suryo043">#REF!</definedName>
    <definedName name="MtmShoHead1_Suryo051">#REF!</definedName>
    <definedName name="MtmShoHead1_Suryo052">#REF!</definedName>
    <definedName name="MtmShoHead1_Suryo053">#REF!</definedName>
    <definedName name="MtmShoHead1_Suryo061">#REF!</definedName>
    <definedName name="MtmShoHead1_Suryo062">#REF!</definedName>
    <definedName name="MtmShoHead1_Suryo063">#REF!</definedName>
    <definedName name="MtmShoHead1_Suryo071">#REF!</definedName>
    <definedName name="MtmShoHead1_Suryo072">#REF!</definedName>
    <definedName name="MtmShoHead1_Suryo073">#REF!</definedName>
    <definedName name="MtmShoHead1_Tanka011">#REF!</definedName>
    <definedName name="MtmShoHead1_Tanka012">#REF!</definedName>
    <definedName name="MtmShoHead1_Tanka013">#REF!</definedName>
    <definedName name="MtmShoHead1_Tanka021">#REF!</definedName>
    <definedName name="MtmShoHead1_Tanka022">#REF!</definedName>
    <definedName name="MtmShoHead1_Tanka023">#REF!</definedName>
    <definedName name="MtmShoHead1_Tanka031">#REF!</definedName>
    <definedName name="MtmShoHead1_Tanka032">#REF!</definedName>
    <definedName name="MtmShoHead1_Tanka033">#REF!</definedName>
    <definedName name="MtmShoHead1_Tanka041">#REF!</definedName>
    <definedName name="MtmShoHead1_Tanka042">#REF!</definedName>
    <definedName name="MtmShoHead1_Tanka043">#REF!</definedName>
    <definedName name="MtmShoHead1_Tanka051">#REF!</definedName>
    <definedName name="MtmShoHead1_Tanka052">#REF!</definedName>
    <definedName name="MtmShoHead1_Tanka053">#REF!</definedName>
    <definedName name="MtmShoHead1_Tanka061">#REF!</definedName>
    <definedName name="MtmShoHead1_Tanka062">#REF!</definedName>
    <definedName name="MtmShoHead1_Tanka063">#REF!</definedName>
    <definedName name="MtmShoHead1_Tanka071">#REF!</definedName>
    <definedName name="MtmShoHead1_Tanka072">#REF!</definedName>
    <definedName name="MtmShoHead1_Tanka073">#REF!</definedName>
    <definedName name="MtmShoHead1_TankaMidashi">#REF!</definedName>
    <definedName name="MtmShoHead1_Tel">#REF!</definedName>
    <definedName name="MtmShoHead2_Biko">#REF!</definedName>
    <definedName name="MtmShoHead2_Chushaku">#REF!</definedName>
    <definedName name="MtmShoHead2_Hinmei011">#REF!</definedName>
    <definedName name="MtmShoHead2_Hinmei012">#REF!</definedName>
    <definedName name="MtmShoHead2_Hinmei021">#REF!</definedName>
    <definedName name="MtmShoHead2_Hinmei022">#REF!</definedName>
    <definedName name="MtmShoHead2_Hinmei031">#REF!</definedName>
    <definedName name="MtmShoHead2_Hinmei032">#REF!</definedName>
    <definedName name="MtmShoHead2_Hinmei041">#REF!</definedName>
    <definedName name="MtmShoHead2_Hinmei042">#REF!</definedName>
    <definedName name="MtmShoHead2_Hinmei051">#REF!</definedName>
    <definedName name="MtmShoHead2_Hinmei052">#REF!</definedName>
    <definedName name="MtmShoHead2_Hinmei061">#REF!</definedName>
    <definedName name="MtmShoHead2_Hinmei062">#REF!</definedName>
    <definedName name="MtmShoHead2_Hinmei071">#REF!</definedName>
    <definedName name="MtmShoHead2_Hinmei072">#REF!</definedName>
    <definedName name="MtmShoHead2_Hinmei081">#REF!</definedName>
    <definedName name="MtmShoHead2_Hinmei082">#REF!</definedName>
    <definedName name="MtmShoHead2_Hinmei091">#REF!</definedName>
    <definedName name="MtmShoHead2_Hinmei092">#REF!</definedName>
    <definedName name="MtmShoHead2_Hinmei101">#REF!</definedName>
    <definedName name="MtmShoHead2_Hinmei102">#REF!</definedName>
    <definedName name="MtmShoHead2_Hinmei111">#REF!</definedName>
    <definedName name="MtmShoHead2_Hinmei112">#REF!</definedName>
    <definedName name="MtmShoHead2_Hinmei121">#REF!</definedName>
    <definedName name="MtmShoHead2_Hinmei122">#REF!</definedName>
    <definedName name="MtmShoHead2_Hinmei131">#REF!</definedName>
    <definedName name="MtmShoHead2_Hinmei132">#REF!</definedName>
    <definedName name="MtmShoHead2_Hinmei141">#REF!</definedName>
    <definedName name="MtmShoHead2_Hinmei142">#REF!</definedName>
    <definedName name="MtmShoHead2_HkoMotoBldMei">#REF!</definedName>
    <definedName name="MtmShoHead2_HkoMotoBusho1">#REF!</definedName>
    <definedName name="MtmShoHead2_HkoMotoBusho2">#REF!</definedName>
    <definedName name="MtmShoHead2_HkoMotoDaihyosha">#REF!</definedName>
    <definedName name="MtmShoHead2_HkoMotoJusho1">#REF!</definedName>
    <definedName name="MtmShoHead2_HkoMotoJusho2">#REF!</definedName>
    <definedName name="MtmShoHead2_HkoMotoMei">#REF!</definedName>
    <definedName name="MtmShoHead2_Katamei011">#REF!</definedName>
    <definedName name="MtmShoHead2_Katamei012">#REF!</definedName>
    <definedName name="MtmShoHead2_Katamei021">#REF!</definedName>
    <definedName name="MtmShoHead2_Katamei022">#REF!</definedName>
    <definedName name="MtmShoHead2_Katamei031">#REF!</definedName>
    <definedName name="MtmShoHead2_Katamei032">#REF!</definedName>
    <definedName name="MtmShoHead2_Katamei041">#REF!</definedName>
    <definedName name="MtmShoHead2_Katamei042">#REF!</definedName>
    <definedName name="MtmShoHead2_Katamei051">#REF!</definedName>
    <definedName name="MtmShoHead2_Katamei052">#REF!</definedName>
    <definedName name="MtmShoHead2_Katamei061">#REF!</definedName>
    <definedName name="MtmShoHead2_Katamei062">#REF!</definedName>
    <definedName name="MtmShoHead2_Katamei071">#REF!</definedName>
    <definedName name="MtmShoHead2_Katamei072">#REF!</definedName>
    <definedName name="MtmShoHead2_Katamei081">#REF!</definedName>
    <definedName name="MtmShoHead2_Katamei082">#REF!</definedName>
    <definedName name="MtmShoHead2_Katamei091">#REF!</definedName>
    <definedName name="MtmShoHead2_Katamei092">#REF!</definedName>
    <definedName name="MtmShoHead2_Katamei101">#REF!</definedName>
    <definedName name="MtmShoHead2_Katamei102">#REF!</definedName>
    <definedName name="MtmShoHead2_Katamei111">#REF!</definedName>
    <definedName name="MtmShoHead2_Katamei112">#REF!</definedName>
    <definedName name="MtmShoHead2_Katamei121">#REF!</definedName>
    <definedName name="MtmShoHead2_Katamei122">#REF!</definedName>
    <definedName name="MtmShoHead2_Katamei131">#REF!</definedName>
    <definedName name="MtmShoHead2_Katamei132">#REF!</definedName>
    <definedName name="MtmShoHead2_Katamei141">#REF!</definedName>
    <definedName name="MtmShoHead2_Katamei142">#REF!</definedName>
    <definedName name="MtmShoHead2_Kenmei">#REF!</definedName>
    <definedName name="MtmShoHead2_kingaku011">#REF!</definedName>
    <definedName name="MtmShoHead2_kingaku012">#REF!</definedName>
    <definedName name="MtmShoHead2_kingaku021">#REF!</definedName>
    <definedName name="MtmShoHead2_kingaku022">#REF!</definedName>
    <definedName name="MtmShoHead2_kingaku031">#REF!</definedName>
    <definedName name="MtmShoHead2_kingaku032">#REF!</definedName>
    <definedName name="MtmShoHead2_kingaku041">#REF!</definedName>
    <definedName name="MtmShoHead2_kingaku042">#REF!</definedName>
    <definedName name="MtmShoHead2_kingaku051">#REF!</definedName>
    <definedName name="MtmShoHead2_kingaku052">#REF!</definedName>
    <definedName name="MtmShoHead2_kingaku061">#REF!</definedName>
    <definedName name="MtmShoHead2_kingaku062">#REF!</definedName>
    <definedName name="MtmShoHead2_kingaku071">#REF!</definedName>
    <definedName name="MtmShoHead2_kingaku072">#REF!</definedName>
    <definedName name="MtmShoHead2_kingaku081">#REF!</definedName>
    <definedName name="MtmShoHead2_kingaku082">#REF!</definedName>
    <definedName name="MtmShoHead2_kingaku091">#REF!</definedName>
    <definedName name="MtmShoHead2_kingaku092">#REF!</definedName>
    <definedName name="MtmShoHead2_kingaku101">#REF!</definedName>
    <definedName name="MtmShoHead2_kingaku102">#REF!</definedName>
    <definedName name="MtmShoHead2_kingaku111">#REF!</definedName>
    <definedName name="MtmShoHead2_kingaku112">#REF!</definedName>
    <definedName name="MtmShoHead2_kingaku121">#REF!</definedName>
    <definedName name="MtmShoHead2_kingaku122">#REF!</definedName>
    <definedName name="MtmShoHead2_kingaku131">#REF!</definedName>
    <definedName name="MtmShoHead2_kingaku132">#REF!</definedName>
    <definedName name="MtmShoHead2_kingaku141">#REF!</definedName>
    <definedName name="MtmShoHead2_kingaku142">#REF!</definedName>
    <definedName name="MtmShoHead2_KingakuMidashi">#REF!</definedName>
    <definedName name="MtmShoHead2_Kmk011">#REF!</definedName>
    <definedName name="MtmShoHead2_Kmk012">#REF!</definedName>
    <definedName name="MtmShoHead2_Kmk021">#REF!</definedName>
    <definedName name="MtmShoHead2_Kmk022">#REF!</definedName>
    <definedName name="MtmShoHead2_Kmk031">#REF!</definedName>
    <definedName name="MtmShoHead2_Kmk032">#REF!</definedName>
    <definedName name="MtmShoHead2_Kmk041">#REF!</definedName>
    <definedName name="MtmShoHead2_Kmk042">#REF!</definedName>
    <definedName name="MtmShoHead2_Kmk051">#REF!</definedName>
    <definedName name="MtmShoHead2_Kmk052">#REF!</definedName>
    <definedName name="MtmShoHead2_Kmk061">#REF!</definedName>
    <definedName name="MtmShoHead2_Kmk062">#REF!</definedName>
    <definedName name="MtmShoHead2_Kmk071">#REF!</definedName>
    <definedName name="MtmShoHead2_Kmk072">#REF!</definedName>
    <definedName name="MtmShoHead2_Kmk081">#REF!</definedName>
    <definedName name="MtmShoHead2_Kmk082">#REF!</definedName>
    <definedName name="MtmShoHead2_Kmk091">#REF!</definedName>
    <definedName name="MtmShoHead2_Kmk092">#REF!</definedName>
    <definedName name="MtmShoHead2_Kmk101">#REF!</definedName>
    <definedName name="MtmShoHead2_Kmk102">#REF!</definedName>
    <definedName name="MtmShoHead2_Kmk111">#REF!</definedName>
    <definedName name="MtmShoHead2_Kmk112">#REF!</definedName>
    <definedName name="MtmShoHead2_Kmk121">#REF!</definedName>
    <definedName name="MtmShoHead2_Kmk122">#REF!</definedName>
    <definedName name="MtmShoHead2_Kmk131">#REF!</definedName>
    <definedName name="MtmShoHead2_Kmk132">#REF!</definedName>
    <definedName name="MtmShoHead2_Kmk141">#REF!</definedName>
    <definedName name="MtmShoHead2_Kmk142">#REF!</definedName>
    <definedName name="MtmShoHead2_MtmChushaku1">#REF!</definedName>
    <definedName name="MtmShoHead2_MtmChushaku2">#REF!</definedName>
    <definedName name="MtmShoHead2_MtmChushaku3">#REF!</definedName>
    <definedName name="MtmShoHead2_MtmGokeiChushaku1">#REF!</definedName>
    <definedName name="MtmShoHead2_MtmGokeiChushaku2">#REF!</definedName>
    <definedName name="MtmShoHead2_MtmGokeiChushaku3">#REF!</definedName>
    <definedName name="MtmShoHead2_MtmGokeiKingaku1">#REF!</definedName>
    <definedName name="MtmShoHead2_MtmGokeiKingaku2">#REF!</definedName>
    <definedName name="MtmShoHead2_MtmGokeiKingaku3">#REF!</definedName>
    <definedName name="MtmShoHead2_MtmKingaku1">#REF!</definedName>
    <definedName name="MtmShoHead2_MtmKingaku2">#REF!</definedName>
    <definedName name="MtmShoHead2_MtmKingaku3">#REF!</definedName>
    <definedName name="MtmShoHead2_MtmKishamei1">#REF!</definedName>
    <definedName name="MtmShoHead2_MtmKishamei2">#REF!</definedName>
    <definedName name="MtmShoHead2_MtmshoHakkoYmd">#REF!</definedName>
    <definedName name="MtmShoHead2_MtmshoNo">#REF!</definedName>
    <definedName name="MtmShoHead2_MtmYukokgn">#REF!</definedName>
    <definedName name="MtmShoHead2_Noki">#REF!</definedName>
    <definedName name="MtmShoHead2_NonyuBasho">#REF!</definedName>
    <definedName name="MtmShoHead2_PostMidashi">#REF!</definedName>
    <definedName name="MtmShoHead2_PostNo">#REF!</definedName>
    <definedName name="MtmShoHead2_ShiharaiJoken">#REF!</definedName>
    <definedName name="MtmShoHead2_ShozeiChushaku1">#REF!</definedName>
    <definedName name="MtmShoHead2_ShozeiChushaku2">#REF!</definedName>
    <definedName name="MtmShoHead2_ShozeiChushaku3">#REF!</definedName>
    <definedName name="MtmShoHead2_ShozeiKingaku1">#REF!</definedName>
    <definedName name="MtmShoHead2_ShozeiKingaku2">#REF!</definedName>
    <definedName name="MtmShoHead2_ShozeiKingaku3">#REF!</definedName>
    <definedName name="MtmShoHead2_Suryo011">#REF!</definedName>
    <definedName name="MtmShoHead2_Suryo012">#REF!</definedName>
    <definedName name="MtmShoHead2_Suryo021">#REF!</definedName>
    <definedName name="MtmShoHead2_Suryo022">#REF!</definedName>
    <definedName name="MtmShoHead2_Suryo031">#REF!</definedName>
    <definedName name="MtmShoHead2_Suryo032">#REF!</definedName>
    <definedName name="MtmShoHead2_Suryo041">#REF!</definedName>
    <definedName name="MtmShoHead2_Suryo042">#REF!</definedName>
    <definedName name="MtmShoHead2_Suryo051">#REF!</definedName>
    <definedName name="MtmShoHead2_Suryo052">#REF!</definedName>
    <definedName name="MtmShoHead2_Suryo061">#REF!</definedName>
    <definedName name="MtmShoHead2_Suryo062">#REF!</definedName>
    <definedName name="MtmShoHead2_Suryo071">#REF!</definedName>
    <definedName name="MtmShoHead2_Suryo072">#REF!</definedName>
    <definedName name="MtmShoHead2_Suryo081">#REF!</definedName>
    <definedName name="MtmShoHead2_Suryo082">#REF!</definedName>
    <definedName name="MtmShoHead2_Suryo091">#REF!</definedName>
    <definedName name="MtmShoHead2_Suryo092">#REF!</definedName>
    <definedName name="MtmShoHead2_Suryo101">#REF!</definedName>
    <definedName name="MtmShoHead2_Suryo102">#REF!</definedName>
    <definedName name="MtmShoHead2_Suryo111">#REF!</definedName>
    <definedName name="MtmShoHead2_Suryo112">#REF!</definedName>
    <definedName name="MtmShoHead2_Suryo121">#REF!</definedName>
    <definedName name="MtmShoHead2_Suryo122">#REF!</definedName>
    <definedName name="MtmShoHead2_Suryo131">#REF!</definedName>
    <definedName name="MtmShoHead2_Suryo132">#REF!</definedName>
    <definedName name="MtmShoHead2_Suryo141">#REF!</definedName>
    <definedName name="MtmShoHead2_Suryo142">#REF!</definedName>
    <definedName name="MtmShoHead2_Tanka011">#REF!</definedName>
    <definedName name="MtmShoHead2_Tanka012">#REF!</definedName>
    <definedName name="MtmShoHead2_Tanka021">#REF!</definedName>
    <definedName name="MtmShoHead2_Tanka022">#REF!</definedName>
    <definedName name="MtmShoHead2_Tanka031">#REF!</definedName>
    <definedName name="MtmShoHead2_Tanka032">#REF!</definedName>
    <definedName name="MtmShoHead2_Tanka041">#REF!</definedName>
    <definedName name="MtmShoHead2_Tanka042">#REF!</definedName>
    <definedName name="MtmShoHead2_Tanka051">#REF!</definedName>
    <definedName name="MtmShoHead2_Tanka052">#REF!</definedName>
    <definedName name="MtmShoHead2_Tanka061">#REF!</definedName>
    <definedName name="MtmShoHead2_Tanka062">#REF!</definedName>
    <definedName name="MtmShoHead2_Tanka071">#REF!</definedName>
    <definedName name="MtmShoHead2_Tanka072">#REF!</definedName>
    <definedName name="MtmShoHead2_Tanka081">#REF!</definedName>
    <definedName name="MtmShoHead2_Tanka082">#REF!</definedName>
    <definedName name="MtmShoHead2_Tanka091">#REF!</definedName>
    <definedName name="MtmShoHead2_Tanka092">#REF!</definedName>
    <definedName name="MtmShoHead2_Tanka101">#REF!</definedName>
    <definedName name="MtmShoHead2_Tanka102">#REF!</definedName>
    <definedName name="MtmShoHead2_Tanka111">#REF!</definedName>
    <definedName name="MtmShoHead2_Tanka112">#REF!</definedName>
    <definedName name="MtmShoHead2_Tanka121">#REF!</definedName>
    <definedName name="MtmShoHead2_Tanka122">#REF!</definedName>
    <definedName name="MtmShoHead2_Tanka131">#REF!</definedName>
    <definedName name="MtmShoHead2_Tanka132">#REF!</definedName>
    <definedName name="MtmShoHead2_Tanka141">#REF!</definedName>
    <definedName name="MtmShoHead2_Tanka142">#REF!</definedName>
    <definedName name="MtmShoHead2_TankaMidashi">#REF!</definedName>
    <definedName name="MtmShoHead2_Tel">#REF!</definedName>
    <definedName name="MtmShoHead3_Biko">#REF!</definedName>
    <definedName name="MtmShoHead3_Chushaku">#REF!</definedName>
    <definedName name="MtmShoHead3_Hinmei011">#REF!</definedName>
    <definedName name="MtmShoHead3_Hinmei012">#REF!</definedName>
    <definedName name="MtmShoHead3_Hinmei013">#REF!</definedName>
    <definedName name="MtmShoHead3_Hinmei021">#REF!</definedName>
    <definedName name="MtmShoHead3_Hinmei022">#REF!</definedName>
    <definedName name="MtmShoHead3_Hinmei023">#REF!</definedName>
    <definedName name="MtmShoHead3_Hinmei031">#REF!</definedName>
    <definedName name="MtmShoHead3_Hinmei032">#REF!</definedName>
    <definedName name="MtmShoHead3_Hinmei033">#REF!</definedName>
    <definedName name="MtmShoHead3_Hinmei041">#REF!</definedName>
    <definedName name="MtmShoHead3_Hinmei042">#REF!</definedName>
    <definedName name="MtmShoHead3_Hinmei043">#REF!</definedName>
    <definedName name="MtmShoHead3_Hinmei051">#REF!</definedName>
    <definedName name="MtmShoHead3_Hinmei052">#REF!</definedName>
    <definedName name="MtmShoHead3_Hinmei053">#REF!</definedName>
    <definedName name="MtmShoHead3_Hinmei061">#REF!</definedName>
    <definedName name="MtmShoHead3_Hinmei062">#REF!</definedName>
    <definedName name="MtmShoHead3_Hinmei063">#REF!</definedName>
    <definedName name="MtmShoHead3_Hinmei071">#REF!</definedName>
    <definedName name="MtmShoHead3_Hinmei072">#REF!</definedName>
    <definedName name="MtmShoHead3_Hinmei073">#REF!</definedName>
    <definedName name="MtmShoHead3_Hinmei081">#REF!</definedName>
    <definedName name="MtmShoHead3_Hinmei082">#REF!</definedName>
    <definedName name="MtmShoHead3_Hinmei083">#REF!</definedName>
    <definedName name="MtmShoHead3_Hinmei091">#REF!</definedName>
    <definedName name="MtmShoHead3_Hinmei092">#REF!</definedName>
    <definedName name="MtmShoHead3_Hinmei093">#REF!</definedName>
    <definedName name="MtmShoHead3_Hinmei101">#REF!</definedName>
    <definedName name="MtmShoHead3_Hinmei102">#REF!</definedName>
    <definedName name="MtmShoHead3_Hinmei103">#REF!</definedName>
    <definedName name="MtmShoHead3_Hinmei111">#REF!</definedName>
    <definedName name="MtmShoHead3_Hinmei112">#REF!</definedName>
    <definedName name="MtmShoHead3_Hinmei113">#REF!</definedName>
    <definedName name="MtmShoHead3_Hinmei121">#REF!</definedName>
    <definedName name="MtmShoHead3_Hinmei122">#REF!</definedName>
    <definedName name="MtmShoHead3_Hinmei123">#REF!</definedName>
    <definedName name="MtmShoHead3_Hinmei131">#REF!</definedName>
    <definedName name="MtmShoHead3_Hinmei132">#REF!</definedName>
    <definedName name="MtmShoHead3_Hinmei133">#REF!</definedName>
    <definedName name="MtmShoHead3_HkoMotoBldMei">#REF!</definedName>
    <definedName name="MtmShoHead3_HkoMotoBusho1">#REF!</definedName>
    <definedName name="MtmShoHead3_HkoMotoBusho2">#REF!</definedName>
    <definedName name="MtmShoHead3_HkoMotoDaihyosha">#REF!</definedName>
    <definedName name="MtmShoHead3_HkoMotoJusho1">#REF!</definedName>
    <definedName name="MtmShoHead3_HkoMotoJusho2">#REF!</definedName>
    <definedName name="MtmShoHead3_HkoMotoMei">#REF!</definedName>
    <definedName name="MtmShoHead3_HkoMotoYakusyoku">#REF!</definedName>
    <definedName name="MtmShoHead3_Katamei011">#REF!</definedName>
    <definedName name="MtmShoHead3_Katamei012">#REF!</definedName>
    <definedName name="MtmShoHead3_Katamei013">#REF!</definedName>
    <definedName name="MtmShoHead3_Katamei021">#REF!</definedName>
    <definedName name="MtmShoHead3_Katamei022">#REF!</definedName>
    <definedName name="MtmShoHead3_Katamei023">#REF!</definedName>
    <definedName name="MtmShoHead3_Katamei031">#REF!</definedName>
    <definedName name="MtmShoHead3_Katamei032">#REF!</definedName>
    <definedName name="MtmShoHead3_Katamei033">#REF!</definedName>
    <definedName name="MtmShoHead3_Katamei041">#REF!</definedName>
    <definedName name="MtmShoHead3_Katamei042">#REF!</definedName>
    <definedName name="MtmShoHead3_Katamei043">#REF!</definedName>
    <definedName name="MtmShoHead3_Katamei051">#REF!</definedName>
    <definedName name="MtmShoHead3_Katamei052">#REF!</definedName>
    <definedName name="MtmShoHead3_Katamei053">#REF!</definedName>
    <definedName name="MtmShoHead3_Katamei061">#REF!</definedName>
    <definedName name="MtmShoHead3_Katamei062">#REF!</definedName>
    <definedName name="MtmShoHead3_Katamei063">#REF!</definedName>
    <definedName name="MtmShoHead3_Katamei071">#REF!</definedName>
    <definedName name="MtmShoHead3_Katamei072">#REF!</definedName>
    <definedName name="MtmShoHead3_Katamei073">#REF!</definedName>
    <definedName name="MtmShoHead3_Katamei081">#REF!</definedName>
    <definedName name="MtmShoHead3_Katamei082">#REF!</definedName>
    <definedName name="MtmShoHead3_Katamei083">#REF!</definedName>
    <definedName name="MtmShoHead3_Katamei091">#REF!</definedName>
    <definedName name="MtmShoHead3_Katamei092">#REF!</definedName>
    <definedName name="MtmShoHead3_Katamei093">#REF!</definedName>
    <definedName name="MtmShoHead3_Katamei101">#REF!</definedName>
    <definedName name="MtmShoHead3_Katamei102">#REF!</definedName>
    <definedName name="MtmShoHead3_Katamei103">#REF!</definedName>
    <definedName name="MtmShoHead3_Katamei111">#REF!</definedName>
    <definedName name="MtmShoHead3_Katamei112">#REF!</definedName>
    <definedName name="MtmShoHead3_Katamei113">#REF!</definedName>
    <definedName name="MtmShoHead3_Katamei121">#REF!</definedName>
    <definedName name="MtmShoHead3_Katamei122">#REF!</definedName>
    <definedName name="MtmShoHead3_Katamei123">#REF!</definedName>
    <definedName name="MtmShoHead3_Katamei131">#REF!</definedName>
    <definedName name="MtmShoHead3_Katamei132">#REF!</definedName>
    <definedName name="MtmShoHead3_Katamei133">#REF!</definedName>
    <definedName name="MtmShoHead3_Kenmei">#REF!</definedName>
    <definedName name="MtmShoHead3_kingaku011">#REF!</definedName>
    <definedName name="MtmShoHead3_kingaku012">#REF!</definedName>
    <definedName name="MtmShoHead3_kingaku013">#REF!</definedName>
    <definedName name="MtmShoHead3_kingaku021">#REF!</definedName>
    <definedName name="MtmShoHead3_kingaku022">#REF!</definedName>
    <definedName name="MtmShoHead3_kingaku023">#REF!</definedName>
    <definedName name="MtmShoHead3_kingaku031">#REF!</definedName>
    <definedName name="MtmShoHead3_kingaku032">#REF!</definedName>
    <definedName name="MtmShoHead3_kingaku033">#REF!</definedName>
    <definedName name="MtmShoHead3_kingaku041">#REF!</definedName>
    <definedName name="MtmShoHead3_kingaku042">#REF!</definedName>
    <definedName name="MtmShoHead3_kingaku043">#REF!</definedName>
    <definedName name="MtmShoHead3_kingaku051">#REF!</definedName>
    <definedName name="MtmShoHead3_kingaku052">#REF!</definedName>
    <definedName name="MtmShoHead3_kingaku053">#REF!</definedName>
    <definedName name="MtmShoHead3_kingaku061">#REF!</definedName>
    <definedName name="MtmShoHead3_kingaku062">#REF!</definedName>
    <definedName name="MtmShoHead3_kingaku063">#REF!</definedName>
    <definedName name="MtmShoHead3_kingaku071">#REF!</definedName>
    <definedName name="MtmShoHead3_kingaku072">#REF!</definedName>
    <definedName name="MtmShoHead3_kingaku073">#REF!</definedName>
    <definedName name="MtmShoHead3_kingaku081">#REF!</definedName>
    <definedName name="MtmShoHead3_kingaku082">#REF!</definedName>
    <definedName name="MtmShoHead3_kingaku083">#REF!</definedName>
    <definedName name="MtmShoHead3_kingaku091">#REF!</definedName>
    <definedName name="MtmShoHead3_kingaku092">#REF!</definedName>
    <definedName name="MtmShoHead3_kingaku093">#REF!</definedName>
    <definedName name="MtmShoHead3_kingaku101">#REF!</definedName>
    <definedName name="MtmShoHead3_kingaku102">#REF!</definedName>
    <definedName name="MtmShoHead3_kingaku103">#REF!</definedName>
    <definedName name="MtmShoHead3_kingaku111">#REF!</definedName>
    <definedName name="MtmShoHead3_kingaku112">#REF!</definedName>
    <definedName name="MtmShoHead3_kingaku113">#REF!</definedName>
    <definedName name="MtmShoHead3_kingaku121">#REF!</definedName>
    <definedName name="MtmShoHead3_kingaku122">#REF!</definedName>
    <definedName name="MtmShoHead3_kingaku123">#REF!</definedName>
    <definedName name="MtmShoHead3_kingaku131">#REF!</definedName>
    <definedName name="MtmShoHead3_kingaku132">#REF!</definedName>
    <definedName name="MtmShoHead3_kingaku133">#REF!</definedName>
    <definedName name="MtmShoHead3_Kmk011">#REF!</definedName>
    <definedName name="MtmShoHead3_Kmk012">#REF!</definedName>
    <definedName name="MtmShoHead3_Kmk013">#REF!</definedName>
    <definedName name="MtmShoHead3_Kmk021">#REF!</definedName>
    <definedName name="MtmShoHead3_Kmk022">#REF!</definedName>
    <definedName name="MtmShoHead3_Kmk023">#REF!</definedName>
    <definedName name="MtmShoHead3_Kmk031">#REF!</definedName>
    <definedName name="MtmShoHead3_Kmk032">#REF!</definedName>
    <definedName name="MtmShoHead3_Kmk033">#REF!</definedName>
    <definedName name="MtmShoHead3_Kmk041">#REF!</definedName>
    <definedName name="MtmShoHead3_Kmk042">#REF!</definedName>
    <definedName name="MtmShoHead3_Kmk043">#REF!</definedName>
    <definedName name="MtmShoHead3_Kmk051">#REF!</definedName>
    <definedName name="MtmShoHead3_Kmk052">#REF!</definedName>
    <definedName name="MtmShoHead3_Kmk053">#REF!</definedName>
    <definedName name="MtmShoHead3_Kmk061">#REF!</definedName>
    <definedName name="MtmShoHead3_Kmk062">#REF!</definedName>
    <definedName name="MtmShoHead3_Kmk063">#REF!</definedName>
    <definedName name="MtmShoHead3_Kmk071">#REF!</definedName>
    <definedName name="MtmShoHead3_Kmk072">#REF!</definedName>
    <definedName name="MtmShoHead3_Kmk073">#REF!</definedName>
    <definedName name="MtmShoHead3_Kmk081">#REF!</definedName>
    <definedName name="MtmShoHead3_Kmk082">#REF!</definedName>
    <definedName name="MtmShoHead3_Kmk083">#REF!</definedName>
    <definedName name="MtmShoHead3_Kmk091">#REF!</definedName>
    <definedName name="MtmShoHead3_Kmk092">#REF!</definedName>
    <definedName name="MtmShoHead3_Kmk093">#REF!</definedName>
    <definedName name="MtmShoHead3_Kmk101">#REF!</definedName>
    <definedName name="MtmShoHead3_Kmk102">#REF!</definedName>
    <definedName name="MtmShoHead3_Kmk103">#REF!</definedName>
    <definedName name="MtmShoHead3_Kmk111">#REF!</definedName>
    <definedName name="MtmShoHead3_Kmk112">#REF!</definedName>
    <definedName name="MtmShoHead3_Kmk113">#REF!</definedName>
    <definedName name="MtmShoHead3_Kmk121">#REF!</definedName>
    <definedName name="MtmShoHead3_Kmk122">#REF!</definedName>
    <definedName name="MtmShoHead3_Kmk123">#REF!</definedName>
    <definedName name="MtmShoHead3_Kmk131">#REF!</definedName>
    <definedName name="MtmShoHead3_Kmk132">#REF!</definedName>
    <definedName name="MtmShoHead3_Kmk133">#REF!</definedName>
    <definedName name="MtmShoHead3_MtmChushaku">#REF!</definedName>
    <definedName name="MtmShoHead3_MtmChushaku1">#REF!</definedName>
    <definedName name="MtmShoHead3_MtmChushaku2">#REF!</definedName>
    <definedName name="MtmShoHead3_MtmChushaku3">#REF!</definedName>
    <definedName name="MtmShoHead3_MtmGokeiChushaku1">#REF!</definedName>
    <definedName name="MtmShoHead3_MtmGokeiChushaku2">#REF!</definedName>
    <definedName name="MtmShoHead3_MtmGokeiChushaku3">#REF!</definedName>
    <definedName name="MtmShoHead3_MtmGokeiKingaku1">#REF!</definedName>
    <definedName name="MtmShoHead3_MtmGokeiKingaku2">#REF!</definedName>
    <definedName name="MtmShoHead3_MtmGokeiKingaku3">#REF!</definedName>
    <definedName name="MtmShoHead3_MtmKingaku1">#REF!</definedName>
    <definedName name="MtmShoHead3_MtmKingaku2">#REF!</definedName>
    <definedName name="MtmShoHead3_MtmKingaku3">#REF!</definedName>
    <definedName name="MtmShoHead3_MtmKishamei1">#REF!</definedName>
    <definedName name="MtmShoHead3_MtmKishamei2">#REF!</definedName>
    <definedName name="MtmShoHead3_MtmshoHakkoYmd">#REF!</definedName>
    <definedName name="MtmShoHead3_MtmshoNo">#REF!</definedName>
    <definedName name="MtmShoHead3_MtmYukokgn">#REF!</definedName>
    <definedName name="MtmShoHead3_Noki">#REF!</definedName>
    <definedName name="MtmShoHead3_NonyuBasho">#REF!</definedName>
    <definedName name="MtmShoHead3_PostMidashi">#REF!</definedName>
    <definedName name="MtmShoHead3_ShiharaiJoken">#REF!</definedName>
    <definedName name="MtmShoHead3_ShiharaiSb011">#REF!</definedName>
    <definedName name="MtmShoHead3_ShiharaiSb012">#REF!</definedName>
    <definedName name="MtmShoHead3_ShiharaiSb013">#REF!</definedName>
    <definedName name="MtmShoHead3_ShiharaiSb021">#REF!</definedName>
    <definedName name="MtmShoHead3_ShiharaiSb022">#REF!</definedName>
    <definedName name="MtmShoHead3_ShiharaiSb023">#REF!</definedName>
    <definedName name="MtmShoHead3_ShiharaiSb031">#REF!</definedName>
    <definedName name="MtmShoHead3_ShiharaiSb032">#REF!</definedName>
    <definedName name="MtmShoHead3_ShiharaiSb033">#REF!</definedName>
    <definedName name="MtmShoHead3_ShiharaiSb041">#REF!</definedName>
    <definedName name="MtmShoHead3_ShiharaiSb042">#REF!</definedName>
    <definedName name="MtmShoHead3_ShiharaiSb043">#REF!</definedName>
    <definedName name="MtmShoHead3_ShiharaiSb051">#REF!</definedName>
    <definedName name="MtmShoHead3_ShiharaiSb052">#REF!</definedName>
    <definedName name="MtmShoHead3_ShiharaiSb053">#REF!</definedName>
    <definedName name="MtmShoHead3_ShiharaiSb061">#REF!</definedName>
    <definedName name="MtmShoHead3_ShiharaiSb062">#REF!</definedName>
    <definedName name="MtmShoHead3_ShiharaiSb063">#REF!</definedName>
    <definedName name="MtmShoHead3_ShiharaiSb071">#REF!</definedName>
    <definedName name="MtmShoHead3_ShiharaiSb072">#REF!</definedName>
    <definedName name="MtmShoHead3_ShiharaiSb073">#REF!</definedName>
    <definedName name="MtmShoHead3_ShiharaiSb081">#REF!</definedName>
    <definedName name="MtmShoHead3_ShiharaiSb082">#REF!</definedName>
    <definedName name="MtmShoHead3_ShiharaiSb083">#REF!</definedName>
    <definedName name="MtmShoHead3_ShiharaiSb091">#REF!</definedName>
    <definedName name="MtmShoHead3_ShiharaiSb092">#REF!</definedName>
    <definedName name="MtmShoHead3_ShiharaiSb093">#REF!</definedName>
    <definedName name="MtmShoHead3_ShiharaiSb101">#REF!</definedName>
    <definedName name="MtmShoHead3_ShiharaiSb102">#REF!</definedName>
    <definedName name="MtmShoHead3_ShiharaiSb103">#REF!</definedName>
    <definedName name="MtmShoHead3_ShiharaiSb111">#REF!</definedName>
    <definedName name="MtmShoHead3_ShiharaiSb112">#REF!</definedName>
    <definedName name="MtmShoHead3_ShiharaiSb113">#REF!</definedName>
    <definedName name="MtmShoHead3_ShiharaiSb121">#REF!</definedName>
    <definedName name="MtmShoHead3_ShiharaiSb122">#REF!</definedName>
    <definedName name="MtmShoHead3_ShiharaiSb123">#REF!</definedName>
    <definedName name="MtmShoHead3_ShiharaiSb131">#REF!</definedName>
    <definedName name="MtmShoHead3_ShiharaiSb132">#REF!</definedName>
    <definedName name="MtmShoHead3_ShiharaiSb133">#REF!</definedName>
    <definedName name="MtmShoHead3_ShozeiChushaku1">#REF!</definedName>
    <definedName name="MtmShoHead3_ShozeiChushaku2">#REF!</definedName>
    <definedName name="MtmShoHead3_ShozeiChushaku3">#REF!</definedName>
    <definedName name="MtmShoHead3_ShozeiKingaku1">#REF!</definedName>
    <definedName name="MtmShoHead3_ShozeiKingaku2">#REF!</definedName>
    <definedName name="MtmShoHead3_ShozeiKingaku3">#REF!</definedName>
    <definedName name="MtmShoHead3_Suryo011">#REF!</definedName>
    <definedName name="MtmShoHead3_Suryo012">#REF!</definedName>
    <definedName name="MtmShoHead3_Suryo013">#REF!</definedName>
    <definedName name="MtmShoHead3_Suryo021">#REF!</definedName>
    <definedName name="MtmShoHead3_Suryo022">#REF!</definedName>
    <definedName name="MtmShoHead3_Suryo023">#REF!</definedName>
    <definedName name="MtmShoHead3_Suryo031">#REF!</definedName>
    <definedName name="MtmShoHead3_Suryo032">#REF!</definedName>
    <definedName name="MtmShoHead3_Suryo033">#REF!</definedName>
    <definedName name="MtmShoHead3_Suryo041">#REF!</definedName>
    <definedName name="MtmShoHead3_Suryo042">#REF!</definedName>
    <definedName name="MtmShoHead3_Suryo043">#REF!</definedName>
    <definedName name="MtmShoHead3_Suryo051">#REF!</definedName>
    <definedName name="MtmShoHead3_Suryo052">#REF!</definedName>
    <definedName name="MtmShoHead3_Suryo053">#REF!</definedName>
    <definedName name="MtmShoHead3_Suryo061">#REF!</definedName>
    <definedName name="MtmShoHead3_Suryo062">#REF!</definedName>
    <definedName name="MtmShoHead3_Suryo063">#REF!</definedName>
    <definedName name="MtmShoHead3_Suryo071">#REF!</definedName>
    <definedName name="MtmShoHead3_Suryo072">#REF!</definedName>
    <definedName name="MtmShoHead3_Suryo073">#REF!</definedName>
    <definedName name="MtmShoHead3_Suryo081">#REF!</definedName>
    <definedName name="MtmShoHead3_Suryo082">#REF!</definedName>
    <definedName name="MtmShoHead3_Suryo083">#REF!</definedName>
    <definedName name="MtmShoHead3_Suryo091">#REF!</definedName>
    <definedName name="MtmShoHead3_Suryo092">#REF!</definedName>
    <definedName name="MtmShoHead3_Suryo093">#REF!</definedName>
    <definedName name="MtmShoHead3_Suryo101">#REF!</definedName>
    <definedName name="MtmShoHead3_Suryo102">#REF!</definedName>
    <definedName name="MtmShoHead3_Suryo103">#REF!</definedName>
    <definedName name="MtmShoHead3_Suryo111">#REF!</definedName>
    <definedName name="MtmShoHead3_Suryo112">#REF!</definedName>
    <definedName name="MtmShoHead3_Suryo113">#REF!</definedName>
    <definedName name="MtmShoHead3_Suryo121">#REF!</definedName>
    <definedName name="MtmShoHead3_Suryo122">#REF!</definedName>
    <definedName name="MtmShoHead3_Suryo123">#REF!</definedName>
    <definedName name="MtmShoHead3_Suryo131">#REF!</definedName>
    <definedName name="MtmShoHead3_Suryo132">#REF!</definedName>
    <definedName name="MtmShoHead3_Suryo133">#REF!</definedName>
    <definedName name="MtmShoHead3_SuryoTani011">#REF!</definedName>
    <definedName name="MtmShoHead3_SuryoTani012">#REF!</definedName>
    <definedName name="MtmShoHead3_SuryoTani013">#REF!</definedName>
    <definedName name="MtmShoHead3_SuryoTani021">#REF!</definedName>
    <definedName name="MtmShoHead3_SuryoTani022">#REF!</definedName>
    <definedName name="MtmShoHead3_SuryoTani023">#REF!</definedName>
    <definedName name="MtmShoHead3_SuryoTani031">#REF!</definedName>
    <definedName name="MtmShoHead3_SuryoTani032">#REF!</definedName>
    <definedName name="MtmShoHead3_SuryoTani033">#REF!</definedName>
    <definedName name="MtmShoHead3_SuryoTani041">#REF!</definedName>
    <definedName name="MtmShoHead3_SuryoTani042">#REF!</definedName>
    <definedName name="MtmShoHead3_SuryoTani043">#REF!</definedName>
    <definedName name="MtmShoHead3_SuryoTani051">#REF!</definedName>
    <definedName name="MtmShoHead3_SuryoTani052">#REF!</definedName>
    <definedName name="MtmShoHead3_SuryoTani053">#REF!</definedName>
    <definedName name="MtmShoHead3_SuryoTani061">#REF!</definedName>
    <definedName name="MtmShoHead3_SuryoTani062">#REF!</definedName>
    <definedName name="MtmShoHead3_SuryoTani063">#REF!</definedName>
    <definedName name="MtmShoHead3_SuryoTani071">#REF!</definedName>
    <definedName name="MtmShoHead3_SuryoTani072">#REF!</definedName>
    <definedName name="MtmShoHead3_SuryoTani073">#REF!</definedName>
    <definedName name="MtmShoHead3_SuryoTani081">#REF!</definedName>
    <definedName name="MtmShoHead3_SuryoTani082">#REF!</definedName>
    <definedName name="MtmShoHead3_SuryoTani083">#REF!</definedName>
    <definedName name="MtmShoHead3_SuryoTani091">#REF!</definedName>
    <definedName name="MtmShoHead3_SuryoTani092">#REF!</definedName>
    <definedName name="MtmShoHead3_SuryoTani093">#REF!</definedName>
    <definedName name="MtmShoHead3_SuryoTani101">#REF!</definedName>
    <definedName name="MtmShoHead3_SuryoTani102">#REF!</definedName>
    <definedName name="MtmShoHead3_SuryoTani103">#REF!</definedName>
    <definedName name="MtmShoHead3_SuryoTani111">#REF!</definedName>
    <definedName name="MtmShoHead3_SuryoTani112">#REF!</definedName>
    <definedName name="MtmShoHead3_SuryoTani113">#REF!</definedName>
    <definedName name="MtmShoHead3_SuryoTani121">#REF!</definedName>
    <definedName name="MtmShoHead3_SuryoTani122">#REF!</definedName>
    <definedName name="MtmShoHead3_SuryoTani123">#REF!</definedName>
    <definedName name="MtmShoHead3_SuryoTani131">#REF!</definedName>
    <definedName name="MtmShoHead3_SuryoTani132">#REF!</definedName>
    <definedName name="MtmShoHead3_SuryoTani133">#REF!</definedName>
    <definedName name="MtmShoHead3_Tanka011">#REF!</definedName>
    <definedName name="MtmShoHead3_Tanka012">#REF!</definedName>
    <definedName name="MtmShoHead3_Tanka013">#REF!</definedName>
    <definedName name="MtmShoHead3_Tanka021">#REF!</definedName>
    <definedName name="MtmShoHead3_Tanka022">#REF!</definedName>
    <definedName name="MtmShoHead3_Tanka023">#REF!</definedName>
    <definedName name="MtmShoHead3_Tanka031">#REF!</definedName>
    <definedName name="MtmShoHead3_Tanka032">#REF!</definedName>
    <definedName name="MtmShoHead3_Tanka033">#REF!</definedName>
    <definedName name="MtmShoHead3_Tanka041">#REF!</definedName>
    <definedName name="MtmShoHead3_Tanka042">#REF!</definedName>
    <definedName name="MtmShoHead3_Tanka043">#REF!</definedName>
    <definedName name="MtmShoHead3_Tanka051">#REF!</definedName>
    <definedName name="MtmShoHead3_Tanka052">#REF!</definedName>
    <definedName name="MtmShoHead3_Tanka053">#REF!</definedName>
    <definedName name="MtmShoHead3_Tanka061">#REF!</definedName>
    <definedName name="MtmShoHead3_Tanka062">#REF!</definedName>
    <definedName name="MtmShoHead3_Tanka063">#REF!</definedName>
    <definedName name="MtmShoHead3_Tanka071">#REF!</definedName>
    <definedName name="MtmShoHead3_Tanka072">#REF!</definedName>
    <definedName name="MtmShoHead3_Tanka073">#REF!</definedName>
    <definedName name="MtmShoHead3_Tanka081">#REF!</definedName>
    <definedName name="MtmShoHead3_Tanka082">#REF!</definedName>
    <definedName name="MtmShoHead3_Tanka083">#REF!</definedName>
    <definedName name="MtmShoHead3_Tanka091">#REF!</definedName>
    <definedName name="MtmShoHead3_Tanka092">#REF!</definedName>
    <definedName name="MtmShoHead3_Tanka093">#REF!</definedName>
    <definedName name="MtmShoHead3_Tanka101">#REF!</definedName>
    <definedName name="MtmShoHead3_Tanka102">#REF!</definedName>
    <definedName name="MtmShoHead3_Tanka103">#REF!</definedName>
    <definedName name="MtmShoHead3_Tanka111">#REF!</definedName>
    <definedName name="MtmShoHead3_Tanka112">#REF!</definedName>
    <definedName name="MtmShoHead3_Tanka113">#REF!</definedName>
    <definedName name="MtmShoHead3_Tanka121">#REF!</definedName>
    <definedName name="MtmShoHead3_Tanka122">#REF!</definedName>
    <definedName name="MtmShoHead3_Tanka123">#REF!</definedName>
    <definedName name="MtmShoHead3_Tanka131">#REF!</definedName>
    <definedName name="MtmShoHead3_Tanka132">#REF!</definedName>
    <definedName name="MtmShoHead3_Tanka133">#REF!</definedName>
    <definedName name="MtmShoHead3_Tel">#REF!</definedName>
    <definedName name="NN">#REF!</definedName>
    <definedName name="NNNNNNNNNNNNFFFFFFFFFFF">#REF!</definedName>
    <definedName name="NNNNNNNNNNNNNNNNNNNNNNNNCCCCCCCCCCCCC">#REF!</definedName>
    <definedName name="NNNNNNNNNNNNNNNNNNNNNNNNNNNNNNNNNNNNNNNNNNNNN">#REF!</definedName>
    <definedName name="order_no">#REF!</definedName>
    <definedName name="PCI">#REF!</definedName>
    <definedName name="PFD完実績">#REF!</definedName>
    <definedName name="PFD完予定">#REF!</definedName>
    <definedName name="PP080A1">#REF!</definedName>
    <definedName name="PP081A11">#REF!</definedName>
    <definedName name="PP087CL11">#REF!</definedName>
    <definedName name="PP087CL12">#REF!</definedName>
    <definedName name="PP087CL13">#REF!</definedName>
    <definedName name="PP087FL1">#REF!</definedName>
    <definedName name="PP087FL91">#REF!</definedName>
    <definedName name="PP087SB1">#REF!</definedName>
    <definedName name="PP087SB11">#REF!</definedName>
    <definedName name="PP100A1">#REF!</definedName>
    <definedName name="PriceCol1">[3]Control!$E$9</definedName>
    <definedName name="PriceCol2">[3]Control!$E$16</definedName>
    <definedName name="_xlnm.Print_Area" localSheetId="1">【調達AX】入力!$A$1:$Y$75</definedName>
    <definedName name="_xlnm.Print_Area" localSheetId="0">記載例!$A$1:$X$75</definedName>
    <definedName name="_xlnm.Print_Area" localSheetId="4">入力!$A$1:$Q$73</definedName>
    <definedName name="_xlnm.Print_Area">#REF!</definedName>
    <definedName name="PRINT_AREA_MI">#REF!</definedName>
    <definedName name="PRINT_AREA_MI1">#REF!</definedName>
    <definedName name="PT完">#REF!</definedName>
    <definedName name="PT完確認">#REF!</definedName>
    <definedName name="PT完実績">#REF!</definedName>
    <definedName name="PT完予定">#REF!</definedName>
    <definedName name="PU">#REF!</definedName>
    <definedName name="QQQQQQQQQQQQQQQQQQQQQ">#REF!</definedName>
    <definedName name="reception">#REF!</definedName>
    <definedName name="revision">#REF!</definedName>
    <definedName name="RRRRR">#REF!</definedName>
    <definedName name="RRRRRRRRRRRRRRRTTTTTTTTTTTTT">#REF!</definedName>
    <definedName name="RRRRRRRRRRRRRRRWWWWWWWWWW">#REF!</definedName>
    <definedName name="ｓ">#REF!</definedName>
    <definedName name="sa_company">#REF!</definedName>
    <definedName name="sa_fax">#REF!</definedName>
    <definedName name="sa_mail">#REF!</definedName>
    <definedName name="sa_name">#REF!</definedName>
    <definedName name="sa_section">#REF!</definedName>
    <definedName name="sa_tel">#REF!</definedName>
    <definedName name="SB">#REF!</definedName>
    <definedName name="SCF">#REF!</definedName>
    <definedName name="se__mail">#REF!</definedName>
    <definedName name="se_company">#REF!</definedName>
    <definedName name="se_fax">#REF!</definedName>
    <definedName name="se_name">#REF!</definedName>
    <definedName name="se_section">#REF!</definedName>
    <definedName name="se_tel">#REF!</definedName>
    <definedName name="SES">#REF!</definedName>
    <definedName name="SRD完実績">#REF!</definedName>
    <definedName name="SRD完予定">#REF!</definedName>
    <definedName name="SSSSSSSSSSSSSSSSHHHHHHHHH">#REF!</definedName>
    <definedName name="SSSSSSSSSSSSSSSSSSSSSSS">#REF!</definedName>
    <definedName name="TC率">#REF!</definedName>
    <definedName name="TranslateFlag">[3]Control!$E$19</definedName>
    <definedName name="TTRTSTSH">#REF!</definedName>
    <definedName name="TTTTTTTTTTTTTTTTTTTTTTTTTTTTTT">#REF!</definedName>
    <definedName name="txtFile1">[3]Control!$E$5</definedName>
    <definedName name="txtFile2">[3]Control!$E$7</definedName>
    <definedName name="txtFile3">[3]Control!$E$12</definedName>
    <definedName name="txtFile4">[3]Control!$E$14</definedName>
    <definedName name="txtFile5">[3]Control!$E$21</definedName>
    <definedName name="user_name">#REF!</definedName>
    <definedName name="VLSCODE">#REF!</definedName>
    <definedName name="VLSRATE">#REF!</definedName>
    <definedName name="X1033A_F">#REF!</definedName>
    <definedName name="X1034A_F">#REF!</definedName>
    <definedName name="X1141A_F">#REF!</definedName>
    <definedName name="X1153A_F">#REF!</definedName>
    <definedName name="X1155A_F">#REF!</definedName>
    <definedName name="X1156B_F">#REF!</definedName>
    <definedName name="X1157A_F">#REF!</definedName>
    <definedName name="X1158A_F">#REF!</definedName>
    <definedName name="X1159A_F">#REF!</definedName>
    <definedName name="X6541A_F">#REF!</definedName>
    <definedName name="XCV">#REF!</definedName>
    <definedName name="XGXDGXDGBX">#REF!</definedName>
    <definedName name="XXXXXXXXXBBBBBBBB">#REF!</definedName>
    <definedName name="ZXXX">#REF!</definedName>
    <definedName name="グラフ">#REF!,#REF!,#REF!</definedName>
    <definedName name="グラフデータ">#REF!,#REF!,#REF!</definedName>
    <definedName name="ｺﾝﾊﾟｲﾙ完">#REF!</definedName>
    <definedName name="ｺﾝﾊﾟｲﾙ完実績">#REF!</definedName>
    <definedName name="ｺﾝﾊﾟｲﾙ完予定">#REF!</definedName>
    <definedName name="ステータス">#REF!</definedName>
    <definedName name="プログラム挿入">#REF!</definedName>
    <definedName name="プロセス">#REF!</definedName>
    <definedName name="安全対策費">[4]単価一覧!$E$4</definedName>
    <definedName name="安全担当">#REF!</definedName>
    <definedName name="依頼区分">#REF!</definedName>
    <definedName name="井川">#REF!</definedName>
    <definedName name="印刷範囲">#REF!</definedName>
    <definedName name="往復交通費">#REF!</definedName>
    <definedName name="監督">#REF!</definedName>
    <definedName name="機種リスト">'[5]0000EV1209(買取)_営業回答'!#REF!</definedName>
    <definedName name="技術員">#REF!</definedName>
    <definedName name="技術員時間単価">#REF!</definedName>
    <definedName name="計">#REF!</definedName>
    <definedName name="月挿入">#REF!</definedName>
    <definedName name="月挿入１">#REF!</definedName>
    <definedName name="健保料額表">#REF!</definedName>
    <definedName name="見積り">#REF!</definedName>
    <definedName name="見積り合計">#REF!</definedName>
    <definedName name="現地交通費">#REF!</definedName>
    <definedName name="厚年料額表">#REF!</definedName>
    <definedName name="工具損料">[4]単価一覧!$E$6</definedName>
    <definedName name="工事設計員">#REF!</definedName>
    <definedName name="工事直接経費">[4]単価一覧!$E$3</definedName>
    <definedName name="項目２">[4]単価一覧!$G$3:$G$14</definedName>
    <definedName name="合成完">#REF!</definedName>
    <definedName name="合成完確認">#REF!</definedName>
    <definedName name="合成完実績">#REF!</definedName>
    <definedName name="合成完予定">#REF!</definedName>
    <definedName name="作業員">#REF!</definedName>
    <definedName name="事務所">[4]単価一覧!$B$26</definedName>
    <definedName name="実績グラフ">#REF!</definedName>
    <definedName name="収益科目">#REF!</definedName>
    <definedName name="宿泊費">#REF!</definedName>
    <definedName name="諸経費">[4]単価一覧!$E$5</definedName>
    <definedName name="総括計算_SYSY_V">#REF!</definedName>
    <definedName name="単価表">[4]単価一覧!$A$3:$B$17</definedName>
    <definedName name="着手実績">#REF!</definedName>
    <definedName name="着手予定">#REF!</definedName>
    <definedName name="通勤">#REF!</definedName>
    <definedName name="通勤費">#REF!</definedName>
    <definedName name="東芝単価表">[6]単価一覧!$A$27:$B$46</definedName>
    <definedName name="日立敦賀">#REF!</definedName>
    <definedName name="入室カード">#REF!</definedName>
    <definedName name="派遣">#REF!</definedName>
    <definedName name="廃棄物処理費">[4]単価一覧!$E$15</definedName>
    <definedName name="費">#REF!</definedName>
    <definedName name="部品完実績">#REF!</definedName>
    <definedName name="部品完予定">#REF!</definedName>
    <definedName name="歩掛">[4]単価一覧!$G$3:$H$14</definedName>
    <definedName name="放管単価">[7]単価表!$C$8:$I$25</definedName>
    <definedName name="本社">[4]単価一覧!$B$25</definedName>
    <definedName name="名称">#REF!</definedName>
    <definedName name="名簿">#REF!</definedName>
    <definedName name="予定グラフ">#REF!</definedName>
    <definedName name="予備品合計">#REF!</definedName>
    <definedName name="労務">#REF!</definedName>
    <definedName name="労務費">#REF!</definedName>
  </definedNames>
  <calcPr calcId="191029"/>
</workbook>
</file>

<file path=xl/calcChain.xml><?xml version="1.0" encoding="utf-8"?>
<calcChain xmlns="http://schemas.openxmlformats.org/spreadsheetml/2006/main">
  <c r="AU68" i="26" l="1"/>
  <c r="AT68" i="26"/>
  <c r="AS68" i="26"/>
  <c r="AR68" i="26"/>
  <c r="AQ68" i="26"/>
  <c r="AP68" i="26"/>
  <c r="AO68" i="26"/>
  <c r="AN68" i="26"/>
  <c r="AU67" i="26"/>
  <c r="AT67" i="26"/>
  <c r="AS67" i="26"/>
  <c r="AR67" i="26"/>
  <c r="AQ67" i="26"/>
  <c r="AP67" i="26"/>
  <c r="AO67" i="26"/>
  <c r="AN67" i="26"/>
  <c r="AU66" i="26"/>
  <c r="AT66" i="26"/>
  <c r="AS66" i="26"/>
  <c r="AR66" i="26"/>
  <c r="AQ66" i="26"/>
  <c r="AP66" i="26"/>
  <c r="AO66" i="26"/>
  <c r="AN66" i="26"/>
  <c r="AU65" i="26"/>
  <c r="AT65" i="26"/>
  <c r="AS65" i="26"/>
  <c r="AR65" i="26"/>
  <c r="AQ65" i="26"/>
  <c r="AP65" i="26"/>
  <c r="AO65" i="26"/>
  <c r="AN65" i="26"/>
  <c r="AU64" i="26"/>
  <c r="AT64" i="26"/>
  <c r="AS64" i="26"/>
  <c r="AR64" i="26"/>
  <c r="AQ64" i="26"/>
  <c r="AP64" i="26"/>
  <c r="AO64" i="26"/>
  <c r="AN64" i="26"/>
  <c r="AU63" i="26"/>
  <c r="AT63" i="26"/>
  <c r="AS63" i="26"/>
  <c r="AR63" i="26"/>
  <c r="AQ63" i="26"/>
  <c r="AP63" i="26"/>
  <c r="AO63" i="26"/>
  <c r="AN63" i="26"/>
  <c r="AU62" i="26"/>
  <c r="AT62" i="26"/>
  <c r="AS62" i="26"/>
  <c r="AR62" i="26"/>
  <c r="AQ62" i="26"/>
  <c r="AP62" i="26"/>
  <c r="AO62" i="26"/>
  <c r="AN62" i="26"/>
  <c r="AU61" i="26"/>
  <c r="AT61" i="26"/>
  <c r="AS61" i="26"/>
  <c r="AR61" i="26"/>
  <c r="AQ61" i="26"/>
  <c r="AP61" i="26"/>
  <c r="AO61" i="26"/>
  <c r="AN61" i="26"/>
  <c r="AU60" i="26"/>
  <c r="AT60" i="26"/>
  <c r="AS60" i="26"/>
  <c r="AR60" i="26"/>
  <c r="AQ60" i="26"/>
  <c r="AP60" i="26"/>
  <c r="AO60" i="26"/>
  <c r="AN60" i="26"/>
  <c r="AU59" i="26"/>
  <c r="AT59" i="26"/>
  <c r="AS59" i="26"/>
  <c r="AR59" i="26"/>
  <c r="AQ59" i="26"/>
  <c r="AP59" i="26"/>
  <c r="AO59" i="26"/>
  <c r="AN59" i="26"/>
  <c r="AU58" i="26"/>
  <c r="AT58" i="26"/>
  <c r="AS58" i="26"/>
  <c r="AR58" i="26"/>
  <c r="AQ58" i="26"/>
  <c r="AP58" i="26"/>
  <c r="AO58" i="26"/>
  <c r="AN58" i="26"/>
  <c r="AU57" i="26"/>
  <c r="AT57" i="26"/>
  <c r="AS57" i="26"/>
  <c r="AR57" i="26"/>
  <c r="AQ57" i="26"/>
  <c r="AP57" i="26"/>
  <c r="AO57" i="26"/>
  <c r="AN57" i="26"/>
  <c r="AD31" i="26"/>
  <c r="N31" i="26"/>
  <c r="AD30" i="26"/>
  <c r="N30" i="26" s="1"/>
  <c r="AM67" i="26" s="1"/>
  <c r="AD66" i="26" s="1"/>
  <c r="AD29" i="26"/>
  <c r="N29" i="26"/>
  <c r="AD28" i="26"/>
  <c r="N28" i="26"/>
  <c r="AD27" i="26"/>
  <c r="N27" i="26"/>
  <c r="AD26" i="26"/>
  <c r="N26" i="26" s="1"/>
  <c r="AD25" i="26"/>
  <c r="N25" i="26"/>
  <c r="AD24" i="26"/>
  <c r="N24" i="26"/>
  <c r="AD23" i="26"/>
  <c r="N23" i="26"/>
  <c r="AD22" i="26"/>
  <c r="N22" i="26" s="1"/>
  <c r="AD21" i="26"/>
  <c r="N21" i="26"/>
  <c r="AD20" i="26"/>
  <c r="N20" i="26"/>
  <c r="AM59" i="26" l="1"/>
  <c r="AD58" i="26" s="1"/>
  <c r="AM66" i="26"/>
  <c r="AD65" i="26" s="1"/>
  <c r="AM62" i="26"/>
  <c r="AD61" i="26" s="1"/>
  <c r="AM58" i="26"/>
  <c r="AD57" i="26" s="1"/>
  <c r="AM60" i="26"/>
  <c r="AD59" i="26" s="1"/>
  <c r="AM65" i="26"/>
  <c r="AD64" i="26" s="1"/>
  <c r="AM63" i="26"/>
  <c r="AD62" i="26" s="1"/>
  <c r="AM61" i="26"/>
  <c r="AD60" i="26" s="1"/>
  <c r="AM68" i="26"/>
  <c r="AD67" i="26" s="1"/>
  <c r="AM64" i="26"/>
  <c r="AD63" i="26" s="1"/>
  <c r="AM57" i="26"/>
  <c r="AD56" i="26" s="1"/>
  <c r="AD68" i="26" l="1"/>
  <c r="P57" i="26" s="1"/>
  <c r="F20" i="26" s="1"/>
  <c r="R46" i="8" l="1"/>
  <c r="R45" i="8" l="1"/>
  <c r="J45" i="6" l="1"/>
  <c r="I45" i="6"/>
  <c r="H45" i="6"/>
  <c r="G45" i="6"/>
  <c r="F45" i="6"/>
  <c r="E45" i="6"/>
  <c r="D45" i="6"/>
  <c r="C45" i="6"/>
  <c r="B45" i="6"/>
  <c r="J44" i="6"/>
  <c r="I44" i="6"/>
  <c r="H44" i="6"/>
  <c r="G44" i="6"/>
  <c r="F44" i="6"/>
  <c r="E44" i="6"/>
  <c r="D44" i="6"/>
  <c r="C44" i="6"/>
  <c r="B44" i="6"/>
  <c r="J43" i="6"/>
  <c r="I43" i="6"/>
  <c r="H43" i="6"/>
  <c r="G43" i="6"/>
  <c r="F43" i="6"/>
  <c r="E43" i="6"/>
  <c r="D43" i="6"/>
  <c r="C43" i="6"/>
  <c r="B43" i="6"/>
  <c r="J42" i="6"/>
  <c r="I42" i="6"/>
  <c r="H42" i="6"/>
  <c r="G42" i="6"/>
  <c r="F42" i="6"/>
  <c r="E42" i="6"/>
  <c r="D42" i="6"/>
  <c r="C42" i="6"/>
  <c r="B42" i="6"/>
  <c r="J41" i="6"/>
  <c r="I41" i="6"/>
  <c r="H41" i="6"/>
  <c r="G41" i="6"/>
  <c r="F41" i="6"/>
  <c r="E41" i="6"/>
  <c r="D41" i="6"/>
  <c r="C41" i="6"/>
  <c r="B41" i="6"/>
  <c r="J40" i="6"/>
  <c r="I40" i="6"/>
  <c r="H40" i="6"/>
  <c r="G40" i="6"/>
  <c r="F40" i="6"/>
  <c r="E40" i="6"/>
  <c r="D40" i="6"/>
  <c r="C40" i="6"/>
  <c r="B40" i="6"/>
  <c r="J39" i="6"/>
  <c r="I39" i="6"/>
  <c r="H39" i="6"/>
  <c r="G39" i="6"/>
  <c r="F39" i="6"/>
  <c r="E39" i="6"/>
  <c r="D39" i="6"/>
  <c r="C39" i="6"/>
  <c r="B39" i="6"/>
  <c r="J38" i="6"/>
  <c r="I38" i="6"/>
  <c r="H38" i="6"/>
  <c r="G38" i="6"/>
  <c r="F38" i="6"/>
  <c r="E38" i="6"/>
  <c r="D38" i="6"/>
  <c r="C38" i="6"/>
  <c r="B38" i="6"/>
  <c r="J37" i="6"/>
  <c r="I37" i="6"/>
  <c r="H37" i="6"/>
  <c r="G37" i="6"/>
  <c r="F37" i="6"/>
  <c r="E37" i="6"/>
  <c r="D37" i="6"/>
  <c r="C37" i="6"/>
  <c r="B37" i="6"/>
  <c r="J36" i="6"/>
  <c r="I36" i="6"/>
  <c r="H36" i="6"/>
  <c r="G36" i="6"/>
  <c r="F36" i="6"/>
  <c r="E36" i="6"/>
  <c r="D36" i="6"/>
  <c r="C36" i="6"/>
  <c r="B36" i="6"/>
  <c r="J35" i="6"/>
  <c r="I35" i="6"/>
  <c r="H35" i="6"/>
  <c r="G35" i="6"/>
  <c r="F35" i="6"/>
  <c r="E35" i="6"/>
  <c r="D35" i="6"/>
  <c r="C35" i="6"/>
  <c r="B35" i="6"/>
  <c r="J34" i="6"/>
  <c r="I34" i="6"/>
  <c r="H34" i="6"/>
  <c r="G34" i="6"/>
  <c r="F34" i="6"/>
  <c r="E34" i="6"/>
  <c r="D34" i="6"/>
  <c r="C34" i="6"/>
  <c r="B34" i="6"/>
  <c r="J45" i="23"/>
  <c r="I45" i="23"/>
  <c r="H45" i="23"/>
  <c r="G45" i="23"/>
  <c r="F45" i="23"/>
  <c r="E45" i="23"/>
  <c r="D45" i="23"/>
  <c r="C45" i="23"/>
  <c r="B45" i="23"/>
  <c r="J44" i="23"/>
  <c r="I44" i="23"/>
  <c r="H44" i="23"/>
  <c r="G44" i="23"/>
  <c r="F44" i="23"/>
  <c r="E44" i="23"/>
  <c r="D44" i="23"/>
  <c r="C44" i="23"/>
  <c r="B44" i="23"/>
  <c r="J43" i="23"/>
  <c r="I43" i="23"/>
  <c r="H43" i="23"/>
  <c r="G43" i="23"/>
  <c r="F43" i="23"/>
  <c r="E43" i="23"/>
  <c r="D43" i="23"/>
  <c r="C43" i="23"/>
  <c r="B43" i="23"/>
  <c r="J42" i="23"/>
  <c r="I42" i="23"/>
  <c r="H42" i="23"/>
  <c r="G42" i="23"/>
  <c r="F42" i="23"/>
  <c r="E42" i="23"/>
  <c r="D42" i="23"/>
  <c r="C42" i="23"/>
  <c r="B42" i="23"/>
  <c r="J41" i="23"/>
  <c r="I41" i="23"/>
  <c r="H41" i="23"/>
  <c r="G41" i="23"/>
  <c r="F41" i="23"/>
  <c r="E41" i="23"/>
  <c r="D41" i="23"/>
  <c r="C41" i="23"/>
  <c r="B41" i="23"/>
  <c r="J40" i="23"/>
  <c r="I40" i="23"/>
  <c r="H40" i="23"/>
  <c r="G40" i="23"/>
  <c r="F40" i="23"/>
  <c r="E40" i="23"/>
  <c r="D40" i="23"/>
  <c r="C40" i="23"/>
  <c r="B40" i="23"/>
  <c r="J39" i="23"/>
  <c r="I39" i="23"/>
  <c r="H39" i="23"/>
  <c r="G39" i="23"/>
  <c r="F39" i="23"/>
  <c r="E39" i="23"/>
  <c r="D39" i="23"/>
  <c r="C39" i="23"/>
  <c r="B39" i="23"/>
  <c r="J38" i="23"/>
  <c r="I38" i="23"/>
  <c r="H38" i="23"/>
  <c r="G38" i="23"/>
  <c r="F38" i="23"/>
  <c r="E38" i="23"/>
  <c r="D38" i="23"/>
  <c r="C38" i="23"/>
  <c r="B38" i="23"/>
  <c r="J37" i="23"/>
  <c r="I37" i="23"/>
  <c r="H37" i="23"/>
  <c r="G37" i="23"/>
  <c r="F37" i="23"/>
  <c r="E37" i="23"/>
  <c r="D37" i="23"/>
  <c r="C37" i="23"/>
  <c r="B37" i="23"/>
  <c r="J36" i="23"/>
  <c r="I36" i="23"/>
  <c r="H36" i="23"/>
  <c r="G36" i="23"/>
  <c r="F36" i="23"/>
  <c r="E36" i="23"/>
  <c r="D36" i="23"/>
  <c r="C36" i="23"/>
  <c r="B36" i="23"/>
  <c r="J35" i="23"/>
  <c r="I35" i="23"/>
  <c r="H35" i="23"/>
  <c r="G35" i="23"/>
  <c r="F35" i="23"/>
  <c r="E35" i="23"/>
  <c r="D35" i="23"/>
  <c r="C35" i="23"/>
  <c r="B35" i="23"/>
  <c r="J34" i="23"/>
  <c r="I34" i="23"/>
  <c r="H34" i="23"/>
  <c r="G34" i="23"/>
  <c r="F34" i="23"/>
  <c r="E34" i="23"/>
  <c r="D34" i="23"/>
  <c r="C34" i="23"/>
  <c r="B34" i="23"/>
  <c r="J45" i="25"/>
  <c r="I45" i="25"/>
  <c r="H45" i="25"/>
  <c r="G45" i="25"/>
  <c r="F45" i="25"/>
  <c r="E45" i="25"/>
  <c r="D45" i="25"/>
  <c r="C45" i="25"/>
  <c r="B45" i="25"/>
  <c r="J44" i="25"/>
  <c r="I44" i="25"/>
  <c r="H44" i="25"/>
  <c r="G44" i="25"/>
  <c r="F44" i="25"/>
  <c r="E44" i="25"/>
  <c r="D44" i="25"/>
  <c r="C44" i="25"/>
  <c r="B44" i="25"/>
  <c r="J43" i="25"/>
  <c r="I43" i="25"/>
  <c r="H43" i="25"/>
  <c r="G43" i="25"/>
  <c r="F43" i="25"/>
  <c r="E43" i="25"/>
  <c r="D43" i="25"/>
  <c r="C43" i="25"/>
  <c r="B43" i="25"/>
  <c r="J42" i="25"/>
  <c r="I42" i="25"/>
  <c r="H42" i="25"/>
  <c r="G42" i="25"/>
  <c r="F42" i="25"/>
  <c r="E42" i="25"/>
  <c r="D42" i="25"/>
  <c r="C42" i="25"/>
  <c r="B42" i="25"/>
  <c r="J41" i="25"/>
  <c r="I41" i="25"/>
  <c r="H41" i="25"/>
  <c r="G41" i="25"/>
  <c r="F41" i="25"/>
  <c r="E41" i="25"/>
  <c r="D41" i="25"/>
  <c r="C41" i="25"/>
  <c r="B41" i="25"/>
  <c r="J40" i="25"/>
  <c r="I40" i="25"/>
  <c r="H40" i="25"/>
  <c r="G40" i="25"/>
  <c r="F40" i="25"/>
  <c r="E40" i="25"/>
  <c r="D40" i="25"/>
  <c r="C40" i="25"/>
  <c r="B40" i="25"/>
  <c r="J39" i="25"/>
  <c r="I39" i="25"/>
  <c r="H39" i="25"/>
  <c r="G39" i="25"/>
  <c r="F39" i="25"/>
  <c r="E39" i="25"/>
  <c r="D39" i="25"/>
  <c r="C39" i="25"/>
  <c r="B39" i="25"/>
  <c r="J38" i="25"/>
  <c r="I38" i="25"/>
  <c r="H38" i="25"/>
  <c r="G38" i="25"/>
  <c r="F38" i="25"/>
  <c r="E38" i="25"/>
  <c r="D38" i="25"/>
  <c r="C38" i="25"/>
  <c r="B38" i="25"/>
  <c r="J37" i="25"/>
  <c r="I37" i="25"/>
  <c r="H37" i="25"/>
  <c r="G37" i="25"/>
  <c r="F37" i="25"/>
  <c r="E37" i="25"/>
  <c r="D37" i="25"/>
  <c r="C37" i="25"/>
  <c r="B37" i="25"/>
  <c r="J36" i="25"/>
  <c r="I36" i="25"/>
  <c r="H36" i="25"/>
  <c r="G36" i="25"/>
  <c r="F36" i="25"/>
  <c r="E36" i="25"/>
  <c r="D36" i="25"/>
  <c r="C36" i="25"/>
  <c r="B36" i="25"/>
  <c r="J35" i="25"/>
  <c r="I35" i="25"/>
  <c r="H35" i="25"/>
  <c r="G35" i="25"/>
  <c r="F35" i="25"/>
  <c r="E35" i="25"/>
  <c r="D35" i="25"/>
  <c r="C35" i="25"/>
  <c r="B35" i="25"/>
  <c r="J34" i="25"/>
  <c r="I34" i="25"/>
  <c r="H34" i="25"/>
  <c r="G34" i="25"/>
  <c r="F34" i="25"/>
  <c r="E34" i="25"/>
  <c r="D34" i="25"/>
  <c r="C34" i="25"/>
  <c r="B34" i="25"/>
  <c r="R19" i="8" l="1"/>
  <c r="R48" i="8"/>
  <c r="R40" i="8"/>
  <c r="R38" i="8"/>
  <c r="R47" i="8"/>
  <c r="R39" i="8"/>
  <c r="R37" i="8"/>
  <c r="R18" i="8"/>
  <c r="E11" i="8" l="1"/>
  <c r="P54" i="8" s="1"/>
  <c r="F50" i="4" l="1"/>
  <c r="G50" i="4"/>
  <c r="H50" i="4"/>
  <c r="I50" i="4"/>
  <c r="J50" i="4"/>
  <c r="K50" i="4"/>
  <c r="L50" i="4"/>
  <c r="M50" i="4"/>
  <c r="N50" i="4"/>
  <c r="O50" i="4"/>
  <c r="P50" i="4"/>
  <c r="E50" i="4"/>
  <c r="F48" i="4"/>
  <c r="G48" i="4"/>
  <c r="H48" i="4"/>
  <c r="I48" i="4"/>
  <c r="J48" i="4"/>
  <c r="K48" i="4"/>
  <c r="L48" i="4"/>
  <c r="M48" i="4"/>
  <c r="N48" i="4"/>
  <c r="O48" i="4"/>
  <c r="P48" i="4"/>
  <c r="E48" i="4"/>
  <c r="O46" i="4"/>
  <c r="P46" i="4"/>
  <c r="F46" i="4"/>
  <c r="G46" i="4"/>
  <c r="H46" i="4"/>
  <c r="I46" i="4"/>
  <c r="J46" i="4"/>
  <c r="K46" i="4"/>
  <c r="L46" i="4"/>
  <c r="M46" i="4"/>
  <c r="N46" i="4"/>
  <c r="E46" i="4"/>
  <c r="D91" i="25"/>
  <c r="J31" i="25"/>
  <c r="I31" i="25"/>
  <c r="H31" i="25"/>
  <c r="G31" i="25"/>
  <c r="F31" i="25"/>
  <c r="E31" i="25"/>
  <c r="D31" i="25"/>
  <c r="C31" i="25"/>
  <c r="B31" i="25"/>
  <c r="J30" i="25"/>
  <c r="I30" i="25"/>
  <c r="H30" i="25"/>
  <c r="G30" i="25"/>
  <c r="F30" i="25"/>
  <c r="E30" i="25"/>
  <c r="D30" i="25"/>
  <c r="C30" i="25"/>
  <c r="B30" i="25"/>
  <c r="J29" i="25"/>
  <c r="I29" i="25"/>
  <c r="H29" i="25"/>
  <c r="G29" i="25"/>
  <c r="F29" i="25"/>
  <c r="E29" i="25"/>
  <c r="D29" i="25"/>
  <c r="C29" i="25"/>
  <c r="B29" i="25"/>
  <c r="J28" i="25"/>
  <c r="I28" i="25"/>
  <c r="H28" i="25"/>
  <c r="G28" i="25"/>
  <c r="F28" i="25"/>
  <c r="E28" i="25"/>
  <c r="D28" i="25"/>
  <c r="C28" i="25"/>
  <c r="B28" i="25"/>
  <c r="J27" i="25"/>
  <c r="I27" i="25"/>
  <c r="H27" i="25"/>
  <c r="G27" i="25"/>
  <c r="F27" i="25"/>
  <c r="E27" i="25"/>
  <c r="D27" i="25"/>
  <c r="C27" i="25"/>
  <c r="B27" i="25"/>
  <c r="J26" i="25"/>
  <c r="I26" i="25"/>
  <c r="H26" i="25"/>
  <c r="G26" i="25"/>
  <c r="F26" i="25"/>
  <c r="E26" i="25"/>
  <c r="D26" i="25"/>
  <c r="C26" i="25"/>
  <c r="B26" i="25"/>
  <c r="J25" i="25"/>
  <c r="I25" i="25"/>
  <c r="H25" i="25"/>
  <c r="G25" i="25"/>
  <c r="F25" i="25"/>
  <c r="E25" i="25"/>
  <c r="D25" i="25"/>
  <c r="C25" i="25"/>
  <c r="B25" i="25"/>
  <c r="J24" i="25"/>
  <c r="I24" i="25"/>
  <c r="H24" i="25"/>
  <c r="G24" i="25"/>
  <c r="F24" i="25"/>
  <c r="E24" i="25"/>
  <c r="D24" i="25"/>
  <c r="C24" i="25"/>
  <c r="B24" i="25"/>
  <c r="J23" i="25"/>
  <c r="I23" i="25"/>
  <c r="H23" i="25"/>
  <c r="G23" i="25"/>
  <c r="F23" i="25"/>
  <c r="E23" i="25"/>
  <c r="D23" i="25"/>
  <c r="C23" i="25"/>
  <c r="B23" i="25"/>
  <c r="J22" i="25"/>
  <c r="I22" i="25"/>
  <c r="H22" i="25"/>
  <c r="G22" i="25"/>
  <c r="F22" i="25"/>
  <c r="E22" i="25"/>
  <c r="D22" i="25"/>
  <c r="C22" i="25"/>
  <c r="B22" i="25"/>
  <c r="J21" i="25"/>
  <c r="I21" i="25"/>
  <c r="H21" i="25"/>
  <c r="G21" i="25"/>
  <c r="F21" i="25"/>
  <c r="E21" i="25"/>
  <c r="D21" i="25"/>
  <c r="C21" i="25"/>
  <c r="B21" i="25"/>
  <c r="J20" i="25"/>
  <c r="I20" i="25"/>
  <c r="H20" i="25"/>
  <c r="G20" i="25"/>
  <c r="F20" i="25"/>
  <c r="E20" i="25"/>
  <c r="D20" i="25"/>
  <c r="C20" i="25"/>
  <c r="B20" i="25"/>
  <c r="B17" i="25"/>
  <c r="J15" i="25"/>
  <c r="I15" i="25"/>
  <c r="H15" i="25"/>
  <c r="G15" i="25"/>
  <c r="F15" i="25"/>
  <c r="E15" i="25"/>
  <c r="D15" i="25"/>
  <c r="C15" i="25"/>
  <c r="B15" i="25"/>
  <c r="J14" i="25"/>
  <c r="I14" i="25"/>
  <c r="H14" i="25"/>
  <c r="G14" i="25"/>
  <c r="F14" i="25"/>
  <c r="E14" i="25"/>
  <c r="D14" i="25"/>
  <c r="C14" i="25"/>
  <c r="B14" i="25"/>
  <c r="J13" i="25"/>
  <c r="I13" i="25"/>
  <c r="H13" i="25"/>
  <c r="G13" i="25"/>
  <c r="F13" i="25"/>
  <c r="E13" i="25"/>
  <c r="D13" i="25"/>
  <c r="C13" i="25"/>
  <c r="B13" i="25"/>
  <c r="J12" i="25"/>
  <c r="I12" i="25"/>
  <c r="H12" i="25"/>
  <c r="G12" i="25"/>
  <c r="F12" i="25"/>
  <c r="E12" i="25"/>
  <c r="D12" i="25"/>
  <c r="C12" i="25"/>
  <c r="B12" i="25"/>
  <c r="J11" i="25"/>
  <c r="I11" i="25"/>
  <c r="H11" i="25"/>
  <c r="G11" i="25"/>
  <c r="F11" i="25"/>
  <c r="E11" i="25"/>
  <c r="D11" i="25"/>
  <c r="C11" i="25"/>
  <c r="B11" i="25"/>
  <c r="J10" i="25"/>
  <c r="I10" i="25"/>
  <c r="H10" i="25"/>
  <c r="G10" i="25"/>
  <c r="F10" i="25"/>
  <c r="E10" i="25"/>
  <c r="D10" i="25"/>
  <c r="C10" i="25"/>
  <c r="B10" i="25"/>
  <c r="J9" i="25"/>
  <c r="I9" i="25"/>
  <c r="H9" i="25"/>
  <c r="G9" i="25"/>
  <c r="F9" i="25"/>
  <c r="E9" i="25"/>
  <c r="D9" i="25"/>
  <c r="C9" i="25"/>
  <c r="B9" i="25"/>
  <c r="J8" i="25"/>
  <c r="I8" i="25"/>
  <c r="H8" i="25"/>
  <c r="G8" i="25"/>
  <c r="F8" i="25"/>
  <c r="E8" i="25"/>
  <c r="D8" i="25"/>
  <c r="C8" i="25"/>
  <c r="B8" i="25"/>
  <c r="J7" i="25"/>
  <c r="I7" i="25"/>
  <c r="H7" i="25"/>
  <c r="G7" i="25"/>
  <c r="F7" i="25"/>
  <c r="E7" i="25"/>
  <c r="D7" i="25"/>
  <c r="C7" i="25"/>
  <c r="B7" i="25"/>
  <c r="J6" i="25"/>
  <c r="I6" i="25"/>
  <c r="H6" i="25"/>
  <c r="G6" i="25"/>
  <c r="F6" i="25"/>
  <c r="E6" i="25"/>
  <c r="D6" i="25"/>
  <c r="C6" i="25"/>
  <c r="B6" i="25"/>
  <c r="J5" i="25"/>
  <c r="I5" i="25"/>
  <c r="H5" i="25"/>
  <c r="G5" i="25"/>
  <c r="F5" i="25"/>
  <c r="E5" i="25"/>
  <c r="D5" i="25"/>
  <c r="C5" i="25"/>
  <c r="B5" i="25"/>
  <c r="J4" i="25"/>
  <c r="I4" i="25"/>
  <c r="H4" i="25"/>
  <c r="G4" i="25"/>
  <c r="F4" i="25"/>
  <c r="E4" i="25"/>
  <c r="D4" i="25"/>
  <c r="C4" i="25"/>
  <c r="B4" i="25"/>
  <c r="F39" i="4" l="1"/>
  <c r="G39" i="4"/>
  <c r="H39" i="4"/>
  <c r="I39" i="4"/>
  <c r="J39" i="4"/>
  <c r="K39" i="4"/>
  <c r="L39" i="4"/>
  <c r="M39" i="4"/>
  <c r="N39" i="4"/>
  <c r="O39" i="4"/>
  <c r="P39" i="4"/>
  <c r="E39" i="4"/>
  <c r="F37" i="4"/>
  <c r="G37" i="4"/>
  <c r="H37" i="4"/>
  <c r="I37" i="4"/>
  <c r="J37" i="4"/>
  <c r="K37" i="4"/>
  <c r="L37" i="4"/>
  <c r="M37" i="4"/>
  <c r="N37" i="4"/>
  <c r="O37" i="4"/>
  <c r="P37" i="4"/>
  <c r="E37" i="4"/>
  <c r="F30" i="4"/>
  <c r="G30" i="4"/>
  <c r="H30" i="4"/>
  <c r="I30" i="4"/>
  <c r="J30" i="4"/>
  <c r="K30" i="4"/>
  <c r="L30" i="4"/>
  <c r="M30" i="4"/>
  <c r="N30" i="4"/>
  <c r="O30" i="4"/>
  <c r="P30" i="4"/>
  <c r="E30" i="4"/>
  <c r="F28" i="4"/>
  <c r="G28" i="4"/>
  <c r="H28" i="4"/>
  <c r="I28" i="4"/>
  <c r="J28" i="4"/>
  <c r="K28" i="4"/>
  <c r="L28" i="4"/>
  <c r="M28" i="4"/>
  <c r="N28" i="4"/>
  <c r="O28" i="4"/>
  <c r="P28" i="4"/>
  <c r="E28" i="4"/>
  <c r="D91" i="23"/>
  <c r="J31" i="23"/>
  <c r="I31" i="23"/>
  <c r="H31" i="23"/>
  <c r="G31" i="23"/>
  <c r="F31" i="23"/>
  <c r="E31" i="23"/>
  <c r="D31" i="23"/>
  <c r="C31" i="23"/>
  <c r="B31" i="23"/>
  <c r="J30" i="23"/>
  <c r="I30" i="23"/>
  <c r="H30" i="23"/>
  <c r="G30" i="23"/>
  <c r="F30" i="23"/>
  <c r="E30" i="23"/>
  <c r="D30" i="23"/>
  <c r="C30" i="23"/>
  <c r="B30" i="23"/>
  <c r="J29" i="23"/>
  <c r="I29" i="23"/>
  <c r="H29" i="23"/>
  <c r="G29" i="23"/>
  <c r="F29" i="23"/>
  <c r="E29" i="23"/>
  <c r="D29" i="23"/>
  <c r="C29" i="23"/>
  <c r="B29" i="23"/>
  <c r="J28" i="23"/>
  <c r="I28" i="23"/>
  <c r="H28" i="23"/>
  <c r="G28" i="23"/>
  <c r="F28" i="23"/>
  <c r="E28" i="23"/>
  <c r="D28" i="23"/>
  <c r="C28" i="23"/>
  <c r="B28" i="23"/>
  <c r="J27" i="23"/>
  <c r="I27" i="23"/>
  <c r="H27" i="23"/>
  <c r="G27" i="23"/>
  <c r="F27" i="23"/>
  <c r="E27" i="23"/>
  <c r="D27" i="23"/>
  <c r="C27" i="23"/>
  <c r="B27" i="23"/>
  <c r="J26" i="23"/>
  <c r="I26" i="23"/>
  <c r="H26" i="23"/>
  <c r="G26" i="23"/>
  <c r="F26" i="23"/>
  <c r="E26" i="23"/>
  <c r="D26" i="23"/>
  <c r="C26" i="23"/>
  <c r="B26" i="23"/>
  <c r="J25" i="23"/>
  <c r="I25" i="23"/>
  <c r="H25" i="23"/>
  <c r="G25" i="23"/>
  <c r="F25" i="23"/>
  <c r="E25" i="23"/>
  <c r="D25" i="23"/>
  <c r="C25" i="23"/>
  <c r="B25" i="23"/>
  <c r="J24" i="23"/>
  <c r="I24" i="23"/>
  <c r="H24" i="23"/>
  <c r="G24" i="23"/>
  <c r="F24" i="23"/>
  <c r="E24" i="23"/>
  <c r="D24" i="23"/>
  <c r="C24" i="23"/>
  <c r="B24" i="23"/>
  <c r="J23" i="23"/>
  <c r="I23" i="23"/>
  <c r="H23" i="23"/>
  <c r="G23" i="23"/>
  <c r="F23" i="23"/>
  <c r="E23" i="23"/>
  <c r="D23" i="23"/>
  <c r="C23" i="23"/>
  <c r="B23" i="23"/>
  <c r="J22" i="23"/>
  <c r="I22" i="23"/>
  <c r="H22" i="23"/>
  <c r="G22" i="23"/>
  <c r="F22" i="23"/>
  <c r="E22" i="23"/>
  <c r="D22" i="23"/>
  <c r="C22" i="23"/>
  <c r="B22" i="23"/>
  <c r="J21" i="23"/>
  <c r="I21" i="23"/>
  <c r="H21" i="23"/>
  <c r="G21" i="23"/>
  <c r="F21" i="23"/>
  <c r="E21" i="23"/>
  <c r="D21" i="23"/>
  <c r="C21" i="23"/>
  <c r="B21" i="23"/>
  <c r="J20" i="23"/>
  <c r="I20" i="23"/>
  <c r="H20" i="23"/>
  <c r="G20" i="23"/>
  <c r="F20" i="23"/>
  <c r="E20" i="23"/>
  <c r="D20" i="23"/>
  <c r="C20" i="23"/>
  <c r="B20" i="23"/>
  <c r="B17" i="23"/>
  <c r="J15" i="23"/>
  <c r="I15" i="23"/>
  <c r="H15" i="23"/>
  <c r="G15" i="23"/>
  <c r="F15" i="23"/>
  <c r="E15" i="23"/>
  <c r="D15" i="23"/>
  <c r="C15" i="23"/>
  <c r="B15" i="23"/>
  <c r="J14" i="23"/>
  <c r="I14" i="23"/>
  <c r="H14" i="23"/>
  <c r="G14" i="23"/>
  <c r="F14" i="23"/>
  <c r="E14" i="23"/>
  <c r="D14" i="23"/>
  <c r="C14" i="23"/>
  <c r="B14" i="23"/>
  <c r="J13" i="23"/>
  <c r="I13" i="23"/>
  <c r="H13" i="23"/>
  <c r="G13" i="23"/>
  <c r="F13" i="23"/>
  <c r="E13" i="23"/>
  <c r="D13" i="23"/>
  <c r="C13" i="23"/>
  <c r="B13" i="23"/>
  <c r="J12" i="23"/>
  <c r="I12" i="23"/>
  <c r="H12" i="23"/>
  <c r="G12" i="23"/>
  <c r="F12" i="23"/>
  <c r="E12" i="23"/>
  <c r="D12" i="23"/>
  <c r="C12" i="23"/>
  <c r="B12" i="23"/>
  <c r="J11" i="23"/>
  <c r="I11" i="23"/>
  <c r="H11" i="23"/>
  <c r="G11" i="23"/>
  <c r="F11" i="23"/>
  <c r="E11" i="23"/>
  <c r="D11" i="23"/>
  <c r="C11" i="23"/>
  <c r="B11" i="23"/>
  <c r="J10" i="23"/>
  <c r="I10" i="23"/>
  <c r="H10" i="23"/>
  <c r="G10" i="23"/>
  <c r="F10" i="23"/>
  <c r="E10" i="23"/>
  <c r="D10" i="23"/>
  <c r="C10" i="23"/>
  <c r="B10" i="23"/>
  <c r="J9" i="23"/>
  <c r="I9" i="23"/>
  <c r="H9" i="23"/>
  <c r="G9" i="23"/>
  <c r="F9" i="23"/>
  <c r="E9" i="23"/>
  <c r="D9" i="23"/>
  <c r="C9" i="23"/>
  <c r="B9" i="23"/>
  <c r="J8" i="23"/>
  <c r="I8" i="23"/>
  <c r="H8" i="23"/>
  <c r="G8" i="23"/>
  <c r="F8" i="23"/>
  <c r="E8" i="23"/>
  <c r="D8" i="23"/>
  <c r="C8" i="23"/>
  <c r="B8" i="23"/>
  <c r="J7" i="23"/>
  <c r="I7" i="23"/>
  <c r="H7" i="23"/>
  <c r="G7" i="23"/>
  <c r="F7" i="23"/>
  <c r="E7" i="23"/>
  <c r="D7" i="23"/>
  <c r="C7" i="23"/>
  <c r="B7" i="23"/>
  <c r="J6" i="23"/>
  <c r="I6" i="23"/>
  <c r="H6" i="23"/>
  <c r="G6" i="23"/>
  <c r="F6" i="23"/>
  <c r="E6" i="23"/>
  <c r="D6" i="23"/>
  <c r="C6" i="23"/>
  <c r="B6" i="23"/>
  <c r="J5" i="23"/>
  <c r="I5" i="23"/>
  <c r="H5" i="23"/>
  <c r="G5" i="23"/>
  <c r="F5" i="23"/>
  <c r="E5" i="23"/>
  <c r="D5" i="23"/>
  <c r="C5" i="23"/>
  <c r="B5" i="23"/>
  <c r="J4" i="23"/>
  <c r="I4" i="23"/>
  <c r="H4" i="23"/>
  <c r="G4" i="23"/>
  <c r="F4" i="23"/>
  <c r="E4" i="23"/>
  <c r="D4" i="23"/>
  <c r="C4" i="23"/>
  <c r="B4" i="23"/>
  <c r="I41" i="4" l="1"/>
  <c r="I50" i="8" s="1"/>
  <c r="F41" i="4"/>
  <c r="F50" i="8" s="1"/>
  <c r="M41" i="4"/>
  <c r="M50" i="8" s="1"/>
  <c r="L41" i="4"/>
  <c r="L50" i="8" s="1"/>
  <c r="J41" i="4"/>
  <c r="J50" i="8" s="1"/>
  <c r="E41" i="4"/>
  <c r="E50" i="8" s="1"/>
  <c r="K41" i="4"/>
  <c r="K50" i="8" s="1"/>
  <c r="N41" i="4"/>
  <c r="N50" i="8" s="1"/>
  <c r="H41" i="4"/>
  <c r="H50" i="8" s="1"/>
  <c r="O41" i="4"/>
  <c r="O50" i="8" s="1"/>
  <c r="G41" i="4"/>
  <c r="G50" i="8" s="1"/>
  <c r="P41" i="4"/>
  <c r="P50" i="8" s="1"/>
  <c r="F21" i="4" l="1"/>
  <c r="G21" i="4"/>
  <c r="H21" i="4"/>
  <c r="I21" i="4"/>
  <c r="J21" i="4"/>
  <c r="K21" i="4"/>
  <c r="L21" i="4"/>
  <c r="M21" i="4"/>
  <c r="N21" i="4"/>
  <c r="O21" i="4"/>
  <c r="P21" i="4"/>
  <c r="E21" i="4"/>
  <c r="F19" i="4"/>
  <c r="G19" i="4"/>
  <c r="H19" i="4"/>
  <c r="I19" i="4"/>
  <c r="J19" i="4"/>
  <c r="K19" i="4"/>
  <c r="L19" i="4"/>
  <c r="M19" i="4"/>
  <c r="N19" i="4"/>
  <c r="O19" i="4"/>
  <c r="P19" i="4"/>
  <c r="P23" i="4" s="1"/>
  <c r="P23" i="8" s="1"/>
  <c r="E19" i="4"/>
  <c r="H23" i="4" l="1"/>
  <c r="E23" i="4"/>
  <c r="I23" i="4"/>
  <c r="L23" i="4"/>
  <c r="J23" i="4"/>
  <c r="O23" i="4"/>
  <c r="G23" i="4"/>
  <c r="G23" i="8" s="1"/>
  <c r="N23" i="4"/>
  <c r="F23" i="4"/>
  <c r="M23" i="4"/>
  <c r="M23" i="8" s="1"/>
  <c r="K23" i="4"/>
  <c r="E17" i="4"/>
  <c r="E14" i="4"/>
  <c r="E13" i="4"/>
  <c r="E16" i="4"/>
  <c r="H23" i="8" l="1"/>
  <c r="L23" i="8"/>
  <c r="I23" i="8"/>
  <c r="E59" i="25"/>
  <c r="E58" i="25"/>
  <c r="E57" i="25"/>
  <c r="E56" i="25"/>
  <c r="E55" i="25"/>
  <c r="E54" i="25"/>
  <c r="E53" i="25"/>
  <c r="E52" i="25"/>
  <c r="E51" i="25"/>
  <c r="E50" i="25"/>
  <c r="E49" i="25"/>
  <c r="E48" i="25"/>
  <c r="D59" i="25"/>
  <c r="D58" i="25"/>
  <c r="D57" i="25"/>
  <c r="D56" i="25"/>
  <c r="D55" i="25"/>
  <c r="D54" i="25"/>
  <c r="D53" i="25"/>
  <c r="D52" i="25"/>
  <c r="D51" i="25"/>
  <c r="D50" i="25"/>
  <c r="D49" i="25"/>
  <c r="D48" i="25"/>
  <c r="C59" i="25"/>
  <c r="C58" i="25"/>
  <c r="C57" i="25"/>
  <c r="C56" i="25"/>
  <c r="C55" i="25"/>
  <c r="C54" i="25"/>
  <c r="C53" i="25"/>
  <c r="C52" i="25"/>
  <c r="C51" i="25"/>
  <c r="C50" i="25"/>
  <c r="C49" i="25"/>
  <c r="C48" i="25"/>
  <c r="I59" i="25"/>
  <c r="I58" i="25"/>
  <c r="I57" i="25"/>
  <c r="I56" i="25"/>
  <c r="I55" i="25"/>
  <c r="I54" i="25"/>
  <c r="I53" i="25"/>
  <c r="I52" i="25"/>
  <c r="I51" i="25"/>
  <c r="I50" i="25"/>
  <c r="I49" i="25"/>
  <c r="I48" i="25"/>
  <c r="F59" i="25"/>
  <c r="F58" i="25"/>
  <c r="F57" i="25"/>
  <c r="F56" i="25"/>
  <c r="F55" i="25"/>
  <c r="F54" i="25"/>
  <c r="F53" i="25"/>
  <c r="F52" i="25"/>
  <c r="F51" i="25"/>
  <c r="F50" i="25"/>
  <c r="F49" i="25"/>
  <c r="F48" i="25"/>
  <c r="E23" i="8"/>
  <c r="J23" i="8"/>
  <c r="F23" i="8"/>
  <c r="O23" i="8"/>
  <c r="F59" i="6"/>
  <c r="F58" i="6"/>
  <c r="F57" i="6"/>
  <c r="F56" i="6"/>
  <c r="F55" i="6"/>
  <c r="F54" i="6"/>
  <c r="F53" i="6"/>
  <c r="F52" i="6"/>
  <c r="F51" i="6"/>
  <c r="F50" i="6"/>
  <c r="F49" i="6"/>
  <c r="F48" i="6"/>
  <c r="F59" i="23"/>
  <c r="F58" i="23"/>
  <c r="F57" i="23"/>
  <c r="F56" i="23"/>
  <c r="F55" i="23"/>
  <c r="F54" i="23"/>
  <c r="F53" i="23"/>
  <c r="F52" i="23"/>
  <c r="F51" i="23"/>
  <c r="F50" i="23"/>
  <c r="F49" i="23"/>
  <c r="F48" i="23"/>
  <c r="E59" i="6"/>
  <c r="E58" i="6"/>
  <c r="E57" i="6"/>
  <c r="E56" i="6"/>
  <c r="E55" i="6"/>
  <c r="E54" i="6"/>
  <c r="E53" i="6"/>
  <c r="E52" i="6"/>
  <c r="E51" i="6"/>
  <c r="E50" i="6"/>
  <c r="E49" i="6"/>
  <c r="E48" i="6"/>
  <c r="E59" i="23"/>
  <c r="E58" i="23"/>
  <c r="E57" i="23"/>
  <c r="E56" i="23"/>
  <c r="E55" i="23"/>
  <c r="E54" i="23"/>
  <c r="E53" i="23"/>
  <c r="E52" i="23"/>
  <c r="E51" i="23"/>
  <c r="E50" i="23"/>
  <c r="E49" i="23"/>
  <c r="E48" i="23"/>
  <c r="D59" i="6"/>
  <c r="D58" i="6"/>
  <c r="D57" i="6"/>
  <c r="D56" i="6"/>
  <c r="D55" i="6"/>
  <c r="D54" i="6"/>
  <c r="D53" i="6"/>
  <c r="D52" i="6"/>
  <c r="D51" i="6"/>
  <c r="D50" i="6"/>
  <c r="D49" i="6"/>
  <c r="D48" i="6"/>
  <c r="D59" i="23"/>
  <c r="D58" i="23"/>
  <c r="D57" i="23"/>
  <c r="D56" i="23"/>
  <c r="D55" i="23"/>
  <c r="D54" i="23"/>
  <c r="D53" i="23"/>
  <c r="D52" i="23"/>
  <c r="D51" i="23"/>
  <c r="D50" i="23"/>
  <c r="D49" i="23"/>
  <c r="D48" i="23"/>
  <c r="I59" i="6"/>
  <c r="I58" i="6"/>
  <c r="I57" i="6"/>
  <c r="I56" i="6"/>
  <c r="I55" i="6"/>
  <c r="I54" i="6"/>
  <c r="I53" i="6"/>
  <c r="I52" i="6"/>
  <c r="I51" i="6"/>
  <c r="I50" i="6"/>
  <c r="I49" i="6"/>
  <c r="I48" i="6"/>
  <c r="I59" i="23"/>
  <c r="I58" i="23"/>
  <c r="I57" i="23"/>
  <c r="I56" i="23"/>
  <c r="I55" i="23"/>
  <c r="I54" i="23"/>
  <c r="I53" i="23"/>
  <c r="I52" i="23"/>
  <c r="I51" i="23"/>
  <c r="I50" i="23"/>
  <c r="I49" i="23"/>
  <c r="I48" i="23"/>
  <c r="N23" i="8"/>
  <c r="K23" i="8"/>
  <c r="E32" i="4"/>
  <c r="E42" i="8" s="1"/>
  <c r="E68" i="25" l="1"/>
  <c r="I65" i="25"/>
  <c r="F68" i="25"/>
  <c r="C71" i="25"/>
  <c r="D68" i="25"/>
  <c r="I71" i="25"/>
  <c r="C64" i="25"/>
  <c r="D64" i="25"/>
  <c r="E64" i="25"/>
  <c r="E71" i="25"/>
  <c r="F64" i="25"/>
  <c r="E66" i="25"/>
  <c r="C65" i="25"/>
  <c r="C72" i="25"/>
  <c r="D65" i="25"/>
  <c r="D72" i="25"/>
  <c r="E65" i="25"/>
  <c r="E72" i="25"/>
  <c r="D67" i="25"/>
  <c r="C66" i="25"/>
  <c r="C68" i="25"/>
  <c r="F66" i="25"/>
  <c r="F73" i="25"/>
  <c r="C73" i="25"/>
  <c r="D66" i="25"/>
  <c r="D73" i="25"/>
  <c r="E67" i="25"/>
  <c r="F67" i="25"/>
  <c r="C63" i="25"/>
  <c r="I66" i="25"/>
  <c r="I73" i="25"/>
  <c r="C67" i="25"/>
  <c r="I69" i="25"/>
  <c r="I62" i="25"/>
  <c r="D69" i="25"/>
  <c r="I67" i="25"/>
  <c r="D62" i="25"/>
  <c r="C62" i="25"/>
  <c r="C69" i="25"/>
  <c r="I72" i="25"/>
  <c r="C70" i="25"/>
  <c r="I68" i="25"/>
  <c r="E62" i="25"/>
  <c r="F62" i="25"/>
  <c r="F72" i="25"/>
  <c r="E69" i="25"/>
  <c r="F69" i="25"/>
  <c r="I63" i="25"/>
  <c r="I70" i="25"/>
  <c r="D63" i="25"/>
  <c r="D70" i="25"/>
  <c r="E63" i="25"/>
  <c r="E70" i="25"/>
  <c r="F63" i="25"/>
  <c r="F70" i="25"/>
  <c r="F65" i="25"/>
  <c r="E73" i="25"/>
  <c r="I64" i="25"/>
  <c r="D71" i="25"/>
  <c r="F71" i="25"/>
  <c r="E63" i="23"/>
  <c r="E66" i="23"/>
  <c r="D73" i="23"/>
  <c r="I66" i="23"/>
  <c r="F70" i="23"/>
  <c r="E65" i="23"/>
  <c r="E67" i="23"/>
  <c r="D66" i="23"/>
  <c r="E69" i="23"/>
  <c r="D67" i="23"/>
  <c r="D70" i="23"/>
  <c r="I68" i="23"/>
  <c r="E70" i="23"/>
  <c r="F69" i="23"/>
  <c r="F67" i="23"/>
  <c r="I63" i="23"/>
  <c r="F65" i="23"/>
  <c r="F68" i="23"/>
  <c r="E71" i="23"/>
  <c r="F73" i="23"/>
  <c r="I64" i="23"/>
  <c r="D71" i="23"/>
  <c r="I67" i="23"/>
  <c r="F63" i="23"/>
  <c r="D69" i="23"/>
  <c r="I69" i="23"/>
  <c r="I62" i="23"/>
  <c r="I71" i="23"/>
  <c r="I65" i="23"/>
  <c r="D63" i="23"/>
  <c r="D68" i="23"/>
  <c r="D72" i="23"/>
  <c r="E68" i="23"/>
  <c r="E64" i="23"/>
  <c r="F71" i="23"/>
  <c r="I72" i="23"/>
  <c r="I70" i="23"/>
  <c r="I73" i="23"/>
  <c r="F72" i="23"/>
  <c r="D64" i="23"/>
  <c r="E73" i="23"/>
  <c r="D62" i="23"/>
  <c r="F62" i="23"/>
  <c r="D65" i="23"/>
  <c r="E72" i="23"/>
  <c r="E62" i="23"/>
  <c r="F64" i="23"/>
  <c r="F66" i="23"/>
  <c r="G32" i="4" l="1"/>
  <c r="K32" i="4"/>
  <c r="J32" i="4"/>
  <c r="G42" i="8" l="1"/>
  <c r="J42" i="8"/>
  <c r="K42" i="8"/>
  <c r="N32" i="4"/>
  <c r="F32" i="4"/>
  <c r="H32" i="4"/>
  <c r="P32" i="4"/>
  <c r="O32" i="4"/>
  <c r="M32" i="4"/>
  <c r="L32" i="4"/>
  <c r="I32" i="4"/>
  <c r="F42" i="8" l="1"/>
  <c r="N42" i="8"/>
  <c r="I42" i="8"/>
  <c r="M42" i="8"/>
  <c r="L42" i="8"/>
  <c r="O42" i="8"/>
  <c r="P42" i="8"/>
  <c r="H42" i="8"/>
  <c r="I59" i="2"/>
  <c r="F59" i="2"/>
  <c r="E59" i="2"/>
  <c r="I58" i="2"/>
  <c r="F58" i="2"/>
  <c r="E58" i="2"/>
  <c r="I57" i="2"/>
  <c r="F57" i="2"/>
  <c r="E57" i="2"/>
  <c r="I56" i="2"/>
  <c r="F56" i="2"/>
  <c r="E56" i="2"/>
  <c r="I55" i="2"/>
  <c r="F55" i="2"/>
  <c r="E55" i="2"/>
  <c r="I54" i="2"/>
  <c r="F54" i="2"/>
  <c r="E54" i="2"/>
  <c r="I53" i="2"/>
  <c r="F53" i="2"/>
  <c r="E53" i="2"/>
  <c r="I52" i="2"/>
  <c r="F52" i="2"/>
  <c r="E52" i="2"/>
  <c r="I51" i="2"/>
  <c r="F51" i="2"/>
  <c r="E51" i="2"/>
  <c r="I50" i="2"/>
  <c r="F50" i="2"/>
  <c r="E50" i="2"/>
  <c r="I49" i="2"/>
  <c r="F49" i="2"/>
  <c r="E49" i="2"/>
  <c r="I48" i="2"/>
  <c r="F48" i="2"/>
  <c r="E48" i="2"/>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P52" i="4" s="1"/>
  <c r="G59" i="25" s="1"/>
  <c r="L216" i="7"/>
  <c r="O52" i="4" s="1"/>
  <c r="G58" i="25" s="1"/>
  <c r="K216" i="7"/>
  <c r="N52" i="4" s="1"/>
  <c r="G57" i="25" s="1"/>
  <c r="J216" i="7"/>
  <c r="M52" i="4" s="1"/>
  <c r="G56" i="25" s="1"/>
  <c r="I216" i="7"/>
  <c r="L52" i="4" s="1"/>
  <c r="G55" i="25" s="1"/>
  <c r="H216" i="7"/>
  <c r="K52" i="4" s="1"/>
  <c r="G54" i="25" s="1"/>
  <c r="G216" i="7"/>
  <c r="J52" i="4" s="1"/>
  <c r="G53" i="25" s="1"/>
  <c r="F216" i="7"/>
  <c r="I52" i="4" s="1"/>
  <c r="G52" i="25" s="1"/>
  <c r="E216" i="7"/>
  <c r="H52" i="4" s="1"/>
  <c r="G51" i="25" s="1"/>
  <c r="D216" i="7"/>
  <c r="G52" i="4" s="1"/>
  <c r="G50" i="25" s="1"/>
  <c r="C216" i="7"/>
  <c r="F52" i="4" s="1"/>
  <c r="G49" i="25" s="1"/>
  <c r="B216" i="7"/>
  <c r="E52" i="4" s="1"/>
  <c r="G48" i="25" s="1"/>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E34" i="4" s="1"/>
  <c r="G48" i="23" s="1"/>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G64" i="25" l="1"/>
  <c r="E44" i="8"/>
  <c r="G62" i="25"/>
  <c r="G70" i="25"/>
  <c r="G63" i="25"/>
  <c r="G71" i="25"/>
  <c r="G72" i="25"/>
  <c r="G65" i="25"/>
  <c r="G73" i="25"/>
  <c r="G66" i="25"/>
  <c r="G67" i="25"/>
  <c r="G68" i="25"/>
  <c r="G69" i="25"/>
  <c r="H48" i="25"/>
  <c r="B48" i="25"/>
  <c r="H50" i="25"/>
  <c r="B50" i="25"/>
  <c r="H58" i="25"/>
  <c r="B58" i="25"/>
  <c r="H49" i="25"/>
  <c r="B49" i="25"/>
  <c r="H51" i="25"/>
  <c r="B51" i="25"/>
  <c r="H59" i="25"/>
  <c r="B59" i="25"/>
  <c r="H56" i="25"/>
  <c r="B56" i="25"/>
  <c r="H52" i="25"/>
  <c r="B52" i="25"/>
  <c r="H57" i="25"/>
  <c r="B57" i="25"/>
  <c r="H53" i="25"/>
  <c r="B53" i="25"/>
  <c r="H54" i="25"/>
  <c r="B54" i="25"/>
  <c r="H55" i="25"/>
  <c r="B55" i="25"/>
  <c r="G34" i="4"/>
  <c r="O34" i="4"/>
  <c r="H34" i="4"/>
  <c r="P34" i="4"/>
  <c r="J34" i="4"/>
  <c r="K34" i="4"/>
  <c r="L34" i="4"/>
  <c r="I34" i="4"/>
  <c r="B48" i="23"/>
  <c r="M34" i="4"/>
  <c r="F34" i="4"/>
  <c r="N34" i="4"/>
  <c r="G43" i="4"/>
  <c r="G50" i="6" s="1"/>
  <c r="O43" i="4"/>
  <c r="G58" i="6" s="1"/>
  <c r="H43" i="4"/>
  <c r="G51" i="6" s="1"/>
  <c r="P43" i="4"/>
  <c r="G59" i="6" s="1"/>
  <c r="I43" i="4"/>
  <c r="G52" i="6" s="1"/>
  <c r="J43" i="4"/>
  <c r="G53" i="6" s="1"/>
  <c r="K43" i="4"/>
  <c r="G54" i="6" s="1"/>
  <c r="L43" i="4"/>
  <c r="G55" i="6" s="1"/>
  <c r="M43" i="4"/>
  <c r="G56" i="6" s="1"/>
  <c r="F43" i="4"/>
  <c r="G49" i="6" s="1"/>
  <c r="N43" i="4"/>
  <c r="G57" i="6" s="1"/>
  <c r="E43" i="4"/>
  <c r="E25" i="4"/>
  <c r="M25" i="4"/>
  <c r="F25" i="4"/>
  <c r="J25" i="4"/>
  <c r="N25" i="4"/>
  <c r="G57" i="2" s="1"/>
  <c r="I25" i="4"/>
  <c r="G25" i="4"/>
  <c r="K25" i="4"/>
  <c r="O25" i="4"/>
  <c r="H25" i="4"/>
  <c r="L25" i="4"/>
  <c r="P25" i="4"/>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B48" i="2" l="1"/>
  <c r="G48" i="2"/>
  <c r="B49" i="23"/>
  <c r="F44" i="8"/>
  <c r="G49" i="23"/>
  <c r="B51" i="23"/>
  <c r="H44" i="8"/>
  <c r="G51" i="23"/>
  <c r="B56" i="23"/>
  <c r="M44" i="8"/>
  <c r="G56" i="23"/>
  <c r="B58" i="23"/>
  <c r="O44" i="8"/>
  <c r="G58" i="23"/>
  <c r="B50" i="23"/>
  <c r="G44" i="8"/>
  <c r="G50" i="23"/>
  <c r="B48" i="6"/>
  <c r="G48" i="6"/>
  <c r="B52" i="23"/>
  <c r="I44" i="8"/>
  <c r="G52" i="23"/>
  <c r="B55" i="23"/>
  <c r="L44" i="8"/>
  <c r="G55" i="23"/>
  <c r="B54" i="23"/>
  <c r="K44" i="8"/>
  <c r="G54" i="23"/>
  <c r="B53" i="23"/>
  <c r="J44" i="8"/>
  <c r="G53" i="23"/>
  <c r="B57" i="23"/>
  <c r="N44" i="8"/>
  <c r="G57" i="23"/>
  <c r="B59" i="23"/>
  <c r="P44" i="8"/>
  <c r="G59" i="23"/>
  <c r="H67" i="25"/>
  <c r="H62" i="25"/>
  <c r="H70" i="25"/>
  <c r="B69" i="25"/>
  <c r="H71" i="25"/>
  <c r="H72" i="25"/>
  <c r="B66" i="25"/>
  <c r="B63" i="25"/>
  <c r="H69" i="25"/>
  <c r="H68" i="25"/>
  <c r="H66" i="25"/>
  <c r="H73" i="25"/>
  <c r="H64" i="25"/>
  <c r="H65" i="25"/>
  <c r="H63" i="25"/>
  <c r="H55" i="2"/>
  <c r="B55" i="2"/>
  <c r="H49" i="2"/>
  <c r="B49" i="2"/>
  <c r="H54" i="6"/>
  <c r="B54" i="6"/>
  <c r="H51" i="2"/>
  <c r="B51" i="2"/>
  <c r="H56" i="2"/>
  <c r="B56" i="2"/>
  <c r="H53" i="6"/>
  <c r="B53" i="6"/>
  <c r="B68" i="25"/>
  <c r="B70" i="25"/>
  <c r="B72" i="25"/>
  <c r="H53" i="2"/>
  <c r="B53" i="2"/>
  <c r="H52" i="6"/>
  <c r="B52" i="6"/>
  <c r="H54" i="2"/>
  <c r="B54" i="2"/>
  <c r="H59" i="6"/>
  <c r="B59" i="6"/>
  <c r="B67" i="25"/>
  <c r="B73" i="25"/>
  <c r="B64" i="25"/>
  <c r="H55" i="6"/>
  <c r="B55" i="6"/>
  <c r="H58" i="2"/>
  <c r="B58" i="2"/>
  <c r="H50" i="2"/>
  <c r="B50" i="2"/>
  <c r="H57" i="6"/>
  <c r="B57" i="6"/>
  <c r="H51" i="6"/>
  <c r="B51" i="6"/>
  <c r="H59" i="2"/>
  <c r="B59" i="2"/>
  <c r="H52" i="2"/>
  <c r="B52" i="2"/>
  <c r="H49" i="6"/>
  <c r="B49" i="6"/>
  <c r="H58" i="6"/>
  <c r="B58" i="6"/>
  <c r="B71" i="25"/>
  <c r="B65" i="25"/>
  <c r="B62" i="25"/>
  <c r="H57" i="2"/>
  <c r="B57" i="2"/>
  <c r="H56" i="6"/>
  <c r="B56" i="6"/>
  <c r="H50" i="6"/>
  <c r="B50" i="6"/>
  <c r="E67" i="6"/>
  <c r="C58" i="23"/>
  <c r="H58" i="23"/>
  <c r="C48" i="23"/>
  <c r="H48" i="23"/>
  <c r="C50" i="23"/>
  <c r="H50" i="23"/>
  <c r="C48" i="6"/>
  <c r="H48" i="6"/>
  <c r="C52" i="23"/>
  <c r="H52" i="23"/>
  <c r="C55" i="23"/>
  <c r="H55" i="23"/>
  <c r="C56" i="23"/>
  <c r="H56" i="23"/>
  <c r="J48" i="2"/>
  <c r="H48" i="2"/>
  <c r="C57" i="23"/>
  <c r="H57" i="23"/>
  <c r="C59" i="23"/>
  <c r="H59" i="23"/>
  <c r="C54" i="23"/>
  <c r="H54" i="23"/>
  <c r="C53" i="23"/>
  <c r="H53" i="23"/>
  <c r="C49" i="23"/>
  <c r="H49" i="23"/>
  <c r="C51" i="23"/>
  <c r="H51" i="23"/>
  <c r="P52" i="8"/>
  <c r="C59" i="6"/>
  <c r="C57" i="6"/>
  <c r="C51" i="6"/>
  <c r="C58" i="6"/>
  <c r="C56" i="6"/>
  <c r="C50" i="6"/>
  <c r="F52" i="8"/>
  <c r="C49" i="6"/>
  <c r="L52" i="8"/>
  <c r="C55" i="6"/>
  <c r="C54" i="6"/>
  <c r="J52" i="8"/>
  <c r="C53" i="6"/>
  <c r="C52" i="6"/>
  <c r="J59" i="6"/>
  <c r="J58" i="6"/>
  <c r="O52" i="8"/>
  <c r="J52" i="6"/>
  <c r="J49" i="6"/>
  <c r="J50" i="6"/>
  <c r="P34" i="8"/>
  <c r="J59" i="25"/>
  <c r="K59" i="25" s="1"/>
  <c r="N34" i="8"/>
  <c r="J57" i="25"/>
  <c r="K57" i="25" s="1"/>
  <c r="I34" i="8"/>
  <c r="J52" i="25"/>
  <c r="K52" i="25" s="1"/>
  <c r="H34" i="8"/>
  <c r="J51" i="25"/>
  <c r="K51" i="25" s="1"/>
  <c r="F34" i="8"/>
  <c r="J49" i="25"/>
  <c r="K49" i="25" s="1"/>
  <c r="J56" i="6"/>
  <c r="K34" i="8"/>
  <c r="J54" i="25"/>
  <c r="K54" i="25" s="1"/>
  <c r="O34" i="8"/>
  <c r="J58" i="25"/>
  <c r="K58" i="25" s="1"/>
  <c r="L34" i="8"/>
  <c r="J55" i="25"/>
  <c r="K55" i="25" s="1"/>
  <c r="M34" i="8"/>
  <c r="J56" i="25"/>
  <c r="K56" i="25" s="1"/>
  <c r="J55" i="6"/>
  <c r="E34" i="8"/>
  <c r="J48" i="25"/>
  <c r="J34" i="8"/>
  <c r="J53" i="25"/>
  <c r="K53" i="25" s="1"/>
  <c r="J53" i="6"/>
  <c r="G34" i="8"/>
  <c r="J50" i="25"/>
  <c r="K50" i="25" s="1"/>
  <c r="M52" i="8"/>
  <c r="I52" i="8"/>
  <c r="G52" i="8"/>
  <c r="J57" i="6"/>
  <c r="J51" i="6"/>
  <c r="N52" i="8"/>
  <c r="K52" i="8"/>
  <c r="H52" i="8"/>
  <c r="J54" i="6"/>
  <c r="J59" i="23"/>
  <c r="J56" i="23"/>
  <c r="J51" i="23"/>
  <c r="J55" i="23"/>
  <c r="J58" i="23"/>
  <c r="J54" i="23"/>
  <c r="J50" i="23"/>
  <c r="J52" i="23"/>
  <c r="J53" i="23"/>
  <c r="J49" i="23"/>
  <c r="E52" i="8"/>
  <c r="J57" i="23"/>
  <c r="J48" i="23"/>
  <c r="J48" i="6"/>
  <c r="I25" i="8"/>
  <c r="M25" i="8"/>
  <c r="O25" i="8"/>
  <c r="E25" i="8"/>
  <c r="L25" i="8"/>
  <c r="N25" i="8"/>
  <c r="P25" i="8"/>
  <c r="K25" i="8"/>
  <c r="J25" i="8"/>
  <c r="G25" i="8"/>
  <c r="F25" i="8"/>
  <c r="H25" i="8"/>
  <c r="C57" i="2"/>
  <c r="J57" i="2"/>
  <c r="C59" i="2"/>
  <c r="J59" i="2"/>
  <c r="C58" i="2"/>
  <c r="J58" i="2"/>
  <c r="C54" i="2"/>
  <c r="J54" i="2"/>
  <c r="C53" i="2"/>
  <c r="J53" i="2"/>
  <c r="C48" i="2"/>
  <c r="C55" i="2"/>
  <c r="J55" i="2"/>
  <c r="C51" i="2"/>
  <c r="J51" i="2"/>
  <c r="C50" i="2"/>
  <c r="J50" i="2"/>
  <c r="C56" i="2"/>
  <c r="J56" i="2"/>
  <c r="C49" i="2"/>
  <c r="J49" i="2"/>
  <c r="C52" i="2"/>
  <c r="J52" i="2"/>
  <c r="D58" i="2"/>
  <c r="G58" i="2"/>
  <c r="D57" i="2"/>
  <c r="D54" i="2"/>
  <c r="G54" i="2"/>
  <c r="D53" i="2"/>
  <c r="G53" i="2"/>
  <c r="D59" i="2"/>
  <c r="G59" i="2"/>
  <c r="D50" i="2"/>
  <c r="G50" i="2"/>
  <c r="D48" i="2"/>
  <c r="D55" i="2"/>
  <c r="G55" i="2"/>
  <c r="D51" i="2"/>
  <c r="G51" i="2"/>
  <c r="D49" i="2"/>
  <c r="G49" i="2"/>
  <c r="D52" i="2"/>
  <c r="G52" i="2"/>
  <c r="D56" i="2"/>
  <c r="G56" i="2"/>
  <c r="E65" i="2"/>
  <c r="B67" i="23" l="1"/>
  <c r="G64" i="23"/>
  <c r="G69" i="23"/>
  <c r="B68" i="23"/>
  <c r="G62" i="23"/>
  <c r="B62" i="2"/>
  <c r="B63" i="23"/>
  <c r="G65" i="23"/>
  <c r="G67" i="23"/>
  <c r="G63" i="23"/>
  <c r="G68" i="23"/>
  <c r="B66" i="23"/>
  <c r="G71" i="23"/>
  <c r="G70" i="23"/>
  <c r="B65" i="23"/>
  <c r="B71" i="23"/>
  <c r="B62" i="23"/>
  <c r="B69" i="23"/>
  <c r="B73" i="23"/>
  <c r="G73" i="23"/>
  <c r="G66" i="23"/>
  <c r="G72" i="23"/>
  <c r="B64" i="23"/>
  <c r="B72" i="23"/>
  <c r="B70" i="23"/>
  <c r="B62" i="6"/>
  <c r="B68" i="6"/>
  <c r="B63" i="6"/>
  <c r="B66" i="2"/>
  <c r="B64" i="6"/>
  <c r="B69" i="2"/>
  <c r="B67" i="6"/>
  <c r="B66" i="6"/>
  <c r="B72" i="2"/>
  <c r="B73" i="6"/>
  <c r="B70" i="2"/>
  <c r="B63" i="2"/>
  <c r="B70" i="6"/>
  <c r="B72" i="6"/>
  <c r="B65" i="6"/>
  <c r="B71" i="6"/>
  <c r="B69" i="6"/>
  <c r="B67" i="2"/>
  <c r="B64" i="2"/>
  <c r="B68" i="2"/>
  <c r="B71" i="2"/>
  <c r="B73" i="2"/>
  <c r="B65" i="2"/>
  <c r="K55" i="23"/>
  <c r="H73" i="23"/>
  <c r="H62" i="23"/>
  <c r="C70" i="23"/>
  <c r="H65" i="23"/>
  <c r="H69" i="23"/>
  <c r="H67" i="23"/>
  <c r="H68" i="23"/>
  <c r="H70" i="23"/>
  <c r="H64" i="23"/>
  <c r="H63" i="23"/>
  <c r="H71" i="23"/>
  <c r="H66" i="23"/>
  <c r="H72" i="23"/>
  <c r="K59" i="23"/>
  <c r="K51" i="23"/>
  <c r="C62" i="23"/>
  <c r="K58" i="23"/>
  <c r="K53" i="23"/>
  <c r="C68" i="23"/>
  <c r="C71" i="23"/>
  <c r="C66" i="23"/>
  <c r="C72" i="23"/>
  <c r="K57" i="23"/>
  <c r="K50" i="23"/>
  <c r="C63" i="23"/>
  <c r="C65" i="23"/>
  <c r="C69" i="23"/>
  <c r="C64" i="23"/>
  <c r="C67" i="23"/>
  <c r="K54" i="23"/>
  <c r="C73" i="23"/>
  <c r="K52" i="23"/>
  <c r="K49" i="23"/>
  <c r="K56" i="23"/>
  <c r="J69" i="25"/>
  <c r="B83" i="25" s="1"/>
  <c r="J67" i="25"/>
  <c r="B81" i="25" s="1"/>
  <c r="J62" i="25"/>
  <c r="B76" i="25" s="1"/>
  <c r="K48" i="25"/>
  <c r="J70" i="25"/>
  <c r="B84" i="25" s="1"/>
  <c r="J68" i="25"/>
  <c r="B82" i="25" s="1"/>
  <c r="J63" i="25"/>
  <c r="B77" i="25" s="1"/>
  <c r="J66" i="25"/>
  <c r="B80" i="25" s="1"/>
  <c r="J65" i="25"/>
  <c r="B79" i="25" s="1"/>
  <c r="J71" i="25"/>
  <c r="B85" i="25" s="1"/>
  <c r="J64" i="25"/>
  <c r="B78" i="25" s="1"/>
  <c r="J73" i="25"/>
  <c r="B87" i="25" s="1"/>
  <c r="J72" i="25"/>
  <c r="B86" i="25" s="1"/>
  <c r="J65" i="23"/>
  <c r="J67" i="23"/>
  <c r="J70" i="23"/>
  <c r="J66" i="23"/>
  <c r="J69" i="23"/>
  <c r="J73" i="23"/>
  <c r="J64" i="23"/>
  <c r="J72" i="23"/>
  <c r="J63" i="23"/>
  <c r="J71" i="23"/>
  <c r="K48" i="23"/>
  <c r="J62" i="23"/>
  <c r="J68" i="23"/>
  <c r="J64" i="2"/>
  <c r="K55" i="6"/>
  <c r="K49" i="2"/>
  <c r="K58" i="2"/>
  <c r="K52" i="6"/>
  <c r="K57" i="6"/>
  <c r="K55" i="2"/>
  <c r="K50" i="6"/>
  <c r="K57" i="2"/>
  <c r="K49" i="6"/>
  <c r="K56" i="6"/>
  <c r="K58" i="6"/>
  <c r="K59" i="2"/>
  <c r="D62" i="2"/>
  <c r="K53" i="6"/>
  <c r="K51" i="2"/>
  <c r="K56" i="2"/>
  <c r="D73" i="2"/>
  <c r="K59" i="6"/>
  <c r="K54" i="6"/>
  <c r="E68" i="2"/>
  <c r="E73" i="2"/>
  <c r="E70" i="2"/>
  <c r="E72" i="2"/>
  <c r="D69" i="2"/>
  <c r="E69" i="2"/>
  <c r="E71" i="2"/>
  <c r="E64" i="2"/>
  <c r="E66" i="2"/>
  <c r="E63" i="2"/>
  <c r="D70" i="2"/>
  <c r="E62" i="2"/>
  <c r="D64" i="2"/>
  <c r="D65" i="2"/>
  <c r="E67" i="2"/>
  <c r="D71" i="2"/>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B76" i="23" l="1"/>
  <c r="B87" i="23"/>
  <c r="B84" i="23"/>
  <c r="B85" i="23"/>
  <c r="B86" i="23"/>
  <c r="B82" i="23"/>
  <c r="B83" i="23"/>
  <c r="B81" i="23"/>
  <c r="B79" i="23"/>
  <c r="B77" i="23"/>
  <c r="B80" i="23"/>
  <c r="B78" i="23"/>
  <c r="B88" i="25"/>
  <c r="B90" i="25"/>
  <c r="B93" i="25" s="1"/>
  <c r="G63" i="2"/>
  <c r="G69" i="2"/>
  <c r="G73" i="2"/>
  <c r="G64" i="2"/>
  <c r="G65" i="2"/>
  <c r="G70" i="2"/>
  <c r="G66" i="2"/>
  <c r="G71" i="2"/>
  <c r="G62" i="2"/>
  <c r="G67" i="2"/>
  <c r="G72" i="2"/>
  <c r="G68" i="2"/>
  <c r="F68" i="6"/>
  <c r="F63" i="6"/>
  <c r="F65" i="6"/>
  <c r="F71" i="6"/>
  <c r="F73" i="6"/>
  <c r="F64" i="6"/>
  <c r="F69" i="6"/>
  <c r="F66" i="6"/>
  <c r="F67" i="6"/>
  <c r="F72" i="6"/>
  <c r="F70" i="6"/>
  <c r="F62" i="6"/>
  <c r="E53" i="4" l="1"/>
  <c r="E35" i="8" s="1"/>
  <c r="B88" i="23"/>
  <c r="B90" i="23"/>
  <c r="B93" i="23" s="1"/>
  <c r="B95" i="23" s="1"/>
  <c r="B95" i="25"/>
  <c r="G71" i="6"/>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B78" i="2"/>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B95" i="2" s="1"/>
  <c r="B88" i="2"/>
  <c r="J67" i="6"/>
  <c r="J64" i="6"/>
  <c r="J62" i="6"/>
  <c r="J69" i="6"/>
  <c r="J72" i="6"/>
  <c r="J66" i="6"/>
  <c r="J70" i="6"/>
  <c r="J63" i="6"/>
  <c r="J68" i="6"/>
  <c r="J65" i="6"/>
  <c r="J71" i="6"/>
  <c r="J73" i="6"/>
  <c r="E26" i="4" l="1"/>
  <c r="D64" i="6"/>
  <c r="B78" i="6" s="1"/>
  <c r="D62" i="6" l="1"/>
  <c r="B76" i="6" s="1"/>
  <c r="D69" i="6"/>
  <c r="B83" i="6" s="1"/>
  <c r="D68" i="6"/>
  <c r="B82" i="6" s="1"/>
  <c r="D65" i="6"/>
  <c r="B79" i="6" s="1"/>
  <c r="D71" i="6"/>
  <c r="B85" i="6" s="1"/>
  <c r="D70" i="6"/>
  <c r="B84" i="6" s="1"/>
  <c r="D66" i="6"/>
  <c r="B80" i="6" s="1"/>
  <c r="K48" i="6"/>
  <c r="D67" i="6"/>
  <c r="B81" i="6" s="1"/>
  <c r="D72" i="6"/>
  <c r="B86" i="6" s="1"/>
  <c r="D73" i="6"/>
  <c r="B87" i="6" s="1"/>
  <c r="D63" i="6"/>
  <c r="B77" i="6" s="1"/>
  <c r="E26" i="8" l="1"/>
  <c r="E36" i="8" s="1"/>
  <c r="B88" i="6"/>
  <c r="B90" i="6"/>
  <c r="B93" i="6" s="1"/>
  <c r="E44" i="4" s="1"/>
  <c r="E53" i="8" l="1"/>
  <c r="B9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4" authorId="0" shapeId="0" xr:uid="{69B06645-EEE8-4E4F-B0A9-BC9D8C43C6D6}">
      <text>
        <r>
          <rPr>
            <sz val="12"/>
            <color indexed="81"/>
            <rFont val="Meiryo UI"/>
            <family val="3"/>
            <charset val="128"/>
          </rPr>
          <t>【調達AX】期待容量等算定諸元一覧の36行目と53行目が、端数処理の関係で一致しない場合があるので、ここを端数切り上げとしている
（36行目＜53行目の場合には、36行目の値を表示するよう、53行目にif文をいれている）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A41E539-61EB-47E9-A4A9-25FE99F60BA3}">
      <text>
        <r>
          <rPr>
            <sz val="9"/>
            <color indexed="81"/>
            <rFont val="Meiryo UI"/>
            <family val="3"/>
            <charset val="128"/>
          </rPr>
          <t>※変動電源分と同じ値になる。
ファイル名：
【2025】12hケース揚水各月年間調整係数算定.ver2.xlsm
※「●h」が異なっていても値は同じ。
データ引用箇所：
　「年間」ワークシート
　「必要供給力」に記載の値（V24～AD35）
ファイル保管場所：
\\Hn2nasf01a\容量市場\19_ツール\2025追加オークション資料\①2024供給計画向け調整係数（2025年度）算出時のデータ\02_調整係数まとめ（EUE見直しあり版）</t>
        </r>
      </text>
    </comment>
    <comment ref="A17" authorId="0" shapeId="0" xr:uid="{9CCB0C8A-6529-42AF-B509-A5D7A71E32AA}">
      <text>
        <r>
          <rPr>
            <sz val="11"/>
            <color indexed="81"/>
            <rFont val="Meiryo UI"/>
            <family val="3"/>
            <charset val="128"/>
          </rPr>
          <t>ファイル名：
【2025】12hケース揚水各月年間調整係数算定.ver2.xlsm
※「●h」が異なっていても値は同じ。
データ引用箇所：
　「年間」ワークシート
　「Cace_No 1」の年間設備量の値（T4）
※考え方※
揚水の安定電源代替価値を、調整係数として表現している。
このため、揚水全なし（Cace_No 1）の年間設備量を基準に、揚水が入ることで減少する年間設備量（安定電源）と、入れた揚水量の比率から、調整係数を求める。
（減少する安定電源量と、入れた揚水量が１：１なら、調整係数は100%）
揚水は、再エネの余剰分をポンプ原資にするので、再エネは全入れとする。
（再エネ余剰がない場合、安定電源をポンプ原資にするので、揚水の調整係数は悪くなる）
ファイル保管場所：
\\Hn2nasf01a\容量市場\19_ツール\2025追加オークション資料\①2024供給計画向け調整係数（2025年度）算出時のデータ\02_調整係数まとめ（EUE見直しあり版）</t>
        </r>
      </text>
    </comment>
    <comment ref="A19" authorId="0" shapeId="0" xr:uid="{D3732A86-59F8-4B3C-8FC4-94710F537D2E}">
      <text>
        <r>
          <rPr>
            <sz val="9"/>
            <color indexed="81"/>
            <rFont val="Meiryo UI"/>
            <family val="3"/>
            <charset val="128"/>
          </rPr>
          <t>※変動電源分と同じ値になる。
ファイル名：
【2025】12hケース揚水各月年間調整係数算定.ver2.xlsm
※「●h」が異なっていても値は同じ。
データ引用箇所：
　「年間」ワークシート
　「再エネ供給力」に記載の値（V38～AD49）
ファイル保管場所：
\\Hn2nasf01a\容量市場\19_ツール\2025追加オークション資料\①2024供給計画向け調整係数（2025年度）算出時のデータ\02_調整係数まとめ（EUE見直しあり版）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0BAF84B-F054-494C-BADE-5F08E42AB020}">
      <text>
        <r>
          <rPr>
            <sz val="9"/>
            <color indexed="81"/>
            <rFont val="Meiryo UI"/>
            <family val="3"/>
            <charset val="128"/>
          </rPr>
          <t>ファイル名：
【揚水2025】調整係数まとめ.xlsm
データ引用箇所：
　「北海道」～「九州」ワークシート
　「③年間調整係数の算出」に記載の値（C20～O39）
ファイル保管場所：
\\Hn2nasf01a\容量市場\19_ツール\2025追加オークション資料\①2024供給計画向け調整係数（2025年度）算出時のデータ\01_調整係数まとめ</t>
        </r>
      </text>
    </comment>
  </commentList>
</comments>
</file>

<file path=xl/sharedStrings.xml><?xml version="1.0" encoding="utf-8"?>
<sst xmlns="http://schemas.openxmlformats.org/spreadsheetml/2006/main" count="1303" uniqueCount="179">
  <si>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</si>
  <si>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</si>
  <si>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</si>
  <si>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</si>
  <si>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</si>
  <si>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</si>
  <si>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</si>
  <si>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</si>
  <si>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</si>
  <si>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</si>
  <si>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</si>
  <si>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</si>
  <si>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</si>
  <si>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</si>
  <si>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</si>
  <si>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</si>
  <si>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</si>
  <si>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</si>
  <si>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</si>
  <si>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</si>
  <si>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</si>
  <si>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</si>
  <si>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</si>
  <si>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</si>
  <si>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</si>
  <si>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</si>
  <si>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</si>
  <si>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</si>
  <si>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</si>
  <si>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</si>
  <si>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</si>
  <si>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</si>
  <si>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</si>
  <si>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</si>
  <si>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</si>
  <si>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</si>
  <si>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</si>
  <si>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</si>
  <si>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</si>
  <si>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</si>
  <si>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</si>
  <si>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</si>
  <si>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</si>
  <si>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</si>
  <si>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</si>
  <si>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</si>
  <si>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</si>
  <si>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</si>
  <si>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</si>
  <si>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</si>
  <si>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</si>
  <si>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</si>
  <si>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</si>
  <si>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</si>
  <si>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</si>
  <si>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</si>
  <si>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</si>
  <si>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</si>
  <si>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</si>
  <si>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</si>
  <si>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</si>
  <si>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r>
      <t>※ただし、その際には</t>
    </r>
    <r>
      <rPr>
        <u/>
        <sz val="11"/>
        <color theme="1"/>
        <rFont val="Meiryo UI"/>
        <family val="3"/>
        <charset val="128"/>
      </rPr>
      <t>各月の上池容量(応札容量算出用)が、同月の各月の上池容量(期待容量算出用)以下</t>
    </r>
    <r>
      <rPr>
        <sz val="11"/>
        <color theme="1"/>
        <rFont val="Meiryo UI"/>
        <family val="3"/>
        <charset val="128"/>
      </rPr>
      <t>となるようにする必要があります</t>
    </r>
    <rPh sb="7" eb="8">
      <t>サイ</t>
    </rPh>
    <rPh sb="57" eb="59">
      <t>ヒツヨウ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</si>
  <si>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</si>
  <si>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</si>
  <si>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</si>
  <si>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</si>
  <si>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</si>
  <si>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</si>
  <si>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</si>
  <si>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</si>
  <si>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</si>
  <si>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</si>
  <si>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</si>
  <si>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</si>
  <si>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</si>
  <si>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</si>
  <si>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</si>
  <si>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</si>
  <si>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</si>
  <si>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</si>
  <si>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</si>
  <si>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</si>
  <si>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</si>
  <si>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</si>
  <si>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</si>
  <si>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</si>
  <si>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</si>
  <si>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</si>
  <si>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</si>
  <si>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</si>
  <si>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</si>
  <si>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</si>
  <si>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</si>
  <si>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</si>
  <si>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</si>
  <si>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</si>
  <si>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</si>
  <si>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</si>
  <si>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</si>
  <si>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</si>
  <si>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</si>
  <si>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</si>
  <si>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</si>
  <si>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</si>
  <si>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</si>
  <si>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</si>
  <si>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</si>
  <si>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r>
      <t>・各月の送電可能電力については、設備容量から各月の所内</t>
    </r>
    <r>
      <rPr>
        <b/>
        <sz val="11"/>
        <color rgb="FFFF0000"/>
        <rFont val="Meiryo UI"/>
        <family val="3"/>
        <charset val="128"/>
      </rPr>
      <t>消費</t>
    </r>
    <r>
      <rPr>
        <sz val="11"/>
        <color theme="1"/>
        <rFont val="Meiryo UI"/>
        <family val="3"/>
        <charset val="128"/>
      </rPr>
      <t>電力、</t>
    </r>
    <r>
      <rPr>
        <b/>
        <sz val="11"/>
        <color rgb="FFFF0000"/>
        <rFont val="Meiryo UI"/>
        <family val="3"/>
        <charset val="128"/>
      </rPr>
      <t>大気温及びダム水位低下等の影響による能力減分</t>
    </r>
    <r>
      <rPr>
        <sz val="11"/>
        <color theme="1"/>
        <rFont val="Meiryo UI"/>
        <family val="3"/>
        <charset val="128"/>
      </rPr>
      <t>を差し引いた値を記載して下さい。</t>
    </r>
    <phoneticPr fontId="2"/>
  </si>
  <si>
    <t>h</t>
    <phoneticPr fontId="2"/>
  </si>
  <si>
    <t>kW</t>
    <phoneticPr fontId="2"/>
  </si>
  <si>
    <t>九州</t>
  </si>
  <si>
    <t>【メインオークション】
各月の管理容量</t>
    <rPh sb="12" eb="14">
      <t>カクツキ</t>
    </rPh>
    <rPh sb="15" eb="17">
      <t>カンリ</t>
    </rPh>
    <rPh sb="17" eb="19">
      <t>ヨウリョウ</t>
    </rPh>
    <phoneticPr fontId="2"/>
  </si>
  <si>
    <t>②</t>
    <phoneticPr fontId="2"/>
  </si>
  <si>
    <t>【メインオークション】
各月の運転継続時間</t>
    <rPh sb="12" eb="14">
      <t>カクツキ</t>
    </rPh>
    <rPh sb="15" eb="17">
      <t>ウンテン</t>
    </rPh>
    <rPh sb="17" eb="19">
      <t>ケイゾク</t>
    </rPh>
    <rPh sb="19" eb="21">
      <t>ジカン</t>
    </rPh>
    <phoneticPr fontId="2"/>
  </si>
  <si>
    <t>【メインオークション】
各月の上池容量</t>
    <rPh sb="12" eb="14">
      <t>カクツキ</t>
    </rPh>
    <rPh sb="15" eb="16">
      <t>ウワ</t>
    </rPh>
    <rPh sb="16" eb="17">
      <t>イケ</t>
    </rPh>
    <rPh sb="17" eb="19">
      <t>ヨウリョウ</t>
    </rPh>
    <phoneticPr fontId="2"/>
  </si>
  <si>
    <t>【調達オークション】
応札可能容量</t>
    <rPh sb="11" eb="17">
      <t>オウサツカノウヨウリョウ</t>
    </rPh>
    <phoneticPr fontId="2"/>
  </si>
  <si>
    <t>【調達オークション】
各月の管理容量
(応札容量算出用)</t>
    <rPh sb="11" eb="13">
      <t>カクツキ</t>
    </rPh>
    <rPh sb="14" eb="16">
      <t>カンリ</t>
    </rPh>
    <rPh sb="16" eb="18">
      <t>ヨウリョウ</t>
    </rPh>
    <phoneticPr fontId="2"/>
  </si>
  <si>
    <t>【調達オークション】
各月の調整係数
(応札容量算出用)</t>
    <rPh sb="11" eb="13">
      <t>カクツキ</t>
    </rPh>
    <rPh sb="14" eb="16">
      <t>チョウセイ</t>
    </rPh>
    <rPh sb="16" eb="18">
      <t>ケイスウ</t>
    </rPh>
    <rPh sb="20" eb="22">
      <t>オウサツ</t>
    </rPh>
    <rPh sb="22" eb="24">
      <t>ヨウリョウ</t>
    </rPh>
    <rPh sb="24" eb="26">
      <t>サンシュツ</t>
    </rPh>
    <rPh sb="26" eb="27">
      <t>ヨウ</t>
    </rPh>
    <phoneticPr fontId="2"/>
  </si>
  <si>
    <t>【調達オークション】
応札容量</t>
    <rPh sb="11" eb="13">
      <t>オウサツ</t>
    </rPh>
    <rPh sb="13" eb="15">
      <t>ヨウリョウ</t>
    </rPh>
    <phoneticPr fontId="2"/>
  </si>
  <si>
    <t>&lt;会社名&gt;</t>
  </si>
  <si>
    <t>揚水（純揚水）</t>
    <phoneticPr fontId="2"/>
  </si>
  <si>
    <t>安定電源</t>
    <phoneticPr fontId="2"/>
  </si>
  <si>
    <t>事業者【調達AX】期待容量等算定諸元一覧</t>
    <rPh sb="0" eb="3">
      <t>ジギョウシャ</t>
    </rPh>
    <phoneticPr fontId="2"/>
  </si>
  <si>
    <t>エリア別調整係数</t>
    <rPh sb="3" eb="4">
      <t>ベツ</t>
    </rPh>
    <rPh sb="4" eb="8">
      <t>チョウセイケイスウ</t>
    </rPh>
    <phoneticPr fontId="2"/>
  </si>
  <si>
    <t>【調達オークション】
期待容量</t>
    <rPh sb="11" eb="13">
      <t>キタイ</t>
    </rPh>
    <rPh sb="13" eb="15">
      <t>ヨウリョウ</t>
    </rPh>
    <phoneticPr fontId="2"/>
  </si>
  <si>
    <t>【メイン＆調達オークション】
各月の管理容量</t>
    <rPh sb="5" eb="7">
      <t>チョウタツ</t>
    </rPh>
    <rPh sb="15" eb="17">
      <t>カクツキ</t>
    </rPh>
    <rPh sb="18" eb="20">
      <t>カンリ</t>
    </rPh>
    <rPh sb="20" eb="22">
      <t>ヨウリョウ</t>
    </rPh>
    <phoneticPr fontId="2"/>
  </si>
  <si>
    <t>【メイン＆調達オークション】
各月の運転継続時間</t>
  </si>
  <si>
    <t>【メイン＆調達オークション】
各月の上池容量</t>
    <rPh sb="15" eb="17">
      <t>カクツキ</t>
    </rPh>
    <rPh sb="18" eb="19">
      <t>ウワ</t>
    </rPh>
    <rPh sb="19" eb="20">
      <t>イケ</t>
    </rPh>
    <rPh sb="20" eb="22">
      <t>ヨウリョウ</t>
    </rPh>
    <phoneticPr fontId="2"/>
  </si>
  <si>
    <t>【メイン＆調達オークション】
各月の調整係数</t>
    <rPh sb="15" eb="17">
      <t>カクツキ</t>
    </rPh>
    <rPh sb="18" eb="20">
      <t>チョウセイ</t>
    </rPh>
    <rPh sb="20" eb="22">
      <t>ケイスウ</t>
    </rPh>
    <phoneticPr fontId="2"/>
  </si>
  <si>
    <t>kW</t>
  </si>
  <si>
    <t>h</t>
  </si>
  <si>
    <t>%</t>
  </si>
  <si>
    <t>kWh</t>
  </si>
  <si>
    <t>【最新】
各月の調整係数
(期待容量算出用)</t>
    <rPh sb="5" eb="7">
      <t>カクツキ</t>
    </rPh>
    <rPh sb="8" eb="10">
      <t>チョウセイ</t>
    </rPh>
    <rPh sb="10" eb="12">
      <t>ケイスウ</t>
    </rPh>
    <rPh sb="14" eb="16">
      <t>キタイ</t>
    </rPh>
    <rPh sb="16" eb="18">
      <t>ヨウリョウ</t>
    </rPh>
    <rPh sb="18" eb="20">
      <t>サンシュツ</t>
    </rPh>
    <rPh sb="20" eb="21">
      <t>ヨウ</t>
    </rPh>
    <phoneticPr fontId="2"/>
  </si>
  <si>
    <t>【調達オークション】
各月の管理容量</t>
    <rPh sb="1" eb="3">
      <t>チョウタツ</t>
    </rPh>
    <rPh sb="11" eb="13">
      <t>カクツキ</t>
    </rPh>
    <rPh sb="14" eb="16">
      <t>カンリ</t>
    </rPh>
    <rPh sb="16" eb="18">
      <t>ヨウリョウ</t>
    </rPh>
    <phoneticPr fontId="2"/>
  </si>
  <si>
    <t>【調達オークション】
各月の運転継続時間</t>
    <phoneticPr fontId="2"/>
  </si>
  <si>
    <t>【調達オークション】
各月の上池容量</t>
    <rPh sb="11" eb="13">
      <t>カクツキ</t>
    </rPh>
    <rPh sb="14" eb="15">
      <t>ウワ</t>
    </rPh>
    <rPh sb="15" eb="16">
      <t>イケ</t>
    </rPh>
    <rPh sb="16" eb="18">
      <t>ヨウリョウ</t>
    </rPh>
    <phoneticPr fontId="2"/>
  </si>
  <si>
    <t>【調達オークション】
各月の調整係数</t>
    <rPh sb="11" eb="13">
      <t>カクツキ</t>
    </rPh>
    <rPh sb="14" eb="16">
      <t>チョウセイ</t>
    </rPh>
    <rPh sb="16" eb="18">
      <t>ケイスウ</t>
    </rPh>
    <phoneticPr fontId="2"/>
  </si>
  <si>
    <t>【調達オークション】
応札容量</t>
    <rPh sb="1" eb="3">
      <t>チョウタツ</t>
    </rPh>
    <rPh sb="11" eb="13">
      <t>オウサツ</t>
    </rPh>
    <rPh sb="13" eb="15">
      <t>ヨウリョウ</t>
    </rPh>
    <phoneticPr fontId="2"/>
  </si>
  <si>
    <t>入力箇所(期待容量登録時)</t>
    <rPh sb="0" eb="2">
      <t>ニュウリョク</t>
    </rPh>
    <rPh sb="5" eb="7">
      <t>キタイ</t>
    </rPh>
    <rPh sb="7" eb="9">
      <t>ヨウリョウ</t>
    </rPh>
    <rPh sb="9" eb="11">
      <t>トウロク</t>
    </rPh>
    <rPh sb="11" eb="12">
      <t>ジ</t>
    </rPh>
    <phoneticPr fontId="2"/>
  </si>
  <si>
    <t>【調達オークション】
各月の調整係数</t>
    <rPh sb="1" eb="3">
      <t>チョウタツ</t>
    </rPh>
    <rPh sb="11" eb="13">
      <t>カクツキ</t>
    </rPh>
    <rPh sb="14" eb="16">
      <t>チョウセイ</t>
    </rPh>
    <rPh sb="16" eb="18">
      <t>ケイスウ</t>
    </rPh>
    <phoneticPr fontId="2"/>
  </si>
  <si>
    <t>【調達オークション】
契約容量の調達オークション期待容量への換算値</t>
    <rPh sb="1" eb="3">
      <t>チョウタツ</t>
    </rPh>
    <rPh sb="11" eb="13">
      <t>ケイヤク</t>
    </rPh>
    <rPh sb="13" eb="15">
      <t>ヨウリョウ</t>
    </rPh>
    <rPh sb="16" eb="18">
      <t>チョウタツ</t>
    </rPh>
    <rPh sb="24" eb="28">
      <t>キタイヨウリョウ</t>
    </rPh>
    <rPh sb="30" eb="32">
      <t>カンサン</t>
    </rPh>
    <rPh sb="32" eb="33">
      <t>アタイ</t>
    </rPh>
    <phoneticPr fontId="2"/>
  </si>
  <si>
    <t>※本帳票提出時、チェックしてください</t>
    <rPh sb="1" eb="2">
      <t>ホン</t>
    </rPh>
    <rPh sb="2" eb="4">
      <t>チョウヒョウ</t>
    </rPh>
    <rPh sb="4" eb="6">
      <t>テイシュツ</t>
    </rPh>
    <rPh sb="6" eb="7">
      <t>トキ</t>
    </rPh>
    <phoneticPr fontId="2"/>
  </si>
  <si>
    <t>&lt;会社名&gt;</t>
    <phoneticPr fontId="2"/>
  </si>
  <si>
    <t>【最新】
各月の送電または
放電可能電力
(期待容量算出用)</t>
    <rPh sb="1" eb="3">
      <t>サイシン</t>
    </rPh>
    <rPh sb="5" eb="7">
      <t>カクツキ</t>
    </rPh>
    <rPh sb="8" eb="10">
      <t>ソウデン</t>
    </rPh>
    <rPh sb="14" eb="16">
      <t>ホウデン</t>
    </rPh>
    <rPh sb="16" eb="18">
      <t>カノウ</t>
    </rPh>
    <rPh sb="18" eb="20">
      <t>デンリョク</t>
    </rPh>
    <phoneticPr fontId="2"/>
  </si>
  <si>
    <t>【最新】
各月の運転または
放電継続時間
(期待容量算出用)</t>
    <rPh sb="1" eb="3">
      <t>サイシン</t>
    </rPh>
    <rPh sb="5" eb="7">
      <t>カクツキ</t>
    </rPh>
    <rPh sb="8" eb="10">
      <t>ウンテン</t>
    </rPh>
    <rPh sb="14" eb="16">
      <t>ホウデン</t>
    </rPh>
    <rPh sb="16" eb="18">
      <t>ケイゾク</t>
    </rPh>
    <rPh sb="18" eb="20">
      <t>ジカン</t>
    </rPh>
    <rPh sb="22" eb="24">
      <t>キタイ</t>
    </rPh>
    <rPh sb="24" eb="26">
      <t>ヨウリョウ</t>
    </rPh>
    <rPh sb="26" eb="28">
      <t>サンシュツ</t>
    </rPh>
    <rPh sb="28" eb="29">
      <t>ヨウ</t>
    </rPh>
    <phoneticPr fontId="2"/>
  </si>
  <si>
    <t>【最新】
各月の上池容量または
蓄電池容量
(期待容量算出用)</t>
    <rPh sb="5" eb="7">
      <t>カクツキ</t>
    </rPh>
    <rPh sb="8" eb="9">
      <t>ウワ</t>
    </rPh>
    <rPh sb="9" eb="10">
      <t>イケ</t>
    </rPh>
    <rPh sb="10" eb="12">
      <t>ヨウリョウ</t>
    </rPh>
    <rPh sb="16" eb="19">
      <t>チクデンチ</t>
    </rPh>
    <rPh sb="19" eb="21">
      <t>ヨウリョウ</t>
    </rPh>
    <rPh sb="23" eb="25">
      <t>キタイ</t>
    </rPh>
    <rPh sb="25" eb="27">
      <t>ヨウリョウ</t>
    </rPh>
    <rPh sb="27" eb="29">
      <t>サンシュツ</t>
    </rPh>
    <rPh sb="29" eb="30">
      <t>ヨウ</t>
    </rPh>
    <phoneticPr fontId="2"/>
  </si>
  <si>
    <t>【調達オークション】
各月の運転または
放電継続時間
(応札容量算出用)</t>
    <rPh sb="11" eb="13">
      <t>カクツキ</t>
    </rPh>
    <rPh sb="14" eb="16">
      <t>ウンテン</t>
    </rPh>
    <rPh sb="28" eb="30">
      <t>オウサツ</t>
    </rPh>
    <rPh sb="30" eb="32">
      <t>ヨウリョウ</t>
    </rPh>
    <rPh sb="32" eb="34">
      <t>サンシュツ</t>
    </rPh>
    <rPh sb="34" eb="35">
      <t>ヨウ</t>
    </rPh>
    <phoneticPr fontId="2"/>
  </si>
  <si>
    <t>【調達オークション】
各月の上池容量または
各月の蓄電池容量
(応札容量算出用)</t>
    <rPh sb="11" eb="13">
      <t>カクツキ</t>
    </rPh>
    <rPh sb="14" eb="15">
      <t>ウワ</t>
    </rPh>
    <rPh sb="15" eb="16">
      <t>イケ</t>
    </rPh>
    <rPh sb="16" eb="18">
      <t>ヨウリョウ</t>
    </rPh>
    <rPh sb="22" eb="24">
      <t>カクツキ</t>
    </rPh>
    <rPh sb="25" eb="28">
      <t>チクデンチ</t>
    </rPh>
    <rPh sb="28" eb="30">
      <t>ヨウリョウ</t>
    </rPh>
    <rPh sb="32" eb="34">
      <t>オウサツ</t>
    </rPh>
    <rPh sb="34" eb="36">
      <t>ヨウリョウ</t>
    </rPh>
    <rPh sb="36" eb="38">
      <t>サンシュツ</t>
    </rPh>
    <rPh sb="38" eb="39">
      <t>ヨウ</t>
    </rPh>
    <phoneticPr fontId="2"/>
  </si>
  <si>
    <t>【メイン＆調達オークション】
各月の上池容量または
各月の蓄電池容量</t>
    <rPh sb="15" eb="17">
      <t>カクツキ</t>
    </rPh>
    <rPh sb="18" eb="19">
      <t>ウワ</t>
    </rPh>
    <rPh sb="19" eb="20">
      <t>イケ</t>
    </rPh>
    <rPh sb="20" eb="22">
      <t>ヨウリョウ</t>
    </rPh>
    <phoneticPr fontId="2"/>
  </si>
  <si>
    <t>【メイン＆調達オークション】
各月の運転または
放電継続時間</t>
    <phoneticPr fontId="2"/>
  </si>
  <si>
    <t>・各月の上池容量または蓄電池容量(期待容量算出用)については、自動計算されます。</t>
    <phoneticPr fontId="2"/>
  </si>
  <si>
    <t>※この値がアセスメント対象容量になります。</t>
  </si>
  <si>
    <r>
      <t>※ただし、その際には</t>
    </r>
    <r>
      <rPr>
        <u/>
        <sz val="11"/>
        <color theme="1"/>
        <rFont val="Meiryo UI"/>
        <family val="3"/>
        <charset val="128"/>
      </rPr>
      <t>各月の上池容量または蓄電池容量(応札容量算出用)が、同月の各月の上池容量または蓄電池容量(期待容量算出用)以下</t>
    </r>
    <r>
      <rPr>
        <sz val="11"/>
        <color theme="1"/>
        <rFont val="Meiryo UI"/>
        <family val="3"/>
        <charset val="128"/>
      </rPr>
      <t>となるようにする必要があります</t>
    </r>
    <rPh sb="7" eb="8">
      <t>サイ</t>
    </rPh>
    <rPh sb="20" eb="25">
      <t>チクデンチヨウリョウ</t>
    </rPh>
    <rPh sb="73" eb="75">
      <t>ヒツヨウ</t>
    </rPh>
    <phoneticPr fontId="2"/>
  </si>
  <si>
    <t>・各月の上池容量または蓄電池容量(応札容量算出用)については、自動計算されます。</t>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</si>
  <si>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</si>
  <si>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※ブラックスタートの必要容量は、各月の管理容量(応札容量算出用)および各月の運転または放電継続時間(応札容量算出用)から差し引いてください。</t>
    <rPh sb="10" eb="14">
      <t>ヒツヨウヨウリョウ</t>
    </rPh>
    <rPh sb="60" eb="61">
      <t>サ</t>
    </rPh>
    <rPh sb="62" eb="63">
      <t>ヒ</t>
    </rPh>
    <phoneticPr fontId="2"/>
  </si>
  <si>
    <t>②容量市場調達量</t>
    <rPh sb="1" eb="3">
      <t>ヨウリョウ</t>
    </rPh>
    <rPh sb="3" eb="5">
      <t>シジョウ</t>
    </rPh>
    <rPh sb="5" eb="7">
      <t>チョウタツ</t>
    </rPh>
    <rPh sb="7" eb="8">
      <t>リョウ</t>
    </rPh>
    <phoneticPr fontId="2"/>
  </si>
  <si>
    <t>＜対象：水力（純揚水）、蓄電池＞</t>
    <rPh sb="1" eb="3">
      <t>タイショウ</t>
    </rPh>
    <rPh sb="4" eb="6">
      <t>スイリョク</t>
    </rPh>
    <rPh sb="7" eb="8">
      <t>ジュン</t>
    </rPh>
    <rPh sb="8" eb="9">
      <t>ヨウ</t>
    </rPh>
    <rPh sb="9" eb="10">
      <t>スイ</t>
    </rPh>
    <rPh sb="12" eb="15">
      <t>チクデンチ</t>
    </rPh>
    <phoneticPr fontId="2"/>
  </si>
  <si>
    <t>・発電方式の区分については、揚水(純揚水)または蓄電池を記載してください。</t>
    <rPh sb="14" eb="16">
      <t>ヨウスイ</t>
    </rPh>
    <rPh sb="17" eb="18">
      <t>ジュン</t>
    </rPh>
    <rPh sb="18" eb="20">
      <t>ヨウスイ</t>
    </rPh>
    <rPh sb="24" eb="27">
      <t>チクデンチ</t>
    </rPh>
    <rPh sb="28" eb="30">
      <t>キサイ</t>
    </rPh>
    <phoneticPr fontId="2"/>
  </si>
  <si>
    <t>・調達オークションの各月の調整係数(期待容量算出用)については、自動計算されます。</t>
    <rPh sb="1" eb="3">
      <t>チョウタツ</t>
    </rPh>
    <phoneticPr fontId="2"/>
  </si>
  <si>
    <r>
      <t>・調達オークションの期待容量については、自動計算されます。　</t>
    </r>
    <r>
      <rPr>
        <u/>
        <sz val="11"/>
        <rFont val="Meiryo UI"/>
        <family val="3"/>
        <charset val="128"/>
      </rPr>
      <t>※この値が容量オークションに応札する際の応札容量の上限値になります。</t>
    </r>
    <phoneticPr fontId="2"/>
  </si>
  <si>
    <t>サンプル前提</t>
    <rPh sb="4" eb="6">
      <t>ゼンテイ</t>
    </rPh>
    <phoneticPr fontId="2"/>
  </si>
  <si>
    <t>エリア：</t>
    <phoneticPr fontId="2"/>
  </si>
  <si>
    <t>時間：</t>
    <rPh sb="0" eb="2">
      <t>ジカン</t>
    </rPh>
    <phoneticPr fontId="2"/>
  </si>
  <si>
    <t>10h</t>
    <phoneticPr fontId="2"/>
  </si>
  <si>
    <t>放電可能電力量：</t>
    <phoneticPr fontId="2"/>
  </si>
  <si>
    <t>※各月同じ</t>
    <rPh sb="1" eb="3">
      <t>カクツキ</t>
    </rPh>
    <rPh sb="3" eb="4">
      <t>オナ</t>
    </rPh>
    <phoneticPr fontId="2"/>
  </si>
  <si>
    <r>
      <t>※メインオークションで落札された電源等は、メインオークションで使用した期待容量算定諸元一覧の値を</t>
    </r>
    <r>
      <rPr>
        <sz val="11"/>
        <color rgb="FFFF0000"/>
        <rFont val="Meiryo UI"/>
        <family val="3"/>
        <charset val="128"/>
      </rPr>
      <t>赤枠</t>
    </r>
    <r>
      <rPr>
        <sz val="11"/>
        <color theme="1"/>
        <rFont val="Meiryo UI"/>
        <family val="3"/>
        <charset val="128"/>
      </rPr>
      <t>部分に張り付けてください。</t>
    </r>
    <phoneticPr fontId="2"/>
  </si>
  <si>
    <r>
      <rPr>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2027</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2"/>
  </si>
  <si>
    <t>・電源等識別番号については、電源等情報(基本情報)に登録した後に、容量市場システムで付番された番号を記載してください。</t>
    <rPh sb="20" eb="22">
      <t>キホン</t>
    </rPh>
    <rPh sb="22" eb="24">
      <t>ジョウホウ</t>
    </rPh>
    <phoneticPr fontId="2"/>
  </si>
  <si>
    <t>・エリア名については、電源等情報(基本情報)に登録した「エリア名」を記載してください。</t>
  </si>
  <si>
    <t>・設備容量については、電源等情報(詳細情報)に登録した「設備容量」を応札単位毎に合計した値を記載してください。</t>
  </si>
  <si>
    <t>・各月の送電または放電可能電力(期待容量算出用)については、設備容量から各月の所内消費電力、大気温及びダム水位低下等の影響による能力減分を差し引いた値を記載してください。</t>
  </si>
  <si>
    <t>・各月の管理容量(応札容量算出用)については、ダムもしくは蓄電池の運用のリスク（運用による劣化に伴う蓄電池の容量減を含む）を踏まえ、同月の各月の送電または放電可能電力を上限に任意に記載してください。</t>
    <rPh sb="29" eb="32">
      <t>チクデンチ</t>
    </rPh>
    <rPh sb="40" eb="42">
      <t>ウンヨウ</t>
    </rPh>
    <rPh sb="45" eb="47">
      <t>レッカ</t>
    </rPh>
    <rPh sb="48" eb="49">
      <t>トモナ</t>
    </rPh>
    <rPh sb="50" eb="53">
      <t>チクデンチ</t>
    </rPh>
    <rPh sb="54" eb="56">
      <t>ヨウリョウ</t>
    </rPh>
    <rPh sb="56" eb="57">
      <t>ゲン</t>
    </rPh>
    <rPh sb="58" eb="59">
      <t>フク</t>
    </rPh>
    <rPh sb="77" eb="79">
      <t>ホウデン</t>
    </rPh>
    <phoneticPr fontId="2"/>
  </si>
  <si>
    <r>
      <t>1．以下の項目については、</t>
    </r>
    <r>
      <rPr>
        <sz val="11"/>
        <color rgb="FFFF0000"/>
        <rFont val="Meiryo UI"/>
        <family val="3"/>
        <charset val="128"/>
      </rPr>
      <t>期待容量の登録期間中</t>
    </r>
    <r>
      <rPr>
        <b/>
        <sz val="11"/>
        <color rgb="FFFF0000"/>
        <rFont val="Meiryo UI"/>
        <family val="3"/>
        <charset val="128"/>
      </rPr>
      <t>(2026/4/7～4/24)</t>
    </r>
    <r>
      <rPr>
        <sz val="11"/>
        <color theme="1"/>
        <rFont val="Meiryo UI"/>
        <family val="3"/>
        <charset val="128"/>
      </rPr>
      <t>に容量市場システムに登録してください。</t>
    </r>
    <phoneticPr fontId="2"/>
  </si>
  <si>
    <r>
      <t>・各月の運転または放電継続時間(期待容量算出用)については、各月の上池容量または蓄電池容量(期待容量算出用)の範囲内で最大出力で発電した場合に運転または放電可能な継続時間(</t>
    </r>
    <r>
      <rPr>
        <u/>
        <sz val="11"/>
        <rFont val="Meiryo UI"/>
        <family val="3"/>
        <charset val="128"/>
      </rPr>
      <t>整数</t>
    </r>
    <r>
      <rPr>
        <sz val="11"/>
        <rFont val="Meiryo UI"/>
        <family val="3"/>
        <charset val="128"/>
      </rPr>
      <t>)を記載してください。</t>
    </r>
    <rPh sb="9" eb="11">
      <t>ホウデン</t>
    </rPh>
    <rPh sb="40" eb="43">
      <t>チクデンチ</t>
    </rPh>
    <rPh sb="43" eb="45">
      <t>ヨウリョウ</t>
    </rPh>
    <rPh sb="76" eb="78">
      <t>ホウデン</t>
    </rPh>
    <rPh sb="86" eb="88">
      <t>セイスウ</t>
    </rPh>
    <phoneticPr fontId="2"/>
  </si>
  <si>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(2026/6/16～6/22)</t>
    </r>
    <r>
      <rPr>
        <sz val="11"/>
        <color theme="1"/>
        <rFont val="Meiryo UI"/>
        <family val="3"/>
        <charset val="128"/>
      </rPr>
      <t>に容量市場システムに登録してください。</t>
    </r>
    <rPh sb="13" eb="15">
      <t>オウサツ</t>
    </rPh>
    <rPh sb="15" eb="17">
      <t>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2"/>
  </si>
  <si>
    <r>
      <t>・各月の運転または放電継続時間(応札容量算出用)については、ダムもしくは蓄電池の運用のリスク（運用による劣化に伴う蓄電池の容量減を含む）を踏まえ、任意の継続時間(</t>
    </r>
    <r>
      <rPr>
        <u/>
        <sz val="11"/>
        <rFont val="Meiryo UI"/>
        <family val="3"/>
        <charset val="128"/>
      </rPr>
      <t>整数</t>
    </r>
    <r>
      <rPr>
        <sz val="11"/>
        <rFont val="Meiryo UI"/>
        <family val="3"/>
        <charset val="128"/>
      </rPr>
      <t>)を記載してください。</t>
    </r>
    <rPh sb="9" eb="11">
      <t>ホウデン</t>
    </rPh>
    <rPh sb="76" eb="78">
      <t>ケイゾク</t>
    </rPh>
    <rPh sb="78" eb="80">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</si>
</sst>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00_ "/>
    <numFmt numFmtId="188" formatCode="#,##0.0000000_ "/>
    <numFmt numFmtId="189" formatCode="#,##0_ ;[Red]\-#,##0\ "/>
    <numFmt numFmtId="190" formatCode="0.0"/>
    <numFmt numFmtId="191" formatCode="0.000"/>
    <numFmt numFmtId="192" formatCode="0.0_ "/>
  </numFmts>
  <fonts count="24"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1"/>
      <color theme="1"/>
      <name val="ＭＳ Ｐゴシック"/>
      <family val="2"/>
      <scheme val="minor"/>
    </font>
    <font>
      <sz val="12"/>
      <color rgb="FFFF0000"/>
      <name val="Meiryo UI"/>
      <family val="3"/>
      <charset val="128"/>
    </font>
    <font>
      <sz val="14"/>
      <color rgb="FFFF0000"/>
      <name val="Meiryo UI"/>
      <family val="3"/>
      <charset val="128"/>
    </font>
    <font>
      <u/>
      <sz val="12"/>
      <color rgb="FFFF0000"/>
      <name val="Meiryo UI"/>
      <family val="3"/>
      <charset val="128"/>
    </font>
    <font>
      <u/>
      <sz val="11"/>
      <color theme="10"/>
      <name val="ＭＳ Ｐゴシック"/>
      <family val="2"/>
      <scheme val="minor"/>
    </font>
    <font>
      <sz val="9"/>
      <color indexed="81"/>
      <name val="Meiryo UI"/>
      <family val="3"/>
      <charset val="128"/>
    </font>
    <font>
      <sz val="12"/>
      <color indexed="81"/>
      <name val="Meiryo UI"/>
      <family val="3"/>
      <charset val="128"/>
    </font>
    <font>
      <sz val="11"/>
      <color indexed="81"/>
      <name val="Meiryo UI"/>
      <family val="3"/>
      <charset val="128"/>
    </font>
    <font>
      <b/>
      <sz val="11"/>
      <color theme="1"/>
      <name val="ＭＳ Ｐゴシック"/>
      <family val="2"/>
      <scheme val="minor"/>
    </font>
    <font>
      <sz val="14"/>
      <color theme="1"/>
      <name val="Meiryo UI"/>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theme="0"/>
        <bgColor indexed="64"/>
      </patternFill>
    </fill>
    <fill>
      <patternFill patternType="solid">
        <fgColor rgb="FF00FFFF"/>
        <bgColor indexed="64"/>
      </patternFill>
    </fill>
    <fill>
      <patternFill patternType="solid">
        <fgColor theme="7" tint="0.79998168889431442"/>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auto="1"/>
      </left>
      <right/>
      <top style="thin">
        <color indexed="64"/>
      </top>
      <bottom style="medium">
        <color rgb="FFFF0000"/>
      </bottom>
      <diagonal/>
    </border>
    <border>
      <left/>
      <right style="thin">
        <color auto="1"/>
      </right>
      <top style="thin">
        <color indexed="64"/>
      </top>
      <bottom style="medium">
        <color rgb="FFFF0000"/>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theme="1"/>
      </left>
      <right/>
      <top/>
      <bottom/>
      <diagonal/>
    </border>
  </borders>
  <cellStyleXfs count="4">
    <xf numFmtId="0" fontId="0"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8" fillId="0" borderId="0" applyNumberFormat="0" applyFill="0" applyBorder="0" applyAlignment="0" applyProtection="0"/>
  </cellStyleXfs>
  <cellXfs count="256">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0" fontId="3" fillId="0" borderId="0" xfId="0" applyFont="1" applyAlignment="1" applyProtection="1">
      <alignment vertical="center"/>
      <protection locked="0"/>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0" fontId="1" fillId="0" borderId="0" xfId="0" applyFont="1" applyFill="1"/>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0" borderId="10"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181" fontId="4" fillId="8" borderId="36" xfId="0" applyNumberFormat="1" applyFont="1" applyFill="1" applyBorder="1" applyAlignment="1" applyProtection="1">
      <alignment horizontal="center" vertical="center" shrinkToFit="1"/>
      <protection locked="0"/>
    </xf>
    <xf numFmtId="181" fontId="4" fillId="8" borderId="1" xfId="0" applyNumberFormat="1" applyFont="1" applyFill="1" applyBorder="1" applyAlignment="1" applyProtection="1">
      <alignment horizontal="center" vertical="center" shrinkToFit="1"/>
      <protection locked="0"/>
    </xf>
    <xf numFmtId="181" fontId="4" fillId="8" borderId="37" xfId="0" applyNumberFormat="1" applyFont="1" applyFill="1" applyBorder="1" applyAlignment="1" applyProtection="1">
      <alignment horizontal="center" vertical="center" shrinkToFit="1"/>
      <protection locked="0"/>
    </xf>
    <xf numFmtId="0" fontId="3" fillId="9" borderId="0" xfId="0" applyFont="1" applyFill="1" applyAlignment="1">
      <alignment horizontal="centerContinuous"/>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24" xfId="0" applyFont="1" applyBorder="1"/>
    <xf numFmtId="0" fontId="0" fillId="0" borderId="3" xfId="0" applyBorder="1" applyAlignment="1">
      <alignment vertical="center"/>
    </xf>
    <xf numFmtId="0" fontId="1" fillId="0" borderId="0" xfId="0" applyFont="1" applyFill="1" applyBorder="1"/>
    <xf numFmtId="0" fontId="18" fillId="0" borderId="0" xfId="3"/>
    <xf numFmtId="0" fontId="1" fillId="2" borderId="1" xfId="0" applyFont="1" applyFill="1" applyBorder="1" applyAlignment="1">
      <alignment horizontal="center" vertical="center"/>
    </xf>
    <xf numFmtId="0" fontId="3" fillId="0" borderId="0" xfId="0" applyFont="1" applyFill="1"/>
    <xf numFmtId="0" fontId="3" fillId="0" borderId="0" xfId="0" applyFont="1" applyFill="1" applyBorder="1" applyAlignment="1">
      <alignment horizontal="center" vertical="center"/>
    </xf>
    <xf numFmtId="176" fontId="3" fillId="0" borderId="0" xfId="0" applyNumberFormat="1" applyFont="1" applyFill="1"/>
    <xf numFmtId="0" fontId="3" fillId="0" borderId="0" xfId="0" applyFont="1" applyFill="1" applyAlignment="1">
      <alignment horizontal="center" vertical="center"/>
    </xf>
    <xf numFmtId="0" fontId="17" fillId="0" borderId="0" xfId="0" applyFont="1" applyFill="1" applyAlignment="1">
      <alignment horizontal="left" vertical="center"/>
    </xf>
    <xf numFmtId="0" fontId="16" fillId="0" borderId="0" xfId="0" applyFont="1" applyFill="1" applyAlignment="1">
      <alignment horizontal="left" vertical="center"/>
    </xf>
    <xf numFmtId="182" fontId="3" fillId="0" borderId="0" xfId="0" applyNumberFormat="1" applyFont="1" applyFill="1"/>
    <xf numFmtId="0" fontId="3" fillId="0" borderId="0" xfId="0" applyFont="1" applyFill="1" applyAlignment="1" applyProtection="1">
      <alignment vertical="center"/>
      <protection locked="0"/>
    </xf>
    <xf numFmtId="178" fontId="3" fillId="0" borderId="0" xfId="0" applyNumberFormat="1" applyFont="1" applyFill="1" applyAlignment="1" applyProtection="1">
      <alignment vertical="center"/>
      <protection locked="0"/>
    </xf>
    <xf numFmtId="0" fontId="9" fillId="0" borderId="0" xfId="0" applyFont="1" applyFill="1"/>
    <xf numFmtId="0" fontId="9" fillId="0" borderId="0" xfId="0" applyFont="1" applyFill="1" applyAlignment="1">
      <alignment vertical="center"/>
    </xf>
    <xf numFmtId="0" fontId="9" fillId="0" borderId="0" xfId="0" applyFont="1" applyFill="1" applyBorder="1"/>
    <xf numFmtId="0" fontId="7" fillId="0" borderId="0" xfId="0" applyFont="1" applyFill="1"/>
    <xf numFmtId="0" fontId="1" fillId="10" borderId="1" xfId="0" applyFont="1" applyFill="1" applyBorder="1"/>
    <xf numFmtId="0" fontId="1" fillId="10" borderId="1" xfId="0" applyFont="1" applyFill="1" applyBorder="1" applyAlignment="1">
      <alignment horizontal="center" vertical="center"/>
    </xf>
    <xf numFmtId="176" fontId="4" fillId="10" borderId="1" xfId="0" applyNumberFormat="1" applyFont="1" applyFill="1" applyBorder="1" applyAlignment="1" applyProtection="1">
      <alignment horizontal="center" vertical="center" shrinkToFit="1"/>
      <protection locked="0"/>
    </xf>
    <xf numFmtId="0" fontId="1" fillId="10" borderId="19" xfId="0" applyFont="1" applyFill="1" applyBorder="1" applyAlignment="1">
      <alignment horizontal="center" vertical="center"/>
    </xf>
    <xf numFmtId="181" fontId="4" fillId="10" borderId="1" xfId="0" applyNumberFormat="1" applyFont="1" applyFill="1" applyBorder="1" applyAlignment="1" applyProtection="1">
      <alignment horizontal="center" vertical="center" shrinkToFit="1"/>
      <protection locked="0"/>
    </xf>
    <xf numFmtId="176" fontId="4" fillId="10" borderId="1" xfId="0" applyNumberFormat="1" applyFont="1" applyFill="1" applyBorder="1" applyAlignment="1">
      <alignment horizontal="center" vertical="center" shrinkToFit="1"/>
    </xf>
    <xf numFmtId="178" fontId="4" fillId="10" borderId="1" xfId="0" applyNumberFormat="1" applyFont="1" applyFill="1" applyBorder="1" applyAlignment="1" applyProtection="1">
      <alignment horizontal="center" vertical="center" shrinkToFit="1"/>
      <protection hidden="1"/>
    </xf>
    <xf numFmtId="181" fontId="1" fillId="8" borderId="1" xfId="1" applyNumberFormat="1" applyFont="1" applyFill="1" applyBorder="1" applyAlignment="1" applyProtection="1">
      <alignment horizontal="center" vertical="center"/>
      <protection locked="0"/>
    </xf>
    <xf numFmtId="178" fontId="1" fillId="0" borderId="1" xfId="2" applyNumberFormat="1" applyFont="1" applyFill="1" applyBorder="1" applyAlignment="1" applyProtection="1">
      <alignment horizontal="center" vertical="center"/>
      <protection hidden="1"/>
    </xf>
    <xf numFmtId="181" fontId="4" fillId="9" borderId="1" xfId="0" applyNumberFormat="1" applyFont="1" applyFill="1" applyBorder="1" applyAlignment="1" applyProtection="1">
      <alignment horizontal="center" vertical="center" shrinkToFit="1"/>
      <protection locked="0"/>
    </xf>
    <xf numFmtId="178" fontId="4" fillId="0" borderId="1" xfId="2" applyNumberFormat="1" applyFont="1" applyFill="1" applyBorder="1" applyAlignment="1" applyProtection="1">
      <alignment horizontal="center" vertical="center" shrinkToFit="1"/>
      <protection hidden="1"/>
    </xf>
    <xf numFmtId="0" fontId="1" fillId="2" borderId="1" xfId="0" applyFont="1" applyFill="1" applyBorder="1" applyAlignment="1" applyProtection="1">
      <alignment horizontal="center" vertical="center"/>
    </xf>
    <xf numFmtId="0" fontId="1" fillId="0" borderId="1" xfId="0" applyFont="1" applyBorder="1" applyAlignment="1" applyProtection="1">
      <alignment horizontal="center" vertical="center"/>
    </xf>
    <xf numFmtId="181" fontId="1" fillId="9" borderId="1" xfId="0" applyNumberFormat="1" applyFont="1" applyFill="1" applyBorder="1" applyAlignment="1" applyProtection="1">
      <alignment horizontal="center" vertical="center" shrinkToFit="1"/>
      <protection locked="0"/>
    </xf>
    <xf numFmtId="178" fontId="1" fillId="0" borderId="1" xfId="0" applyNumberFormat="1" applyFont="1" applyFill="1" applyBorder="1" applyAlignment="1" applyProtection="1">
      <alignment horizontal="center" vertical="center" shrinkToFit="1"/>
      <protection hidden="1"/>
    </xf>
    <xf numFmtId="0" fontId="1" fillId="10" borderId="3" xfId="0" applyFont="1" applyFill="1" applyBorder="1" applyAlignment="1">
      <alignment horizontal="center" vertical="center"/>
    </xf>
    <xf numFmtId="0" fontId="1" fillId="9" borderId="0" xfId="0" applyFont="1" applyFill="1"/>
    <xf numFmtId="0" fontId="1" fillId="2"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3" xfId="0" applyFont="1" applyFill="1" applyBorder="1" applyAlignment="1">
      <alignment horizontal="center" vertical="center"/>
    </xf>
    <xf numFmtId="0" fontId="3" fillId="9" borderId="0" xfId="0" applyFont="1" applyFill="1" applyAlignment="1">
      <alignment horizontal="left"/>
    </xf>
    <xf numFmtId="178" fontId="4" fillId="11" borderId="10" xfId="0" applyNumberFormat="1" applyFont="1" applyFill="1" applyBorder="1" applyAlignment="1" applyProtection="1">
      <alignment horizontal="center" vertical="center" shrinkToFit="1"/>
      <protection hidden="1"/>
    </xf>
    <xf numFmtId="187" fontId="1" fillId="0" borderId="6" xfId="0" applyNumberFormat="1" applyFont="1" applyBorder="1" applyAlignment="1">
      <alignment horizontal="center" vertical="center" shrinkToFit="1"/>
    </xf>
    <xf numFmtId="0" fontId="3" fillId="0" borderId="0" xfId="0" applyFont="1" applyFill="1" applyBorder="1" applyAlignment="1">
      <alignment horizontal="left" vertical="center"/>
    </xf>
    <xf numFmtId="189" fontId="1" fillId="8" borderId="1" xfId="1" applyNumberFormat="1" applyFont="1" applyFill="1" applyBorder="1" applyAlignment="1" applyProtection="1">
      <alignment horizontal="center" vertical="center"/>
      <protection locked="0"/>
    </xf>
    <xf numFmtId="189" fontId="4" fillId="8" borderId="36" xfId="0" applyNumberFormat="1" applyFont="1" applyFill="1" applyBorder="1" applyAlignment="1" applyProtection="1">
      <alignment horizontal="center" vertical="center" shrinkToFit="1"/>
      <protection locked="0"/>
    </xf>
    <xf numFmtId="189" fontId="4" fillId="8" borderId="1" xfId="0" applyNumberFormat="1" applyFont="1" applyFill="1" applyBorder="1" applyAlignment="1" applyProtection="1">
      <alignment horizontal="center" vertical="center" shrinkToFit="1"/>
      <protection locked="0"/>
    </xf>
    <xf numFmtId="189" fontId="4" fillId="8" borderId="37" xfId="0" applyNumberFormat="1" applyFont="1" applyFill="1" applyBorder="1" applyAlignment="1" applyProtection="1">
      <alignment horizontal="center" vertical="center" shrinkToFit="1"/>
      <protection locked="0"/>
    </xf>
    <xf numFmtId="189" fontId="4" fillId="8" borderId="42" xfId="0" applyNumberFormat="1" applyFont="1" applyFill="1" applyBorder="1" applyAlignment="1" applyProtection="1">
      <alignment horizontal="center" vertical="center" shrinkToFit="1"/>
      <protection locked="0"/>
    </xf>
    <xf numFmtId="189" fontId="4" fillId="8" borderId="43" xfId="0" applyNumberFormat="1" applyFont="1" applyFill="1" applyBorder="1" applyAlignment="1" applyProtection="1">
      <alignment horizontal="center" vertical="center" shrinkToFit="1"/>
      <protection locked="0"/>
    </xf>
    <xf numFmtId="189" fontId="4" fillId="8" borderId="44" xfId="0" applyNumberFormat="1" applyFont="1" applyFill="1" applyBorder="1" applyAlignment="1" applyProtection="1">
      <alignment horizontal="center" vertical="center" shrinkToFit="1"/>
      <protection locked="0"/>
    </xf>
    <xf numFmtId="189" fontId="1" fillId="9" borderId="1" xfId="0" applyNumberFormat="1" applyFont="1" applyFill="1" applyBorder="1" applyAlignment="1" applyProtection="1">
      <alignment horizontal="center" vertical="center" shrinkToFit="1"/>
      <protection locked="0"/>
    </xf>
    <xf numFmtId="189" fontId="1" fillId="0" borderId="1" xfId="0" applyNumberFormat="1" applyFont="1" applyFill="1" applyBorder="1" applyAlignment="1" applyProtection="1">
      <alignment horizontal="center" vertical="center" shrinkToFit="1"/>
      <protection hidden="1"/>
    </xf>
    <xf numFmtId="189" fontId="4" fillId="9" borderId="1" xfId="0" applyNumberFormat="1" applyFont="1" applyFill="1" applyBorder="1" applyAlignment="1" applyProtection="1">
      <alignment horizontal="center" vertical="center" shrinkToFit="1"/>
      <protection locked="0"/>
    </xf>
    <xf numFmtId="189" fontId="4" fillId="0" borderId="1" xfId="0" applyNumberFormat="1" applyFont="1" applyFill="1" applyBorder="1" applyAlignment="1" applyProtection="1">
      <alignment horizontal="center" vertical="center" shrinkToFit="1"/>
      <protection hidden="1"/>
    </xf>
    <xf numFmtId="189" fontId="4" fillId="8" borderId="40" xfId="0" applyNumberFormat="1" applyFont="1" applyFill="1" applyBorder="1" applyAlignment="1" applyProtection="1">
      <alignment horizontal="center" vertical="center" shrinkToFit="1"/>
      <protection locked="0"/>
    </xf>
    <xf numFmtId="189" fontId="4" fillId="8" borderId="10" xfId="0" applyNumberFormat="1" applyFont="1" applyFill="1" applyBorder="1" applyAlignment="1" applyProtection="1">
      <alignment horizontal="center" vertical="center" shrinkToFit="1"/>
      <protection locked="0"/>
    </xf>
    <xf numFmtId="189" fontId="4" fillId="8" borderId="41" xfId="0" applyNumberFormat="1" applyFont="1" applyFill="1" applyBorder="1" applyAlignment="1" applyProtection="1">
      <alignment horizontal="center" vertical="center" shrinkToFit="1"/>
      <protection locked="0"/>
    </xf>
    <xf numFmtId="178" fontId="7" fillId="0" borderId="45" xfId="0" applyNumberFormat="1" applyFont="1" applyFill="1" applyBorder="1"/>
    <xf numFmtId="189" fontId="4" fillId="8" borderId="1" xfId="1" applyNumberFormat="1" applyFont="1" applyFill="1" applyBorder="1" applyAlignment="1" applyProtection="1">
      <alignment horizontal="center" vertical="center"/>
      <protection locked="0"/>
    </xf>
    <xf numFmtId="189" fontId="4" fillId="0" borderId="1" xfId="1" applyNumberFormat="1" applyFont="1" applyFill="1" applyBorder="1" applyAlignment="1" applyProtection="1">
      <alignment horizontal="center" vertical="center"/>
      <protection hidden="1"/>
    </xf>
    <xf numFmtId="178" fontId="1" fillId="11" borderId="10" xfId="0" applyNumberFormat="1" applyFont="1" applyFill="1" applyBorder="1" applyAlignment="1" applyProtection="1">
      <alignment horizontal="center" vertical="center" shrinkToFit="1"/>
      <protection hidden="1"/>
    </xf>
    <xf numFmtId="181" fontId="1" fillId="8" borderId="36" xfId="0" applyNumberFormat="1" applyFont="1" applyFill="1" applyBorder="1" applyAlignment="1" applyProtection="1">
      <alignment horizontal="center" vertical="center" shrinkToFit="1"/>
      <protection locked="0"/>
    </xf>
    <xf numFmtId="181" fontId="1" fillId="8" borderId="1" xfId="0" applyNumberFormat="1" applyFont="1" applyFill="1" applyBorder="1" applyAlignment="1" applyProtection="1">
      <alignment horizontal="center" vertical="center" shrinkToFit="1"/>
      <protection locked="0"/>
    </xf>
    <xf numFmtId="181" fontId="1" fillId="8" borderId="37" xfId="0" applyNumberFormat="1" applyFont="1" applyFill="1" applyBorder="1" applyAlignment="1" applyProtection="1">
      <alignment horizontal="center" vertical="center" shrinkToFit="1"/>
      <protection locked="0"/>
    </xf>
    <xf numFmtId="178" fontId="1" fillId="0" borderId="1" xfId="2" applyNumberFormat="1" applyFont="1" applyFill="1" applyBorder="1" applyAlignment="1" applyProtection="1">
      <alignment horizontal="center" vertical="center" shrinkToFit="1"/>
      <protection hidden="1"/>
    </xf>
    <xf numFmtId="189" fontId="1" fillId="0" borderId="1" xfId="0" applyNumberFormat="1" applyFont="1" applyFill="1" applyBorder="1" applyAlignment="1" applyProtection="1">
      <alignment horizontal="center" vertical="center" shrinkToFit="1"/>
      <protection hidden="1"/>
    </xf>
    <xf numFmtId="0" fontId="13" fillId="0" borderId="0" xfId="0" applyFont="1" applyFill="1" applyAlignment="1" applyProtection="1">
      <alignment vertical="center"/>
      <protection hidden="1"/>
    </xf>
    <xf numFmtId="0" fontId="1" fillId="0" borderId="0" xfId="0" applyFont="1" applyFill="1" applyProtection="1">
      <protection hidden="1"/>
    </xf>
    <xf numFmtId="0" fontId="9" fillId="0" borderId="0" xfId="0" applyFont="1" applyFill="1" applyProtection="1">
      <protection hidden="1"/>
    </xf>
    <xf numFmtId="0" fontId="6" fillId="0" borderId="0" xfId="0" applyFont="1" applyFill="1" applyProtection="1">
      <protection hidden="1"/>
    </xf>
    <xf numFmtId="0" fontId="9" fillId="0" borderId="0" xfId="0" applyFont="1" applyFill="1" applyAlignment="1" applyProtection="1">
      <alignment vertical="center"/>
      <protection hidden="1"/>
    </xf>
    <xf numFmtId="0" fontId="11" fillId="0" borderId="0" xfId="0" applyFont="1" applyFill="1" applyProtection="1">
      <protection hidden="1"/>
    </xf>
    <xf numFmtId="0" fontId="12" fillId="13" borderId="0" xfId="0" applyFont="1" applyFill="1"/>
    <xf numFmtId="0" fontId="22" fillId="13" borderId="0" xfId="0" applyFont="1" applyFill="1"/>
    <xf numFmtId="0" fontId="12" fillId="14" borderId="0" xfId="0" applyFont="1" applyFill="1"/>
    <xf numFmtId="0" fontId="12" fillId="0" borderId="0" xfId="0" applyFont="1" applyAlignment="1">
      <alignment horizontal="center"/>
    </xf>
    <xf numFmtId="0" fontId="12" fillId="2" borderId="1" xfId="0" applyFont="1" applyFill="1" applyBorder="1" applyAlignment="1">
      <alignment horizontal="center" vertical="center"/>
    </xf>
    <xf numFmtId="181" fontId="12" fillId="2" borderId="2" xfId="0" applyNumberFormat="1" applyFont="1" applyFill="1" applyBorder="1" applyAlignment="1">
      <alignment horizontal="center" vertical="center"/>
    </xf>
    <xf numFmtId="178" fontId="11" fillId="11" borderId="14" xfId="0" applyNumberFormat="1" applyFont="1" applyFill="1" applyBorder="1" applyAlignment="1">
      <alignment horizontal="center" vertical="center"/>
    </xf>
    <xf numFmtId="178" fontId="11" fillId="11" borderId="9" xfId="0" applyNumberFormat="1" applyFont="1" applyFill="1" applyBorder="1" applyAlignment="1">
      <alignment horizontal="center" vertical="center"/>
    </xf>
    <xf numFmtId="178" fontId="11" fillId="11" borderId="15" xfId="0" applyNumberFormat="1" applyFont="1" applyFill="1" applyBorder="1" applyAlignment="1">
      <alignment horizontal="center" vertical="center"/>
    </xf>
    <xf numFmtId="190" fontId="1" fillId="0" borderId="0" xfId="0" applyNumberFormat="1" applyFont="1" applyAlignment="1">
      <alignment horizontal="right"/>
    </xf>
    <xf numFmtId="191" fontId="1" fillId="0" borderId="0" xfId="0" applyNumberFormat="1" applyFont="1" applyAlignment="1">
      <alignment horizontal="left"/>
    </xf>
    <xf numFmtId="9" fontId="1" fillId="0" borderId="0" xfId="2" applyFont="1" applyAlignment="1"/>
    <xf numFmtId="178" fontId="4" fillId="0" borderId="0" xfId="0" applyNumberFormat="1" applyFont="1" applyFill="1" applyBorder="1" applyAlignment="1" applyProtection="1">
      <alignment horizontal="center" vertical="center" shrinkToFit="1"/>
      <protection hidden="1"/>
    </xf>
    <xf numFmtId="191" fontId="1" fillId="8" borderId="0" xfId="0" applyNumberFormat="1" applyFont="1" applyFill="1" applyAlignment="1">
      <alignment horizontal="left"/>
    </xf>
    <xf numFmtId="0" fontId="23" fillId="0" borderId="0" xfId="0" applyFont="1"/>
    <xf numFmtId="182" fontId="0" fillId="0" borderId="0" xfId="0" applyNumberFormat="1"/>
    <xf numFmtId="191" fontId="1" fillId="0" borderId="0" xfId="0" applyNumberFormat="1" applyFont="1"/>
    <xf numFmtId="192" fontId="1" fillId="8" borderId="0" xfId="0" applyNumberFormat="1" applyFont="1" applyFill="1" applyAlignment="1">
      <alignment horizontal="left"/>
    </xf>
    <xf numFmtId="1" fontId="1" fillId="0" borderId="0" xfId="0" applyNumberFormat="1" applyFont="1"/>
    <xf numFmtId="190" fontId="1" fillId="8" borderId="0" xfId="0" applyNumberFormat="1" applyFont="1" applyFill="1" applyAlignment="1">
      <alignment horizontal="left" vertical="center"/>
    </xf>
    <xf numFmtId="0" fontId="1" fillId="8" borderId="0" xfId="0" applyFont="1" applyFill="1" applyAlignment="1">
      <alignment horizontal="right"/>
    </xf>
    <xf numFmtId="182" fontId="1" fillId="8" borderId="0" xfId="0" applyNumberFormat="1" applyFont="1" applyFill="1"/>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0" borderId="0" xfId="0" applyFont="1" applyFill="1" applyAlignment="1">
      <alignment horizontal="center" vertical="center"/>
    </xf>
    <xf numFmtId="0" fontId="3" fillId="5"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 xfId="0" applyFont="1" applyFill="1" applyBorder="1" applyAlignment="1">
      <alignment horizontal="center" vertical="center"/>
    </xf>
    <xf numFmtId="186" fontId="1" fillId="8" borderId="25" xfId="0" quotePrefix="1" applyNumberFormat="1" applyFont="1" applyFill="1" applyBorder="1" applyAlignment="1" applyProtection="1">
      <alignment horizontal="center" vertical="center"/>
      <protection locked="0"/>
    </xf>
    <xf numFmtId="186" fontId="1" fillId="8" borderId="26" xfId="0" applyNumberFormat="1" applyFont="1" applyFill="1" applyBorder="1" applyAlignment="1" applyProtection="1">
      <alignment horizontal="center" vertical="center"/>
      <protection locked="0"/>
    </xf>
    <xf numFmtId="186" fontId="1" fillId="8" borderId="27"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86" fontId="1" fillId="8" borderId="28" xfId="0" quotePrefix="1" applyNumberFormat="1" applyFont="1" applyFill="1" applyBorder="1" applyAlignment="1" applyProtection="1">
      <alignment horizontal="center" vertical="center"/>
      <protection locked="0"/>
    </xf>
    <xf numFmtId="186" fontId="1" fillId="8" borderId="4" xfId="0" applyNumberFormat="1" applyFont="1" applyFill="1" applyBorder="1" applyAlignment="1" applyProtection="1">
      <alignment horizontal="center" vertical="center"/>
      <protection locked="0"/>
    </xf>
    <xf numFmtId="186" fontId="1" fillId="8" borderId="29" xfId="0" applyNumberFormat="1" applyFont="1" applyFill="1" applyBorder="1" applyAlignment="1" applyProtection="1">
      <alignment horizontal="center" vertical="center"/>
      <protection locked="0"/>
    </xf>
    <xf numFmtId="0" fontId="1" fillId="8" borderId="28"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29" xfId="0" applyFont="1" applyFill="1" applyBorder="1" applyAlignment="1" applyProtection="1">
      <alignment horizontal="center" vertical="center"/>
      <protection locked="0"/>
    </xf>
    <xf numFmtId="189" fontId="1" fillId="8" borderId="30" xfId="1" quotePrefix="1" applyNumberFormat="1" applyFont="1" applyFill="1" applyBorder="1" applyAlignment="1" applyProtection="1">
      <alignment horizontal="center" vertical="center"/>
      <protection locked="0"/>
    </xf>
    <xf numFmtId="189" fontId="1" fillId="8" borderId="31" xfId="1" applyNumberFormat="1" applyFont="1" applyFill="1" applyBorder="1" applyAlignment="1" applyProtection="1">
      <alignment horizontal="center" vertical="center"/>
      <protection locked="0"/>
    </xf>
    <xf numFmtId="189" fontId="1" fillId="8" borderId="32" xfId="1" applyNumberFormat="1" applyFont="1" applyFill="1" applyBorder="1" applyAlignment="1" applyProtection="1">
      <alignment horizontal="center" vertical="center"/>
      <protection locked="0"/>
    </xf>
    <xf numFmtId="38" fontId="1" fillId="0" borderId="38" xfId="1" applyNumberFormat="1" applyFont="1" applyFill="1" applyBorder="1" applyAlignment="1" applyProtection="1">
      <alignment horizontal="center" vertical="center"/>
      <protection hidden="1"/>
    </xf>
    <xf numFmtId="38" fontId="1" fillId="0" borderId="31" xfId="1" applyNumberFormat="1" applyFont="1" applyFill="1" applyBorder="1" applyAlignment="1" applyProtection="1">
      <alignment horizontal="center" vertical="center"/>
      <protection hidden="1"/>
    </xf>
    <xf numFmtId="38" fontId="1" fillId="0" borderId="39" xfId="1" applyNumberFormat="1" applyFont="1" applyFill="1" applyBorder="1" applyAlignment="1" applyProtection="1">
      <alignment horizontal="center" vertical="center"/>
      <protection hidden="1"/>
    </xf>
    <xf numFmtId="189" fontId="1" fillId="11" borderId="2" xfId="0" applyNumberFormat="1" applyFont="1" applyFill="1" applyBorder="1" applyAlignment="1" applyProtection="1">
      <alignment horizontal="center" vertical="center"/>
      <protection hidden="1"/>
    </xf>
    <xf numFmtId="189" fontId="1" fillId="11" borderId="4" xfId="0" applyNumberFormat="1" applyFont="1" applyFill="1" applyBorder="1" applyAlignment="1" applyProtection="1">
      <alignment horizontal="center" vertical="center"/>
      <protection hidden="1"/>
    </xf>
    <xf numFmtId="189" fontId="1" fillId="11" borderId="3" xfId="0" applyNumberFormat="1" applyFont="1" applyFill="1" applyBorder="1" applyAlignment="1" applyProtection="1">
      <alignment horizontal="center" vertical="center"/>
      <protection hidden="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189" fontId="1" fillId="0" borderId="23" xfId="0" applyNumberFormat="1" applyFont="1" applyFill="1" applyBorder="1" applyAlignment="1" applyProtection="1">
      <alignment horizontal="center" vertical="center" shrinkToFit="1"/>
      <protection hidden="1"/>
    </xf>
    <xf numFmtId="189" fontId="1" fillId="0" borderId="8" xfId="0" applyNumberFormat="1" applyFont="1" applyFill="1" applyBorder="1" applyAlignment="1" applyProtection="1">
      <alignment horizontal="center" vertical="center" shrinkToFit="1"/>
      <protection hidden="1"/>
    </xf>
    <xf numFmtId="189" fontId="1" fillId="0" borderId="24" xfId="0" applyNumberFormat="1" applyFont="1" applyFill="1" applyBorder="1" applyAlignment="1" applyProtection="1">
      <alignment horizontal="center" vertical="center" shrinkToFit="1"/>
      <protection hidden="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189" fontId="1" fillId="0" borderId="1" xfId="0" applyNumberFormat="1" applyFont="1" applyFill="1" applyBorder="1" applyAlignment="1" applyProtection="1">
      <alignment horizontal="center" vertical="center" shrinkToFit="1"/>
      <protection hidden="1"/>
    </xf>
    <xf numFmtId="189" fontId="1" fillId="0" borderId="38" xfId="1" applyNumberFormat="1" applyFont="1" applyFill="1" applyBorder="1" applyAlignment="1" applyProtection="1">
      <alignment horizontal="center" vertical="center"/>
      <protection hidden="1"/>
    </xf>
    <xf numFmtId="189" fontId="1" fillId="0" borderId="31" xfId="1" applyNumberFormat="1" applyFont="1" applyFill="1" applyBorder="1" applyAlignment="1" applyProtection="1">
      <alignment horizontal="center" vertical="center"/>
      <protection hidden="1"/>
    </xf>
    <xf numFmtId="189" fontId="1" fillId="0" borderId="39" xfId="1" applyNumberFormat="1" applyFont="1" applyFill="1" applyBorder="1" applyAlignment="1" applyProtection="1">
      <alignment horizontal="center" vertical="center"/>
      <protection hidden="1"/>
    </xf>
    <xf numFmtId="186" fontId="1" fillId="8" borderId="26" xfId="0" quotePrefix="1" applyNumberFormat="1" applyFont="1" applyFill="1" applyBorder="1" applyAlignment="1" applyProtection="1">
      <alignment horizontal="center" vertical="center"/>
      <protection locked="0"/>
    </xf>
    <xf numFmtId="186" fontId="1" fillId="8" borderId="27" xfId="0" quotePrefix="1" applyNumberFormat="1" applyFont="1" applyFill="1" applyBorder="1" applyAlignment="1" applyProtection="1">
      <alignment horizontal="center" vertical="center"/>
      <protection locked="0"/>
    </xf>
    <xf numFmtId="189" fontId="1" fillId="8" borderId="31" xfId="1" quotePrefix="1" applyNumberFormat="1" applyFont="1" applyFill="1" applyBorder="1" applyAlignment="1" applyProtection="1">
      <alignment horizontal="center" vertical="center"/>
      <protection locked="0"/>
    </xf>
    <xf numFmtId="189" fontId="1" fillId="8" borderId="32" xfId="1" quotePrefix="1" applyNumberFormat="1" applyFont="1" applyFill="1" applyBorder="1" applyAlignment="1" applyProtection="1">
      <alignment horizontal="center" vertical="center"/>
      <protection locked="0"/>
    </xf>
    <xf numFmtId="38" fontId="4" fillId="10" borderId="2" xfId="1" applyNumberFormat="1" applyFont="1" applyFill="1" applyBorder="1" applyAlignment="1" applyProtection="1">
      <alignment horizontal="center" vertical="center" shrinkToFit="1"/>
      <protection hidden="1"/>
    </xf>
    <xf numFmtId="38" fontId="4" fillId="10" borderId="4" xfId="1" applyNumberFormat="1" applyFont="1" applyFill="1" applyBorder="1" applyAlignment="1" applyProtection="1">
      <alignment horizontal="center" vertical="center" shrinkToFit="1"/>
      <protection hidden="1"/>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10" borderId="2" xfId="0" applyFont="1" applyFill="1" applyBorder="1" applyAlignment="1">
      <alignment horizontal="center" vertical="center"/>
    </xf>
    <xf numFmtId="176" fontId="1" fillId="10" borderId="2" xfId="0" applyNumberFormat="1" applyFont="1" applyFill="1" applyBorder="1" applyAlignment="1" applyProtection="1">
      <alignment horizontal="center" vertical="center"/>
      <protection hidden="1"/>
    </xf>
    <xf numFmtId="176" fontId="1" fillId="10" borderId="4" xfId="0" applyNumberFormat="1" applyFont="1" applyFill="1" applyBorder="1" applyAlignment="1" applyProtection="1">
      <alignment horizontal="center" vertical="center"/>
      <protection hidden="1"/>
    </xf>
    <xf numFmtId="176" fontId="1" fillId="10" borderId="3" xfId="0" applyNumberFormat="1" applyFont="1" applyFill="1" applyBorder="1" applyAlignment="1" applyProtection="1">
      <alignment horizontal="center" vertical="center"/>
      <protection hidden="1"/>
    </xf>
    <xf numFmtId="188" fontId="1" fillId="10" borderId="2" xfId="0" applyNumberFormat="1" applyFont="1" applyFill="1" applyBorder="1" applyAlignment="1" applyProtection="1">
      <alignment horizontal="center" vertical="center"/>
      <protection hidden="1"/>
    </xf>
    <xf numFmtId="188" fontId="1" fillId="10" borderId="4" xfId="0" applyNumberFormat="1" applyFont="1" applyFill="1" applyBorder="1" applyAlignment="1" applyProtection="1">
      <alignment horizontal="center" vertical="center"/>
      <protection hidden="1"/>
    </xf>
    <xf numFmtId="188" fontId="1" fillId="10" borderId="3" xfId="0" applyNumberFormat="1" applyFont="1" applyFill="1" applyBorder="1" applyAlignment="1" applyProtection="1">
      <alignment horizontal="center" vertical="center"/>
      <protection hidden="1"/>
    </xf>
    <xf numFmtId="0" fontId="1" fillId="10" borderId="2" xfId="0" applyFont="1" applyFill="1" applyBorder="1" applyAlignment="1" applyProtection="1">
      <alignment horizontal="center" vertical="center"/>
      <protection locked="0"/>
    </xf>
    <xf numFmtId="0" fontId="1" fillId="10" borderId="4"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176" fontId="1" fillId="10" borderId="2" xfId="0" applyNumberFormat="1" applyFont="1" applyFill="1" applyBorder="1" applyAlignment="1" applyProtection="1">
      <alignment horizontal="center" vertical="center"/>
      <protection locked="0"/>
    </xf>
    <xf numFmtId="176" fontId="1" fillId="10" borderId="4" xfId="0" applyNumberFormat="1" applyFont="1" applyFill="1" applyBorder="1" applyAlignment="1" applyProtection="1">
      <alignment horizontal="center" vertical="center"/>
      <protection locked="0"/>
    </xf>
    <xf numFmtId="176" fontId="1" fillId="10" borderId="3"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8" xfId="0" applyFont="1" applyFill="1" applyBorder="1" applyAlignment="1" applyProtection="1">
      <alignment horizontal="right" vertical="center"/>
      <protection locked="0"/>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10" borderId="4"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2" xfId="0" applyFont="1" applyFill="1" applyBorder="1" applyAlignment="1" applyProtection="1">
      <alignment horizontal="center" vertical="center"/>
    </xf>
    <xf numFmtId="0" fontId="1" fillId="10" borderId="4" xfId="0" applyFont="1" applyFill="1" applyBorder="1" applyAlignment="1" applyProtection="1">
      <alignment horizontal="center" vertical="center"/>
    </xf>
    <xf numFmtId="0" fontId="1" fillId="10" borderId="3" xfId="0" applyFont="1" applyFill="1" applyBorder="1" applyAlignment="1" applyProtection="1">
      <alignment horizontal="center" vertical="center"/>
    </xf>
  </cellXfs>
  <cellStyles count="4">
    <cellStyle name="パーセント" xfId="2" builtinId="5"/>
    <cellStyle name="ハイパーリンク" xfId="3" builtinId="8"/>
    <cellStyle name="桁区切り" xfId="1" builtinId="6"/>
    <cellStyle name="標準" xfId="0" builtinId="0"/>
  </cellStyles>
  <dxfs count="4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FFFFCC"/>
      <color rgb="FF0000CC"/>
      <color rgb="FFFFCCFF"/>
      <color rgb="FFCCFFCC"/>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925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68580</xdr:colOff>
          <xdr:row>9</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269875</xdr:colOff>
      <xdr:row>12</xdr:row>
      <xdr:rowOff>79375</xdr:rowOff>
    </xdr:from>
    <xdr:to>
      <xdr:col>15</xdr:col>
      <xdr:colOff>101371</xdr:colOff>
      <xdr:row>13</xdr:row>
      <xdr:rowOff>156349</xdr:rowOff>
    </xdr:to>
    <xdr:sp macro="" textlink="">
      <xdr:nvSpPr>
        <xdr:cNvPr id="6" name="角丸四角形吹き出し 9">
          <a:extLst>
            <a:ext uri="{FF2B5EF4-FFF2-40B4-BE49-F238E27FC236}">
              <a16:creationId xmlns:a16="http://schemas.microsoft.com/office/drawing/2014/main" id="{00000000-0008-0000-0000-000006000000}"/>
            </a:ext>
          </a:extLst>
        </xdr:cNvPr>
        <xdr:cNvSpPr/>
      </xdr:nvSpPr>
      <xdr:spPr>
        <a:xfrm>
          <a:off x="6746875" y="2682875"/>
          <a:ext cx="2625496" cy="378599"/>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335643</xdr:colOff>
      <xdr:row>14</xdr:row>
      <xdr:rowOff>92982</xdr:rowOff>
    </xdr:from>
    <xdr:to>
      <xdr:col>13</xdr:col>
      <xdr:colOff>122251</xdr:colOff>
      <xdr:row>15</xdr:row>
      <xdr:rowOff>176893</xdr:rowOff>
    </xdr:to>
    <xdr:sp macro="" textlink="">
      <xdr:nvSpPr>
        <xdr:cNvPr id="7" name="角丸四角形吹き出し 11">
          <a:extLst>
            <a:ext uri="{FF2B5EF4-FFF2-40B4-BE49-F238E27FC236}">
              <a16:creationId xmlns:a16="http://schemas.microsoft.com/office/drawing/2014/main" id="{00000000-0008-0000-0000-000007000000}"/>
            </a:ext>
          </a:extLst>
        </xdr:cNvPr>
        <xdr:cNvSpPr/>
      </xdr:nvSpPr>
      <xdr:spPr>
        <a:xfrm>
          <a:off x="7615464" y="3358696"/>
          <a:ext cx="1337823" cy="383268"/>
        </a:xfrm>
        <a:prstGeom prst="wedgeRoundRectCallout">
          <a:avLst>
            <a:gd name="adj1" fmla="val -74409"/>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239551</xdr:colOff>
      <xdr:row>17</xdr:row>
      <xdr:rowOff>98895</xdr:rowOff>
    </xdr:from>
    <xdr:to>
      <xdr:col>23</xdr:col>
      <xdr:colOff>588323</xdr:colOff>
      <xdr:row>20</xdr:row>
      <xdr:rowOff>140970</xdr:rowOff>
    </xdr:to>
    <xdr:sp macro="" textlink="">
      <xdr:nvSpPr>
        <xdr:cNvPr id="9" name="角丸四角形吹き出し 10">
          <a:extLst>
            <a:ext uri="{FF2B5EF4-FFF2-40B4-BE49-F238E27FC236}">
              <a16:creationId xmlns:a16="http://schemas.microsoft.com/office/drawing/2014/main" id="{00000000-0008-0000-0000-000009000000}"/>
            </a:ext>
          </a:extLst>
        </xdr:cNvPr>
        <xdr:cNvSpPr/>
      </xdr:nvSpPr>
      <xdr:spPr>
        <a:xfrm>
          <a:off x="12891926" y="4289895"/>
          <a:ext cx="3539647" cy="1169200"/>
        </a:xfrm>
        <a:prstGeom prst="wedgeRoundRectCallout">
          <a:avLst>
            <a:gd name="adj1" fmla="val -70549"/>
            <a:gd name="adj2" fmla="val -957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最新の各月の送電または放電可能電力を、設備容量以下の整数値で入力してください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154940</xdr:colOff>
      <xdr:row>24</xdr:row>
      <xdr:rowOff>514078</xdr:rowOff>
    </xdr:from>
    <xdr:to>
      <xdr:col>23</xdr:col>
      <xdr:colOff>52183</xdr:colOff>
      <xdr:row>27</xdr:row>
      <xdr:rowOff>261547</xdr:rowOff>
    </xdr:to>
    <xdr:sp macro="" textlink="">
      <xdr:nvSpPr>
        <xdr:cNvPr id="10" name="角丸四角形吹き出し 7">
          <a:extLst>
            <a:ext uri="{FF2B5EF4-FFF2-40B4-BE49-F238E27FC236}">
              <a16:creationId xmlns:a16="http://schemas.microsoft.com/office/drawing/2014/main" id="{00000000-0008-0000-0000-00000A000000}"/>
            </a:ext>
          </a:extLst>
        </xdr:cNvPr>
        <xdr:cNvSpPr/>
      </xdr:nvSpPr>
      <xdr:spPr>
        <a:xfrm>
          <a:off x="12807315" y="7483203"/>
          <a:ext cx="3088118" cy="969844"/>
        </a:xfrm>
        <a:prstGeom prst="wedgeRoundRectCallout">
          <a:avLst>
            <a:gd name="adj1" fmla="val -74319"/>
            <a:gd name="adj2" fmla="val -3236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211728</xdr:colOff>
      <xdr:row>41</xdr:row>
      <xdr:rowOff>474708</xdr:rowOff>
    </xdr:from>
    <xdr:to>
      <xdr:col>24</xdr:col>
      <xdr:colOff>38100</xdr:colOff>
      <xdr:row>46</xdr:row>
      <xdr:rowOff>281940</xdr:rowOff>
    </xdr:to>
    <xdr:sp macro="" textlink="">
      <xdr:nvSpPr>
        <xdr:cNvPr id="11" name="角丸四角形吹き出し 13">
          <a:extLst>
            <a:ext uri="{FF2B5EF4-FFF2-40B4-BE49-F238E27FC236}">
              <a16:creationId xmlns:a16="http://schemas.microsoft.com/office/drawing/2014/main" id="{00000000-0008-0000-0000-00000B000000}"/>
            </a:ext>
          </a:extLst>
        </xdr:cNvPr>
        <xdr:cNvSpPr/>
      </xdr:nvSpPr>
      <xdr:spPr>
        <a:xfrm>
          <a:off x="14199871" y="13319851"/>
          <a:ext cx="4017372" cy="1712232"/>
        </a:xfrm>
        <a:prstGeom prst="wedgeRoundRectCallout">
          <a:avLst>
            <a:gd name="adj1" fmla="val -70688"/>
            <a:gd name="adj2" fmla="val 1308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メイン＆調達オークション</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各月の管理容量」から「</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各月の管理容量」を差し引いた値を入力してください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327388</xdr:colOff>
      <xdr:row>47</xdr:row>
      <xdr:rowOff>130902</xdr:rowOff>
    </xdr:from>
    <xdr:to>
      <xdr:col>23</xdr:col>
      <xdr:colOff>383643</xdr:colOff>
      <xdr:row>50</xdr:row>
      <xdr:rowOff>15875</xdr:rowOff>
    </xdr:to>
    <xdr:sp macro="" textlink="">
      <xdr:nvSpPr>
        <xdr:cNvPr id="12" name="角丸四角形吹き出し 6">
          <a:extLst>
            <a:ext uri="{FF2B5EF4-FFF2-40B4-BE49-F238E27FC236}">
              <a16:creationId xmlns:a16="http://schemas.microsoft.com/office/drawing/2014/main" id="{00000000-0008-0000-0000-00000C000000}"/>
            </a:ext>
          </a:extLst>
        </xdr:cNvPr>
        <xdr:cNvSpPr/>
      </xdr:nvSpPr>
      <xdr:spPr>
        <a:xfrm>
          <a:off x="12979763" y="15418527"/>
          <a:ext cx="3247130" cy="1218473"/>
        </a:xfrm>
        <a:prstGeom prst="wedgeRoundRectCallout">
          <a:avLst>
            <a:gd name="adj1" fmla="val -74639"/>
            <a:gd name="adj2" fmla="val -302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各月の上池容量または蓄電池容量</a:t>
          </a:r>
          <a:r>
            <a:rPr kumimoji="1" lang="en-US" altLang="ja-JP" sz="1100">
              <a:solidFill>
                <a:sysClr val="windowText" lastClr="000000"/>
              </a:solidFill>
              <a:latin typeface="Meiryo UI" panose="020B0604030504040204" pitchFamily="50" charset="-128"/>
              <a:ea typeface="Meiryo UI" panose="020B0604030504040204" pitchFamily="50" charset="-128"/>
            </a:rPr>
            <a:t>(23</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以下の数値となるよう、各月の運転または放電継続時間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(40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14</xdr:col>
      <xdr:colOff>331469</xdr:colOff>
      <xdr:row>53</xdr:row>
      <xdr:rowOff>188855</xdr:rowOff>
    </xdr:from>
    <xdr:to>
      <xdr:col>22</xdr:col>
      <xdr:colOff>236219</xdr:colOff>
      <xdr:row>58</xdr:row>
      <xdr:rowOff>188856</xdr:rowOff>
    </xdr:to>
    <xdr:sp macro="" textlink="">
      <xdr:nvSpPr>
        <xdr:cNvPr id="13" name="角丸四角形吹き出し 8">
          <a:extLst>
            <a:ext uri="{FF2B5EF4-FFF2-40B4-BE49-F238E27FC236}">
              <a16:creationId xmlns:a16="http://schemas.microsoft.com/office/drawing/2014/main" id="{00000000-0008-0000-0000-00000D000000}"/>
            </a:ext>
          </a:extLst>
        </xdr:cNvPr>
        <xdr:cNvSpPr/>
      </xdr:nvSpPr>
      <xdr:spPr>
        <a:xfrm>
          <a:off x="10085069" y="13546267"/>
          <a:ext cx="4754656" cy="986118"/>
        </a:xfrm>
        <a:prstGeom prst="wedgeRoundRectCallout">
          <a:avLst>
            <a:gd name="adj1" fmla="val -36034"/>
            <a:gd name="adj2" fmla="val -8666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(38</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行目</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各月の運転または放電継続時間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(40</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行目</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78105</xdr:colOff>
      <xdr:row>0</xdr:row>
      <xdr:rowOff>18960</xdr:rowOff>
    </xdr:from>
    <xdr:to>
      <xdr:col>24</xdr:col>
      <xdr:colOff>530450</xdr:colOff>
      <xdr:row>16</xdr:row>
      <xdr:rowOff>158751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507980" y="18960"/>
          <a:ext cx="4262345" cy="402916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電源等情報（詳細情報）に登録した「設備容量」の応札単位ごどの合計値を入力してください。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154098</xdr:colOff>
      <xdr:row>34</xdr:row>
      <xdr:rowOff>303168</xdr:rowOff>
    </xdr:from>
    <xdr:to>
      <xdr:col>23</xdr:col>
      <xdr:colOff>588918</xdr:colOff>
      <xdr:row>37</xdr:row>
      <xdr:rowOff>58241</xdr:rowOff>
    </xdr:to>
    <xdr:sp macro="" textlink="">
      <xdr:nvSpPr>
        <xdr:cNvPr id="17" name="角丸四角形吹き出し 10">
          <a:extLst>
            <a:ext uri="{FF2B5EF4-FFF2-40B4-BE49-F238E27FC236}">
              <a16:creationId xmlns:a16="http://schemas.microsoft.com/office/drawing/2014/main" id="{00000000-0008-0000-0000-000011000000}"/>
            </a:ext>
          </a:extLst>
        </xdr:cNvPr>
        <xdr:cNvSpPr/>
      </xdr:nvSpPr>
      <xdr:spPr>
        <a:xfrm>
          <a:off x="12806473" y="10606043"/>
          <a:ext cx="3625695" cy="1199698"/>
        </a:xfrm>
        <a:prstGeom prst="wedgeRoundRectCallout">
          <a:avLst>
            <a:gd name="adj1" fmla="val -69747"/>
            <a:gd name="adj2" fmla="val 599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調達オークション応札量が約定した場合の、仕上がりの管理容量を、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最新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各月の送電または放電可能電力</a:t>
          </a:r>
          <a:r>
            <a:rPr kumimoji="1" lang="en-US" altLang="ja-JP" sz="1100">
              <a:solidFill>
                <a:sysClr val="windowText" lastClr="000000"/>
              </a:solidFill>
              <a:latin typeface="Meiryo UI" panose="020B0604030504040204" pitchFamily="50" charset="-128"/>
              <a:ea typeface="Meiryo UI" panose="020B0604030504040204" pitchFamily="50" charset="-128"/>
            </a:rPr>
            <a:t>(19</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229053</xdr:colOff>
      <xdr:row>21</xdr:row>
      <xdr:rowOff>93709</xdr:rowOff>
    </xdr:from>
    <xdr:to>
      <xdr:col>23</xdr:col>
      <xdr:colOff>435428</xdr:colOff>
      <xdr:row>23</xdr:row>
      <xdr:rowOff>206374</xdr:rowOff>
    </xdr:to>
    <xdr:sp macro="" textlink="">
      <xdr:nvSpPr>
        <xdr:cNvPr id="18" name="角丸四角形吹き出し 7">
          <a:extLst>
            <a:ext uri="{FF2B5EF4-FFF2-40B4-BE49-F238E27FC236}">
              <a16:creationId xmlns:a16="http://schemas.microsoft.com/office/drawing/2014/main" id="{00000000-0008-0000-0000-000012000000}"/>
            </a:ext>
          </a:extLst>
        </xdr:cNvPr>
        <xdr:cNvSpPr/>
      </xdr:nvSpPr>
      <xdr:spPr>
        <a:xfrm>
          <a:off x="12881428" y="5935709"/>
          <a:ext cx="3397250" cy="938165"/>
        </a:xfrm>
        <a:prstGeom prst="wedgeRoundRectCallout">
          <a:avLst>
            <a:gd name="adj1" fmla="val -71718"/>
            <a:gd name="adj2" fmla="val -8552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最新の各月の運転または放電継続時間を、整数値で入力してください</a:t>
          </a:r>
        </a:p>
      </xdr:txBody>
    </xdr:sp>
    <xdr:clientData/>
  </xdr:twoCellAnchor>
  <xdr:twoCellAnchor>
    <xdr:from>
      <xdr:col>17</xdr:col>
      <xdr:colOff>206350</xdr:colOff>
      <xdr:row>37</xdr:row>
      <xdr:rowOff>172194</xdr:rowOff>
    </xdr:from>
    <xdr:to>
      <xdr:col>23</xdr:col>
      <xdr:colOff>549407</xdr:colOff>
      <xdr:row>41</xdr:row>
      <xdr:rowOff>260350</xdr:rowOff>
    </xdr:to>
    <xdr:sp macro="" textlink="">
      <xdr:nvSpPr>
        <xdr:cNvPr id="19" name="角丸四角形吹き出し 10">
          <a:extLst>
            <a:ext uri="{FF2B5EF4-FFF2-40B4-BE49-F238E27FC236}">
              <a16:creationId xmlns:a16="http://schemas.microsoft.com/office/drawing/2014/main" id="{00000000-0008-0000-0000-000013000000}"/>
            </a:ext>
          </a:extLst>
        </xdr:cNvPr>
        <xdr:cNvSpPr/>
      </xdr:nvSpPr>
      <xdr:spPr>
        <a:xfrm>
          <a:off x="12858725" y="11919694"/>
          <a:ext cx="3533932" cy="1231156"/>
        </a:xfrm>
        <a:prstGeom prst="wedgeRoundRectCallout">
          <a:avLst>
            <a:gd name="adj1" fmla="val -70901"/>
            <a:gd name="adj2" fmla="val -16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調達オークション応札量が約定した場合の、仕上がりの運転または放電継続時間を、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最新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各月の運転または放電継続時間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(21</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322036</xdr:colOff>
      <xdr:row>15</xdr:row>
      <xdr:rowOff>188232</xdr:rowOff>
    </xdr:from>
    <xdr:to>
      <xdr:col>15</xdr:col>
      <xdr:colOff>27214</xdr:colOff>
      <xdr:row>16</xdr:row>
      <xdr:rowOff>272142</xdr:rowOff>
    </xdr:to>
    <xdr:sp macro="" textlink="">
      <xdr:nvSpPr>
        <xdr:cNvPr id="20" name="角丸四角形吹き出し 11">
          <a:extLst>
            <a:ext uri="{FF2B5EF4-FFF2-40B4-BE49-F238E27FC236}">
              <a16:creationId xmlns:a16="http://schemas.microsoft.com/office/drawing/2014/main" id="{00000000-0008-0000-0000-000014000000}"/>
            </a:ext>
          </a:extLst>
        </xdr:cNvPr>
        <xdr:cNvSpPr/>
      </xdr:nvSpPr>
      <xdr:spPr>
        <a:xfrm>
          <a:off x="7601857" y="3753303"/>
          <a:ext cx="2807607" cy="383268"/>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331833</xdr:colOff>
      <xdr:row>13</xdr:row>
      <xdr:rowOff>132352</xdr:rowOff>
    </xdr:from>
    <xdr:to>
      <xdr:col>13</xdr:col>
      <xdr:colOff>126061</xdr:colOff>
      <xdr:row>14</xdr:row>
      <xdr:rowOff>127363</xdr:rowOff>
    </xdr:to>
    <xdr:sp macro="" textlink="">
      <xdr:nvSpPr>
        <xdr:cNvPr id="21" name="角丸四角形吹き出し 11">
          <a:extLst>
            <a:ext uri="{FF2B5EF4-FFF2-40B4-BE49-F238E27FC236}">
              <a16:creationId xmlns:a16="http://schemas.microsoft.com/office/drawing/2014/main" id="{00000000-0008-0000-0000-000015000000}"/>
            </a:ext>
          </a:extLst>
        </xdr:cNvPr>
        <xdr:cNvSpPr/>
      </xdr:nvSpPr>
      <xdr:spPr>
        <a:xfrm>
          <a:off x="8142333" y="3037477"/>
          <a:ext cx="1572228" cy="376011"/>
        </a:xfrm>
        <a:prstGeom prst="wedgeRoundRectCallout">
          <a:avLst>
            <a:gd name="adj1" fmla="val -73399"/>
            <a:gd name="adj2" fmla="val 589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336152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9902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76200</xdr:colOff>
          <xdr:row>9</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78033</xdr:colOff>
      <xdr:row>1</xdr:row>
      <xdr:rowOff>180109</xdr:rowOff>
    </xdr:from>
    <xdr:to>
      <xdr:col>24</xdr:col>
      <xdr:colOff>537578</xdr:colOff>
      <xdr:row>17</xdr:row>
      <xdr:rowOff>165100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3906092" y="393021"/>
          <a:ext cx="4650545" cy="404152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379186</xdr:colOff>
      <xdr:row>12</xdr:row>
      <xdr:rowOff>10871</xdr:rowOff>
    </xdr:from>
    <xdr:to>
      <xdr:col>5</xdr:col>
      <xdr:colOff>518937</xdr:colOff>
      <xdr:row>18</xdr:row>
      <xdr:rowOff>63943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88786" y="2241626"/>
          <a:ext cx="3145841" cy="1190357"/>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⑨期待容量</a:t>
          </a:r>
          <a:r>
            <a:rPr kumimoji="1" lang="en-US" altLang="ja-JP" sz="1600">
              <a:solidFill>
                <a:sysClr val="windowText" lastClr="000000"/>
              </a:solidFill>
              <a:latin typeface="Meiryo UI" panose="020B0604030504040204" pitchFamily="50" charset="-128"/>
              <a:ea typeface="Meiryo UI" panose="020B0604030504040204" pitchFamily="50" charset="-128"/>
            </a:rPr>
            <a:t>(kW)</a:t>
          </a: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⑤最小月＋⑧</a:t>
          </a:r>
          <a:r>
            <a:rPr kumimoji="1" lang="en-US" altLang="ja-JP" sz="1600">
              <a:solidFill>
                <a:sysClr val="windowText" lastClr="000000"/>
              </a:solidFill>
              <a:latin typeface="Meiryo UI" panose="020B0604030504040204" pitchFamily="50" charset="-128"/>
              <a:ea typeface="Meiryo UI" panose="020B0604030504040204" pitchFamily="50" charset="-128"/>
            </a:rPr>
            <a:t>)*1000</a:t>
          </a: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24078</xdr:colOff>
      <xdr:row>12</xdr:row>
      <xdr:rowOff>20396</xdr:rowOff>
    </xdr:from>
    <xdr:to>
      <xdr:col>16</xdr:col>
      <xdr:colOff>225827</xdr:colOff>
      <xdr:row>18</xdr:row>
      <xdr:rowOff>60133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906968" y="2245436"/>
          <a:ext cx="2539184" cy="1182737"/>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⑤揚水供給力</a:t>
          </a:r>
          <a:r>
            <a:rPr kumimoji="1" lang="en-US" altLang="ja-JP" sz="1600">
              <a:solidFill>
                <a:sysClr val="windowText" lastClr="000000"/>
              </a:solidFill>
              <a:latin typeface="Meiryo UI" panose="020B0604030504040204" pitchFamily="50" charset="-128"/>
              <a:ea typeface="Meiryo UI" panose="020B0604030504040204" pitchFamily="50" charset="-128"/>
            </a:rPr>
            <a:t>(MW)</a:t>
          </a: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=α*β/1000</a:t>
          </a: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20268</xdr:colOff>
      <xdr:row>48</xdr:row>
      <xdr:rowOff>19185</xdr:rowOff>
    </xdr:from>
    <xdr:to>
      <xdr:col>16</xdr:col>
      <xdr:colOff>225827</xdr:colOff>
      <xdr:row>55</xdr:row>
      <xdr:rowOff>17874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03158" y="8911725"/>
          <a:ext cx="2542994" cy="120645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⑧カウント可能な設備量</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⑦全国合計</a:t>
          </a: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②</a:t>
          </a:r>
          <a:r>
            <a:rPr kumimoji="1" lang="en-US" altLang="ja-JP" sz="1600">
              <a:solidFill>
                <a:sysClr val="windowText" lastClr="000000"/>
              </a:solidFill>
              <a:latin typeface="Meiryo UI" panose="020B0604030504040204" pitchFamily="50" charset="-128"/>
              <a:ea typeface="Meiryo UI" panose="020B0604030504040204" pitchFamily="50" charset="-128"/>
            </a:rPr>
            <a:t>*1.9)/12</a:t>
          </a:r>
        </a:p>
      </xdr:txBody>
    </xdr:sp>
    <xdr:clientData/>
  </xdr:twoCellAnchor>
  <xdr:twoCellAnchor>
    <xdr:from>
      <xdr:col>12</xdr:col>
      <xdr:colOff>16458</xdr:colOff>
      <xdr:row>79</xdr:row>
      <xdr:rowOff>132823</xdr:rowOff>
    </xdr:from>
    <xdr:to>
      <xdr:col>16</xdr:col>
      <xdr:colOff>225827</xdr:colOff>
      <xdr:row>86</xdr:row>
      <xdr:rowOff>16125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906968" y="14662258"/>
          <a:ext cx="2539184" cy="1083452"/>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1000</a:t>
          </a:r>
        </a:p>
      </xdr:txBody>
    </xdr:sp>
    <xdr:clientData/>
  </xdr:twoCellAnchor>
  <xdr:twoCellAnchor>
    <xdr:from>
      <xdr:col>23</xdr:col>
      <xdr:colOff>435732</xdr:colOff>
      <xdr:row>48</xdr:row>
      <xdr:rowOff>89342</xdr:rowOff>
    </xdr:from>
    <xdr:to>
      <xdr:col>27</xdr:col>
      <xdr:colOff>753513</xdr:colOff>
      <xdr:row>54</xdr:row>
      <xdr:rowOff>152417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4927067" y="8989502"/>
          <a:ext cx="2750466" cy="108796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⑦停止可能量</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②</a:t>
          </a: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⑥年間</a:t>
          </a:r>
          <a:r>
            <a:rPr kumimoji="1" lang="en-US" altLang="ja-JP" sz="16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23</xdr:col>
      <xdr:colOff>435732</xdr:colOff>
      <xdr:row>59</xdr:row>
      <xdr:rowOff>58852</xdr:rowOff>
    </xdr:from>
    <xdr:to>
      <xdr:col>27</xdr:col>
      <xdr:colOff>753513</xdr:colOff>
      <xdr:row>65</xdr:row>
      <xdr:rowOff>85062</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4927067" y="10913542"/>
          <a:ext cx="2750466" cy="117492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②容量市場調達量</a:t>
          </a:r>
          <a:r>
            <a:rPr kumimoji="1" lang="en-US" altLang="ja-JP" sz="1600">
              <a:solidFill>
                <a:sysClr val="windowText" lastClr="000000"/>
              </a:solidFill>
              <a:latin typeface="Meiryo UI" panose="020B0604030504040204" pitchFamily="50" charset="-128"/>
              <a:ea typeface="Meiryo UI" panose="020B0604030504040204" pitchFamily="50" charset="-128"/>
            </a:rPr>
            <a:t>(MW)</a:t>
          </a:r>
        </a:p>
      </xdr:txBody>
    </xdr:sp>
    <xdr:clientData/>
  </xdr:twoCellAnchor>
  <xdr:twoCellAnchor>
    <xdr:from>
      <xdr:col>23</xdr:col>
      <xdr:colOff>435732</xdr:colOff>
      <xdr:row>69</xdr:row>
      <xdr:rowOff>132676</xdr:rowOff>
    </xdr:from>
    <xdr:to>
      <xdr:col>27</xdr:col>
      <xdr:colOff>757323</xdr:colOff>
      <xdr:row>75</xdr:row>
      <xdr:rowOff>135057</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27067" y="12928561"/>
          <a:ext cx="2754276" cy="1023461"/>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基準値：</a:t>
          </a:r>
          <a:r>
            <a:rPr kumimoji="1" lang="en-US" altLang="ja-JP" sz="1600">
              <a:solidFill>
                <a:sysClr val="windowText" lastClr="000000"/>
              </a:solidFill>
              <a:latin typeface="Meiryo UI" panose="020B0604030504040204" pitchFamily="50" charset="-128"/>
              <a:ea typeface="Meiryo UI" panose="020B0604030504040204" pitchFamily="50" charset="-128"/>
            </a:rPr>
            <a:t>1.9</a:t>
          </a:r>
          <a:r>
            <a:rPr kumimoji="1" lang="ja-JP" altLang="en-US" sz="1600">
              <a:solidFill>
                <a:sysClr val="windowText" lastClr="000000"/>
              </a:solidFill>
              <a:latin typeface="Meiryo UI" panose="020B0604030504040204" pitchFamily="50" charset="-128"/>
              <a:ea typeface="Meiryo UI" panose="020B0604030504040204" pitchFamily="50" charset="-128"/>
            </a:rPr>
            <a:t>ヶ月</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23</xdr:col>
      <xdr:colOff>435732</xdr:colOff>
      <xdr:row>79</xdr:row>
      <xdr:rowOff>136633</xdr:rowOff>
    </xdr:from>
    <xdr:to>
      <xdr:col>27</xdr:col>
      <xdr:colOff>739416</xdr:colOff>
      <xdr:row>86</xdr:row>
      <xdr:rowOff>35175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4927067" y="14658448"/>
          <a:ext cx="2742084" cy="1102502"/>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12</a:t>
          </a:r>
          <a:r>
            <a:rPr kumimoji="1" lang="ja-JP" altLang="en-US" sz="1600">
              <a:solidFill>
                <a:sysClr val="windowText" lastClr="000000"/>
              </a:solidFill>
              <a:latin typeface="Meiryo UI" panose="020B0604030504040204" pitchFamily="50" charset="-128"/>
              <a:ea typeface="Meiryo UI" panose="020B0604030504040204" pitchFamily="50" charset="-128"/>
            </a:rPr>
            <a:t>ヶ月</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20099</xdr:colOff>
      <xdr:row>50</xdr:row>
      <xdr:rowOff>2499</xdr:rowOff>
    </xdr:from>
    <xdr:to>
      <xdr:col>23</xdr:col>
      <xdr:colOff>439719</xdr:colOff>
      <xdr:row>51</xdr:row>
      <xdr:rowOff>130855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3894214" y="9241749"/>
          <a:ext cx="1029220" cy="3036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全国合計</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35</xdr:col>
      <xdr:colOff>246</xdr:colOff>
      <xdr:row>48</xdr:row>
      <xdr:rowOff>87437</xdr:rowOff>
    </xdr:from>
    <xdr:to>
      <xdr:col>39</xdr:col>
      <xdr:colOff>97775</xdr:colOff>
      <xdr:row>54</xdr:row>
      <xdr:rowOff>152417</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022046" y="8985692"/>
          <a:ext cx="2608319" cy="109177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⑥最小期待量からの</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増分除き</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④</a:t>
          </a: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⑤各月</a:t>
          </a: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⑤最小月</a:t>
          </a:r>
          <a:r>
            <a:rPr kumimoji="1" lang="en-US" altLang="ja-JP" sz="160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48</xdr:col>
      <xdr:colOff>581563</xdr:colOff>
      <xdr:row>48</xdr:row>
      <xdr:rowOff>89342</xdr:rowOff>
    </xdr:from>
    <xdr:to>
      <xdr:col>52</xdr:col>
      <xdr:colOff>536647</xdr:colOff>
      <xdr:row>54</xdr:row>
      <xdr:rowOff>152417</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0777718" y="8989502"/>
          <a:ext cx="2991654" cy="108796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④必要供給力</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再エネ除き</a:t>
          </a:r>
          <a:r>
            <a:rPr kumimoji="1" lang="en-US" altLang="ja-JP" sz="16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14</xdr:col>
      <xdr:colOff>123047</xdr:colOff>
      <xdr:row>18</xdr:row>
      <xdr:rowOff>56323</xdr:rowOff>
    </xdr:from>
    <xdr:to>
      <xdr:col>37</xdr:col>
      <xdr:colOff>47106</xdr:colOff>
      <xdr:row>48</xdr:row>
      <xdr:rowOff>89342</xdr:rowOff>
    </xdr:to>
    <xdr:cxnSp macro="">
      <xdr:nvCxnSpPr>
        <xdr:cNvPr id="13" name="コネクタ: カギ線 12">
          <a:extLst>
            <a:ext uri="{FF2B5EF4-FFF2-40B4-BE49-F238E27FC236}">
              <a16:creationId xmlns:a16="http://schemas.microsoft.com/office/drawing/2014/main" id="{00000000-0008-0000-0200-00000D000000}"/>
            </a:ext>
          </a:extLst>
        </xdr:cNvPr>
        <xdr:cNvCxnSpPr>
          <a:stCxn id="3" idx="2"/>
          <a:endCxn id="11" idx="0"/>
        </xdr:cNvCxnSpPr>
      </xdr:nvCxnSpPr>
      <xdr:spPr>
        <a:xfrm rot="16200000" flipH="1">
          <a:off x="13481672" y="-818837"/>
          <a:ext cx="5557519" cy="14059159"/>
        </a:xfrm>
        <a:prstGeom prst="bentConnector3">
          <a:avLst>
            <a:gd name="adj1" fmla="val 8511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515127</xdr:colOff>
      <xdr:row>15</xdr:row>
      <xdr:rowOff>36455</xdr:rowOff>
    </xdr:from>
    <xdr:to>
      <xdr:col>12</xdr:col>
      <xdr:colOff>20268</xdr:colOff>
      <xdr:row>15</xdr:row>
      <xdr:rowOff>36455</xdr:rowOff>
    </xdr:to>
    <xdr:cxnSp macro="">
      <xdr:nvCxnSpPr>
        <xdr:cNvPr id="14" name="直線矢印コネクタ 13">
          <a:extLst>
            <a:ext uri="{FF2B5EF4-FFF2-40B4-BE49-F238E27FC236}">
              <a16:creationId xmlns:a16="http://schemas.microsoft.com/office/drawing/2014/main" id="{00000000-0008-0000-0200-00000E000000}"/>
            </a:ext>
          </a:extLst>
        </xdr:cNvPr>
        <xdr:cNvCxnSpPr>
          <a:stCxn id="3" idx="1"/>
          <a:endCxn id="2" idx="3"/>
        </xdr:cNvCxnSpPr>
      </xdr:nvCxnSpPr>
      <xdr:spPr>
        <a:xfrm flipH="1">
          <a:off x="4130817" y="2836805"/>
          <a:ext cx="3772341" cy="0"/>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165044</xdr:colOff>
      <xdr:row>18</xdr:row>
      <xdr:rowOff>63943</xdr:rowOff>
    </xdr:from>
    <xdr:to>
      <xdr:col>12</xdr:col>
      <xdr:colOff>20268</xdr:colOff>
      <xdr:row>51</xdr:row>
      <xdr:rowOff>101657</xdr:rowOff>
    </xdr:to>
    <xdr:cxnSp macro="">
      <xdr:nvCxnSpPr>
        <xdr:cNvPr id="15" name="コネクタ: カギ線 14">
          <a:extLst>
            <a:ext uri="{FF2B5EF4-FFF2-40B4-BE49-F238E27FC236}">
              <a16:creationId xmlns:a16="http://schemas.microsoft.com/office/drawing/2014/main" id="{00000000-0008-0000-0200-00000F000000}"/>
            </a:ext>
          </a:extLst>
        </xdr:cNvPr>
        <xdr:cNvCxnSpPr>
          <a:stCxn id="4" idx="1"/>
          <a:endCxn id="2" idx="2"/>
        </xdr:cNvCxnSpPr>
      </xdr:nvCxnSpPr>
      <xdr:spPr>
        <a:xfrm rot="10800000">
          <a:off x="2569154" y="3431983"/>
          <a:ext cx="5334004" cy="6076564"/>
        </a:xfrm>
        <a:prstGeom prst="bentConnector2">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225827</xdr:colOff>
      <xdr:row>51</xdr:row>
      <xdr:rowOff>101657</xdr:rowOff>
    </xdr:from>
    <xdr:to>
      <xdr:col>23</xdr:col>
      <xdr:colOff>435732</xdr:colOff>
      <xdr:row>51</xdr:row>
      <xdr:rowOff>120879</xdr:rowOff>
    </xdr:to>
    <xdr:cxnSp macro="">
      <xdr:nvCxnSpPr>
        <xdr:cNvPr id="16" name="直線矢印コネクタ 15">
          <a:extLst>
            <a:ext uri="{FF2B5EF4-FFF2-40B4-BE49-F238E27FC236}">
              <a16:creationId xmlns:a16="http://schemas.microsoft.com/office/drawing/2014/main" id="{00000000-0008-0000-0200-000010000000}"/>
            </a:ext>
          </a:extLst>
        </xdr:cNvPr>
        <xdr:cNvCxnSpPr>
          <a:stCxn id="6" idx="1"/>
          <a:endCxn id="4" idx="3"/>
        </xdr:cNvCxnSpPr>
      </xdr:nvCxnSpPr>
      <xdr:spPr>
        <a:xfrm flipH="1" flipV="1">
          <a:off x="10446152" y="9508547"/>
          <a:ext cx="4480915" cy="24937"/>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51</xdr:row>
      <xdr:rowOff>101657</xdr:rowOff>
    </xdr:from>
    <xdr:to>
      <xdr:col>23</xdr:col>
      <xdr:colOff>435733</xdr:colOff>
      <xdr:row>62</xdr:row>
      <xdr:rowOff>71958</xdr:rowOff>
    </xdr:to>
    <xdr:cxnSp macro="">
      <xdr:nvCxnSpPr>
        <xdr:cNvPr id="17" name="コネクタ: カギ線 16">
          <a:extLst>
            <a:ext uri="{FF2B5EF4-FFF2-40B4-BE49-F238E27FC236}">
              <a16:creationId xmlns:a16="http://schemas.microsoft.com/office/drawing/2014/main" id="{00000000-0008-0000-0200-000011000000}"/>
            </a:ext>
          </a:extLst>
        </xdr:cNvPr>
        <xdr:cNvCxnSpPr>
          <a:stCxn id="7" idx="1"/>
          <a:endCxn id="4" idx="3"/>
        </xdr:cNvCxnSpPr>
      </xdr:nvCxnSpPr>
      <xdr:spPr>
        <a:xfrm rot="10800000">
          <a:off x="10446153" y="9508547"/>
          <a:ext cx="4480915" cy="1991506"/>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51</xdr:row>
      <xdr:rowOff>101658</xdr:rowOff>
    </xdr:from>
    <xdr:to>
      <xdr:col>23</xdr:col>
      <xdr:colOff>435733</xdr:colOff>
      <xdr:row>72</xdr:row>
      <xdr:rowOff>133868</xdr:rowOff>
    </xdr:to>
    <xdr:cxnSp macro="">
      <xdr:nvCxnSpPr>
        <xdr:cNvPr id="18" name="コネクタ: カギ線 17">
          <a:extLst>
            <a:ext uri="{FF2B5EF4-FFF2-40B4-BE49-F238E27FC236}">
              <a16:creationId xmlns:a16="http://schemas.microsoft.com/office/drawing/2014/main" id="{00000000-0008-0000-0200-000012000000}"/>
            </a:ext>
          </a:extLst>
        </xdr:cNvPr>
        <xdr:cNvCxnSpPr>
          <a:stCxn id="8" idx="1"/>
          <a:endCxn id="4" idx="3"/>
        </xdr:cNvCxnSpPr>
      </xdr:nvCxnSpPr>
      <xdr:spPr>
        <a:xfrm rot="10800000">
          <a:off x="10446153" y="9508548"/>
          <a:ext cx="4480915" cy="3927935"/>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51</xdr:row>
      <xdr:rowOff>101657</xdr:rowOff>
    </xdr:from>
    <xdr:to>
      <xdr:col>23</xdr:col>
      <xdr:colOff>435733</xdr:colOff>
      <xdr:row>83</xdr:row>
      <xdr:rowOff>2777</xdr:rowOff>
    </xdr:to>
    <xdr:cxnSp macro="">
      <xdr:nvCxnSpPr>
        <xdr:cNvPr id="19" name="コネクタ: カギ線 18">
          <a:extLst>
            <a:ext uri="{FF2B5EF4-FFF2-40B4-BE49-F238E27FC236}">
              <a16:creationId xmlns:a16="http://schemas.microsoft.com/office/drawing/2014/main" id="{00000000-0008-0000-0200-000013000000}"/>
            </a:ext>
          </a:extLst>
        </xdr:cNvPr>
        <xdr:cNvCxnSpPr>
          <a:stCxn id="9" idx="1"/>
          <a:endCxn id="4" idx="3"/>
        </xdr:cNvCxnSpPr>
      </xdr:nvCxnSpPr>
      <xdr:spPr>
        <a:xfrm rot="10800000">
          <a:off x="10446153" y="9508547"/>
          <a:ext cx="4480915" cy="5705655"/>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165044</xdr:colOff>
      <xdr:row>18</xdr:row>
      <xdr:rowOff>63943</xdr:rowOff>
    </xdr:from>
    <xdr:to>
      <xdr:col>12</xdr:col>
      <xdr:colOff>16458</xdr:colOff>
      <xdr:row>82</xdr:row>
      <xdr:rowOff>157601</xdr:rowOff>
    </xdr:to>
    <xdr:cxnSp macro="">
      <xdr:nvCxnSpPr>
        <xdr:cNvPr id="20" name="コネクタ: カギ線 19">
          <a:extLst>
            <a:ext uri="{FF2B5EF4-FFF2-40B4-BE49-F238E27FC236}">
              <a16:creationId xmlns:a16="http://schemas.microsoft.com/office/drawing/2014/main" id="{00000000-0008-0000-0200-000014000000}"/>
            </a:ext>
          </a:extLst>
        </xdr:cNvPr>
        <xdr:cNvCxnSpPr>
          <a:stCxn id="5" idx="1"/>
          <a:endCxn id="2" idx="2"/>
        </xdr:cNvCxnSpPr>
      </xdr:nvCxnSpPr>
      <xdr:spPr>
        <a:xfrm rot="10800000">
          <a:off x="2569154" y="3431983"/>
          <a:ext cx="5337814" cy="11767498"/>
        </a:xfrm>
        <a:prstGeom prst="bentConnector2">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93965</xdr:colOff>
      <xdr:row>51</xdr:row>
      <xdr:rowOff>120879</xdr:rowOff>
    </xdr:from>
    <xdr:to>
      <xdr:col>48</xdr:col>
      <xdr:colOff>583468</xdr:colOff>
      <xdr:row>51</xdr:row>
      <xdr:rowOff>122784</xdr:rowOff>
    </xdr:to>
    <xdr:cxnSp macro="">
      <xdr:nvCxnSpPr>
        <xdr:cNvPr id="21" name="直線矢印コネクタ 20">
          <a:extLst>
            <a:ext uri="{FF2B5EF4-FFF2-40B4-BE49-F238E27FC236}">
              <a16:creationId xmlns:a16="http://schemas.microsoft.com/office/drawing/2014/main" id="{00000000-0008-0000-0200-000015000000}"/>
            </a:ext>
          </a:extLst>
        </xdr:cNvPr>
        <xdr:cNvCxnSpPr>
          <a:stCxn id="12" idx="1"/>
          <a:endCxn id="11" idx="3"/>
        </xdr:cNvCxnSpPr>
      </xdr:nvCxnSpPr>
      <xdr:spPr>
        <a:xfrm flipH="1" flipV="1">
          <a:off x="24634175" y="9533484"/>
          <a:ext cx="6147353" cy="1905"/>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435732</xdr:colOff>
      <xdr:row>12</xdr:row>
      <xdr:rowOff>16344</xdr:rowOff>
    </xdr:from>
    <xdr:to>
      <xdr:col>27</xdr:col>
      <xdr:colOff>626051</xdr:colOff>
      <xdr:row>18</xdr:row>
      <xdr:rowOff>74922</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4927067" y="2249004"/>
          <a:ext cx="2628719" cy="1197768"/>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α.</a:t>
          </a:r>
          <a:r>
            <a:rPr kumimoji="1" lang="ja-JP" altLang="en-US" sz="1600">
              <a:solidFill>
                <a:sysClr val="windowText" lastClr="000000"/>
              </a:solidFill>
              <a:latin typeface="Meiryo UI" panose="020B0604030504040204" pitchFamily="50" charset="-128"/>
              <a:ea typeface="Meiryo UI" panose="020B0604030504040204" pitchFamily="50" charset="-128"/>
            </a:rPr>
            <a:t>各月の調整係数</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（期待容量算出用）</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23</xdr:col>
      <xdr:colOff>435732</xdr:colOff>
      <xdr:row>23</xdr:row>
      <xdr:rowOff>141</xdr:rowOff>
    </xdr:from>
    <xdr:to>
      <xdr:col>28</xdr:col>
      <xdr:colOff>4675</xdr:colOff>
      <xdr:row>29</xdr:row>
      <xdr:rowOff>45748</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14927067" y="4324491"/>
          <a:ext cx="2776963" cy="1190512"/>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β.</a:t>
          </a:r>
          <a:r>
            <a:rPr kumimoji="1" lang="ja-JP" altLang="en-US" sz="1600">
              <a:solidFill>
                <a:sysClr val="windowText" lastClr="000000"/>
              </a:solidFill>
              <a:latin typeface="Meiryo UI" panose="020B0604030504040204" pitchFamily="50" charset="-128"/>
              <a:ea typeface="Meiryo UI" panose="020B0604030504040204" pitchFamily="50" charset="-128"/>
            </a:rPr>
            <a:t>各月の送電または</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放電可能電力量</a:t>
          </a:r>
          <a:r>
            <a:rPr kumimoji="1" lang="en-US" altLang="ja-JP" sz="1600">
              <a:solidFill>
                <a:sysClr val="windowText" lastClr="000000"/>
              </a:solidFill>
              <a:latin typeface="Meiryo UI" panose="020B0604030504040204" pitchFamily="50" charset="-128"/>
              <a:ea typeface="Meiryo UI" panose="020B0604030504040204" pitchFamily="50" charset="-128"/>
            </a:rPr>
            <a:t>(kW)</a:t>
          </a:r>
        </a:p>
      </xdr:txBody>
    </xdr:sp>
    <xdr:clientData/>
  </xdr:twoCellAnchor>
  <xdr:twoCellAnchor>
    <xdr:from>
      <xdr:col>23</xdr:col>
      <xdr:colOff>435732</xdr:colOff>
      <xdr:row>33</xdr:row>
      <xdr:rowOff>98436</xdr:rowOff>
    </xdr:from>
    <xdr:to>
      <xdr:col>27</xdr:col>
      <xdr:colOff>777516</xdr:colOff>
      <xdr:row>39</xdr:row>
      <xdr:rowOff>101251</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4927067" y="6352551"/>
          <a:ext cx="2770659" cy="1031515"/>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1000</a:t>
          </a:r>
        </a:p>
      </xdr:txBody>
    </xdr:sp>
    <xdr:clientData/>
  </xdr:twoCellAnchor>
  <xdr:twoCellAnchor>
    <xdr:from>
      <xdr:col>16</xdr:col>
      <xdr:colOff>225827</xdr:colOff>
      <xdr:row>15</xdr:row>
      <xdr:rowOff>36455</xdr:rowOff>
    </xdr:from>
    <xdr:to>
      <xdr:col>23</xdr:col>
      <xdr:colOff>439542</xdr:colOff>
      <xdr:row>15</xdr:row>
      <xdr:rowOff>47538</xdr:rowOff>
    </xdr:to>
    <xdr:cxnSp macro="">
      <xdr:nvCxnSpPr>
        <xdr:cNvPr id="25" name="直線矢印コネクタ 24">
          <a:extLst>
            <a:ext uri="{FF2B5EF4-FFF2-40B4-BE49-F238E27FC236}">
              <a16:creationId xmlns:a16="http://schemas.microsoft.com/office/drawing/2014/main" id="{00000000-0008-0000-0200-000019000000}"/>
            </a:ext>
          </a:extLst>
        </xdr:cNvPr>
        <xdr:cNvCxnSpPr>
          <a:stCxn id="22" idx="1"/>
          <a:endCxn id="3" idx="3"/>
        </xdr:cNvCxnSpPr>
      </xdr:nvCxnSpPr>
      <xdr:spPr>
        <a:xfrm flipH="1" flipV="1">
          <a:off x="10446152" y="2836805"/>
          <a:ext cx="4477105" cy="12988"/>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15</xdr:row>
      <xdr:rowOff>36456</xdr:rowOff>
    </xdr:from>
    <xdr:to>
      <xdr:col>23</xdr:col>
      <xdr:colOff>439543</xdr:colOff>
      <xdr:row>26</xdr:row>
      <xdr:rowOff>23898</xdr:rowOff>
    </xdr:to>
    <xdr:cxnSp macro="">
      <xdr:nvCxnSpPr>
        <xdr:cNvPr id="26" name="コネクタ: カギ線 25">
          <a:extLst>
            <a:ext uri="{FF2B5EF4-FFF2-40B4-BE49-F238E27FC236}">
              <a16:creationId xmlns:a16="http://schemas.microsoft.com/office/drawing/2014/main" id="{00000000-0008-0000-0200-00001A000000}"/>
            </a:ext>
          </a:extLst>
        </xdr:cNvPr>
        <xdr:cNvCxnSpPr>
          <a:stCxn id="23" idx="1"/>
          <a:endCxn id="3" idx="3"/>
        </xdr:cNvCxnSpPr>
      </xdr:nvCxnSpPr>
      <xdr:spPr>
        <a:xfrm rot="10800000">
          <a:off x="10446153" y="2836806"/>
          <a:ext cx="4477105" cy="2079132"/>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15</xdr:row>
      <xdr:rowOff>36456</xdr:rowOff>
    </xdr:from>
    <xdr:to>
      <xdr:col>23</xdr:col>
      <xdr:colOff>439543</xdr:colOff>
      <xdr:row>36</xdr:row>
      <xdr:rowOff>96034</xdr:rowOff>
    </xdr:to>
    <xdr:cxnSp macro="">
      <xdr:nvCxnSpPr>
        <xdr:cNvPr id="27" name="コネクタ: カギ線 26">
          <a:extLst>
            <a:ext uri="{FF2B5EF4-FFF2-40B4-BE49-F238E27FC236}">
              <a16:creationId xmlns:a16="http://schemas.microsoft.com/office/drawing/2014/main" id="{00000000-0008-0000-0200-00001B000000}"/>
            </a:ext>
          </a:extLst>
        </xdr:cNvPr>
        <xdr:cNvCxnSpPr>
          <a:stCxn id="24" idx="1"/>
          <a:endCxn id="3" idx="3"/>
        </xdr:cNvCxnSpPr>
      </xdr:nvCxnSpPr>
      <xdr:spPr>
        <a:xfrm rot="10800000">
          <a:off x="10446153" y="2836806"/>
          <a:ext cx="4477105" cy="4027693"/>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751608</xdr:colOff>
      <xdr:row>51</xdr:row>
      <xdr:rowOff>120880</xdr:rowOff>
    </xdr:from>
    <xdr:to>
      <xdr:col>35</xdr:col>
      <xdr:colOff>246</xdr:colOff>
      <xdr:row>51</xdr:row>
      <xdr:rowOff>122785</xdr:rowOff>
    </xdr:to>
    <xdr:cxnSp macro="">
      <xdr:nvCxnSpPr>
        <xdr:cNvPr id="28" name="直線矢印コネクタ 27">
          <a:extLst>
            <a:ext uri="{FF2B5EF4-FFF2-40B4-BE49-F238E27FC236}">
              <a16:creationId xmlns:a16="http://schemas.microsoft.com/office/drawing/2014/main" id="{00000000-0008-0000-0200-00001C000000}"/>
            </a:ext>
          </a:extLst>
        </xdr:cNvPr>
        <xdr:cNvCxnSpPr>
          <a:stCxn id="11" idx="1"/>
          <a:endCxn id="6" idx="3"/>
        </xdr:cNvCxnSpPr>
      </xdr:nvCxnSpPr>
      <xdr:spPr>
        <a:xfrm flipH="1">
          <a:off x="17675628" y="9533485"/>
          <a:ext cx="4346418" cy="1905"/>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317971</xdr:colOff>
      <xdr:row>13</xdr:row>
      <xdr:rowOff>86839</xdr:rowOff>
    </xdr:from>
    <xdr:to>
      <xdr:col>12</xdr:col>
      <xdr:colOff>89545</xdr:colOff>
      <xdr:row>14</xdr:row>
      <xdr:rowOff>169474</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6989281" y="2508094"/>
          <a:ext cx="990774" cy="275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最小月</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595575</xdr:colOff>
      <xdr:row>54</xdr:row>
      <xdr:rowOff>152417</xdr:rowOff>
    </xdr:from>
    <xdr:to>
      <xdr:col>25</xdr:col>
      <xdr:colOff>595575</xdr:colOff>
      <xdr:row>59</xdr:row>
      <xdr:rowOff>55042</xdr:rowOff>
    </xdr:to>
    <xdr:cxnSp macro="">
      <xdr:nvCxnSpPr>
        <xdr:cNvPr id="30" name="直線矢印コネクタ 29">
          <a:extLst>
            <a:ext uri="{FF2B5EF4-FFF2-40B4-BE49-F238E27FC236}">
              <a16:creationId xmlns:a16="http://schemas.microsoft.com/office/drawing/2014/main" id="{00000000-0008-0000-0200-00001E000000}"/>
            </a:ext>
          </a:extLst>
        </xdr:cNvPr>
        <xdr:cNvCxnSpPr>
          <a:stCxn id="7" idx="0"/>
          <a:endCxn id="6" idx="2"/>
        </xdr:cNvCxnSpPr>
      </xdr:nvCxnSpPr>
      <xdr:spPr>
        <a:xfrm flipV="1">
          <a:off x="16298490" y="10077467"/>
          <a:ext cx="0" cy="839885"/>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453746</xdr:colOff>
      <xdr:row>50</xdr:row>
      <xdr:rowOff>2499</xdr:rowOff>
    </xdr:from>
    <xdr:to>
      <xdr:col>34</xdr:col>
      <xdr:colOff>193974</xdr:colOff>
      <xdr:row>51</xdr:row>
      <xdr:rowOff>123235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8151196" y="9241749"/>
          <a:ext cx="3454978" cy="2940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年間</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401014</xdr:colOff>
      <xdr:row>6</xdr:row>
      <xdr:rowOff>2046</xdr:rowOff>
    </xdr:from>
    <xdr:to>
      <xdr:col>4</xdr:col>
      <xdr:colOff>242454</xdr:colOff>
      <xdr:row>9</xdr:row>
      <xdr:rowOff>93685</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006804" y="1106946"/>
          <a:ext cx="2249360" cy="64789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容量市場</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算出</a:t>
          </a:r>
        </a:p>
      </xdr:txBody>
    </xdr:sp>
    <xdr:clientData/>
  </xdr:twoCellAnchor>
  <xdr:twoCellAnchor>
    <xdr:from>
      <xdr:col>5</xdr:col>
      <xdr:colOff>303293</xdr:colOff>
      <xdr:row>6</xdr:row>
      <xdr:rowOff>1976</xdr:rowOff>
    </xdr:from>
    <xdr:to>
      <xdr:col>9</xdr:col>
      <xdr:colOff>121228</xdr:colOff>
      <xdr:row>9</xdr:row>
      <xdr:rowOff>95159</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3922793" y="1106876"/>
          <a:ext cx="2258240" cy="649443"/>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EUE</a:t>
          </a:r>
          <a:r>
            <a:rPr kumimoji="1" lang="ja-JP" altLang="en-US" sz="1600">
              <a:solidFill>
                <a:sysClr val="windowText" lastClr="000000"/>
              </a:solidFill>
              <a:latin typeface="Meiryo UI" panose="020B0604030504040204" pitchFamily="50" charset="-128"/>
              <a:ea typeface="Meiryo UI" panose="020B0604030504040204" pitchFamily="50" charset="-128"/>
            </a:rPr>
            <a:t>チーム</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算出</a:t>
          </a:r>
        </a:p>
      </xdr:txBody>
    </xdr:sp>
    <xdr:clientData/>
  </xdr:twoCellAnchor>
  <xdr:twoCellAnchor>
    <xdr:from>
      <xdr:col>10</xdr:col>
      <xdr:colOff>180803</xdr:colOff>
      <xdr:row>6</xdr:row>
      <xdr:rowOff>1976</xdr:rowOff>
    </xdr:from>
    <xdr:to>
      <xdr:col>13</xdr:col>
      <xdr:colOff>332856</xdr:colOff>
      <xdr:row>9</xdr:row>
      <xdr:rowOff>98969</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6846398" y="1106876"/>
          <a:ext cx="1980853" cy="645633"/>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係数</a:t>
          </a:r>
        </a:p>
      </xdr:txBody>
    </xdr:sp>
    <xdr:clientData/>
  </xdr:twoCellAnchor>
  <xdr:twoCellAnchor>
    <xdr:from>
      <xdr:col>34</xdr:col>
      <xdr:colOff>560766</xdr:colOff>
      <xdr:row>12</xdr:row>
      <xdr:rowOff>16344</xdr:rowOff>
    </xdr:from>
    <xdr:to>
      <xdr:col>39</xdr:col>
      <xdr:colOff>81392</xdr:colOff>
      <xdr:row>18</xdr:row>
      <xdr:rowOff>74922</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1971061" y="2249004"/>
          <a:ext cx="2648636" cy="1197768"/>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調整係数</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（各月・エリア・運転継続時間）</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629861</xdr:colOff>
      <xdr:row>15</xdr:row>
      <xdr:rowOff>47538</xdr:rowOff>
    </xdr:from>
    <xdr:to>
      <xdr:col>34</xdr:col>
      <xdr:colOff>558861</xdr:colOff>
      <xdr:row>15</xdr:row>
      <xdr:rowOff>47538</xdr:rowOff>
    </xdr:to>
    <xdr:cxnSp macro="">
      <xdr:nvCxnSpPr>
        <xdr:cNvPr id="36" name="直線矢印コネクタ 35">
          <a:extLst>
            <a:ext uri="{FF2B5EF4-FFF2-40B4-BE49-F238E27FC236}">
              <a16:creationId xmlns:a16="http://schemas.microsoft.com/office/drawing/2014/main" id="{00000000-0008-0000-0200-000024000000}"/>
            </a:ext>
          </a:extLst>
        </xdr:cNvPr>
        <xdr:cNvCxnSpPr>
          <a:stCxn id="35" idx="1"/>
          <a:endCxn id="22" idx="3"/>
        </xdr:cNvCxnSpPr>
      </xdr:nvCxnSpPr>
      <xdr:spPr>
        <a:xfrm flipH="1">
          <a:off x="17551976" y="2849793"/>
          <a:ext cx="4415275" cy="0"/>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454121</xdr:colOff>
      <xdr:row>6</xdr:row>
      <xdr:rowOff>2046</xdr:rowOff>
    </xdr:from>
    <xdr:to>
      <xdr:col>18</xdr:col>
      <xdr:colOff>86591</xdr:colOff>
      <xdr:row>9</xdr:row>
      <xdr:rowOff>97495</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9560021" y="1106946"/>
          <a:ext cx="1968000" cy="64408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事業者</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調達</a:t>
          </a:r>
          <a:r>
            <a:rPr kumimoji="1" lang="en-US" altLang="ja-JP" sz="1600">
              <a:solidFill>
                <a:sysClr val="windowText" lastClr="000000"/>
              </a:solidFill>
              <a:latin typeface="Meiryo UI" panose="020B0604030504040204" pitchFamily="50" charset="-128"/>
              <a:ea typeface="Meiryo UI" panose="020B0604030504040204" pitchFamily="50" charset="-128"/>
            </a:rPr>
            <a:t>AX】</a:t>
          </a:r>
          <a:r>
            <a:rPr kumimoji="1" lang="ja-JP" altLang="en-US" sz="1600">
              <a:solidFill>
                <a:sysClr val="windowText" lastClr="000000"/>
              </a:solidFill>
              <a:latin typeface="Meiryo UI" panose="020B0604030504040204" pitchFamily="50" charset="-128"/>
              <a:ea typeface="Meiryo UI" panose="020B0604030504040204" pitchFamily="50" charset="-128"/>
            </a:rPr>
            <a:t>入力データ</a:t>
          </a:r>
        </a:p>
      </xdr:txBody>
    </xdr:sp>
    <xdr:clientData/>
  </xdr:twoCellAnchor>
  <xdr:twoCellAnchor>
    <xdr:from>
      <xdr:col>30</xdr:col>
      <xdr:colOff>168777</xdr:colOff>
      <xdr:row>14</xdr:row>
      <xdr:rowOff>39792</xdr:rowOff>
    </xdr:from>
    <xdr:to>
      <xdr:col>32</xdr:col>
      <xdr:colOff>433645</xdr:colOff>
      <xdr:row>16</xdr:row>
      <xdr:rowOff>59574</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19146387" y="2649642"/>
          <a:ext cx="1484068" cy="396972"/>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月・エリア・時間</a:t>
          </a:r>
        </a:p>
      </xdr:txBody>
    </xdr:sp>
    <xdr:clientData/>
  </xdr:twoCellAnchor>
  <xdr:twoCellAnchor>
    <xdr:from>
      <xdr:col>35</xdr:col>
      <xdr:colOff>15621</xdr:colOff>
      <xdr:row>16</xdr:row>
      <xdr:rowOff>9629</xdr:rowOff>
    </xdr:from>
    <xdr:to>
      <xdr:col>38</xdr:col>
      <xdr:colOff>630346</xdr:colOff>
      <xdr:row>17</xdr:row>
      <xdr:rowOff>179313</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22041231" y="3002384"/>
          <a:ext cx="2435905" cy="3563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「調整係数」シートに転記</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38</xdr:col>
      <xdr:colOff>225137</xdr:colOff>
      <xdr:row>34</xdr:row>
      <xdr:rowOff>33224</xdr:rowOff>
    </xdr:from>
    <xdr:to>
      <xdr:col>43</xdr:col>
      <xdr:colOff>250248</xdr:colOff>
      <xdr:row>41</xdr:row>
      <xdr:rowOff>33446</xdr:rowOff>
    </xdr:to>
    <xdr:sp macro="" textlink="">
      <xdr:nvSpPr>
        <xdr:cNvPr id="40" name="吹き出し: 四角形 39">
          <a:extLst>
            <a:ext uri="{FF2B5EF4-FFF2-40B4-BE49-F238E27FC236}">
              <a16:creationId xmlns:a16="http://schemas.microsoft.com/office/drawing/2014/main" id="{00000000-0008-0000-0200-000028000000}"/>
            </a:ext>
          </a:extLst>
        </xdr:cNvPr>
        <xdr:cNvSpPr/>
      </xdr:nvSpPr>
      <xdr:spPr>
        <a:xfrm>
          <a:off x="24075737" y="6460694"/>
          <a:ext cx="3212176" cy="1267047"/>
        </a:xfrm>
        <a:prstGeom prst="wedgeRectCallout">
          <a:avLst>
            <a:gd name="adj1" fmla="val -46736"/>
            <a:gd name="adj2" fmla="val 147575"/>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rPr>
            <a:t>登録事業者の影響除き</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800">
              <a:solidFill>
                <a:sysClr val="windowText" lastClr="000000"/>
              </a:solidFill>
              <a:latin typeface="Meiryo UI" panose="020B0604030504040204" pitchFamily="50" charset="-128"/>
              <a:ea typeface="Meiryo UI" panose="020B0604030504040204" pitchFamily="50" charset="-128"/>
            </a:rPr>
            <a:t>⇒最小月からの増分を必要供給力から引いた分</a:t>
          </a:r>
        </a:p>
      </xdr:txBody>
    </xdr:sp>
    <xdr:clientData/>
  </xdr:twoCellAnchor>
  <xdr:twoCellAnchor>
    <xdr:from>
      <xdr:col>30</xdr:col>
      <xdr:colOff>428871</xdr:colOff>
      <xdr:row>34</xdr:row>
      <xdr:rowOff>28885</xdr:rowOff>
    </xdr:from>
    <xdr:to>
      <xdr:col>35</xdr:col>
      <xdr:colOff>465413</xdr:colOff>
      <xdr:row>41</xdr:row>
      <xdr:rowOff>25538</xdr:rowOff>
    </xdr:to>
    <xdr:sp macro="" textlink="">
      <xdr:nvSpPr>
        <xdr:cNvPr id="41" name="吹き出し: 四角形 40">
          <a:extLst>
            <a:ext uri="{FF2B5EF4-FFF2-40B4-BE49-F238E27FC236}">
              <a16:creationId xmlns:a16="http://schemas.microsoft.com/office/drawing/2014/main" id="{00000000-0008-0000-0200-000029000000}"/>
            </a:ext>
          </a:extLst>
        </xdr:cNvPr>
        <xdr:cNvSpPr/>
      </xdr:nvSpPr>
      <xdr:spPr>
        <a:xfrm>
          <a:off x="19404576" y="6456355"/>
          <a:ext cx="3084542" cy="1261573"/>
        </a:xfrm>
        <a:prstGeom prst="wedgeRectCallout">
          <a:avLst>
            <a:gd name="adj1" fmla="val -108189"/>
            <a:gd name="adj2" fmla="val 143088"/>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rPr>
            <a:t>既に取ってる分と必要分の差分が停止できる量。余剰分。</a:t>
          </a:r>
        </a:p>
      </xdr:txBody>
    </xdr:sp>
    <xdr:clientData/>
  </xdr:twoCellAnchor>
  <xdr:twoCellAnchor>
    <xdr:from>
      <xdr:col>30</xdr:col>
      <xdr:colOff>457041</xdr:colOff>
      <xdr:row>16</xdr:row>
      <xdr:rowOff>92416</xdr:rowOff>
    </xdr:from>
    <xdr:to>
      <xdr:col>32</xdr:col>
      <xdr:colOff>152908</xdr:colOff>
      <xdr:row>21</xdr:row>
      <xdr:rowOff>130996</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19430841" y="3087076"/>
          <a:ext cx="915067" cy="9910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北海道</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10h</a:t>
          </a: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40</xdr:col>
      <xdr:colOff>36299</xdr:colOff>
      <xdr:row>28</xdr:row>
      <xdr:rowOff>115319</xdr:rowOff>
    </xdr:from>
    <xdr:to>
      <xdr:col>42</xdr:col>
      <xdr:colOff>434021</xdr:colOff>
      <xdr:row>30</xdr:row>
      <xdr:rowOff>63588</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25201349" y="5392169"/>
          <a:ext cx="1658832" cy="3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エリアごとにあり</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39</xdr:col>
      <xdr:colOff>186258</xdr:colOff>
      <xdr:row>51</xdr:row>
      <xdr:rowOff>41347</xdr:rowOff>
    </xdr:from>
    <xdr:to>
      <xdr:col>41</xdr:col>
      <xdr:colOff>422417</xdr:colOff>
      <xdr:row>55</xdr:row>
      <xdr:rowOff>140545</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24720753" y="9452047"/>
          <a:ext cx="1495364" cy="781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対象以外のエリアは④の値になる</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667783</xdr:colOff>
      <xdr:row>0</xdr:row>
      <xdr:rowOff>0</xdr:rowOff>
    </xdr:from>
    <xdr:ext cx="3963586"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15440" y="0"/>
          <a:ext cx="3963586"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4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4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4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355691</xdr:colOff>
      <xdr:row>35</xdr:row>
      <xdr:rowOff>159140</xdr:rowOff>
    </xdr:from>
    <xdr:ext cx="6760029" cy="3166753"/>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9085073" y="6826640"/>
          <a:ext cx="6760029" cy="3166753"/>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100" b="0">
              <a:solidFill>
                <a:sysClr val="windowText" lastClr="000000"/>
              </a:solidFill>
              <a:latin typeface="Meiryo UI" panose="020B0604030504040204" pitchFamily="50" charset="-128"/>
              <a:ea typeface="Meiryo UI" panose="020B0604030504040204" pitchFamily="50" charset="-128"/>
            </a:rPr>
            <a:t>.ver3_</a:t>
          </a:r>
          <a:r>
            <a:rPr kumimoji="1" lang="ja-JP" altLang="en-US" sz="11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1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データ引用箇所：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「年間」ワークシート</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「再エネ供給力」に記載の値（</a:t>
          </a:r>
          <a:r>
            <a:rPr kumimoji="1" lang="en-US" altLang="ja-JP" sz="1100" b="0" strike="sngStrike" baseline="0">
              <a:solidFill>
                <a:sysClr val="windowText" lastClr="000000"/>
              </a:solidFill>
              <a:latin typeface="Meiryo UI" panose="020B0604030504040204" pitchFamily="50" charset="-128"/>
              <a:ea typeface="Meiryo UI" panose="020B0604030504040204" pitchFamily="50" charset="-128"/>
            </a:rPr>
            <a:t>V38</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a:t>
          </a:r>
          <a:r>
            <a:rPr kumimoji="1" lang="en-US" altLang="ja-JP" sz="1100" b="0" strike="sngStrike" baseline="0">
              <a:solidFill>
                <a:sysClr val="windowText" lastClr="000000"/>
              </a:solidFill>
              <a:latin typeface="Meiryo UI" panose="020B0604030504040204" pitchFamily="50" charset="-128"/>
              <a:ea typeface="Meiryo UI" panose="020B0604030504040204" pitchFamily="50" charset="-128"/>
            </a:rPr>
            <a:t>AD49</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1">
              <a:solidFill>
                <a:srgbClr val="FF0000"/>
              </a:solidFill>
              <a:latin typeface="Meiryo UI" panose="020B0604030504040204" pitchFamily="50" charset="-128"/>
              <a:ea typeface="Meiryo UI" panose="020B0604030504040204" pitchFamily="50" charset="-128"/>
            </a:rPr>
            <a:t>または、再エネ各月年間調整係数算定「年間」シートの</a:t>
          </a:r>
          <a:r>
            <a:rPr kumimoji="1" lang="en-US" altLang="ja-JP" sz="1100" b="1">
              <a:solidFill>
                <a:srgbClr val="FF0000"/>
              </a:solidFill>
              <a:latin typeface="Meiryo UI" panose="020B0604030504040204" pitchFamily="50" charset="-128"/>
              <a:ea typeface="Meiryo UI" panose="020B0604030504040204" pitchFamily="50" charset="-128"/>
            </a:rPr>
            <a:t>AC42</a:t>
          </a:r>
          <a:r>
            <a:rPr kumimoji="1" lang="ja-JP" altLang="en-US" sz="1100" b="1">
              <a:solidFill>
                <a:srgbClr val="FF0000"/>
              </a:solidFill>
              <a:latin typeface="Meiryo UI" panose="020B0604030504040204" pitchFamily="50" charset="-128"/>
              <a:ea typeface="Meiryo UI" panose="020B0604030504040204" pitchFamily="50" charset="-128"/>
            </a:rPr>
            <a:t>において、</a:t>
          </a:r>
          <a:r>
            <a:rPr kumimoji="1" lang="en-US" altLang="ja-JP" sz="1100" b="1">
              <a:solidFill>
                <a:srgbClr val="FF0000"/>
              </a:solidFill>
              <a:latin typeface="Meiryo UI" panose="020B0604030504040204" pitchFamily="50" charset="-128"/>
              <a:ea typeface="Meiryo UI" panose="020B0604030504040204" pitchFamily="50" charset="-128"/>
            </a:rPr>
            <a:t>Case</a:t>
          </a:r>
          <a:r>
            <a:rPr kumimoji="1" lang="ja-JP" altLang="en-US" sz="1100" b="1">
              <a:solidFill>
                <a:srgbClr val="FF0000"/>
              </a:solidFill>
              <a:latin typeface="Meiryo UI" panose="020B0604030504040204" pitchFamily="50" charset="-128"/>
              <a:ea typeface="Meiryo UI" panose="020B0604030504040204" pitchFamily="50" charset="-128"/>
            </a:rPr>
            <a:t>２を入力し、</a:t>
          </a:r>
        </a:p>
        <a:p>
          <a:pPr algn="l"/>
          <a:r>
            <a:rPr kumimoji="1" lang="en-US" altLang="ja-JP" sz="1100" b="1">
              <a:solidFill>
                <a:srgbClr val="FF0000"/>
              </a:solidFill>
              <a:latin typeface="Meiryo UI" panose="020B0604030504040204" pitchFamily="50" charset="-128"/>
              <a:ea typeface="Meiryo UI" panose="020B0604030504040204" pitchFamily="50" charset="-128"/>
            </a:rPr>
            <a:t>AE63</a:t>
          </a:r>
          <a:r>
            <a:rPr kumimoji="1" lang="ja-JP" altLang="en-US" sz="1100" b="1">
              <a:solidFill>
                <a:srgbClr val="FF0000"/>
              </a:solidFill>
              <a:latin typeface="Meiryo UI" panose="020B0604030504040204" pitchFamily="50" charset="-128"/>
              <a:ea typeface="Meiryo UI" panose="020B0604030504040204" pitchFamily="50" charset="-128"/>
            </a:rPr>
            <a:t>～</a:t>
          </a:r>
          <a:r>
            <a:rPr kumimoji="1" lang="en-US" altLang="ja-JP" sz="1100" b="1">
              <a:solidFill>
                <a:srgbClr val="FF0000"/>
              </a:solidFill>
              <a:latin typeface="Meiryo UI" panose="020B0604030504040204" pitchFamily="50" charset="-128"/>
              <a:ea typeface="Meiryo UI" panose="020B0604030504040204" pitchFamily="50" charset="-128"/>
            </a:rPr>
            <a:t>AM74</a:t>
          </a:r>
          <a:r>
            <a:rPr kumimoji="1" lang="ja-JP" altLang="en-US" sz="1100" b="1">
              <a:solidFill>
                <a:srgbClr val="FF0000"/>
              </a:solidFill>
              <a:latin typeface="Meiryo UI" panose="020B0604030504040204" pitchFamily="50" charset="-128"/>
              <a:ea typeface="Meiryo UI" panose="020B0604030504040204" pitchFamily="50" charset="-128"/>
            </a:rPr>
            <a:t>に出力される値</a:t>
          </a: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\\172.18.25.71\</a:t>
          </a:r>
          <a:r>
            <a:rPr kumimoji="1" lang="ja-JP" altLang="en-US" sz="11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100" b="0">
              <a:solidFill>
                <a:sysClr val="windowText" lastClr="000000"/>
              </a:solidFill>
              <a:latin typeface="Meiryo UI" panose="020B0604030504040204" pitchFamily="50" charset="-128"/>
              <a:ea typeface="Meiryo UI" panose="020B0604030504040204" pitchFamily="50" charset="-128"/>
            </a:rPr>
            <a:t>\05_</a:t>
          </a:r>
          <a:r>
            <a:rPr kumimoji="1" lang="ja-JP" altLang="en-US" sz="11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100" b="0">
              <a:solidFill>
                <a:sysClr val="windowText" lastClr="000000"/>
              </a:solidFill>
              <a:latin typeface="Meiryo UI" panose="020B0604030504040204" pitchFamily="50" charset="-128"/>
              <a:ea typeface="Meiryo UI" panose="020B0604030504040204" pitchFamily="50" charset="-128"/>
            </a:rPr>
            <a:t>\03  </a:t>
          </a:r>
          <a:r>
            <a:rPr kumimoji="1" lang="ja-JP" altLang="en-US" sz="11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100" b="0">
              <a:solidFill>
                <a:sysClr val="windowText" lastClr="000000"/>
              </a:solidFill>
              <a:latin typeface="Meiryo UI" panose="020B0604030504040204" pitchFamily="50" charset="-128"/>
              <a:ea typeface="Meiryo UI" panose="020B0604030504040204" pitchFamily="50" charset="-128"/>
            </a:rPr>
            <a:t>\18 </a:t>
          </a:r>
          <a:r>
            <a:rPr kumimoji="1" lang="ja-JP" altLang="en-US" sz="11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100" b="0">
              <a:solidFill>
                <a:sysClr val="windowText" lastClr="000000"/>
              </a:solidFill>
              <a:latin typeface="Meiryo UI" panose="020B0604030504040204" pitchFamily="50" charset="-128"/>
              <a:ea typeface="Meiryo UI" panose="020B0604030504040204" pitchFamily="50" charset="-128"/>
            </a:rPr>
            <a:t>\2025</a:t>
          </a:r>
          <a:r>
            <a:rPr kumimoji="1" lang="ja-JP" altLang="en-US" sz="11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\08-01.</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100" b="0">
              <a:solidFill>
                <a:sysClr val="windowText" lastClr="000000"/>
              </a:solidFill>
              <a:latin typeface="Meiryo UI" panose="020B0604030504040204" pitchFamily="50" charset="-128"/>
              <a:ea typeface="Meiryo UI" panose="020B0604030504040204" pitchFamily="50" charset="-128"/>
            </a:rPr>
            <a:t>\01_</a:t>
          </a:r>
          <a:r>
            <a:rPr kumimoji="1" lang="ja-JP" altLang="en-US" sz="1100" b="0">
              <a:solidFill>
                <a:sysClr val="windowText" lastClr="000000"/>
              </a:solidFill>
              <a:latin typeface="Meiryo UI" panose="020B0604030504040204" pitchFamily="50" charset="-128"/>
              <a:ea typeface="Meiryo UI" panose="020B0604030504040204" pitchFamily="50" charset="-128"/>
            </a:rPr>
            <a:t>作業用</a:t>
          </a:r>
          <a:r>
            <a:rPr kumimoji="1" lang="en-US" altLang="ja-JP" sz="1100" b="0">
              <a:solidFill>
                <a:sysClr val="windowText" lastClr="000000"/>
              </a:solidFill>
              <a:latin typeface="Meiryo UI" panose="020B0604030504040204" pitchFamily="50" charset="-128"/>
              <a:ea typeface="Meiryo UI" panose="020B0604030504040204" pitchFamily="50" charset="-128"/>
            </a:rPr>
            <a:t>\02_ </a:t>
          </a:r>
          <a:r>
            <a:rPr kumimoji="1" lang="ja-JP" altLang="en-US" sz="11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11</xdr:col>
      <xdr:colOff>363311</xdr:colOff>
      <xdr:row>1</xdr:row>
      <xdr:rowOff>130794</xdr:rowOff>
    </xdr:from>
    <xdr:ext cx="6760029" cy="2730159"/>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9092693" y="321294"/>
          <a:ext cx="6760029" cy="2730159"/>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100" b="0">
              <a:solidFill>
                <a:sysClr val="windowText" lastClr="000000"/>
              </a:solidFill>
              <a:latin typeface="Meiryo UI" panose="020B0604030504040204" pitchFamily="50" charset="-128"/>
              <a:ea typeface="Meiryo UI" panose="020B0604030504040204" pitchFamily="50" charset="-128"/>
            </a:rPr>
            <a:t>.ver3_</a:t>
          </a:r>
          <a:r>
            <a:rPr kumimoji="1" lang="ja-JP" altLang="en-US" sz="11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1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データ引用箇所：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「年間」ワークシート</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「再エネ供給力」に記載の値（</a:t>
          </a:r>
          <a:r>
            <a:rPr kumimoji="1" lang="en-US" altLang="ja-JP" sz="1100" b="0">
              <a:solidFill>
                <a:sysClr val="windowText" lastClr="000000"/>
              </a:solidFill>
              <a:latin typeface="Meiryo UI" panose="020B0604030504040204" pitchFamily="50" charset="-128"/>
              <a:ea typeface="Meiryo UI" panose="020B0604030504040204" pitchFamily="50" charset="-128"/>
            </a:rPr>
            <a:t>AE49</a:t>
          </a:r>
          <a:r>
            <a:rPr kumimoji="1" lang="ja-JP" altLang="en-US" sz="1100" b="0">
              <a:solidFill>
                <a:sysClr val="windowText" lastClr="000000"/>
              </a:solidFill>
              <a:latin typeface="Meiryo UI" panose="020B0604030504040204" pitchFamily="50" charset="-128"/>
              <a:ea typeface="Meiryo UI" panose="020B0604030504040204" pitchFamily="50" charset="-128"/>
            </a:rPr>
            <a:t>～</a:t>
          </a:r>
          <a:r>
            <a:rPr kumimoji="1" lang="en-US" altLang="ja-JP" sz="1100" b="0">
              <a:solidFill>
                <a:sysClr val="windowText" lastClr="000000"/>
              </a:solidFill>
              <a:latin typeface="Meiryo UI" panose="020B0604030504040204" pitchFamily="50" charset="-128"/>
              <a:ea typeface="Meiryo UI" panose="020B0604030504040204" pitchFamily="50" charset="-128"/>
            </a:rPr>
            <a:t>AM59</a:t>
          </a:r>
          <a:r>
            <a:rPr kumimoji="1" lang="ja-JP" altLang="en-US" sz="11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\\172.18.25.71\</a:t>
          </a:r>
          <a:r>
            <a:rPr kumimoji="1" lang="ja-JP" altLang="en-US" sz="11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100" b="0">
              <a:solidFill>
                <a:sysClr val="windowText" lastClr="000000"/>
              </a:solidFill>
              <a:latin typeface="Meiryo UI" panose="020B0604030504040204" pitchFamily="50" charset="-128"/>
              <a:ea typeface="Meiryo UI" panose="020B0604030504040204" pitchFamily="50" charset="-128"/>
            </a:rPr>
            <a:t>\05_</a:t>
          </a:r>
          <a:r>
            <a:rPr kumimoji="1" lang="ja-JP" altLang="en-US" sz="11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100" b="0">
              <a:solidFill>
                <a:sysClr val="windowText" lastClr="000000"/>
              </a:solidFill>
              <a:latin typeface="Meiryo UI" panose="020B0604030504040204" pitchFamily="50" charset="-128"/>
              <a:ea typeface="Meiryo UI" panose="020B0604030504040204" pitchFamily="50" charset="-128"/>
            </a:rPr>
            <a:t>\03  </a:t>
          </a:r>
          <a:r>
            <a:rPr kumimoji="1" lang="ja-JP" altLang="en-US" sz="11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100" b="0">
              <a:solidFill>
                <a:sysClr val="windowText" lastClr="000000"/>
              </a:solidFill>
              <a:latin typeface="Meiryo UI" panose="020B0604030504040204" pitchFamily="50" charset="-128"/>
              <a:ea typeface="Meiryo UI" panose="020B0604030504040204" pitchFamily="50" charset="-128"/>
            </a:rPr>
            <a:t>\18 </a:t>
          </a:r>
          <a:r>
            <a:rPr kumimoji="1" lang="ja-JP" altLang="en-US" sz="11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100" b="0">
              <a:solidFill>
                <a:sysClr val="windowText" lastClr="000000"/>
              </a:solidFill>
              <a:latin typeface="Meiryo UI" panose="020B0604030504040204" pitchFamily="50" charset="-128"/>
              <a:ea typeface="Meiryo UI" panose="020B0604030504040204" pitchFamily="50" charset="-128"/>
            </a:rPr>
            <a:t>\2025</a:t>
          </a:r>
          <a:r>
            <a:rPr kumimoji="1" lang="ja-JP" altLang="en-US" sz="11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\08-01.</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100" b="0">
              <a:solidFill>
                <a:sysClr val="windowText" lastClr="000000"/>
              </a:solidFill>
              <a:latin typeface="Meiryo UI" panose="020B0604030504040204" pitchFamily="50" charset="-128"/>
              <a:ea typeface="Meiryo UI" panose="020B0604030504040204" pitchFamily="50" charset="-128"/>
            </a:rPr>
            <a:t>\01_</a:t>
          </a:r>
          <a:r>
            <a:rPr kumimoji="1" lang="ja-JP" altLang="en-US" sz="1100" b="0">
              <a:solidFill>
                <a:sysClr val="windowText" lastClr="000000"/>
              </a:solidFill>
              <a:latin typeface="Meiryo UI" panose="020B0604030504040204" pitchFamily="50" charset="-128"/>
              <a:ea typeface="Meiryo UI" panose="020B0604030504040204" pitchFamily="50" charset="-128"/>
            </a:rPr>
            <a:t>作業用</a:t>
          </a:r>
          <a:r>
            <a:rPr kumimoji="1" lang="en-US" altLang="ja-JP" sz="1100" b="0">
              <a:solidFill>
                <a:sysClr val="windowText" lastClr="000000"/>
              </a:solidFill>
              <a:latin typeface="Meiryo UI" panose="020B0604030504040204" pitchFamily="50" charset="-128"/>
              <a:ea typeface="Meiryo UI" panose="020B0604030504040204" pitchFamily="50" charset="-128"/>
            </a:rPr>
            <a:t>\02_ </a:t>
          </a:r>
          <a:r>
            <a:rPr kumimoji="1" lang="ja-JP" altLang="en-US" sz="11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11</xdr:col>
      <xdr:colOff>355691</xdr:colOff>
      <xdr:row>17</xdr:row>
      <xdr:rowOff>96900</xdr:rowOff>
    </xdr:from>
    <xdr:ext cx="6760029" cy="3260621"/>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9085073" y="3335400"/>
          <a:ext cx="6760029" cy="3260621"/>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100" b="0">
              <a:solidFill>
                <a:sysClr val="windowText" lastClr="000000"/>
              </a:solidFill>
              <a:latin typeface="Meiryo UI" panose="020B0604030504040204" pitchFamily="50" charset="-128"/>
              <a:ea typeface="Meiryo UI" panose="020B0604030504040204" pitchFamily="50" charset="-128"/>
            </a:rPr>
            <a:t>.ver3_</a:t>
          </a:r>
          <a:r>
            <a:rPr kumimoji="1" lang="ja-JP" altLang="en-US" sz="11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1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データ引用箇所：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「年間」ワークシート</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a:t>
          </a:r>
          <a:r>
            <a:rPr kumimoji="1" lang="en-US" altLang="ja-JP" sz="1100" b="0" strike="sngStrike" baseline="0">
              <a:solidFill>
                <a:sysClr val="windowText" lastClr="000000"/>
              </a:solidFill>
              <a:latin typeface="Meiryo UI" panose="020B0604030504040204" pitchFamily="50" charset="-128"/>
              <a:ea typeface="Meiryo UI" panose="020B0604030504040204" pitchFamily="50" charset="-128"/>
            </a:rPr>
            <a:t>Cace_No 1</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」の年間設備量の値（</a:t>
          </a:r>
          <a:r>
            <a:rPr kumimoji="1" lang="en-US" altLang="ja-JP" sz="1100" b="0" strike="sngStrike" baseline="0">
              <a:solidFill>
                <a:sysClr val="windowText" lastClr="000000"/>
              </a:solidFill>
              <a:latin typeface="Meiryo UI" panose="020B0604030504040204" pitchFamily="50" charset="-128"/>
              <a:ea typeface="Meiryo UI" panose="020B0604030504040204" pitchFamily="50" charset="-128"/>
            </a:rPr>
            <a:t>T4</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1">
              <a:solidFill>
                <a:srgbClr val="FF0000"/>
              </a:solidFill>
              <a:latin typeface="Meiryo UI" panose="020B0604030504040204" pitchFamily="50" charset="-128"/>
              <a:ea typeface="Meiryo UI" panose="020B0604030504040204" pitchFamily="50" charset="-128"/>
            </a:rPr>
            <a:t>または、再エネ各月年間調整係数算定年間シートの</a:t>
          </a:r>
          <a:r>
            <a:rPr kumimoji="1" lang="en-US" altLang="ja-JP" sz="1100" b="1">
              <a:solidFill>
                <a:srgbClr val="FF0000"/>
              </a:solidFill>
              <a:latin typeface="Meiryo UI" panose="020B0604030504040204" pitchFamily="50" charset="-128"/>
              <a:ea typeface="Meiryo UI" panose="020B0604030504040204" pitchFamily="50" charset="-128"/>
            </a:rPr>
            <a:t>Cace_No.2</a:t>
          </a:r>
          <a:r>
            <a:rPr kumimoji="1" lang="ja-JP" altLang="en-US" sz="1100" b="1">
              <a:solidFill>
                <a:srgbClr val="FF0000"/>
              </a:solidFill>
              <a:latin typeface="Meiryo UI" panose="020B0604030504040204" pitchFamily="50" charset="-128"/>
              <a:ea typeface="Meiryo UI" panose="020B0604030504040204" pitchFamily="50" charset="-128"/>
            </a:rPr>
            <a:t>の</a:t>
          </a:r>
          <a:r>
            <a:rPr kumimoji="1" lang="en-US" altLang="ja-JP" sz="1100" b="1">
              <a:solidFill>
                <a:srgbClr val="FF0000"/>
              </a:solidFill>
              <a:latin typeface="Meiryo UI" panose="020B0604030504040204" pitchFamily="50" charset="-128"/>
              <a:ea typeface="Meiryo UI" panose="020B0604030504040204" pitchFamily="50" charset="-128"/>
            </a:rPr>
            <a:t>AC5</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\\172.18.25.71\</a:t>
          </a:r>
          <a:r>
            <a:rPr kumimoji="1" lang="ja-JP" altLang="en-US" sz="11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100" b="0">
              <a:solidFill>
                <a:sysClr val="windowText" lastClr="000000"/>
              </a:solidFill>
              <a:latin typeface="Meiryo UI" panose="020B0604030504040204" pitchFamily="50" charset="-128"/>
              <a:ea typeface="Meiryo UI" panose="020B0604030504040204" pitchFamily="50" charset="-128"/>
            </a:rPr>
            <a:t>\05_</a:t>
          </a:r>
          <a:r>
            <a:rPr kumimoji="1" lang="ja-JP" altLang="en-US" sz="11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100" b="0">
              <a:solidFill>
                <a:sysClr val="windowText" lastClr="000000"/>
              </a:solidFill>
              <a:latin typeface="Meiryo UI" panose="020B0604030504040204" pitchFamily="50" charset="-128"/>
              <a:ea typeface="Meiryo UI" panose="020B0604030504040204" pitchFamily="50" charset="-128"/>
            </a:rPr>
            <a:t>\03  </a:t>
          </a:r>
          <a:r>
            <a:rPr kumimoji="1" lang="ja-JP" altLang="en-US" sz="11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100" b="0">
              <a:solidFill>
                <a:sysClr val="windowText" lastClr="000000"/>
              </a:solidFill>
              <a:latin typeface="Meiryo UI" panose="020B0604030504040204" pitchFamily="50" charset="-128"/>
              <a:ea typeface="Meiryo UI" panose="020B0604030504040204" pitchFamily="50" charset="-128"/>
            </a:rPr>
            <a:t>\18 </a:t>
          </a:r>
          <a:r>
            <a:rPr kumimoji="1" lang="ja-JP" altLang="en-US" sz="11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100" b="0">
              <a:solidFill>
                <a:sysClr val="windowText" lastClr="000000"/>
              </a:solidFill>
              <a:latin typeface="Meiryo UI" panose="020B0604030504040204" pitchFamily="50" charset="-128"/>
              <a:ea typeface="Meiryo UI" panose="020B0604030504040204" pitchFamily="50" charset="-128"/>
            </a:rPr>
            <a:t>\2025</a:t>
          </a:r>
          <a:r>
            <a:rPr kumimoji="1" lang="ja-JP" altLang="en-US" sz="11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\08-01.</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100" b="0">
              <a:solidFill>
                <a:sysClr val="windowText" lastClr="000000"/>
              </a:solidFill>
              <a:latin typeface="Meiryo UI" panose="020B0604030504040204" pitchFamily="50" charset="-128"/>
              <a:ea typeface="Meiryo UI" panose="020B0604030504040204" pitchFamily="50" charset="-128"/>
            </a:rPr>
            <a:t>\01_</a:t>
          </a:r>
          <a:r>
            <a:rPr kumimoji="1" lang="ja-JP" altLang="en-US" sz="1100" b="0">
              <a:solidFill>
                <a:sysClr val="windowText" lastClr="000000"/>
              </a:solidFill>
              <a:latin typeface="Meiryo UI" panose="020B0604030504040204" pitchFamily="50" charset="-128"/>
              <a:ea typeface="Meiryo UI" panose="020B0604030504040204" pitchFamily="50" charset="-128"/>
            </a:rPr>
            <a:t>作業用</a:t>
          </a:r>
          <a:r>
            <a:rPr kumimoji="1" lang="en-US" altLang="ja-JP" sz="1100" b="0">
              <a:solidFill>
                <a:sysClr val="windowText" lastClr="000000"/>
              </a:solidFill>
              <a:latin typeface="Meiryo UI" panose="020B0604030504040204" pitchFamily="50" charset="-128"/>
              <a:ea typeface="Meiryo UI" panose="020B0604030504040204" pitchFamily="50" charset="-128"/>
            </a:rPr>
            <a:t>\02_ </a:t>
          </a:r>
          <a:r>
            <a:rPr kumimoji="1" lang="ja-JP" altLang="en-US" sz="11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10</xdr:col>
      <xdr:colOff>17689</xdr:colOff>
      <xdr:row>8</xdr:row>
      <xdr:rowOff>87360</xdr:rowOff>
    </xdr:from>
    <xdr:to>
      <xdr:col>11</xdr:col>
      <xdr:colOff>359501</xdr:colOff>
      <xdr:row>8</xdr:row>
      <xdr:rowOff>166184</xdr:rowOff>
    </xdr:to>
    <xdr:cxnSp macro="">
      <xdr:nvCxnSpPr>
        <xdr:cNvPr id="14" name="直線コネクタ 13">
          <a:extLst>
            <a:ext uri="{FF2B5EF4-FFF2-40B4-BE49-F238E27FC236}">
              <a16:creationId xmlns:a16="http://schemas.microsoft.com/office/drawing/2014/main" id="{00000000-0008-0000-0500-00000E000000}"/>
            </a:ext>
          </a:extLst>
        </xdr:cNvPr>
        <xdr:cNvCxnSpPr>
          <a:endCxn id="10" idx="1"/>
        </xdr:cNvCxnSpPr>
      </xdr:nvCxnSpPr>
      <xdr:spPr>
        <a:xfrm>
          <a:off x="8074718" y="1611360"/>
          <a:ext cx="1014165" cy="788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16</xdr:row>
      <xdr:rowOff>106952</xdr:rowOff>
    </xdr:from>
    <xdr:to>
      <xdr:col>11</xdr:col>
      <xdr:colOff>324971</xdr:colOff>
      <xdr:row>18</xdr:row>
      <xdr:rowOff>123265</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2431676" y="3154952"/>
          <a:ext cx="6622677" cy="3973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112058</xdr:colOff>
      <xdr:row>24</xdr:row>
      <xdr:rowOff>59840</xdr:rowOff>
    </xdr:from>
    <xdr:to>
      <xdr:col>11</xdr:col>
      <xdr:colOff>359501</xdr:colOff>
      <xdr:row>44</xdr:row>
      <xdr:rowOff>29922</xdr:rowOff>
    </xdr:to>
    <xdr:cxnSp macro="">
      <xdr:nvCxnSpPr>
        <xdr:cNvPr id="16" name="直線コネクタ 15">
          <a:extLst>
            <a:ext uri="{FF2B5EF4-FFF2-40B4-BE49-F238E27FC236}">
              <a16:creationId xmlns:a16="http://schemas.microsoft.com/office/drawing/2014/main" id="{00000000-0008-0000-0500-000010000000}"/>
            </a:ext>
          </a:extLst>
        </xdr:cNvPr>
        <xdr:cNvCxnSpPr>
          <a:endCxn id="9" idx="1"/>
        </xdr:cNvCxnSpPr>
      </xdr:nvCxnSpPr>
      <xdr:spPr>
        <a:xfrm>
          <a:off x="8169087" y="4631840"/>
          <a:ext cx="919796" cy="37800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363311</xdr:colOff>
      <xdr:row>54</xdr:row>
      <xdr:rowOff>353</xdr:rowOff>
    </xdr:from>
    <xdr:ext cx="6760029" cy="3652765"/>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9092693" y="10287353"/>
          <a:ext cx="6760029" cy="3652765"/>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100" b="0">
              <a:solidFill>
                <a:sysClr val="windowText" lastClr="000000"/>
              </a:solidFill>
              <a:latin typeface="Meiryo UI" panose="020B0604030504040204" pitchFamily="50" charset="-128"/>
              <a:ea typeface="Meiryo UI" panose="020B0604030504040204" pitchFamily="50" charset="-128"/>
            </a:rPr>
            <a:t>.ver3_</a:t>
          </a:r>
          <a:r>
            <a:rPr kumimoji="1" lang="ja-JP" altLang="en-US" sz="11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1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データ引用箇所：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「年間」ワークシートに記載の値（</a:t>
          </a:r>
          <a:r>
            <a:rPr kumimoji="1" lang="en-US" altLang="ja-JP" sz="1100" b="0">
              <a:solidFill>
                <a:sysClr val="windowText" lastClr="000000"/>
              </a:solidFill>
              <a:latin typeface="Meiryo UI" panose="020B0604030504040204" pitchFamily="50" charset="-128"/>
              <a:ea typeface="Meiryo UI" panose="020B0604030504040204" pitchFamily="50" charset="-128"/>
            </a:rPr>
            <a:t>AE77</a:t>
          </a:r>
          <a:r>
            <a:rPr kumimoji="1" lang="ja-JP" altLang="en-US" sz="1100" b="0">
              <a:solidFill>
                <a:sysClr val="windowText" lastClr="000000"/>
              </a:solidFill>
              <a:latin typeface="Meiryo UI" panose="020B0604030504040204" pitchFamily="50" charset="-128"/>
              <a:ea typeface="Meiryo UI" panose="020B0604030504040204" pitchFamily="50" charset="-128"/>
            </a:rPr>
            <a:t>～</a:t>
          </a:r>
          <a:r>
            <a:rPr kumimoji="1" lang="en-US" altLang="ja-JP" sz="1100" b="0">
              <a:solidFill>
                <a:sysClr val="windowText" lastClr="000000"/>
              </a:solidFill>
              <a:latin typeface="Meiryo UI" panose="020B0604030504040204" pitchFamily="50" charset="-128"/>
              <a:ea typeface="Meiryo UI" panose="020B0604030504040204" pitchFamily="50" charset="-128"/>
            </a:rPr>
            <a:t>AM88</a:t>
          </a:r>
          <a:r>
            <a:rPr kumimoji="1" lang="ja-JP" altLang="en-US" sz="11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\\172.18.25.71\</a:t>
          </a:r>
          <a:r>
            <a:rPr kumimoji="1" lang="ja-JP" altLang="en-US" sz="11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100" b="0">
              <a:solidFill>
                <a:sysClr val="windowText" lastClr="000000"/>
              </a:solidFill>
              <a:latin typeface="Meiryo UI" panose="020B0604030504040204" pitchFamily="50" charset="-128"/>
              <a:ea typeface="Meiryo UI" panose="020B0604030504040204" pitchFamily="50" charset="-128"/>
            </a:rPr>
            <a:t>\05_</a:t>
          </a:r>
          <a:r>
            <a:rPr kumimoji="1" lang="ja-JP" altLang="en-US" sz="11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100" b="0">
              <a:solidFill>
                <a:sysClr val="windowText" lastClr="000000"/>
              </a:solidFill>
              <a:latin typeface="Meiryo UI" panose="020B0604030504040204" pitchFamily="50" charset="-128"/>
              <a:ea typeface="Meiryo UI" panose="020B0604030504040204" pitchFamily="50" charset="-128"/>
            </a:rPr>
            <a:t>\03  </a:t>
          </a:r>
          <a:r>
            <a:rPr kumimoji="1" lang="ja-JP" altLang="en-US" sz="11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100" b="0">
              <a:solidFill>
                <a:sysClr val="windowText" lastClr="000000"/>
              </a:solidFill>
              <a:latin typeface="Meiryo UI" panose="020B0604030504040204" pitchFamily="50" charset="-128"/>
              <a:ea typeface="Meiryo UI" panose="020B0604030504040204" pitchFamily="50" charset="-128"/>
            </a:rPr>
            <a:t>\18 </a:t>
          </a:r>
          <a:r>
            <a:rPr kumimoji="1" lang="ja-JP" altLang="en-US" sz="11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100" b="0">
              <a:solidFill>
                <a:sysClr val="windowText" lastClr="000000"/>
              </a:solidFill>
              <a:latin typeface="Meiryo UI" panose="020B0604030504040204" pitchFamily="50" charset="-128"/>
              <a:ea typeface="Meiryo UI" panose="020B0604030504040204" pitchFamily="50" charset="-128"/>
            </a:rPr>
            <a:t>\2025</a:t>
          </a:r>
          <a:r>
            <a:rPr kumimoji="1" lang="ja-JP" altLang="en-US" sz="11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\08-01.</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100" b="0">
              <a:solidFill>
                <a:sysClr val="windowText" lastClr="000000"/>
              </a:solidFill>
              <a:latin typeface="Meiryo UI" panose="020B0604030504040204" pitchFamily="50" charset="-128"/>
              <a:ea typeface="Meiryo UI" panose="020B0604030504040204" pitchFamily="50" charset="-128"/>
            </a:rPr>
            <a:t>\01_</a:t>
          </a:r>
          <a:r>
            <a:rPr kumimoji="1" lang="ja-JP" altLang="en-US" sz="1100" b="0">
              <a:solidFill>
                <a:sysClr val="windowText" lastClr="000000"/>
              </a:solidFill>
              <a:latin typeface="Meiryo UI" panose="020B0604030504040204" pitchFamily="50" charset="-128"/>
              <a:ea typeface="Meiryo UI" panose="020B0604030504040204" pitchFamily="50" charset="-128"/>
            </a:rPr>
            <a:t>作業用</a:t>
          </a:r>
          <a:r>
            <a:rPr kumimoji="1" lang="en-US" altLang="ja-JP" sz="1100" b="0">
              <a:solidFill>
                <a:sysClr val="windowText" lastClr="000000"/>
              </a:solidFill>
              <a:latin typeface="Meiryo UI" panose="020B0604030504040204" pitchFamily="50" charset="-128"/>
              <a:ea typeface="Meiryo UI" panose="020B0604030504040204" pitchFamily="50" charset="-128"/>
            </a:rPr>
            <a:t>\02_ </a:t>
          </a:r>
          <a:r>
            <a:rPr kumimoji="1" lang="ja-JP" altLang="en-US" sz="11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補足</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必要供給力（安定電源）から再エネ各月</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を引いて、厳気象・稀頻度（春秋）を考慮した数字。</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年度追加</a:t>
          </a:r>
          <a:r>
            <a:rPr kumimoji="1" lang="en-US" altLang="ja-JP" sz="1100" b="0">
              <a:solidFill>
                <a:sysClr val="windowText" lastClr="000000"/>
              </a:solidFill>
              <a:latin typeface="Meiryo UI" panose="020B0604030504040204" pitchFamily="50" charset="-128"/>
              <a:ea typeface="Meiryo UI" panose="020B0604030504040204" pitchFamily="50" charset="-128"/>
            </a:rPr>
            <a:t>AX</a:t>
          </a:r>
          <a:r>
            <a:rPr kumimoji="1" lang="ja-JP" altLang="en-US" sz="1100" b="0">
              <a:solidFill>
                <a:sysClr val="windowText" lastClr="000000"/>
              </a:solidFill>
              <a:latin typeface="Meiryo UI" panose="020B0604030504040204" pitchFamily="50" charset="-128"/>
              <a:ea typeface="Meiryo UI" panose="020B0604030504040204" pitchFamily="50" charset="-128"/>
            </a:rPr>
            <a:t>より反映。</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10</xdr:col>
      <xdr:colOff>112058</xdr:colOff>
      <xdr:row>42</xdr:row>
      <xdr:rowOff>95363</xdr:rowOff>
    </xdr:from>
    <xdr:to>
      <xdr:col>11</xdr:col>
      <xdr:colOff>363311</xdr:colOff>
      <xdr:row>63</xdr:row>
      <xdr:rowOff>112236</xdr:rowOff>
    </xdr:to>
    <xdr:cxnSp macro="">
      <xdr:nvCxnSpPr>
        <xdr:cNvPr id="12" name="直線コネクタ 11">
          <a:extLst>
            <a:ext uri="{FF2B5EF4-FFF2-40B4-BE49-F238E27FC236}">
              <a16:creationId xmlns:a16="http://schemas.microsoft.com/office/drawing/2014/main" id="{00000000-0008-0000-0500-00000C000000}"/>
            </a:ext>
          </a:extLst>
        </xdr:cNvPr>
        <xdr:cNvCxnSpPr>
          <a:endCxn id="11" idx="1"/>
        </xdr:cNvCxnSpPr>
      </xdr:nvCxnSpPr>
      <xdr:spPr>
        <a:xfrm>
          <a:off x="8169087" y="8096363"/>
          <a:ext cx="923606" cy="40173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603059</xdr:colOff>
      <xdr:row>7</xdr:row>
      <xdr:rowOff>17417</xdr:rowOff>
    </xdr:from>
    <xdr:ext cx="6760029" cy="4113167"/>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9529345" y="1350917"/>
          <a:ext cx="6760029" cy="4113167"/>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揚水</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調整係数まとめ</a:t>
          </a:r>
          <a:r>
            <a:rPr kumimoji="1" lang="en-US" altLang="ja-JP" sz="12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「北海道」～「九州」ワークシート</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「③年間調整係数の算出」に記載の値（</a:t>
          </a:r>
          <a:r>
            <a:rPr kumimoji="1" lang="en-US" altLang="ja-JP" sz="1200" b="0">
              <a:solidFill>
                <a:sysClr val="windowText" lastClr="000000"/>
              </a:solidFill>
              <a:latin typeface="Meiryo UI" panose="020B0604030504040204" pitchFamily="50" charset="-128"/>
              <a:ea typeface="Meiryo UI" panose="020B0604030504040204" pitchFamily="50" charset="-128"/>
            </a:rPr>
            <a:t>C20</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N39</a:t>
          </a:r>
          <a:r>
            <a:rPr kumimoji="1" lang="ja-JP" altLang="en-US" sz="1200" b="0">
              <a:solidFill>
                <a:sysClr val="windowText" lastClr="000000"/>
              </a:solidFill>
              <a:latin typeface="Meiryo UI" panose="020B0604030504040204" pitchFamily="50" charset="-128"/>
              <a:ea typeface="Meiryo UI" panose="020B0604030504040204" pitchFamily="50" charset="-128"/>
            </a:rPr>
            <a:t>）</a:t>
          </a:r>
          <a:br>
            <a:rPr kumimoji="1" lang="en-US" altLang="ja-JP" sz="1200" b="0">
              <a:solidFill>
                <a:sysClr val="windowText" lastClr="000000"/>
              </a:solidFill>
              <a:latin typeface="Meiryo UI" panose="020B0604030504040204" pitchFamily="50" charset="-128"/>
              <a:ea typeface="Meiryo UI" panose="020B0604030504040204" pitchFamily="50" charset="-128"/>
            </a:rPr>
          </a:br>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\\172.18.25.71\</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200" b="0">
              <a:solidFill>
                <a:sysClr val="windowText" lastClr="000000"/>
              </a:solidFill>
              <a:latin typeface="Meiryo UI" panose="020B0604030504040204" pitchFamily="50" charset="-128"/>
              <a:ea typeface="Meiryo UI" panose="020B0604030504040204" pitchFamily="50" charset="-128"/>
            </a:rPr>
            <a:t>\05_</a:t>
          </a:r>
          <a:r>
            <a:rPr kumimoji="1" lang="ja-JP" altLang="en-US" sz="12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200" b="0">
              <a:solidFill>
                <a:sysClr val="windowText" lastClr="000000"/>
              </a:solidFill>
              <a:latin typeface="Meiryo UI" panose="020B0604030504040204" pitchFamily="50" charset="-128"/>
              <a:ea typeface="Meiryo UI" panose="020B0604030504040204" pitchFamily="50" charset="-128"/>
            </a:rPr>
            <a:t>\03  </a:t>
          </a:r>
          <a:r>
            <a:rPr kumimoji="1" lang="ja-JP" altLang="en-US" sz="12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200" b="0">
              <a:solidFill>
                <a:sysClr val="windowText" lastClr="000000"/>
              </a:solidFill>
              <a:latin typeface="Meiryo UI" panose="020B0604030504040204" pitchFamily="50" charset="-128"/>
              <a:ea typeface="Meiryo UI" panose="020B0604030504040204" pitchFamily="50" charset="-128"/>
            </a:rPr>
            <a:t>\18 </a:t>
          </a:r>
          <a:r>
            <a:rPr kumimoji="1" lang="ja-JP" altLang="en-US" sz="12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200" b="0">
              <a:solidFill>
                <a:sysClr val="windowText" lastClr="000000"/>
              </a:solidFill>
              <a:latin typeface="Meiryo UI" panose="020B0604030504040204" pitchFamily="50" charset="-128"/>
              <a:ea typeface="Meiryo UI" panose="020B0604030504040204" pitchFamily="50" charset="-128"/>
            </a:rPr>
            <a:t>\2025</a:t>
          </a:r>
          <a:r>
            <a:rPr kumimoji="1" lang="ja-JP" altLang="en-US" sz="12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\08-01.</a:t>
          </a:r>
          <a:r>
            <a:rPr kumimoji="1" lang="ja-JP" altLang="en-US" sz="12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200" b="0">
              <a:solidFill>
                <a:sysClr val="windowText" lastClr="000000"/>
              </a:solidFill>
              <a:latin typeface="Meiryo UI" panose="020B0604030504040204" pitchFamily="50" charset="-128"/>
              <a:ea typeface="Meiryo UI" panose="020B0604030504040204" pitchFamily="50" charset="-128"/>
            </a:rPr>
            <a:t>\01_</a:t>
          </a:r>
          <a:r>
            <a:rPr kumimoji="1" lang="ja-JP" altLang="en-US" sz="1200" b="0">
              <a:solidFill>
                <a:sysClr val="windowText" lastClr="000000"/>
              </a:solidFill>
              <a:latin typeface="Meiryo UI" panose="020B0604030504040204" pitchFamily="50" charset="-128"/>
              <a:ea typeface="Meiryo UI" panose="020B0604030504040204" pitchFamily="50" charset="-128"/>
            </a:rPr>
            <a:t>作業用</a:t>
          </a:r>
          <a:r>
            <a:rPr kumimoji="1" lang="en-US" altLang="ja-JP" sz="1200" b="0">
              <a:solidFill>
                <a:sysClr val="windowText" lastClr="000000"/>
              </a:solidFill>
              <a:latin typeface="Meiryo UI" panose="020B0604030504040204" pitchFamily="50" charset="-128"/>
              <a:ea typeface="Meiryo UI" panose="020B0604030504040204" pitchFamily="50" charset="-128"/>
            </a:rPr>
            <a:t>\02_ </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揚水</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8651;&#21147;\&#21103;&#20108;\&#20445;&#23432;\&#65320;&#65297;&#65296;&#20104;&#31639;&#21462;&#12426;&#35211;&#313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K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Japan_Pricing\Tool_to_Create_PriceList\Fukuoka\Ver.2000%20FukuokaTool\Fukuok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dows\TEMP\K&#26032;&#26412;&#37096;&#65298;&#27425;&#35373;&#35336;&#20104;&#316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Owner\AppData\Local\Microsoft\Windows\Temporary%20Internet%20Files\Content.Outlook\KDQLHFE3\&#12304;(12&#22238;&#30446;)&#21942;&#26989;&#22238;&#31572;&#12305;HLC14-03537_EV1209_&#24195;&#22495;&#30340;&#36939;&#21942;&#25512;&#36914;&#27231;&#38306;&#35373;&#31435;&#28310;&#20633;&#32068;&#21512;_20141219_(&#21830;&#35527;&#25512;&#36914;&#20282;&#26360;_1218_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DOWS\TEMP\&#26481;&#3343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2590\&#20445;&#23432;&#22865;&#32004;\EXCEL\&#20445;&#23432;&#22996;&#35351;\&#25918;&#31649;&#26989;&#21209;(H11&#65289;&#20104;&#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放管内作業"/>
      <sheetName val="日点見積 (経理用)"/>
      <sheetName val="定点見積 (経理用)"/>
      <sheetName val="緊点見積 （経理用）"/>
      <sheetName val="交換部品（経理用）"/>
      <sheetName val="人工表（H１０経理）"/>
      <sheetName val="質問事項"/>
      <sheetName val="日点見積 (直営後)"/>
      <sheetName val="定点見積 (直営後)"/>
      <sheetName val="日点見積"/>
      <sheetName val="定点見積"/>
      <sheetName val="ＢＫ査定予想（日常点検）"/>
      <sheetName val="ＢＫ・経理　査定予想（定点見積)"/>
      <sheetName val="交換部品"/>
      <sheetName val="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H8追2"/>
      <sheetName val="H8追加"/>
      <sheetName val="H82"/>
      <sheetName val="H8"/>
      <sheetName val="H９"/>
      <sheetName val="H９査定予想"/>
      <sheetName val="H９決定"/>
      <sheetName val="H１０査定予想 "/>
      <sheetName val="H１０防管見積"/>
      <sheetName val="H１０経理正式"/>
      <sheetName val="H１０決定"/>
      <sheetName val="H１１経理正式"/>
      <sheetName val="H１１査定予想"/>
      <sheetName val="H１１決定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s>
    <sheetDataSet>
      <sheetData sheetId="0">
        <row r="5">
          <cell r="E5" t="str">
            <v>G:\Japan_Pricing\Pricing_Results\FY01\2001_06\Non-Select\Dump-DST-0106-0425.xls</v>
          </cell>
        </row>
        <row r="7">
          <cell r="E7" t="str">
            <v>G:\Japan_Pricing\Pricing_Results\FY01\2001_05\Non-Select\ForMay\Dump-DST-0105-0416.xls</v>
          </cell>
        </row>
        <row r="9">
          <cell r="E9" t="str">
            <v>Disti.
(円)</v>
          </cell>
        </row>
        <row r="12">
          <cell r="E12" t="str">
            <v>G:\Japan_Pricing\Pricing_Results\FY01\2001_06\Non-Select\Dump-ERP-0106-0425.xls</v>
          </cell>
        </row>
        <row r="14">
          <cell r="E14" t="str">
            <v>G:\Japan_Pricing\Pricing_Results\FY01\2001_05\Non-Select\ForMay\Dump-ERP-0105-0416.xls</v>
          </cell>
        </row>
        <row r="16">
          <cell r="E16" t="str">
            <v xml:space="preserve"> ERP
(円)</v>
          </cell>
        </row>
        <row r="19">
          <cell r="E19" t="str">
            <v>Y</v>
          </cell>
        </row>
        <row r="21">
          <cell r="E21" t="str">
            <v>\\SIN-SRV-01\fpp\PPIM\Japan_Pricing\Tool_to_Create_PriceList\Fukuoka\Ver.2000 FukuokaTool\updates-translations.xls</v>
          </cell>
        </row>
        <row r="23">
          <cell r="E23" t="str">
            <v>N</v>
          </cell>
        </row>
      </sheetData>
      <sheetData sheetId="1"/>
      <sheetData sheetId="2"/>
      <sheetData sheetId="3">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一覧"/>
      <sheetName val="予算総括"/>
      <sheetName val="除却工事精算書"/>
      <sheetName val="東芝"/>
      <sheetName val="東芝内訳"/>
      <sheetName val="MAJ"/>
      <sheetName val="ﾆｯｶ電測"/>
      <sheetName val="ﾕｱｻ"/>
      <sheetName val="ｴﾄﾜｰﾙ"/>
      <sheetName val="総係費"/>
      <sheetName val="8"/>
      <sheetName val="9"/>
      <sheetName val="10"/>
      <sheetName val="価格査定一覧表"/>
    </sheetNames>
    <sheetDataSet>
      <sheetData sheetId="0">
        <row r="3">
          <cell r="A3" t="str">
            <v>ガソリン代</v>
          </cell>
          <cell r="B3">
            <v>110</v>
          </cell>
          <cell r="E3">
            <v>0.05</v>
          </cell>
          <cell r="G3" t="str">
            <v>ユニット収納箱取付</v>
          </cell>
          <cell r="H3">
            <v>1.2</v>
          </cell>
        </row>
        <row r="4">
          <cell r="A4" t="str">
            <v>工事設計者</v>
          </cell>
          <cell r="B4">
            <v>31800</v>
          </cell>
          <cell r="E4">
            <v>0.03</v>
          </cell>
          <cell r="G4" t="str">
            <v>碍子、腕木組立</v>
          </cell>
          <cell r="H4">
            <v>0.08</v>
          </cell>
        </row>
        <row r="5">
          <cell r="A5" t="str">
            <v>ライトバン損料</v>
          </cell>
          <cell r="B5">
            <v>1900</v>
          </cell>
          <cell r="E5">
            <v>0.15</v>
          </cell>
          <cell r="G5" t="str">
            <v>腕木取付</v>
          </cell>
          <cell r="H5">
            <v>0.06</v>
          </cell>
        </row>
        <row r="6">
          <cell r="A6" t="str">
            <v>往復交通費</v>
          </cell>
          <cell r="B6">
            <v>18952</v>
          </cell>
          <cell r="E6">
            <v>0.02</v>
          </cell>
          <cell r="G6" t="str">
            <v>腕木撤去</v>
          </cell>
          <cell r="H6">
            <v>2.5000000000000001E-2</v>
          </cell>
        </row>
        <row r="7">
          <cell r="A7" t="str">
            <v>往復日当</v>
          </cell>
          <cell r="B7">
            <v>37000</v>
          </cell>
          <cell r="G7" t="str">
            <v>センサーワイヤー架線</v>
          </cell>
          <cell r="H7">
            <v>0.01</v>
          </cell>
        </row>
        <row r="8">
          <cell r="A8" t="str">
            <v>技術員</v>
          </cell>
          <cell r="B8">
            <v>37000</v>
          </cell>
          <cell r="G8" t="str">
            <v>センサーワイヤー撤去</v>
          </cell>
          <cell r="H8">
            <v>1E-3</v>
          </cell>
        </row>
        <row r="9">
          <cell r="A9" t="str">
            <v>現地交通費</v>
          </cell>
          <cell r="B9">
            <v>5000</v>
          </cell>
          <cell r="G9" t="str">
            <v>IV線</v>
          </cell>
          <cell r="H9">
            <v>0.01</v>
          </cell>
        </row>
        <row r="10">
          <cell r="A10" t="str">
            <v>光端末技術員</v>
          </cell>
          <cell r="B10">
            <v>5000</v>
          </cell>
          <cell r="G10" t="str">
            <v>ターミネータ収納箱取付</v>
          </cell>
          <cell r="H10">
            <v>0.5</v>
          </cell>
        </row>
        <row r="11">
          <cell r="A11" t="str">
            <v>作業員</v>
          </cell>
          <cell r="B11">
            <v>20800</v>
          </cell>
          <cell r="G11" t="str">
            <v>ステンレス管４０φ布設</v>
          </cell>
          <cell r="H11">
            <v>0.15</v>
          </cell>
        </row>
        <row r="12">
          <cell r="A12" t="str">
            <v>作業班長</v>
          </cell>
          <cell r="B12">
            <v>22800</v>
          </cell>
          <cell r="G12" t="str">
            <v>エフレックス４０φ布設</v>
          </cell>
          <cell r="H12">
            <v>1.7000000000000001E-2</v>
          </cell>
        </row>
        <row r="13">
          <cell r="A13" t="str">
            <v>事務所、宿舎損料</v>
          </cell>
          <cell r="B13">
            <v>1500</v>
          </cell>
          <cell r="G13" t="str">
            <v>掘削、埋め戻し　手掘り</v>
          </cell>
          <cell r="H13">
            <v>1</v>
          </cell>
        </row>
        <row r="14">
          <cell r="A14" t="str">
            <v>主任技術者</v>
          </cell>
          <cell r="B14">
            <v>33300</v>
          </cell>
          <cell r="G14" t="str">
            <v>木板交換</v>
          </cell>
          <cell r="H14">
            <v>1</v>
          </cell>
        </row>
        <row r="15">
          <cell r="A15" t="str">
            <v>宿泊費</v>
          </cell>
          <cell r="B15">
            <v>5000</v>
          </cell>
          <cell r="E15">
            <v>12000</v>
          </cell>
        </row>
        <row r="16">
          <cell r="A16" t="str">
            <v>赤外調整員</v>
          </cell>
          <cell r="B16">
            <v>36000</v>
          </cell>
        </row>
        <row r="17">
          <cell r="A17" t="str">
            <v>通勤費</v>
          </cell>
          <cell r="B17">
            <v>600</v>
          </cell>
        </row>
        <row r="25">
          <cell r="B25">
            <v>768924.00000000012</v>
          </cell>
        </row>
        <row r="26">
          <cell r="B26">
            <v>457732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談推進伺書"/>
      <sheetName val="機種別粗利集計表"/>
      <sheetName val="0000EV1209(買取)"/>
      <sheetName val="0000EV1209(レンタル)"/>
      <sheetName val="0000EV1209(年額)"/>
      <sheetName val="0000EV1209(買取)_営業回答"/>
      <sheetName val="0000EV1209(年額)_営業回答"/>
      <sheetName val="MW原価表"/>
      <sheetName val="Sheet1"/>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一覧"/>
      <sheetName val="予算総括"/>
      <sheetName val="除却工事精算書"/>
      <sheetName val="MAJ (補修)"/>
      <sheetName val="東芝"/>
      <sheetName val="東芝工事詳細"/>
      <sheetName val="関電工"/>
      <sheetName val="セコム"/>
      <sheetName val="総係費"/>
      <sheetName val="7"/>
      <sheetName val="8"/>
      <sheetName val="9"/>
      <sheetName val="10"/>
      <sheetName val="価格査定一覧表"/>
    </sheetNames>
    <sheetDataSet>
      <sheetData sheetId="0">
        <row r="27">
          <cell r="A27" t="str">
            <v>蓄積型カラーカメラ</v>
          </cell>
          <cell r="B27">
            <v>230000</v>
          </cell>
        </row>
        <row r="28">
          <cell r="A28" t="str">
            <v>手動式ズームレンズ</v>
          </cell>
          <cell r="B28">
            <v>95000</v>
          </cell>
        </row>
        <row r="29">
          <cell r="A29" t="str">
            <v>屋外カメラケース</v>
          </cell>
          <cell r="B29">
            <v>390000</v>
          </cell>
        </row>
        <row r="30">
          <cell r="A30" t="str">
            <v>屋外カメラケース（ウォッシャ付き）</v>
          </cell>
          <cell r="B30">
            <v>400000</v>
          </cell>
        </row>
        <row r="31">
          <cell r="A31" t="str">
            <v>半固定雲台</v>
          </cell>
          <cell r="B31">
            <v>27000</v>
          </cell>
        </row>
        <row r="32">
          <cell r="A32" t="str">
            <v>柱上端子箱</v>
          </cell>
          <cell r="B32">
            <v>150000</v>
          </cell>
        </row>
        <row r="33">
          <cell r="A33" t="str">
            <v>電動式ズームレンズ</v>
          </cell>
          <cell r="B33">
            <v>450000</v>
          </cell>
        </row>
        <row r="34">
          <cell r="A34" t="str">
            <v>固定焦点レンズ</v>
          </cell>
          <cell r="B34">
            <v>46000</v>
          </cell>
        </row>
        <row r="35">
          <cell r="A35" t="str">
            <v>カラーカメラ</v>
          </cell>
          <cell r="B35">
            <v>240000</v>
          </cell>
        </row>
        <row r="36">
          <cell r="A36" t="str">
            <v>半固定雲台（ＵＨ２０００）</v>
          </cell>
          <cell r="B36">
            <v>10300</v>
          </cell>
        </row>
        <row r="37">
          <cell r="A37" t="str">
            <v>速度切換型旋回装置</v>
          </cell>
          <cell r="B37">
            <v>475000</v>
          </cell>
        </row>
        <row r="38">
          <cell r="A38" t="str">
            <v>柱上端子箱（ウォッシャ付き）</v>
          </cell>
          <cell r="B38">
            <v>375000</v>
          </cell>
        </row>
        <row r="39">
          <cell r="A39">
            <v>13</v>
          </cell>
        </row>
        <row r="40">
          <cell r="A40">
            <v>14</v>
          </cell>
        </row>
        <row r="41">
          <cell r="A41">
            <v>15</v>
          </cell>
        </row>
        <row r="42">
          <cell r="A42">
            <v>16</v>
          </cell>
        </row>
        <row r="43">
          <cell r="A43">
            <v>17</v>
          </cell>
        </row>
        <row r="44">
          <cell r="A44">
            <v>18</v>
          </cell>
        </row>
        <row r="45">
          <cell r="A45">
            <v>19</v>
          </cell>
        </row>
        <row r="46">
          <cell r="A46">
            <v>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1F概算"/>
      <sheetName val="KK概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row r="8">
          <cell r="C8" t="str">
            <v>フィルムバッジケース貸出</v>
          </cell>
          <cell r="H8" t="str">
            <v>個月</v>
          </cell>
          <cell r="I8">
            <v>750</v>
          </cell>
        </row>
        <row r="9">
          <cell r="C9" t="str">
            <v>フィルムバッジ緊急現像</v>
          </cell>
          <cell r="H9" t="str">
            <v>件</v>
          </cell>
          <cell r="I9">
            <v>7300</v>
          </cell>
        </row>
        <row r="10">
          <cell r="C10" t="str">
            <v>フィルムバッジ結果等郵送費</v>
          </cell>
          <cell r="H10" t="str">
            <v>件</v>
          </cell>
          <cell r="I10">
            <v>1300</v>
          </cell>
        </row>
        <row r="11">
          <cell r="C11" t="str">
            <v>フィルムバッジ貸出</v>
          </cell>
          <cell r="H11" t="str">
            <v>枚月</v>
          </cell>
          <cell r="I11">
            <v>1200</v>
          </cell>
        </row>
        <row r="12">
          <cell r="C12" t="str">
            <v>フィルムバッジ評価結果報告書代書（入域月分）</v>
          </cell>
          <cell r="H12" t="str">
            <v>月</v>
          </cell>
          <cell r="I12">
            <v>2900</v>
          </cell>
        </row>
        <row r="13">
          <cell r="C13" t="str">
            <v>プラスチックケース飛跡検出器貸出</v>
          </cell>
          <cell r="H13" t="str">
            <v>個月</v>
          </cell>
          <cell r="I13">
            <v>750</v>
          </cell>
        </row>
        <row r="14">
          <cell r="C14" t="str">
            <v>プラスチック飛跡検出器貸出</v>
          </cell>
          <cell r="H14" t="str">
            <v>枚</v>
          </cell>
          <cell r="I14">
            <v>4000</v>
          </cell>
        </row>
        <row r="15">
          <cell r="C15" t="str">
            <v>リストバッジケース貸出</v>
          </cell>
          <cell r="H15" t="str">
            <v>個月</v>
          </cell>
          <cell r="I15">
            <v>900</v>
          </cell>
        </row>
        <row r="16">
          <cell r="C16" t="str">
            <v>リストバッジ貸出</v>
          </cell>
          <cell r="H16" t="str">
            <v>枚</v>
          </cell>
          <cell r="I16">
            <v>1200</v>
          </cell>
        </row>
        <row r="17">
          <cell r="C17" t="str">
            <v>従事者継続登録申請書等チェック</v>
          </cell>
          <cell r="H17" t="str">
            <v>人</v>
          </cell>
          <cell r="I17">
            <v>2100</v>
          </cell>
        </row>
        <row r="18">
          <cell r="C18" t="str">
            <v>従事者継続登録申請書類等代書</v>
          </cell>
          <cell r="H18" t="str">
            <v>人</v>
          </cell>
          <cell r="I18">
            <v>3700</v>
          </cell>
        </row>
        <row r="19">
          <cell r="C19" t="str">
            <v>従事者登録、解除申請書等チェック</v>
          </cell>
          <cell r="H19" t="str">
            <v>人</v>
          </cell>
          <cell r="I19">
            <v>7100</v>
          </cell>
        </row>
        <row r="20">
          <cell r="C20" t="str">
            <v xml:space="preserve">従事者登録、解除申請書類等代書 </v>
          </cell>
          <cell r="H20" t="str">
            <v>人</v>
          </cell>
          <cell r="I20">
            <v>16600</v>
          </cell>
        </row>
        <row r="21">
          <cell r="C21" t="str">
            <v>従事者登録、解除申請書類等訂正、再チェック</v>
          </cell>
          <cell r="H21" t="str">
            <v>人</v>
          </cell>
          <cell r="I21">
            <v>1800</v>
          </cell>
        </row>
        <row r="22">
          <cell r="C22" t="str">
            <v>放管手帳の新規発行</v>
          </cell>
          <cell r="H22" t="str">
            <v>件</v>
          </cell>
          <cell r="I22">
            <v>5500</v>
          </cell>
        </row>
        <row r="23">
          <cell r="C23" t="str">
            <v>放射線管理基本計画書代書</v>
          </cell>
          <cell r="H23" t="str">
            <v>件</v>
          </cell>
          <cell r="I23">
            <v>54200</v>
          </cell>
        </row>
        <row r="24">
          <cell r="C24" t="str">
            <v>放射線管理研修（５名／件）</v>
          </cell>
          <cell r="H24" t="str">
            <v>件</v>
          </cell>
          <cell r="I24">
            <v>15500</v>
          </cell>
        </row>
        <row r="25">
          <cell r="C25" t="str">
            <v>放射線管理報告書代書（年度分）</v>
          </cell>
          <cell r="H25" t="str">
            <v>件</v>
          </cell>
          <cell r="I25">
            <v>23500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1_&#35519;&#25972;&#20418;&#25968;&#12414;&#12392;&#12417;"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7" Type="http://schemas.openxmlformats.org/officeDocument/2006/relationships/comments" Target="../comments2.xml"/><Relationship Id="rId2"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1_&#35519;&#25972;&#20418;&#25968;&#12414;&#12392;&#12417;" TargetMode="Externa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93BC-1E56-4862-A4D6-43FE1BAD03DD}">
  <sheetPr codeName="Sheet7">
    <tabColor theme="0" tint="-0.34998626667073579"/>
    <pageSetUpPr fitToPage="1"/>
  </sheetPr>
  <dimension ref="A1:Y75"/>
  <sheetViews>
    <sheetView view="pageBreakPreview" zoomScale="70" zoomScaleNormal="60" zoomScaleSheetLayoutView="70" workbookViewId="0"/>
  </sheetViews>
  <sheetFormatPr defaultColWidth="9" defaultRowHeight="15" x14ac:dyDescent="0.3"/>
  <cols>
    <col min="1" max="4" width="6.109375" style="1" customWidth="1"/>
    <col min="5" max="5" width="11.6640625" style="1" customWidth="1"/>
    <col min="6" max="7" width="12.88671875" style="1" bestFit="1" customWidth="1"/>
    <col min="8" max="8" width="13.33203125" style="1" customWidth="1"/>
    <col min="9" max="16" width="12.88671875" style="1" bestFit="1" customWidth="1"/>
    <col min="17" max="18" width="5.6640625" style="1" customWidth="1"/>
    <col min="19" max="19" width="7.88671875" style="1" customWidth="1"/>
    <col min="20" max="20" width="5.6640625" style="1" customWidth="1"/>
    <col min="21" max="16384" width="9" style="1"/>
  </cols>
  <sheetData>
    <row r="1" spans="1:25" ht="16.2" x14ac:dyDescent="0.3">
      <c r="A1" s="41" t="s">
        <v>139</v>
      </c>
      <c r="B1" s="41"/>
      <c r="C1" s="41"/>
      <c r="D1" s="41"/>
      <c r="E1" s="41"/>
      <c r="F1" s="125" t="s">
        <v>73</v>
      </c>
      <c r="G1" s="84"/>
      <c r="H1" s="121"/>
      <c r="I1" s="43" t="s">
        <v>74</v>
      </c>
      <c r="J1" s="44"/>
      <c r="K1" s="44"/>
      <c r="L1" s="44"/>
      <c r="M1" s="44"/>
      <c r="N1" s="44"/>
      <c r="O1" s="44"/>
      <c r="P1" s="44"/>
      <c r="Q1" s="44"/>
      <c r="R1" s="44"/>
      <c r="S1" s="44"/>
      <c r="T1" s="44"/>
      <c r="U1" s="44"/>
      <c r="V1" s="44"/>
      <c r="W1" s="44"/>
      <c r="X1" s="44"/>
    </row>
    <row r="2" spans="1:25" ht="16.2" x14ac:dyDescent="0.3">
      <c r="A2" s="180" t="s">
        <v>0</v>
      </c>
      <c r="B2" s="181"/>
      <c r="C2" s="92"/>
      <c r="D2" s="92"/>
      <c r="E2" s="92"/>
      <c r="F2" s="92"/>
      <c r="G2" s="92"/>
      <c r="H2" s="92"/>
      <c r="I2" s="92"/>
      <c r="J2" s="92"/>
      <c r="K2" s="92"/>
      <c r="L2" s="92"/>
      <c r="M2" s="92"/>
      <c r="N2" s="92"/>
      <c r="O2" s="92"/>
      <c r="P2" s="92"/>
      <c r="Q2" s="92"/>
      <c r="R2" s="44"/>
      <c r="S2" s="44"/>
      <c r="T2" s="44"/>
      <c r="U2" s="44"/>
      <c r="V2" s="44"/>
      <c r="W2" s="44"/>
      <c r="X2" s="44"/>
      <c r="Y2" s="44"/>
    </row>
    <row r="3" spans="1:25" ht="16.2" x14ac:dyDescent="0.3">
      <c r="A3" s="128"/>
      <c r="B3" s="93"/>
      <c r="C3" s="92"/>
      <c r="D3" s="92"/>
      <c r="E3" s="92"/>
      <c r="F3" s="92"/>
      <c r="G3" s="92"/>
      <c r="H3" s="92"/>
      <c r="I3" s="92"/>
      <c r="J3" s="92"/>
      <c r="K3" s="92"/>
      <c r="L3" s="92"/>
      <c r="M3" s="92"/>
      <c r="N3" s="92"/>
      <c r="O3" s="92"/>
      <c r="P3" s="92"/>
      <c r="Q3" s="92"/>
      <c r="R3" s="44"/>
      <c r="S3" s="44"/>
      <c r="T3" s="44"/>
      <c r="U3" s="44"/>
      <c r="V3" s="44"/>
      <c r="W3" s="44"/>
      <c r="X3" s="44"/>
      <c r="Y3" s="44"/>
    </row>
    <row r="4" spans="1:25" ht="16.2" x14ac:dyDescent="0.3">
      <c r="A4" s="182" t="s">
        <v>169</v>
      </c>
      <c r="B4" s="182"/>
      <c r="C4" s="182"/>
      <c r="D4" s="182"/>
      <c r="E4" s="182"/>
      <c r="F4" s="182"/>
      <c r="G4" s="182"/>
      <c r="H4" s="182"/>
      <c r="I4" s="182"/>
      <c r="J4" s="182"/>
      <c r="K4" s="182"/>
      <c r="L4" s="182"/>
      <c r="M4" s="182"/>
      <c r="N4" s="182"/>
      <c r="O4" s="182"/>
      <c r="P4" s="182"/>
      <c r="Q4" s="182"/>
      <c r="R4" s="44"/>
      <c r="S4" s="44"/>
      <c r="T4" s="44"/>
      <c r="U4" s="44"/>
      <c r="V4" s="44"/>
      <c r="W4" s="44"/>
      <c r="X4" s="44"/>
      <c r="Y4" s="44"/>
    </row>
    <row r="5" spans="1:25" ht="16.2" x14ac:dyDescent="0.3">
      <c r="A5" s="92"/>
      <c r="B5" s="92"/>
      <c r="C5" s="92"/>
      <c r="D5" s="92"/>
      <c r="E5" s="92"/>
      <c r="F5" s="92"/>
      <c r="G5" s="92"/>
      <c r="H5" s="92"/>
      <c r="I5" s="92"/>
      <c r="J5" s="92"/>
      <c r="K5" s="92"/>
      <c r="L5" s="92"/>
      <c r="M5" s="92"/>
      <c r="N5" s="94"/>
      <c r="O5" s="92"/>
      <c r="P5" s="92"/>
      <c r="Q5" s="92"/>
      <c r="R5" s="44"/>
      <c r="S5" s="44"/>
      <c r="T5" s="44"/>
      <c r="U5" s="44"/>
      <c r="V5" s="44"/>
      <c r="W5" s="44"/>
      <c r="X5" s="44"/>
      <c r="Y5" s="44"/>
    </row>
    <row r="6" spans="1:25" ht="16.2" x14ac:dyDescent="0.3">
      <c r="A6" s="182" t="s">
        <v>158</v>
      </c>
      <c r="B6" s="182"/>
      <c r="C6" s="182"/>
      <c r="D6" s="182"/>
      <c r="E6" s="182"/>
      <c r="F6" s="182"/>
      <c r="G6" s="182"/>
      <c r="H6" s="182"/>
      <c r="I6" s="182"/>
      <c r="J6" s="182"/>
      <c r="K6" s="182"/>
      <c r="L6" s="182"/>
      <c r="M6" s="182"/>
      <c r="N6" s="182"/>
      <c r="O6" s="182"/>
      <c r="P6" s="182"/>
      <c r="Q6" s="182"/>
      <c r="R6" s="44"/>
      <c r="S6" s="44"/>
      <c r="T6" s="44"/>
      <c r="U6" s="44"/>
      <c r="V6" s="44"/>
      <c r="W6" s="44"/>
      <c r="X6" s="44"/>
      <c r="Y6" s="44"/>
    </row>
    <row r="7" spans="1:25" ht="16.2" x14ac:dyDescent="0.3">
      <c r="A7" s="95"/>
      <c r="B7" s="95"/>
      <c r="C7" s="95"/>
      <c r="D7" s="95"/>
      <c r="E7" s="95"/>
      <c r="F7" s="95"/>
      <c r="G7" s="95"/>
      <c r="H7" s="95"/>
      <c r="I7" s="95"/>
      <c r="J7" s="95"/>
      <c r="K7" s="95"/>
      <c r="L7" s="95"/>
      <c r="M7" s="95"/>
      <c r="N7" s="95"/>
      <c r="O7" s="95"/>
      <c r="P7" s="95"/>
      <c r="Q7" s="95"/>
      <c r="R7" s="44"/>
      <c r="S7" s="44"/>
      <c r="T7" s="44"/>
      <c r="U7" s="44"/>
      <c r="V7" s="44"/>
      <c r="W7" s="44"/>
      <c r="X7" s="44"/>
      <c r="Y7" s="44"/>
    </row>
    <row r="8" spans="1:25" ht="16.2" x14ac:dyDescent="0.3">
      <c r="A8" s="96" t="s">
        <v>142</v>
      </c>
      <c r="B8" s="95"/>
      <c r="C8" s="95"/>
      <c r="D8" s="95"/>
      <c r="E8" s="95"/>
      <c r="F8" s="95"/>
      <c r="G8" s="95"/>
      <c r="H8" s="95"/>
      <c r="I8" s="95"/>
      <c r="J8" s="95"/>
      <c r="K8" s="95"/>
      <c r="L8" s="95"/>
      <c r="M8" s="95"/>
      <c r="N8" s="95"/>
      <c r="O8" s="95"/>
      <c r="P8" s="95"/>
      <c r="Q8" s="95"/>
      <c r="R8" s="44"/>
      <c r="S8" s="44"/>
      <c r="T8" s="44"/>
      <c r="U8" s="44"/>
      <c r="V8" s="44"/>
      <c r="W8" s="44"/>
      <c r="X8" s="44"/>
      <c r="Y8" s="44"/>
    </row>
    <row r="9" spans="1:25" ht="18.600000000000001" x14ac:dyDescent="0.3">
      <c r="A9" s="95"/>
      <c r="B9" s="97" t="s">
        <v>89</v>
      </c>
      <c r="C9" s="95"/>
      <c r="D9" s="95"/>
      <c r="E9" s="95"/>
      <c r="F9" s="95"/>
      <c r="G9" s="95"/>
      <c r="H9" s="95"/>
      <c r="I9" s="95"/>
      <c r="J9" s="95"/>
      <c r="K9" s="95"/>
      <c r="L9" s="95"/>
      <c r="M9" s="95"/>
      <c r="N9" s="95"/>
      <c r="O9" s="95"/>
      <c r="P9" s="95"/>
      <c r="Q9" s="95"/>
      <c r="R9" s="44"/>
      <c r="S9" s="44"/>
      <c r="T9" s="44"/>
      <c r="U9" s="44"/>
      <c r="V9" s="44"/>
      <c r="W9" s="44"/>
      <c r="X9" s="44"/>
      <c r="Y9" s="44"/>
    </row>
    <row r="10" spans="1:25" ht="16.2" x14ac:dyDescent="0.3">
      <c r="A10" s="44"/>
      <c r="B10" s="44"/>
      <c r="C10" s="92"/>
      <c r="D10" s="92"/>
      <c r="E10" s="98"/>
      <c r="F10" s="98"/>
      <c r="G10" s="98"/>
      <c r="H10" s="98"/>
      <c r="I10" s="98"/>
      <c r="J10" s="98"/>
      <c r="K10" s="98"/>
      <c r="L10" s="98"/>
      <c r="M10" s="98"/>
      <c r="N10" s="98"/>
      <c r="O10" s="98"/>
      <c r="P10" s="98"/>
      <c r="Q10" s="92"/>
      <c r="R10" s="44"/>
      <c r="S10" s="44"/>
      <c r="T10" s="44"/>
      <c r="U10" s="44"/>
      <c r="V10" s="44"/>
      <c r="W10" s="44"/>
      <c r="X10" s="44"/>
      <c r="Y10" s="44"/>
    </row>
    <row r="11" spans="1:25" ht="16.2" x14ac:dyDescent="0.3">
      <c r="A11" s="99"/>
      <c r="B11" s="99"/>
      <c r="C11" s="99"/>
      <c r="D11" s="99"/>
      <c r="E11" s="100"/>
      <c r="F11" s="100"/>
      <c r="G11" s="100"/>
      <c r="H11" s="100"/>
      <c r="I11" s="100"/>
      <c r="J11" s="100"/>
      <c r="K11" s="100"/>
      <c r="L11" s="99"/>
      <c r="M11" s="183" t="s">
        <v>119</v>
      </c>
      <c r="N11" s="183"/>
      <c r="O11" s="183"/>
      <c r="P11" s="183"/>
      <c r="Q11" s="183"/>
      <c r="R11" s="44"/>
      <c r="S11" s="44"/>
      <c r="T11" s="44"/>
      <c r="U11" s="44"/>
      <c r="V11" s="44"/>
      <c r="W11" s="44"/>
      <c r="X11" s="44"/>
    </row>
    <row r="12" spans="1:25" ht="24" customHeight="1" thickBot="1" x14ac:dyDescent="0.35">
      <c r="A12" s="184" t="s">
        <v>1</v>
      </c>
      <c r="B12" s="184"/>
      <c r="C12" s="184"/>
      <c r="D12" s="184"/>
      <c r="E12" s="185" t="s">
        <v>122</v>
      </c>
      <c r="F12" s="186"/>
      <c r="G12" s="186"/>
      <c r="H12" s="186"/>
      <c r="I12" s="186"/>
      <c r="J12" s="186"/>
      <c r="K12" s="186"/>
      <c r="L12" s="186"/>
      <c r="M12" s="186"/>
      <c r="N12" s="186"/>
      <c r="O12" s="186"/>
      <c r="P12" s="187"/>
      <c r="Q12" s="86" t="s">
        <v>2</v>
      </c>
      <c r="R12" s="44"/>
      <c r="S12" s="44"/>
      <c r="T12" s="44"/>
      <c r="U12" s="44"/>
      <c r="V12" s="44"/>
      <c r="W12" s="44"/>
      <c r="X12" s="44"/>
    </row>
    <row r="13" spans="1:25" ht="24" customHeight="1" x14ac:dyDescent="0.3">
      <c r="A13" s="184" t="s">
        <v>3</v>
      </c>
      <c r="B13" s="184"/>
      <c r="C13" s="184"/>
      <c r="D13" s="188"/>
      <c r="E13" s="189">
        <v>0</v>
      </c>
      <c r="F13" s="190"/>
      <c r="G13" s="190"/>
      <c r="H13" s="190"/>
      <c r="I13" s="190"/>
      <c r="J13" s="190"/>
      <c r="K13" s="190"/>
      <c r="L13" s="190"/>
      <c r="M13" s="190"/>
      <c r="N13" s="190"/>
      <c r="O13" s="190"/>
      <c r="P13" s="191"/>
      <c r="Q13" s="74"/>
      <c r="R13" s="44"/>
      <c r="S13" s="44"/>
      <c r="T13" s="44"/>
      <c r="U13" s="44"/>
      <c r="V13" s="44"/>
      <c r="W13" s="44"/>
      <c r="X13" s="44"/>
    </row>
    <row r="14" spans="1:25" ht="30" customHeight="1" x14ac:dyDescent="0.3">
      <c r="A14" s="192" t="s">
        <v>4</v>
      </c>
      <c r="B14" s="192"/>
      <c r="C14" s="192"/>
      <c r="D14" s="193"/>
      <c r="E14" s="194" t="s">
        <v>121</v>
      </c>
      <c r="F14" s="195"/>
      <c r="G14" s="195"/>
      <c r="H14" s="195"/>
      <c r="I14" s="195"/>
      <c r="J14" s="195"/>
      <c r="K14" s="195"/>
      <c r="L14" s="195"/>
      <c r="M14" s="195"/>
      <c r="N14" s="195"/>
      <c r="O14" s="195"/>
      <c r="P14" s="196"/>
      <c r="Q14" s="74"/>
      <c r="R14" s="44"/>
      <c r="S14" s="44"/>
      <c r="T14" s="44"/>
      <c r="U14" s="44"/>
      <c r="V14" s="44"/>
      <c r="W14" s="44"/>
      <c r="X14" s="44"/>
    </row>
    <row r="15" spans="1:25" ht="24" customHeight="1" x14ac:dyDescent="0.3">
      <c r="A15" s="184" t="s">
        <v>5</v>
      </c>
      <c r="B15" s="184"/>
      <c r="C15" s="184"/>
      <c r="D15" s="188"/>
      <c r="E15" s="194" t="s">
        <v>120</v>
      </c>
      <c r="F15" s="195"/>
      <c r="G15" s="195"/>
      <c r="H15" s="195"/>
      <c r="I15" s="195"/>
      <c r="J15" s="195"/>
      <c r="K15" s="195"/>
      <c r="L15" s="195"/>
      <c r="M15" s="195"/>
      <c r="N15" s="195"/>
      <c r="O15" s="195"/>
      <c r="P15" s="196"/>
      <c r="Q15" s="74"/>
      <c r="R15" s="44"/>
      <c r="S15" s="44"/>
      <c r="T15" s="44"/>
      <c r="U15" s="44"/>
      <c r="V15" s="44"/>
      <c r="W15" s="44"/>
      <c r="X15" s="44"/>
    </row>
    <row r="16" spans="1:25" ht="24" customHeight="1" x14ac:dyDescent="0.3">
      <c r="A16" s="184" t="s">
        <v>6</v>
      </c>
      <c r="B16" s="184"/>
      <c r="C16" s="184"/>
      <c r="D16" s="188"/>
      <c r="E16" s="197" t="s">
        <v>110</v>
      </c>
      <c r="F16" s="198"/>
      <c r="G16" s="198"/>
      <c r="H16" s="198"/>
      <c r="I16" s="198"/>
      <c r="J16" s="198"/>
      <c r="K16" s="198"/>
      <c r="L16" s="198"/>
      <c r="M16" s="198"/>
      <c r="N16" s="198"/>
      <c r="O16" s="198"/>
      <c r="P16" s="199"/>
      <c r="Q16" s="74"/>
      <c r="R16" s="44"/>
      <c r="S16" s="44"/>
      <c r="T16" s="44"/>
      <c r="U16" s="44"/>
      <c r="V16" s="44"/>
      <c r="W16" s="44"/>
      <c r="X16" s="44"/>
    </row>
    <row r="17" spans="1:24" ht="24" customHeight="1" thickBot="1" x14ac:dyDescent="0.35">
      <c r="A17" s="184" t="s">
        <v>7</v>
      </c>
      <c r="B17" s="184"/>
      <c r="C17" s="184"/>
      <c r="D17" s="188"/>
      <c r="E17" s="200">
        <v>10000</v>
      </c>
      <c r="F17" s="201"/>
      <c r="G17" s="201"/>
      <c r="H17" s="201"/>
      <c r="I17" s="201"/>
      <c r="J17" s="201"/>
      <c r="K17" s="201"/>
      <c r="L17" s="201"/>
      <c r="M17" s="201"/>
      <c r="N17" s="201"/>
      <c r="O17" s="201"/>
      <c r="P17" s="202"/>
      <c r="Q17" s="75" t="s">
        <v>22</v>
      </c>
      <c r="R17" s="44"/>
      <c r="S17" s="44"/>
      <c r="T17" s="44"/>
      <c r="U17" s="44"/>
      <c r="V17" s="44"/>
      <c r="W17" s="44"/>
      <c r="X17" s="44"/>
    </row>
    <row r="18" spans="1:24" ht="24" customHeight="1" x14ac:dyDescent="0.3">
      <c r="A18" s="192" t="s">
        <v>144</v>
      </c>
      <c r="B18" s="184"/>
      <c r="C18" s="184"/>
      <c r="D18" s="188"/>
      <c r="E18" s="86" t="s">
        <v>10</v>
      </c>
      <c r="F18" s="86" t="s">
        <v>11</v>
      </c>
      <c r="G18" s="86" t="s">
        <v>12</v>
      </c>
      <c r="H18" s="86" t="s">
        <v>13</v>
      </c>
      <c r="I18" s="86" t="s">
        <v>14</v>
      </c>
      <c r="J18" s="86" t="s">
        <v>15</v>
      </c>
      <c r="K18" s="86" t="s">
        <v>16</v>
      </c>
      <c r="L18" s="86" t="s">
        <v>17</v>
      </c>
      <c r="M18" s="86" t="s">
        <v>18</v>
      </c>
      <c r="N18" s="86" t="s">
        <v>19</v>
      </c>
      <c r="O18" s="86" t="s">
        <v>20</v>
      </c>
      <c r="P18" s="86" t="s">
        <v>21</v>
      </c>
      <c r="Q18" s="88"/>
      <c r="R18" s="101"/>
      <c r="S18" s="101"/>
      <c r="T18" s="44"/>
      <c r="U18" s="44"/>
      <c r="V18" s="44"/>
      <c r="W18" s="44"/>
      <c r="X18" s="44"/>
    </row>
    <row r="19" spans="1:24" ht="41.4" customHeight="1" x14ac:dyDescent="0.3">
      <c r="A19" s="184"/>
      <c r="B19" s="184"/>
      <c r="C19" s="184"/>
      <c r="D19" s="188"/>
      <c r="E19" s="129">
        <v>10000</v>
      </c>
      <c r="F19" s="129">
        <v>10000</v>
      </c>
      <c r="G19" s="129">
        <v>10000</v>
      </c>
      <c r="H19" s="129">
        <v>10000</v>
      </c>
      <c r="I19" s="129">
        <v>10000</v>
      </c>
      <c r="J19" s="129">
        <v>10000</v>
      </c>
      <c r="K19" s="129">
        <v>10000</v>
      </c>
      <c r="L19" s="129">
        <v>10000</v>
      </c>
      <c r="M19" s="129">
        <v>10000</v>
      </c>
      <c r="N19" s="129">
        <v>10000</v>
      </c>
      <c r="O19" s="129">
        <v>10000</v>
      </c>
      <c r="P19" s="129">
        <v>10000</v>
      </c>
      <c r="Q19" s="13" t="s">
        <v>22</v>
      </c>
      <c r="R19" s="101"/>
      <c r="S19" s="101"/>
      <c r="T19" s="44"/>
      <c r="U19" s="44"/>
      <c r="V19" s="44"/>
      <c r="W19" s="44"/>
      <c r="X19" s="44"/>
    </row>
    <row r="20" spans="1:24" ht="24" customHeight="1" x14ac:dyDescent="0.3">
      <c r="A20" s="192" t="s">
        <v>145</v>
      </c>
      <c r="B20" s="184"/>
      <c r="C20" s="184"/>
      <c r="D20" s="188"/>
      <c r="E20" s="86" t="s">
        <v>10</v>
      </c>
      <c r="F20" s="86" t="s">
        <v>11</v>
      </c>
      <c r="G20" s="86" t="s">
        <v>12</v>
      </c>
      <c r="H20" s="86" t="s">
        <v>13</v>
      </c>
      <c r="I20" s="86" t="s">
        <v>14</v>
      </c>
      <c r="J20" s="86" t="s">
        <v>15</v>
      </c>
      <c r="K20" s="86" t="s">
        <v>16</v>
      </c>
      <c r="L20" s="86" t="s">
        <v>17</v>
      </c>
      <c r="M20" s="86" t="s">
        <v>18</v>
      </c>
      <c r="N20" s="86" t="s">
        <v>19</v>
      </c>
      <c r="O20" s="86" t="s">
        <v>20</v>
      </c>
      <c r="P20" s="86" t="s">
        <v>21</v>
      </c>
      <c r="Q20" s="3"/>
      <c r="R20" s="101"/>
      <c r="S20" s="101"/>
      <c r="T20" s="44"/>
      <c r="U20" s="44"/>
      <c r="V20" s="44"/>
      <c r="W20" s="44"/>
      <c r="X20" s="44"/>
    </row>
    <row r="21" spans="1:24" ht="41.4" customHeight="1" x14ac:dyDescent="0.3">
      <c r="A21" s="184"/>
      <c r="B21" s="184"/>
      <c r="C21" s="184"/>
      <c r="D21" s="188"/>
      <c r="E21" s="112">
        <v>8</v>
      </c>
      <c r="F21" s="112">
        <v>8</v>
      </c>
      <c r="G21" s="112">
        <v>8</v>
      </c>
      <c r="H21" s="112">
        <v>8</v>
      </c>
      <c r="I21" s="112">
        <v>8</v>
      </c>
      <c r="J21" s="112">
        <v>8</v>
      </c>
      <c r="K21" s="112">
        <v>8</v>
      </c>
      <c r="L21" s="112">
        <v>8</v>
      </c>
      <c r="M21" s="112">
        <v>8</v>
      </c>
      <c r="N21" s="112">
        <v>8</v>
      </c>
      <c r="O21" s="112">
        <v>8</v>
      </c>
      <c r="P21" s="112">
        <v>8</v>
      </c>
      <c r="Q21" s="13" t="s">
        <v>58</v>
      </c>
      <c r="R21" s="101"/>
      <c r="S21" s="101"/>
      <c r="T21" s="44"/>
      <c r="U21" s="44"/>
      <c r="V21" s="44"/>
      <c r="W21" s="44"/>
      <c r="X21" s="44"/>
    </row>
    <row r="22" spans="1:24" ht="24" customHeight="1" x14ac:dyDescent="0.3">
      <c r="A22" s="192" t="s">
        <v>146</v>
      </c>
      <c r="B22" s="184"/>
      <c r="C22" s="184"/>
      <c r="D22" s="188"/>
      <c r="E22" s="86" t="s">
        <v>10</v>
      </c>
      <c r="F22" s="86" t="s">
        <v>11</v>
      </c>
      <c r="G22" s="86" t="s">
        <v>12</v>
      </c>
      <c r="H22" s="86" t="s">
        <v>13</v>
      </c>
      <c r="I22" s="86" t="s">
        <v>14</v>
      </c>
      <c r="J22" s="86" t="s">
        <v>15</v>
      </c>
      <c r="K22" s="86" t="s">
        <v>16</v>
      </c>
      <c r="L22" s="86" t="s">
        <v>17</v>
      </c>
      <c r="M22" s="86" t="s">
        <v>18</v>
      </c>
      <c r="N22" s="86" t="s">
        <v>19</v>
      </c>
      <c r="O22" s="86" t="s">
        <v>20</v>
      </c>
      <c r="P22" s="86" t="s">
        <v>21</v>
      </c>
      <c r="Q22" s="88"/>
      <c r="R22" s="101"/>
      <c r="S22" s="101"/>
      <c r="T22" s="44"/>
      <c r="U22" s="44"/>
      <c r="V22" s="44"/>
      <c r="W22" s="44"/>
      <c r="X22" s="44"/>
    </row>
    <row r="23" spans="1:24" ht="41.4" customHeight="1" x14ac:dyDescent="0.3">
      <c r="A23" s="184"/>
      <c r="B23" s="184"/>
      <c r="C23" s="184"/>
      <c r="D23" s="188"/>
      <c r="E23" s="145">
        <v>7200000</v>
      </c>
      <c r="F23" s="145">
        <v>7800000</v>
      </c>
      <c r="G23" s="145">
        <v>8400000</v>
      </c>
      <c r="H23" s="145">
        <v>9000000</v>
      </c>
      <c r="I23" s="145">
        <v>6000000</v>
      </c>
      <c r="J23" s="145">
        <v>6000000</v>
      </c>
      <c r="K23" s="145">
        <v>6000000</v>
      </c>
      <c r="L23" s="145">
        <v>7200000</v>
      </c>
      <c r="M23" s="145">
        <v>7800000</v>
      </c>
      <c r="N23" s="145">
        <v>8400000</v>
      </c>
      <c r="O23" s="145">
        <v>8100000</v>
      </c>
      <c r="P23" s="145">
        <v>7800000</v>
      </c>
      <c r="Q23" s="13" t="s">
        <v>57</v>
      </c>
      <c r="R23" s="101"/>
      <c r="S23" s="101"/>
      <c r="T23" s="44"/>
      <c r="U23" s="44"/>
      <c r="V23" s="44"/>
      <c r="W23" s="44"/>
      <c r="X23" s="44"/>
    </row>
    <row r="24" spans="1:24" ht="24" customHeight="1" x14ac:dyDescent="0.3">
      <c r="A24" s="192" t="s">
        <v>133</v>
      </c>
      <c r="B24" s="184"/>
      <c r="C24" s="184"/>
      <c r="D24" s="188"/>
      <c r="E24" s="86" t="s">
        <v>10</v>
      </c>
      <c r="F24" s="86" t="s">
        <v>11</v>
      </c>
      <c r="G24" s="86" t="s">
        <v>12</v>
      </c>
      <c r="H24" s="86" t="s">
        <v>13</v>
      </c>
      <c r="I24" s="86" t="s">
        <v>14</v>
      </c>
      <c r="J24" s="86" t="s">
        <v>15</v>
      </c>
      <c r="K24" s="86" t="s">
        <v>16</v>
      </c>
      <c r="L24" s="86" t="s">
        <v>17</v>
      </c>
      <c r="M24" s="86" t="s">
        <v>18</v>
      </c>
      <c r="N24" s="86" t="s">
        <v>19</v>
      </c>
      <c r="O24" s="86" t="s">
        <v>20</v>
      </c>
      <c r="P24" s="86" t="s">
        <v>21</v>
      </c>
      <c r="Q24" s="3"/>
      <c r="R24" s="101"/>
      <c r="S24" s="101"/>
      <c r="T24" s="44"/>
      <c r="U24" s="44"/>
      <c r="V24" s="44"/>
      <c r="W24" s="44"/>
      <c r="X24" s="44"/>
    </row>
    <row r="25" spans="1:24" ht="41.4" customHeight="1" x14ac:dyDescent="0.3">
      <c r="A25" s="184"/>
      <c r="B25" s="184"/>
      <c r="C25" s="184"/>
      <c r="D25" s="188"/>
      <c r="E25" s="113">
        <v>0.86500092365894188</v>
      </c>
      <c r="F25" s="113">
        <v>0.88479797560959927</v>
      </c>
      <c r="G25" s="113">
        <v>0.90121808396753789</v>
      </c>
      <c r="H25" s="113">
        <v>0.97578036163066928</v>
      </c>
      <c r="I25" s="113">
        <v>0.97132692210909366</v>
      </c>
      <c r="J25" s="113">
        <v>0.95092020901394569</v>
      </c>
      <c r="K25" s="113">
        <v>0.90380208353684144</v>
      </c>
      <c r="L25" s="113">
        <v>0.88641511042477061</v>
      </c>
      <c r="M25" s="113">
        <v>0.9177640521716991</v>
      </c>
      <c r="N25" s="113">
        <v>0.89873655626214366</v>
      </c>
      <c r="O25" s="113">
        <v>0.89365115810569351</v>
      </c>
      <c r="P25" s="113">
        <v>0.88588949055941757</v>
      </c>
      <c r="Q25" s="13" t="s">
        <v>59</v>
      </c>
      <c r="R25" s="101"/>
      <c r="S25" s="101"/>
      <c r="T25" s="44"/>
      <c r="U25" s="44"/>
      <c r="V25" s="44"/>
      <c r="W25" s="44"/>
      <c r="X25" s="44"/>
    </row>
    <row r="26" spans="1:24" ht="31.95" customHeight="1" thickBot="1" x14ac:dyDescent="0.35">
      <c r="A26" s="192" t="s">
        <v>124</v>
      </c>
      <c r="B26" s="184"/>
      <c r="C26" s="184"/>
      <c r="D26" s="188"/>
      <c r="E26" s="203">
        <v>1134398</v>
      </c>
      <c r="F26" s="204"/>
      <c r="G26" s="204"/>
      <c r="H26" s="204"/>
      <c r="I26" s="204"/>
      <c r="J26" s="204"/>
      <c r="K26" s="204"/>
      <c r="L26" s="204"/>
      <c r="M26" s="204"/>
      <c r="N26" s="204"/>
      <c r="O26" s="204"/>
      <c r="P26" s="205"/>
      <c r="Q26" s="13" t="s">
        <v>22</v>
      </c>
      <c r="R26" s="101"/>
      <c r="S26" s="101"/>
      <c r="T26" s="44"/>
      <c r="U26" s="44"/>
      <c r="V26" s="44"/>
      <c r="W26" s="44"/>
      <c r="X26" s="44"/>
    </row>
    <row r="27" spans="1:24" ht="24" customHeight="1" x14ac:dyDescent="0.3">
      <c r="A27" s="192" t="s">
        <v>111</v>
      </c>
      <c r="B27" s="184"/>
      <c r="C27" s="184"/>
      <c r="D27" s="188"/>
      <c r="E27" s="76" t="s">
        <v>10</v>
      </c>
      <c r="F27" s="77" t="s">
        <v>11</v>
      </c>
      <c r="G27" s="77" t="s">
        <v>12</v>
      </c>
      <c r="H27" s="77" t="s">
        <v>13</v>
      </c>
      <c r="I27" s="77" t="s">
        <v>14</v>
      </c>
      <c r="J27" s="77" t="s">
        <v>15</v>
      </c>
      <c r="K27" s="77" t="s">
        <v>16</v>
      </c>
      <c r="L27" s="77" t="s">
        <v>17</v>
      </c>
      <c r="M27" s="77" t="s">
        <v>18</v>
      </c>
      <c r="N27" s="77" t="s">
        <v>19</v>
      </c>
      <c r="O27" s="77" t="s">
        <v>20</v>
      </c>
      <c r="P27" s="78" t="s">
        <v>21</v>
      </c>
      <c r="Q27" s="87"/>
      <c r="R27" s="101"/>
      <c r="S27" s="101"/>
      <c r="T27" s="44"/>
      <c r="U27" s="44"/>
      <c r="V27" s="44"/>
      <c r="W27" s="44"/>
      <c r="X27" s="44"/>
    </row>
    <row r="28" spans="1:24" ht="24" customHeight="1" x14ac:dyDescent="0.3">
      <c r="A28" s="184"/>
      <c r="B28" s="184"/>
      <c r="C28" s="184"/>
      <c r="D28" s="188"/>
      <c r="E28" s="130">
        <v>5000</v>
      </c>
      <c r="F28" s="131">
        <v>5000</v>
      </c>
      <c r="G28" s="131">
        <v>5000</v>
      </c>
      <c r="H28" s="131">
        <v>5000</v>
      </c>
      <c r="I28" s="131">
        <v>5000</v>
      </c>
      <c r="J28" s="131">
        <v>5000</v>
      </c>
      <c r="K28" s="131">
        <v>5000</v>
      </c>
      <c r="L28" s="131">
        <v>5000</v>
      </c>
      <c r="M28" s="131">
        <v>5000</v>
      </c>
      <c r="N28" s="131">
        <v>5000</v>
      </c>
      <c r="O28" s="131">
        <v>5000</v>
      </c>
      <c r="P28" s="132">
        <v>5000</v>
      </c>
      <c r="Q28" s="75" t="s">
        <v>22</v>
      </c>
      <c r="R28" s="101"/>
      <c r="S28" s="101"/>
      <c r="T28" s="44"/>
      <c r="U28" s="44"/>
      <c r="V28" s="44"/>
      <c r="W28" s="44"/>
      <c r="X28" s="44"/>
    </row>
    <row r="29" spans="1:24" ht="24" customHeight="1" x14ac:dyDescent="0.3">
      <c r="A29" s="192" t="s">
        <v>113</v>
      </c>
      <c r="B29" s="184"/>
      <c r="C29" s="184"/>
      <c r="D29" s="188"/>
      <c r="E29" s="79" t="s">
        <v>10</v>
      </c>
      <c r="F29" s="86" t="s">
        <v>11</v>
      </c>
      <c r="G29" s="86" t="s">
        <v>12</v>
      </c>
      <c r="H29" s="86" t="s">
        <v>13</v>
      </c>
      <c r="I29" s="86" t="s">
        <v>14</v>
      </c>
      <c r="J29" s="86" t="s">
        <v>15</v>
      </c>
      <c r="K29" s="86" t="s">
        <v>16</v>
      </c>
      <c r="L29" s="86" t="s">
        <v>17</v>
      </c>
      <c r="M29" s="86" t="s">
        <v>18</v>
      </c>
      <c r="N29" s="86" t="s">
        <v>19</v>
      </c>
      <c r="O29" s="86" t="s">
        <v>20</v>
      </c>
      <c r="P29" s="80" t="s">
        <v>21</v>
      </c>
      <c r="Q29" s="74"/>
      <c r="R29" s="101"/>
      <c r="S29" s="101"/>
      <c r="T29" s="44"/>
      <c r="U29" s="44"/>
      <c r="V29" s="44"/>
      <c r="W29" s="44"/>
      <c r="X29" s="44"/>
    </row>
    <row r="30" spans="1:24" ht="24" customHeight="1" x14ac:dyDescent="0.3">
      <c r="A30" s="184"/>
      <c r="B30" s="184"/>
      <c r="C30" s="184"/>
      <c r="D30" s="188"/>
      <c r="E30" s="81">
        <v>8</v>
      </c>
      <c r="F30" s="82">
        <v>8</v>
      </c>
      <c r="G30" s="82">
        <v>8</v>
      </c>
      <c r="H30" s="82">
        <v>8</v>
      </c>
      <c r="I30" s="82">
        <v>8</v>
      </c>
      <c r="J30" s="82">
        <v>8</v>
      </c>
      <c r="K30" s="82">
        <v>8</v>
      </c>
      <c r="L30" s="82">
        <v>8</v>
      </c>
      <c r="M30" s="82">
        <v>8</v>
      </c>
      <c r="N30" s="82">
        <v>8</v>
      </c>
      <c r="O30" s="82">
        <v>8</v>
      </c>
      <c r="P30" s="83">
        <v>8</v>
      </c>
      <c r="Q30" s="75" t="s">
        <v>58</v>
      </c>
      <c r="R30" s="102"/>
      <c r="S30" s="101"/>
      <c r="T30" s="44"/>
      <c r="U30" s="44"/>
      <c r="V30" s="44"/>
      <c r="W30" s="44"/>
      <c r="X30" s="44"/>
    </row>
    <row r="31" spans="1:24" ht="24" customHeight="1" x14ac:dyDescent="0.3">
      <c r="A31" s="192" t="s">
        <v>114</v>
      </c>
      <c r="B31" s="184"/>
      <c r="C31" s="184"/>
      <c r="D31" s="188"/>
      <c r="E31" s="79" t="s">
        <v>10</v>
      </c>
      <c r="F31" s="86" t="s">
        <v>11</v>
      </c>
      <c r="G31" s="86" t="s">
        <v>12</v>
      </c>
      <c r="H31" s="86" t="s">
        <v>13</v>
      </c>
      <c r="I31" s="86" t="s">
        <v>14</v>
      </c>
      <c r="J31" s="86" t="s">
        <v>15</v>
      </c>
      <c r="K31" s="86" t="s">
        <v>16</v>
      </c>
      <c r="L31" s="86" t="s">
        <v>17</v>
      </c>
      <c r="M31" s="86" t="s">
        <v>18</v>
      </c>
      <c r="N31" s="86" t="s">
        <v>19</v>
      </c>
      <c r="O31" s="86" t="s">
        <v>20</v>
      </c>
      <c r="P31" s="80" t="s">
        <v>21</v>
      </c>
      <c r="Q31" s="74"/>
      <c r="R31" s="101" t="s">
        <v>112</v>
      </c>
      <c r="S31" s="101"/>
      <c r="T31" s="44"/>
      <c r="U31" s="44"/>
      <c r="V31" s="44"/>
      <c r="W31" s="44"/>
      <c r="X31" s="44"/>
    </row>
    <row r="32" spans="1:24" ht="24" customHeight="1" thickBot="1" x14ac:dyDescent="0.35">
      <c r="A32" s="184"/>
      <c r="B32" s="184"/>
      <c r="C32" s="184"/>
      <c r="D32" s="188"/>
      <c r="E32" s="140">
        <v>40000</v>
      </c>
      <c r="F32" s="141">
        <v>40000</v>
      </c>
      <c r="G32" s="141">
        <v>40000</v>
      </c>
      <c r="H32" s="141">
        <v>40000</v>
      </c>
      <c r="I32" s="141">
        <v>40000</v>
      </c>
      <c r="J32" s="141">
        <v>40000</v>
      </c>
      <c r="K32" s="141">
        <v>40000</v>
      </c>
      <c r="L32" s="141">
        <v>40000</v>
      </c>
      <c r="M32" s="141">
        <v>40000</v>
      </c>
      <c r="N32" s="141">
        <v>40000</v>
      </c>
      <c r="O32" s="141">
        <v>40000</v>
      </c>
      <c r="P32" s="142">
        <v>40000</v>
      </c>
      <c r="Q32" s="75" t="s">
        <v>57</v>
      </c>
      <c r="R32" s="102"/>
      <c r="S32" s="101"/>
      <c r="T32" s="44"/>
      <c r="U32" s="44"/>
      <c r="V32" s="44"/>
      <c r="W32" s="44"/>
      <c r="X32" s="44"/>
    </row>
    <row r="33" spans="1:25" ht="24" customHeight="1" x14ac:dyDescent="0.3">
      <c r="A33" s="192" t="s">
        <v>140</v>
      </c>
      <c r="B33" s="184"/>
      <c r="C33" s="184"/>
      <c r="D33" s="188"/>
      <c r="E33" s="77" t="s">
        <v>10</v>
      </c>
      <c r="F33" s="77" t="s">
        <v>11</v>
      </c>
      <c r="G33" s="77" t="s">
        <v>12</v>
      </c>
      <c r="H33" s="77" t="s">
        <v>13</v>
      </c>
      <c r="I33" s="77" t="s">
        <v>14</v>
      </c>
      <c r="J33" s="77" t="s">
        <v>15</v>
      </c>
      <c r="K33" s="77" t="s">
        <v>16</v>
      </c>
      <c r="L33" s="77" t="s">
        <v>17</v>
      </c>
      <c r="M33" s="77" t="s">
        <v>18</v>
      </c>
      <c r="N33" s="77" t="s">
        <v>19</v>
      </c>
      <c r="O33" s="77" t="s">
        <v>20</v>
      </c>
      <c r="P33" s="77" t="s">
        <v>21</v>
      </c>
      <c r="Q33" s="74"/>
      <c r="R33" s="101"/>
      <c r="S33" s="101"/>
      <c r="T33" s="44"/>
      <c r="U33" s="44"/>
      <c r="V33" s="44"/>
      <c r="W33" s="44"/>
      <c r="X33" s="44"/>
    </row>
    <row r="34" spans="1:25" ht="24" customHeight="1" x14ac:dyDescent="0.3">
      <c r="A34" s="184"/>
      <c r="B34" s="184"/>
      <c r="C34" s="184"/>
      <c r="D34" s="188"/>
      <c r="E34" s="126">
        <v>0.85582786656749033</v>
      </c>
      <c r="F34" s="126">
        <v>0.8537043612318761</v>
      </c>
      <c r="G34" s="126">
        <v>0.91811670820789448</v>
      </c>
      <c r="H34" s="126">
        <v>1</v>
      </c>
      <c r="I34" s="126">
        <v>1</v>
      </c>
      <c r="J34" s="126">
        <v>0.99839420611982221</v>
      </c>
      <c r="K34" s="126">
        <v>0.95866470276735083</v>
      </c>
      <c r="L34" s="126">
        <v>0.89535281038851977</v>
      </c>
      <c r="M34" s="126">
        <v>0.92049863054485903</v>
      </c>
      <c r="N34" s="126">
        <v>0.92245995561951133</v>
      </c>
      <c r="O34" s="126">
        <v>0.89516090880139632</v>
      </c>
      <c r="P34" s="126">
        <v>0.90638783123990996</v>
      </c>
      <c r="Q34" s="75" t="s">
        <v>59</v>
      </c>
      <c r="R34" s="101"/>
      <c r="S34" s="101"/>
      <c r="T34" s="44"/>
      <c r="U34" s="44"/>
      <c r="V34" s="44"/>
      <c r="W34" s="44"/>
      <c r="X34" s="44"/>
    </row>
    <row r="35" spans="1:25" ht="53.4" customHeight="1" x14ac:dyDescent="0.3">
      <c r="A35" s="192" t="s">
        <v>141</v>
      </c>
      <c r="B35" s="184"/>
      <c r="C35" s="184"/>
      <c r="D35" s="188"/>
      <c r="E35" s="206">
        <v>4635</v>
      </c>
      <c r="F35" s="207"/>
      <c r="G35" s="207"/>
      <c r="H35" s="207"/>
      <c r="I35" s="207"/>
      <c r="J35" s="207"/>
      <c r="K35" s="207"/>
      <c r="L35" s="207"/>
      <c r="M35" s="207"/>
      <c r="N35" s="207"/>
      <c r="O35" s="207"/>
      <c r="P35" s="208"/>
      <c r="Q35" s="75" t="s">
        <v>22</v>
      </c>
      <c r="R35" s="101"/>
      <c r="S35" s="101"/>
      <c r="T35" s="44"/>
      <c r="U35" s="44"/>
      <c r="V35" s="44"/>
      <c r="W35" s="44"/>
      <c r="X35" s="44"/>
    </row>
    <row r="36" spans="1:25" ht="37.950000000000003" customHeight="1" x14ac:dyDescent="0.3">
      <c r="A36" s="193" t="s">
        <v>115</v>
      </c>
      <c r="B36" s="209"/>
      <c r="C36" s="209"/>
      <c r="D36" s="210"/>
      <c r="E36" s="211">
        <v>1129763</v>
      </c>
      <c r="F36" s="212"/>
      <c r="G36" s="212"/>
      <c r="H36" s="212"/>
      <c r="I36" s="212"/>
      <c r="J36" s="212"/>
      <c r="K36" s="212"/>
      <c r="L36" s="212"/>
      <c r="M36" s="212"/>
      <c r="N36" s="212"/>
      <c r="O36" s="212"/>
      <c r="P36" s="213"/>
      <c r="Q36" s="13" t="s">
        <v>22</v>
      </c>
      <c r="R36" s="101"/>
      <c r="S36" s="101"/>
      <c r="T36" s="44"/>
      <c r="U36" s="44"/>
      <c r="V36" s="44"/>
      <c r="W36" s="44"/>
      <c r="X36" s="44"/>
    </row>
    <row r="37" spans="1:25" ht="22.5" customHeight="1" x14ac:dyDescent="0.3">
      <c r="A37" s="214" t="s">
        <v>125</v>
      </c>
      <c r="B37" s="215"/>
      <c r="C37" s="215"/>
      <c r="D37" s="216"/>
      <c r="E37" s="116" t="s">
        <v>10</v>
      </c>
      <c r="F37" s="116" t="s">
        <v>11</v>
      </c>
      <c r="G37" s="116" t="s">
        <v>12</v>
      </c>
      <c r="H37" s="116" t="s">
        <v>13</v>
      </c>
      <c r="I37" s="116" t="s">
        <v>14</v>
      </c>
      <c r="J37" s="116" t="s">
        <v>15</v>
      </c>
      <c r="K37" s="116" t="s">
        <v>16</v>
      </c>
      <c r="L37" s="116" t="s">
        <v>17</v>
      </c>
      <c r="M37" s="116" t="s">
        <v>18</v>
      </c>
      <c r="N37" s="116" t="s">
        <v>19</v>
      </c>
      <c r="O37" s="116" t="s">
        <v>20</v>
      </c>
      <c r="P37" s="116" t="s">
        <v>21</v>
      </c>
      <c r="Q37" s="117"/>
      <c r="R37" s="101"/>
      <c r="S37" s="101"/>
      <c r="T37" s="44"/>
      <c r="U37" s="44"/>
      <c r="V37" s="44"/>
      <c r="W37" s="44"/>
      <c r="X37" s="44"/>
    </row>
    <row r="38" spans="1:25" ht="22.2" customHeight="1" x14ac:dyDescent="0.3">
      <c r="A38" s="215"/>
      <c r="B38" s="215"/>
      <c r="C38" s="215"/>
      <c r="D38" s="216"/>
      <c r="E38" s="136">
        <v>9000</v>
      </c>
      <c r="F38" s="136">
        <v>9000</v>
      </c>
      <c r="G38" s="136">
        <v>9000</v>
      </c>
      <c r="H38" s="136">
        <v>9000</v>
      </c>
      <c r="I38" s="136">
        <v>9000</v>
      </c>
      <c r="J38" s="136">
        <v>9000</v>
      </c>
      <c r="K38" s="136">
        <v>9000</v>
      </c>
      <c r="L38" s="136">
        <v>9000</v>
      </c>
      <c r="M38" s="136">
        <v>9000</v>
      </c>
      <c r="N38" s="136">
        <v>9000</v>
      </c>
      <c r="O38" s="136">
        <v>9000</v>
      </c>
      <c r="P38" s="136">
        <v>9000</v>
      </c>
      <c r="Q38" s="117" t="s">
        <v>129</v>
      </c>
      <c r="R38" s="101"/>
      <c r="S38" s="101"/>
      <c r="T38" s="44"/>
      <c r="U38" s="44"/>
      <c r="V38" s="44"/>
      <c r="W38" s="44"/>
      <c r="X38" s="44"/>
    </row>
    <row r="39" spans="1:25" ht="22.5" customHeight="1" x14ac:dyDescent="0.3">
      <c r="A39" s="214" t="s">
        <v>150</v>
      </c>
      <c r="B39" s="215"/>
      <c r="C39" s="215"/>
      <c r="D39" s="216"/>
      <c r="E39" s="116" t="s">
        <v>10</v>
      </c>
      <c r="F39" s="116" t="s">
        <v>11</v>
      </c>
      <c r="G39" s="116" t="s">
        <v>12</v>
      </c>
      <c r="H39" s="116" t="s">
        <v>13</v>
      </c>
      <c r="I39" s="116" t="s">
        <v>14</v>
      </c>
      <c r="J39" s="116" t="s">
        <v>15</v>
      </c>
      <c r="K39" s="116" t="s">
        <v>16</v>
      </c>
      <c r="L39" s="116" t="s">
        <v>17</v>
      </c>
      <c r="M39" s="116" t="s">
        <v>18</v>
      </c>
      <c r="N39" s="116" t="s">
        <v>19</v>
      </c>
      <c r="O39" s="116" t="s">
        <v>20</v>
      </c>
      <c r="P39" s="116" t="s">
        <v>21</v>
      </c>
      <c r="Q39" s="117"/>
      <c r="R39" s="101"/>
      <c r="S39" s="101"/>
      <c r="T39" s="44"/>
      <c r="U39" s="44"/>
      <c r="V39" s="44"/>
      <c r="W39" s="44"/>
      <c r="X39" s="44"/>
    </row>
    <row r="40" spans="1:25" ht="22.95" customHeight="1" x14ac:dyDescent="0.3">
      <c r="A40" s="215"/>
      <c r="B40" s="215"/>
      <c r="C40" s="215"/>
      <c r="D40" s="216"/>
      <c r="E40" s="118">
        <v>8</v>
      </c>
      <c r="F40" s="118">
        <v>8</v>
      </c>
      <c r="G40" s="118">
        <v>8</v>
      </c>
      <c r="H40" s="118">
        <v>8</v>
      </c>
      <c r="I40" s="118">
        <v>8</v>
      </c>
      <c r="J40" s="118">
        <v>8</v>
      </c>
      <c r="K40" s="118">
        <v>8</v>
      </c>
      <c r="L40" s="118">
        <v>8</v>
      </c>
      <c r="M40" s="118">
        <v>8</v>
      </c>
      <c r="N40" s="118">
        <v>8</v>
      </c>
      <c r="O40" s="118">
        <v>8</v>
      </c>
      <c r="P40" s="118">
        <v>8</v>
      </c>
      <c r="Q40" s="117" t="s">
        <v>130</v>
      </c>
      <c r="R40" s="101"/>
      <c r="S40" s="101"/>
      <c r="T40" s="44"/>
      <c r="U40" s="44"/>
      <c r="V40" s="44"/>
      <c r="W40" s="44"/>
      <c r="X40" s="44"/>
    </row>
    <row r="41" spans="1:25" ht="22.5" customHeight="1" x14ac:dyDescent="0.3">
      <c r="A41" s="214" t="s">
        <v>149</v>
      </c>
      <c r="B41" s="215"/>
      <c r="C41" s="215"/>
      <c r="D41" s="216"/>
      <c r="E41" s="116" t="s">
        <v>10</v>
      </c>
      <c r="F41" s="116" t="s">
        <v>11</v>
      </c>
      <c r="G41" s="116" t="s">
        <v>12</v>
      </c>
      <c r="H41" s="116" t="s">
        <v>13</v>
      </c>
      <c r="I41" s="116" t="s">
        <v>14</v>
      </c>
      <c r="J41" s="116" t="s">
        <v>15</v>
      </c>
      <c r="K41" s="116" t="s">
        <v>16</v>
      </c>
      <c r="L41" s="116" t="s">
        <v>17</v>
      </c>
      <c r="M41" s="116" t="s">
        <v>18</v>
      </c>
      <c r="N41" s="116" t="s">
        <v>19</v>
      </c>
      <c r="O41" s="116" t="s">
        <v>20</v>
      </c>
      <c r="P41" s="116" t="s">
        <v>21</v>
      </c>
      <c r="Q41" s="117"/>
      <c r="R41" s="101"/>
      <c r="S41" s="101"/>
      <c r="T41" s="44"/>
      <c r="U41" s="44"/>
      <c r="V41" s="44"/>
      <c r="W41" s="44"/>
      <c r="X41" s="44"/>
    </row>
    <row r="42" spans="1:25" ht="40.950000000000003" customHeight="1" x14ac:dyDescent="0.3">
      <c r="A42" s="215"/>
      <c r="B42" s="215"/>
      <c r="C42" s="215"/>
      <c r="D42" s="216"/>
      <c r="E42" s="137">
        <v>7200000</v>
      </c>
      <c r="F42" s="137">
        <v>7800000</v>
      </c>
      <c r="G42" s="137">
        <v>8400000</v>
      </c>
      <c r="H42" s="137">
        <v>9000000</v>
      </c>
      <c r="I42" s="137">
        <v>6000000</v>
      </c>
      <c r="J42" s="137">
        <v>6000000</v>
      </c>
      <c r="K42" s="137">
        <v>6000000</v>
      </c>
      <c r="L42" s="137">
        <v>7200000</v>
      </c>
      <c r="M42" s="137">
        <v>7800000</v>
      </c>
      <c r="N42" s="137">
        <v>8400000</v>
      </c>
      <c r="O42" s="137">
        <v>8100000</v>
      </c>
      <c r="P42" s="137">
        <v>7800000</v>
      </c>
      <c r="Q42" s="117" t="s">
        <v>132</v>
      </c>
      <c r="R42" s="101"/>
      <c r="S42" s="101"/>
      <c r="T42" s="44"/>
      <c r="U42" s="44"/>
      <c r="V42" s="44"/>
      <c r="W42" s="44"/>
      <c r="X42" s="44"/>
    </row>
    <row r="43" spans="1:25" ht="22.5" customHeight="1" x14ac:dyDescent="0.3">
      <c r="A43" s="214" t="s">
        <v>128</v>
      </c>
      <c r="B43" s="215"/>
      <c r="C43" s="215"/>
      <c r="D43" s="216"/>
      <c r="E43" s="116" t="s">
        <v>10</v>
      </c>
      <c r="F43" s="116" t="s">
        <v>11</v>
      </c>
      <c r="G43" s="116" t="s">
        <v>12</v>
      </c>
      <c r="H43" s="116" t="s">
        <v>13</v>
      </c>
      <c r="I43" s="116" t="s">
        <v>14</v>
      </c>
      <c r="J43" s="116" t="s">
        <v>15</v>
      </c>
      <c r="K43" s="116" t="s">
        <v>16</v>
      </c>
      <c r="L43" s="116" t="s">
        <v>17</v>
      </c>
      <c r="M43" s="116" t="s">
        <v>18</v>
      </c>
      <c r="N43" s="116" t="s">
        <v>19</v>
      </c>
      <c r="O43" s="116" t="s">
        <v>20</v>
      </c>
      <c r="P43" s="116" t="s">
        <v>21</v>
      </c>
      <c r="Q43" s="117"/>
      <c r="R43" s="101"/>
      <c r="S43" s="101"/>
      <c r="T43" s="44"/>
      <c r="U43" s="44"/>
      <c r="V43" s="44"/>
      <c r="W43" s="44"/>
      <c r="X43" s="44"/>
    </row>
    <row r="44" spans="1:25" ht="22.5" customHeight="1" x14ac:dyDescent="0.3">
      <c r="A44" s="215"/>
      <c r="B44" s="215"/>
      <c r="C44" s="215"/>
      <c r="D44" s="216"/>
      <c r="E44" s="119">
        <v>0.86500092365894188</v>
      </c>
      <c r="F44" s="119">
        <v>0.88479797560959927</v>
      </c>
      <c r="G44" s="119">
        <v>0.90121808396753789</v>
      </c>
      <c r="H44" s="119">
        <v>0.97578036163066928</v>
      </c>
      <c r="I44" s="119">
        <v>0.97132692210909366</v>
      </c>
      <c r="J44" s="119">
        <v>0.95092020901394569</v>
      </c>
      <c r="K44" s="119">
        <v>0.90380208353684144</v>
      </c>
      <c r="L44" s="119">
        <v>0.88641511042477061</v>
      </c>
      <c r="M44" s="119">
        <v>0.9177640521716991</v>
      </c>
      <c r="N44" s="119">
        <v>0.89873655626214366</v>
      </c>
      <c r="O44" s="119">
        <v>0.89365115810569351</v>
      </c>
      <c r="P44" s="119">
        <v>0.88588949055941757</v>
      </c>
      <c r="Q44" s="117" t="s">
        <v>131</v>
      </c>
      <c r="R44" s="101"/>
      <c r="S44" s="101"/>
      <c r="T44" s="44"/>
      <c r="U44" s="44"/>
      <c r="V44" s="44"/>
      <c r="W44" s="44"/>
      <c r="X44" s="44"/>
    </row>
    <row r="45" spans="1:25" ht="22.5" customHeight="1" x14ac:dyDescent="0.3">
      <c r="A45" s="192" t="s">
        <v>116</v>
      </c>
      <c r="B45" s="184"/>
      <c r="C45" s="184"/>
      <c r="D45" s="184"/>
      <c r="E45" s="91" t="s">
        <v>10</v>
      </c>
      <c r="F45" s="91" t="s">
        <v>11</v>
      </c>
      <c r="G45" s="91" t="s">
        <v>12</v>
      </c>
      <c r="H45" s="91" t="s">
        <v>13</v>
      </c>
      <c r="I45" s="91" t="s">
        <v>14</v>
      </c>
      <c r="J45" s="91" t="s">
        <v>15</v>
      </c>
      <c r="K45" s="91" t="s">
        <v>16</v>
      </c>
      <c r="L45" s="91" t="s">
        <v>17</v>
      </c>
      <c r="M45" s="91" t="s">
        <v>18</v>
      </c>
      <c r="N45" s="91" t="s">
        <v>19</v>
      </c>
      <c r="O45" s="91" t="s">
        <v>20</v>
      </c>
      <c r="P45" s="91" t="s">
        <v>21</v>
      </c>
      <c r="Q45" s="3"/>
      <c r="R45" s="101"/>
      <c r="S45" s="101"/>
      <c r="T45" s="44"/>
      <c r="U45" s="44"/>
      <c r="V45" s="44"/>
      <c r="W45" s="44"/>
      <c r="X45" s="44"/>
      <c r="Y45" s="44"/>
    </row>
    <row r="46" spans="1:25" ht="41.4" customHeight="1" x14ac:dyDescent="0.3">
      <c r="A46" s="184"/>
      <c r="B46" s="184"/>
      <c r="C46" s="184"/>
      <c r="D46" s="184"/>
      <c r="E46" s="138">
        <v>5000</v>
      </c>
      <c r="F46" s="138">
        <v>5000</v>
      </c>
      <c r="G46" s="138">
        <v>5000</v>
      </c>
      <c r="H46" s="138">
        <v>5000</v>
      </c>
      <c r="I46" s="138">
        <v>5000</v>
      </c>
      <c r="J46" s="138">
        <v>5000</v>
      </c>
      <c r="K46" s="138">
        <v>5000</v>
      </c>
      <c r="L46" s="138">
        <v>5000</v>
      </c>
      <c r="M46" s="138">
        <v>5000</v>
      </c>
      <c r="N46" s="138">
        <v>5000</v>
      </c>
      <c r="O46" s="138">
        <v>5000</v>
      </c>
      <c r="P46" s="138">
        <v>5000</v>
      </c>
      <c r="Q46" s="13" t="s">
        <v>22</v>
      </c>
      <c r="R46" s="101"/>
      <c r="S46" s="103"/>
      <c r="T46" s="89"/>
      <c r="U46" s="89"/>
      <c r="V46" s="89"/>
      <c r="W46" s="89"/>
      <c r="X46" s="89"/>
      <c r="Y46" s="89"/>
    </row>
    <row r="47" spans="1:25" ht="22.95" customHeight="1" x14ac:dyDescent="0.3">
      <c r="A47" s="192" t="s">
        <v>147</v>
      </c>
      <c r="B47" s="184"/>
      <c r="C47" s="184"/>
      <c r="D47" s="184"/>
      <c r="E47" s="86" t="s">
        <v>10</v>
      </c>
      <c r="F47" s="86" t="s">
        <v>11</v>
      </c>
      <c r="G47" s="86" t="s">
        <v>12</v>
      </c>
      <c r="H47" s="86" t="s">
        <v>13</v>
      </c>
      <c r="I47" s="86" t="s">
        <v>14</v>
      </c>
      <c r="J47" s="86" t="s">
        <v>15</v>
      </c>
      <c r="K47" s="86" t="s">
        <v>16</v>
      </c>
      <c r="L47" s="86" t="s">
        <v>17</v>
      </c>
      <c r="M47" s="86" t="s">
        <v>18</v>
      </c>
      <c r="N47" s="86" t="s">
        <v>19</v>
      </c>
      <c r="O47" s="86" t="s">
        <v>20</v>
      </c>
      <c r="P47" s="86" t="s">
        <v>21</v>
      </c>
      <c r="Q47" s="3"/>
      <c r="R47" s="101"/>
      <c r="S47" s="101"/>
      <c r="T47" s="44"/>
      <c r="U47" s="44"/>
      <c r="V47" s="44"/>
      <c r="W47" s="44"/>
      <c r="X47" s="44"/>
      <c r="Y47" s="44"/>
    </row>
    <row r="48" spans="1:25" ht="41.4" customHeight="1" x14ac:dyDescent="0.3">
      <c r="A48" s="184"/>
      <c r="B48" s="184"/>
      <c r="C48" s="184"/>
      <c r="D48" s="184"/>
      <c r="E48" s="114">
        <v>8</v>
      </c>
      <c r="F48" s="114">
        <v>8</v>
      </c>
      <c r="G48" s="114">
        <v>8</v>
      </c>
      <c r="H48" s="114">
        <v>8</v>
      </c>
      <c r="I48" s="114">
        <v>8</v>
      </c>
      <c r="J48" s="114">
        <v>8</v>
      </c>
      <c r="K48" s="114">
        <v>8</v>
      </c>
      <c r="L48" s="114">
        <v>8</v>
      </c>
      <c r="M48" s="114">
        <v>8</v>
      </c>
      <c r="N48" s="114">
        <v>8</v>
      </c>
      <c r="O48" s="114">
        <v>8</v>
      </c>
      <c r="P48" s="114">
        <v>8</v>
      </c>
      <c r="Q48" s="13" t="s">
        <v>58</v>
      </c>
      <c r="R48" s="44"/>
      <c r="S48" s="44"/>
      <c r="T48" s="44"/>
      <c r="U48" s="44"/>
      <c r="V48" s="44"/>
      <c r="W48" s="44"/>
      <c r="X48" s="44"/>
      <c r="Y48" s="44"/>
    </row>
    <row r="49" spans="1:24" ht="22.95" customHeight="1" x14ac:dyDescent="0.3">
      <c r="A49" s="192" t="s">
        <v>148</v>
      </c>
      <c r="B49" s="184"/>
      <c r="C49" s="184"/>
      <c r="D49" s="184"/>
      <c r="E49" s="86" t="s">
        <v>10</v>
      </c>
      <c r="F49" s="86" t="s">
        <v>11</v>
      </c>
      <c r="G49" s="86" t="s">
        <v>12</v>
      </c>
      <c r="H49" s="86" t="s">
        <v>13</v>
      </c>
      <c r="I49" s="86" t="s">
        <v>14</v>
      </c>
      <c r="J49" s="86" t="s">
        <v>15</v>
      </c>
      <c r="K49" s="86" t="s">
        <v>16</v>
      </c>
      <c r="L49" s="86" t="s">
        <v>17</v>
      </c>
      <c r="M49" s="86" t="s">
        <v>18</v>
      </c>
      <c r="N49" s="86" t="s">
        <v>19</v>
      </c>
      <c r="O49" s="86" t="s">
        <v>20</v>
      </c>
      <c r="P49" s="86" t="s">
        <v>21</v>
      </c>
      <c r="Q49" s="3"/>
      <c r="R49" s="44"/>
      <c r="S49" s="44"/>
      <c r="T49" s="44"/>
      <c r="U49" s="44"/>
      <c r="V49" s="44"/>
      <c r="W49" s="44"/>
      <c r="X49" s="44"/>
    </row>
    <row r="50" spans="1:24" ht="41.4" customHeight="1" x14ac:dyDescent="0.3">
      <c r="A50" s="184"/>
      <c r="B50" s="184"/>
      <c r="C50" s="184"/>
      <c r="D50" s="184"/>
      <c r="E50" s="139">
        <v>4200000</v>
      </c>
      <c r="F50" s="139">
        <v>3000000</v>
      </c>
      <c r="G50" s="139">
        <v>3000000</v>
      </c>
      <c r="H50" s="139">
        <v>4500000</v>
      </c>
      <c r="I50" s="139">
        <v>1200000</v>
      </c>
      <c r="J50" s="139">
        <v>1800000</v>
      </c>
      <c r="K50" s="139">
        <v>3000000</v>
      </c>
      <c r="L50" s="139">
        <v>5400000</v>
      </c>
      <c r="M50" s="139">
        <v>5400000</v>
      </c>
      <c r="N50" s="139">
        <v>4800000</v>
      </c>
      <c r="O50" s="139">
        <v>900000</v>
      </c>
      <c r="P50" s="139">
        <v>1800000</v>
      </c>
      <c r="Q50" s="13" t="s">
        <v>57</v>
      </c>
      <c r="R50" s="44"/>
      <c r="S50" s="44"/>
      <c r="T50" s="44"/>
      <c r="U50" s="44"/>
      <c r="V50" s="44"/>
      <c r="W50" s="44"/>
      <c r="X50" s="44"/>
    </row>
    <row r="51" spans="1:24" ht="22.95" customHeight="1" x14ac:dyDescent="0.3">
      <c r="A51" s="192" t="s">
        <v>117</v>
      </c>
      <c r="B51" s="184"/>
      <c r="C51" s="184"/>
      <c r="D51" s="184"/>
      <c r="E51" s="86" t="s">
        <v>10</v>
      </c>
      <c r="F51" s="86" t="s">
        <v>11</v>
      </c>
      <c r="G51" s="86" t="s">
        <v>12</v>
      </c>
      <c r="H51" s="86" t="s">
        <v>13</v>
      </c>
      <c r="I51" s="86" t="s">
        <v>14</v>
      </c>
      <c r="J51" s="86" t="s">
        <v>15</v>
      </c>
      <c r="K51" s="86" t="s">
        <v>16</v>
      </c>
      <c r="L51" s="86" t="s">
        <v>17</v>
      </c>
      <c r="M51" s="86" t="s">
        <v>18</v>
      </c>
      <c r="N51" s="86" t="s">
        <v>19</v>
      </c>
      <c r="O51" s="86" t="s">
        <v>20</v>
      </c>
      <c r="P51" s="86" t="s">
        <v>21</v>
      </c>
      <c r="Q51" s="3"/>
      <c r="R51" s="44"/>
      <c r="S51" s="44"/>
      <c r="T51" s="44"/>
      <c r="U51" s="44"/>
      <c r="V51" s="44"/>
      <c r="W51" s="44"/>
      <c r="X51" s="44"/>
    </row>
    <row r="52" spans="1:24" ht="22.95" customHeight="1" x14ac:dyDescent="0.3">
      <c r="A52" s="184"/>
      <c r="B52" s="184"/>
      <c r="C52" s="184"/>
      <c r="D52" s="184"/>
      <c r="E52" s="115">
        <v>0.86500092365894188</v>
      </c>
      <c r="F52" s="115">
        <v>0.88479797560959927</v>
      </c>
      <c r="G52" s="115">
        <v>0.90121808396753789</v>
      </c>
      <c r="H52" s="115">
        <v>0.97578036163066928</v>
      </c>
      <c r="I52" s="115">
        <v>0.97132692210909366</v>
      </c>
      <c r="J52" s="115">
        <v>0.95092020901394569</v>
      </c>
      <c r="K52" s="115">
        <v>0.90380208353684144</v>
      </c>
      <c r="L52" s="115">
        <v>0.88641511042477061</v>
      </c>
      <c r="M52" s="115">
        <v>0.9177640521716991</v>
      </c>
      <c r="N52" s="115">
        <v>0.89873655626214366</v>
      </c>
      <c r="O52" s="115">
        <v>0.89365115810569351</v>
      </c>
      <c r="P52" s="115">
        <v>0.88588949055941757</v>
      </c>
      <c r="Q52" s="13" t="s">
        <v>59</v>
      </c>
      <c r="R52" s="44"/>
      <c r="S52" s="44"/>
      <c r="T52" s="44"/>
      <c r="U52" s="44"/>
      <c r="V52" s="44"/>
      <c r="W52" s="44"/>
      <c r="X52" s="44"/>
    </row>
    <row r="53" spans="1:24" ht="40.200000000000003" customHeight="1" x14ac:dyDescent="0.3">
      <c r="A53" s="192" t="s">
        <v>118</v>
      </c>
      <c r="B53" s="184"/>
      <c r="C53" s="184"/>
      <c r="D53" s="184"/>
      <c r="E53" s="217">
        <v>492030</v>
      </c>
      <c r="F53" s="217"/>
      <c r="G53" s="217"/>
      <c r="H53" s="217"/>
      <c r="I53" s="217"/>
      <c r="J53" s="217"/>
      <c r="K53" s="217"/>
      <c r="L53" s="217"/>
      <c r="M53" s="217"/>
      <c r="N53" s="217"/>
      <c r="O53" s="217"/>
      <c r="P53" s="217"/>
      <c r="Q53" s="13" t="s">
        <v>22</v>
      </c>
      <c r="R53" s="44"/>
      <c r="S53" s="44"/>
      <c r="T53" s="44"/>
      <c r="U53" s="44"/>
      <c r="V53" s="44"/>
      <c r="W53" s="44"/>
      <c r="X53" s="44"/>
    </row>
    <row r="54" spans="1:24" x14ac:dyDescent="0.3">
      <c r="A54" s="44" t="s">
        <v>24</v>
      </c>
      <c r="B54" s="44"/>
      <c r="C54" s="44"/>
      <c r="D54" s="44"/>
      <c r="E54" s="44"/>
      <c r="F54" s="44"/>
      <c r="G54" s="44"/>
      <c r="H54" s="44"/>
      <c r="I54" s="44"/>
      <c r="J54" s="44"/>
      <c r="K54" s="44"/>
      <c r="L54" s="44"/>
      <c r="M54" s="44"/>
      <c r="N54" s="44"/>
      <c r="O54" s="44"/>
      <c r="P54" s="44"/>
      <c r="Q54" s="44"/>
      <c r="R54" s="44"/>
      <c r="S54" s="44"/>
      <c r="T54" s="44"/>
      <c r="U54" s="44"/>
      <c r="V54" s="44"/>
      <c r="W54" s="44"/>
      <c r="X54" s="44"/>
    </row>
    <row r="55" spans="1:24" x14ac:dyDescent="0.3">
      <c r="A55" s="44" t="s">
        <v>175</v>
      </c>
      <c r="B55" s="44"/>
      <c r="C55" s="44"/>
      <c r="D55" s="44"/>
      <c r="E55" s="44"/>
      <c r="F55" s="44"/>
      <c r="G55" s="44"/>
      <c r="H55" s="44"/>
      <c r="I55" s="44"/>
      <c r="J55" s="44"/>
      <c r="K55" s="44"/>
      <c r="L55" s="44"/>
      <c r="M55" s="44"/>
      <c r="N55" s="44"/>
      <c r="O55" s="44"/>
      <c r="P55" s="44"/>
      <c r="Q55" s="44"/>
      <c r="R55" s="44"/>
      <c r="S55" s="44"/>
      <c r="T55" s="44"/>
      <c r="U55" s="44"/>
      <c r="V55" s="44"/>
      <c r="W55" s="44"/>
      <c r="X55" s="44"/>
    </row>
    <row r="56" spans="1:24" x14ac:dyDescent="0.3">
      <c r="A56" s="44"/>
      <c r="B56" s="104" t="s">
        <v>170</v>
      </c>
      <c r="C56" s="44"/>
      <c r="D56" s="44"/>
      <c r="E56" s="44"/>
      <c r="F56" s="44"/>
      <c r="G56" s="44"/>
      <c r="H56" s="44"/>
      <c r="I56" s="44"/>
      <c r="J56" s="44"/>
      <c r="K56" s="44"/>
      <c r="L56" s="44"/>
      <c r="M56" s="44"/>
      <c r="N56" s="44"/>
      <c r="O56" s="44"/>
      <c r="P56" s="44"/>
      <c r="Q56" s="44"/>
      <c r="R56" s="44"/>
      <c r="S56" s="44"/>
      <c r="T56" s="44"/>
      <c r="U56" s="44"/>
      <c r="V56" s="44"/>
      <c r="W56" s="44"/>
      <c r="X56" s="44"/>
    </row>
    <row r="57" spans="1:24" x14ac:dyDescent="0.3">
      <c r="A57" s="44"/>
      <c r="B57" s="104" t="s">
        <v>70</v>
      </c>
      <c r="C57" s="44"/>
      <c r="D57" s="44"/>
      <c r="E57" s="44"/>
      <c r="F57" s="44"/>
      <c r="G57" s="44"/>
      <c r="H57" s="44"/>
      <c r="I57" s="44"/>
      <c r="J57" s="44"/>
      <c r="K57" s="44"/>
      <c r="L57" s="44"/>
      <c r="M57" s="44"/>
      <c r="N57" s="44"/>
      <c r="O57" s="44"/>
      <c r="P57" s="44"/>
      <c r="Q57" s="44"/>
      <c r="R57" s="44"/>
      <c r="S57" s="44"/>
      <c r="T57" s="44"/>
      <c r="U57" s="44"/>
      <c r="V57" s="44"/>
      <c r="W57" s="44"/>
      <c r="X57" s="44"/>
    </row>
    <row r="58" spans="1:24" x14ac:dyDescent="0.3">
      <c r="A58" s="44"/>
      <c r="B58" s="104" t="s">
        <v>159</v>
      </c>
      <c r="C58" s="44"/>
      <c r="D58" s="44"/>
      <c r="E58" s="44"/>
      <c r="F58" s="44"/>
      <c r="G58" s="44"/>
      <c r="H58" s="44"/>
      <c r="I58" s="44"/>
      <c r="J58" s="44"/>
      <c r="K58" s="44"/>
      <c r="L58" s="44"/>
      <c r="M58" s="44"/>
      <c r="N58" s="44"/>
      <c r="O58" s="44"/>
      <c r="P58" s="44"/>
      <c r="Q58" s="44"/>
      <c r="R58" s="44"/>
      <c r="S58" s="44"/>
      <c r="T58" s="44"/>
      <c r="U58" s="44"/>
      <c r="V58" s="44"/>
      <c r="W58" s="44"/>
      <c r="X58" s="44"/>
    </row>
    <row r="59" spans="1:24" x14ac:dyDescent="0.3">
      <c r="A59" s="44"/>
      <c r="B59" s="44" t="s">
        <v>171</v>
      </c>
      <c r="C59" s="44"/>
      <c r="D59" s="44"/>
      <c r="E59" s="44"/>
      <c r="F59" s="44"/>
      <c r="G59" s="44"/>
      <c r="H59" s="44"/>
      <c r="I59" s="44"/>
      <c r="J59" s="44"/>
      <c r="K59" s="44"/>
      <c r="L59" s="44"/>
      <c r="M59" s="44"/>
      <c r="N59" s="44"/>
      <c r="O59" s="44"/>
      <c r="P59" s="44"/>
      <c r="Q59" s="44"/>
      <c r="R59" s="44"/>
      <c r="S59" s="44"/>
      <c r="T59" s="44"/>
      <c r="U59" s="44"/>
      <c r="V59" s="44"/>
      <c r="W59" s="44"/>
      <c r="X59" s="44"/>
    </row>
    <row r="60" spans="1:24" x14ac:dyDescent="0.3">
      <c r="A60" s="44"/>
      <c r="B60" s="44" t="s">
        <v>172</v>
      </c>
      <c r="C60" s="44"/>
      <c r="D60" s="44"/>
      <c r="E60" s="44"/>
      <c r="F60" s="44"/>
      <c r="G60" s="44"/>
      <c r="H60" s="44"/>
      <c r="I60" s="44"/>
      <c r="J60" s="44"/>
      <c r="K60" s="44"/>
      <c r="L60" s="44"/>
      <c r="M60" s="44"/>
      <c r="N60" s="44"/>
      <c r="O60" s="44"/>
      <c r="P60" s="44"/>
      <c r="Q60" s="44"/>
      <c r="R60" s="44"/>
      <c r="S60" s="44"/>
      <c r="T60" s="44"/>
      <c r="U60" s="44"/>
      <c r="V60" s="44"/>
      <c r="W60" s="44"/>
      <c r="X60" s="44"/>
    </row>
    <row r="61" spans="1:24" x14ac:dyDescent="0.3">
      <c r="A61" s="44"/>
      <c r="B61" s="104" t="s">
        <v>173</v>
      </c>
      <c r="C61" s="44"/>
      <c r="D61" s="44"/>
      <c r="E61" s="44"/>
      <c r="F61" s="44"/>
      <c r="G61" s="44"/>
      <c r="H61" s="44"/>
      <c r="I61" s="44"/>
      <c r="J61" s="44"/>
      <c r="K61" s="44"/>
      <c r="L61" s="44"/>
      <c r="M61" s="44"/>
      <c r="N61" s="44"/>
      <c r="O61" s="44"/>
      <c r="P61" s="44"/>
      <c r="Q61" s="44"/>
      <c r="R61" s="44"/>
      <c r="S61" s="44"/>
      <c r="T61" s="44"/>
      <c r="U61" s="44"/>
      <c r="V61" s="44"/>
      <c r="W61" s="44"/>
      <c r="X61" s="44"/>
    </row>
    <row r="62" spans="1:24" x14ac:dyDescent="0.3">
      <c r="A62" s="44"/>
      <c r="B62" s="104" t="s">
        <v>176</v>
      </c>
      <c r="C62" s="44"/>
      <c r="D62" s="44"/>
      <c r="E62" s="44"/>
      <c r="F62" s="44"/>
      <c r="G62" s="44"/>
      <c r="H62" s="44"/>
      <c r="I62" s="44"/>
      <c r="J62" s="44"/>
      <c r="K62" s="44"/>
      <c r="L62" s="44"/>
      <c r="M62" s="44"/>
      <c r="N62" s="44"/>
      <c r="O62" s="44"/>
      <c r="P62" s="44"/>
      <c r="Q62" s="44"/>
      <c r="R62" s="44"/>
      <c r="S62" s="44"/>
      <c r="T62" s="44"/>
      <c r="U62" s="44"/>
      <c r="V62" s="44"/>
      <c r="W62" s="44"/>
      <c r="X62" s="44"/>
    </row>
    <row r="63" spans="1:24" x14ac:dyDescent="0.3">
      <c r="A63" s="44"/>
      <c r="B63" s="44" t="s">
        <v>151</v>
      </c>
      <c r="C63" s="44"/>
      <c r="D63" s="44"/>
      <c r="E63" s="44"/>
      <c r="F63" s="44"/>
      <c r="G63" s="44"/>
      <c r="H63" s="44"/>
      <c r="I63" s="44"/>
      <c r="J63" s="44"/>
      <c r="K63" s="44"/>
      <c r="L63" s="44"/>
      <c r="M63" s="44"/>
      <c r="N63" s="44"/>
      <c r="O63" s="44"/>
      <c r="P63" s="44"/>
      <c r="Q63" s="44"/>
      <c r="R63" s="44"/>
      <c r="S63" s="44"/>
      <c r="T63" s="44"/>
      <c r="U63" s="44"/>
      <c r="V63" s="44"/>
      <c r="W63" s="44"/>
      <c r="X63" s="44"/>
    </row>
    <row r="64" spans="1:24" x14ac:dyDescent="0.3">
      <c r="A64" s="44"/>
      <c r="B64" s="104" t="s">
        <v>160</v>
      </c>
      <c r="C64" s="44"/>
      <c r="D64" s="44"/>
      <c r="E64" s="44"/>
      <c r="F64" s="44"/>
      <c r="G64" s="44"/>
      <c r="H64" s="44"/>
      <c r="I64" s="44"/>
      <c r="J64" s="44"/>
      <c r="K64" s="44"/>
      <c r="L64" s="44"/>
      <c r="M64" s="44"/>
      <c r="N64" s="44"/>
      <c r="O64" s="44"/>
      <c r="P64" s="44"/>
      <c r="Q64" s="44"/>
      <c r="R64" s="44"/>
      <c r="S64" s="44"/>
      <c r="T64" s="44"/>
      <c r="U64" s="44"/>
      <c r="V64" s="44"/>
      <c r="W64" s="44"/>
      <c r="X64" s="44"/>
    </row>
    <row r="65" spans="1:24" x14ac:dyDescent="0.3">
      <c r="A65" s="44"/>
      <c r="B65" s="104" t="s">
        <v>161</v>
      </c>
      <c r="C65" s="44"/>
      <c r="D65" s="44"/>
      <c r="E65" s="44"/>
      <c r="F65" s="44"/>
      <c r="G65" s="44"/>
      <c r="H65" s="44"/>
      <c r="I65" s="44"/>
      <c r="J65" s="44"/>
      <c r="K65" s="44"/>
      <c r="L65" s="44"/>
      <c r="M65" s="44"/>
      <c r="N65" s="44"/>
      <c r="O65" s="44"/>
      <c r="P65" s="44"/>
      <c r="Q65" s="44"/>
      <c r="R65" s="44"/>
      <c r="S65" s="44"/>
      <c r="T65" s="44"/>
      <c r="U65" s="44"/>
      <c r="V65" s="44"/>
      <c r="W65" s="44"/>
      <c r="X65" s="44"/>
    </row>
    <row r="66" spans="1:24" x14ac:dyDescent="0.3">
      <c r="A66" s="44"/>
      <c r="B66" s="44" t="s">
        <v>168</v>
      </c>
      <c r="C66" s="44"/>
      <c r="D66" s="44"/>
      <c r="E66" s="44"/>
      <c r="F66" s="44"/>
      <c r="G66" s="44"/>
      <c r="H66" s="44"/>
      <c r="I66" s="44"/>
      <c r="J66" s="44"/>
      <c r="K66" s="44"/>
      <c r="L66" s="44"/>
      <c r="M66" s="44"/>
      <c r="N66" s="44"/>
      <c r="O66" s="44"/>
      <c r="P66" s="44"/>
      <c r="Q66" s="44"/>
      <c r="R66" s="44"/>
      <c r="S66" s="44"/>
      <c r="T66" s="44"/>
      <c r="U66" s="44"/>
      <c r="V66" s="44"/>
      <c r="W66" s="44"/>
      <c r="X66" s="44"/>
    </row>
    <row r="67" spans="1:24" x14ac:dyDescent="0.3">
      <c r="A67" s="44" t="s">
        <v>177</v>
      </c>
      <c r="B67" s="44"/>
      <c r="C67" s="44"/>
      <c r="D67" s="44"/>
      <c r="E67" s="44"/>
      <c r="F67" s="44"/>
      <c r="G67" s="44"/>
      <c r="H67" s="44"/>
      <c r="I67" s="44"/>
      <c r="J67" s="44"/>
      <c r="K67" s="44"/>
      <c r="L67" s="44"/>
      <c r="M67" s="44"/>
      <c r="N67" s="44"/>
      <c r="O67" s="44"/>
      <c r="P67" s="44"/>
      <c r="Q67" s="44"/>
      <c r="R67" s="44"/>
      <c r="S67" s="44"/>
      <c r="T67" s="44"/>
      <c r="U67" s="44"/>
      <c r="V67" s="44"/>
      <c r="W67" s="44"/>
      <c r="X67" s="44"/>
    </row>
    <row r="68" spans="1:24" x14ac:dyDescent="0.3">
      <c r="A68" s="44"/>
      <c r="B68" s="44" t="s">
        <v>174</v>
      </c>
      <c r="C68" s="44"/>
      <c r="D68" s="44"/>
      <c r="E68" s="44"/>
      <c r="F68" s="44"/>
      <c r="G68" s="44"/>
      <c r="H68" s="44"/>
      <c r="I68" s="44"/>
      <c r="J68" s="44"/>
      <c r="K68" s="44"/>
      <c r="L68" s="44"/>
      <c r="M68" s="44"/>
      <c r="N68" s="44"/>
      <c r="O68" s="44"/>
      <c r="P68" s="44"/>
      <c r="Q68" s="44"/>
      <c r="R68" s="44"/>
      <c r="S68" s="44"/>
      <c r="T68" s="44"/>
      <c r="U68" s="44"/>
      <c r="V68" s="44"/>
      <c r="W68" s="44"/>
      <c r="X68" s="44"/>
    </row>
    <row r="69" spans="1:24" x14ac:dyDescent="0.3">
      <c r="A69" s="44"/>
      <c r="B69" s="44" t="s">
        <v>152</v>
      </c>
      <c r="C69" s="44"/>
      <c r="D69" s="44"/>
      <c r="E69" s="44"/>
      <c r="F69" s="44"/>
      <c r="G69" s="44"/>
      <c r="H69" s="44"/>
      <c r="I69" s="44"/>
      <c r="J69" s="44"/>
      <c r="K69" s="44"/>
      <c r="L69" s="44"/>
      <c r="M69" s="44"/>
      <c r="N69" s="44"/>
      <c r="O69" s="44"/>
      <c r="P69" s="44"/>
      <c r="Q69" s="44"/>
      <c r="R69" s="44"/>
      <c r="S69" s="44"/>
      <c r="T69" s="44"/>
      <c r="U69" s="44"/>
      <c r="V69" s="44"/>
      <c r="W69" s="44"/>
      <c r="X69" s="44"/>
    </row>
    <row r="70" spans="1:24" x14ac:dyDescent="0.3">
      <c r="A70" s="44"/>
      <c r="B70" s="44" t="s">
        <v>178</v>
      </c>
      <c r="C70" s="44"/>
      <c r="D70" s="44"/>
      <c r="E70" s="44"/>
      <c r="F70" s="44"/>
      <c r="G70" s="44"/>
      <c r="H70" s="44"/>
      <c r="I70" s="44"/>
      <c r="J70" s="44"/>
      <c r="K70" s="44"/>
      <c r="L70" s="44"/>
      <c r="M70" s="44"/>
      <c r="N70" s="44"/>
      <c r="O70" s="44"/>
      <c r="P70" s="44"/>
      <c r="Q70" s="44"/>
      <c r="R70" s="44"/>
      <c r="S70" s="44"/>
      <c r="T70" s="44"/>
      <c r="U70" s="44"/>
      <c r="V70" s="44"/>
      <c r="W70" s="44"/>
      <c r="X70" s="44"/>
    </row>
    <row r="71" spans="1:24" x14ac:dyDescent="0.3">
      <c r="A71" s="44"/>
      <c r="B71" s="44" t="s">
        <v>153</v>
      </c>
      <c r="C71" s="44"/>
      <c r="D71" s="44"/>
      <c r="E71" s="44"/>
      <c r="F71" s="44"/>
      <c r="G71" s="44"/>
      <c r="H71" s="44"/>
      <c r="I71" s="44"/>
      <c r="J71" s="44"/>
      <c r="K71" s="44"/>
      <c r="L71" s="44"/>
      <c r="M71" s="44"/>
      <c r="N71" s="44"/>
      <c r="O71" s="44"/>
      <c r="P71" s="44"/>
      <c r="Q71" s="44"/>
      <c r="R71" s="44"/>
      <c r="S71" s="44"/>
      <c r="T71" s="44"/>
      <c r="U71" s="44"/>
      <c r="V71" s="44"/>
      <c r="W71" s="44"/>
      <c r="X71" s="44"/>
    </row>
    <row r="72" spans="1:24" x14ac:dyDescent="0.3">
      <c r="A72" s="44"/>
      <c r="B72" s="44" t="s">
        <v>156</v>
      </c>
      <c r="C72" s="44"/>
      <c r="D72" s="44"/>
      <c r="E72" s="44"/>
      <c r="F72" s="44"/>
      <c r="G72" s="44"/>
      <c r="H72" s="44"/>
      <c r="I72" s="44"/>
      <c r="J72" s="44"/>
      <c r="K72" s="44"/>
      <c r="L72" s="44"/>
      <c r="M72" s="44"/>
      <c r="N72" s="44"/>
      <c r="O72" s="44"/>
      <c r="P72" s="44"/>
      <c r="Q72" s="44"/>
      <c r="R72" s="44"/>
      <c r="S72" s="44"/>
      <c r="T72" s="44"/>
      <c r="U72" s="44"/>
      <c r="V72" s="44"/>
      <c r="W72" s="44"/>
      <c r="X72" s="44"/>
    </row>
    <row r="73" spans="1:24" x14ac:dyDescent="0.3">
      <c r="A73" s="44"/>
      <c r="B73" s="44" t="s">
        <v>154</v>
      </c>
      <c r="C73" s="44"/>
      <c r="D73" s="44"/>
      <c r="E73" s="44"/>
      <c r="F73" s="44"/>
      <c r="G73" s="44"/>
      <c r="H73" s="44"/>
      <c r="I73" s="44"/>
      <c r="J73" s="44"/>
      <c r="K73" s="44"/>
      <c r="L73" s="44"/>
      <c r="M73" s="44"/>
      <c r="N73" s="44"/>
      <c r="O73" s="44"/>
      <c r="P73" s="44"/>
      <c r="Q73" s="44"/>
      <c r="R73" s="44"/>
      <c r="S73" s="44"/>
      <c r="T73" s="44"/>
      <c r="U73" s="44"/>
      <c r="V73" s="44"/>
      <c r="W73" s="44"/>
      <c r="X73" s="44"/>
    </row>
    <row r="74" spans="1:24" x14ac:dyDescent="0.3">
      <c r="A74" s="44"/>
      <c r="B74" s="44" t="s">
        <v>68</v>
      </c>
      <c r="C74" s="44"/>
      <c r="D74" s="44"/>
      <c r="E74" s="44"/>
      <c r="F74" s="44"/>
      <c r="G74" s="44"/>
      <c r="H74" s="44"/>
      <c r="I74" s="44"/>
      <c r="J74" s="44"/>
      <c r="K74" s="44"/>
      <c r="L74" s="44"/>
      <c r="M74" s="44"/>
      <c r="N74" s="44"/>
      <c r="O74" s="44"/>
      <c r="P74" s="44"/>
      <c r="Q74" s="44"/>
      <c r="R74" s="44"/>
      <c r="S74" s="44"/>
      <c r="T74" s="44"/>
      <c r="U74" s="44"/>
      <c r="V74" s="44"/>
      <c r="W74" s="44"/>
      <c r="X74" s="44"/>
    </row>
    <row r="75" spans="1:24" x14ac:dyDescent="0.3">
      <c r="A75" s="44"/>
      <c r="B75" s="44" t="s">
        <v>155</v>
      </c>
    </row>
  </sheetData>
  <mergeCells count="40">
    <mergeCell ref="A47:D48"/>
    <mergeCell ref="A49:D50"/>
    <mergeCell ref="A51:D52"/>
    <mergeCell ref="A53:D53"/>
    <mergeCell ref="E53:P53"/>
    <mergeCell ref="A45:D46"/>
    <mergeCell ref="A24:D25"/>
    <mergeCell ref="A26:D26"/>
    <mergeCell ref="E26:P26"/>
    <mergeCell ref="A27:D28"/>
    <mergeCell ref="A29:D30"/>
    <mergeCell ref="A31:D32"/>
    <mergeCell ref="A33:D34"/>
    <mergeCell ref="A35:D35"/>
    <mergeCell ref="E35:P35"/>
    <mergeCell ref="A36:D36"/>
    <mergeCell ref="E36:P36"/>
    <mergeCell ref="A37:D38"/>
    <mergeCell ref="A39:D40"/>
    <mergeCell ref="A41:D42"/>
    <mergeCell ref="A43:D44"/>
    <mergeCell ref="A18:D19"/>
    <mergeCell ref="A20:D21"/>
    <mergeCell ref="A22:D23"/>
    <mergeCell ref="A16:D16"/>
    <mergeCell ref="E16:P16"/>
    <mergeCell ref="A17:D17"/>
    <mergeCell ref="E17:P17"/>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32:P32">
    <cfRule type="cellIs" dxfId="47" priority="45" operator="greaterThan">
      <formula>#REF!</formula>
    </cfRule>
  </conditionalFormatting>
  <conditionalFormatting sqref="E28:P28">
    <cfRule type="cellIs" dxfId="46" priority="44" operator="greaterThan">
      <formula>#REF!</formula>
    </cfRule>
  </conditionalFormatting>
  <conditionalFormatting sqref="E30:P30">
    <cfRule type="expression" dxfId="45" priority="46">
      <formula>#REF!&lt;E32</formula>
    </cfRule>
  </conditionalFormatting>
  <conditionalFormatting sqref="E19:P19">
    <cfRule type="cellIs" dxfId="44" priority="42" operator="lessThanOrEqual">
      <formula>0</formula>
    </cfRule>
    <cfRule type="cellIs" dxfId="43" priority="43" operator="greaterThan">
      <formula>$E$17</formula>
    </cfRule>
  </conditionalFormatting>
  <conditionalFormatting sqref="E46">
    <cfRule type="cellIs" dxfId="42" priority="39" operator="greaterThan">
      <formula>$E$19-$E$28</formula>
    </cfRule>
  </conditionalFormatting>
  <conditionalFormatting sqref="F46">
    <cfRule type="cellIs" dxfId="41" priority="38" operator="greaterThan">
      <formula>$F$19-$F$28</formula>
    </cfRule>
  </conditionalFormatting>
  <conditionalFormatting sqref="G46">
    <cfRule type="cellIs" dxfId="40" priority="37" operator="greaterThan">
      <formula>$G$19-$G$28</formula>
    </cfRule>
  </conditionalFormatting>
  <conditionalFormatting sqref="H46">
    <cfRule type="cellIs" dxfId="39" priority="36" operator="greaterThan">
      <formula>$H$19-$H$28</formula>
    </cfRule>
  </conditionalFormatting>
  <conditionalFormatting sqref="I46">
    <cfRule type="cellIs" dxfId="38" priority="35" operator="greaterThan">
      <formula>$I$19-$I$28</formula>
    </cfRule>
  </conditionalFormatting>
  <conditionalFormatting sqref="J46">
    <cfRule type="cellIs" dxfId="37" priority="34" operator="greaterThan">
      <formula>$J$19-$J$28</formula>
    </cfRule>
  </conditionalFormatting>
  <conditionalFormatting sqref="K46">
    <cfRule type="cellIs" dxfId="36" priority="33" operator="greaterThan">
      <formula>$K$19-$K$28</formula>
    </cfRule>
  </conditionalFormatting>
  <conditionalFormatting sqref="L46">
    <cfRule type="cellIs" dxfId="35" priority="32" operator="greaterThan">
      <formula>$L$19-$L$28</formula>
    </cfRule>
  </conditionalFormatting>
  <conditionalFormatting sqref="M46">
    <cfRule type="cellIs" dxfId="34" priority="31" operator="greaterThan">
      <formula>$M$19-$M$28</formula>
    </cfRule>
  </conditionalFormatting>
  <conditionalFormatting sqref="N46">
    <cfRule type="cellIs" dxfId="33" priority="30" operator="greaterThan">
      <formula>$N$19-$N$28</formula>
    </cfRule>
  </conditionalFormatting>
  <conditionalFormatting sqref="O46">
    <cfRule type="cellIs" dxfId="32" priority="29" operator="greaterThan">
      <formula>$O$19-$O$28</formula>
    </cfRule>
  </conditionalFormatting>
  <conditionalFormatting sqref="P46">
    <cfRule type="cellIs" dxfId="31" priority="28" operator="greaterThan">
      <formula>$P$19-$P$28</formula>
    </cfRule>
  </conditionalFormatting>
  <conditionalFormatting sqref="E38">
    <cfRule type="cellIs" dxfId="30" priority="12" operator="greaterThan">
      <formula>E19</formula>
    </cfRule>
  </conditionalFormatting>
  <conditionalFormatting sqref="F38">
    <cfRule type="cellIs" dxfId="29" priority="11" operator="greaterThan">
      <formula>F19</formula>
    </cfRule>
  </conditionalFormatting>
  <conditionalFormatting sqref="G38">
    <cfRule type="cellIs" dxfId="28" priority="10" operator="greaterThan">
      <formula>G19</formula>
    </cfRule>
  </conditionalFormatting>
  <conditionalFormatting sqref="H38">
    <cfRule type="cellIs" dxfId="27" priority="9" operator="greaterThan">
      <formula>H19</formula>
    </cfRule>
  </conditionalFormatting>
  <conditionalFormatting sqref="I38">
    <cfRule type="cellIs" dxfId="26" priority="8" operator="greaterThan">
      <formula>I19</formula>
    </cfRule>
  </conditionalFormatting>
  <conditionalFormatting sqref="J38">
    <cfRule type="cellIs" dxfId="25" priority="7" operator="greaterThan">
      <formula>J19</formula>
    </cfRule>
  </conditionalFormatting>
  <conditionalFormatting sqref="K38">
    <cfRule type="cellIs" dxfId="24" priority="6" operator="greaterThan">
      <formula>K19</formula>
    </cfRule>
  </conditionalFormatting>
  <conditionalFormatting sqref="L38">
    <cfRule type="cellIs" dxfId="23" priority="5" operator="greaterThan">
      <formula>L19</formula>
    </cfRule>
  </conditionalFormatting>
  <conditionalFormatting sqref="M38">
    <cfRule type="cellIs" dxfId="22" priority="4" operator="greaterThan">
      <formula>M19</formula>
    </cfRule>
  </conditionalFormatting>
  <conditionalFormatting sqref="N38">
    <cfRule type="cellIs" dxfId="21" priority="3" operator="greaterThan">
      <formula>N19</formula>
    </cfRule>
  </conditionalFormatting>
  <conditionalFormatting sqref="O38">
    <cfRule type="cellIs" dxfId="20" priority="2" operator="greaterThan">
      <formula>O19</formula>
    </cfRule>
  </conditionalFormatting>
  <conditionalFormatting sqref="P38">
    <cfRule type="cellIs" dxfId="19" priority="1" operator="greaterThan">
      <formula>P19</formula>
    </cfRule>
  </conditionalFormatting>
  <dataValidations count="4">
    <dataValidation type="list" allowBlank="1" showInputMessage="1" showErrorMessage="1" sqref="E16:P16" xr:uid="{89C49954-EC8A-4284-B816-5A4FD7868CFC}">
      <formula1>"北海道,東北,東京,中部,北陸,関西,中国,四国,九州"</formula1>
    </dataValidation>
    <dataValidation type="whole" allowBlank="1" showInputMessage="1" showErrorMessage="1" error="設備容量以下の整数値で入力してください。" sqref="E19:P19" xr:uid="{A4780DB9-C63D-49D6-B9E1-1A0CB9DDE44A}">
      <formula1>1</formula1>
      <formula2>E17</formula2>
    </dataValidation>
    <dataValidation type="whole" allowBlank="1" showInputMessage="1" showErrorMessage="1" error="【メイン＆調達オークション】各月の送電可能電力以下の整数値で入力してください" sqref="E46:P46" xr:uid="{0A2E50AB-93B7-49E8-8FE4-38F2478B2DCD}">
      <formula1>1</formula1>
      <formula2>E19</formula2>
    </dataValidation>
    <dataValidation type="whole" allowBlank="1" showInputMessage="1" showErrorMessage="1" error="【最新】各月の送電可能電力以下の整数値で入力してください" sqref="E38:P38" xr:uid="{D5C0EA83-C6A3-483F-92B0-B26CF224CD25}">
      <formula1>0</formula1>
      <formula2>E19</formula2>
    </dataValidation>
  </dataValidations>
  <pageMargins left="0.11811023622047245" right="0.11811023622047245" top="0.35433070866141736" bottom="0.35433070866141736" header="0.31496062992125984" footer="0.31496062992125984"/>
  <pageSetup paperSize="9" scale="4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68580</xdr:colOff>
                    <xdr:row>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zoomScale="70" zoomScaleNormal="70" workbookViewId="0">
      <selection activeCell="R30" sqref="R30"/>
    </sheetView>
  </sheetViews>
  <sheetFormatPr defaultColWidth="9" defaultRowHeight="15" x14ac:dyDescent="0.3"/>
  <cols>
    <col min="1" max="1" width="9" style="1"/>
    <col min="2" max="4" width="9.109375" style="1" bestFit="1" customWidth="1"/>
    <col min="5" max="7" width="9.77734375" style="1" bestFit="1" customWidth="1"/>
    <col min="8" max="11" width="9.109375" style="1" bestFit="1" customWidth="1"/>
    <col min="12" max="12" width="9.77734375" style="1" bestFit="1" customWidth="1"/>
    <col min="13" max="13" width="9.109375" style="1" bestFit="1" customWidth="1"/>
    <col min="14" max="16384" width="9" style="1"/>
  </cols>
  <sheetData>
    <row r="1" spans="1:16" x14ac:dyDescent="0.3">
      <c r="A1" s="90" t="s">
        <v>123</v>
      </c>
      <c r="O1" s="5"/>
      <c r="P1" s="6" t="s">
        <v>71</v>
      </c>
    </row>
    <row r="3" spans="1:16" x14ac:dyDescent="0.3">
      <c r="A3" s="21" t="s">
        <v>45</v>
      </c>
      <c r="B3" s="24">
        <v>4</v>
      </c>
      <c r="C3" s="24">
        <v>5</v>
      </c>
      <c r="D3" s="24">
        <v>6</v>
      </c>
      <c r="E3" s="24">
        <v>7</v>
      </c>
      <c r="F3" s="24">
        <v>8</v>
      </c>
      <c r="G3" s="24">
        <v>9</v>
      </c>
      <c r="H3" s="24">
        <v>10</v>
      </c>
      <c r="I3" s="24">
        <v>11</v>
      </c>
      <c r="J3" s="24">
        <v>12</v>
      </c>
      <c r="K3" s="24">
        <v>1</v>
      </c>
      <c r="L3" s="24">
        <v>2</v>
      </c>
      <c r="M3" s="24">
        <v>3</v>
      </c>
    </row>
    <row r="4" spans="1:16" x14ac:dyDescent="0.3">
      <c r="A4" s="23">
        <v>20</v>
      </c>
      <c r="B4" s="48">
        <v>0.98741655749934409</v>
      </c>
      <c r="C4" s="49">
        <v>0.92364889035679365</v>
      </c>
      <c r="D4" s="49">
        <v>1</v>
      </c>
      <c r="E4" s="49">
        <v>1</v>
      </c>
      <c r="F4" s="49">
        <v>1</v>
      </c>
      <c r="G4" s="49">
        <v>1</v>
      </c>
      <c r="H4" s="49">
        <v>1</v>
      </c>
      <c r="I4" s="49">
        <v>0.97230758186354616</v>
      </c>
      <c r="J4" s="49">
        <v>0.97825080717852797</v>
      </c>
      <c r="K4" s="49">
        <v>0.97023584430975096</v>
      </c>
      <c r="L4" s="49">
        <v>0.9988184853863924</v>
      </c>
      <c r="M4" s="50">
        <v>0.99095491212023923</v>
      </c>
    </row>
    <row r="5" spans="1:16" x14ac:dyDescent="0.3">
      <c r="A5" s="23">
        <v>19</v>
      </c>
      <c r="B5" s="51">
        <v>0.98741655749934409</v>
      </c>
      <c r="C5" s="52">
        <v>0.92364889035679365</v>
      </c>
      <c r="D5" s="52">
        <v>1</v>
      </c>
      <c r="E5" s="52">
        <v>1</v>
      </c>
      <c r="F5" s="52">
        <v>1</v>
      </c>
      <c r="G5" s="52">
        <v>1</v>
      </c>
      <c r="H5" s="52">
        <v>1</v>
      </c>
      <c r="I5" s="52">
        <v>0.97230758186354616</v>
      </c>
      <c r="J5" s="52">
        <v>0.97825080717852797</v>
      </c>
      <c r="K5" s="52">
        <v>0.97023584430975096</v>
      </c>
      <c r="L5" s="52">
        <v>0.9988184853863924</v>
      </c>
      <c r="M5" s="53">
        <v>0.99095491212023923</v>
      </c>
    </row>
    <row r="6" spans="1:16" x14ac:dyDescent="0.3">
      <c r="A6" s="23">
        <v>18</v>
      </c>
      <c r="B6" s="51">
        <v>0.98741655749934409</v>
      </c>
      <c r="C6" s="52">
        <v>0.92364889035679365</v>
      </c>
      <c r="D6" s="52">
        <v>1</v>
      </c>
      <c r="E6" s="52">
        <v>1</v>
      </c>
      <c r="F6" s="52">
        <v>1</v>
      </c>
      <c r="G6" s="52">
        <v>1</v>
      </c>
      <c r="H6" s="52">
        <v>1</v>
      </c>
      <c r="I6" s="52">
        <v>0.97230758186354616</v>
      </c>
      <c r="J6" s="52">
        <v>0.97825080717852797</v>
      </c>
      <c r="K6" s="52">
        <v>0.97023584430975096</v>
      </c>
      <c r="L6" s="52">
        <v>0.9988184853863924</v>
      </c>
      <c r="M6" s="53">
        <v>0.99095491212023923</v>
      </c>
    </row>
    <row r="7" spans="1:16" x14ac:dyDescent="0.3">
      <c r="A7" s="23">
        <v>17</v>
      </c>
      <c r="B7" s="51">
        <v>0.98741655749934409</v>
      </c>
      <c r="C7" s="52">
        <v>0.92364889035679365</v>
      </c>
      <c r="D7" s="52">
        <v>1</v>
      </c>
      <c r="E7" s="52">
        <v>1</v>
      </c>
      <c r="F7" s="52">
        <v>1</v>
      </c>
      <c r="G7" s="52">
        <v>1</v>
      </c>
      <c r="H7" s="52">
        <v>1</v>
      </c>
      <c r="I7" s="52">
        <v>0.97230758186354616</v>
      </c>
      <c r="J7" s="52">
        <v>0.97825080717852797</v>
      </c>
      <c r="K7" s="52">
        <v>0.97023584430975096</v>
      </c>
      <c r="L7" s="52">
        <v>0.9988184853863924</v>
      </c>
      <c r="M7" s="53">
        <v>0.99095491212023923</v>
      </c>
    </row>
    <row r="8" spans="1:16" x14ac:dyDescent="0.3">
      <c r="A8" s="23">
        <v>16</v>
      </c>
      <c r="B8" s="51">
        <v>0.98741655749934409</v>
      </c>
      <c r="C8" s="52">
        <v>0.92364889035679365</v>
      </c>
      <c r="D8" s="52">
        <v>1</v>
      </c>
      <c r="E8" s="52">
        <v>1</v>
      </c>
      <c r="F8" s="52">
        <v>1</v>
      </c>
      <c r="G8" s="52">
        <v>1</v>
      </c>
      <c r="H8" s="52">
        <v>1</v>
      </c>
      <c r="I8" s="52">
        <v>0.97230758186354616</v>
      </c>
      <c r="J8" s="52">
        <v>0.97825080717852797</v>
      </c>
      <c r="K8" s="52">
        <v>0.97023584430975096</v>
      </c>
      <c r="L8" s="52">
        <v>0.9988184853863924</v>
      </c>
      <c r="M8" s="53">
        <v>0.99095491212023923</v>
      </c>
    </row>
    <row r="9" spans="1:16" x14ac:dyDescent="0.3">
      <c r="A9" s="23">
        <v>15</v>
      </c>
      <c r="B9" s="51">
        <v>0.98741655749934409</v>
      </c>
      <c r="C9" s="52">
        <v>0.92364889035679365</v>
      </c>
      <c r="D9" s="52">
        <v>1</v>
      </c>
      <c r="E9" s="52">
        <v>1</v>
      </c>
      <c r="F9" s="52">
        <v>1</v>
      </c>
      <c r="G9" s="52">
        <v>1</v>
      </c>
      <c r="H9" s="52">
        <v>1</v>
      </c>
      <c r="I9" s="52">
        <v>0.97230758186354616</v>
      </c>
      <c r="J9" s="52">
        <v>0.97825080717852797</v>
      </c>
      <c r="K9" s="52">
        <v>0.97023584430975096</v>
      </c>
      <c r="L9" s="52">
        <v>0.9988184853863924</v>
      </c>
      <c r="M9" s="53">
        <v>0.99095491212023923</v>
      </c>
    </row>
    <row r="10" spans="1:16" x14ac:dyDescent="0.3">
      <c r="A10" s="23">
        <v>14</v>
      </c>
      <c r="B10" s="51">
        <v>0.98741655749934409</v>
      </c>
      <c r="C10" s="52">
        <v>0.92364889035679365</v>
      </c>
      <c r="D10" s="52">
        <v>1</v>
      </c>
      <c r="E10" s="52">
        <v>1</v>
      </c>
      <c r="F10" s="52">
        <v>1</v>
      </c>
      <c r="G10" s="52">
        <v>1</v>
      </c>
      <c r="H10" s="52">
        <v>1</v>
      </c>
      <c r="I10" s="52">
        <v>0.97230758186354616</v>
      </c>
      <c r="J10" s="52">
        <v>0.97825080717852797</v>
      </c>
      <c r="K10" s="52">
        <v>0.97023584430975096</v>
      </c>
      <c r="L10" s="52">
        <v>0.9988184853863924</v>
      </c>
      <c r="M10" s="53">
        <v>0.99095491212023923</v>
      </c>
    </row>
    <row r="11" spans="1:16" x14ac:dyDescent="0.3">
      <c r="A11" s="23">
        <v>13</v>
      </c>
      <c r="B11" s="51">
        <v>0.98741655749934409</v>
      </c>
      <c r="C11" s="52">
        <v>0.92364889035679365</v>
      </c>
      <c r="D11" s="52">
        <v>1</v>
      </c>
      <c r="E11" s="52">
        <v>1</v>
      </c>
      <c r="F11" s="52">
        <v>1</v>
      </c>
      <c r="G11" s="52">
        <v>1</v>
      </c>
      <c r="H11" s="52">
        <v>1</v>
      </c>
      <c r="I11" s="52">
        <v>0.97230758186354616</v>
      </c>
      <c r="J11" s="52">
        <v>0.97825080717852797</v>
      </c>
      <c r="K11" s="52">
        <v>0.96984892571759374</v>
      </c>
      <c r="L11" s="52">
        <v>0.9988184853863924</v>
      </c>
      <c r="M11" s="53">
        <v>0.99095491212023923</v>
      </c>
    </row>
    <row r="12" spans="1:16" x14ac:dyDescent="0.3">
      <c r="A12" s="23">
        <v>12</v>
      </c>
      <c r="B12" s="51">
        <v>0.98741655749934409</v>
      </c>
      <c r="C12" s="52">
        <v>0.92364889035679365</v>
      </c>
      <c r="D12" s="52">
        <v>1</v>
      </c>
      <c r="E12" s="52">
        <v>1</v>
      </c>
      <c r="F12" s="52">
        <v>1</v>
      </c>
      <c r="G12" s="52">
        <v>1</v>
      </c>
      <c r="H12" s="52">
        <v>1</v>
      </c>
      <c r="I12" s="52">
        <v>0.97230758186354616</v>
      </c>
      <c r="J12" s="52">
        <v>0.97825080717852797</v>
      </c>
      <c r="K12" s="52">
        <v>0.96423196629978025</v>
      </c>
      <c r="L12" s="52">
        <v>0.9988184853863924</v>
      </c>
      <c r="M12" s="53">
        <v>0.99095491212023923</v>
      </c>
    </row>
    <row r="13" spans="1:16" x14ac:dyDescent="0.3">
      <c r="A13" s="23">
        <v>11</v>
      </c>
      <c r="B13" s="51">
        <v>0.98741655749934409</v>
      </c>
      <c r="C13" s="52">
        <v>0.92195209208574957</v>
      </c>
      <c r="D13" s="52">
        <v>1</v>
      </c>
      <c r="E13" s="52">
        <v>1</v>
      </c>
      <c r="F13" s="52">
        <v>1</v>
      </c>
      <c r="G13" s="52">
        <v>1</v>
      </c>
      <c r="H13" s="52">
        <v>1</v>
      </c>
      <c r="I13" s="52">
        <v>0.97230758186354616</v>
      </c>
      <c r="J13" s="52">
        <v>0.97625260635876443</v>
      </c>
      <c r="K13" s="52">
        <v>0.95338496605631051</v>
      </c>
      <c r="L13" s="52">
        <v>0.9988184853863924</v>
      </c>
      <c r="M13" s="53">
        <v>0.99095491212023923</v>
      </c>
    </row>
    <row r="14" spans="1:16" x14ac:dyDescent="0.3">
      <c r="A14" s="23">
        <v>10</v>
      </c>
      <c r="B14" s="51">
        <v>0.98300021713487795</v>
      </c>
      <c r="C14" s="52">
        <v>0.91352324142133723</v>
      </c>
      <c r="D14" s="52">
        <v>1</v>
      </c>
      <c r="E14" s="52">
        <v>1</v>
      </c>
      <c r="F14" s="52">
        <v>1</v>
      </c>
      <c r="G14" s="52">
        <v>1</v>
      </c>
      <c r="H14" s="52">
        <v>1</v>
      </c>
      <c r="I14" s="52">
        <v>0.9691204660133399</v>
      </c>
      <c r="J14" s="52">
        <v>0.96664890259740732</v>
      </c>
      <c r="K14" s="52">
        <v>0.93730792498718429</v>
      </c>
      <c r="L14" s="52">
        <v>0.99410321752791098</v>
      </c>
      <c r="M14" s="53">
        <v>0.99034028804921892</v>
      </c>
    </row>
    <row r="15" spans="1:16" x14ac:dyDescent="0.3">
      <c r="A15" s="23">
        <v>9</v>
      </c>
      <c r="B15" s="51">
        <v>0.97012899772539918</v>
      </c>
      <c r="C15" s="52">
        <v>0.89836233836355661</v>
      </c>
      <c r="D15" s="52">
        <v>0.98752314172630062</v>
      </c>
      <c r="E15" s="52">
        <v>1</v>
      </c>
      <c r="F15" s="52">
        <v>1</v>
      </c>
      <c r="G15" s="52">
        <v>1</v>
      </c>
      <c r="H15" s="52">
        <v>1</v>
      </c>
      <c r="I15" s="52">
        <v>0.95779066062176899</v>
      </c>
      <c r="J15" s="52">
        <v>0.94943969589445687</v>
      </c>
      <c r="K15" s="52">
        <v>0.91600084309240182</v>
      </c>
      <c r="L15" s="52">
        <v>0.9790145848201488</v>
      </c>
      <c r="M15" s="53">
        <v>0.97910918934081148</v>
      </c>
    </row>
    <row r="16" spans="1:16" x14ac:dyDescent="0.3">
      <c r="A16" s="23">
        <v>8</v>
      </c>
      <c r="B16" s="51">
        <v>0.94880289927090766</v>
      </c>
      <c r="C16" s="52">
        <v>0.87646938291240772</v>
      </c>
      <c r="D16" s="52">
        <v>0.96299284155696618</v>
      </c>
      <c r="E16" s="52">
        <v>1</v>
      </c>
      <c r="F16" s="52">
        <v>1</v>
      </c>
      <c r="G16" s="52">
        <v>1</v>
      </c>
      <c r="H16" s="52">
        <v>0.99280270637939683</v>
      </c>
      <c r="I16" s="52">
        <v>0.93831816568883342</v>
      </c>
      <c r="J16" s="52">
        <v>0.92462498624991307</v>
      </c>
      <c r="K16" s="52">
        <v>0.88946372037196297</v>
      </c>
      <c r="L16" s="52">
        <v>0.95355258726310632</v>
      </c>
      <c r="M16" s="53">
        <v>0.95726161599501736</v>
      </c>
    </row>
    <row r="17" spans="1:13" x14ac:dyDescent="0.3">
      <c r="A17" s="23">
        <v>7</v>
      </c>
      <c r="B17" s="51">
        <v>0.91902192177140352</v>
      </c>
      <c r="C17" s="52">
        <v>0.84784437506789057</v>
      </c>
      <c r="D17" s="52">
        <v>0.92687122332357141</v>
      </c>
      <c r="E17" s="52">
        <v>0.98169371384055304</v>
      </c>
      <c r="F17" s="52">
        <v>0.99058925110810736</v>
      </c>
      <c r="G17" s="52">
        <v>0.97620144958127852</v>
      </c>
      <c r="H17" s="52">
        <v>0.96739514195937903</v>
      </c>
      <c r="I17" s="52">
        <v>0.9107029812145333</v>
      </c>
      <c r="J17" s="52">
        <v>0.89220477366377582</v>
      </c>
      <c r="K17" s="52">
        <v>0.85769655682586776</v>
      </c>
      <c r="L17" s="52">
        <v>0.91771722485678331</v>
      </c>
      <c r="M17" s="53">
        <v>0.92479756801183632</v>
      </c>
    </row>
    <row r="18" spans="1:13" x14ac:dyDescent="0.3">
      <c r="A18" s="23">
        <v>6</v>
      </c>
      <c r="B18" s="51">
        <v>0.88078606522688663</v>
      </c>
      <c r="C18" s="52">
        <v>0.81248731483000536</v>
      </c>
      <c r="D18" s="52">
        <v>0.87915828702611631</v>
      </c>
      <c r="E18" s="52">
        <v>0.94073604820340084</v>
      </c>
      <c r="F18" s="52">
        <v>0.95357064640268974</v>
      </c>
      <c r="G18" s="52">
        <v>0.93994890926439978</v>
      </c>
      <c r="H18" s="52">
        <v>0.93034295455599092</v>
      </c>
      <c r="I18" s="52">
        <v>0.87494510719886875</v>
      </c>
      <c r="J18" s="52">
        <v>0.85217905813604511</v>
      </c>
      <c r="K18" s="52">
        <v>0.82069935245411618</v>
      </c>
      <c r="L18" s="52">
        <v>0.87150849760117977</v>
      </c>
      <c r="M18" s="53">
        <v>0.88171704539126816</v>
      </c>
    </row>
    <row r="19" spans="1:13" x14ac:dyDescent="0.3">
      <c r="A19" s="23">
        <v>5</v>
      </c>
      <c r="B19" s="51">
        <v>0.83409532963735722</v>
      </c>
      <c r="C19" s="52">
        <v>0.77039820219875166</v>
      </c>
      <c r="D19" s="52">
        <v>0.81985403266460088</v>
      </c>
      <c r="E19" s="52">
        <v>0.88623680401796168</v>
      </c>
      <c r="F19" s="52">
        <v>0.90376602858231525</v>
      </c>
      <c r="G19" s="52">
        <v>0.89247447868871277</v>
      </c>
      <c r="H19" s="52">
        <v>0.88164614416923204</v>
      </c>
      <c r="I19" s="52">
        <v>0.83104454364183955</v>
      </c>
      <c r="J19" s="52">
        <v>0.80454783966672117</v>
      </c>
      <c r="K19" s="52">
        <v>0.77847210725670835</v>
      </c>
      <c r="L19" s="52">
        <v>0.81492640549629591</v>
      </c>
      <c r="M19" s="53">
        <v>0.82802004813331331</v>
      </c>
    </row>
    <row r="20" spans="1:13" x14ac:dyDescent="0.3">
      <c r="A20" s="23">
        <v>4</v>
      </c>
      <c r="B20" s="51">
        <v>0.77894971500281485</v>
      </c>
      <c r="C20" s="52">
        <v>0.72157703717412969</v>
      </c>
      <c r="D20" s="52">
        <v>0.74895846023902524</v>
      </c>
      <c r="E20" s="52">
        <v>0.81819598128423565</v>
      </c>
      <c r="F20" s="52">
        <v>0.84117539764698368</v>
      </c>
      <c r="G20" s="52">
        <v>0.83377815785421705</v>
      </c>
      <c r="H20" s="52">
        <v>0.82130471079910294</v>
      </c>
      <c r="I20" s="52">
        <v>0.7790012905434458</v>
      </c>
      <c r="J20" s="52">
        <v>0.74931111825580365</v>
      </c>
      <c r="K20" s="52">
        <v>0.73101482123364403</v>
      </c>
      <c r="L20" s="52">
        <v>0.74797094854213142</v>
      </c>
      <c r="M20" s="53">
        <v>0.76370657623797134</v>
      </c>
    </row>
    <row r="21" spans="1:13" x14ac:dyDescent="0.3">
      <c r="A21" s="23">
        <v>3</v>
      </c>
      <c r="B21" s="51">
        <v>0.71534922132325995</v>
      </c>
      <c r="C21" s="52">
        <v>0.66602381975613967</v>
      </c>
      <c r="D21" s="52">
        <v>0.66647156974938937</v>
      </c>
      <c r="E21" s="52">
        <v>0.73661358000222288</v>
      </c>
      <c r="F21" s="52">
        <v>0.76579875359669514</v>
      </c>
      <c r="G21" s="52">
        <v>0.76385994676091273</v>
      </c>
      <c r="H21" s="52">
        <v>0.74931865444560319</v>
      </c>
      <c r="I21" s="52">
        <v>0.7188153479036874</v>
      </c>
      <c r="J21" s="52">
        <v>0.6864688939032928</v>
      </c>
      <c r="K21" s="52">
        <v>0.67832749438492357</v>
      </c>
      <c r="L21" s="52">
        <v>0.67064212673868662</v>
      </c>
      <c r="M21" s="53">
        <v>0.68877662970524267</v>
      </c>
    </row>
    <row r="22" spans="1:13" x14ac:dyDescent="0.3">
      <c r="A22" s="23">
        <v>2</v>
      </c>
      <c r="B22" s="51">
        <v>0.64329384859869232</v>
      </c>
      <c r="C22" s="52">
        <v>0.60373854994478116</v>
      </c>
      <c r="D22" s="52">
        <v>0.57239336119569317</v>
      </c>
      <c r="E22" s="52">
        <v>0.64148960017192314</v>
      </c>
      <c r="F22" s="52">
        <v>0.67763609643144962</v>
      </c>
      <c r="G22" s="52">
        <v>0.68271984540879993</v>
      </c>
      <c r="H22" s="52">
        <v>0.66568797510873312</v>
      </c>
      <c r="I22" s="52">
        <v>0.65048671572256456</v>
      </c>
      <c r="J22" s="52">
        <v>0.6160211666091886</v>
      </c>
      <c r="K22" s="52">
        <v>0.62041012671054663</v>
      </c>
      <c r="L22" s="52">
        <v>0.58293994008596117</v>
      </c>
      <c r="M22" s="53">
        <v>0.60323020853512699</v>
      </c>
    </row>
    <row r="23" spans="1:13" x14ac:dyDescent="0.3">
      <c r="A23" s="23">
        <v>1</v>
      </c>
      <c r="B23" s="54">
        <v>0.56278359682911205</v>
      </c>
      <c r="C23" s="55">
        <v>0.53472122774005459</v>
      </c>
      <c r="D23" s="55">
        <v>0.46672383457793676</v>
      </c>
      <c r="E23" s="55">
        <v>0.53282404179333653</v>
      </c>
      <c r="F23" s="55">
        <v>0.57668742615124702</v>
      </c>
      <c r="G23" s="55">
        <v>0.59035785379787842</v>
      </c>
      <c r="H23" s="55">
        <v>0.5704126727884925</v>
      </c>
      <c r="I23" s="55">
        <v>0.57401539400007706</v>
      </c>
      <c r="J23" s="55">
        <v>0.53796793637349094</v>
      </c>
      <c r="K23" s="55">
        <v>0.55726271821051332</v>
      </c>
      <c r="L23" s="55">
        <v>0.48486438858395531</v>
      </c>
      <c r="M23" s="56">
        <v>0.5070673127276244</v>
      </c>
    </row>
    <row r="24" spans="1:13" x14ac:dyDescent="0.3">
      <c r="B24" s="2"/>
      <c r="C24" s="2"/>
      <c r="D24" s="2"/>
      <c r="E24" s="2"/>
      <c r="F24" s="2"/>
      <c r="G24" s="2"/>
      <c r="H24" s="2"/>
      <c r="I24" s="2"/>
      <c r="J24" s="2"/>
      <c r="K24" s="2"/>
      <c r="L24" s="2"/>
      <c r="M24" s="2"/>
    </row>
    <row r="25" spans="1:13" x14ac:dyDescent="0.3">
      <c r="A25" s="21" t="s">
        <v>46</v>
      </c>
      <c r="B25" s="24">
        <v>4</v>
      </c>
      <c r="C25" s="24">
        <v>5</v>
      </c>
      <c r="D25" s="24">
        <v>6</v>
      </c>
      <c r="E25" s="24">
        <v>7</v>
      </c>
      <c r="F25" s="24">
        <v>8</v>
      </c>
      <c r="G25" s="24">
        <v>9</v>
      </c>
      <c r="H25" s="24">
        <v>10</v>
      </c>
      <c r="I25" s="24">
        <v>11</v>
      </c>
      <c r="J25" s="24">
        <v>12</v>
      </c>
      <c r="K25" s="24">
        <v>1</v>
      </c>
      <c r="L25" s="24">
        <v>2</v>
      </c>
      <c r="M25" s="24">
        <v>3</v>
      </c>
    </row>
    <row r="26" spans="1:13" x14ac:dyDescent="0.3">
      <c r="A26" s="23">
        <v>20</v>
      </c>
      <c r="B26" s="48">
        <v>0.99237822717072921</v>
      </c>
      <c r="C26" s="49">
        <v>0.93620220976991053</v>
      </c>
      <c r="D26" s="49">
        <v>1</v>
      </c>
      <c r="E26" s="49">
        <v>1</v>
      </c>
      <c r="F26" s="49">
        <v>1</v>
      </c>
      <c r="G26" s="49">
        <v>1</v>
      </c>
      <c r="H26" s="49">
        <v>1</v>
      </c>
      <c r="I26" s="49">
        <v>0.99583033258001041</v>
      </c>
      <c r="J26" s="49">
        <v>0.9906270202831895</v>
      </c>
      <c r="K26" s="49">
        <v>0.99639134325004031</v>
      </c>
      <c r="L26" s="49">
        <v>0.99832528426620593</v>
      </c>
      <c r="M26" s="50">
        <v>0.98493692684107881</v>
      </c>
    </row>
    <row r="27" spans="1:13" x14ac:dyDescent="0.3">
      <c r="A27" s="23">
        <v>19</v>
      </c>
      <c r="B27" s="51">
        <v>0.99237822717072921</v>
      </c>
      <c r="C27" s="52">
        <v>0.93620220976991053</v>
      </c>
      <c r="D27" s="52">
        <v>1</v>
      </c>
      <c r="E27" s="52">
        <v>1</v>
      </c>
      <c r="F27" s="52">
        <v>1</v>
      </c>
      <c r="G27" s="52">
        <v>1</v>
      </c>
      <c r="H27" s="52">
        <v>1</v>
      </c>
      <c r="I27" s="52">
        <v>0.99583033258001041</v>
      </c>
      <c r="J27" s="52">
        <v>0.9906270202831895</v>
      </c>
      <c r="K27" s="52">
        <v>0.99639134325004031</v>
      </c>
      <c r="L27" s="52">
        <v>0.99832528426620593</v>
      </c>
      <c r="M27" s="53">
        <v>0.98493692684107881</v>
      </c>
    </row>
    <row r="28" spans="1:13" x14ac:dyDescent="0.3">
      <c r="A28" s="23">
        <v>18</v>
      </c>
      <c r="B28" s="51">
        <v>0.99237822717072921</v>
      </c>
      <c r="C28" s="52">
        <v>0.93620220976991053</v>
      </c>
      <c r="D28" s="52">
        <v>1</v>
      </c>
      <c r="E28" s="52">
        <v>1</v>
      </c>
      <c r="F28" s="52">
        <v>1</v>
      </c>
      <c r="G28" s="52">
        <v>1</v>
      </c>
      <c r="H28" s="52">
        <v>1</v>
      </c>
      <c r="I28" s="52">
        <v>0.99583033258001041</v>
      </c>
      <c r="J28" s="52">
        <v>0.9906270202831895</v>
      </c>
      <c r="K28" s="52">
        <v>0.99639134325004031</v>
      </c>
      <c r="L28" s="52">
        <v>0.99832528426620593</v>
      </c>
      <c r="M28" s="53">
        <v>0.98493692684107881</v>
      </c>
    </row>
    <row r="29" spans="1:13" x14ac:dyDescent="0.3">
      <c r="A29" s="23">
        <v>17</v>
      </c>
      <c r="B29" s="51">
        <v>0.99237822717072921</v>
      </c>
      <c r="C29" s="52">
        <v>0.93620220976991053</v>
      </c>
      <c r="D29" s="52">
        <v>1</v>
      </c>
      <c r="E29" s="52">
        <v>1</v>
      </c>
      <c r="F29" s="52">
        <v>1</v>
      </c>
      <c r="G29" s="52">
        <v>1</v>
      </c>
      <c r="H29" s="52">
        <v>1</v>
      </c>
      <c r="I29" s="52">
        <v>0.99583033258001041</v>
      </c>
      <c r="J29" s="52">
        <v>0.9906270202831895</v>
      </c>
      <c r="K29" s="52">
        <v>0.99639134325004031</v>
      </c>
      <c r="L29" s="52">
        <v>0.99832528426620593</v>
      </c>
      <c r="M29" s="53">
        <v>0.98493692684107881</v>
      </c>
    </row>
    <row r="30" spans="1:13" x14ac:dyDescent="0.3">
      <c r="A30" s="23">
        <v>16</v>
      </c>
      <c r="B30" s="51">
        <v>0.99237822717072921</v>
      </c>
      <c r="C30" s="52">
        <v>0.93620220976991053</v>
      </c>
      <c r="D30" s="52">
        <v>1</v>
      </c>
      <c r="E30" s="52">
        <v>1</v>
      </c>
      <c r="F30" s="52">
        <v>1</v>
      </c>
      <c r="G30" s="52">
        <v>1</v>
      </c>
      <c r="H30" s="52">
        <v>1</v>
      </c>
      <c r="I30" s="52">
        <v>0.99583033258001041</v>
      </c>
      <c r="J30" s="52">
        <v>0.9906270202831895</v>
      </c>
      <c r="K30" s="52">
        <v>0.99639134325004031</v>
      </c>
      <c r="L30" s="52">
        <v>0.99832528426620593</v>
      </c>
      <c r="M30" s="53">
        <v>0.98493692684107881</v>
      </c>
    </row>
    <row r="31" spans="1:13" x14ac:dyDescent="0.3">
      <c r="A31" s="23">
        <v>15</v>
      </c>
      <c r="B31" s="51">
        <v>0.99237822717072921</v>
      </c>
      <c r="C31" s="52">
        <v>0.93620220976991053</v>
      </c>
      <c r="D31" s="52">
        <v>1</v>
      </c>
      <c r="E31" s="52">
        <v>1</v>
      </c>
      <c r="F31" s="52">
        <v>1</v>
      </c>
      <c r="G31" s="52">
        <v>1</v>
      </c>
      <c r="H31" s="52">
        <v>1</v>
      </c>
      <c r="I31" s="52">
        <v>0.99583033258001041</v>
      </c>
      <c r="J31" s="52">
        <v>0.9906270202831895</v>
      </c>
      <c r="K31" s="52">
        <v>0.99639134325004031</v>
      </c>
      <c r="L31" s="52">
        <v>0.99832528426620593</v>
      </c>
      <c r="M31" s="53">
        <v>0.98493692684107881</v>
      </c>
    </row>
    <row r="32" spans="1:13" x14ac:dyDescent="0.3">
      <c r="A32" s="23">
        <v>14</v>
      </c>
      <c r="B32" s="51">
        <v>0.99237822717072921</v>
      </c>
      <c r="C32" s="52">
        <v>0.93620220976991053</v>
      </c>
      <c r="D32" s="52">
        <v>1</v>
      </c>
      <c r="E32" s="52">
        <v>1</v>
      </c>
      <c r="F32" s="52">
        <v>1</v>
      </c>
      <c r="G32" s="52">
        <v>1</v>
      </c>
      <c r="H32" s="52">
        <v>1</v>
      </c>
      <c r="I32" s="52">
        <v>0.99583033258001041</v>
      </c>
      <c r="J32" s="52">
        <v>0.9906270202831895</v>
      </c>
      <c r="K32" s="52">
        <v>0.99639134325004031</v>
      </c>
      <c r="L32" s="52">
        <v>0.99832528426620593</v>
      </c>
      <c r="M32" s="53">
        <v>0.98493692684107881</v>
      </c>
    </row>
    <row r="33" spans="1:13" x14ac:dyDescent="0.3">
      <c r="A33" s="23">
        <v>13</v>
      </c>
      <c r="B33" s="51">
        <v>0.99237822717072921</v>
      </c>
      <c r="C33" s="52">
        <v>0.93620220976991053</v>
      </c>
      <c r="D33" s="52">
        <v>1</v>
      </c>
      <c r="E33" s="52">
        <v>1</v>
      </c>
      <c r="F33" s="52">
        <v>1</v>
      </c>
      <c r="G33" s="52">
        <v>1</v>
      </c>
      <c r="H33" s="52">
        <v>1</v>
      </c>
      <c r="I33" s="52">
        <v>0.99583033258001041</v>
      </c>
      <c r="J33" s="52">
        <v>0.9906270202831895</v>
      </c>
      <c r="K33" s="52">
        <v>0.99639134325004031</v>
      </c>
      <c r="L33" s="52">
        <v>0.99832528426620593</v>
      </c>
      <c r="M33" s="53">
        <v>0.98493692684107881</v>
      </c>
    </row>
    <row r="34" spans="1:13" x14ac:dyDescent="0.3">
      <c r="A34" s="23">
        <v>12</v>
      </c>
      <c r="B34" s="51">
        <v>0.99237822717072921</v>
      </c>
      <c r="C34" s="52">
        <v>0.93620220976991053</v>
      </c>
      <c r="D34" s="52">
        <v>1</v>
      </c>
      <c r="E34" s="52">
        <v>1</v>
      </c>
      <c r="F34" s="52">
        <v>1</v>
      </c>
      <c r="G34" s="52">
        <v>1</v>
      </c>
      <c r="H34" s="52">
        <v>1</v>
      </c>
      <c r="I34" s="52">
        <v>0.99583033258001041</v>
      </c>
      <c r="J34" s="52">
        <v>0.9906270202831895</v>
      </c>
      <c r="K34" s="52">
        <v>0.99639134325004031</v>
      </c>
      <c r="L34" s="52">
        <v>0.99832528426620593</v>
      </c>
      <c r="M34" s="53">
        <v>0.98493692684107881</v>
      </c>
    </row>
    <row r="35" spans="1:13" x14ac:dyDescent="0.3">
      <c r="A35" s="23">
        <v>11</v>
      </c>
      <c r="B35" s="51">
        <v>0.99237822717072921</v>
      </c>
      <c r="C35" s="52">
        <v>0.9351549232047609</v>
      </c>
      <c r="D35" s="52">
        <v>1</v>
      </c>
      <c r="E35" s="52">
        <v>1</v>
      </c>
      <c r="F35" s="52">
        <v>1</v>
      </c>
      <c r="G35" s="52">
        <v>1</v>
      </c>
      <c r="H35" s="52">
        <v>1</v>
      </c>
      <c r="I35" s="52">
        <v>0.99583033258001041</v>
      </c>
      <c r="J35" s="52">
        <v>0.9906270202831895</v>
      </c>
      <c r="K35" s="52">
        <v>0.99314215651074744</v>
      </c>
      <c r="L35" s="52">
        <v>0.99748553269530971</v>
      </c>
      <c r="M35" s="53">
        <v>0.98493692684107881</v>
      </c>
    </row>
    <row r="36" spans="1:13" x14ac:dyDescent="0.3">
      <c r="A36" s="23">
        <v>10</v>
      </c>
      <c r="B36" s="51">
        <v>0.98749805244509725</v>
      </c>
      <c r="C36" s="52">
        <v>0.92991404569895153</v>
      </c>
      <c r="D36" s="52">
        <v>1</v>
      </c>
      <c r="E36" s="52">
        <v>1</v>
      </c>
      <c r="F36" s="52">
        <v>1</v>
      </c>
      <c r="G36" s="52">
        <v>1</v>
      </c>
      <c r="H36" s="52">
        <v>1</v>
      </c>
      <c r="I36" s="52">
        <v>0.99583033258001041</v>
      </c>
      <c r="J36" s="52">
        <v>0.98540617231752203</v>
      </c>
      <c r="K36" s="52">
        <v>0.98499998012769541</v>
      </c>
      <c r="L36" s="52">
        <v>0.99049276710952383</v>
      </c>
      <c r="M36" s="53">
        <v>0.98192712687826011</v>
      </c>
    </row>
    <row r="37" spans="1:13" x14ac:dyDescent="0.3">
      <c r="A37" s="23">
        <v>9</v>
      </c>
      <c r="B37" s="51">
        <v>0.97735394132706077</v>
      </c>
      <c r="C37" s="52">
        <v>0.92047957725248253</v>
      </c>
      <c r="D37" s="52">
        <v>1</v>
      </c>
      <c r="E37" s="52">
        <v>1</v>
      </c>
      <c r="F37" s="52">
        <v>1</v>
      </c>
      <c r="G37" s="52">
        <v>1</v>
      </c>
      <c r="H37" s="52">
        <v>1</v>
      </c>
      <c r="I37" s="52">
        <v>0.98962212841612041</v>
      </c>
      <c r="J37" s="52">
        <v>0.97342839414699567</v>
      </c>
      <c r="K37" s="52">
        <v>0.9719648141008842</v>
      </c>
      <c r="L37" s="52">
        <v>0.97734698750884796</v>
      </c>
      <c r="M37" s="53">
        <v>0.9736535323584703</v>
      </c>
    </row>
    <row r="38" spans="1:13" x14ac:dyDescent="0.3">
      <c r="A38" s="23">
        <v>8</v>
      </c>
      <c r="B38" s="51">
        <v>0.96194589381661988</v>
      </c>
      <c r="C38" s="52">
        <v>0.90685151786535378</v>
      </c>
      <c r="D38" s="52">
        <v>0.98383899163209321</v>
      </c>
      <c r="E38" s="52">
        <v>1</v>
      </c>
      <c r="F38" s="52">
        <v>1</v>
      </c>
      <c r="G38" s="52">
        <v>1</v>
      </c>
      <c r="H38" s="52">
        <v>1</v>
      </c>
      <c r="I38" s="52">
        <v>0.97656208587297266</v>
      </c>
      <c r="J38" s="52">
        <v>0.95469368577161073</v>
      </c>
      <c r="K38" s="52">
        <v>0.95403665843031393</v>
      </c>
      <c r="L38" s="52">
        <v>0.95804819389328222</v>
      </c>
      <c r="M38" s="53">
        <v>0.96011614328170947</v>
      </c>
    </row>
    <row r="39" spans="1:13" x14ac:dyDescent="0.3">
      <c r="A39" s="23">
        <v>7</v>
      </c>
      <c r="B39" s="51">
        <v>0.94127390991377458</v>
      </c>
      <c r="C39" s="52">
        <v>0.8890298675375653</v>
      </c>
      <c r="D39" s="52">
        <v>0.95708989906781394</v>
      </c>
      <c r="E39" s="52">
        <v>0.99979016280561117</v>
      </c>
      <c r="F39" s="52">
        <v>0.99813083002520886</v>
      </c>
      <c r="G39" s="52">
        <v>0.98368395486836091</v>
      </c>
      <c r="H39" s="52">
        <v>0.98996436525154197</v>
      </c>
      <c r="I39" s="52">
        <v>0.95665020495056696</v>
      </c>
      <c r="J39" s="52">
        <v>0.9292020471913669</v>
      </c>
      <c r="K39" s="52">
        <v>0.93121551311598461</v>
      </c>
      <c r="L39" s="52">
        <v>0.93259638626282659</v>
      </c>
      <c r="M39" s="53">
        <v>0.94131495964797762</v>
      </c>
    </row>
    <row r="40" spans="1:13" x14ac:dyDescent="0.3">
      <c r="A40" s="23">
        <v>6</v>
      </c>
      <c r="B40" s="51">
        <v>0.91533798961852475</v>
      </c>
      <c r="C40" s="52">
        <v>0.86701462626911718</v>
      </c>
      <c r="D40" s="52">
        <v>0.92028797124168926</v>
      </c>
      <c r="E40" s="52">
        <v>0.97376035673613481</v>
      </c>
      <c r="F40" s="52">
        <v>0.97382876156423115</v>
      </c>
      <c r="G40" s="52">
        <v>0.95124318102968453</v>
      </c>
      <c r="H40" s="52">
        <v>0.96456647144152718</v>
      </c>
      <c r="I40" s="52">
        <v>0.92988648564890364</v>
      </c>
      <c r="J40" s="52">
        <v>0.89695347840626449</v>
      </c>
      <c r="K40" s="52">
        <v>0.90350137815789622</v>
      </c>
      <c r="L40" s="52">
        <v>0.90099156461748109</v>
      </c>
      <c r="M40" s="53">
        <v>0.91724998145727465</v>
      </c>
    </row>
    <row r="41" spans="1:13" x14ac:dyDescent="0.3">
      <c r="A41" s="23">
        <v>5</v>
      </c>
      <c r="B41" s="51">
        <v>0.88413813293087051</v>
      </c>
      <c r="C41" s="52">
        <v>0.84080579406000922</v>
      </c>
      <c r="D41" s="52">
        <v>0.87343320815371939</v>
      </c>
      <c r="E41" s="52">
        <v>0.93811877126634891</v>
      </c>
      <c r="F41" s="52">
        <v>0.94072880204840703</v>
      </c>
      <c r="G41" s="52">
        <v>0.90826615510398623</v>
      </c>
      <c r="H41" s="52">
        <v>0.93067559466360195</v>
      </c>
      <c r="I41" s="52">
        <v>0.89627092796798247</v>
      </c>
      <c r="J41" s="52">
        <v>0.85794797941630319</v>
      </c>
      <c r="K41" s="52">
        <v>0.87089425355604866</v>
      </c>
      <c r="L41" s="52">
        <v>0.86323372895724559</v>
      </c>
      <c r="M41" s="53">
        <v>0.88792120870960067</v>
      </c>
    </row>
    <row r="42" spans="1:13" x14ac:dyDescent="0.3">
      <c r="A42" s="23">
        <v>4</v>
      </c>
      <c r="B42" s="51">
        <v>0.84767433985081175</v>
      </c>
      <c r="C42" s="52">
        <v>0.81040337091024162</v>
      </c>
      <c r="D42" s="52">
        <v>0.8165256098039041</v>
      </c>
      <c r="E42" s="52">
        <v>0.89286540639625356</v>
      </c>
      <c r="F42" s="52">
        <v>0.89883095147773662</v>
      </c>
      <c r="G42" s="52">
        <v>0.85475287709126557</v>
      </c>
      <c r="H42" s="52">
        <v>0.88829173491776658</v>
      </c>
      <c r="I42" s="52">
        <v>0.85580353190780345</v>
      </c>
      <c r="J42" s="52">
        <v>0.81218555022148309</v>
      </c>
      <c r="K42" s="52">
        <v>0.83339413931044193</v>
      </c>
      <c r="L42" s="52">
        <v>0.81932287928212033</v>
      </c>
      <c r="M42" s="53">
        <v>0.85332864140495568</v>
      </c>
    </row>
    <row r="43" spans="1:13" x14ac:dyDescent="0.3">
      <c r="A43" s="23">
        <v>3</v>
      </c>
      <c r="B43" s="51">
        <v>0.80594661037834858</v>
      </c>
      <c r="C43" s="52">
        <v>0.77580735681981439</v>
      </c>
      <c r="D43" s="52">
        <v>0.7495651761922435</v>
      </c>
      <c r="E43" s="52">
        <v>0.83800026212584888</v>
      </c>
      <c r="F43" s="52">
        <v>0.84813520985221991</v>
      </c>
      <c r="G43" s="52">
        <v>0.79070334699152278</v>
      </c>
      <c r="H43" s="52">
        <v>0.83741489220402088</v>
      </c>
      <c r="I43" s="52">
        <v>0.80848429746836659</v>
      </c>
      <c r="J43" s="52">
        <v>0.75966619082180431</v>
      </c>
      <c r="K43" s="52">
        <v>0.79100103542107614</v>
      </c>
      <c r="L43" s="52">
        <v>0.76925901559210519</v>
      </c>
      <c r="M43" s="53">
        <v>0.81347227954333956</v>
      </c>
    </row>
    <row r="44" spans="1:13" x14ac:dyDescent="0.3">
      <c r="A44" s="23">
        <v>2</v>
      </c>
      <c r="B44" s="51">
        <v>0.758954944513481</v>
      </c>
      <c r="C44" s="52">
        <v>0.73701775178872742</v>
      </c>
      <c r="D44" s="52">
        <v>0.6725519073187376</v>
      </c>
      <c r="E44" s="52">
        <v>0.77352333845513477</v>
      </c>
      <c r="F44" s="52">
        <v>0.78864157717185679</v>
      </c>
      <c r="G44" s="52">
        <v>0.71611756480475786</v>
      </c>
      <c r="H44" s="52">
        <v>0.77804506652236494</v>
      </c>
      <c r="I44" s="52">
        <v>0.75431322464967199</v>
      </c>
      <c r="J44" s="52">
        <v>0.70038990121726674</v>
      </c>
      <c r="K44" s="52">
        <v>0.74371494188795129</v>
      </c>
      <c r="L44" s="52">
        <v>0.71304213788720006</v>
      </c>
      <c r="M44" s="53">
        <v>0.76835212312475254</v>
      </c>
    </row>
    <row r="45" spans="1:13" x14ac:dyDescent="0.3">
      <c r="A45" s="23">
        <v>1</v>
      </c>
      <c r="B45" s="54">
        <v>0.70669934225620901</v>
      </c>
      <c r="C45" s="55">
        <v>0.6940345558169807</v>
      </c>
      <c r="D45" s="55">
        <v>0.5854858031833865</v>
      </c>
      <c r="E45" s="55">
        <v>0.69943463538411121</v>
      </c>
      <c r="F45" s="55">
        <v>0.72035005343664738</v>
      </c>
      <c r="G45" s="55">
        <v>0.63099553053097068</v>
      </c>
      <c r="H45" s="55">
        <v>0.71018225787279876</v>
      </c>
      <c r="I45" s="55">
        <v>0.69329031345171954</v>
      </c>
      <c r="J45" s="55">
        <v>0.63435668140787038</v>
      </c>
      <c r="K45" s="55">
        <v>0.69153585871106737</v>
      </c>
      <c r="L45" s="55">
        <v>0.65067224616740515</v>
      </c>
      <c r="M45" s="56">
        <v>0.71796817214919428</v>
      </c>
    </row>
    <row r="46" spans="1:13" x14ac:dyDescent="0.3">
      <c r="B46" s="2"/>
      <c r="C46" s="2"/>
      <c r="D46" s="2"/>
      <c r="E46" s="2"/>
      <c r="F46" s="2"/>
      <c r="G46" s="2"/>
      <c r="H46" s="2"/>
      <c r="I46" s="2"/>
      <c r="J46" s="2"/>
      <c r="K46" s="2"/>
      <c r="L46" s="2"/>
      <c r="M46" s="2"/>
    </row>
    <row r="47" spans="1:13" x14ac:dyDescent="0.3">
      <c r="A47" s="21" t="s">
        <v>47</v>
      </c>
      <c r="B47" s="24">
        <v>4</v>
      </c>
      <c r="C47" s="24">
        <v>5</v>
      </c>
      <c r="D47" s="24">
        <v>6</v>
      </c>
      <c r="E47" s="24">
        <v>7</v>
      </c>
      <c r="F47" s="24">
        <v>8</v>
      </c>
      <c r="G47" s="24">
        <v>9</v>
      </c>
      <c r="H47" s="24">
        <v>10</v>
      </c>
      <c r="I47" s="24">
        <v>11</v>
      </c>
      <c r="J47" s="24">
        <v>12</v>
      </c>
      <c r="K47" s="24">
        <v>1</v>
      </c>
      <c r="L47" s="24">
        <v>2</v>
      </c>
      <c r="M47" s="24">
        <v>3</v>
      </c>
    </row>
    <row r="48" spans="1:13" x14ac:dyDescent="0.3">
      <c r="A48" s="23">
        <v>20</v>
      </c>
      <c r="B48" s="48">
        <v>0.99662254267876638</v>
      </c>
      <c r="C48" s="49">
        <v>0.90518162385661227</v>
      </c>
      <c r="D48" s="49">
        <v>1</v>
      </c>
      <c r="E48" s="49">
        <v>1</v>
      </c>
      <c r="F48" s="49">
        <v>1</v>
      </c>
      <c r="G48" s="49">
        <v>1</v>
      </c>
      <c r="H48" s="49">
        <v>1</v>
      </c>
      <c r="I48" s="49">
        <v>0.99568077488907569</v>
      </c>
      <c r="J48" s="49">
        <v>0.99471346665120675</v>
      </c>
      <c r="K48" s="49">
        <v>0.99620506807393494</v>
      </c>
      <c r="L48" s="49">
        <v>1</v>
      </c>
      <c r="M48" s="50">
        <v>0.99144668156584204</v>
      </c>
    </row>
    <row r="49" spans="1:13" x14ac:dyDescent="0.3">
      <c r="A49" s="23">
        <v>19</v>
      </c>
      <c r="B49" s="51">
        <v>0.99662254267876638</v>
      </c>
      <c r="C49" s="52">
        <v>0.90518162385661227</v>
      </c>
      <c r="D49" s="52">
        <v>1</v>
      </c>
      <c r="E49" s="52">
        <v>1</v>
      </c>
      <c r="F49" s="52">
        <v>1</v>
      </c>
      <c r="G49" s="52">
        <v>1</v>
      </c>
      <c r="H49" s="52">
        <v>1</v>
      </c>
      <c r="I49" s="52">
        <v>0.99568077488907569</v>
      </c>
      <c r="J49" s="52">
        <v>0.99471346665120675</v>
      </c>
      <c r="K49" s="52">
        <v>0.99620506807393494</v>
      </c>
      <c r="L49" s="52">
        <v>1</v>
      </c>
      <c r="M49" s="53">
        <v>0.99144668156584204</v>
      </c>
    </row>
    <row r="50" spans="1:13" x14ac:dyDescent="0.3">
      <c r="A50" s="23">
        <v>18</v>
      </c>
      <c r="B50" s="51">
        <v>0.99662254267876638</v>
      </c>
      <c r="C50" s="52">
        <v>0.90518162385661227</v>
      </c>
      <c r="D50" s="52">
        <v>1</v>
      </c>
      <c r="E50" s="52">
        <v>1</v>
      </c>
      <c r="F50" s="52">
        <v>1</v>
      </c>
      <c r="G50" s="52">
        <v>1</v>
      </c>
      <c r="H50" s="52">
        <v>1</v>
      </c>
      <c r="I50" s="52">
        <v>0.99568077488907569</v>
      </c>
      <c r="J50" s="52">
        <v>0.99471346665120675</v>
      </c>
      <c r="K50" s="52">
        <v>0.99620506807393494</v>
      </c>
      <c r="L50" s="52">
        <v>1</v>
      </c>
      <c r="M50" s="53">
        <v>0.99144668156584204</v>
      </c>
    </row>
    <row r="51" spans="1:13" x14ac:dyDescent="0.3">
      <c r="A51" s="23">
        <v>17</v>
      </c>
      <c r="B51" s="51">
        <v>0.99662254267876638</v>
      </c>
      <c r="C51" s="52">
        <v>0.90518162385661227</v>
      </c>
      <c r="D51" s="52">
        <v>1</v>
      </c>
      <c r="E51" s="52">
        <v>1</v>
      </c>
      <c r="F51" s="52">
        <v>1</v>
      </c>
      <c r="G51" s="52">
        <v>1</v>
      </c>
      <c r="H51" s="52">
        <v>1</v>
      </c>
      <c r="I51" s="52">
        <v>0.99568077488907569</v>
      </c>
      <c r="J51" s="52">
        <v>0.99471346665120675</v>
      </c>
      <c r="K51" s="52">
        <v>0.99620506807393494</v>
      </c>
      <c r="L51" s="52">
        <v>1</v>
      </c>
      <c r="M51" s="53">
        <v>0.99144668156584204</v>
      </c>
    </row>
    <row r="52" spans="1:13" x14ac:dyDescent="0.3">
      <c r="A52" s="23">
        <v>16</v>
      </c>
      <c r="B52" s="51">
        <v>0.99662254267876638</v>
      </c>
      <c r="C52" s="52">
        <v>0.90518162385661227</v>
      </c>
      <c r="D52" s="52">
        <v>1</v>
      </c>
      <c r="E52" s="52">
        <v>1</v>
      </c>
      <c r="F52" s="52">
        <v>1</v>
      </c>
      <c r="G52" s="52">
        <v>1</v>
      </c>
      <c r="H52" s="52">
        <v>1</v>
      </c>
      <c r="I52" s="52">
        <v>0.99568077488907569</v>
      </c>
      <c r="J52" s="52">
        <v>0.99471346665120675</v>
      </c>
      <c r="K52" s="52">
        <v>0.99620506807393494</v>
      </c>
      <c r="L52" s="52">
        <v>1</v>
      </c>
      <c r="M52" s="53">
        <v>0.99144668156584204</v>
      </c>
    </row>
    <row r="53" spans="1:13" x14ac:dyDescent="0.3">
      <c r="A53" s="23">
        <v>15</v>
      </c>
      <c r="B53" s="51">
        <v>0.99662254267876638</v>
      </c>
      <c r="C53" s="52">
        <v>0.90518162385661227</v>
      </c>
      <c r="D53" s="52">
        <v>1</v>
      </c>
      <c r="E53" s="52">
        <v>1</v>
      </c>
      <c r="F53" s="52">
        <v>1</v>
      </c>
      <c r="G53" s="52">
        <v>1</v>
      </c>
      <c r="H53" s="52">
        <v>1</v>
      </c>
      <c r="I53" s="52">
        <v>0.99568077488907569</v>
      </c>
      <c r="J53" s="52">
        <v>0.99471346665120675</v>
      </c>
      <c r="K53" s="52">
        <v>0.99620506807393494</v>
      </c>
      <c r="L53" s="52">
        <v>1</v>
      </c>
      <c r="M53" s="53">
        <v>0.99144668156584204</v>
      </c>
    </row>
    <row r="54" spans="1:13" x14ac:dyDescent="0.3">
      <c r="A54" s="23">
        <v>14</v>
      </c>
      <c r="B54" s="51">
        <v>0.99662254267876638</v>
      </c>
      <c r="C54" s="52">
        <v>0.90518162385661227</v>
      </c>
      <c r="D54" s="52">
        <v>1</v>
      </c>
      <c r="E54" s="52">
        <v>1</v>
      </c>
      <c r="F54" s="52">
        <v>1</v>
      </c>
      <c r="G54" s="52">
        <v>1</v>
      </c>
      <c r="H54" s="52">
        <v>1</v>
      </c>
      <c r="I54" s="52">
        <v>0.99568077488907569</v>
      </c>
      <c r="J54" s="52">
        <v>0.99471346665120675</v>
      </c>
      <c r="K54" s="52">
        <v>0.99620506807393494</v>
      </c>
      <c r="L54" s="52">
        <v>1</v>
      </c>
      <c r="M54" s="53">
        <v>0.99144668156584204</v>
      </c>
    </row>
    <row r="55" spans="1:13" x14ac:dyDescent="0.3">
      <c r="A55" s="23">
        <v>13</v>
      </c>
      <c r="B55" s="51">
        <v>0.99662254267876638</v>
      </c>
      <c r="C55" s="52">
        <v>0.90518162385661227</v>
      </c>
      <c r="D55" s="52">
        <v>1</v>
      </c>
      <c r="E55" s="52">
        <v>1</v>
      </c>
      <c r="F55" s="52">
        <v>1</v>
      </c>
      <c r="G55" s="52">
        <v>1</v>
      </c>
      <c r="H55" s="52">
        <v>1</v>
      </c>
      <c r="I55" s="52">
        <v>0.99568077488907569</v>
      </c>
      <c r="J55" s="52">
        <v>0.99471346665120675</v>
      </c>
      <c r="K55" s="52">
        <v>0.99620506807393494</v>
      </c>
      <c r="L55" s="52">
        <v>1</v>
      </c>
      <c r="M55" s="53">
        <v>0.99144668156584204</v>
      </c>
    </row>
    <row r="56" spans="1:13" x14ac:dyDescent="0.3">
      <c r="A56" s="23">
        <v>12</v>
      </c>
      <c r="B56" s="51">
        <v>0.99662254267876638</v>
      </c>
      <c r="C56" s="52">
        <v>0.90518162385661227</v>
      </c>
      <c r="D56" s="52">
        <v>1</v>
      </c>
      <c r="E56" s="52">
        <v>1</v>
      </c>
      <c r="F56" s="52">
        <v>1</v>
      </c>
      <c r="G56" s="52">
        <v>1</v>
      </c>
      <c r="H56" s="52">
        <v>1</v>
      </c>
      <c r="I56" s="52">
        <v>0.98880830152796295</v>
      </c>
      <c r="J56" s="52">
        <v>0.99471346665120675</v>
      </c>
      <c r="K56" s="52">
        <v>0.9930133063306259</v>
      </c>
      <c r="L56" s="52">
        <v>1</v>
      </c>
      <c r="M56" s="53">
        <v>0.99144668156584204</v>
      </c>
    </row>
    <row r="57" spans="1:13" x14ac:dyDescent="0.3">
      <c r="A57" s="23">
        <v>11</v>
      </c>
      <c r="B57" s="51">
        <v>0.99662254267876638</v>
      </c>
      <c r="C57" s="52">
        <v>0.89893346078437142</v>
      </c>
      <c r="D57" s="52">
        <v>1</v>
      </c>
      <c r="E57" s="52">
        <v>1</v>
      </c>
      <c r="F57" s="52">
        <v>1</v>
      </c>
      <c r="G57" s="52">
        <v>1</v>
      </c>
      <c r="H57" s="52">
        <v>1</v>
      </c>
      <c r="I57" s="52">
        <v>0.97117790570793217</v>
      </c>
      <c r="J57" s="52">
        <v>0.99471346665120675</v>
      </c>
      <c r="K57" s="52">
        <v>0.97920247572247621</v>
      </c>
      <c r="L57" s="52">
        <v>1</v>
      </c>
      <c r="M57" s="53">
        <v>0.99144668156584204</v>
      </c>
    </row>
    <row r="58" spans="1:13" x14ac:dyDescent="0.3">
      <c r="A58" s="23">
        <v>10</v>
      </c>
      <c r="B58" s="51">
        <v>0.9949868494537274</v>
      </c>
      <c r="C58" s="52">
        <v>0.88255346112272137</v>
      </c>
      <c r="D58" s="52">
        <v>1</v>
      </c>
      <c r="E58" s="52">
        <v>1</v>
      </c>
      <c r="F58" s="52">
        <v>1</v>
      </c>
      <c r="G58" s="52">
        <v>1</v>
      </c>
      <c r="H58" s="52">
        <v>1</v>
      </c>
      <c r="I58" s="52">
        <v>0.94278958742898311</v>
      </c>
      <c r="J58" s="52">
        <v>0.98347047019286649</v>
      </c>
      <c r="K58" s="52">
        <v>0.95477257624948608</v>
      </c>
      <c r="L58" s="52">
        <v>0.99617826271649279</v>
      </c>
      <c r="M58" s="53">
        <v>0.98298319412481483</v>
      </c>
    </row>
    <row r="59" spans="1:13" x14ac:dyDescent="0.3">
      <c r="A59" s="23">
        <v>9</v>
      </c>
      <c r="B59" s="51">
        <v>0.97853836597264388</v>
      </c>
      <c r="C59" s="52">
        <v>0.85604162487166213</v>
      </c>
      <c r="D59" s="52">
        <v>0.99681367829068523</v>
      </c>
      <c r="E59" s="52">
        <v>1</v>
      </c>
      <c r="F59" s="52">
        <v>1</v>
      </c>
      <c r="G59" s="52">
        <v>1</v>
      </c>
      <c r="H59" s="52">
        <v>1</v>
      </c>
      <c r="I59" s="52">
        <v>0.90364334669111623</v>
      </c>
      <c r="J59" s="52">
        <v>0.95814912167069388</v>
      </c>
      <c r="K59" s="52">
        <v>0.91972360791165553</v>
      </c>
      <c r="L59" s="52">
        <v>0.9758651167976985</v>
      </c>
      <c r="M59" s="53">
        <v>0.96078334539569832</v>
      </c>
    </row>
    <row r="60" spans="1:13" x14ac:dyDescent="0.3">
      <c r="A60" s="23">
        <v>8</v>
      </c>
      <c r="B60" s="51">
        <v>0.94727709223551515</v>
      </c>
      <c r="C60" s="52">
        <v>0.8193979520311937</v>
      </c>
      <c r="D60" s="52">
        <v>0.96204454422722463</v>
      </c>
      <c r="E60" s="52">
        <v>1</v>
      </c>
      <c r="F60" s="52">
        <v>1</v>
      </c>
      <c r="G60" s="52">
        <v>0.99957816054406823</v>
      </c>
      <c r="H60" s="52">
        <v>1</v>
      </c>
      <c r="I60" s="52">
        <v>0.85373918349433153</v>
      </c>
      <c r="J60" s="52">
        <v>0.91874942108468938</v>
      </c>
      <c r="K60" s="52">
        <v>0.8740555707089841</v>
      </c>
      <c r="L60" s="52">
        <v>0.9405012437682887</v>
      </c>
      <c r="M60" s="53">
        <v>0.9248471353784925</v>
      </c>
    </row>
    <row r="61" spans="1:13" x14ac:dyDescent="0.3">
      <c r="A61" s="23">
        <v>7</v>
      </c>
      <c r="B61" s="51">
        <v>0.90120302824234166</v>
      </c>
      <c r="C61" s="52">
        <v>0.77262244260131607</v>
      </c>
      <c r="D61" s="52">
        <v>0.90834205089627718</v>
      </c>
      <c r="E61" s="52">
        <v>0.99186258954110662</v>
      </c>
      <c r="F61" s="52">
        <v>0.98673312028319582</v>
      </c>
      <c r="G61" s="52">
        <v>0.95528621740235142</v>
      </c>
      <c r="H61" s="52">
        <v>0.96653258521910568</v>
      </c>
      <c r="I61" s="52">
        <v>0.79307709783862856</v>
      </c>
      <c r="J61" s="52">
        <v>0.86527136843485275</v>
      </c>
      <c r="K61" s="52">
        <v>0.81776846464147224</v>
      </c>
      <c r="L61" s="52">
        <v>0.89008664362826306</v>
      </c>
      <c r="M61" s="53">
        <v>0.87517456407319738</v>
      </c>
    </row>
    <row r="62" spans="1:13" x14ac:dyDescent="0.3">
      <c r="A62" s="23">
        <v>6</v>
      </c>
      <c r="B62" s="51">
        <v>0.84031617399312342</v>
      </c>
      <c r="C62" s="52">
        <v>0.71571509658202925</v>
      </c>
      <c r="D62" s="52">
        <v>0.83570619829784309</v>
      </c>
      <c r="E62" s="52">
        <v>0.93439428937480185</v>
      </c>
      <c r="F62" s="52">
        <v>0.92723929116397241</v>
      </c>
      <c r="G62" s="52">
        <v>0.89156552677137413</v>
      </c>
      <c r="H62" s="52">
        <v>0.90310031529080759</v>
      </c>
      <c r="I62" s="52">
        <v>0.72165708972400777</v>
      </c>
      <c r="J62" s="52">
        <v>0.79771496372118356</v>
      </c>
      <c r="K62" s="52">
        <v>0.75086228970911995</v>
      </c>
      <c r="L62" s="52">
        <v>0.82462131637762159</v>
      </c>
      <c r="M62" s="53">
        <v>0.8117656314798134</v>
      </c>
    </row>
    <row r="63" spans="1:13" x14ac:dyDescent="0.3">
      <c r="A63" s="23">
        <v>5</v>
      </c>
      <c r="B63" s="51">
        <v>0.76461652948786007</v>
      </c>
      <c r="C63" s="52">
        <v>0.64867591397333313</v>
      </c>
      <c r="D63" s="52">
        <v>0.74413698643192194</v>
      </c>
      <c r="E63" s="52">
        <v>0.85646808072153802</v>
      </c>
      <c r="F63" s="52">
        <v>0.84703930714523001</v>
      </c>
      <c r="G63" s="52">
        <v>0.8084160886511359</v>
      </c>
      <c r="H63" s="52">
        <v>0.81929804361231273</v>
      </c>
      <c r="I63" s="52">
        <v>0.63947915915046893</v>
      </c>
      <c r="J63" s="52">
        <v>0.71608020694368246</v>
      </c>
      <c r="K63" s="52">
        <v>0.673337045911927</v>
      </c>
      <c r="L63" s="52">
        <v>0.74410526201636451</v>
      </c>
      <c r="M63" s="53">
        <v>0.73462033759834011</v>
      </c>
    </row>
    <row r="64" spans="1:13" x14ac:dyDescent="0.3">
      <c r="A64" s="23">
        <v>4</v>
      </c>
      <c r="B64" s="51">
        <v>0.67410409472655197</v>
      </c>
      <c r="C64" s="52">
        <v>0.57150489477522792</v>
      </c>
      <c r="D64" s="52">
        <v>0.63363441529851405</v>
      </c>
      <c r="E64" s="52">
        <v>0.75808396358131469</v>
      </c>
      <c r="F64" s="52">
        <v>0.74613316822696829</v>
      </c>
      <c r="G64" s="52">
        <v>0.70583790304163718</v>
      </c>
      <c r="H64" s="52">
        <v>0.715125770183621</v>
      </c>
      <c r="I64" s="52">
        <v>0.54654330611801227</v>
      </c>
      <c r="J64" s="52">
        <v>0.62036709810234902</v>
      </c>
      <c r="K64" s="52">
        <v>0.5851927332498934</v>
      </c>
      <c r="L64" s="52">
        <v>0.64853848054449181</v>
      </c>
      <c r="M64" s="53">
        <v>0.64373868242877763</v>
      </c>
    </row>
    <row r="65" spans="1:13" x14ac:dyDescent="0.3">
      <c r="A65" s="23">
        <v>3</v>
      </c>
      <c r="B65" s="51">
        <v>0.56877886970919889</v>
      </c>
      <c r="C65" s="52">
        <v>0.48420203898771352</v>
      </c>
      <c r="D65" s="52">
        <v>0.50419848489761931</v>
      </c>
      <c r="E65" s="52">
        <v>0.63924193795413209</v>
      </c>
      <c r="F65" s="52">
        <v>0.62452087440918735</v>
      </c>
      <c r="G65" s="52">
        <v>0.58383096994287775</v>
      </c>
      <c r="H65" s="52">
        <v>0.5905834950047324</v>
      </c>
      <c r="I65" s="52">
        <v>0.4428495306266374</v>
      </c>
      <c r="J65" s="52">
        <v>0.51057563719718346</v>
      </c>
      <c r="K65" s="52">
        <v>0.48642935172301943</v>
      </c>
      <c r="L65" s="52">
        <v>0.53792097196200328</v>
      </c>
      <c r="M65" s="53">
        <v>0.53912066597112607</v>
      </c>
    </row>
    <row r="66" spans="1:13" x14ac:dyDescent="0.3">
      <c r="A66" s="23">
        <v>2</v>
      </c>
      <c r="B66" s="51">
        <v>0.44864085443580093</v>
      </c>
      <c r="C66" s="52">
        <v>0.38676734661078993</v>
      </c>
      <c r="D66" s="52">
        <v>0.35582919522923767</v>
      </c>
      <c r="E66" s="52">
        <v>0.49994200383999021</v>
      </c>
      <c r="F66" s="52">
        <v>0.48220242569188732</v>
      </c>
      <c r="G66" s="52">
        <v>0.44239528935485761</v>
      </c>
      <c r="H66" s="52">
        <v>0.44567121807564708</v>
      </c>
      <c r="I66" s="52">
        <v>0.32839783267634465</v>
      </c>
      <c r="J66" s="52">
        <v>0.38670582422818572</v>
      </c>
      <c r="K66" s="52">
        <v>0.37704690133130486</v>
      </c>
      <c r="L66" s="52">
        <v>0.41225273626889919</v>
      </c>
      <c r="M66" s="53">
        <v>0.42076628822538525</v>
      </c>
    </row>
    <row r="67" spans="1:13" x14ac:dyDescent="0.3">
      <c r="A67" s="23">
        <v>1</v>
      </c>
      <c r="B67" s="54">
        <v>0.3136900489063581</v>
      </c>
      <c r="C67" s="55">
        <v>0.27920081764445709</v>
      </c>
      <c r="D67" s="55">
        <v>0.18852654629336915</v>
      </c>
      <c r="E67" s="55">
        <v>0.34018416123888895</v>
      </c>
      <c r="F67" s="55">
        <v>0.31917782207506795</v>
      </c>
      <c r="G67" s="55">
        <v>0.28153086127757687</v>
      </c>
      <c r="H67" s="55">
        <v>0.28038893939636489</v>
      </c>
      <c r="I67" s="55">
        <v>0.20318821226713388</v>
      </c>
      <c r="J67" s="55">
        <v>0.24875765919535578</v>
      </c>
      <c r="K67" s="55">
        <v>0.2570453820747497</v>
      </c>
      <c r="L67" s="55">
        <v>0.27153377346517932</v>
      </c>
      <c r="M67" s="56">
        <v>0.28867554919155525</v>
      </c>
    </row>
    <row r="68" spans="1:13" x14ac:dyDescent="0.3">
      <c r="B68" s="2"/>
      <c r="C68" s="2"/>
      <c r="D68" s="2"/>
      <c r="E68" s="2"/>
      <c r="F68" s="2"/>
      <c r="G68" s="2"/>
      <c r="H68" s="2"/>
      <c r="I68" s="2"/>
      <c r="J68" s="2"/>
      <c r="K68" s="2"/>
      <c r="L68" s="2"/>
      <c r="M68" s="2"/>
    </row>
    <row r="69" spans="1:13" x14ac:dyDescent="0.3">
      <c r="A69" s="21" t="s">
        <v>48</v>
      </c>
      <c r="B69" s="24">
        <v>4</v>
      </c>
      <c r="C69" s="24">
        <v>5</v>
      </c>
      <c r="D69" s="24">
        <v>6</v>
      </c>
      <c r="E69" s="24">
        <v>7</v>
      </c>
      <c r="F69" s="24">
        <v>8</v>
      </c>
      <c r="G69" s="24">
        <v>9</v>
      </c>
      <c r="H69" s="24">
        <v>10</v>
      </c>
      <c r="I69" s="24">
        <v>11</v>
      </c>
      <c r="J69" s="24">
        <v>12</v>
      </c>
      <c r="K69" s="24">
        <v>1</v>
      </c>
      <c r="L69" s="24">
        <v>2</v>
      </c>
      <c r="M69" s="24">
        <v>3</v>
      </c>
    </row>
    <row r="70" spans="1:13" x14ac:dyDescent="0.3">
      <c r="A70" s="23">
        <v>20</v>
      </c>
      <c r="B70" s="48">
        <v>0.99318622673712431</v>
      </c>
      <c r="C70" s="49">
        <v>0.937565219473526</v>
      </c>
      <c r="D70" s="49">
        <v>1</v>
      </c>
      <c r="E70" s="49">
        <v>1</v>
      </c>
      <c r="F70" s="49">
        <v>1</v>
      </c>
      <c r="G70" s="49">
        <v>1</v>
      </c>
      <c r="H70" s="49">
        <v>1</v>
      </c>
      <c r="I70" s="49">
        <v>0.99821109691818943</v>
      </c>
      <c r="J70" s="49">
        <v>0.99540595314973657</v>
      </c>
      <c r="K70" s="49">
        <v>0.99541820216686672</v>
      </c>
      <c r="L70" s="49">
        <v>0.99689767886819713</v>
      </c>
      <c r="M70" s="50">
        <v>0.99312612116895926</v>
      </c>
    </row>
    <row r="71" spans="1:13" x14ac:dyDescent="0.3">
      <c r="A71" s="23">
        <v>19</v>
      </c>
      <c r="B71" s="51">
        <v>0.99318622673712431</v>
      </c>
      <c r="C71" s="52">
        <v>0.937565219473526</v>
      </c>
      <c r="D71" s="52">
        <v>1</v>
      </c>
      <c r="E71" s="52">
        <v>1</v>
      </c>
      <c r="F71" s="52">
        <v>1</v>
      </c>
      <c r="G71" s="52">
        <v>1</v>
      </c>
      <c r="H71" s="52">
        <v>1</v>
      </c>
      <c r="I71" s="52">
        <v>0.99821109691818943</v>
      </c>
      <c r="J71" s="52">
        <v>0.99540595314973657</v>
      </c>
      <c r="K71" s="52">
        <v>0.99541820216686672</v>
      </c>
      <c r="L71" s="52">
        <v>0.99689767886819713</v>
      </c>
      <c r="M71" s="53">
        <v>0.99312612116895926</v>
      </c>
    </row>
    <row r="72" spans="1:13" x14ac:dyDescent="0.3">
      <c r="A72" s="23">
        <v>18</v>
      </c>
      <c r="B72" s="51">
        <v>0.99318622673712431</v>
      </c>
      <c r="C72" s="52">
        <v>0.937565219473526</v>
      </c>
      <c r="D72" s="52">
        <v>1</v>
      </c>
      <c r="E72" s="52">
        <v>1</v>
      </c>
      <c r="F72" s="52">
        <v>1</v>
      </c>
      <c r="G72" s="52">
        <v>1</v>
      </c>
      <c r="H72" s="52">
        <v>1</v>
      </c>
      <c r="I72" s="52">
        <v>0.99821109691818943</v>
      </c>
      <c r="J72" s="52">
        <v>0.99540595314973657</v>
      </c>
      <c r="K72" s="52">
        <v>0.99541820216686672</v>
      </c>
      <c r="L72" s="52">
        <v>0.99689767886819713</v>
      </c>
      <c r="M72" s="53">
        <v>0.99312612116895926</v>
      </c>
    </row>
    <row r="73" spans="1:13" x14ac:dyDescent="0.3">
      <c r="A73" s="23">
        <v>17</v>
      </c>
      <c r="B73" s="51">
        <v>0.99318622673712431</v>
      </c>
      <c r="C73" s="52">
        <v>0.937565219473526</v>
      </c>
      <c r="D73" s="52">
        <v>1</v>
      </c>
      <c r="E73" s="52">
        <v>1</v>
      </c>
      <c r="F73" s="52">
        <v>1</v>
      </c>
      <c r="G73" s="52">
        <v>1</v>
      </c>
      <c r="H73" s="52">
        <v>1</v>
      </c>
      <c r="I73" s="52">
        <v>0.99821109691818943</v>
      </c>
      <c r="J73" s="52">
        <v>0.99540595314973657</v>
      </c>
      <c r="K73" s="52">
        <v>0.99541820216686672</v>
      </c>
      <c r="L73" s="52">
        <v>0.99689767886819713</v>
      </c>
      <c r="M73" s="53">
        <v>0.99312612116895926</v>
      </c>
    </row>
    <row r="74" spans="1:13" x14ac:dyDescent="0.3">
      <c r="A74" s="23">
        <v>16</v>
      </c>
      <c r="B74" s="51">
        <v>0.99318622673712431</v>
      </c>
      <c r="C74" s="52">
        <v>0.937565219473526</v>
      </c>
      <c r="D74" s="52">
        <v>1</v>
      </c>
      <c r="E74" s="52">
        <v>1</v>
      </c>
      <c r="F74" s="52">
        <v>1</v>
      </c>
      <c r="G74" s="52">
        <v>1</v>
      </c>
      <c r="H74" s="52">
        <v>1</v>
      </c>
      <c r="I74" s="52">
        <v>0.99821109691818943</v>
      </c>
      <c r="J74" s="52">
        <v>0.99540595314973657</v>
      </c>
      <c r="K74" s="52">
        <v>0.99541820216686672</v>
      </c>
      <c r="L74" s="52">
        <v>0.99689767886819713</v>
      </c>
      <c r="M74" s="53">
        <v>0.99312612116895926</v>
      </c>
    </row>
    <row r="75" spans="1:13" x14ac:dyDescent="0.3">
      <c r="A75" s="23">
        <v>15</v>
      </c>
      <c r="B75" s="51">
        <v>0.99318622673712431</v>
      </c>
      <c r="C75" s="52">
        <v>0.937565219473526</v>
      </c>
      <c r="D75" s="52">
        <v>1</v>
      </c>
      <c r="E75" s="52">
        <v>1</v>
      </c>
      <c r="F75" s="52">
        <v>1</v>
      </c>
      <c r="G75" s="52">
        <v>1</v>
      </c>
      <c r="H75" s="52">
        <v>1</v>
      </c>
      <c r="I75" s="52">
        <v>0.99821109691818943</v>
      </c>
      <c r="J75" s="52">
        <v>0.99540595314973657</v>
      </c>
      <c r="K75" s="52">
        <v>0.99541820216686672</v>
      </c>
      <c r="L75" s="52">
        <v>0.99689767886819713</v>
      </c>
      <c r="M75" s="53">
        <v>0.99312612116895926</v>
      </c>
    </row>
    <row r="76" spans="1:13" x14ac:dyDescent="0.3">
      <c r="A76" s="23">
        <v>14</v>
      </c>
      <c r="B76" s="51">
        <v>0.99318622673712431</v>
      </c>
      <c r="C76" s="52">
        <v>0.937565219473526</v>
      </c>
      <c r="D76" s="52">
        <v>1</v>
      </c>
      <c r="E76" s="52">
        <v>1</v>
      </c>
      <c r="F76" s="52">
        <v>1</v>
      </c>
      <c r="G76" s="52">
        <v>1</v>
      </c>
      <c r="H76" s="52">
        <v>1</v>
      </c>
      <c r="I76" s="52">
        <v>0.99821109691818943</v>
      </c>
      <c r="J76" s="52">
        <v>0.99540595314973657</v>
      </c>
      <c r="K76" s="52">
        <v>0.99541820216686672</v>
      </c>
      <c r="L76" s="52">
        <v>0.99689767886819713</v>
      </c>
      <c r="M76" s="53">
        <v>0.99312612116895926</v>
      </c>
    </row>
    <row r="77" spans="1:13" x14ac:dyDescent="0.3">
      <c r="A77" s="23">
        <v>13</v>
      </c>
      <c r="B77" s="51">
        <v>0.99318622673712431</v>
      </c>
      <c r="C77" s="52">
        <v>0.937565219473526</v>
      </c>
      <c r="D77" s="52">
        <v>1</v>
      </c>
      <c r="E77" s="52">
        <v>1</v>
      </c>
      <c r="F77" s="52">
        <v>1</v>
      </c>
      <c r="G77" s="52">
        <v>1</v>
      </c>
      <c r="H77" s="52">
        <v>1</v>
      </c>
      <c r="I77" s="52">
        <v>0.99821109691818943</v>
      </c>
      <c r="J77" s="52">
        <v>0.99540595314973657</v>
      </c>
      <c r="K77" s="52">
        <v>0.99541820216686672</v>
      </c>
      <c r="L77" s="52">
        <v>0.99689767886819713</v>
      </c>
      <c r="M77" s="53">
        <v>0.99312612116895926</v>
      </c>
    </row>
    <row r="78" spans="1:13" x14ac:dyDescent="0.3">
      <c r="A78" s="23">
        <v>12</v>
      </c>
      <c r="B78" s="51">
        <v>0.99318622673712431</v>
      </c>
      <c r="C78" s="52">
        <v>0.937565219473526</v>
      </c>
      <c r="D78" s="52">
        <v>1</v>
      </c>
      <c r="E78" s="52">
        <v>1</v>
      </c>
      <c r="F78" s="52">
        <v>1</v>
      </c>
      <c r="G78" s="52">
        <v>1</v>
      </c>
      <c r="H78" s="52">
        <v>1</v>
      </c>
      <c r="I78" s="52">
        <v>0.99821109691818943</v>
      </c>
      <c r="J78" s="52">
        <v>0.99540595314973657</v>
      </c>
      <c r="K78" s="52">
        <v>0.99541820216686672</v>
      </c>
      <c r="L78" s="52">
        <v>0.99689767886819713</v>
      </c>
      <c r="M78" s="53">
        <v>0.99312612116895926</v>
      </c>
    </row>
    <row r="79" spans="1:13" x14ac:dyDescent="0.3">
      <c r="A79" s="23">
        <v>11</v>
      </c>
      <c r="B79" s="51">
        <v>0.99318622673712431</v>
      </c>
      <c r="C79" s="52">
        <v>0.937565219473526</v>
      </c>
      <c r="D79" s="52">
        <v>1</v>
      </c>
      <c r="E79" s="52">
        <v>1</v>
      </c>
      <c r="F79" s="52">
        <v>1</v>
      </c>
      <c r="G79" s="52">
        <v>1</v>
      </c>
      <c r="H79" s="52">
        <v>1</v>
      </c>
      <c r="I79" s="52">
        <v>0.99821109691818943</v>
      </c>
      <c r="J79" s="52">
        <v>0.99540595314973657</v>
      </c>
      <c r="K79" s="52">
        <v>0.99541820216686672</v>
      </c>
      <c r="L79" s="52">
        <v>0.99689767886819713</v>
      </c>
      <c r="M79" s="53">
        <v>0.99312612116895926</v>
      </c>
    </row>
    <row r="80" spans="1:13" x14ac:dyDescent="0.3">
      <c r="A80" s="23">
        <v>10</v>
      </c>
      <c r="B80" s="51">
        <v>0.99011412983009262</v>
      </c>
      <c r="C80" s="52">
        <v>0.93611715110644422</v>
      </c>
      <c r="D80" s="52">
        <v>1</v>
      </c>
      <c r="E80" s="52">
        <v>1</v>
      </c>
      <c r="F80" s="52">
        <v>1</v>
      </c>
      <c r="G80" s="52">
        <v>1</v>
      </c>
      <c r="H80" s="52">
        <v>1</v>
      </c>
      <c r="I80" s="52">
        <v>0.99821109691818943</v>
      </c>
      <c r="J80" s="52">
        <v>0.99153703889116351</v>
      </c>
      <c r="K80" s="52">
        <v>0.99110263880835503</v>
      </c>
      <c r="L80" s="52">
        <v>0.99269408038389595</v>
      </c>
      <c r="M80" s="53">
        <v>0.99312612116895926</v>
      </c>
    </row>
    <row r="81" spans="1:13" x14ac:dyDescent="0.3">
      <c r="A81" s="23">
        <v>9</v>
      </c>
      <c r="B81" s="51">
        <v>0.98061705132452637</v>
      </c>
      <c r="C81" s="52">
        <v>0.92687986501354369</v>
      </c>
      <c r="D81" s="52">
        <v>1</v>
      </c>
      <c r="E81" s="52">
        <v>1</v>
      </c>
      <c r="F81" s="52">
        <v>1</v>
      </c>
      <c r="G81" s="52">
        <v>1</v>
      </c>
      <c r="H81" s="52">
        <v>1</v>
      </c>
      <c r="I81" s="52">
        <v>0.99241338703555937</v>
      </c>
      <c r="J81" s="52">
        <v>0.97932094132326875</v>
      </c>
      <c r="K81" s="52">
        <v>0.97572427650292304</v>
      </c>
      <c r="L81" s="52">
        <v>0.98013316454041877</v>
      </c>
      <c r="M81" s="53">
        <v>0.98571763746536811</v>
      </c>
    </row>
    <row r="82" spans="1:13" x14ac:dyDescent="0.3">
      <c r="A82" s="23">
        <v>8</v>
      </c>
      <c r="B82" s="51">
        <v>0.96469499122042579</v>
      </c>
      <c r="C82" s="52">
        <v>0.90985336119482441</v>
      </c>
      <c r="D82" s="52">
        <v>0.98880571273639317</v>
      </c>
      <c r="E82" s="52">
        <v>1</v>
      </c>
      <c r="F82" s="52">
        <v>1</v>
      </c>
      <c r="G82" s="52">
        <v>1</v>
      </c>
      <c r="H82" s="52">
        <v>1</v>
      </c>
      <c r="I82" s="52">
        <v>0.978985751748636</v>
      </c>
      <c r="J82" s="52">
        <v>0.95875766044605193</v>
      </c>
      <c r="K82" s="52">
        <v>0.94928311525057008</v>
      </c>
      <c r="L82" s="52">
        <v>0.9592149313377657</v>
      </c>
      <c r="M82" s="53">
        <v>0.97047747303788134</v>
      </c>
    </row>
    <row r="83" spans="1:13" x14ac:dyDescent="0.3">
      <c r="A83" s="23">
        <v>7</v>
      </c>
      <c r="B83" s="51">
        <v>0.94234794951779077</v>
      </c>
      <c r="C83" s="52">
        <v>0.88503763965028659</v>
      </c>
      <c r="D83" s="52">
        <v>0.95529591147104687</v>
      </c>
      <c r="E83" s="52">
        <v>1</v>
      </c>
      <c r="F83" s="52">
        <v>0.99935045196065198</v>
      </c>
      <c r="G83" s="52">
        <v>0.98033091894883539</v>
      </c>
      <c r="H83" s="52">
        <v>0.99095488805744014</v>
      </c>
      <c r="I83" s="52">
        <v>0.95792819105741933</v>
      </c>
      <c r="J83" s="52">
        <v>0.92984719625951318</v>
      </c>
      <c r="K83" s="52">
        <v>0.91177915505129659</v>
      </c>
      <c r="L83" s="52">
        <v>0.92993938077593685</v>
      </c>
      <c r="M83" s="53">
        <v>0.94740562788649896</v>
      </c>
    </row>
    <row r="84" spans="1:13" x14ac:dyDescent="0.3">
      <c r="A84" s="23">
        <v>6</v>
      </c>
      <c r="B84" s="51">
        <v>0.91357592621662143</v>
      </c>
      <c r="C84" s="52">
        <v>0.85243270037993013</v>
      </c>
      <c r="D84" s="52">
        <v>0.90802281877446189</v>
      </c>
      <c r="E84" s="52">
        <v>0.97119790440840026</v>
      </c>
      <c r="F84" s="52">
        <v>0.96446698350669524</v>
      </c>
      <c r="G84" s="52">
        <v>0.94088710618764371</v>
      </c>
      <c r="H84" s="52">
        <v>0.96265578176462119</v>
      </c>
      <c r="I84" s="52">
        <v>0.92924070496190914</v>
      </c>
      <c r="J84" s="52">
        <v>0.89258954876365237</v>
      </c>
      <c r="K84" s="52">
        <v>0.86321239590510235</v>
      </c>
      <c r="L84" s="52">
        <v>0.8923065128549319</v>
      </c>
      <c r="M84" s="53">
        <v>0.91650210201122073</v>
      </c>
    </row>
    <row r="85" spans="1:13" x14ac:dyDescent="0.3">
      <c r="A85" s="23">
        <v>5</v>
      </c>
      <c r="B85" s="51">
        <v>0.87837892131691764</v>
      </c>
      <c r="C85" s="52">
        <v>0.81203854338375514</v>
      </c>
      <c r="D85" s="52">
        <v>0.84698643464663803</v>
      </c>
      <c r="E85" s="52">
        <v>0.93114578333441322</v>
      </c>
      <c r="F85" s="52">
        <v>0.91670652179531809</v>
      </c>
      <c r="G85" s="52">
        <v>0.88862975526014842</v>
      </c>
      <c r="H85" s="52">
        <v>0.92468079662363079</v>
      </c>
      <c r="I85" s="52">
        <v>0.89292329346210575</v>
      </c>
      <c r="J85" s="52">
        <v>0.84698471795846975</v>
      </c>
      <c r="K85" s="52">
        <v>0.80358283781198747</v>
      </c>
      <c r="L85" s="52">
        <v>0.84631632757475117</v>
      </c>
      <c r="M85" s="53">
        <v>0.877766895412047</v>
      </c>
    </row>
    <row r="86" spans="1:13" x14ac:dyDescent="0.3">
      <c r="A86" s="23">
        <v>4</v>
      </c>
      <c r="B86" s="51">
        <v>0.83675693481867941</v>
      </c>
      <c r="C86" s="52">
        <v>0.7638551686617614</v>
      </c>
      <c r="D86" s="52">
        <v>0.77218675908757528</v>
      </c>
      <c r="E86" s="52">
        <v>0.88023818380271934</v>
      </c>
      <c r="F86" s="52">
        <v>0.85606906682652051</v>
      </c>
      <c r="G86" s="52">
        <v>0.82355886616634988</v>
      </c>
      <c r="H86" s="52">
        <v>0.87702993263446927</v>
      </c>
      <c r="I86" s="52">
        <v>0.84897595655800895</v>
      </c>
      <c r="J86" s="52">
        <v>0.79303270384396507</v>
      </c>
      <c r="K86" s="52">
        <v>0.73289048077195196</v>
      </c>
      <c r="L86" s="52">
        <v>0.79196882493539467</v>
      </c>
      <c r="M86" s="53">
        <v>0.83120000808897743</v>
      </c>
    </row>
    <row r="87" spans="1:13" x14ac:dyDescent="0.3">
      <c r="A87" s="23">
        <v>3</v>
      </c>
      <c r="B87" s="51">
        <v>0.78870996672190685</v>
      </c>
      <c r="C87" s="52">
        <v>0.70788257621394901</v>
      </c>
      <c r="D87" s="52">
        <v>0.68362379209727386</v>
      </c>
      <c r="E87" s="52">
        <v>0.81847510581331862</v>
      </c>
      <c r="F87" s="52">
        <v>0.78255461860030251</v>
      </c>
      <c r="G87" s="52">
        <v>0.74567443890624785</v>
      </c>
      <c r="H87" s="52">
        <v>0.8197031897971363</v>
      </c>
      <c r="I87" s="52">
        <v>0.79739869424961873</v>
      </c>
      <c r="J87" s="52">
        <v>0.73073350642013857</v>
      </c>
      <c r="K87" s="52">
        <v>0.65113532478499581</v>
      </c>
      <c r="L87" s="52">
        <v>0.72926400493686216</v>
      </c>
      <c r="M87" s="53">
        <v>0.77680144004201224</v>
      </c>
    </row>
    <row r="88" spans="1:13" x14ac:dyDescent="0.3">
      <c r="A88" s="23">
        <v>2</v>
      </c>
      <c r="B88" s="51">
        <v>0.73423801702659985</v>
      </c>
      <c r="C88" s="52">
        <v>0.64412076604031798</v>
      </c>
      <c r="D88" s="52">
        <v>0.58129753367573367</v>
      </c>
      <c r="E88" s="52">
        <v>0.74585654936621104</v>
      </c>
      <c r="F88" s="52">
        <v>0.6961631771166642</v>
      </c>
      <c r="G88" s="52">
        <v>0.65497647347984245</v>
      </c>
      <c r="H88" s="52">
        <v>0.75270056811163211</v>
      </c>
      <c r="I88" s="52">
        <v>0.7381915065369351</v>
      </c>
      <c r="J88" s="52">
        <v>0.66008712568698991</v>
      </c>
      <c r="K88" s="52">
        <v>0.55831736985111879</v>
      </c>
      <c r="L88" s="52">
        <v>0.65820186757915378</v>
      </c>
      <c r="M88" s="53">
        <v>0.71457119127115143</v>
      </c>
    </row>
    <row r="89" spans="1:13" x14ac:dyDescent="0.3">
      <c r="A89" s="23">
        <v>1</v>
      </c>
      <c r="B89" s="54">
        <v>0.67334108573275853</v>
      </c>
      <c r="C89" s="55">
        <v>0.57256973814086842</v>
      </c>
      <c r="D89" s="55">
        <v>0.4652079838229547</v>
      </c>
      <c r="E89" s="55">
        <v>0.66238251446139651</v>
      </c>
      <c r="F89" s="55">
        <v>0.59689474237560547</v>
      </c>
      <c r="G89" s="55">
        <v>0.55146496988713367</v>
      </c>
      <c r="H89" s="55">
        <v>0.67602206757795658</v>
      </c>
      <c r="I89" s="55">
        <v>0.67135439341995828</v>
      </c>
      <c r="J89" s="55">
        <v>0.58109356164451942</v>
      </c>
      <c r="K89" s="55">
        <v>0.45443661597032126</v>
      </c>
      <c r="L89" s="55">
        <v>0.5787824128622695</v>
      </c>
      <c r="M89" s="56">
        <v>0.64450926177639478</v>
      </c>
    </row>
    <row r="90" spans="1:13" x14ac:dyDescent="0.3">
      <c r="B90" s="2"/>
      <c r="C90" s="2"/>
      <c r="D90" s="2"/>
      <c r="E90" s="2"/>
      <c r="F90" s="2"/>
      <c r="G90" s="2"/>
      <c r="H90" s="2"/>
      <c r="I90" s="2"/>
      <c r="J90" s="2"/>
      <c r="K90" s="2"/>
      <c r="L90" s="2"/>
      <c r="M90" s="2"/>
    </row>
    <row r="91" spans="1:13" x14ac:dyDescent="0.3">
      <c r="A91" s="21" t="s">
        <v>49</v>
      </c>
      <c r="B91" s="24">
        <v>4</v>
      </c>
      <c r="C91" s="24">
        <v>5</v>
      </c>
      <c r="D91" s="24">
        <v>6</v>
      </c>
      <c r="E91" s="24">
        <v>7</v>
      </c>
      <c r="F91" s="24">
        <v>8</v>
      </c>
      <c r="G91" s="24">
        <v>9</v>
      </c>
      <c r="H91" s="24">
        <v>10</v>
      </c>
      <c r="I91" s="24">
        <v>11</v>
      </c>
      <c r="J91" s="24">
        <v>12</v>
      </c>
      <c r="K91" s="24">
        <v>1</v>
      </c>
      <c r="L91" s="24">
        <v>2</v>
      </c>
      <c r="M91" s="24">
        <v>3</v>
      </c>
    </row>
    <row r="92" spans="1:13" x14ac:dyDescent="0.3">
      <c r="A92" s="23">
        <v>20</v>
      </c>
      <c r="B92" s="48">
        <v>0.99388809056592731</v>
      </c>
      <c r="C92" s="49">
        <v>0.93936476025619065</v>
      </c>
      <c r="D92" s="49">
        <v>1</v>
      </c>
      <c r="E92" s="49">
        <v>1</v>
      </c>
      <c r="F92" s="49">
        <v>0.98013893261175467</v>
      </c>
      <c r="G92" s="49">
        <v>1</v>
      </c>
      <c r="H92" s="49">
        <v>1</v>
      </c>
      <c r="I92" s="49">
        <v>0.99524437196334459</v>
      </c>
      <c r="J92" s="49">
        <v>0.99308623119795403</v>
      </c>
      <c r="K92" s="49">
        <v>0.99293986333556106</v>
      </c>
      <c r="L92" s="49">
        <v>0.9988902615558275</v>
      </c>
      <c r="M92" s="50">
        <v>0.99477598114183596</v>
      </c>
    </row>
    <row r="93" spans="1:13" x14ac:dyDescent="0.3">
      <c r="A93" s="23">
        <v>19</v>
      </c>
      <c r="B93" s="51">
        <v>0.99388809056592731</v>
      </c>
      <c r="C93" s="52">
        <v>0.93936476025619065</v>
      </c>
      <c r="D93" s="52">
        <v>1</v>
      </c>
      <c r="E93" s="52">
        <v>1</v>
      </c>
      <c r="F93" s="52">
        <v>0.98013893261175467</v>
      </c>
      <c r="G93" s="52">
        <v>1</v>
      </c>
      <c r="H93" s="52">
        <v>1</v>
      </c>
      <c r="I93" s="52">
        <v>0.99524437196334459</v>
      </c>
      <c r="J93" s="52">
        <v>0.99308623119795403</v>
      </c>
      <c r="K93" s="52">
        <v>0.99293986333556106</v>
      </c>
      <c r="L93" s="52">
        <v>0.9988902615558275</v>
      </c>
      <c r="M93" s="53">
        <v>0.99477598114183596</v>
      </c>
    </row>
    <row r="94" spans="1:13" x14ac:dyDescent="0.3">
      <c r="A94" s="23">
        <v>18</v>
      </c>
      <c r="B94" s="51">
        <v>0.99388809056592731</v>
      </c>
      <c r="C94" s="52">
        <v>0.93936476025619065</v>
      </c>
      <c r="D94" s="52">
        <v>1</v>
      </c>
      <c r="E94" s="52">
        <v>1</v>
      </c>
      <c r="F94" s="52">
        <v>0.98013893261175467</v>
      </c>
      <c r="G94" s="52">
        <v>1</v>
      </c>
      <c r="H94" s="52">
        <v>1</v>
      </c>
      <c r="I94" s="52">
        <v>0.99524437196334459</v>
      </c>
      <c r="J94" s="52">
        <v>0.99308623119795403</v>
      </c>
      <c r="K94" s="52">
        <v>0.99293986333556106</v>
      </c>
      <c r="L94" s="52">
        <v>0.9988902615558275</v>
      </c>
      <c r="M94" s="53">
        <v>0.99477598114183596</v>
      </c>
    </row>
    <row r="95" spans="1:13" x14ac:dyDescent="0.3">
      <c r="A95" s="23">
        <v>17</v>
      </c>
      <c r="B95" s="51">
        <v>0.99388809056592731</v>
      </c>
      <c r="C95" s="52">
        <v>0.93936476025619065</v>
      </c>
      <c r="D95" s="52">
        <v>1</v>
      </c>
      <c r="E95" s="52">
        <v>1</v>
      </c>
      <c r="F95" s="52">
        <v>0.98013893261175467</v>
      </c>
      <c r="G95" s="52">
        <v>1</v>
      </c>
      <c r="H95" s="52">
        <v>1</v>
      </c>
      <c r="I95" s="52">
        <v>0.99524437196334459</v>
      </c>
      <c r="J95" s="52">
        <v>0.99308623119795403</v>
      </c>
      <c r="K95" s="52">
        <v>0.99293986333556106</v>
      </c>
      <c r="L95" s="52">
        <v>0.9988902615558275</v>
      </c>
      <c r="M95" s="53">
        <v>0.99477598114183596</v>
      </c>
    </row>
    <row r="96" spans="1:13" x14ac:dyDescent="0.3">
      <c r="A96" s="23">
        <v>16</v>
      </c>
      <c r="B96" s="51">
        <v>0.99388809056592731</v>
      </c>
      <c r="C96" s="52">
        <v>0.93936476025619065</v>
      </c>
      <c r="D96" s="52">
        <v>1</v>
      </c>
      <c r="E96" s="52">
        <v>1</v>
      </c>
      <c r="F96" s="52">
        <v>0.98013893261175467</v>
      </c>
      <c r="G96" s="52">
        <v>1</v>
      </c>
      <c r="H96" s="52">
        <v>1</v>
      </c>
      <c r="I96" s="52">
        <v>0.99524437196334459</v>
      </c>
      <c r="J96" s="52">
        <v>0.99308623119795403</v>
      </c>
      <c r="K96" s="52">
        <v>0.99293986333556106</v>
      </c>
      <c r="L96" s="52">
        <v>0.9988902615558275</v>
      </c>
      <c r="M96" s="53">
        <v>0.99477598114183596</v>
      </c>
    </row>
    <row r="97" spans="1:13" x14ac:dyDescent="0.3">
      <c r="A97" s="23">
        <v>15</v>
      </c>
      <c r="B97" s="51">
        <v>0.99388809056592731</v>
      </c>
      <c r="C97" s="52">
        <v>0.93936476025619065</v>
      </c>
      <c r="D97" s="52">
        <v>1</v>
      </c>
      <c r="E97" s="52">
        <v>1</v>
      </c>
      <c r="F97" s="52">
        <v>0.98013893261175467</v>
      </c>
      <c r="G97" s="52">
        <v>1</v>
      </c>
      <c r="H97" s="52">
        <v>1</v>
      </c>
      <c r="I97" s="52">
        <v>0.99524437196334459</v>
      </c>
      <c r="J97" s="52">
        <v>0.99308623119795403</v>
      </c>
      <c r="K97" s="52">
        <v>0.99293986333556106</v>
      </c>
      <c r="L97" s="52">
        <v>0.9988902615558275</v>
      </c>
      <c r="M97" s="53">
        <v>0.99477598114183596</v>
      </c>
    </row>
    <row r="98" spans="1:13" x14ac:dyDescent="0.3">
      <c r="A98" s="23">
        <v>14</v>
      </c>
      <c r="B98" s="51">
        <v>0.99388809056592731</v>
      </c>
      <c r="C98" s="52">
        <v>0.93936476025619065</v>
      </c>
      <c r="D98" s="52">
        <v>1</v>
      </c>
      <c r="E98" s="52">
        <v>1</v>
      </c>
      <c r="F98" s="52">
        <v>0.98013893261175467</v>
      </c>
      <c r="G98" s="52">
        <v>1</v>
      </c>
      <c r="H98" s="52">
        <v>1</v>
      </c>
      <c r="I98" s="52">
        <v>0.99524437196334459</v>
      </c>
      <c r="J98" s="52">
        <v>0.99308623119795403</v>
      </c>
      <c r="K98" s="52">
        <v>0.99293986333556106</v>
      </c>
      <c r="L98" s="52">
        <v>0.9988902615558275</v>
      </c>
      <c r="M98" s="53">
        <v>0.99477598114183596</v>
      </c>
    </row>
    <row r="99" spans="1:13" x14ac:dyDescent="0.3">
      <c r="A99" s="23">
        <v>13</v>
      </c>
      <c r="B99" s="51">
        <v>0.99388809056592731</v>
      </c>
      <c r="C99" s="52">
        <v>0.93936476025619065</v>
      </c>
      <c r="D99" s="52">
        <v>1</v>
      </c>
      <c r="E99" s="52">
        <v>1</v>
      </c>
      <c r="F99" s="52">
        <v>0.98013893261175467</v>
      </c>
      <c r="G99" s="52">
        <v>1</v>
      </c>
      <c r="H99" s="52">
        <v>1</v>
      </c>
      <c r="I99" s="52">
        <v>0.99524437196334459</v>
      </c>
      <c r="J99" s="52">
        <v>0.99308623119795403</v>
      </c>
      <c r="K99" s="52">
        <v>0.99293986333556106</v>
      </c>
      <c r="L99" s="52">
        <v>0.9988902615558275</v>
      </c>
      <c r="M99" s="53">
        <v>0.99477598114183596</v>
      </c>
    </row>
    <row r="100" spans="1:13" x14ac:dyDescent="0.3">
      <c r="A100" s="23">
        <v>12</v>
      </c>
      <c r="B100" s="51">
        <v>0.99388809056592731</v>
      </c>
      <c r="C100" s="52">
        <v>0.93790948728112811</v>
      </c>
      <c r="D100" s="52">
        <v>1</v>
      </c>
      <c r="E100" s="52">
        <v>1</v>
      </c>
      <c r="F100" s="52">
        <v>0.98013893261175467</v>
      </c>
      <c r="G100" s="52">
        <v>1</v>
      </c>
      <c r="H100" s="52">
        <v>1</v>
      </c>
      <c r="I100" s="52">
        <v>0.99524437196334459</v>
      </c>
      <c r="J100" s="52">
        <v>0.99308623119795403</v>
      </c>
      <c r="K100" s="52">
        <v>0.99293986333556106</v>
      </c>
      <c r="L100" s="52">
        <v>0.9988902615558275</v>
      </c>
      <c r="M100" s="53">
        <v>0.99477598114183596</v>
      </c>
    </row>
    <row r="101" spans="1:13" x14ac:dyDescent="0.3">
      <c r="A101" s="23">
        <v>11</v>
      </c>
      <c r="B101" s="51">
        <v>0.99362571295755875</v>
      </c>
      <c r="C101" s="52">
        <v>0.9336115024770838</v>
      </c>
      <c r="D101" s="52">
        <v>1</v>
      </c>
      <c r="E101" s="52">
        <v>1</v>
      </c>
      <c r="F101" s="52">
        <v>0.98013893261175467</v>
      </c>
      <c r="G101" s="52">
        <v>1</v>
      </c>
      <c r="H101" s="52">
        <v>1</v>
      </c>
      <c r="I101" s="52">
        <v>0.99524437196334459</v>
      </c>
      <c r="J101" s="52">
        <v>0.99308623119795403</v>
      </c>
      <c r="K101" s="52">
        <v>0.99293986333556106</v>
      </c>
      <c r="L101" s="52">
        <v>0.99469587341842325</v>
      </c>
      <c r="M101" s="53">
        <v>0.99477598114183596</v>
      </c>
    </row>
    <row r="102" spans="1:13" x14ac:dyDescent="0.3">
      <c r="A102" s="23">
        <v>10</v>
      </c>
      <c r="B102" s="51">
        <v>0.98839234069444393</v>
      </c>
      <c r="C102" s="52">
        <v>0.92647080584405783</v>
      </c>
      <c r="D102" s="52">
        <v>1</v>
      </c>
      <c r="E102" s="52">
        <v>1</v>
      </c>
      <c r="F102" s="52">
        <v>0.98013893261175467</v>
      </c>
      <c r="G102" s="52">
        <v>1</v>
      </c>
      <c r="H102" s="52">
        <v>1</v>
      </c>
      <c r="I102" s="52">
        <v>0.99427807466825235</v>
      </c>
      <c r="J102" s="52">
        <v>0.99308623119795403</v>
      </c>
      <c r="K102" s="52">
        <v>0.98687236060892936</v>
      </c>
      <c r="L102" s="52">
        <v>0.98568217424764581</v>
      </c>
      <c r="M102" s="53">
        <v>0.99404694291391826</v>
      </c>
    </row>
    <row r="103" spans="1:13" x14ac:dyDescent="0.3">
      <c r="A103" s="23">
        <v>9</v>
      </c>
      <c r="B103" s="51">
        <v>0.97818797377658273</v>
      </c>
      <c r="C103" s="52">
        <v>0.91648739738204998</v>
      </c>
      <c r="D103" s="52">
        <v>1</v>
      </c>
      <c r="E103" s="52">
        <v>1</v>
      </c>
      <c r="F103" s="52">
        <v>0.98013893261175467</v>
      </c>
      <c r="G103" s="52">
        <v>1</v>
      </c>
      <c r="H103" s="52">
        <v>1</v>
      </c>
      <c r="I103" s="52">
        <v>0.98749069516113808</v>
      </c>
      <c r="J103" s="52">
        <v>0.98502815991788251</v>
      </c>
      <c r="K103" s="52">
        <v>0.97370512652467045</v>
      </c>
      <c r="L103" s="52">
        <v>0.97184916404349497</v>
      </c>
      <c r="M103" s="53">
        <v>0.98637936833397399</v>
      </c>
    </row>
    <row r="104" spans="1:13" x14ac:dyDescent="0.3">
      <c r="A104" s="23">
        <v>8</v>
      </c>
      <c r="B104" s="51">
        <v>0.96301261220397505</v>
      </c>
      <c r="C104" s="52">
        <v>0.90366127709106048</v>
      </c>
      <c r="D104" s="52">
        <v>0.99982633526651943</v>
      </c>
      <c r="E104" s="52">
        <v>1</v>
      </c>
      <c r="F104" s="52">
        <v>0.97525341131494425</v>
      </c>
      <c r="G104" s="52">
        <v>1</v>
      </c>
      <c r="H104" s="52">
        <v>1</v>
      </c>
      <c r="I104" s="52">
        <v>0.97488223344200176</v>
      </c>
      <c r="J104" s="52">
        <v>0.96596091406674556</v>
      </c>
      <c r="K104" s="52">
        <v>0.95343816108278412</v>
      </c>
      <c r="L104" s="52">
        <v>0.95319684280597072</v>
      </c>
      <c r="M104" s="53">
        <v>0.97177325740200304</v>
      </c>
    </row>
    <row r="105" spans="1:13" x14ac:dyDescent="0.3">
      <c r="A105" s="23">
        <v>7</v>
      </c>
      <c r="B105" s="51">
        <v>0.94286625597662077</v>
      </c>
      <c r="C105" s="52">
        <v>0.8879924449710892</v>
      </c>
      <c r="D105" s="52">
        <v>0.95920274054290222</v>
      </c>
      <c r="E105" s="52">
        <v>1</v>
      </c>
      <c r="F105" s="52">
        <v>0.96419065106339652</v>
      </c>
      <c r="G105" s="52">
        <v>0.98963976524061148</v>
      </c>
      <c r="H105" s="52">
        <v>0.98987929197310587</v>
      </c>
      <c r="I105" s="52">
        <v>0.95645268951084339</v>
      </c>
      <c r="J105" s="52">
        <v>0.9358844936445434</v>
      </c>
      <c r="K105" s="52">
        <v>0.92607146428327036</v>
      </c>
      <c r="L105" s="52">
        <v>0.92972521053507307</v>
      </c>
      <c r="M105" s="53">
        <v>0.95022861011800552</v>
      </c>
    </row>
    <row r="106" spans="1:13" x14ac:dyDescent="0.3">
      <c r="A106" s="23">
        <v>6</v>
      </c>
      <c r="B106" s="51">
        <v>0.91774890509452012</v>
      </c>
      <c r="C106" s="52">
        <v>0.86948090102213627</v>
      </c>
      <c r="D106" s="52">
        <v>0.89997705667445527</v>
      </c>
      <c r="E106" s="52">
        <v>0.96275845835570961</v>
      </c>
      <c r="F106" s="52">
        <v>0.94695065185711147</v>
      </c>
      <c r="G106" s="52">
        <v>0.92368945442321437</v>
      </c>
      <c r="H106" s="52">
        <v>0.964683976261832</v>
      </c>
      <c r="I106" s="52">
        <v>0.93220206336766309</v>
      </c>
      <c r="J106" s="52">
        <v>0.89479889865127582</v>
      </c>
      <c r="K106" s="52">
        <v>0.89160503612612918</v>
      </c>
      <c r="L106" s="52">
        <v>0.90143426723080211</v>
      </c>
      <c r="M106" s="53">
        <v>0.92174542648198132</v>
      </c>
    </row>
    <row r="107" spans="1:13" x14ac:dyDescent="0.3">
      <c r="A107" s="23">
        <v>5</v>
      </c>
      <c r="B107" s="51">
        <v>0.88766055955767298</v>
      </c>
      <c r="C107" s="52">
        <v>0.84812664524420145</v>
      </c>
      <c r="D107" s="52">
        <v>0.82214928366117834</v>
      </c>
      <c r="E107" s="52">
        <v>0.90640005548768254</v>
      </c>
      <c r="F107" s="52">
        <v>0.9235334136960891</v>
      </c>
      <c r="G107" s="52">
        <v>0.8341658193347119</v>
      </c>
      <c r="H107" s="52">
        <v>0.93107176690752658</v>
      </c>
      <c r="I107" s="52">
        <v>0.90213035501246064</v>
      </c>
      <c r="J107" s="52">
        <v>0.84270412908694303</v>
      </c>
      <c r="K107" s="52">
        <v>0.85003887661136068</v>
      </c>
      <c r="L107" s="52">
        <v>0.86832401289315775</v>
      </c>
      <c r="M107" s="53">
        <v>0.88632370649393044</v>
      </c>
    </row>
    <row r="108" spans="1:13" x14ac:dyDescent="0.3">
      <c r="A108" s="23">
        <v>4</v>
      </c>
      <c r="B108" s="51">
        <v>0.85260121936607935</v>
      </c>
      <c r="C108" s="52">
        <v>0.82392967763728497</v>
      </c>
      <c r="D108" s="52">
        <v>0.72571942150307156</v>
      </c>
      <c r="E108" s="52">
        <v>0.83454554654812974</v>
      </c>
      <c r="F108" s="52">
        <v>0.8939389365803293</v>
      </c>
      <c r="G108" s="52">
        <v>0.72106885997510406</v>
      </c>
      <c r="H108" s="52">
        <v>0.88904266391018971</v>
      </c>
      <c r="I108" s="52">
        <v>0.86623756444523625</v>
      </c>
      <c r="J108" s="52">
        <v>0.77960018495154482</v>
      </c>
      <c r="K108" s="52">
        <v>0.80137298573896487</v>
      </c>
      <c r="L108" s="52">
        <v>0.83039444752214009</v>
      </c>
      <c r="M108" s="53">
        <v>0.84396345015385288</v>
      </c>
    </row>
    <row r="109" spans="1:13" x14ac:dyDescent="0.3">
      <c r="A109" s="23">
        <v>3</v>
      </c>
      <c r="B109" s="51">
        <v>0.81257088451973924</v>
      </c>
      <c r="C109" s="52">
        <v>0.79688999820138673</v>
      </c>
      <c r="D109" s="52">
        <v>0.61068747020013481</v>
      </c>
      <c r="E109" s="52">
        <v>0.74719493153705097</v>
      </c>
      <c r="F109" s="52">
        <v>0.8581672205098323</v>
      </c>
      <c r="G109" s="52">
        <v>0.58439857634439052</v>
      </c>
      <c r="H109" s="52">
        <v>0.83859666726982129</v>
      </c>
      <c r="I109" s="52">
        <v>0.82452369166598971</v>
      </c>
      <c r="J109" s="52">
        <v>0.70548706624508117</v>
      </c>
      <c r="K109" s="52">
        <v>0.74560736350894152</v>
      </c>
      <c r="L109" s="52">
        <v>0.78764557111774902</v>
      </c>
      <c r="M109" s="53">
        <v>0.79466465746174864</v>
      </c>
    </row>
    <row r="110" spans="1:13" x14ac:dyDescent="0.3">
      <c r="A110" s="23">
        <v>2</v>
      </c>
      <c r="B110" s="51">
        <v>0.76756955501865276</v>
      </c>
      <c r="C110" s="52">
        <v>0.76700760693650682</v>
      </c>
      <c r="D110" s="52">
        <v>0.47705342975236825</v>
      </c>
      <c r="E110" s="52">
        <v>0.64434821045444646</v>
      </c>
      <c r="F110" s="52">
        <v>0.81621826548459786</v>
      </c>
      <c r="G110" s="52">
        <v>0.42415496844257156</v>
      </c>
      <c r="H110" s="52">
        <v>0.77973377698642132</v>
      </c>
      <c r="I110" s="52">
        <v>0.77698873667472124</v>
      </c>
      <c r="J110" s="52">
        <v>0.62036477296755232</v>
      </c>
      <c r="K110" s="52">
        <v>0.68274200992129086</v>
      </c>
      <c r="L110" s="52">
        <v>0.74007738367998466</v>
      </c>
      <c r="M110" s="53">
        <v>0.73842732841761771</v>
      </c>
    </row>
    <row r="111" spans="1:13" x14ac:dyDescent="0.3">
      <c r="A111" s="23">
        <v>1</v>
      </c>
      <c r="B111" s="54">
        <v>0.71759723086281968</v>
      </c>
      <c r="C111" s="55">
        <v>0.73428250384264504</v>
      </c>
      <c r="D111" s="55">
        <v>0.32481730015977173</v>
      </c>
      <c r="E111" s="55">
        <v>0.52600538330031599</v>
      </c>
      <c r="F111" s="55">
        <v>0.76809207150462611</v>
      </c>
      <c r="G111" s="55">
        <v>0.24033803626964703</v>
      </c>
      <c r="H111" s="55">
        <v>0.71245399305998991</v>
      </c>
      <c r="I111" s="55">
        <v>0.72363269947143061</v>
      </c>
      <c r="J111" s="55">
        <v>0.52423330511895816</v>
      </c>
      <c r="K111" s="55">
        <v>0.61277692497601288</v>
      </c>
      <c r="L111" s="55">
        <v>0.68768988520884688</v>
      </c>
      <c r="M111" s="56">
        <v>0.67525146302146022</v>
      </c>
    </row>
    <row r="112" spans="1:13" x14ac:dyDescent="0.3">
      <c r="B112" s="2"/>
      <c r="C112" s="2"/>
      <c r="D112" s="2"/>
      <c r="E112" s="2"/>
      <c r="F112" s="2"/>
      <c r="G112" s="2"/>
      <c r="H112" s="2"/>
      <c r="I112" s="2"/>
      <c r="J112" s="2"/>
      <c r="K112" s="2"/>
      <c r="L112" s="2"/>
      <c r="M112" s="2"/>
    </row>
    <row r="113" spans="1:13" x14ac:dyDescent="0.3">
      <c r="A113" s="21" t="s">
        <v>50</v>
      </c>
      <c r="B113" s="24">
        <v>4</v>
      </c>
      <c r="C113" s="24">
        <v>5</v>
      </c>
      <c r="D113" s="24">
        <v>6</v>
      </c>
      <c r="E113" s="24">
        <v>7</v>
      </c>
      <c r="F113" s="24">
        <v>8</v>
      </c>
      <c r="G113" s="24">
        <v>9</v>
      </c>
      <c r="H113" s="24">
        <v>10</v>
      </c>
      <c r="I113" s="24">
        <v>11</v>
      </c>
      <c r="J113" s="24">
        <v>12</v>
      </c>
      <c r="K113" s="24">
        <v>1</v>
      </c>
      <c r="L113" s="24">
        <v>2</v>
      </c>
      <c r="M113" s="24">
        <v>3</v>
      </c>
    </row>
    <row r="114" spans="1:13" x14ac:dyDescent="0.3">
      <c r="A114" s="23">
        <v>20</v>
      </c>
      <c r="B114" s="48">
        <v>0.99593783224867638</v>
      </c>
      <c r="C114" s="49">
        <v>0.93898658237334809</v>
      </c>
      <c r="D114" s="49">
        <v>1</v>
      </c>
      <c r="E114" s="49">
        <v>1</v>
      </c>
      <c r="F114" s="49">
        <v>1</v>
      </c>
      <c r="G114" s="49">
        <v>1</v>
      </c>
      <c r="H114" s="49">
        <v>1</v>
      </c>
      <c r="I114" s="49">
        <v>0.99970325400248239</v>
      </c>
      <c r="J114" s="49">
        <v>0.99648188350298317</v>
      </c>
      <c r="K114" s="49">
        <v>0.99194446604989506</v>
      </c>
      <c r="L114" s="49">
        <v>0.99797713235108687</v>
      </c>
      <c r="M114" s="50">
        <v>0.99462739194524741</v>
      </c>
    </row>
    <row r="115" spans="1:13" x14ac:dyDescent="0.3">
      <c r="A115" s="23">
        <v>19</v>
      </c>
      <c r="B115" s="51">
        <v>0.99593783224867638</v>
      </c>
      <c r="C115" s="52">
        <v>0.93898658237334809</v>
      </c>
      <c r="D115" s="52">
        <v>1</v>
      </c>
      <c r="E115" s="52">
        <v>1</v>
      </c>
      <c r="F115" s="52">
        <v>1</v>
      </c>
      <c r="G115" s="52">
        <v>1</v>
      </c>
      <c r="H115" s="52">
        <v>1</v>
      </c>
      <c r="I115" s="52">
        <v>0.99970325400248239</v>
      </c>
      <c r="J115" s="52">
        <v>0.99648188350298317</v>
      </c>
      <c r="K115" s="52">
        <v>0.99194446604989506</v>
      </c>
      <c r="L115" s="52">
        <v>0.99797713235108687</v>
      </c>
      <c r="M115" s="53">
        <v>0.99462739194524741</v>
      </c>
    </row>
    <row r="116" spans="1:13" x14ac:dyDescent="0.3">
      <c r="A116" s="23">
        <v>18</v>
      </c>
      <c r="B116" s="51">
        <v>0.99593783224867638</v>
      </c>
      <c r="C116" s="52">
        <v>0.93898658237334809</v>
      </c>
      <c r="D116" s="52">
        <v>1</v>
      </c>
      <c r="E116" s="52">
        <v>1</v>
      </c>
      <c r="F116" s="52">
        <v>1</v>
      </c>
      <c r="G116" s="52">
        <v>1</v>
      </c>
      <c r="H116" s="52">
        <v>1</v>
      </c>
      <c r="I116" s="52">
        <v>0.99970325400248239</v>
      </c>
      <c r="J116" s="52">
        <v>0.99648188350298317</v>
      </c>
      <c r="K116" s="52">
        <v>0.99194446604989506</v>
      </c>
      <c r="L116" s="52">
        <v>0.99797713235108687</v>
      </c>
      <c r="M116" s="53">
        <v>0.99462739194524741</v>
      </c>
    </row>
    <row r="117" spans="1:13" x14ac:dyDescent="0.3">
      <c r="A117" s="23">
        <v>17</v>
      </c>
      <c r="B117" s="51">
        <v>0.99593783224867638</v>
      </c>
      <c r="C117" s="52">
        <v>0.93898658237334809</v>
      </c>
      <c r="D117" s="52">
        <v>1</v>
      </c>
      <c r="E117" s="52">
        <v>1</v>
      </c>
      <c r="F117" s="52">
        <v>1</v>
      </c>
      <c r="G117" s="52">
        <v>1</v>
      </c>
      <c r="H117" s="52">
        <v>1</v>
      </c>
      <c r="I117" s="52">
        <v>0.99970325400248239</v>
      </c>
      <c r="J117" s="52">
        <v>0.99648188350298317</v>
      </c>
      <c r="K117" s="52">
        <v>0.99194446604989506</v>
      </c>
      <c r="L117" s="52">
        <v>0.99797713235108687</v>
      </c>
      <c r="M117" s="53">
        <v>0.99462739194524741</v>
      </c>
    </row>
    <row r="118" spans="1:13" x14ac:dyDescent="0.3">
      <c r="A118" s="23">
        <v>16</v>
      </c>
      <c r="B118" s="51">
        <v>0.99593783224867638</v>
      </c>
      <c r="C118" s="52">
        <v>0.93898658237334809</v>
      </c>
      <c r="D118" s="52">
        <v>1</v>
      </c>
      <c r="E118" s="52">
        <v>1</v>
      </c>
      <c r="F118" s="52">
        <v>1</v>
      </c>
      <c r="G118" s="52">
        <v>1</v>
      </c>
      <c r="H118" s="52">
        <v>1</v>
      </c>
      <c r="I118" s="52">
        <v>0.99970325400248239</v>
      </c>
      <c r="J118" s="52">
        <v>0.99648188350298317</v>
      </c>
      <c r="K118" s="52">
        <v>0.99194446604989506</v>
      </c>
      <c r="L118" s="52">
        <v>0.99797713235108687</v>
      </c>
      <c r="M118" s="53">
        <v>0.99462739194524741</v>
      </c>
    </row>
    <row r="119" spans="1:13" x14ac:dyDescent="0.3">
      <c r="A119" s="23">
        <v>15</v>
      </c>
      <c r="B119" s="51">
        <v>0.99593783224867638</v>
      </c>
      <c r="C119" s="52">
        <v>0.93898658237334809</v>
      </c>
      <c r="D119" s="52">
        <v>1</v>
      </c>
      <c r="E119" s="52">
        <v>1</v>
      </c>
      <c r="F119" s="52">
        <v>1</v>
      </c>
      <c r="G119" s="52">
        <v>1</v>
      </c>
      <c r="H119" s="52">
        <v>1</v>
      </c>
      <c r="I119" s="52">
        <v>0.99970325400248239</v>
      </c>
      <c r="J119" s="52">
        <v>0.99648188350298317</v>
      </c>
      <c r="K119" s="52">
        <v>0.99194446604989506</v>
      </c>
      <c r="L119" s="52">
        <v>0.99797713235108687</v>
      </c>
      <c r="M119" s="53">
        <v>0.99462739194524741</v>
      </c>
    </row>
    <row r="120" spans="1:13" x14ac:dyDescent="0.3">
      <c r="A120" s="23">
        <v>14</v>
      </c>
      <c r="B120" s="51">
        <v>0.99593783224867638</v>
      </c>
      <c r="C120" s="52">
        <v>0.93898658237334809</v>
      </c>
      <c r="D120" s="52">
        <v>1</v>
      </c>
      <c r="E120" s="52">
        <v>1</v>
      </c>
      <c r="F120" s="52">
        <v>1</v>
      </c>
      <c r="G120" s="52">
        <v>1</v>
      </c>
      <c r="H120" s="52">
        <v>1</v>
      </c>
      <c r="I120" s="52">
        <v>0.99970325400248239</v>
      </c>
      <c r="J120" s="52">
        <v>0.99648188350298317</v>
      </c>
      <c r="K120" s="52">
        <v>0.99194446604989506</v>
      </c>
      <c r="L120" s="52">
        <v>0.99797713235108687</v>
      </c>
      <c r="M120" s="53">
        <v>0.99462739194524741</v>
      </c>
    </row>
    <row r="121" spans="1:13" x14ac:dyDescent="0.3">
      <c r="A121" s="23">
        <v>13</v>
      </c>
      <c r="B121" s="51">
        <v>0.99593783224867638</v>
      </c>
      <c r="C121" s="52">
        <v>0.93898658237334809</v>
      </c>
      <c r="D121" s="52">
        <v>1</v>
      </c>
      <c r="E121" s="52">
        <v>1</v>
      </c>
      <c r="F121" s="52">
        <v>1</v>
      </c>
      <c r="G121" s="52">
        <v>1</v>
      </c>
      <c r="H121" s="52">
        <v>1</v>
      </c>
      <c r="I121" s="52">
        <v>0.99970325400248239</v>
      </c>
      <c r="J121" s="52">
        <v>0.99648188350298317</v>
      </c>
      <c r="K121" s="52">
        <v>0.99194446604989506</v>
      </c>
      <c r="L121" s="52">
        <v>0.99797713235108687</v>
      </c>
      <c r="M121" s="53">
        <v>0.99462739194524741</v>
      </c>
    </row>
    <row r="122" spans="1:13" x14ac:dyDescent="0.3">
      <c r="A122" s="23">
        <v>12</v>
      </c>
      <c r="B122" s="51">
        <v>0.99593783224867638</v>
      </c>
      <c r="C122" s="52">
        <v>0.93898658237334809</v>
      </c>
      <c r="D122" s="52">
        <v>1</v>
      </c>
      <c r="E122" s="52">
        <v>1</v>
      </c>
      <c r="F122" s="52">
        <v>1</v>
      </c>
      <c r="G122" s="52">
        <v>1</v>
      </c>
      <c r="H122" s="52">
        <v>1</v>
      </c>
      <c r="I122" s="52">
        <v>0.99970325400248239</v>
      </c>
      <c r="J122" s="52">
        <v>0.99648188350298317</v>
      </c>
      <c r="K122" s="52">
        <v>0.99194446604989506</v>
      </c>
      <c r="L122" s="52">
        <v>0.99797713235108687</v>
      </c>
      <c r="M122" s="53">
        <v>0.99462739194524741</v>
      </c>
    </row>
    <row r="123" spans="1:13" x14ac:dyDescent="0.3">
      <c r="A123" s="23">
        <v>11</v>
      </c>
      <c r="B123" s="51">
        <v>0.99593783224867638</v>
      </c>
      <c r="C123" s="52">
        <v>0.93898658237334809</v>
      </c>
      <c r="D123" s="52">
        <v>1</v>
      </c>
      <c r="E123" s="52">
        <v>1</v>
      </c>
      <c r="F123" s="52">
        <v>1</v>
      </c>
      <c r="G123" s="52">
        <v>1</v>
      </c>
      <c r="H123" s="52">
        <v>1</v>
      </c>
      <c r="I123" s="52">
        <v>0.99970325400248239</v>
      </c>
      <c r="J123" s="52">
        <v>0.99648188350298317</v>
      </c>
      <c r="K123" s="52">
        <v>0.99194446604989506</v>
      </c>
      <c r="L123" s="52">
        <v>0.99797713235108687</v>
      </c>
      <c r="M123" s="53">
        <v>0.99462739194524741</v>
      </c>
    </row>
    <row r="124" spans="1:13" x14ac:dyDescent="0.3">
      <c r="A124" s="23">
        <v>10</v>
      </c>
      <c r="B124" s="51">
        <v>0.99593783224867638</v>
      </c>
      <c r="C124" s="52">
        <v>0.93898658237334809</v>
      </c>
      <c r="D124" s="52">
        <v>1</v>
      </c>
      <c r="E124" s="52">
        <v>1</v>
      </c>
      <c r="F124" s="52">
        <v>1</v>
      </c>
      <c r="G124" s="52">
        <v>1</v>
      </c>
      <c r="H124" s="52">
        <v>1</v>
      </c>
      <c r="I124" s="52">
        <v>0.99970325400248239</v>
      </c>
      <c r="J124" s="52">
        <v>0.9930490453704317</v>
      </c>
      <c r="K124" s="52">
        <v>0.98624699368113444</v>
      </c>
      <c r="L124" s="52">
        <v>0.99458681808272931</v>
      </c>
      <c r="M124" s="53">
        <v>0.99462739194524741</v>
      </c>
    </row>
    <row r="125" spans="1:13" x14ac:dyDescent="0.3">
      <c r="A125" s="23">
        <v>9</v>
      </c>
      <c r="B125" s="51">
        <v>0.98786814707279103</v>
      </c>
      <c r="C125" s="52">
        <v>0.93091507494969528</v>
      </c>
      <c r="D125" s="52">
        <v>1</v>
      </c>
      <c r="E125" s="52">
        <v>1</v>
      </c>
      <c r="F125" s="52">
        <v>1</v>
      </c>
      <c r="G125" s="52">
        <v>1</v>
      </c>
      <c r="H125" s="52">
        <v>1</v>
      </c>
      <c r="I125" s="52">
        <v>0.99412932643189866</v>
      </c>
      <c r="J125" s="52">
        <v>0.98014936266305508</v>
      </c>
      <c r="K125" s="52">
        <v>0.96857930844614049</v>
      </c>
      <c r="L125" s="52">
        <v>0.98154127661743051</v>
      </c>
      <c r="M125" s="53">
        <v>0.98744991903802792</v>
      </c>
    </row>
    <row r="126" spans="1:13" x14ac:dyDescent="0.3">
      <c r="A126" s="23">
        <v>8</v>
      </c>
      <c r="B126" s="51">
        <v>0.97077950252147893</v>
      </c>
      <c r="C126" s="52">
        <v>0.91422411476497734</v>
      </c>
      <c r="D126" s="52">
        <v>0.99208876745541374</v>
      </c>
      <c r="E126" s="52">
        <v>1</v>
      </c>
      <c r="F126" s="52">
        <v>1</v>
      </c>
      <c r="G126" s="52">
        <v>1</v>
      </c>
      <c r="H126" s="52">
        <v>1</v>
      </c>
      <c r="I126" s="52">
        <v>0.98028414677906439</v>
      </c>
      <c r="J126" s="52">
        <v>0.95778283538085351</v>
      </c>
      <c r="K126" s="52">
        <v>0.93894141034491319</v>
      </c>
      <c r="L126" s="52">
        <v>0.95884050795519071</v>
      </c>
      <c r="M126" s="53">
        <v>0.97165712001220639</v>
      </c>
    </row>
    <row r="127" spans="1:13" x14ac:dyDescent="0.3">
      <c r="A127" s="23">
        <v>7</v>
      </c>
      <c r="B127" s="51">
        <v>0.94467189859474032</v>
      </c>
      <c r="C127" s="52">
        <v>0.88891370181919438</v>
      </c>
      <c r="D127" s="52">
        <v>0.95497231862921539</v>
      </c>
      <c r="E127" s="52">
        <v>1</v>
      </c>
      <c r="F127" s="52">
        <v>1</v>
      </c>
      <c r="G127" s="52">
        <v>0.98027245881317693</v>
      </c>
      <c r="H127" s="52">
        <v>0.99195881127129826</v>
      </c>
      <c r="I127" s="52">
        <v>0.95816771504397957</v>
      </c>
      <c r="J127" s="52">
        <v>0.92594946352382679</v>
      </c>
      <c r="K127" s="52">
        <v>0.89733329937745276</v>
      </c>
      <c r="L127" s="52">
        <v>0.92648451209600968</v>
      </c>
      <c r="M127" s="53">
        <v>0.9472489948677828</v>
      </c>
    </row>
    <row r="128" spans="1:13" x14ac:dyDescent="0.3">
      <c r="A128" s="23">
        <v>6</v>
      </c>
      <c r="B128" s="51">
        <v>0.90954533529257509</v>
      </c>
      <c r="C128" s="52">
        <v>0.8549838361123463</v>
      </c>
      <c r="D128" s="52">
        <v>0.90206254025476396</v>
      </c>
      <c r="E128" s="52">
        <v>0.96914975649705193</v>
      </c>
      <c r="F128" s="52">
        <v>0.96476670032205813</v>
      </c>
      <c r="G128" s="52">
        <v>0.93613206464166698</v>
      </c>
      <c r="H128" s="52">
        <v>0.96226279299565032</v>
      </c>
      <c r="I128" s="52">
        <v>0.92778003122664399</v>
      </c>
      <c r="J128" s="52">
        <v>0.88464924709197468</v>
      </c>
      <c r="K128" s="52">
        <v>0.84375497554375922</v>
      </c>
      <c r="L128" s="52">
        <v>0.88447328903988764</v>
      </c>
      <c r="M128" s="53">
        <v>0.91422554360475727</v>
      </c>
    </row>
    <row r="129" spans="1:13" x14ac:dyDescent="0.3">
      <c r="A129" s="23">
        <v>5</v>
      </c>
      <c r="B129" s="51">
        <v>0.86539981261498311</v>
      </c>
      <c r="C129" s="52">
        <v>0.81243451764443297</v>
      </c>
      <c r="D129" s="52">
        <v>0.83335943233205911</v>
      </c>
      <c r="E129" s="52">
        <v>0.92386225062480654</v>
      </c>
      <c r="F129" s="52">
        <v>0.91471977159945239</v>
      </c>
      <c r="G129" s="52">
        <v>0.87743410802905208</v>
      </c>
      <c r="H129" s="52">
        <v>0.9222667761294433</v>
      </c>
      <c r="I129" s="52">
        <v>0.88912109532705763</v>
      </c>
      <c r="J129" s="52">
        <v>0.83388218608529763</v>
      </c>
      <c r="K129" s="52">
        <v>0.77820643884383256</v>
      </c>
      <c r="L129" s="52">
        <v>0.8328068387868246</v>
      </c>
      <c r="M129" s="53">
        <v>0.87258676622312992</v>
      </c>
    </row>
    <row r="130" spans="1:13" x14ac:dyDescent="0.3">
      <c r="A130" s="23">
        <v>4</v>
      </c>
      <c r="B130" s="51">
        <v>0.81223533056196451</v>
      </c>
      <c r="C130" s="52">
        <v>0.76126574641545475</v>
      </c>
      <c r="D130" s="52">
        <v>0.74886299486110119</v>
      </c>
      <c r="E130" s="52">
        <v>0.86618464952892471</v>
      </c>
      <c r="F130" s="52">
        <v>0.85104489025473162</v>
      </c>
      <c r="G130" s="52">
        <v>0.80417858897533212</v>
      </c>
      <c r="H130" s="52">
        <v>0.87197076067267709</v>
      </c>
      <c r="I130" s="52">
        <v>0.84219090734522073</v>
      </c>
      <c r="J130" s="52">
        <v>0.77364828050379542</v>
      </c>
      <c r="K130" s="52">
        <v>0.70068768927767233</v>
      </c>
      <c r="L130" s="52">
        <v>0.77148516133682032</v>
      </c>
      <c r="M130" s="53">
        <v>0.8223326627229004</v>
      </c>
    </row>
    <row r="131" spans="1:13" x14ac:dyDescent="0.3">
      <c r="A131" s="23">
        <v>3</v>
      </c>
      <c r="B131" s="51">
        <v>0.75005188913351928</v>
      </c>
      <c r="C131" s="52">
        <v>0.70147752242541139</v>
      </c>
      <c r="D131" s="52">
        <v>0.64857322784189031</v>
      </c>
      <c r="E131" s="52">
        <v>0.79611695320940645</v>
      </c>
      <c r="F131" s="52">
        <v>0.77374205628789594</v>
      </c>
      <c r="G131" s="52">
        <v>0.7163655074805072</v>
      </c>
      <c r="H131" s="52">
        <v>0.81137474662535158</v>
      </c>
      <c r="I131" s="52">
        <v>0.78698946728113328</v>
      </c>
      <c r="J131" s="52">
        <v>0.70394753034746804</v>
      </c>
      <c r="K131" s="52">
        <v>0.61119872684527909</v>
      </c>
      <c r="L131" s="52">
        <v>0.70050825668987482</v>
      </c>
      <c r="M131" s="53">
        <v>0.76346323310406905</v>
      </c>
    </row>
    <row r="132" spans="1:13" x14ac:dyDescent="0.3">
      <c r="A132" s="23">
        <v>2</v>
      </c>
      <c r="B132" s="51">
        <v>0.67884948832964742</v>
      </c>
      <c r="C132" s="52">
        <v>0.63306984567430291</v>
      </c>
      <c r="D132" s="52">
        <v>0.53249013127442602</v>
      </c>
      <c r="E132" s="52">
        <v>0.71365916166625176</v>
      </c>
      <c r="F132" s="52">
        <v>0.68281126969894534</v>
      </c>
      <c r="G132" s="52">
        <v>0.61399486354457722</v>
      </c>
      <c r="H132" s="52">
        <v>0.74047873398746689</v>
      </c>
      <c r="I132" s="52">
        <v>0.72351677513479506</v>
      </c>
      <c r="J132" s="52">
        <v>0.62477993561631562</v>
      </c>
      <c r="K132" s="52">
        <v>0.50973955154665263</v>
      </c>
      <c r="L132" s="52">
        <v>0.61987612484598831</v>
      </c>
      <c r="M132" s="53">
        <v>0.69597847736663565</v>
      </c>
    </row>
    <row r="133" spans="1:13" x14ac:dyDescent="0.3">
      <c r="A133" s="23">
        <v>1</v>
      </c>
      <c r="B133" s="54">
        <v>0.59862812815034894</v>
      </c>
      <c r="C133" s="55">
        <v>0.55604271616212941</v>
      </c>
      <c r="D133" s="55">
        <v>0.40061370515870864</v>
      </c>
      <c r="E133" s="55">
        <v>0.61881127489946064</v>
      </c>
      <c r="F133" s="55">
        <v>0.57825253048787983</v>
      </c>
      <c r="G133" s="55">
        <v>0.49706665716754223</v>
      </c>
      <c r="H133" s="55">
        <v>0.659282722759023</v>
      </c>
      <c r="I133" s="55">
        <v>0.65177283090620619</v>
      </c>
      <c r="J133" s="55">
        <v>0.53614549631033803</v>
      </c>
      <c r="K133" s="55">
        <v>0.39631016338179287</v>
      </c>
      <c r="L133" s="55">
        <v>0.52958876580516068</v>
      </c>
      <c r="M133" s="56">
        <v>0.61987839551060031</v>
      </c>
    </row>
    <row r="134" spans="1:13" x14ac:dyDescent="0.3">
      <c r="B134" s="2"/>
      <c r="C134" s="2"/>
      <c r="D134" s="2"/>
      <c r="E134" s="2"/>
      <c r="F134" s="2"/>
      <c r="G134" s="2"/>
      <c r="H134" s="2"/>
      <c r="I134" s="2"/>
      <c r="J134" s="2"/>
      <c r="K134" s="2"/>
      <c r="L134" s="2"/>
      <c r="M134" s="2"/>
    </row>
    <row r="135" spans="1:13" x14ac:dyDescent="0.3">
      <c r="A135" s="21" t="s">
        <v>51</v>
      </c>
      <c r="B135" s="24">
        <v>4</v>
      </c>
      <c r="C135" s="24">
        <v>5</v>
      </c>
      <c r="D135" s="24">
        <v>6</v>
      </c>
      <c r="E135" s="24">
        <v>7</v>
      </c>
      <c r="F135" s="24">
        <v>8</v>
      </c>
      <c r="G135" s="24">
        <v>9</v>
      </c>
      <c r="H135" s="24">
        <v>10</v>
      </c>
      <c r="I135" s="24">
        <v>11</v>
      </c>
      <c r="J135" s="24">
        <v>12</v>
      </c>
      <c r="K135" s="24">
        <v>1</v>
      </c>
      <c r="L135" s="24">
        <v>2</v>
      </c>
      <c r="M135" s="24">
        <v>3</v>
      </c>
    </row>
    <row r="136" spans="1:13" x14ac:dyDescent="0.3">
      <c r="A136" s="23">
        <v>20</v>
      </c>
      <c r="B136" s="48">
        <v>0.99199226008132491</v>
      </c>
      <c r="C136" s="49">
        <v>0.93665093016879442</v>
      </c>
      <c r="D136" s="49">
        <v>1</v>
      </c>
      <c r="E136" s="49">
        <v>1</v>
      </c>
      <c r="F136" s="49">
        <v>1</v>
      </c>
      <c r="G136" s="49">
        <v>1</v>
      </c>
      <c r="H136" s="49">
        <v>1</v>
      </c>
      <c r="I136" s="49">
        <v>0.99582780551161609</v>
      </c>
      <c r="J136" s="49">
        <v>0.99414665733961827</v>
      </c>
      <c r="K136" s="49">
        <v>0.99228077148004523</v>
      </c>
      <c r="L136" s="49">
        <v>0.99470884842260843</v>
      </c>
      <c r="M136" s="50">
        <v>0.99171446571130151</v>
      </c>
    </row>
    <row r="137" spans="1:13" x14ac:dyDescent="0.3">
      <c r="A137" s="23">
        <v>19</v>
      </c>
      <c r="B137" s="51">
        <v>0.99199226008132491</v>
      </c>
      <c r="C137" s="52">
        <v>0.93665093016879442</v>
      </c>
      <c r="D137" s="52">
        <v>1</v>
      </c>
      <c r="E137" s="52">
        <v>1</v>
      </c>
      <c r="F137" s="52">
        <v>1</v>
      </c>
      <c r="G137" s="52">
        <v>1</v>
      </c>
      <c r="H137" s="52">
        <v>1</v>
      </c>
      <c r="I137" s="52">
        <v>0.99582780551161609</v>
      </c>
      <c r="J137" s="52">
        <v>0.99414665733961827</v>
      </c>
      <c r="K137" s="52">
        <v>0.99228077148004523</v>
      </c>
      <c r="L137" s="52">
        <v>0.99470884842260843</v>
      </c>
      <c r="M137" s="53">
        <v>0.99171446571130151</v>
      </c>
    </row>
    <row r="138" spans="1:13" x14ac:dyDescent="0.3">
      <c r="A138" s="23">
        <v>18</v>
      </c>
      <c r="B138" s="51">
        <v>0.99199226008132491</v>
      </c>
      <c r="C138" s="52">
        <v>0.93665093016879442</v>
      </c>
      <c r="D138" s="52">
        <v>1</v>
      </c>
      <c r="E138" s="52">
        <v>1</v>
      </c>
      <c r="F138" s="52">
        <v>1</v>
      </c>
      <c r="G138" s="52">
        <v>1</v>
      </c>
      <c r="H138" s="52">
        <v>1</v>
      </c>
      <c r="I138" s="52">
        <v>0.99582780551161609</v>
      </c>
      <c r="J138" s="52">
        <v>0.99414665733961827</v>
      </c>
      <c r="K138" s="52">
        <v>0.99228077148004523</v>
      </c>
      <c r="L138" s="52">
        <v>0.99470884842260843</v>
      </c>
      <c r="M138" s="53">
        <v>0.99171446571130151</v>
      </c>
    </row>
    <row r="139" spans="1:13" x14ac:dyDescent="0.3">
      <c r="A139" s="23">
        <v>17</v>
      </c>
      <c r="B139" s="51">
        <v>0.99199226008132491</v>
      </c>
      <c r="C139" s="52">
        <v>0.93665093016879442</v>
      </c>
      <c r="D139" s="52">
        <v>1</v>
      </c>
      <c r="E139" s="52">
        <v>1</v>
      </c>
      <c r="F139" s="52">
        <v>1</v>
      </c>
      <c r="G139" s="52">
        <v>1</v>
      </c>
      <c r="H139" s="52">
        <v>1</v>
      </c>
      <c r="I139" s="52">
        <v>0.99582780551161609</v>
      </c>
      <c r="J139" s="52">
        <v>0.99414665733961827</v>
      </c>
      <c r="K139" s="52">
        <v>0.99228077148004523</v>
      </c>
      <c r="L139" s="52">
        <v>0.99470884842260843</v>
      </c>
      <c r="M139" s="53">
        <v>0.99171446571130151</v>
      </c>
    </row>
    <row r="140" spans="1:13" x14ac:dyDescent="0.3">
      <c r="A140" s="23">
        <v>16</v>
      </c>
      <c r="B140" s="51">
        <v>0.99199226008132491</v>
      </c>
      <c r="C140" s="52">
        <v>0.93665093016879442</v>
      </c>
      <c r="D140" s="52">
        <v>1</v>
      </c>
      <c r="E140" s="52">
        <v>1</v>
      </c>
      <c r="F140" s="52">
        <v>1</v>
      </c>
      <c r="G140" s="52">
        <v>1</v>
      </c>
      <c r="H140" s="52">
        <v>1</v>
      </c>
      <c r="I140" s="52">
        <v>0.99582780551161609</v>
      </c>
      <c r="J140" s="52">
        <v>0.99414665733961827</v>
      </c>
      <c r="K140" s="52">
        <v>0.99228077148004523</v>
      </c>
      <c r="L140" s="52">
        <v>0.99470884842260843</v>
      </c>
      <c r="M140" s="53">
        <v>0.99171446571130151</v>
      </c>
    </row>
    <row r="141" spans="1:13" x14ac:dyDescent="0.3">
      <c r="A141" s="23">
        <v>15</v>
      </c>
      <c r="B141" s="51">
        <v>0.99199226008132491</v>
      </c>
      <c r="C141" s="52">
        <v>0.93665093016879442</v>
      </c>
      <c r="D141" s="52">
        <v>1</v>
      </c>
      <c r="E141" s="52">
        <v>1</v>
      </c>
      <c r="F141" s="52">
        <v>1</v>
      </c>
      <c r="G141" s="52">
        <v>1</v>
      </c>
      <c r="H141" s="52">
        <v>1</v>
      </c>
      <c r="I141" s="52">
        <v>0.99582780551161609</v>
      </c>
      <c r="J141" s="52">
        <v>0.99414665733961827</v>
      </c>
      <c r="K141" s="52">
        <v>0.99228077148004523</v>
      </c>
      <c r="L141" s="52">
        <v>0.99470884842260843</v>
      </c>
      <c r="M141" s="53">
        <v>0.99171446571130151</v>
      </c>
    </row>
    <row r="142" spans="1:13" x14ac:dyDescent="0.3">
      <c r="A142" s="23">
        <v>14</v>
      </c>
      <c r="B142" s="51">
        <v>0.99199226008132491</v>
      </c>
      <c r="C142" s="52">
        <v>0.93665093016879442</v>
      </c>
      <c r="D142" s="52">
        <v>1</v>
      </c>
      <c r="E142" s="52">
        <v>1</v>
      </c>
      <c r="F142" s="52">
        <v>1</v>
      </c>
      <c r="G142" s="52">
        <v>1</v>
      </c>
      <c r="H142" s="52">
        <v>1</v>
      </c>
      <c r="I142" s="52">
        <v>0.99582780551161609</v>
      </c>
      <c r="J142" s="52">
        <v>0.99414665733961827</v>
      </c>
      <c r="K142" s="52">
        <v>0.99228077148004523</v>
      </c>
      <c r="L142" s="52">
        <v>0.99470884842260843</v>
      </c>
      <c r="M142" s="53">
        <v>0.99171446571130151</v>
      </c>
    </row>
    <row r="143" spans="1:13" x14ac:dyDescent="0.3">
      <c r="A143" s="23">
        <v>13</v>
      </c>
      <c r="B143" s="51">
        <v>0.99199226008132491</v>
      </c>
      <c r="C143" s="52">
        <v>0.93665093016879442</v>
      </c>
      <c r="D143" s="52">
        <v>1</v>
      </c>
      <c r="E143" s="52">
        <v>1</v>
      </c>
      <c r="F143" s="52">
        <v>1</v>
      </c>
      <c r="G143" s="52">
        <v>1</v>
      </c>
      <c r="H143" s="52">
        <v>1</v>
      </c>
      <c r="I143" s="52">
        <v>0.99582780551161609</v>
      </c>
      <c r="J143" s="52">
        <v>0.99414665733961827</v>
      </c>
      <c r="K143" s="52">
        <v>0.99228077148004523</v>
      </c>
      <c r="L143" s="52">
        <v>0.99470884842260843</v>
      </c>
      <c r="M143" s="53">
        <v>0.99171446571130151</v>
      </c>
    </row>
    <row r="144" spans="1:13" x14ac:dyDescent="0.3">
      <c r="A144" s="23">
        <v>12</v>
      </c>
      <c r="B144" s="51">
        <v>0.99199226008132491</v>
      </c>
      <c r="C144" s="52">
        <v>0.93665093016879442</v>
      </c>
      <c r="D144" s="52">
        <v>1</v>
      </c>
      <c r="E144" s="52">
        <v>1</v>
      </c>
      <c r="F144" s="52">
        <v>1</v>
      </c>
      <c r="G144" s="52">
        <v>1</v>
      </c>
      <c r="H144" s="52">
        <v>1</v>
      </c>
      <c r="I144" s="52">
        <v>0.99582780551161609</v>
      </c>
      <c r="J144" s="52">
        <v>0.99414665733961827</v>
      </c>
      <c r="K144" s="52">
        <v>0.99228077148004523</v>
      </c>
      <c r="L144" s="52">
        <v>0.99470884842260843</v>
      </c>
      <c r="M144" s="53">
        <v>0.99171446571130151</v>
      </c>
    </row>
    <row r="145" spans="1:13" x14ac:dyDescent="0.3">
      <c r="A145" s="23">
        <v>11</v>
      </c>
      <c r="B145" s="51">
        <v>0.99199226008132491</v>
      </c>
      <c r="C145" s="52">
        <v>0.9342097789138033</v>
      </c>
      <c r="D145" s="52">
        <v>1</v>
      </c>
      <c r="E145" s="52">
        <v>1</v>
      </c>
      <c r="F145" s="52">
        <v>1</v>
      </c>
      <c r="G145" s="52">
        <v>1</v>
      </c>
      <c r="H145" s="52">
        <v>1</v>
      </c>
      <c r="I145" s="52">
        <v>0.99582780551161609</v>
      </c>
      <c r="J145" s="52">
        <v>0.99414665733961827</v>
      </c>
      <c r="K145" s="52">
        <v>0.99228077148004523</v>
      </c>
      <c r="L145" s="52">
        <v>0.99470884842260843</v>
      </c>
      <c r="M145" s="53">
        <v>0.99171446571130151</v>
      </c>
    </row>
    <row r="146" spans="1:13" x14ac:dyDescent="0.3">
      <c r="A146" s="23">
        <v>10</v>
      </c>
      <c r="B146" s="51">
        <v>0.98705411718118241</v>
      </c>
      <c r="C146" s="52">
        <v>0.92816206960053382</v>
      </c>
      <c r="D146" s="52">
        <v>1</v>
      </c>
      <c r="E146" s="52">
        <v>1</v>
      </c>
      <c r="F146" s="52">
        <v>1</v>
      </c>
      <c r="G146" s="52">
        <v>1</v>
      </c>
      <c r="H146" s="52">
        <v>1</v>
      </c>
      <c r="I146" s="52">
        <v>0.99582780551161609</v>
      </c>
      <c r="J146" s="52">
        <v>0.98933717917519481</v>
      </c>
      <c r="K146" s="52">
        <v>0.98836093438682993</v>
      </c>
      <c r="L146" s="52">
        <v>0.9886464198045346</v>
      </c>
      <c r="M146" s="53">
        <v>0.98999744497510078</v>
      </c>
    </row>
    <row r="147" spans="1:13" x14ac:dyDescent="0.3">
      <c r="A147" s="23">
        <v>9</v>
      </c>
      <c r="B147" s="51">
        <v>0.97698308901829556</v>
      </c>
      <c r="C147" s="52">
        <v>0.91850780222898565</v>
      </c>
      <c r="D147" s="52">
        <v>1</v>
      </c>
      <c r="E147" s="52">
        <v>1</v>
      </c>
      <c r="F147" s="52">
        <v>1</v>
      </c>
      <c r="G147" s="52">
        <v>1</v>
      </c>
      <c r="H147" s="52">
        <v>1</v>
      </c>
      <c r="I147" s="52">
        <v>0.9894527519262053</v>
      </c>
      <c r="J147" s="52">
        <v>0.9774941743370591</v>
      </c>
      <c r="K147" s="52">
        <v>0.97526147458291579</v>
      </c>
      <c r="L147" s="52">
        <v>0.97584887668272069</v>
      </c>
      <c r="M147" s="53">
        <v>0.98195098939954639</v>
      </c>
    </row>
    <row r="148" spans="1:13" x14ac:dyDescent="0.3">
      <c r="A148" s="23">
        <v>8</v>
      </c>
      <c r="B148" s="51">
        <v>0.96177917559266435</v>
      </c>
      <c r="C148" s="52">
        <v>0.905246976799159</v>
      </c>
      <c r="D148" s="52">
        <v>0.98483682121398863</v>
      </c>
      <c r="E148" s="52">
        <v>1</v>
      </c>
      <c r="F148" s="52">
        <v>1</v>
      </c>
      <c r="G148" s="52">
        <v>1</v>
      </c>
      <c r="H148" s="52">
        <v>1</v>
      </c>
      <c r="I148" s="52">
        <v>0.97660190250117873</v>
      </c>
      <c r="J148" s="52">
        <v>0.95861764282521078</v>
      </c>
      <c r="K148" s="52">
        <v>0.95298239206830293</v>
      </c>
      <c r="L148" s="52">
        <v>0.95631621905716635</v>
      </c>
      <c r="M148" s="53">
        <v>0.96757509898463856</v>
      </c>
    </row>
    <row r="149" spans="1:13" x14ac:dyDescent="0.3">
      <c r="A149" s="23">
        <v>7</v>
      </c>
      <c r="B149" s="51">
        <v>0.94144237690428878</v>
      </c>
      <c r="C149" s="52">
        <v>0.88837959331105376</v>
      </c>
      <c r="D149" s="52">
        <v>0.95676363922076768</v>
      </c>
      <c r="E149" s="52">
        <v>0.99921324185255989</v>
      </c>
      <c r="F149" s="52">
        <v>0.99828325184511402</v>
      </c>
      <c r="G149" s="52">
        <v>0.98031860192523057</v>
      </c>
      <c r="H149" s="52">
        <v>0.98991405544584099</v>
      </c>
      <c r="I149" s="52">
        <v>0.9572752572365365</v>
      </c>
      <c r="J149" s="52">
        <v>0.9327075846396502</v>
      </c>
      <c r="K149" s="52">
        <v>0.92152368684299102</v>
      </c>
      <c r="L149" s="52">
        <v>0.93004844692787181</v>
      </c>
      <c r="M149" s="53">
        <v>0.94686977373037706</v>
      </c>
    </row>
    <row r="150" spans="1:13" x14ac:dyDescent="0.3">
      <c r="A150" s="23">
        <v>6</v>
      </c>
      <c r="B150" s="51">
        <v>0.91597269295316885</v>
      </c>
      <c r="C150" s="52">
        <v>0.86790565176466994</v>
      </c>
      <c r="D150" s="52">
        <v>0.91788043661966101</v>
      </c>
      <c r="E150" s="52">
        <v>0.97342989466753205</v>
      </c>
      <c r="F150" s="52">
        <v>0.9716463986984305</v>
      </c>
      <c r="G150" s="52">
        <v>0.94688167828796355</v>
      </c>
      <c r="H150" s="52">
        <v>0.96435853519890991</v>
      </c>
      <c r="I150" s="52">
        <v>0.9314728161322785</v>
      </c>
      <c r="J150" s="52">
        <v>0.89976399978037724</v>
      </c>
      <c r="K150" s="52">
        <v>0.8808853589069805</v>
      </c>
      <c r="L150" s="52">
        <v>0.89704556029483729</v>
      </c>
      <c r="M150" s="53">
        <v>0.91983501363676201</v>
      </c>
    </row>
    <row r="151" spans="1:13" x14ac:dyDescent="0.3">
      <c r="A151" s="23">
        <v>5</v>
      </c>
      <c r="B151" s="51">
        <v>0.88537012373930457</v>
      </c>
      <c r="C151" s="52">
        <v>0.84382515216000775</v>
      </c>
      <c r="D151" s="52">
        <v>0.86818721341066896</v>
      </c>
      <c r="E151" s="52">
        <v>0.93817926363625392</v>
      </c>
      <c r="F151" s="52">
        <v>0.9352107389307287</v>
      </c>
      <c r="G151" s="52">
        <v>0.90282394466195248</v>
      </c>
      <c r="H151" s="52">
        <v>0.9302455314175615</v>
      </c>
      <c r="I151" s="52">
        <v>0.89919457918840506</v>
      </c>
      <c r="J151" s="52">
        <v>0.8597868882473918</v>
      </c>
      <c r="K151" s="52">
        <v>0.83106740826027103</v>
      </c>
      <c r="L151" s="52">
        <v>0.85730755915806256</v>
      </c>
      <c r="M151" s="53">
        <v>0.8864708187037933</v>
      </c>
    </row>
    <row r="152" spans="1:13" x14ac:dyDescent="0.3">
      <c r="A152" s="23">
        <v>4</v>
      </c>
      <c r="B152" s="51">
        <v>0.84963466926269593</v>
      </c>
      <c r="C152" s="52">
        <v>0.81613809449706687</v>
      </c>
      <c r="D152" s="52">
        <v>0.80768396959379141</v>
      </c>
      <c r="E152" s="52">
        <v>0.89346134875872574</v>
      </c>
      <c r="F152" s="52">
        <v>0.88897627254200851</v>
      </c>
      <c r="G152" s="52">
        <v>0.84814540104719727</v>
      </c>
      <c r="H152" s="52">
        <v>0.88757504410179566</v>
      </c>
      <c r="I152" s="52">
        <v>0.86044054640491574</v>
      </c>
      <c r="J152" s="52">
        <v>0.81277625004069409</v>
      </c>
      <c r="K152" s="52">
        <v>0.77206983490286274</v>
      </c>
      <c r="L152" s="52">
        <v>0.81083444351754763</v>
      </c>
      <c r="M152" s="53">
        <v>0.84677718893147114</v>
      </c>
    </row>
    <row r="153" spans="1:13" x14ac:dyDescent="0.3">
      <c r="A153" s="23">
        <v>3</v>
      </c>
      <c r="B153" s="51">
        <v>0.80876632952334293</v>
      </c>
      <c r="C153" s="52">
        <v>0.7848444787758474</v>
      </c>
      <c r="D153" s="52">
        <v>0.73637070516902825</v>
      </c>
      <c r="E153" s="52">
        <v>0.83927615003494727</v>
      </c>
      <c r="F153" s="52">
        <v>0.83294299953227025</v>
      </c>
      <c r="G153" s="52">
        <v>0.78284604744369779</v>
      </c>
      <c r="H153" s="52">
        <v>0.83634707325161273</v>
      </c>
      <c r="I153" s="52">
        <v>0.81521071778181076</v>
      </c>
      <c r="J153" s="52">
        <v>0.7587320851602839</v>
      </c>
      <c r="K153" s="52">
        <v>0.70389263883475561</v>
      </c>
      <c r="L153" s="52">
        <v>0.75762621337329239</v>
      </c>
      <c r="M153" s="53">
        <v>0.80075412431979531</v>
      </c>
    </row>
    <row r="154" spans="1:13" x14ac:dyDescent="0.3">
      <c r="A154" s="23">
        <v>2</v>
      </c>
      <c r="B154" s="51">
        <v>0.76276510452124546</v>
      </c>
      <c r="C154" s="52">
        <v>0.74994430499634945</v>
      </c>
      <c r="D154" s="52">
        <v>0.65424742013637949</v>
      </c>
      <c r="E154" s="52">
        <v>0.77562366746491862</v>
      </c>
      <c r="F154" s="52">
        <v>0.7671109199015137</v>
      </c>
      <c r="G154" s="52">
        <v>0.70692588385145438</v>
      </c>
      <c r="H154" s="52">
        <v>0.77656161886701247</v>
      </c>
      <c r="I154" s="52">
        <v>0.76350509331909011</v>
      </c>
      <c r="J154" s="52">
        <v>0.69765439360616133</v>
      </c>
      <c r="K154" s="52">
        <v>0.62653582005594965</v>
      </c>
      <c r="L154" s="52">
        <v>0.69768286872529706</v>
      </c>
      <c r="M154" s="53">
        <v>0.74840162486876594</v>
      </c>
    </row>
    <row r="155" spans="1:13" x14ac:dyDescent="0.3">
      <c r="A155" s="23">
        <v>1</v>
      </c>
      <c r="B155" s="54">
        <v>0.71163099425640375</v>
      </c>
      <c r="C155" s="55">
        <v>0.71143757315857292</v>
      </c>
      <c r="D155" s="55">
        <v>0.56131411449584534</v>
      </c>
      <c r="E155" s="55">
        <v>0.70250390104863969</v>
      </c>
      <c r="F155" s="55">
        <v>0.69148003364973887</v>
      </c>
      <c r="G155" s="55">
        <v>0.62038491027046683</v>
      </c>
      <c r="H155" s="55">
        <v>0.70821868094799489</v>
      </c>
      <c r="I155" s="55">
        <v>0.7053236730167538</v>
      </c>
      <c r="J155" s="55">
        <v>0.62954317537832638</v>
      </c>
      <c r="K155" s="55">
        <v>0.53999937856644487</v>
      </c>
      <c r="L155" s="55">
        <v>0.63100440957356163</v>
      </c>
      <c r="M155" s="56">
        <v>0.689719690578383</v>
      </c>
    </row>
    <row r="156" spans="1:13" x14ac:dyDescent="0.3">
      <c r="B156" s="2"/>
      <c r="C156" s="2"/>
      <c r="D156" s="2"/>
      <c r="E156" s="2"/>
      <c r="F156" s="2"/>
      <c r="G156" s="2"/>
      <c r="H156" s="2"/>
      <c r="I156" s="2"/>
      <c r="J156" s="2"/>
      <c r="K156" s="2"/>
      <c r="L156" s="2"/>
      <c r="M156" s="2"/>
    </row>
    <row r="157" spans="1:13" x14ac:dyDescent="0.3">
      <c r="A157" s="21" t="s">
        <v>52</v>
      </c>
      <c r="B157" s="24">
        <v>4</v>
      </c>
      <c r="C157" s="24">
        <v>5</v>
      </c>
      <c r="D157" s="24">
        <v>6</v>
      </c>
      <c r="E157" s="24">
        <v>7</v>
      </c>
      <c r="F157" s="24">
        <v>8</v>
      </c>
      <c r="G157" s="24">
        <v>9</v>
      </c>
      <c r="H157" s="24">
        <v>10</v>
      </c>
      <c r="I157" s="24">
        <v>11</v>
      </c>
      <c r="J157" s="24">
        <v>12</v>
      </c>
      <c r="K157" s="24">
        <v>1</v>
      </c>
      <c r="L157" s="24">
        <v>2</v>
      </c>
      <c r="M157" s="24">
        <v>3</v>
      </c>
    </row>
    <row r="158" spans="1:13" x14ac:dyDescent="0.3">
      <c r="A158" s="23">
        <v>20</v>
      </c>
      <c r="B158" s="48">
        <v>0.9925192945019331</v>
      </c>
      <c r="C158" s="49">
        <v>0.94113298397129586</v>
      </c>
      <c r="D158" s="49">
        <v>1</v>
      </c>
      <c r="E158" s="49">
        <v>1</v>
      </c>
      <c r="F158" s="49">
        <v>1</v>
      </c>
      <c r="G158" s="49">
        <v>1</v>
      </c>
      <c r="H158" s="49">
        <v>1</v>
      </c>
      <c r="I158" s="49">
        <v>0.99523384009380367</v>
      </c>
      <c r="J158" s="49">
        <v>0.99374831994426649</v>
      </c>
      <c r="K158" s="49">
        <v>0.99304678957525583</v>
      </c>
      <c r="L158" s="49">
        <v>0.99669840712756275</v>
      </c>
      <c r="M158" s="50">
        <v>0.9892354485508037</v>
      </c>
    </row>
    <row r="159" spans="1:13" x14ac:dyDescent="0.3">
      <c r="A159" s="23">
        <v>19</v>
      </c>
      <c r="B159" s="51">
        <v>0.9925192945019331</v>
      </c>
      <c r="C159" s="52">
        <v>0.94113298397129586</v>
      </c>
      <c r="D159" s="52">
        <v>1</v>
      </c>
      <c r="E159" s="52">
        <v>1</v>
      </c>
      <c r="F159" s="52">
        <v>1</v>
      </c>
      <c r="G159" s="52">
        <v>1</v>
      </c>
      <c r="H159" s="52">
        <v>1</v>
      </c>
      <c r="I159" s="52">
        <v>0.99523384009380367</v>
      </c>
      <c r="J159" s="52">
        <v>0.99374831994426649</v>
      </c>
      <c r="K159" s="52">
        <v>0.99304678957525583</v>
      </c>
      <c r="L159" s="52">
        <v>0.99669840712756275</v>
      </c>
      <c r="M159" s="53">
        <v>0.9892354485508037</v>
      </c>
    </row>
    <row r="160" spans="1:13" x14ac:dyDescent="0.3">
      <c r="A160" s="23">
        <v>18</v>
      </c>
      <c r="B160" s="51">
        <v>0.9925192945019331</v>
      </c>
      <c r="C160" s="52">
        <v>0.94113298397129586</v>
      </c>
      <c r="D160" s="52">
        <v>1</v>
      </c>
      <c r="E160" s="52">
        <v>1</v>
      </c>
      <c r="F160" s="52">
        <v>1</v>
      </c>
      <c r="G160" s="52">
        <v>1</v>
      </c>
      <c r="H160" s="52">
        <v>1</v>
      </c>
      <c r="I160" s="52">
        <v>0.99523384009380367</v>
      </c>
      <c r="J160" s="52">
        <v>0.99374831994426649</v>
      </c>
      <c r="K160" s="52">
        <v>0.99304678957525583</v>
      </c>
      <c r="L160" s="52">
        <v>0.99669840712756275</v>
      </c>
      <c r="M160" s="53">
        <v>0.9892354485508037</v>
      </c>
    </row>
    <row r="161" spans="1:13" x14ac:dyDescent="0.3">
      <c r="A161" s="23">
        <v>17</v>
      </c>
      <c r="B161" s="51">
        <v>0.9925192945019331</v>
      </c>
      <c r="C161" s="52">
        <v>0.94113298397129586</v>
      </c>
      <c r="D161" s="52">
        <v>1</v>
      </c>
      <c r="E161" s="52">
        <v>1</v>
      </c>
      <c r="F161" s="52">
        <v>1</v>
      </c>
      <c r="G161" s="52">
        <v>1</v>
      </c>
      <c r="H161" s="52">
        <v>1</v>
      </c>
      <c r="I161" s="52">
        <v>0.99523384009380367</v>
      </c>
      <c r="J161" s="52">
        <v>0.99374831994426649</v>
      </c>
      <c r="K161" s="52">
        <v>0.99304678957525583</v>
      </c>
      <c r="L161" s="52">
        <v>0.99669840712756275</v>
      </c>
      <c r="M161" s="53">
        <v>0.9892354485508037</v>
      </c>
    </row>
    <row r="162" spans="1:13" x14ac:dyDescent="0.3">
      <c r="A162" s="23">
        <v>16</v>
      </c>
      <c r="B162" s="51">
        <v>0.9925192945019331</v>
      </c>
      <c r="C162" s="52">
        <v>0.94113298397129586</v>
      </c>
      <c r="D162" s="52">
        <v>1</v>
      </c>
      <c r="E162" s="52">
        <v>1</v>
      </c>
      <c r="F162" s="52">
        <v>1</v>
      </c>
      <c r="G162" s="52">
        <v>1</v>
      </c>
      <c r="H162" s="52">
        <v>1</v>
      </c>
      <c r="I162" s="52">
        <v>0.99523384009380367</v>
      </c>
      <c r="J162" s="52">
        <v>0.99374831994426649</v>
      </c>
      <c r="K162" s="52">
        <v>0.99304678957525583</v>
      </c>
      <c r="L162" s="52">
        <v>0.99669840712756275</v>
      </c>
      <c r="M162" s="53">
        <v>0.9892354485508037</v>
      </c>
    </row>
    <row r="163" spans="1:13" x14ac:dyDescent="0.3">
      <c r="A163" s="23">
        <v>15</v>
      </c>
      <c r="B163" s="51">
        <v>0.9925192945019331</v>
      </c>
      <c r="C163" s="52">
        <v>0.94113298397129586</v>
      </c>
      <c r="D163" s="52">
        <v>1</v>
      </c>
      <c r="E163" s="52">
        <v>1</v>
      </c>
      <c r="F163" s="52">
        <v>1</v>
      </c>
      <c r="G163" s="52">
        <v>1</v>
      </c>
      <c r="H163" s="52">
        <v>1</v>
      </c>
      <c r="I163" s="52">
        <v>0.99523384009380367</v>
      </c>
      <c r="J163" s="52">
        <v>0.99374831994426649</v>
      </c>
      <c r="K163" s="52">
        <v>0.99304678957525583</v>
      </c>
      <c r="L163" s="52">
        <v>0.99669840712756275</v>
      </c>
      <c r="M163" s="53">
        <v>0.9892354485508037</v>
      </c>
    </row>
    <row r="164" spans="1:13" x14ac:dyDescent="0.3">
      <c r="A164" s="23">
        <v>14</v>
      </c>
      <c r="B164" s="51">
        <v>0.9925192945019331</v>
      </c>
      <c r="C164" s="52">
        <v>0.94113298397129586</v>
      </c>
      <c r="D164" s="52">
        <v>1</v>
      </c>
      <c r="E164" s="52">
        <v>1</v>
      </c>
      <c r="F164" s="52">
        <v>1</v>
      </c>
      <c r="G164" s="52">
        <v>1</v>
      </c>
      <c r="H164" s="52">
        <v>1</v>
      </c>
      <c r="I164" s="52">
        <v>0.99523384009380367</v>
      </c>
      <c r="J164" s="52">
        <v>0.99374831994426649</v>
      </c>
      <c r="K164" s="52">
        <v>0.99304678957525583</v>
      </c>
      <c r="L164" s="52">
        <v>0.99669840712756275</v>
      </c>
      <c r="M164" s="53">
        <v>0.9892354485508037</v>
      </c>
    </row>
    <row r="165" spans="1:13" x14ac:dyDescent="0.3">
      <c r="A165" s="23">
        <v>13</v>
      </c>
      <c r="B165" s="51">
        <v>0.9925192945019331</v>
      </c>
      <c r="C165" s="52">
        <v>0.9410709922064936</v>
      </c>
      <c r="D165" s="52">
        <v>1</v>
      </c>
      <c r="E165" s="52">
        <v>1</v>
      </c>
      <c r="F165" s="52">
        <v>1</v>
      </c>
      <c r="G165" s="52">
        <v>1</v>
      </c>
      <c r="H165" s="52">
        <v>1</v>
      </c>
      <c r="I165" s="52">
        <v>0.99523384009380367</v>
      </c>
      <c r="J165" s="52">
        <v>0.99374831994426649</v>
      </c>
      <c r="K165" s="52">
        <v>0.99304678957525583</v>
      </c>
      <c r="L165" s="52">
        <v>0.99669840712756275</v>
      </c>
      <c r="M165" s="53">
        <v>0.9892354485508037</v>
      </c>
    </row>
    <row r="166" spans="1:13" x14ac:dyDescent="0.3">
      <c r="A166" s="23">
        <v>12</v>
      </c>
      <c r="B166" s="51">
        <v>0.9925192945019331</v>
      </c>
      <c r="C166" s="52">
        <v>0.93845614125365762</v>
      </c>
      <c r="D166" s="52">
        <v>1</v>
      </c>
      <c r="E166" s="52">
        <v>1</v>
      </c>
      <c r="F166" s="52">
        <v>1</v>
      </c>
      <c r="G166" s="52">
        <v>1</v>
      </c>
      <c r="H166" s="52">
        <v>1</v>
      </c>
      <c r="I166" s="52">
        <v>0.99523384009380367</v>
      </c>
      <c r="J166" s="52">
        <v>0.99374831994426649</v>
      </c>
      <c r="K166" s="52">
        <v>0.99304678957525583</v>
      </c>
      <c r="L166" s="52">
        <v>0.99669840712756275</v>
      </c>
      <c r="M166" s="53">
        <v>0.9892354485508037</v>
      </c>
    </row>
    <row r="167" spans="1:13" x14ac:dyDescent="0.3">
      <c r="A167" s="23">
        <v>11</v>
      </c>
      <c r="B167" s="51">
        <v>0.99195056961242878</v>
      </c>
      <c r="C167" s="52">
        <v>0.93328843111278803</v>
      </c>
      <c r="D167" s="52">
        <v>1</v>
      </c>
      <c r="E167" s="52">
        <v>1</v>
      </c>
      <c r="F167" s="52">
        <v>1</v>
      </c>
      <c r="G167" s="52">
        <v>1</v>
      </c>
      <c r="H167" s="52">
        <v>1</v>
      </c>
      <c r="I167" s="52">
        <v>0.99523384009380367</v>
      </c>
      <c r="J167" s="52">
        <v>0.99374831994426649</v>
      </c>
      <c r="K167" s="52">
        <v>0.99298258955040886</v>
      </c>
      <c r="L167" s="52">
        <v>0.99454741393245705</v>
      </c>
      <c r="M167" s="53">
        <v>0.9892354485508037</v>
      </c>
    </row>
    <row r="168" spans="1:13" x14ac:dyDescent="0.3">
      <c r="A168" s="23">
        <v>10</v>
      </c>
      <c r="B168" s="51">
        <v>0.98655908044831953</v>
      </c>
      <c r="C168" s="52">
        <v>0.92556786178388473</v>
      </c>
      <c r="D168" s="52">
        <v>1</v>
      </c>
      <c r="E168" s="52">
        <v>1</v>
      </c>
      <c r="F168" s="52">
        <v>1</v>
      </c>
      <c r="G168" s="52">
        <v>1</v>
      </c>
      <c r="H168" s="52">
        <v>1</v>
      </c>
      <c r="I168" s="52">
        <v>0.9949819671861313</v>
      </c>
      <c r="J168" s="52">
        <v>0.98807501647797591</v>
      </c>
      <c r="K168" s="52">
        <v>0.98650835467059661</v>
      </c>
      <c r="L168" s="52">
        <v>0.9867870536910428</v>
      </c>
      <c r="M168" s="53">
        <v>0.98617266792852809</v>
      </c>
    </row>
    <row r="169" spans="1:13" x14ac:dyDescent="0.3">
      <c r="A169" s="23">
        <v>9</v>
      </c>
      <c r="B169" s="51">
        <v>0.97634482700960534</v>
      </c>
      <c r="C169" s="52">
        <v>0.9152944332669477</v>
      </c>
      <c r="D169" s="52">
        <v>0.9968845814265197</v>
      </c>
      <c r="E169" s="52">
        <v>1</v>
      </c>
      <c r="F169" s="52">
        <v>1</v>
      </c>
      <c r="G169" s="52">
        <v>1</v>
      </c>
      <c r="H169" s="52">
        <v>1</v>
      </c>
      <c r="I169" s="52">
        <v>0.98857512978199402</v>
      </c>
      <c r="J169" s="52">
        <v>0.97612711123370555</v>
      </c>
      <c r="K169" s="52">
        <v>0.97362408493581865</v>
      </c>
      <c r="L169" s="52">
        <v>0.97341732640332002</v>
      </c>
      <c r="M169" s="53">
        <v>0.97758179579674198</v>
      </c>
    </row>
    <row r="170" spans="1:13" x14ac:dyDescent="0.3">
      <c r="A170" s="23">
        <v>8</v>
      </c>
      <c r="B170" s="51">
        <v>0.96130780929628634</v>
      </c>
      <c r="C170" s="52">
        <v>0.90246814556197696</v>
      </c>
      <c r="D170" s="52">
        <v>0.9802725602195782</v>
      </c>
      <c r="E170" s="52">
        <v>1</v>
      </c>
      <c r="F170" s="52">
        <v>1</v>
      </c>
      <c r="G170" s="52">
        <v>1</v>
      </c>
      <c r="H170" s="52">
        <v>1</v>
      </c>
      <c r="I170" s="52">
        <v>0.97601332788139206</v>
      </c>
      <c r="J170" s="52">
        <v>0.9579046042114554</v>
      </c>
      <c r="K170" s="52">
        <v>0.9543297803460753</v>
      </c>
      <c r="L170" s="52">
        <v>0.95443823206928879</v>
      </c>
      <c r="M170" s="53">
        <v>0.96346283215544515</v>
      </c>
    </row>
    <row r="171" spans="1:13" x14ac:dyDescent="0.3">
      <c r="A171" s="23">
        <v>7</v>
      </c>
      <c r="B171" s="51">
        <v>0.9414480273083623</v>
      </c>
      <c r="C171" s="52">
        <v>0.88708899866897251</v>
      </c>
      <c r="D171" s="52">
        <v>0.95463714016212342</v>
      </c>
      <c r="E171" s="52">
        <v>0.99806015541180992</v>
      </c>
      <c r="F171" s="52">
        <v>0.99483638176948863</v>
      </c>
      <c r="G171" s="52">
        <v>0.97940782431298579</v>
      </c>
      <c r="H171" s="52">
        <v>0.98971470706476627</v>
      </c>
      <c r="I171" s="52">
        <v>0.95729656148432529</v>
      </c>
      <c r="J171" s="52">
        <v>0.93340749541122547</v>
      </c>
      <c r="K171" s="52">
        <v>0.92862544090136656</v>
      </c>
      <c r="L171" s="52">
        <v>0.92984977068894903</v>
      </c>
      <c r="M171" s="53">
        <v>0.94381577700463781</v>
      </c>
    </row>
    <row r="172" spans="1:13" x14ac:dyDescent="0.3">
      <c r="A172" s="23">
        <v>6</v>
      </c>
      <c r="B172" s="51">
        <v>0.91676548104583344</v>
      </c>
      <c r="C172" s="52">
        <v>0.86915699258793444</v>
      </c>
      <c r="D172" s="52">
        <v>0.91997832125415546</v>
      </c>
      <c r="E172" s="52">
        <v>0.97505924166118252</v>
      </c>
      <c r="F172" s="52">
        <v>0.97242203041927167</v>
      </c>
      <c r="G172" s="52">
        <v>0.94952171684296494</v>
      </c>
      <c r="H172" s="52">
        <v>0.96458011457594361</v>
      </c>
      <c r="I172" s="52">
        <v>0.93242483059079373</v>
      </c>
      <c r="J172" s="52">
        <v>0.90263578483301554</v>
      </c>
      <c r="K172" s="52">
        <v>0.89651106660169244</v>
      </c>
      <c r="L172" s="52">
        <v>0.89965194226230083</v>
      </c>
      <c r="M172" s="53">
        <v>0.91864063034431975</v>
      </c>
    </row>
    <row r="173" spans="1:13" x14ac:dyDescent="0.3">
      <c r="A173" s="23">
        <v>5</v>
      </c>
      <c r="B173" s="51">
        <v>0.88726017050869965</v>
      </c>
      <c r="C173" s="52">
        <v>0.84867212731886266</v>
      </c>
      <c r="D173" s="52">
        <v>0.87629610349567444</v>
      </c>
      <c r="E173" s="52">
        <v>0.94374420421637151</v>
      </c>
      <c r="F173" s="52">
        <v>0.94221412362537227</v>
      </c>
      <c r="G173" s="52">
        <v>0.91044109829649067</v>
      </c>
      <c r="H173" s="52">
        <v>0.93107014470335181</v>
      </c>
      <c r="I173" s="52">
        <v>0.90139813520079737</v>
      </c>
      <c r="J173" s="52">
        <v>0.86558947247682583</v>
      </c>
      <c r="K173" s="52">
        <v>0.85798665744705271</v>
      </c>
      <c r="L173" s="52">
        <v>0.86384474678934398</v>
      </c>
      <c r="M173" s="53">
        <v>0.8879373921744913</v>
      </c>
    </row>
    <row r="174" spans="1:13" x14ac:dyDescent="0.3">
      <c r="A174" s="23">
        <v>4</v>
      </c>
      <c r="B174" s="51">
        <v>0.85293209569696093</v>
      </c>
      <c r="C174" s="52">
        <v>0.82563440286175716</v>
      </c>
      <c r="D174" s="52">
        <v>0.82359048688668002</v>
      </c>
      <c r="E174" s="52">
        <v>0.90411504307737733</v>
      </c>
      <c r="F174" s="52">
        <v>0.90421266138779033</v>
      </c>
      <c r="G174" s="52">
        <v>0.8621659686735631</v>
      </c>
      <c r="H174" s="52">
        <v>0.8891847974469913</v>
      </c>
      <c r="I174" s="52">
        <v>0.86421647531433621</v>
      </c>
      <c r="J174" s="52">
        <v>0.82226855834265633</v>
      </c>
      <c r="K174" s="52">
        <v>0.8130522134374476</v>
      </c>
      <c r="L174" s="52">
        <v>0.8224281842700788</v>
      </c>
      <c r="M174" s="53">
        <v>0.85170606249515202</v>
      </c>
    </row>
    <row r="175" spans="1:13" x14ac:dyDescent="0.3">
      <c r="A175" s="23">
        <v>3</v>
      </c>
      <c r="B175" s="51">
        <v>0.81378125661061729</v>
      </c>
      <c r="C175" s="52">
        <v>0.80004381921661794</v>
      </c>
      <c r="D175" s="52">
        <v>0.76186147142717253</v>
      </c>
      <c r="E175" s="52">
        <v>0.85617175824419967</v>
      </c>
      <c r="F175" s="52">
        <v>0.85841764370652607</v>
      </c>
      <c r="G175" s="52">
        <v>0.80469632797418211</v>
      </c>
      <c r="H175" s="52">
        <v>0.83892407280686188</v>
      </c>
      <c r="I175" s="52">
        <v>0.82087985093141025</v>
      </c>
      <c r="J175" s="52">
        <v>0.77267304243050705</v>
      </c>
      <c r="K175" s="52">
        <v>0.7617077345728771</v>
      </c>
      <c r="L175" s="52">
        <v>0.77540225470450508</v>
      </c>
      <c r="M175" s="53">
        <v>0.80994664130630234</v>
      </c>
    </row>
    <row r="176" spans="1:13" x14ac:dyDescent="0.3">
      <c r="A176" s="23">
        <v>2</v>
      </c>
      <c r="B176" s="51">
        <v>0.76980765324966871</v>
      </c>
      <c r="C176" s="52">
        <v>0.771900376383445</v>
      </c>
      <c r="D176" s="52">
        <v>0.69110905711715176</v>
      </c>
      <c r="E176" s="52">
        <v>0.79991434971683861</v>
      </c>
      <c r="F176" s="52">
        <v>0.80482907058157915</v>
      </c>
      <c r="G176" s="52">
        <v>0.73803217619834782</v>
      </c>
      <c r="H176" s="52">
        <v>0.78028797078296352</v>
      </c>
      <c r="I176" s="52">
        <v>0.77138826205201949</v>
      </c>
      <c r="J176" s="52">
        <v>0.71680292474037788</v>
      </c>
      <c r="K176" s="52">
        <v>0.703953220853341</v>
      </c>
      <c r="L176" s="52">
        <v>0.72276695809262281</v>
      </c>
      <c r="M176" s="53">
        <v>0.76265912860794205</v>
      </c>
    </row>
    <row r="177" spans="1:13" x14ac:dyDescent="0.3">
      <c r="A177" s="23">
        <v>1</v>
      </c>
      <c r="B177" s="54">
        <v>0.72101128561411532</v>
      </c>
      <c r="C177" s="55">
        <v>0.74120407436223845</v>
      </c>
      <c r="D177" s="55">
        <v>0.61133324395661781</v>
      </c>
      <c r="E177" s="55">
        <v>0.73534281749529407</v>
      </c>
      <c r="F177" s="55">
        <v>0.74344694201294981</v>
      </c>
      <c r="G177" s="55">
        <v>0.66217351334606023</v>
      </c>
      <c r="H177" s="55">
        <v>0.71327649137529625</v>
      </c>
      <c r="I177" s="55">
        <v>0.71574170867616393</v>
      </c>
      <c r="J177" s="55">
        <v>0.65465820527226892</v>
      </c>
      <c r="K177" s="55">
        <v>0.63978867227883951</v>
      </c>
      <c r="L177" s="55">
        <v>0.66452229443443211</v>
      </c>
      <c r="M177" s="56">
        <v>0.70984352440007104</v>
      </c>
    </row>
    <row r="178" spans="1:13" x14ac:dyDescent="0.3">
      <c r="B178" s="2"/>
      <c r="C178" s="2"/>
      <c r="D178" s="2"/>
      <c r="E178" s="2"/>
      <c r="F178" s="2"/>
      <c r="G178" s="2"/>
      <c r="H178" s="2"/>
      <c r="I178" s="2"/>
      <c r="J178" s="2"/>
      <c r="K178" s="2"/>
      <c r="L178" s="2"/>
      <c r="M178" s="2"/>
    </row>
    <row r="179" spans="1:13" x14ac:dyDescent="0.3">
      <c r="A179" s="21" t="s">
        <v>53</v>
      </c>
      <c r="B179" s="24">
        <v>4</v>
      </c>
      <c r="C179" s="24">
        <v>5</v>
      </c>
      <c r="D179" s="24">
        <v>6</v>
      </c>
      <c r="E179" s="24">
        <v>7</v>
      </c>
      <c r="F179" s="24">
        <v>8</v>
      </c>
      <c r="G179" s="24">
        <v>9</v>
      </c>
      <c r="H179" s="24">
        <v>10</v>
      </c>
      <c r="I179" s="24">
        <v>11</v>
      </c>
      <c r="J179" s="24">
        <v>12</v>
      </c>
      <c r="K179" s="24">
        <v>1</v>
      </c>
      <c r="L179" s="24">
        <v>2</v>
      </c>
      <c r="M179" s="24">
        <v>3</v>
      </c>
    </row>
    <row r="180" spans="1:13" x14ac:dyDescent="0.3">
      <c r="A180" s="23">
        <v>20</v>
      </c>
      <c r="B180" s="48">
        <v>0.98457252407688056</v>
      </c>
      <c r="C180" s="49">
        <v>0.92987449685720225</v>
      </c>
      <c r="D180" s="49">
        <v>1</v>
      </c>
      <c r="E180" s="49">
        <v>1</v>
      </c>
      <c r="F180" s="49">
        <v>1</v>
      </c>
      <c r="G180" s="49">
        <v>1</v>
      </c>
      <c r="H180" s="49">
        <v>1</v>
      </c>
      <c r="I180" s="49">
        <v>0.99831603849853312</v>
      </c>
      <c r="J180" s="49">
        <v>0.99253963683639645</v>
      </c>
      <c r="K180" s="49">
        <v>0.99418281237475958</v>
      </c>
      <c r="L180" s="49">
        <v>0.9920951127944162</v>
      </c>
      <c r="M180" s="50">
        <v>0.99366740878244109</v>
      </c>
    </row>
    <row r="181" spans="1:13" x14ac:dyDescent="0.3">
      <c r="A181" s="23">
        <v>19</v>
      </c>
      <c r="B181" s="51">
        <v>0.98457252407688056</v>
      </c>
      <c r="C181" s="52">
        <v>0.92987449685720225</v>
      </c>
      <c r="D181" s="52">
        <v>1</v>
      </c>
      <c r="E181" s="52">
        <v>1</v>
      </c>
      <c r="F181" s="52">
        <v>1</v>
      </c>
      <c r="G181" s="52">
        <v>1</v>
      </c>
      <c r="H181" s="52">
        <v>1</v>
      </c>
      <c r="I181" s="52">
        <v>0.99831603849853312</v>
      </c>
      <c r="J181" s="52">
        <v>0.99253963683639645</v>
      </c>
      <c r="K181" s="52">
        <v>0.99418281237475958</v>
      </c>
      <c r="L181" s="52">
        <v>0.9920951127944162</v>
      </c>
      <c r="M181" s="53">
        <v>0.99366740878244109</v>
      </c>
    </row>
    <row r="182" spans="1:13" x14ac:dyDescent="0.3">
      <c r="A182" s="23">
        <v>18</v>
      </c>
      <c r="B182" s="51">
        <v>0.98457252407688056</v>
      </c>
      <c r="C182" s="52">
        <v>0.92987449685720225</v>
      </c>
      <c r="D182" s="52">
        <v>1</v>
      </c>
      <c r="E182" s="52">
        <v>1</v>
      </c>
      <c r="F182" s="52">
        <v>1</v>
      </c>
      <c r="G182" s="52">
        <v>1</v>
      </c>
      <c r="H182" s="52">
        <v>1</v>
      </c>
      <c r="I182" s="52">
        <v>0.99831603849853312</v>
      </c>
      <c r="J182" s="52">
        <v>0.99253963683639645</v>
      </c>
      <c r="K182" s="52">
        <v>0.99418281237475958</v>
      </c>
      <c r="L182" s="52">
        <v>0.9920951127944162</v>
      </c>
      <c r="M182" s="53">
        <v>0.99366740878244109</v>
      </c>
    </row>
    <row r="183" spans="1:13" x14ac:dyDescent="0.3">
      <c r="A183" s="23">
        <v>17</v>
      </c>
      <c r="B183" s="51">
        <v>0.98457252407688056</v>
      </c>
      <c r="C183" s="52">
        <v>0.92987449685720225</v>
      </c>
      <c r="D183" s="52">
        <v>1</v>
      </c>
      <c r="E183" s="52">
        <v>1</v>
      </c>
      <c r="F183" s="52">
        <v>1</v>
      </c>
      <c r="G183" s="52">
        <v>1</v>
      </c>
      <c r="H183" s="52">
        <v>1</v>
      </c>
      <c r="I183" s="52">
        <v>0.99831603849853312</v>
      </c>
      <c r="J183" s="52">
        <v>0.99253963683639645</v>
      </c>
      <c r="K183" s="52">
        <v>0.99418281237475958</v>
      </c>
      <c r="L183" s="52">
        <v>0.9920951127944162</v>
      </c>
      <c r="M183" s="53">
        <v>0.99366740878244109</v>
      </c>
    </row>
    <row r="184" spans="1:13" x14ac:dyDescent="0.3">
      <c r="A184" s="23">
        <v>16</v>
      </c>
      <c r="B184" s="51">
        <v>0.98457252407688056</v>
      </c>
      <c r="C184" s="52">
        <v>0.92987449685720225</v>
      </c>
      <c r="D184" s="52">
        <v>1</v>
      </c>
      <c r="E184" s="52">
        <v>1</v>
      </c>
      <c r="F184" s="52">
        <v>1</v>
      </c>
      <c r="G184" s="52">
        <v>1</v>
      </c>
      <c r="H184" s="52">
        <v>1</v>
      </c>
      <c r="I184" s="52">
        <v>0.99831603849853312</v>
      </c>
      <c r="J184" s="52">
        <v>0.99253963683639645</v>
      </c>
      <c r="K184" s="52">
        <v>0.99418281237475958</v>
      </c>
      <c r="L184" s="52">
        <v>0.9920951127944162</v>
      </c>
      <c r="M184" s="53">
        <v>0.99366740878244109</v>
      </c>
    </row>
    <row r="185" spans="1:13" x14ac:dyDescent="0.3">
      <c r="A185" s="23">
        <v>15</v>
      </c>
      <c r="B185" s="51">
        <v>0.98457252407688056</v>
      </c>
      <c r="C185" s="52">
        <v>0.92987449685720225</v>
      </c>
      <c r="D185" s="52">
        <v>1</v>
      </c>
      <c r="E185" s="52">
        <v>1</v>
      </c>
      <c r="F185" s="52">
        <v>1</v>
      </c>
      <c r="G185" s="52">
        <v>1</v>
      </c>
      <c r="H185" s="52">
        <v>1</v>
      </c>
      <c r="I185" s="52">
        <v>0.99831603849853312</v>
      </c>
      <c r="J185" s="52">
        <v>0.99253963683639645</v>
      </c>
      <c r="K185" s="52">
        <v>0.99418281237475958</v>
      </c>
      <c r="L185" s="52">
        <v>0.9920951127944162</v>
      </c>
      <c r="M185" s="53">
        <v>0.99366740878244109</v>
      </c>
    </row>
    <row r="186" spans="1:13" x14ac:dyDescent="0.3">
      <c r="A186" s="23">
        <v>14</v>
      </c>
      <c r="B186" s="51">
        <v>0.98457252407688056</v>
      </c>
      <c r="C186" s="52">
        <v>0.92987449685720225</v>
      </c>
      <c r="D186" s="52">
        <v>1</v>
      </c>
      <c r="E186" s="52">
        <v>1</v>
      </c>
      <c r="F186" s="52">
        <v>1</v>
      </c>
      <c r="G186" s="52">
        <v>1</v>
      </c>
      <c r="H186" s="52">
        <v>1</v>
      </c>
      <c r="I186" s="52">
        <v>0.99831603849853312</v>
      </c>
      <c r="J186" s="52">
        <v>0.99253963683639645</v>
      </c>
      <c r="K186" s="52">
        <v>0.99418281237475958</v>
      </c>
      <c r="L186" s="52">
        <v>0.9920951127944162</v>
      </c>
      <c r="M186" s="53">
        <v>0.99366740878244109</v>
      </c>
    </row>
    <row r="187" spans="1:13" x14ac:dyDescent="0.3">
      <c r="A187" s="23">
        <v>13</v>
      </c>
      <c r="B187" s="51">
        <v>0.98457252407688056</v>
      </c>
      <c r="C187" s="52">
        <v>0.92987449685720225</v>
      </c>
      <c r="D187" s="52">
        <v>1</v>
      </c>
      <c r="E187" s="52">
        <v>1</v>
      </c>
      <c r="F187" s="52">
        <v>1</v>
      </c>
      <c r="G187" s="52">
        <v>1</v>
      </c>
      <c r="H187" s="52">
        <v>1</v>
      </c>
      <c r="I187" s="52">
        <v>0.99831603849853312</v>
      </c>
      <c r="J187" s="52">
        <v>0.99253963683639645</v>
      </c>
      <c r="K187" s="52">
        <v>0.99418281237475958</v>
      </c>
      <c r="L187" s="52">
        <v>0.9920951127944162</v>
      </c>
      <c r="M187" s="53">
        <v>0.99366740878244109</v>
      </c>
    </row>
    <row r="188" spans="1:13" x14ac:dyDescent="0.3">
      <c r="A188" s="23">
        <v>12</v>
      </c>
      <c r="B188" s="51">
        <v>0.98457252407688056</v>
      </c>
      <c r="C188" s="52">
        <v>0.92987449685720225</v>
      </c>
      <c r="D188" s="52">
        <v>1</v>
      </c>
      <c r="E188" s="52">
        <v>1</v>
      </c>
      <c r="F188" s="52">
        <v>1</v>
      </c>
      <c r="G188" s="52">
        <v>1</v>
      </c>
      <c r="H188" s="52">
        <v>1</v>
      </c>
      <c r="I188" s="52">
        <v>0.99831603849853312</v>
      </c>
      <c r="J188" s="52">
        <v>0.99253963683639645</v>
      </c>
      <c r="K188" s="52">
        <v>0.99418281237475958</v>
      </c>
      <c r="L188" s="52">
        <v>0.9920951127944162</v>
      </c>
      <c r="M188" s="53">
        <v>0.99366740878244109</v>
      </c>
    </row>
    <row r="189" spans="1:13" x14ac:dyDescent="0.3">
      <c r="A189" s="23">
        <v>11</v>
      </c>
      <c r="B189" s="51">
        <v>0.98457252407688056</v>
      </c>
      <c r="C189" s="52">
        <v>0.92987449685720225</v>
      </c>
      <c r="D189" s="52">
        <v>1</v>
      </c>
      <c r="E189" s="52">
        <v>1</v>
      </c>
      <c r="F189" s="52">
        <v>1</v>
      </c>
      <c r="G189" s="52">
        <v>1</v>
      </c>
      <c r="H189" s="52">
        <v>1</v>
      </c>
      <c r="I189" s="52">
        <v>0.99831603849853312</v>
      </c>
      <c r="J189" s="52">
        <v>0.99253963683639645</v>
      </c>
      <c r="K189" s="52">
        <v>0.99418281237475958</v>
      </c>
      <c r="L189" s="52">
        <v>0.9920951127944162</v>
      </c>
      <c r="M189" s="53">
        <v>0.99366740878244109</v>
      </c>
    </row>
    <row r="190" spans="1:13" x14ac:dyDescent="0.3">
      <c r="A190" s="23">
        <v>10</v>
      </c>
      <c r="B190" s="51">
        <v>0.97663689361088779</v>
      </c>
      <c r="C190" s="52">
        <v>0.92323134333105772</v>
      </c>
      <c r="D190" s="52">
        <v>1</v>
      </c>
      <c r="E190" s="52">
        <v>1</v>
      </c>
      <c r="F190" s="52">
        <v>1</v>
      </c>
      <c r="G190" s="52">
        <v>1</v>
      </c>
      <c r="H190" s="52">
        <v>1</v>
      </c>
      <c r="I190" s="52">
        <v>0.99831603849853312</v>
      </c>
      <c r="J190" s="52">
        <v>0.98709705651547019</v>
      </c>
      <c r="K190" s="52">
        <v>0.99030520402414712</v>
      </c>
      <c r="L190" s="52">
        <v>0.98394713993226546</v>
      </c>
      <c r="M190" s="53">
        <v>0.99366740878244109</v>
      </c>
    </row>
    <row r="191" spans="1:13" x14ac:dyDescent="0.3">
      <c r="A191" s="23">
        <v>9</v>
      </c>
      <c r="B191" s="51">
        <v>0.95949761942701195</v>
      </c>
      <c r="C191" s="52">
        <v>0.90878508907282318</v>
      </c>
      <c r="D191" s="52">
        <v>0.99334612666638566</v>
      </c>
      <c r="E191" s="52">
        <v>1</v>
      </c>
      <c r="F191" s="52">
        <v>1</v>
      </c>
      <c r="G191" s="52">
        <v>1</v>
      </c>
      <c r="H191" s="52">
        <v>1</v>
      </c>
      <c r="I191" s="52">
        <v>0.98984378325107369</v>
      </c>
      <c r="J191" s="52">
        <v>0.97361848504128179</v>
      </c>
      <c r="K191" s="52">
        <v>0.97815943693317942</v>
      </c>
      <c r="L191" s="52">
        <v>0.96755750891231806</v>
      </c>
      <c r="M191" s="53">
        <v>0.98460263599948816</v>
      </c>
    </row>
    <row r="192" spans="1:13" x14ac:dyDescent="0.3">
      <c r="A192" s="23">
        <v>8</v>
      </c>
      <c r="B192" s="51">
        <v>0.93315470152525304</v>
      </c>
      <c r="C192" s="52">
        <v>0.88653573408249864</v>
      </c>
      <c r="D192" s="52">
        <v>0.97151440059068495</v>
      </c>
      <c r="E192" s="52">
        <v>1</v>
      </c>
      <c r="F192" s="52">
        <v>1</v>
      </c>
      <c r="G192" s="52">
        <v>1</v>
      </c>
      <c r="H192" s="52">
        <v>1</v>
      </c>
      <c r="I192" s="52">
        <v>0.97161814641118904</v>
      </c>
      <c r="J192" s="52">
        <v>0.95210392241383124</v>
      </c>
      <c r="K192" s="52">
        <v>0.95774551110185624</v>
      </c>
      <c r="L192" s="52">
        <v>0.94292621973457402</v>
      </c>
      <c r="M192" s="53">
        <v>0.96613790724808801</v>
      </c>
    </row>
    <row r="193" spans="1:14" x14ac:dyDescent="0.3">
      <c r="A193" s="23">
        <v>7</v>
      </c>
      <c r="B193" s="51">
        <v>0.89760813990561072</v>
      </c>
      <c r="C193" s="52">
        <v>0.8564832783600842</v>
      </c>
      <c r="D193" s="52">
        <v>0.93826353869237056</v>
      </c>
      <c r="E193" s="52">
        <v>0.99877061370732723</v>
      </c>
      <c r="F193" s="52">
        <v>0.99762506430164188</v>
      </c>
      <c r="G193" s="52">
        <v>0.97704004216919116</v>
      </c>
      <c r="H193" s="52">
        <v>0.98430403359765473</v>
      </c>
      <c r="I193" s="52">
        <v>0.94363912797887872</v>
      </c>
      <c r="J193" s="52">
        <v>0.92255336863311854</v>
      </c>
      <c r="K193" s="52">
        <v>0.92906342653017782</v>
      </c>
      <c r="L193" s="52">
        <v>0.91005327239903333</v>
      </c>
      <c r="M193" s="53">
        <v>0.93827322252824086</v>
      </c>
    </row>
    <row r="194" spans="1:14" x14ac:dyDescent="0.3">
      <c r="A194" s="23">
        <v>6</v>
      </c>
      <c r="B194" s="51">
        <v>0.85285793456808512</v>
      </c>
      <c r="C194" s="52">
        <v>0.81862772190557986</v>
      </c>
      <c r="D194" s="52">
        <v>0.89359354097144228</v>
      </c>
      <c r="E194" s="52">
        <v>0.97237081454290042</v>
      </c>
      <c r="F194" s="52">
        <v>0.96975460343833353</v>
      </c>
      <c r="G194" s="52">
        <v>0.93938185348540038</v>
      </c>
      <c r="H194" s="52">
        <v>0.94474758300159778</v>
      </c>
      <c r="I194" s="52">
        <v>0.90590672795414295</v>
      </c>
      <c r="J194" s="52">
        <v>0.88496682369914381</v>
      </c>
      <c r="K194" s="52">
        <v>0.89211318321814392</v>
      </c>
      <c r="L194" s="52">
        <v>0.86893866690569599</v>
      </c>
      <c r="M194" s="53">
        <v>0.90100858183994692</v>
      </c>
    </row>
    <row r="195" spans="1:14" x14ac:dyDescent="0.3">
      <c r="A195" s="23">
        <v>5</v>
      </c>
      <c r="B195" s="51">
        <v>0.79890408551267611</v>
      </c>
      <c r="C195" s="52">
        <v>0.77296906471898563</v>
      </c>
      <c r="D195" s="52">
        <v>0.83750440742790055</v>
      </c>
      <c r="E195" s="52">
        <v>0.93632425932193786</v>
      </c>
      <c r="F195" s="52">
        <v>0.93173437758404021</v>
      </c>
      <c r="G195" s="52">
        <v>0.8898892284901283</v>
      </c>
      <c r="H195" s="52">
        <v>0.89195802095891441</v>
      </c>
      <c r="I195" s="52">
        <v>0.85842094633698163</v>
      </c>
      <c r="J195" s="52">
        <v>0.83934428761190694</v>
      </c>
      <c r="K195" s="52">
        <v>0.84689478116575478</v>
      </c>
      <c r="L195" s="52">
        <v>0.819582403254562</v>
      </c>
      <c r="M195" s="53">
        <v>0.85434398518320576</v>
      </c>
    </row>
    <row r="196" spans="1:14" x14ac:dyDescent="0.3">
      <c r="A196" s="23">
        <v>4</v>
      </c>
      <c r="B196" s="51">
        <v>0.73574659273938414</v>
      </c>
      <c r="C196" s="52">
        <v>0.71950730680030128</v>
      </c>
      <c r="D196" s="52">
        <v>0.76999613806174505</v>
      </c>
      <c r="E196" s="52">
        <v>0.89063094804443999</v>
      </c>
      <c r="F196" s="52">
        <v>0.88356438673876181</v>
      </c>
      <c r="G196" s="52">
        <v>0.82856216718337516</v>
      </c>
      <c r="H196" s="52">
        <v>0.82593534746960495</v>
      </c>
      <c r="I196" s="52">
        <v>0.80118178312739485</v>
      </c>
      <c r="J196" s="52">
        <v>0.78568576037140792</v>
      </c>
      <c r="K196" s="52">
        <v>0.79340822037301018</v>
      </c>
      <c r="L196" s="52">
        <v>0.76198448144563147</v>
      </c>
      <c r="M196" s="53">
        <v>0.79827943255801759</v>
      </c>
    </row>
    <row r="197" spans="1:14" x14ac:dyDescent="0.3">
      <c r="A197" s="23">
        <v>3</v>
      </c>
      <c r="B197" s="51">
        <v>0.66338545624820877</v>
      </c>
      <c r="C197" s="52">
        <v>0.65824244814952704</v>
      </c>
      <c r="D197" s="52">
        <v>0.69106873287297588</v>
      </c>
      <c r="E197" s="52">
        <v>0.83529088071040669</v>
      </c>
      <c r="F197" s="52">
        <v>0.82524463090249833</v>
      </c>
      <c r="G197" s="52">
        <v>0.75540066956514107</v>
      </c>
      <c r="H197" s="52">
        <v>0.74667956253366907</v>
      </c>
      <c r="I197" s="52">
        <v>0.73418923832538252</v>
      </c>
      <c r="J197" s="52">
        <v>0.72399124197764675</v>
      </c>
      <c r="K197" s="52">
        <v>0.73165350083991032</v>
      </c>
      <c r="L197" s="52">
        <v>0.69614490147890429</v>
      </c>
      <c r="M197" s="53">
        <v>0.73281492396438241</v>
      </c>
    </row>
    <row r="198" spans="1:14" x14ac:dyDescent="0.3">
      <c r="A198" s="23">
        <v>2</v>
      </c>
      <c r="B198" s="51">
        <v>0.58182067603915022</v>
      </c>
      <c r="C198" s="52">
        <v>0.58917448876666301</v>
      </c>
      <c r="D198" s="52">
        <v>0.60072219186159315</v>
      </c>
      <c r="E198" s="52">
        <v>0.77030405731983786</v>
      </c>
      <c r="F198" s="52">
        <v>0.75677511007524989</v>
      </c>
      <c r="G198" s="52">
        <v>0.67040473563542569</v>
      </c>
      <c r="H198" s="52">
        <v>0.65419066615110721</v>
      </c>
      <c r="I198" s="52">
        <v>0.65744331193094463</v>
      </c>
      <c r="J198" s="52">
        <v>0.65426073243062355</v>
      </c>
      <c r="K198" s="52">
        <v>0.661630622566455</v>
      </c>
      <c r="L198" s="52">
        <v>0.62206366335438035</v>
      </c>
      <c r="M198" s="53">
        <v>0.65795045940230024</v>
      </c>
    </row>
    <row r="199" spans="1:14" x14ac:dyDescent="0.3">
      <c r="A199" s="23">
        <v>1</v>
      </c>
      <c r="B199" s="54">
        <v>0.49105225211220832</v>
      </c>
      <c r="C199" s="55">
        <v>0.51230342865170886</v>
      </c>
      <c r="D199" s="55">
        <v>0.49895651502759669</v>
      </c>
      <c r="E199" s="55">
        <v>0.69567047787273362</v>
      </c>
      <c r="F199" s="55">
        <v>0.67815582425701637</v>
      </c>
      <c r="G199" s="55">
        <v>0.57357436539422935</v>
      </c>
      <c r="H199" s="55">
        <v>0.54846865832191893</v>
      </c>
      <c r="I199" s="55">
        <v>0.57094400394408129</v>
      </c>
      <c r="J199" s="55">
        <v>0.57649423173033809</v>
      </c>
      <c r="K199" s="55">
        <v>0.58333958555264442</v>
      </c>
      <c r="L199" s="55">
        <v>0.53974076707205987</v>
      </c>
      <c r="M199" s="56">
        <v>0.57368603887177094</v>
      </c>
    </row>
    <row r="201" spans="1:14" x14ac:dyDescent="0.3">
      <c r="A201" s="25" t="s">
        <v>54</v>
      </c>
      <c r="B201" s="26">
        <v>4</v>
      </c>
      <c r="C201" s="26">
        <v>5</v>
      </c>
      <c r="D201" s="26">
        <v>6</v>
      </c>
      <c r="E201" s="26">
        <v>7</v>
      </c>
      <c r="F201" s="26">
        <v>8</v>
      </c>
      <c r="G201" s="26">
        <v>9</v>
      </c>
      <c r="H201" s="26">
        <v>10</v>
      </c>
      <c r="I201" s="26">
        <v>11</v>
      </c>
      <c r="J201" s="26">
        <v>12</v>
      </c>
      <c r="K201" s="26">
        <v>1</v>
      </c>
      <c r="L201" s="26">
        <v>2</v>
      </c>
      <c r="M201" s="26">
        <v>3</v>
      </c>
    </row>
    <row r="202" spans="1:14" x14ac:dyDescent="0.3">
      <c r="A202" s="27">
        <v>20</v>
      </c>
      <c r="B202" s="28" t="b">
        <f>IF(入力!$E$16="北海道",B4,IF(入力!$E$16="東北",B26,IF(入力!$E$16="東京",B48,IF(入力!$E$16="中部",B70,IF(入力!$E$16="北陸",B92,IF(入力!$E$16="関西",B114,IF(入力!$E$16="中国",B136,IF(入力!$E$16="四国",B158,IF(入力!$E$16="九州",B180)))))))))</f>
        <v>0</v>
      </c>
      <c r="C202" s="29" t="b">
        <f>IF(入力!$E$16="北海道",C4,IF(入力!$E$16="東北",C26,IF(入力!$E$16="東京",C48,IF(入力!$E$16="中部",C70,IF(入力!$E$16="北陸",C92,IF(入力!$E$16="関西",C114,IF(入力!$E$16="中国",C136,IF(入力!$E$16="四国",C158,IF(入力!$E$16="九州",C180)))))))))</f>
        <v>0</v>
      </c>
      <c r="D202" s="29" t="b">
        <f>IF(入力!$E$16="北海道",D4,IF(入力!$E$16="東北",D26,IF(入力!$E$16="東京",D48,IF(入力!$E$16="中部",D70,IF(入力!$E$16="北陸",D92,IF(入力!$E$16="関西",D114,IF(入力!$E$16="中国",D136,IF(入力!$E$16="四国",D158,IF(入力!$E$16="九州",D180)))))))))</f>
        <v>0</v>
      </c>
      <c r="E202" s="29" t="b">
        <f>IF(入力!$E$16="北海道",E4,IF(入力!$E$16="東北",E26,IF(入力!$E$16="東京",E48,IF(入力!$E$16="中部",E70,IF(入力!$E$16="北陸",E92,IF(入力!$E$16="関西",E114,IF(入力!$E$16="中国",E136,IF(入力!$E$16="四国",E158,IF(入力!$E$16="九州",E180)))))))))</f>
        <v>0</v>
      </c>
      <c r="F202" s="29" t="b">
        <f>IF(入力!$E$16="北海道",F4,IF(入力!$E$16="東北",F26,IF(入力!$E$16="東京",F48,IF(入力!$E$16="中部",F70,IF(入力!$E$16="北陸",F92,IF(入力!$E$16="関西",F114,IF(入力!$E$16="中国",F136,IF(入力!$E$16="四国",F158,IF(入力!$E$16="九州",F180)))))))))</f>
        <v>0</v>
      </c>
      <c r="G202" s="29" t="b">
        <f>IF(入力!$E$16="北海道",G4,IF(入力!$E$16="東北",G26,IF(入力!$E$16="東京",G48,IF(入力!$E$16="中部",G70,IF(入力!$E$16="北陸",G92,IF(入力!$E$16="関西",G114,IF(入力!$E$16="中国",G136,IF(入力!$E$16="四国",G158,IF(入力!$E$16="九州",G180)))))))))</f>
        <v>0</v>
      </c>
      <c r="H202" s="29" t="b">
        <f>IF(入力!$E$16="北海道",H4,IF(入力!$E$16="東北",H26,IF(入力!$E$16="東京",H48,IF(入力!$E$16="中部",H70,IF(入力!$E$16="北陸",H92,IF(入力!$E$16="関西",H114,IF(入力!$E$16="中国",H136,IF(入力!$E$16="四国",H158,IF(入力!$E$16="九州",H180)))))))))</f>
        <v>0</v>
      </c>
      <c r="I202" s="29" t="b">
        <f>IF(入力!$E$16="北海道",I4,IF(入力!$E$16="東北",I26,IF(入力!$E$16="東京",I48,IF(入力!$E$16="中部",I70,IF(入力!$E$16="北陸",I92,IF(入力!$E$16="関西",I114,IF(入力!$E$16="中国",I136,IF(入力!$E$16="四国",I158,IF(入力!$E$16="九州",I180)))))))))</f>
        <v>0</v>
      </c>
      <c r="J202" s="29" t="b">
        <f>IF(入力!$E$16="北海道",J4,IF(入力!$E$16="東北",J26,IF(入力!$E$16="東京",J48,IF(入力!$E$16="中部",J70,IF(入力!$E$16="北陸",J92,IF(入力!$E$16="関西",J114,IF(入力!$E$16="中国",J136,IF(入力!$E$16="四国",J158,IF(入力!$E$16="九州",J180)))))))))</f>
        <v>0</v>
      </c>
      <c r="K202" s="29" t="b">
        <f>IF(入力!$E$16="北海道",K4,IF(入力!$E$16="東北",K26,IF(入力!$E$16="東京",K48,IF(入力!$E$16="中部",K70,IF(入力!$E$16="北陸",K92,IF(入力!$E$16="関西",K114,IF(入力!$E$16="中国",K136,IF(入力!$E$16="四国",K158,IF(入力!$E$16="九州",K180)))))))))</f>
        <v>0</v>
      </c>
      <c r="L202" s="29" t="b">
        <f>IF(入力!$E$16="北海道",L4,IF(入力!$E$16="東北",L26,IF(入力!$E$16="東京",L48,IF(入力!$E$16="中部",L70,IF(入力!$E$16="北陸",L92,IF(入力!$E$16="関西",L114,IF(入力!$E$16="中国",L136,IF(入力!$E$16="四国",L158,IF(入力!$E$16="九州",L180)))))))))</f>
        <v>0</v>
      </c>
      <c r="M202" s="30" t="b">
        <f>IF(入力!$E$16="北海道",M4,IF(入力!$E$16="東北",M26,IF(入力!$E$16="東京",M48,IF(入力!$E$16="中部",M70,IF(入力!$E$16="北陸",M92,IF(入力!$E$16="関西",M114,IF(入力!$E$16="中国",M136,IF(入力!$E$16="四国",M158,IF(入力!$E$16="九州",M180)))))))))</f>
        <v>0</v>
      </c>
      <c r="N202" s="143"/>
    </row>
    <row r="203" spans="1:14" x14ac:dyDescent="0.3">
      <c r="A203" s="27">
        <v>19</v>
      </c>
      <c r="B203" s="31" t="b">
        <f>IF(入力!$E$16="北海道",B5,IF(入力!$E$16="東北",B27,IF(入力!$E$16="東京",B49,IF(入力!$E$16="中部",B71,IF(入力!$E$16="北陸",B93,IF(入力!$E$16="関西",B115,IF(入力!$E$16="中国",B137,IF(入力!$E$16="四国",B159,IF(入力!$E$16="九州",B181)))))))))</f>
        <v>0</v>
      </c>
      <c r="C203" s="32" t="b">
        <f>IF(入力!$E$16="北海道",C5,IF(入力!$E$16="東北",C27,IF(入力!$E$16="東京",C49,IF(入力!$E$16="中部",C71,IF(入力!$E$16="北陸",C93,IF(入力!$E$16="関西",C115,IF(入力!$E$16="中国",C137,IF(入力!$E$16="四国",C159,IF(入力!$E$16="九州",C181)))))))))</f>
        <v>0</v>
      </c>
      <c r="D203" s="32" t="b">
        <f>IF(入力!$E$16="北海道",D5,IF(入力!$E$16="東北",D27,IF(入力!$E$16="東京",D49,IF(入力!$E$16="中部",D71,IF(入力!$E$16="北陸",D93,IF(入力!$E$16="関西",D115,IF(入力!$E$16="中国",D137,IF(入力!$E$16="四国",D159,IF(入力!$E$16="九州",D181)))))))))</f>
        <v>0</v>
      </c>
      <c r="E203" s="32" t="b">
        <f>IF(入力!$E$16="北海道",E5,IF(入力!$E$16="東北",E27,IF(入力!$E$16="東京",E49,IF(入力!$E$16="中部",E71,IF(入力!$E$16="北陸",E93,IF(入力!$E$16="関西",E115,IF(入力!$E$16="中国",E137,IF(入力!$E$16="四国",E159,IF(入力!$E$16="九州",E181)))))))))</f>
        <v>0</v>
      </c>
      <c r="F203" s="32" t="b">
        <f>IF(入力!$E$16="北海道",F5,IF(入力!$E$16="東北",F27,IF(入力!$E$16="東京",F49,IF(入力!$E$16="中部",F71,IF(入力!$E$16="北陸",F93,IF(入力!$E$16="関西",F115,IF(入力!$E$16="中国",F137,IF(入力!$E$16="四国",F159,IF(入力!$E$16="九州",F181)))))))))</f>
        <v>0</v>
      </c>
      <c r="G203" s="32" t="b">
        <f>IF(入力!$E$16="北海道",G5,IF(入力!$E$16="東北",G27,IF(入力!$E$16="東京",G49,IF(入力!$E$16="中部",G71,IF(入力!$E$16="北陸",G93,IF(入力!$E$16="関西",G115,IF(入力!$E$16="中国",G137,IF(入力!$E$16="四国",G159,IF(入力!$E$16="九州",G181)))))))))</f>
        <v>0</v>
      </c>
      <c r="H203" s="32" t="b">
        <f>IF(入力!$E$16="北海道",H5,IF(入力!$E$16="東北",H27,IF(入力!$E$16="東京",H49,IF(入力!$E$16="中部",H71,IF(入力!$E$16="北陸",H93,IF(入力!$E$16="関西",H115,IF(入力!$E$16="中国",H137,IF(入力!$E$16="四国",H159,IF(入力!$E$16="九州",H181)))))))))</f>
        <v>0</v>
      </c>
      <c r="I203" s="32" t="b">
        <f>IF(入力!$E$16="北海道",I5,IF(入力!$E$16="東北",I27,IF(入力!$E$16="東京",I49,IF(入力!$E$16="中部",I71,IF(入力!$E$16="北陸",I93,IF(入力!$E$16="関西",I115,IF(入力!$E$16="中国",I137,IF(入力!$E$16="四国",I159,IF(入力!$E$16="九州",I181)))))))))</f>
        <v>0</v>
      </c>
      <c r="J203" s="32" t="b">
        <f>IF(入力!$E$16="北海道",J5,IF(入力!$E$16="東北",J27,IF(入力!$E$16="東京",J49,IF(入力!$E$16="中部",J71,IF(入力!$E$16="北陸",J93,IF(入力!$E$16="関西",J115,IF(入力!$E$16="中国",J137,IF(入力!$E$16="四国",J159,IF(入力!$E$16="九州",J181)))))))))</f>
        <v>0</v>
      </c>
      <c r="K203" s="32" t="b">
        <f>IF(入力!$E$16="北海道",K5,IF(入力!$E$16="東北",K27,IF(入力!$E$16="東京",K49,IF(入力!$E$16="中部",K71,IF(入力!$E$16="北陸",K93,IF(入力!$E$16="関西",K115,IF(入力!$E$16="中国",K137,IF(入力!$E$16="四国",K159,IF(入力!$E$16="九州",K181)))))))))</f>
        <v>0</v>
      </c>
      <c r="L203" s="32" t="b">
        <f>IF(入力!$E$16="北海道",L5,IF(入力!$E$16="東北",L27,IF(入力!$E$16="東京",L49,IF(入力!$E$16="中部",L71,IF(入力!$E$16="北陸",L93,IF(入力!$E$16="関西",L115,IF(入力!$E$16="中国",L137,IF(入力!$E$16="四国",L159,IF(入力!$E$16="九州",L181)))))))))</f>
        <v>0</v>
      </c>
      <c r="M203" s="33" t="b">
        <f>IF(入力!$E$16="北海道",M5,IF(入力!$E$16="東北",M27,IF(入力!$E$16="東京",M49,IF(入力!$E$16="中部",M71,IF(入力!$E$16="北陸",M93,IF(入力!$E$16="関西",M115,IF(入力!$E$16="中国",M137,IF(入力!$E$16="四国",M159,IF(入力!$E$16="九州",M181)))))))))</f>
        <v>0</v>
      </c>
      <c r="N203" s="143"/>
    </row>
    <row r="204" spans="1:14" x14ac:dyDescent="0.3">
      <c r="A204" s="27">
        <v>18</v>
      </c>
      <c r="B204" s="31" t="b">
        <f>IF(入力!$E$16="北海道",B6,IF(入力!$E$16="東北",B28,IF(入力!$E$16="東京",B50,IF(入力!$E$16="中部",B72,IF(入力!$E$16="北陸",B94,IF(入力!$E$16="関西",B116,IF(入力!$E$16="中国",B138,IF(入力!$E$16="四国",B160,IF(入力!$E$16="九州",B182)))))))))</f>
        <v>0</v>
      </c>
      <c r="C204" s="32" t="b">
        <f>IF(入力!$E$16="北海道",C6,IF(入力!$E$16="東北",C28,IF(入力!$E$16="東京",C50,IF(入力!$E$16="中部",C72,IF(入力!$E$16="北陸",C94,IF(入力!$E$16="関西",C116,IF(入力!$E$16="中国",C138,IF(入力!$E$16="四国",C160,IF(入力!$E$16="九州",C182)))))))))</f>
        <v>0</v>
      </c>
      <c r="D204" s="32" t="b">
        <f>IF(入力!$E$16="北海道",D6,IF(入力!$E$16="東北",D28,IF(入力!$E$16="東京",D50,IF(入力!$E$16="中部",D72,IF(入力!$E$16="北陸",D94,IF(入力!$E$16="関西",D116,IF(入力!$E$16="中国",D138,IF(入力!$E$16="四国",D160,IF(入力!$E$16="九州",D182)))))))))</f>
        <v>0</v>
      </c>
      <c r="E204" s="32" t="b">
        <f>IF(入力!$E$16="北海道",E6,IF(入力!$E$16="東北",E28,IF(入力!$E$16="東京",E50,IF(入力!$E$16="中部",E72,IF(入力!$E$16="北陸",E94,IF(入力!$E$16="関西",E116,IF(入力!$E$16="中国",E138,IF(入力!$E$16="四国",E160,IF(入力!$E$16="九州",E182)))))))))</f>
        <v>0</v>
      </c>
      <c r="F204" s="32" t="b">
        <f>IF(入力!$E$16="北海道",F6,IF(入力!$E$16="東北",F28,IF(入力!$E$16="東京",F50,IF(入力!$E$16="中部",F72,IF(入力!$E$16="北陸",F94,IF(入力!$E$16="関西",F116,IF(入力!$E$16="中国",F138,IF(入力!$E$16="四国",F160,IF(入力!$E$16="九州",F182)))))))))</f>
        <v>0</v>
      </c>
      <c r="G204" s="32" t="b">
        <f>IF(入力!$E$16="北海道",G6,IF(入力!$E$16="東北",G28,IF(入力!$E$16="東京",G50,IF(入力!$E$16="中部",G72,IF(入力!$E$16="北陸",G94,IF(入力!$E$16="関西",G116,IF(入力!$E$16="中国",G138,IF(入力!$E$16="四国",G160,IF(入力!$E$16="九州",G182)))))))))</f>
        <v>0</v>
      </c>
      <c r="H204" s="32" t="b">
        <f>IF(入力!$E$16="北海道",H6,IF(入力!$E$16="東北",H28,IF(入力!$E$16="東京",H50,IF(入力!$E$16="中部",H72,IF(入力!$E$16="北陸",H94,IF(入力!$E$16="関西",H116,IF(入力!$E$16="中国",H138,IF(入力!$E$16="四国",H160,IF(入力!$E$16="九州",H182)))))))))</f>
        <v>0</v>
      </c>
      <c r="I204" s="32" t="b">
        <f>IF(入力!$E$16="北海道",I6,IF(入力!$E$16="東北",I28,IF(入力!$E$16="東京",I50,IF(入力!$E$16="中部",I72,IF(入力!$E$16="北陸",I94,IF(入力!$E$16="関西",I116,IF(入力!$E$16="中国",I138,IF(入力!$E$16="四国",I160,IF(入力!$E$16="九州",I182)))))))))</f>
        <v>0</v>
      </c>
      <c r="J204" s="32" t="b">
        <f>IF(入力!$E$16="北海道",J6,IF(入力!$E$16="東北",J28,IF(入力!$E$16="東京",J50,IF(入力!$E$16="中部",J72,IF(入力!$E$16="北陸",J94,IF(入力!$E$16="関西",J116,IF(入力!$E$16="中国",J138,IF(入力!$E$16="四国",J160,IF(入力!$E$16="九州",J182)))))))))</f>
        <v>0</v>
      </c>
      <c r="K204" s="32" t="b">
        <f>IF(入力!$E$16="北海道",K6,IF(入力!$E$16="東北",K28,IF(入力!$E$16="東京",K50,IF(入力!$E$16="中部",K72,IF(入力!$E$16="北陸",K94,IF(入力!$E$16="関西",K116,IF(入力!$E$16="中国",K138,IF(入力!$E$16="四国",K160,IF(入力!$E$16="九州",K182)))))))))</f>
        <v>0</v>
      </c>
      <c r="L204" s="32" t="b">
        <f>IF(入力!$E$16="北海道",L6,IF(入力!$E$16="東北",L28,IF(入力!$E$16="東京",L50,IF(入力!$E$16="中部",L72,IF(入力!$E$16="北陸",L94,IF(入力!$E$16="関西",L116,IF(入力!$E$16="中国",L138,IF(入力!$E$16="四国",L160,IF(入力!$E$16="九州",L182)))))))))</f>
        <v>0</v>
      </c>
      <c r="M204" s="33" t="b">
        <f>IF(入力!$E$16="北海道",M6,IF(入力!$E$16="東北",M28,IF(入力!$E$16="東京",M50,IF(入力!$E$16="中部",M72,IF(入力!$E$16="北陸",M94,IF(入力!$E$16="関西",M116,IF(入力!$E$16="中国",M138,IF(入力!$E$16="四国",M160,IF(入力!$E$16="九州",M182)))))))))</f>
        <v>0</v>
      </c>
      <c r="N204" s="143"/>
    </row>
    <row r="205" spans="1:14" x14ac:dyDescent="0.3">
      <c r="A205" s="27">
        <v>17</v>
      </c>
      <c r="B205" s="31" t="b">
        <f>IF(入力!$E$16="北海道",B7,IF(入力!$E$16="東北",B29,IF(入力!$E$16="東京",B51,IF(入力!$E$16="中部",B73,IF(入力!$E$16="北陸",B95,IF(入力!$E$16="関西",B117,IF(入力!$E$16="中国",B139,IF(入力!$E$16="四国",B161,IF(入力!$E$16="九州",B183)))))))))</f>
        <v>0</v>
      </c>
      <c r="C205" s="32" t="b">
        <f>IF(入力!$E$16="北海道",C7,IF(入力!$E$16="東北",C29,IF(入力!$E$16="東京",C51,IF(入力!$E$16="中部",C73,IF(入力!$E$16="北陸",C95,IF(入力!$E$16="関西",C117,IF(入力!$E$16="中国",C139,IF(入力!$E$16="四国",C161,IF(入力!$E$16="九州",C183)))))))))</f>
        <v>0</v>
      </c>
      <c r="D205" s="32" t="b">
        <f>IF(入力!$E$16="北海道",D7,IF(入力!$E$16="東北",D29,IF(入力!$E$16="東京",D51,IF(入力!$E$16="中部",D73,IF(入力!$E$16="北陸",D95,IF(入力!$E$16="関西",D117,IF(入力!$E$16="中国",D139,IF(入力!$E$16="四国",D161,IF(入力!$E$16="九州",D183)))))))))</f>
        <v>0</v>
      </c>
      <c r="E205" s="32" t="b">
        <f>IF(入力!$E$16="北海道",E7,IF(入力!$E$16="東北",E29,IF(入力!$E$16="東京",E51,IF(入力!$E$16="中部",E73,IF(入力!$E$16="北陸",E95,IF(入力!$E$16="関西",E117,IF(入力!$E$16="中国",E139,IF(入力!$E$16="四国",E161,IF(入力!$E$16="九州",E183)))))))))</f>
        <v>0</v>
      </c>
      <c r="F205" s="32" t="b">
        <f>IF(入力!$E$16="北海道",F7,IF(入力!$E$16="東北",F29,IF(入力!$E$16="東京",F51,IF(入力!$E$16="中部",F73,IF(入力!$E$16="北陸",F95,IF(入力!$E$16="関西",F117,IF(入力!$E$16="中国",F139,IF(入力!$E$16="四国",F161,IF(入力!$E$16="九州",F183)))))))))</f>
        <v>0</v>
      </c>
      <c r="G205" s="32" t="b">
        <f>IF(入力!$E$16="北海道",G7,IF(入力!$E$16="東北",G29,IF(入力!$E$16="東京",G51,IF(入力!$E$16="中部",G73,IF(入力!$E$16="北陸",G95,IF(入力!$E$16="関西",G117,IF(入力!$E$16="中国",G139,IF(入力!$E$16="四国",G161,IF(入力!$E$16="九州",G183)))))))))</f>
        <v>0</v>
      </c>
      <c r="H205" s="32" t="b">
        <f>IF(入力!$E$16="北海道",H7,IF(入力!$E$16="東北",H29,IF(入力!$E$16="東京",H51,IF(入力!$E$16="中部",H73,IF(入力!$E$16="北陸",H95,IF(入力!$E$16="関西",H117,IF(入力!$E$16="中国",H139,IF(入力!$E$16="四国",H161,IF(入力!$E$16="九州",H183)))))))))</f>
        <v>0</v>
      </c>
      <c r="I205" s="32" t="b">
        <f>IF(入力!$E$16="北海道",I7,IF(入力!$E$16="東北",I29,IF(入力!$E$16="東京",I51,IF(入力!$E$16="中部",I73,IF(入力!$E$16="北陸",I95,IF(入力!$E$16="関西",I117,IF(入力!$E$16="中国",I139,IF(入力!$E$16="四国",I161,IF(入力!$E$16="九州",I183)))))))))</f>
        <v>0</v>
      </c>
      <c r="J205" s="32" t="b">
        <f>IF(入力!$E$16="北海道",J7,IF(入力!$E$16="東北",J29,IF(入力!$E$16="東京",J51,IF(入力!$E$16="中部",J73,IF(入力!$E$16="北陸",J95,IF(入力!$E$16="関西",J117,IF(入力!$E$16="中国",J139,IF(入力!$E$16="四国",J161,IF(入力!$E$16="九州",J183)))))))))</f>
        <v>0</v>
      </c>
      <c r="K205" s="32" t="b">
        <f>IF(入力!$E$16="北海道",K7,IF(入力!$E$16="東北",K29,IF(入力!$E$16="東京",K51,IF(入力!$E$16="中部",K73,IF(入力!$E$16="北陸",K95,IF(入力!$E$16="関西",K117,IF(入力!$E$16="中国",K139,IF(入力!$E$16="四国",K161,IF(入力!$E$16="九州",K183)))))))))</f>
        <v>0</v>
      </c>
      <c r="L205" s="32" t="b">
        <f>IF(入力!$E$16="北海道",L7,IF(入力!$E$16="東北",L29,IF(入力!$E$16="東京",L51,IF(入力!$E$16="中部",L73,IF(入力!$E$16="北陸",L95,IF(入力!$E$16="関西",L117,IF(入力!$E$16="中国",L139,IF(入力!$E$16="四国",L161,IF(入力!$E$16="九州",L183)))))))))</f>
        <v>0</v>
      </c>
      <c r="M205" s="33" t="b">
        <f>IF(入力!$E$16="北海道",M7,IF(入力!$E$16="東北",M29,IF(入力!$E$16="東京",M51,IF(入力!$E$16="中部",M73,IF(入力!$E$16="北陸",M95,IF(入力!$E$16="関西",M117,IF(入力!$E$16="中国",M139,IF(入力!$E$16="四国",M161,IF(入力!$E$16="九州",M183)))))))))</f>
        <v>0</v>
      </c>
      <c r="N205" s="143"/>
    </row>
    <row r="206" spans="1:14" x14ac:dyDescent="0.3">
      <c r="A206" s="27">
        <v>16</v>
      </c>
      <c r="B206" s="31" t="b">
        <f>IF(入力!$E$16="北海道",B8,IF(入力!$E$16="東北",B30,IF(入力!$E$16="東京",B52,IF(入力!$E$16="中部",B74,IF(入力!$E$16="北陸",B96,IF(入力!$E$16="関西",B118,IF(入力!$E$16="中国",B140,IF(入力!$E$16="四国",B162,IF(入力!$E$16="九州",B184)))))))))</f>
        <v>0</v>
      </c>
      <c r="C206" s="32" t="b">
        <f>IF(入力!$E$16="北海道",C8,IF(入力!$E$16="東北",C30,IF(入力!$E$16="東京",C52,IF(入力!$E$16="中部",C74,IF(入力!$E$16="北陸",C96,IF(入力!$E$16="関西",C118,IF(入力!$E$16="中国",C140,IF(入力!$E$16="四国",C162,IF(入力!$E$16="九州",C184)))))))))</f>
        <v>0</v>
      </c>
      <c r="D206" s="32" t="b">
        <f>IF(入力!$E$16="北海道",D8,IF(入力!$E$16="東北",D30,IF(入力!$E$16="東京",D52,IF(入力!$E$16="中部",D74,IF(入力!$E$16="北陸",D96,IF(入力!$E$16="関西",D118,IF(入力!$E$16="中国",D140,IF(入力!$E$16="四国",D162,IF(入力!$E$16="九州",D184)))))))))</f>
        <v>0</v>
      </c>
      <c r="E206" s="32" t="b">
        <f>IF(入力!$E$16="北海道",E8,IF(入力!$E$16="東北",E30,IF(入力!$E$16="東京",E52,IF(入力!$E$16="中部",E74,IF(入力!$E$16="北陸",E96,IF(入力!$E$16="関西",E118,IF(入力!$E$16="中国",E140,IF(入力!$E$16="四国",E162,IF(入力!$E$16="九州",E184)))))))))</f>
        <v>0</v>
      </c>
      <c r="F206" s="32" t="b">
        <f>IF(入力!$E$16="北海道",F8,IF(入力!$E$16="東北",F30,IF(入力!$E$16="東京",F52,IF(入力!$E$16="中部",F74,IF(入力!$E$16="北陸",F96,IF(入力!$E$16="関西",F118,IF(入力!$E$16="中国",F140,IF(入力!$E$16="四国",F162,IF(入力!$E$16="九州",F184)))))))))</f>
        <v>0</v>
      </c>
      <c r="G206" s="32" t="b">
        <f>IF(入力!$E$16="北海道",G8,IF(入力!$E$16="東北",G30,IF(入力!$E$16="東京",G52,IF(入力!$E$16="中部",G74,IF(入力!$E$16="北陸",G96,IF(入力!$E$16="関西",G118,IF(入力!$E$16="中国",G140,IF(入力!$E$16="四国",G162,IF(入力!$E$16="九州",G184)))))))))</f>
        <v>0</v>
      </c>
      <c r="H206" s="32" t="b">
        <f>IF(入力!$E$16="北海道",H8,IF(入力!$E$16="東北",H30,IF(入力!$E$16="東京",H52,IF(入力!$E$16="中部",H74,IF(入力!$E$16="北陸",H96,IF(入力!$E$16="関西",H118,IF(入力!$E$16="中国",H140,IF(入力!$E$16="四国",H162,IF(入力!$E$16="九州",H184)))))))))</f>
        <v>0</v>
      </c>
      <c r="I206" s="32" t="b">
        <f>IF(入力!$E$16="北海道",I8,IF(入力!$E$16="東北",I30,IF(入力!$E$16="東京",I52,IF(入力!$E$16="中部",I74,IF(入力!$E$16="北陸",I96,IF(入力!$E$16="関西",I118,IF(入力!$E$16="中国",I140,IF(入力!$E$16="四国",I162,IF(入力!$E$16="九州",I184)))))))))</f>
        <v>0</v>
      </c>
      <c r="J206" s="32" t="b">
        <f>IF(入力!$E$16="北海道",J8,IF(入力!$E$16="東北",J30,IF(入力!$E$16="東京",J52,IF(入力!$E$16="中部",J74,IF(入力!$E$16="北陸",J96,IF(入力!$E$16="関西",J118,IF(入力!$E$16="中国",J140,IF(入力!$E$16="四国",J162,IF(入力!$E$16="九州",J184)))))))))</f>
        <v>0</v>
      </c>
      <c r="K206" s="32" t="b">
        <f>IF(入力!$E$16="北海道",K8,IF(入力!$E$16="東北",K30,IF(入力!$E$16="東京",K52,IF(入力!$E$16="中部",K74,IF(入力!$E$16="北陸",K96,IF(入力!$E$16="関西",K118,IF(入力!$E$16="中国",K140,IF(入力!$E$16="四国",K162,IF(入力!$E$16="九州",K184)))))))))</f>
        <v>0</v>
      </c>
      <c r="L206" s="32" t="b">
        <f>IF(入力!$E$16="北海道",L8,IF(入力!$E$16="東北",L30,IF(入力!$E$16="東京",L52,IF(入力!$E$16="中部",L74,IF(入力!$E$16="北陸",L96,IF(入力!$E$16="関西",L118,IF(入力!$E$16="中国",L140,IF(入力!$E$16="四国",L162,IF(入力!$E$16="九州",L184)))))))))</f>
        <v>0</v>
      </c>
      <c r="M206" s="33" t="b">
        <f>IF(入力!$E$16="北海道",M8,IF(入力!$E$16="東北",M30,IF(入力!$E$16="東京",M52,IF(入力!$E$16="中部",M74,IF(入力!$E$16="北陸",M96,IF(入力!$E$16="関西",M118,IF(入力!$E$16="中国",M140,IF(入力!$E$16="四国",M162,IF(入力!$E$16="九州",M184)))))))))</f>
        <v>0</v>
      </c>
      <c r="N206" s="143"/>
    </row>
    <row r="207" spans="1:14" x14ac:dyDescent="0.3">
      <c r="A207" s="27">
        <v>15</v>
      </c>
      <c r="B207" s="31" t="b">
        <f>IF(入力!$E$16="北海道",B9,IF(入力!$E$16="東北",B31,IF(入力!$E$16="東京",B53,IF(入力!$E$16="中部",B75,IF(入力!$E$16="北陸",B97,IF(入力!$E$16="関西",B119,IF(入力!$E$16="中国",B141,IF(入力!$E$16="四国",B163,IF(入力!$E$16="九州",B185)))))))))</f>
        <v>0</v>
      </c>
      <c r="C207" s="32" t="b">
        <f>IF(入力!$E$16="北海道",C9,IF(入力!$E$16="東北",C31,IF(入力!$E$16="東京",C53,IF(入力!$E$16="中部",C75,IF(入力!$E$16="北陸",C97,IF(入力!$E$16="関西",C119,IF(入力!$E$16="中国",C141,IF(入力!$E$16="四国",C163,IF(入力!$E$16="九州",C185)))))))))</f>
        <v>0</v>
      </c>
      <c r="D207" s="32" t="b">
        <f>IF(入力!$E$16="北海道",D9,IF(入力!$E$16="東北",D31,IF(入力!$E$16="東京",D53,IF(入力!$E$16="中部",D75,IF(入力!$E$16="北陸",D97,IF(入力!$E$16="関西",D119,IF(入力!$E$16="中国",D141,IF(入力!$E$16="四国",D163,IF(入力!$E$16="九州",D185)))))))))</f>
        <v>0</v>
      </c>
      <c r="E207" s="32" t="b">
        <f>IF(入力!$E$16="北海道",E9,IF(入力!$E$16="東北",E31,IF(入力!$E$16="東京",E53,IF(入力!$E$16="中部",E75,IF(入力!$E$16="北陸",E97,IF(入力!$E$16="関西",E119,IF(入力!$E$16="中国",E141,IF(入力!$E$16="四国",E163,IF(入力!$E$16="九州",E185)))))))))</f>
        <v>0</v>
      </c>
      <c r="F207" s="32" t="b">
        <f>IF(入力!$E$16="北海道",F9,IF(入力!$E$16="東北",F31,IF(入力!$E$16="東京",F53,IF(入力!$E$16="中部",F75,IF(入力!$E$16="北陸",F97,IF(入力!$E$16="関西",F119,IF(入力!$E$16="中国",F141,IF(入力!$E$16="四国",F163,IF(入力!$E$16="九州",F185)))))))))</f>
        <v>0</v>
      </c>
      <c r="G207" s="32" t="b">
        <f>IF(入力!$E$16="北海道",G9,IF(入力!$E$16="東北",G31,IF(入力!$E$16="東京",G53,IF(入力!$E$16="中部",G75,IF(入力!$E$16="北陸",G97,IF(入力!$E$16="関西",G119,IF(入力!$E$16="中国",G141,IF(入力!$E$16="四国",G163,IF(入力!$E$16="九州",G185)))))))))</f>
        <v>0</v>
      </c>
      <c r="H207" s="32" t="b">
        <f>IF(入力!$E$16="北海道",H9,IF(入力!$E$16="東北",H31,IF(入力!$E$16="東京",H53,IF(入力!$E$16="中部",H75,IF(入力!$E$16="北陸",H97,IF(入力!$E$16="関西",H119,IF(入力!$E$16="中国",H141,IF(入力!$E$16="四国",H163,IF(入力!$E$16="九州",H185)))))))))</f>
        <v>0</v>
      </c>
      <c r="I207" s="32" t="b">
        <f>IF(入力!$E$16="北海道",I9,IF(入力!$E$16="東北",I31,IF(入力!$E$16="東京",I53,IF(入力!$E$16="中部",I75,IF(入力!$E$16="北陸",I97,IF(入力!$E$16="関西",I119,IF(入力!$E$16="中国",I141,IF(入力!$E$16="四国",I163,IF(入力!$E$16="九州",I185)))))))))</f>
        <v>0</v>
      </c>
      <c r="J207" s="32" t="b">
        <f>IF(入力!$E$16="北海道",J9,IF(入力!$E$16="東北",J31,IF(入力!$E$16="東京",J53,IF(入力!$E$16="中部",J75,IF(入力!$E$16="北陸",J97,IF(入力!$E$16="関西",J119,IF(入力!$E$16="中国",J141,IF(入力!$E$16="四国",J163,IF(入力!$E$16="九州",J185)))))))))</f>
        <v>0</v>
      </c>
      <c r="K207" s="32" t="b">
        <f>IF(入力!$E$16="北海道",K9,IF(入力!$E$16="東北",K31,IF(入力!$E$16="東京",K53,IF(入力!$E$16="中部",K75,IF(入力!$E$16="北陸",K97,IF(入力!$E$16="関西",K119,IF(入力!$E$16="中国",K141,IF(入力!$E$16="四国",K163,IF(入力!$E$16="九州",K185)))))))))</f>
        <v>0</v>
      </c>
      <c r="L207" s="32" t="b">
        <f>IF(入力!$E$16="北海道",L9,IF(入力!$E$16="東北",L31,IF(入力!$E$16="東京",L53,IF(入力!$E$16="中部",L75,IF(入力!$E$16="北陸",L97,IF(入力!$E$16="関西",L119,IF(入力!$E$16="中国",L141,IF(入力!$E$16="四国",L163,IF(入力!$E$16="九州",L185)))))))))</f>
        <v>0</v>
      </c>
      <c r="M207" s="33" t="b">
        <f>IF(入力!$E$16="北海道",M9,IF(入力!$E$16="東北",M31,IF(入力!$E$16="東京",M53,IF(入力!$E$16="中部",M75,IF(入力!$E$16="北陸",M97,IF(入力!$E$16="関西",M119,IF(入力!$E$16="中国",M141,IF(入力!$E$16="四国",M163,IF(入力!$E$16="九州",M185)))))))))</f>
        <v>0</v>
      </c>
      <c r="N207" s="143"/>
    </row>
    <row r="208" spans="1:14" x14ac:dyDescent="0.3">
      <c r="A208" s="27">
        <v>14</v>
      </c>
      <c r="B208" s="31" t="b">
        <f>IF(入力!$E$16="北海道",B10,IF(入力!$E$16="東北",B32,IF(入力!$E$16="東京",B54,IF(入力!$E$16="中部",B76,IF(入力!$E$16="北陸",B98,IF(入力!$E$16="関西",B120,IF(入力!$E$16="中国",B142,IF(入力!$E$16="四国",B164,IF(入力!$E$16="九州",B186)))))))))</f>
        <v>0</v>
      </c>
      <c r="C208" s="32" t="b">
        <f>IF(入力!$E$16="北海道",C10,IF(入力!$E$16="東北",C32,IF(入力!$E$16="東京",C54,IF(入力!$E$16="中部",C76,IF(入力!$E$16="北陸",C98,IF(入力!$E$16="関西",C120,IF(入力!$E$16="中国",C142,IF(入力!$E$16="四国",C164,IF(入力!$E$16="九州",C186)))))))))</f>
        <v>0</v>
      </c>
      <c r="D208" s="32" t="b">
        <f>IF(入力!$E$16="北海道",D10,IF(入力!$E$16="東北",D32,IF(入力!$E$16="東京",D54,IF(入力!$E$16="中部",D76,IF(入力!$E$16="北陸",D98,IF(入力!$E$16="関西",D120,IF(入力!$E$16="中国",D142,IF(入力!$E$16="四国",D164,IF(入力!$E$16="九州",D186)))))))))</f>
        <v>0</v>
      </c>
      <c r="E208" s="32" t="b">
        <f>IF(入力!$E$16="北海道",E10,IF(入力!$E$16="東北",E32,IF(入力!$E$16="東京",E54,IF(入力!$E$16="中部",E76,IF(入力!$E$16="北陸",E98,IF(入力!$E$16="関西",E120,IF(入力!$E$16="中国",E142,IF(入力!$E$16="四国",E164,IF(入力!$E$16="九州",E186)))))))))</f>
        <v>0</v>
      </c>
      <c r="F208" s="32" t="b">
        <f>IF(入力!$E$16="北海道",F10,IF(入力!$E$16="東北",F32,IF(入力!$E$16="東京",F54,IF(入力!$E$16="中部",F76,IF(入力!$E$16="北陸",F98,IF(入力!$E$16="関西",F120,IF(入力!$E$16="中国",F142,IF(入力!$E$16="四国",F164,IF(入力!$E$16="九州",F186)))))))))</f>
        <v>0</v>
      </c>
      <c r="G208" s="32" t="b">
        <f>IF(入力!$E$16="北海道",G10,IF(入力!$E$16="東北",G32,IF(入力!$E$16="東京",G54,IF(入力!$E$16="中部",G76,IF(入力!$E$16="北陸",G98,IF(入力!$E$16="関西",G120,IF(入力!$E$16="中国",G142,IF(入力!$E$16="四国",G164,IF(入力!$E$16="九州",G186)))))))))</f>
        <v>0</v>
      </c>
      <c r="H208" s="32" t="b">
        <f>IF(入力!$E$16="北海道",H10,IF(入力!$E$16="東北",H32,IF(入力!$E$16="東京",H54,IF(入力!$E$16="中部",H76,IF(入力!$E$16="北陸",H98,IF(入力!$E$16="関西",H120,IF(入力!$E$16="中国",H142,IF(入力!$E$16="四国",H164,IF(入力!$E$16="九州",H186)))))))))</f>
        <v>0</v>
      </c>
      <c r="I208" s="32" t="b">
        <f>IF(入力!$E$16="北海道",I10,IF(入力!$E$16="東北",I32,IF(入力!$E$16="東京",I54,IF(入力!$E$16="中部",I76,IF(入力!$E$16="北陸",I98,IF(入力!$E$16="関西",I120,IF(入力!$E$16="中国",I142,IF(入力!$E$16="四国",I164,IF(入力!$E$16="九州",I186)))))))))</f>
        <v>0</v>
      </c>
      <c r="J208" s="32" t="b">
        <f>IF(入力!$E$16="北海道",J10,IF(入力!$E$16="東北",J32,IF(入力!$E$16="東京",J54,IF(入力!$E$16="中部",J76,IF(入力!$E$16="北陸",J98,IF(入力!$E$16="関西",J120,IF(入力!$E$16="中国",J142,IF(入力!$E$16="四国",J164,IF(入力!$E$16="九州",J186)))))))))</f>
        <v>0</v>
      </c>
      <c r="K208" s="32" t="b">
        <f>IF(入力!$E$16="北海道",K10,IF(入力!$E$16="東北",K32,IF(入力!$E$16="東京",K54,IF(入力!$E$16="中部",K76,IF(入力!$E$16="北陸",K98,IF(入力!$E$16="関西",K120,IF(入力!$E$16="中国",K142,IF(入力!$E$16="四国",K164,IF(入力!$E$16="九州",K186)))))))))</f>
        <v>0</v>
      </c>
      <c r="L208" s="32" t="b">
        <f>IF(入力!$E$16="北海道",L10,IF(入力!$E$16="東北",L32,IF(入力!$E$16="東京",L54,IF(入力!$E$16="中部",L76,IF(入力!$E$16="北陸",L98,IF(入力!$E$16="関西",L120,IF(入力!$E$16="中国",L142,IF(入力!$E$16="四国",L164,IF(入力!$E$16="九州",L186)))))))))</f>
        <v>0</v>
      </c>
      <c r="M208" s="33" t="b">
        <f>IF(入力!$E$16="北海道",M10,IF(入力!$E$16="東北",M32,IF(入力!$E$16="東京",M54,IF(入力!$E$16="中部",M76,IF(入力!$E$16="北陸",M98,IF(入力!$E$16="関西",M120,IF(入力!$E$16="中国",M142,IF(入力!$E$16="四国",M164,IF(入力!$E$16="九州",M186)))))))))</f>
        <v>0</v>
      </c>
      <c r="N208" s="143"/>
    </row>
    <row r="209" spans="1:14" x14ac:dyDescent="0.3">
      <c r="A209" s="27">
        <v>13</v>
      </c>
      <c r="B209" s="31" t="b">
        <f>IF(入力!$E$16="北海道",B11,IF(入力!$E$16="東北",B33,IF(入力!$E$16="東京",B55,IF(入力!$E$16="中部",B77,IF(入力!$E$16="北陸",B99,IF(入力!$E$16="関西",B121,IF(入力!$E$16="中国",B143,IF(入力!$E$16="四国",B165,IF(入力!$E$16="九州",B187)))))))))</f>
        <v>0</v>
      </c>
      <c r="C209" s="32" t="b">
        <f>IF(入力!$E$16="北海道",C11,IF(入力!$E$16="東北",C33,IF(入力!$E$16="東京",C55,IF(入力!$E$16="中部",C77,IF(入力!$E$16="北陸",C99,IF(入力!$E$16="関西",C121,IF(入力!$E$16="中国",C143,IF(入力!$E$16="四国",C165,IF(入力!$E$16="九州",C187)))))))))</f>
        <v>0</v>
      </c>
      <c r="D209" s="32" t="b">
        <f>IF(入力!$E$16="北海道",D11,IF(入力!$E$16="東北",D33,IF(入力!$E$16="東京",D55,IF(入力!$E$16="中部",D77,IF(入力!$E$16="北陸",D99,IF(入力!$E$16="関西",D121,IF(入力!$E$16="中国",D143,IF(入力!$E$16="四国",D165,IF(入力!$E$16="九州",D187)))))))))</f>
        <v>0</v>
      </c>
      <c r="E209" s="32" t="b">
        <f>IF(入力!$E$16="北海道",E11,IF(入力!$E$16="東北",E33,IF(入力!$E$16="東京",E55,IF(入力!$E$16="中部",E77,IF(入力!$E$16="北陸",E99,IF(入力!$E$16="関西",E121,IF(入力!$E$16="中国",E143,IF(入力!$E$16="四国",E165,IF(入力!$E$16="九州",E187)))))))))</f>
        <v>0</v>
      </c>
      <c r="F209" s="32" t="b">
        <f>IF(入力!$E$16="北海道",F11,IF(入力!$E$16="東北",F33,IF(入力!$E$16="東京",F55,IF(入力!$E$16="中部",F77,IF(入力!$E$16="北陸",F99,IF(入力!$E$16="関西",F121,IF(入力!$E$16="中国",F143,IF(入力!$E$16="四国",F165,IF(入力!$E$16="九州",F187)))))))))</f>
        <v>0</v>
      </c>
      <c r="G209" s="32" t="b">
        <f>IF(入力!$E$16="北海道",G11,IF(入力!$E$16="東北",G33,IF(入力!$E$16="東京",G55,IF(入力!$E$16="中部",G77,IF(入力!$E$16="北陸",G99,IF(入力!$E$16="関西",G121,IF(入力!$E$16="中国",G143,IF(入力!$E$16="四国",G165,IF(入力!$E$16="九州",G187)))))))))</f>
        <v>0</v>
      </c>
      <c r="H209" s="32" t="b">
        <f>IF(入力!$E$16="北海道",H11,IF(入力!$E$16="東北",H33,IF(入力!$E$16="東京",H55,IF(入力!$E$16="中部",H77,IF(入力!$E$16="北陸",H99,IF(入力!$E$16="関西",H121,IF(入力!$E$16="中国",H143,IF(入力!$E$16="四国",H165,IF(入力!$E$16="九州",H187)))))))))</f>
        <v>0</v>
      </c>
      <c r="I209" s="32" t="b">
        <f>IF(入力!$E$16="北海道",I11,IF(入力!$E$16="東北",I33,IF(入力!$E$16="東京",I55,IF(入力!$E$16="中部",I77,IF(入力!$E$16="北陸",I99,IF(入力!$E$16="関西",I121,IF(入力!$E$16="中国",I143,IF(入力!$E$16="四国",I165,IF(入力!$E$16="九州",I187)))))))))</f>
        <v>0</v>
      </c>
      <c r="J209" s="32" t="b">
        <f>IF(入力!$E$16="北海道",J11,IF(入力!$E$16="東北",J33,IF(入力!$E$16="東京",J55,IF(入力!$E$16="中部",J77,IF(入力!$E$16="北陸",J99,IF(入力!$E$16="関西",J121,IF(入力!$E$16="中国",J143,IF(入力!$E$16="四国",J165,IF(入力!$E$16="九州",J187)))))))))</f>
        <v>0</v>
      </c>
      <c r="K209" s="32" t="b">
        <f>IF(入力!$E$16="北海道",K11,IF(入力!$E$16="東北",K33,IF(入力!$E$16="東京",K55,IF(入力!$E$16="中部",K77,IF(入力!$E$16="北陸",K99,IF(入力!$E$16="関西",K121,IF(入力!$E$16="中国",K143,IF(入力!$E$16="四国",K165,IF(入力!$E$16="九州",K187)))))))))</f>
        <v>0</v>
      </c>
      <c r="L209" s="32" t="b">
        <f>IF(入力!$E$16="北海道",L11,IF(入力!$E$16="東北",L33,IF(入力!$E$16="東京",L55,IF(入力!$E$16="中部",L77,IF(入力!$E$16="北陸",L99,IF(入力!$E$16="関西",L121,IF(入力!$E$16="中国",L143,IF(入力!$E$16="四国",L165,IF(入力!$E$16="九州",L187)))))))))</f>
        <v>0</v>
      </c>
      <c r="M209" s="33" t="b">
        <f>IF(入力!$E$16="北海道",M11,IF(入力!$E$16="東北",M33,IF(入力!$E$16="東京",M55,IF(入力!$E$16="中部",M77,IF(入力!$E$16="北陸",M99,IF(入力!$E$16="関西",M121,IF(入力!$E$16="中国",M143,IF(入力!$E$16="四国",M165,IF(入力!$E$16="九州",M187)))))))))</f>
        <v>0</v>
      </c>
      <c r="N209" s="143"/>
    </row>
    <row r="210" spans="1:14" x14ac:dyDescent="0.3">
      <c r="A210" s="27">
        <v>12</v>
      </c>
      <c r="B210" s="31" t="b">
        <f>IF(入力!$E$16="北海道",B12,IF(入力!$E$16="東北",B34,IF(入力!$E$16="東京",B56,IF(入力!$E$16="中部",B78,IF(入力!$E$16="北陸",B100,IF(入力!$E$16="関西",B122,IF(入力!$E$16="中国",B144,IF(入力!$E$16="四国",B166,IF(入力!$E$16="九州",B188)))))))))</f>
        <v>0</v>
      </c>
      <c r="C210" s="32" t="b">
        <f>IF(入力!$E$16="北海道",C12,IF(入力!$E$16="東北",C34,IF(入力!$E$16="東京",C56,IF(入力!$E$16="中部",C78,IF(入力!$E$16="北陸",C100,IF(入力!$E$16="関西",C122,IF(入力!$E$16="中国",C144,IF(入力!$E$16="四国",C166,IF(入力!$E$16="九州",C188)))))))))</f>
        <v>0</v>
      </c>
      <c r="D210" s="32" t="b">
        <f>IF(入力!$E$16="北海道",D12,IF(入力!$E$16="東北",D34,IF(入力!$E$16="東京",D56,IF(入力!$E$16="中部",D78,IF(入力!$E$16="北陸",D100,IF(入力!$E$16="関西",D122,IF(入力!$E$16="中国",D144,IF(入力!$E$16="四国",D166,IF(入力!$E$16="九州",D188)))))))))</f>
        <v>0</v>
      </c>
      <c r="E210" s="32" t="b">
        <f>IF(入力!$E$16="北海道",E12,IF(入力!$E$16="東北",E34,IF(入力!$E$16="東京",E56,IF(入力!$E$16="中部",E78,IF(入力!$E$16="北陸",E100,IF(入力!$E$16="関西",E122,IF(入力!$E$16="中国",E144,IF(入力!$E$16="四国",E166,IF(入力!$E$16="九州",E188)))))))))</f>
        <v>0</v>
      </c>
      <c r="F210" s="32" t="b">
        <f>IF(入力!$E$16="北海道",F12,IF(入力!$E$16="東北",F34,IF(入力!$E$16="東京",F56,IF(入力!$E$16="中部",F78,IF(入力!$E$16="北陸",F100,IF(入力!$E$16="関西",F122,IF(入力!$E$16="中国",F144,IF(入力!$E$16="四国",F166,IF(入力!$E$16="九州",F188)))))))))</f>
        <v>0</v>
      </c>
      <c r="G210" s="32" t="b">
        <f>IF(入力!$E$16="北海道",G12,IF(入力!$E$16="東北",G34,IF(入力!$E$16="東京",G56,IF(入力!$E$16="中部",G78,IF(入力!$E$16="北陸",G100,IF(入力!$E$16="関西",G122,IF(入力!$E$16="中国",G144,IF(入力!$E$16="四国",G166,IF(入力!$E$16="九州",G188)))))))))</f>
        <v>0</v>
      </c>
      <c r="H210" s="32" t="b">
        <f>IF(入力!$E$16="北海道",H12,IF(入力!$E$16="東北",H34,IF(入力!$E$16="東京",H56,IF(入力!$E$16="中部",H78,IF(入力!$E$16="北陸",H100,IF(入力!$E$16="関西",H122,IF(入力!$E$16="中国",H144,IF(入力!$E$16="四国",H166,IF(入力!$E$16="九州",H188)))))))))</f>
        <v>0</v>
      </c>
      <c r="I210" s="32" t="b">
        <f>IF(入力!$E$16="北海道",I12,IF(入力!$E$16="東北",I34,IF(入力!$E$16="東京",I56,IF(入力!$E$16="中部",I78,IF(入力!$E$16="北陸",I100,IF(入力!$E$16="関西",I122,IF(入力!$E$16="中国",I144,IF(入力!$E$16="四国",I166,IF(入力!$E$16="九州",I188)))))))))</f>
        <v>0</v>
      </c>
      <c r="J210" s="32" t="b">
        <f>IF(入力!$E$16="北海道",J12,IF(入力!$E$16="東北",J34,IF(入力!$E$16="東京",J56,IF(入力!$E$16="中部",J78,IF(入力!$E$16="北陸",J100,IF(入力!$E$16="関西",J122,IF(入力!$E$16="中国",J144,IF(入力!$E$16="四国",J166,IF(入力!$E$16="九州",J188)))))))))</f>
        <v>0</v>
      </c>
      <c r="K210" s="32" t="b">
        <f>IF(入力!$E$16="北海道",K12,IF(入力!$E$16="東北",K34,IF(入力!$E$16="東京",K56,IF(入力!$E$16="中部",K78,IF(入力!$E$16="北陸",K100,IF(入力!$E$16="関西",K122,IF(入力!$E$16="中国",K144,IF(入力!$E$16="四国",K166,IF(入力!$E$16="九州",K188)))))))))</f>
        <v>0</v>
      </c>
      <c r="L210" s="32" t="b">
        <f>IF(入力!$E$16="北海道",L12,IF(入力!$E$16="東北",L34,IF(入力!$E$16="東京",L56,IF(入力!$E$16="中部",L78,IF(入力!$E$16="北陸",L100,IF(入力!$E$16="関西",L122,IF(入力!$E$16="中国",L144,IF(入力!$E$16="四国",L166,IF(入力!$E$16="九州",L188)))))))))</f>
        <v>0</v>
      </c>
      <c r="M210" s="33" t="b">
        <f>IF(入力!$E$16="北海道",M12,IF(入力!$E$16="東北",M34,IF(入力!$E$16="東京",M56,IF(入力!$E$16="中部",M78,IF(入力!$E$16="北陸",M100,IF(入力!$E$16="関西",M122,IF(入力!$E$16="中国",M144,IF(入力!$E$16="四国",M166,IF(入力!$E$16="九州",M188)))))))))</f>
        <v>0</v>
      </c>
      <c r="N210" s="143"/>
    </row>
    <row r="211" spans="1:14" x14ac:dyDescent="0.3">
      <c r="A211" s="27">
        <v>11</v>
      </c>
      <c r="B211" s="31" t="b">
        <f>IF(入力!$E$16="北海道",B13,IF(入力!$E$16="東北",B35,IF(入力!$E$16="東京",B57,IF(入力!$E$16="中部",B79,IF(入力!$E$16="北陸",B101,IF(入力!$E$16="関西",B123,IF(入力!$E$16="中国",B145,IF(入力!$E$16="四国",B167,IF(入力!$E$16="九州",B189)))))))))</f>
        <v>0</v>
      </c>
      <c r="C211" s="32" t="b">
        <f>IF(入力!$E$16="北海道",C13,IF(入力!$E$16="東北",C35,IF(入力!$E$16="東京",C57,IF(入力!$E$16="中部",C79,IF(入力!$E$16="北陸",C101,IF(入力!$E$16="関西",C123,IF(入力!$E$16="中国",C145,IF(入力!$E$16="四国",C167,IF(入力!$E$16="九州",C189)))))))))</f>
        <v>0</v>
      </c>
      <c r="D211" s="32" t="b">
        <f>IF(入力!$E$16="北海道",D13,IF(入力!$E$16="東北",D35,IF(入力!$E$16="東京",D57,IF(入力!$E$16="中部",D79,IF(入力!$E$16="北陸",D101,IF(入力!$E$16="関西",D123,IF(入力!$E$16="中国",D145,IF(入力!$E$16="四国",D167,IF(入力!$E$16="九州",D189)))))))))</f>
        <v>0</v>
      </c>
      <c r="E211" s="32" t="b">
        <f>IF(入力!$E$16="北海道",E13,IF(入力!$E$16="東北",E35,IF(入力!$E$16="東京",E57,IF(入力!$E$16="中部",E79,IF(入力!$E$16="北陸",E101,IF(入力!$E$16="関西",E123,IF(入力!$E$16="中国",E145,IF(入力!$E$16="四国",E167,IF(入力!$E$16="九州",E189)))))))))</f>
        <v>0</v>
      </c>
      <c r="F211" s="32" t="b">
        <f>IF(入力!$E$16="北海道",F13,IF(入力!$E$16="東北",F35,IF(入力!$E$16="東京",F57,IF(入力!$E$16="中部",F79,IF(入力!$E$16="北陸",F101,IF(入力!$E$16="関西",F123,IF(入力!$E$16="中国",F145,IF(入力!$E$16="四国",F167,IF(入力!$E$16="九州",F189)))))))))</f>
        <v>0</v>
      </c>
      <c r="G211" s="32" t="b">
        <f>IF(入力!$E$16="北海道",G13,IF(入力!$E$16="東北",G35,IF(入力!$E$16="東京",G57,IF(入力!$E$16="中部",G79,IF(入力!$E$16="北陸",G101,IF(入力!$E$16="関西",G123,IF(入力!$E$16="中国",G145,IF(入力!$E$16="四国",G167,IF(入力!$E$16="九州",G189)))))))))</f>
        <v>0</v>
      </c>
      <c r="H211" s="32" t="b">
        <f>IF(入力!$E$16="北海道",H13,IF(入力!$E$16="東北",H35,IF(入力!$E$16="東京",H57,IF(入力!$E$16="中部",H79,IF(入力!$E$16="北陸",H101,IF(入力!$E$16="関西",H123,IF(入力!$E$16="中国",H145,IF(入力!$E$16="四国",H167,IF(入力!$E$16="九州",H189)))))))))</f>
        <v>0</v>
      </c>
      <c r="I211" s="32" t="b">
        <f>IF(入力!$E$16="北海道",I13,IF(入力!$E$16="東北",I35,IF(入力!$E$16="東京",I57,IF(入力!$E$16="中部",I79,IF(入力!$E$16="北陸",I101,IF(入力!$E$16="関西",I123,IF(入力!$E$16="中国",I145,IF(入力!$E$16="四国",I167,IF(入力!$E$16="九州",I189)))))))))</f>
        <v>0</v>
      </c>
      <c r="J211" s="32" t="b">
        <f>IF(入力!$E$16="北海道",J13,IF(入力!$E$16="東北",J35,IF(入力!$E$16="東京",J57,IF(入力!$E$16="中部",J79,IF(入力!$E$16="北陸",J101,IF(入力!$E$16="関西",J123,IF(入力!$E$16="中国",J145,IF(入力!$E$16="四国",J167,IF(入力!$E$16="九州",J189)))))))))</f>
        <v>0</v>
      </c>
      <c r="K211" s="32" t="b">
        <f>IF(入力!$E$16="北海道",K13,IF(入力!$E$16="東北",K35,IF(入力!$E$16="東京",K57,IF(入力!$E$16="中部",K79,IF(入力!$E$16="北陸",K101,IF(入力!$E$16="関西",K123,IF(入力!$E$16="中国",K145,IF(入力!$E$16="四国",K167,IF(入力!$E$16="九州",K189)))))))))</f>
        <v>0</v>
      </c>
      <c r="L211" s="32" t="b">
        <f>IF(入力!$E$16="北海道",L13,IF(入力!$E$16="東北",L35,IF(入力!$E$16="東京",L57,IF(入力!$E$16="中部",L79,IF(入力!$E$16="北陸",L101,IF(入力!$E$16="関西",L123,IF(入力!$E$16="中国",L145,IF(入力!$E$16="四国",L167,IF(入力!$E$16="九州",L189)))))))))</f>
        <v>0</v>
      </c>
      <c r="M211" s="33" t="b">
        <f>IF(入力!$E$16="北海道",M13,IF(入力!$E$16="東北",M35,IF(入力!$E$16="東京",M57,IF(入力!$E$16="中部",M79,IF(入力!$E$16="北陸",M101,IF(入力!$E$16="関西",M123,IF(入力!$E$16="中国",M145,IF(入力!$E$16="四国",M167,IF(入力!$E$16="九州",M189)))))))))</f>
        <v>0</v>
      </c>
      <c r="N211" s="143"/>
    </row>
    <row r="212" spans="1:14" x14ac:dyDescent="0.3">
      <c r="A212" s="27">
        <v>10</v>
      </c>
      <c r="B212" s="31" t="b">
        <f>IF(入力!$E$16="北海道",B14,IF(入力!$E$16="東北",B36,IF(入力!$E$16="東京",B58,IF(入力!$E$16="中部",B80,IF(入力!$E$16="北陸",B102,IF(入力!$E$16="関西",B124,IF(入力!$E$16="中国",B146,IF(入力!$E$16="四国",B168,IF(入力!$E$16="九州",B190)))))))))</f>
        <v>0</v>
      </c>
      <c r="C212" s="32" t="b">
        <f>IF(入力!$E$16="北海道",C14,IF(入力!$E$16="東北",C36,IF(入力!$E$16="東京",C58,IF(入力!$E$16="中部",C80,IF(入力!$E$16="北陸",C102,IF(入力!$E$16="関西",C124,IF(入力!$E$16="中国",C146,IF(入力!$E$16="四国",C168,IF(入力!$E$16="九州",C190)))))))))</f>
        <v>0</v>
      </c>
      <c r="D212" s="32" t="b">
        <f>IF(入力!$E$16="北海道",D14,IF(入力!$E$16="東北",D36,IF(入力!$E$16="東京",D58,IF(入力!$E$16="中部",D80,IF(入力!$E$16="北陸",D102,IF(入力!$E$16="関西",D124,IF(入力!$E$16="中国",D146,IF(入力!$E$16="四国",D168,IF(入力!$E$16="九州",D190)))))))))</f>
        <v>0</v>
      </c>
      <c r="E212" s="32" t="b">
        <f>IF(入力!$E$16="北海道",E14,IF(入力!$E$16="東北",E36,IF(入力!$E$16="東京",E58,IF(入力!$E$16="中部",E80,IF(入力!$E$16="北陸",E102,IF(入力!$E$16="関西",E124,IF(入力!$E$16="中国",E146,IF(入力!$E$16="四国",E168,IF(入力!$E$16="九州",E190)))))))))</f>
        <v>0</v>
      </c>
      <c r="F212" s="32" t="b">
        <f>IF(入力!$E$16="北海道",F14,IF(入力!$E$16="東北",F36,IF(入力!$E$16="東京",F58,IF(入力!$E$16="中部",F80,IF(入力!$E$16="北陸",F102,IF(入力!$E$16="関西",F124,IF(入力!$E$16="中国",F146,IF(入力!$E$16="四国",F168,IF(入力!$E$16="九州",F190)))))))))</f>
        <v>0</v>
      </c>
      <c r="G212" s="32" t="b">
        <f>IF(入力!$E$16="北海道",G14,IF(入力!$E$16="東北",G36,IF(入力!$E$16="東京",G58,IF(入力!$E$16="中部",G80,IF(入力!$E$16="北陸",G102,IF(入力!$E$16="関西",G124,IF(入力!$E$16="中国",G146,IF(入力!$E$16="四国",G168,IF(入力!$E$16="九州",G190)))))))))</f>
        <v>0</v>
      </c>
      <c r="H212" s="32" t="b">
        <f>IF(入力!$E$16="北海道",H14,IF(入力!$E$16="東北",H36,IF(入力!$E$16="東京",H58,IF(入力!$E$16="中部",H80,IF(入力!$E$16="北陸",H102,IF(入力!$E$16="関西",H124,IF(入力!$E$16="中国",H146,IF(入力!$E$16="四国",H168,IF(入力!$E$16="九州",H190)))))))))</f>
        <v>0</v>
      </c>
      <c r="I212" s="32" t="b">
        <f>IF(入力!$E$16="北海道",I14,IF(入力!$E$16="東北",I36,IF(入力!$E$16="東京",I58,IF(入力!$E$16="中部",I80,IF(入力!$E$16="北陸",I102,IF(入力!$E$16="関西",I124,IF(入力!$E$16="中国",I146,IF(入力!$E$16="四国",I168,IF(入力!$E$16="九州",I190)))))))))</f>
        <v>0</v>
      </c>
      <c r="J212" s="32" t="b">
        <f>IF(入力!$E$16="北海道",J14,IF(入力!$E$16="東北",J36,IF(入力!$E$16="東京",J58,IF(入力!$E$16="中部",J80,IF(入力!$E$16="北陸",J102,IF(入力!$E$16="関西",J124,IF(入力!$E$16="中国",J146,IF(入力!$E$16="四国",J168,IF(入力!$E$16="九州",J190)))))))))</f>
        <v>0</v>
      </c>
      <c r="K212" s="32" t="b">
        <f>IF(入力!$E$16="北海道",K14,IF(入力!$E$16="東北",K36,IF(入力!$E$16="東京",K58,IF(入力!$E$16="中部",K80,IF(入力!$E$16="北陸",K102,IF(入力!$E$16="関西",K124,IF(入力!$E$16="中国",K146,IF(入力!$E$16="四国",K168,IF(入力!$E$16="九州",K190)))))))))</f>
        <v>0</v>
      </c>
      <c r="L212" s="32" t="b">
        <f>IF(入力!$E$16="北海道",L14,IF(入力!$E$16="東北",L36,IF(入力!$E$16="東京",L58,IF(入力!$E$16="中部",L80,IF(入力!$E$16="北陸",L102,IF(入力!$E$16="関西",L124,IF(入力!$E$16="中国",L146,IF(入力!$E$16="四国",L168,IF(入力!$E$16="九州",L190)))))))))</f>
        <v>0</v>
      </c>
      <c r="M212" s="33" t="b">
        <f>IF(入力!$E$16="北海道",M14,IF(入力!$E$16="東北",M36,IF(入力!$E$16="東京",M58,IF(入力!$E$16="中部",M80,IF(入力!$E$16="北陸",M102,IF(入力!$E$16="関西",M124,IF(入力!$E$16="中国",M146,IF(入力!$E$16="四国",M168,IF(入力!$E$16="九州",M190)))))))))</f>
        <v>0</v>
      </c>
      <c r="N212" s="143"/>
    </row>
    <row r="213" spans="1:14" x14ac:dyDescent="0.3">
      <c r="A213" s="27">
        <v>9</v>
      </c>
      <c r="B213" s="31" t="b">
        <f>IF(入力!$E$16="北海道",B15,IF(入力!$E$16="東北",B37,IF(入力!$E$16="東京",B59,IF(入力!$E$16="中部",B81,IF(入力!$E$16="北陸",B103,IF(入力!$E$16="関西",B125,IF(入力!$E$16="中国",B147,IF(入力!$E$16="四国",B169,IF(入力!$E$16="九州",B191)))))))))</f>
        <v>0</v>
      </c>
      <c r="C213" s="32" t="b">
        <f>IF(入力!$E$16="北海道",C15,IF(入力!$E$16="東北",C37,IF(入力!$E$16="東京",C59,IF(入力!$E$16="中部",C81,IF(入力!$E$16="北陸",C103,IF(入力!$E$16="関西",C125,IF(入力!$E$16="中国",C147,IF(入力!$E$16="四国",C169,IF(入力!$E$16="九州",C191)))))))))</f>
        <v>0</v>
      </c>
      <c r="D213" s="32" t="b">
        <f>IF(入力!$E$16="北海道",D15,IF(入力!$E$16="東北",D37,IF(入力!$E$16="東京",D59,IF(入力!$E$16="中部",D81,IF(入力!$E$16="北陸",D103,IF(入力!$E$16="関西",D125,IF(入力!$E$16="中国",D147,IF(入力!$E$16="四国",D169,IF(入力!$E$16="九州",D191)))))))))</f>
        <v>0</v>
      </c>
      <c r="E213" s="32" t="b">
        <f>IF(入力!$E$16="北海道",E15,IF(入力!$E$16="東北",E37,IF(入力!$E$16="東京",E59,IF(入力!$E$16="中部",E81,IF(入力!$E$16="北陸",E103,IF(入力!$E$16="関西",E125,IF(入力!$E$16="中国",E147,IF(入力!$E$16="四国",E169,IF(入力!$E$16="九州",E191)))))))))</f>
        <v>0</v>
      </c>
      <c r="F213" s="32" t="b">
        <f>IF(入力!$E$16="北海道",F15,IF(入力!$E$16="東北",F37,IF(入力!$E$16="東京",F59,IF(入力!$E$16="中部",F81,IF(入力!$E$16="北陸",F103,IF(入力!$E$16="関西",F125,IF(入力!$E$16="中国",F147,IF(入力!$E$16="四国",F169,IF(入力!$E$16="九州",F191)))))))))</f>
        <v>0</v>
      </c>
      <c r="G213" s="32" t="b">
        <f>IF(入力!$E$16="北海道",G15,IF(入力!$E$16="東北",G37,IF(入力!$E$16="東京",G59,IF(入力!$E$16="中部",G81,IF(入力!$E$16="北陸",G103,IF(入力!$E$16="関西",G125,IF(入力!$E$16="中国",G147,IF(入力!$E$16="四国",G169,IF(入力!$E$16="九州",G191)))))))))</f>
        <v>0</v>
      </c>
      <c r="H213" s="32" t="b">
        <f>IF(入力!$E$16="北海道",H15,IF(入力!$E$16="東北",H37,IF(入力!$E$16="東京",H59,IF(入力!$E$16="中部",H81,IF(入力!$E$16="北陸",H103,IF(入力!$E$16="関西",H125,IF(入力!$E$16="中国",H147,IF(入力!$E$16="四国",H169,IF(入力!$E$16="九州",H191)))))))))</f>
        <v>0</v>
      </c>
      <c r="I213" s="32" t="b">
        <f>IF(入力!$E$16="北海道",I15,IF(入力!$E$16="東北",I37,IF(入力!$E$16="東京",I59,IF(入力!$E$16="中部",I81,IF(入力!$E$16="北陸",I103,IF(入力!$E$16="関西",I125,IF(入力!$E$16="中国",I147,IF(入力!$E$16="四国",I169,IF(入力!$E$16="九州",I191)))))))))</f>
        <v>0</v>
      </c>
      <c r="J213" s="32" t="b">
        <f>IF(入力!$E$16="北海道",J15,IF(入力!$E$16="東北",J37,IF(入力!$E$16="東京",J59,IF(入力!$E$16="中部",J81,IF(入力!$E$16="北陸",J103,IF(入力!$E$16="関西",J125,IF(入力!$E$16="中国",J147,IF(入力!$E$16="四国",J169,IF(入力!$E$16="九州",J191)))))))))</f>
        <v>0</v>
      </c>
      <c r="K213" s="32" t="b">
        <f>IF(入力!$E$16="北海道",K15,IF(入力!$E$16="東北",K37,IF(入力!$E$16="東京",K59,IF(入力!$E$16="中部",K81,IF(入力!$E$16="北陸",K103,IF(入力!$E$16="関西",K125,IF(入力!$E$16="中国",K147,IF(入力!$E$16="四国",K169,IF(入力!$E$16="九州",K191)))))))))</f>
        <v>0</v>
      </c>
      <c r="L213" s="32" t="b">
        <f>IF(入力!$E$16="北海道",L15,IF(入力!$E$16="東北",L37,IF(入力!$E$16="東京",L59,IF(入力!$E$16="中部",L81,IF(入力!$E$16="北陸",L103,IF(入力!$E$16="関西",L125,IF(入力!$E$16="中国",L147,IF(入力!$E$16="四国",L169,IF(入力!$E$16="九州",L191)))))))))</f>
        <v>0</v>
      </c>
      <c r="M213" s="33" t="b">
        <f>IF(入力!$E$16="北海道",M15,IF(入力!$E$16="東北",M37,IF(入力!$E$16="東京",M59,IF(入力!$E$16="中部",M81,IF(入力!$E$16="北陸",M103,IF(入力!$E$16="関西",M125,IF(入力!$E$16="中国",M147,IF(入力!$E$16="四国",M169,IF(入力!$E$16="九州",M191)))))))))</f>
        <v>0</v>
      </c>
      <c r="N213" s="143"/>
    </row>
    <row r="214" spans="1:14" x14ac:dyDescent="0.3">
      <c r="A214" s="27">
        <v>8</v>
      </c>
      <c r="B214" s="31" t="b">
        <f>IF(入力!$E$16="北海道",B16,IF(入力!$E$16="東北",B38,IF(入力!$E$16="東京",B60,IF(入力!$E$16="中部",B82,IF(入力!$E$16="北陸",B104,IF(入力!$E$16="関西",B126,IF(入力!$E$16="中国",B148,IF(入力!$E$16="四国",B170,IF(入力!$E$16="九州",B192)))))))))</f>
        <v>0</v>
      </c>
      <c r="C214" s="32" t="b">
        <f>IF(入力!$E$16="北海道",C16,IF(入力!$E$16="東北",C38,IF(入力!$E$16="東京",C60,IF(入力!$E$16="中部",C82,IF(入力!$E$16="北陸",C104,IF(入力!$E$16="関西",C126,IF(入力!$E$16="中国",C148,IF(入力!$E$16="四国",C170,IF(入力!$E$16="九州",C192)))))))))</f>
        <v>0</v>
      </c>
      <c r="D214" s="32" t="b">
        <f>IF(入力!$E$16="北海道",D16,IF(入力!$E$16="東北",D38,IF(入力!$E$16="東京",D60,IF(入力!$E$16="中部",D82,IF(入力!$E$16="北陸",D104,IF(入力!$E$16="関西",D126,IF(入力!$E$16="中国",D148,IF(入力!$E$16="四国",D170,IF(入力!$E$16="九州",D192)))))))))</f>
        <v>0</v>
      </c>
      <c r="E214" s="32" t="b">
        <f>IF(入力!$E$16="北海道",E16,IF(入力!$E$16="東北",E38,IF(入力!$E$16="東京",E60,IF(入力!$E$16="中部",E82,IF(入力!$E$16="北陸",E104,IF(入力!$E$16="関西",E126,IF(入力!$E$16="中国",E148,IF(入力!$E$16="四国",E170,IF(入力!$E$16="九州",E192)))))))))</f>
        <v>0</v>
      </c>
      <c r="F214" s="32" t="b">
        <f>IF(入力!$E$16="北海道",F16,IF(入力!$E$16="東北",F38,IF(入力!$E$16="東京",F60,IF(入力!$E$16="中部",F82,IF(入力!$E$16="北陸",F104,IF(入力!$E$16="関西",F126,IF(入力!$E$16="中国",F148,IF(入力!$E$16="四国",F170,IF(入力!$E$16="九州",F192)))))))))</f>
        <v>0</v>
      </c>
      <c r="G214" s="32" t="b">
        <f>IF(入力!$E$16="北海道",G16,IF(入力!$E$16="東北",G38,IF(入力!$E$16="東京",G60,IF(入力!$E$16="中部",G82,IF(入力!$E$16="北陸",G104,IF(入力!$E$16="関西",G126,IF(入力!$E$16="中国",G148,IF(入力!$E$16="四国",G170,IF(入力!$E$16="九州",G192)))))))))</f>
        <v>0</v>
      </c>
      <c r="H214" s="32" t="b">
        <f>IF(入力!$E$16="北海道",H16,IF(入力!$E$16="東北",H38,IF(入力!$E$16="東京",H60,IF(入力!$E$16="中部",H82,IF(入力!$E$16="北陸",H104,IF(入力!$E$16="関西",H126,IF(入力!$E$16="中国",H148,IF(入力!$E$16="四国",H170,IF(入力!$E$16="九州",H192)))))))))</f>
        <v>0</v>
      </c>
      <c r="I214" s="32" t="b">
        <f>IF(入力!$E$16="北海道",I16,IF(入力!$E$16="東北",I38,IF(入力!$E$16="東京",I60,IF(入力!$E$16="中部",I82,IF(入力!$E$16="北陸",I104,IF(入力!$E$16="関西",I126,IF(入力!$E$16="中国",I148,IF(入力!$E$16="四国",I170,IF(入力!$E$16="九州",I192)))))))))</f>
        <v>0</v>
      </c>
      <c r="J214" s="32" t="b">
        <f>IF(入力!$E$16="北海道",J16,IF(入力!$E$16="東北",J38,IF(入力!$E$16="東京",J60,IF(入力!$E$16="中部",J82,IF(入力!$E$16="北陸",J104,IF(入力!$E$16="関西",J126,IF(入力!$E$16="中国",J148,IF(入力!$E$16="四国",J170,IF(入力!$E$16="九州",J192)))))))))</f>
        <v>0</v>
      </c>
      <c r="K214" s="32" t="b">
        <f>IF(入力!$E$16="北海道",K16,IF(入力!$E$16="東北",K38,IF(入力!$E$16="東京",K60,IF(入力!$E$16="中部",K82,IF(入力!$E$16="北陸",K104,IF(入力!$E$16="関西",K126,IF(入力!$E$16="中国",K148,IF(入力!$E$16="四国",K170,IF(入力!$E$16="九州",K192)))))))))</f>
        <v>0</v>
      </c>
      <c r="L214" s="32" t="b">
        <f>IF(入力!$E$16="北海道",L16,IF(入力!$E$16="東北",L38,IF(入力!$E$16="東京",L60,IF(入力!$E$16="中部",L82,IF(入力!$E$16="北陸",L104,IF(入力!$E$16="関西",L126,IF(入力!$E$16="中国",L148,IF(入力!$E$16="四国",L170,IF(入力!$E$16="九州",L192)))))))))</f>
        <v>0</v>
      </c>
      <c r="M214" s="33" t="b">
        <f>IF(入力!$E$16="北海道",M16,IF(入力!$E$16="東北",M38,IF(入力!$E$16="東京",M60,IF(入力!$E$16="中部",M82,IF(入力!$E$16="北陸",M104,IF(入力!$E$16="関西",M126,IF(入力!$E$16="中国",M148,IF(入力!$E$16="四国",M170,IF(入力!$E$16="九州",M192)))))))))</f>
        <v>0</v>
      </c>
      <c r="N214" s="143"/>
    </row>
    <row r="215" spans="1:14" x14ac:dyDescent="0.3">
      <c r="A215" s="27">
        <v>7</v>
      </c>
      <c r="B215" s="31" t="b">
        <f>IF(入力!$E$16="北海道",B17,IF(入力!$E$16="東北",B39,IF(入力!$E$16="東京",B61,IF(入力!$E$16="中部",B83,IF(入力!$E$16="北陸",B105,IF(入力!$E$16="関西",B127,IF(入力!$E$16="中国",B149,IF(入力!$E$16="四国",B171,IF(入力!$E$16="九州",B193)))))))))</f>
        <v>0</v>
      </c>
      <c r="C215" s="32" t="b">
        <f>IF(入力!$E$16="北海道",C17,IF(入力!$E$16="東北",C39,IF(入力!$E$16="東京",C61,IF(入力!$E$16="中部",C83,IF(入力!$E$16="北陸",C105,IF(入力!$E$16="関西",C127,IF(入力!$E$16="中国",C149,IF(入力!$E$16="四国",C171,IF(入力!$E$16="九州",C193)))))))))</f>
        <v>0</v>
      </c>
      <c r="D215" s="32" t="b">
        <f>IF(入力!$E$16="北海道",D17,IF(入力!$E$16="東北",D39,IF(入力!$E$16="東京",D61,IF(入力!$E$16="中部",D83,IF(入力!$E$16="北陸",D105,IF(入力!$E$16="関西",D127,IF(入力!$E$16="中国",D149,IF(入力!$E$16="四国",D171,IF(入力!$E$16="九州",D193)))))))))</f>
        <v>0</v>
      </c>
      <c r="E215" s="32" t="b">
        <f>IF(入力!$E$16="北海道",E17,IF(入力!$E$16="東北",E39,IF(入力!$E$16="東京",E61,IF(入力!$E$16="中部",E83,IF(入力!$E$16="北陸",E105,IF(入力!$E$16="関西",E127,IF(入力!$E$16="中国",E149,IF(入力!$E$16="四国",E171,IF(入力!$E$16="九州",E193)))))))))</f>
        <v>0</v>
      </c>
      <c r="F215" s="32" t="b">
        <f>IF(入力!$E$16="北海道",F17,IF(入力!$E$16="東北",F39,IF(入力!$E$16="東京",F61,IF(入力!$E$16="中部",F83,IF(入力!$E$16="北陸",F105,IF(入力!$E$16="関西",F127,IF(入力!$E$16="中国",F149,IF(入力!$E$16="四国",F171,IF(入力!$E$16="九州",F193)))))))))</f>
        <v>0</v>
      </c>
      <c r="G215" s="32" t="b">
        <f>IF(入力!$E$16="北海道",G17,IF(入力!$E$16="東北",G39,IF(入力!$E$16="東京",G61,IF(入力!$E$16="中部",G83,IF(入力!$E$16="北陸",G105,IF(入力!$E$16="関西",G127,IF(入力!$E$16="中国",G149,IF(入力!$E$16="四国",G171,IF(入力!$E$16="九州",G193)))))))))</f>
        <v>0</v>
      </c>
      <c r="H215" s="32" t="b">
        <f>IF(入力!$E$16="北海道",H17,IF(入力!$E$16="東北",H39,IF(入力!$E$16="東京",H61,IF(入力!$E$16="中部",H83,IF(入力!$E$16="北陸",H105,IF(入力!$E$16="関西",H127,IF(入力!$E$16="中国",H149,IF(入力!$E$16="四国",H171,IF(入力!$E$16="九州",H193)))))))))</f>
        <v>0</v>
      </c>
      <c r="I215" s="32" t="b">
        <f>IF(入力!$E$16="北海道",I17,IF(入力!$E$16="東北",I39,IF(入力!$E$16="東京",I61,IF(入力!$E$16="中部",I83,IF(入力!$E$16="北陸",I105,IF(入力!$E$16="関西",I127,IF(入力!$E$16="中国",I149,IF(入力!$E$16="四国",I171,IF(入力!$E$16="九州",I193)))))))))</f>
        <v>0</v>
      </c>
      <c r="J215" s="32" t="b">
        <f>IF(入力!$E$16="北海道",J17,IF(入力!$E$16="東北",J39,IF(入力!$E$16="東京",J61,IF(入力!$E$16="中部",J83,IF(入力!$E$16="北陸",J105,IF(入力!$E$16="関西",J127,IF(入力!$E$16="中国",J149,IF(入力!$E$16="四国",J171,IF(入力!$E$16="九州",J193)))))))))</f>
        <v>0</v>
      </c>
      <c r="K215" s="32" t="b">
        <f>IF(入力!$E$16="北海道",K17,IF(入力!$E$16="東北",K39,IF(入力!$E$16="東京",K61,IF(入力!$E$16="中部",K83,IF(入力!$E$16="北陸",K105,IF(入力!$E$16="関西",K127,IF(入力!$E$16="中国",K149,IF(入力!$E$16="四国",K171,IF(入力!$E$16="九州",K193)))))))))</f>
        <v>0</v>
      </c>
      <c r="L215" s="32" t="b">
        <f>IF(入力!$E$16="北海道",L17,IF(入力!$E$16="東北",L39,IF(入力!$E$16="東京",L61,IF(入力!$E$16="中部",L83,IF(入力!$E$16="北陸",L105,IF(入力!$E$16="関西",L127,IF(入力!$E$16="中国",L149,IF(入力!$E$16="四国",L171,IF(入力!$E$16="九州",L193)))))))))</f>
        <v>0</v>
      </c>
      <c r="M215" s="33" t="b">
        <f>IF(入力!$E$16="北海道",M17,IF(入力!$E$16="東北",M39,IF(入力!$E$16="東京",M61,IF(入力!$E$16="中部",M83,IF(入力!$E$16="北陸",M105,IF(入力!$E$16="関西",M127,IF(入力!$E$16="中国",M149,IF(入力!$E$16="四国",M171,IF(入力!$E$16="九州",M193)))))))))</f>
        <v>0</v>
      </c>
      <c r="N215" s="143"/>
    </row>
    <row r="216" spans="1:14" x14ac:dyDescent="0.3">
      <c r="A216" s="27">
        <v>6</v>
      </c>
      <c r="B216" s="31" t="b">
        <f>IF(入力!$E$16="北海道",B18,IF(入力!$E$16="東北",B40,IF(入力!$E$16="東京",B62,IF(入力!$E$16="中部",B84,IF(入力!$E$16="北陸",B106,IF(入力!$E$16="関西",B128,IF(入力!$E$16="中国",B150,IF(入力!$E$16="四国",B172,IF(入力!$E$16="九州",B194)))))))))</f>
        <v>0</v>
      </c>
      <c r="C216" s="32" t="b">
        <f>IF(入力!$E$16="北海道",C18,IF(入力!$E$16="東北",C40,IF(入力!$E$16="東京",C62,IF(入力!$E$16="中部",C84,IF(入力!$E$16="北陸",C106,IF(入力!$E$16="関西",C128,IF(入力!$E$16="中国",C150,IF(入力!$E$16="四国",C172,IF(入力!$E$16="九州",C194)))))))))</f>
        <v>0</v>
      </c>
      <c r="D216" s="32" t="b">
        <f>IF(入力!$E$16="北海道",D18,IF(入力!$E$16="東北",D40,IF(入力!$E$16="東京",D62,IF(入力!$E$16="中部",D84,IF(入力!$E$16="北陸",D106,IF(入力!$E$16="関西",D128,IF(入力!$E$16="中国",D150,IF(入力!$E$16="四国",D172,IF(入力!$E$16="九州",D194)))))))))</f>
        <v>0</v>
      </c>
      <c r="E216" s="32" t="b">
        <f>IF(入力!$E$16="北海道",E18,IF(入力!$E$16="東北",E40,IF(入力!$E$16="東京",E62,IF(入力!$E$16="中部",E84,IF(入力!$E$16="北陸",E106,IF(入力!$E$16="関西",E128,IF(入力!$E$16="中国",E150,IF(入力!$E$16="四国",E172,IF(入力!$E$16="九州",E194)))))))))</f>
        <v>0</v>
      </c>
      <c r="F216" s="32" t="b">
        <f>IF(入力!$E$16="北海道",F18,IF(入力!$E$16="東北",F40,IF(入力!$E$16="東京",F62,IF(入力!$E$16="中部",F84,IF(入力!$E$16="北陸",F106,IF(入力!$E$16="関西",F128,IF(入力!$E$16="中国",F150,IF(入力!$E$16="四国",F172,IF(入力!$E$16="九州",F194)))))))))</f>
        <v>0</v>
      </c>
      <c r="G216" s="32" t="b">
        <f>IF(入力!$E$16="北海道",G18,IF(入力!$E$16="東北",G40,IF(入力!$E$16="東京",G62,IF(入力!$E$16="中部",G84,IF(入力!$E$16="北陸",G106,IF(入力!$E$16="関西",G128,IF(入力!$E$16="中国",G150,IF(入力!$E$16="四国",G172,IF(入力!$E$16="九州",G194)))))))))</f>
        <v>0</v>
      </c>
      <c r="H216" s="32" t="b">
        <f>IF(入力!$E$16="北海道",H18,IF(入力!$E$16="東北",H40,IF(入力!$E$16="東京",H62,IF(入力!$E$16="中部",H84,IF(入力!$E$16="北陸",H106,IF(入力!$E$16="関西",H128,IF(入力!$E$16="中国",H150,IF(入力!$E$16="四国",H172,IF(入力!$E$16="九州",H194)))))))))</f>
        <v>0</v>
      </c>
      <c r="I216" s="32" t="b">
        <f>IF(入力!$E$16="北海道",I18,IF(入力!$E$16="東北",I40,IF(入力!$E$16="東京",I62,IF(入力!$E$16="中部",I84,IF(入力!$E$16="北陸",I106,IF(入力!$E$16="関西",I128,IF(入力!$E$16="中国",I150,IF(入力!$E$16="四国",I172,IF(入力!$E$16="九州",I194)))))))))</f>
        <v>0</v>
      </c>
      <c r="J216" s="32" t="b">
        <f>IF(入力!$E$16="北海道",J18,IF(入力!$E$16="東北",J40,IF(入力!$E$16="東京",J62,IF(入力!$E$16="中部",J84,IF(入力!$E$16="北陸",J106,IF(入力!$E$16="関西",J128,IF(入力!$E$16="中国",J150,IF(入力!$E$16="四国",J172,IF(入力!$E$16="九州",J194)))))))))</f>
        <v>0</v>
      </c>
      <c r="K216" s="32" t="b">
        <f>IF(入力!$E$16="北海道",K18,IF(入力!$E$16="東北",K40,IF(入力!$E$16="東京",K62,IF(入力!$E$16="中部",K84,IF(入力!$E$16="北陸",K106,IF(入力!$E$16="関西",K128,IF(入力!$E$16="中国",K150,IF(入力!$E$16="四国",K172,IF(入力!$E$16="九州",K194)))))))))</f>
        <v>0</v>
      </c>
      <c r="L216" s="32" t="b">
        <f>IF(入力!$E$16="北海道",L18,IF(入力!$E$16="東北",L40,IF(入力!$E$16="東京",L62,IF(入力!$E$16="中部",L84,IF(入力!$E$16="北陸",L106,IF(入力!$E$16="関西",L128,IF(入力!$E$16="中国",L150,IF(入力!$E$16="四国",L172,IF(入力!$E$16="九州",L194)))))))))</f>
        <v>0</v>
      </c>
      <c r="M216" s="33" t="b">
        <f>IF(入力!$E$16="北海道",M18,IF(入力!$E$16="東北",M40,IF(入力!$E$16="東京",M62,IF(入力!$E$16="中部",M84,IF(入力!$E$16="北陸",M106,IF(入力!$E$16="関西",M128,IF(入力!$E$16="中国",M150,IF(入力!$E$16="四国",M172,IF(入力!$E$16="九州",M194)))))))))</f>
        <v>0</v>
      </c>
      <c r="N216" s="143"/>
    </row>
    <row r="217" spans="1:14" x14ac:dyDescent="0.3">
      <c r="A217" s="27">
        <v>5</v>
      </c>
      <c r="B217" s="31" t="b">
        <f>IF(入力!$E$16="北海道",B19,IF(入力!$E$16="東北",B41,IF(入力!$E$16="東京",B63,IF(入力!$E$16="中部",B85,IF(入力!$E$16="北陸",B107,IF(入力!$E$16="関西",B129,IF(入力!$E$16="中国",B151,IF(入力!$E$16="四国",B173,IF(入力!$E$16="九州",B195)))))))))</f>
        <v>0</v>
      </c>
      <c r="C217" s="32" t="b">
        <f>IF(入力!$E$16="北海道",C19,IF(入力!$E$16="東北",C41,IF(入力!$E$16="東京",C63,IF(入力!$E$16="中部",C85,IF(入力!$E$16="北陸",C107,IF(入力!$E$16="関西",C129,IF(入力!$E$16="中国",C151,IF(入力!$E$16="四国",C173,IF(入力!$E$16="九州",C195)))))))))</f>
        <v>0</v>
      </c>
      <c r="D217" s="32" t="b">
        <f>IF(入力!$E$16="北海道",D19,IF(入力!$E$16="東北",D41,IF(入力!$E$16="東京",D63,IF(入力!$E$16="中部",D85,IF(入力!$E$16="北陸",D107,IF(入力!$E$16="関西",D129,IF(入力!$E$16="中国",D151,IF(入力!$E$16="四国",D173,IF(入力!$E$16="九州",D195)))))))))</f>
        <v>0</v>
      </c>
      <c r="E217" s="32" t="b">
        <f>IF(入力!$E$16="北海道",E19,IF(入力!$E$16="東北",E41,IF(入力!$E$16="東京",E63,IF(入力!$E$16="中部",E85,IF(入力!$E$16="北陸",E107,IF(入力!$E$16="関西",E129,IF(入力!$E$16="中国",E151,IF(入力!$E$16="四国",E173,IF(入力!$E$16="九州",E195)))))))))</f>
        <v>0</v>
      </c>
      <c r="F217" s="32" t="b">
        <f>IF(入力!$E$16="北海道",F19,IF(入力!$E$16="東北",F41,IF(入力!$E$16="東京",F63,IF(入力!$E$16="中部",F85,IF(入力!$E$16="北陸",F107,IF(入力!$E$16="関西",F129,IF(入力!$E$16="中国",F151,IF(入力!$E$16="四国",F173,IF(入力!$E$16="九州",F195)))))))))</f>
        <v>0</v>
      </c>
      <c r="G217" s="32" t="b">
        <f>IF(入力!$E$16="北海道",G19,IF(入力!$E$16="東北",G41,IF(入力!$E$16="東京",G63,IF(入力!$E$16="中部",G85,IF(入力!$E$16="北陸",G107,IF(入力!$E$16="関西",G129,IF(入力!$E$16="中国",G151,IF(入力!$E$16="四国",G173,IF(入力!$E$16="九州",G195)))))))))</f>
        <v>0</v>
      </c>
      <c r="H217" s="32" t="b">
        <f>IF(入力!$E$16="北海道",H19,IF(入力!$E$16="東北",H41,IF(入力!$E$16="東京",H63,IF(入力!$E$16="中部",H85,IF(入力!$E$16="北陸",H107,IF(入力!$E$16="関西",H129,IF(入力!$E$16="中国",H151,IF(入力!$E$16="四国",H173,IF(入力!$E$16="九州",H195)))))))))</f>
        <v>0</v>
      </c>
      <c r="I217" s="32" t="b">
        <f>IF(入力!$E$16="北海道",I19,IF(入力!$E$16="東北",I41,IF(入力!$E$16="東京",I63,IF(入力!$E$16="中部",I85,IF(入力!$E$16="北陸",I107,IF(入力!$E$16="関西",I129,IF(入力!$E$16="中国",I151,IF(入力!$E$16="四国",I173,IF(入力!$E$16="九州",I195)))))))))</f>
        <v>0</v>
      </c>
      <c r="J217" s="32" t="b">
        <f>IF(入力!$E$16="北海道",J19,IF(入力!$E$16="東北",J41,IF(入力!$E$16="東京",J63,IF(入力!$E$16="中部",J85,IF(入力!$E$16="北陸",J107,IF(入力!$E$16="関西",J129,IF(入力!$E$16="中国",J151,IF(入力!$E$16="四国",J173,IF(入力!$E$16="九州",J195)))))))))</f>
        <v>0</v>
      </c>
      <c r="K217" s="32" t="b">
        <f>IF(入力!$E$16="北海道",K19,IF(入力!$E$16="東北",K41,IF(入力!$E$16="東京",K63,IF(入力!$E$16="中部",K85,IF(入力!$E$16="北陸",K107,IF(入力!$E$16="関西",K129,IF(入力!$E$16="中国",K151,IF(入力!$E$16="四国",K173,IF(入力!$E$16="九州",K195)))))))))</f>
        <v>0</v>
      </c>
      <c r="L217" s="32" t="b">
        <f>IF(入力!$E$16="北海道",L19,IF(入力!$E$16="東北",L41,IF(入力!$E$16="東京",L63,IF(入力!$E$16="中部",L85,IF(入力!$E$16="北陸",L107,IF(入力!$E$16="関西",L129,IF(入力!$E$16="中国",L151,IF(入力!$E$16="四国",L173,IF(入力!$E$16="九州",L195)))))))))</f>
        <v>0</v>
      </c>
      <c r="M217" s="33" t="b">
        <f>IF(入力!$E$16="北海道",M19,IF(入力!$E$16="東北",M41,IF(入力!$E$16="東京",M63,IF(入力!$E$16="中部",M85,IF(入力!$E$16="北陸",M107,IF(入力!$E$16="関西",M129,IF(入力!$E$16="中国",M151,IF(入力!$E$16="四国",M173,IF(入力!$E$16="九州",M195)))))))))</f>
        <v>0</v>
      </c>
      <c r="N217" s="143"/>
    </row>
    <row r="218" spans="1:14" x14ac:dyDescent="0.3">
      <c r="A218" s="27">
        <v>4</v>
      </c>
      <c r="B218" s="31" t="b">
        <f>IF(入力!$E$16="北海道",B20,IF(入力!$E$16="東北",B42,IF(入力!$E$16="東京",B64,IF(入力!$E$16="中部",B86,IF(入力!$E$16="北陸",B108,IF(入力!$E$16="関西",B130,IF(入力!$E$16="中国",B152,IF(入力!$E$16="四国",B174,IF(入力!$E$16="九州",B196)))))))))</f>
        <v>0</v>
      </c>
      <c r="C218" s="32" t="b">
        <f>IF(入力!$E$16="北海道",C20,IF(入力!$E$16="東北",C42,IF(入力!$E$16="東京",C64,IF(入力!$E$16="中部",C86,IF(入力!$E$16="北陸",C108,IF(入力!$E$16="関西",C130,IF(入力!$E$16="中国",C152,IF(入力!$E$16="四国",C174,IF(入力!$E$16="九州",C196)))))))))</f>
        <v>0</v>
      </c>
      <c r="D218" s="32" t="b">
        <f>IF(入力!$E$16="北海道",D20,IF(入力!$E$16="東北",D42,IF(入力!$E$16="東京",D64,IF(入力!$E$16="中部",D86,IF(入力!$E$16="北陸",D108,IF(入力!$E$16="関西",D130,IF(入力!$E$16="中国",D152,IF(入力!$E$16="四国",D174,IF(入力!$E$16="九州",D196)))))))))</f>
        <v>0</v>
      </c>
      <c r="E218" s="32" t="b">
        <f>IF(入力!$E$16="北海道",E20,IF(入力!$E$16="東北",E42,IF(入力!$E$16="東京",E64,IF(入力!$E$16="中部",E86,IF(入力!$E$16="北陸",E108,IF(入力!$E$16="関西",E130,IF(入力!$E$16="中国",E152,IF(入力!$E$16="四国",E174,IF(入力!$E$16="九州",E196)))))))))</f>
        <v>0</v>
      </c>
      <c r="F218" s="32" t="b">
        <f>IF(入力!$E$16="北海道",F20,IF(入力!$E$16="東北",F42,IF(入力!$E$16="東京",F64,IF(入力!$E$16="中部",F86,IF(入力!$E$16="北陸",F108,IF(入力!$E$16="関西",F130,IF(入力!$E$16="中国",F152,IF(入力!$E$16="四国",F174,IF(入力!$E$16="九州",F196)))))))))</f>
        <v>0</v>
      </c>
      <c r="G218" s="32" t="b">
        <f>IF(入力!$E$16="北海道",G20,IF(入力!$E$16="東北",G42,IF(入力!$E$16="東京",G64,IF(入力!$E$16="中部",G86,IF(入力!$E$16="北陸",G108,IF(入力!$E$16="関西",G130,IF(入力!$E$16="中国",G152,IF(入力!$E$16="四国",G174,IF(入力!$E$16="九州",G196)))))))))</f>
        <v>0</v>
      </c>
      <c r="H218" s="32" t="b">
        <f>IF(入力!$E$16="北海道",H20,IF(入力!$E$16="東北",H42,IF(入力!$E$16="東京",H64,IF(入力!$E$16="中部",H86,IF(入力!$E$16="北陸",H108,IF(入力!$E$16="関西",H130,IF(入力!$E$16="中国",H152,IF(入力!$E$16="四国",H174,IF(入力!$E$16="九州",H196)))))))))</f>
        <v>0</v>
      </c>
      <c r="I218" s="32" t="b">
        <f>IF(入力!$E$16="北海道",I20,IF(入力!$E$16="東北",I42,IF(入力!$E$16="東京",I64,IF(入力!$E$16="中部",I86,IF(入力!$E$16="北陸",I108,IF(入力!$E$16="関西",I130,IF(入力!$E$16="中国",I152,IF(入力!$E$16="四国",I174,IF(入力!$E$16="九州",I196)))))))))</f>
        <v>0</v>
      </c>
      <c r="J218" s="32" t="b">
        <f>IF(入力!$E$16="北海道",J20,IF(入力!$E$16="東北",J42,IF(入力!$E$16="東京",J64,IF(入力!$E$16="中部",J86,IF(入力!$E$16="北陸",J108,IF(入力!$E$16="関西",J130,IF(入力!$E$16="中国",J152,IF(入力!$E$16="四国",J174,IF(入力!$E$16="九州",J196)))))))))</f>
        <v>0</v>
      </c>
      <c r="K218" s="32" t="b">
        <f>IF(入力!$E$16="北海道",K20,IF(入力!$E$16="東北",K42,IF(入力!$E$16="東京",K64,IF(入力!$E$16="中部",K86,IF(入力!$E$16="北陸",K108,IF(入力!$E$16="関西",K130,IF(入力!$E$16="中国",K152,IF(入力!$E$16="四国",K174,IF(入力!$E$16="九州",K196)))))))))</f>
        <v>0</v>
      </c>
      <c r="L218" s="32" t="b">
        <f>IF(入力!$E$16="北海道",L20,IF(入力!$E$16="東北",L42,IF(入力!$E$16="東京",L64,IF(入力!$E$16="中部",L86,IF(入力!$E$16="北陸",L108,IF(入力!$E$16="関西",L130,IF(入力!$E$16="中国",L152,IF(入力!$E$16="四国",L174,IF(入力!$E$16="九州",L196)))))))))</f>
        <v>0</v>
      </c>
      <c r="M218" s="33" t="b">
        <f>IF(入力!$E$16="北海道",M20,IF(入力!$E$16="東北",M42,IF(入力!$E$16="東京",M64,IF(入力!$E$16="中部",M86,IF(入力!$E$16="北陸",M108,IF(入力!$E$16="関西",M130,IF(入力!$E$16="中国",M152,IF(入力!$E$16="四国",M174,IF(入力!$E$16="九州",M196)))))))))</f>
        <v>0</v>
      </c>
      <c r="N218" s="143"/>
    </row>
    <row r="219" spans="1:14" x14ac:dyDescent="0.3">
      <c r="A219" s="27">
        <v>3</v>
      </c>
      <c r="B219" s="31" t="b">
        <f>IF(入力!$E$16="北海道",B21,IF(入力!$E$16="東北",B43,IF(入力!$E$16="東京",B65,IF(入力!$E$16="中部",B87,IF(入力!$E$16="北陸",B109,IF(入力!$E$16="関西",B131,IF(入力!$E$16="中国",B153,IF(入力!$E$16="四国",B175,IF(入力!$E$16="九州",B197)))))))))</f>
        <v>0</v>
      </c>
      <c r="C219" s="32" t="b">
        <f>IF(入力!$E$16="北海道",C21,IF(入力!$E$16="東北",C43,IF(入力!$E$16="東京",C65,IF(入力!$E$16="中部",C87,IF(入力!$E$16="北陸",C109,IF(入力!$E$16="関西",C131,IF(入力!$E$16="中国",C153,IF(入力!$E$16="四国",C175,IF(入力!$E$16="九州",C197)))))))))</f>
        <v>0</v>
      </c>
      <c r="D219" s="32" t="b">
        <f>IF(入力!$E$16="北海道",D21,IF(入力!$E$16="東北",D43,IF(入力!$E$16="東京",D65,IF(入力!$E$16="中部",D87,IF(入力!$E$16="北陸",D109,IF(入力!$E$16="関西",D131,IF(入力!$E$16="中国",D153,IF(入力!$E$16="四国",D175,IF(入力!$E$16="九州",D197)))))))))</f>
        <v>0</v>
      </c>
      <c r="E219" s="32" t="b">
        <f>IF(入力!$E$16="北海道",E21,IF(入力!$E$16="東北",E43,IF(入力!$E$16="東京",E65,IF(入力!$E$16="中部",E87,IF(入力!$E$16="北陸",E109,IF(入力!$E$16="関西",E131,IF(入力!$E$16="中国",E153,IF(入力!$E$16="四国",E175,IF(入力!$E$16="九州",E197)))))))))</f>
        <v>0</v>
      </c>
      <c r="F219" s="32" t="b">
        <f>IF(入力!$E$16="北海道",F21,IF(入力!$E$16="東北",F43,IF(入力!$E$16="東京",F65,IF(入力!$E$16="中部",F87,IF(入力!$E$16="北陸",F109,IF(入力!$E$16="関西",F131,IF(入力!$E$16="中国",F153,IF(入力!$E$16="四国",F175,IF(入力!$E$16="九州",F197)))))))))</f>
        <v>0</v>
      </c>
      <c r="G219" s="32" t="b">
        <f>IF(入力!$E$16="北海道",G21,IF(入力!$E$16="東北",G43,IF(入力!$E$16="東京",G65,IF(入力!$E$16="中部",G87,IF(入力!$E$16="北陸",G109,IF(入力!$E$16="関西",G131,IF(入力!$E$16="中国",G153,IF(入力!$E$16="四国",G175,IF(入力!$E$16="九州",G197)))))))))</f>
        <v>0</v>
      </c>
      <c r="H219" s="32" t="b">
        <f>IF(入力!$E$16="北海道",H21,IF(入力!$E$16="東北",H43,IF(入力!$E$16="東京",H65,IF(入力!$E$16="中部",H87,IF(入力!$E$16="北陸",H109,IF(入力!$E$16="関西",H131,IF(入力!$E$16="中国",H153,IF(入力!$E$16="四国",H175,IF(入力!$E$16="九州",H197)))))))))</f>
        <v>0</v>
      </c>
      <c r="I219" s="32" t="b">
        <f>IF(入力!$E$16="北海道",I21,IF(入力!$E$16="東北",I43,IF(入力!$E$16="東京",I65,IF(入力!$E$16="中部",I87,IF(入力!$E$16="北陸",I109,IF(入力!$E$16="関西",I131,IF(入力!$E$16="中国",I153,IF(入力!$E$16="四国",I175,IF(入力!$E$16="九州",I197)))))))))</f>
        <v>0</v>
      </c>
      <c r="J219" s="32" t="b">
        <f>IF(入力!$E$16="北海道",J21,IF(入力!$E$16="東北",J43,IF(入力!$E$16="東京",J65,IF(入力!$E$16="中部",J87,IF(入力!$E$16="北陸",J109,IF(入力!$E$16="関西",J131,IF(入力!$E$16="中国",J153,IF(入力!$E$16="四国",J175,IF(入力!$E$16="九州",J197)))))))))</f>
        <v>0</v>
      </c>
      <c r="K219" s="32" t="b">
        <f>IF(入力!$E$16="北海道",K21,IF(入力!$E$16="東北",K43,IF(入力!$E$16="東京",K65,IF(入力!$E$16="中部",K87,IF(入力!$E$16="北陸",K109,IF(入力!$E$16="関西",K131,IF(入力!$E$16="中国",K153,IF(入力!$E$16="四国",K175,IF(入力!$E$16="九州",K197)))))))))</f>
        <v>0</v>
      </c>
      <c r="L219" s="32" t="b">
        <f>IF(入力!$E$16="北海道",L21,IF(入力!$E$16="東北",L43,IF(入力!$E$16="東京",L65,IF(入力!$E$16="中部",L87,IF(入力!$E$16="北陸",L109,IF(入力!$E$16="関西",L131,IF(入力!$E$16="中国",L153,IF(入力!$E$16="四国",L175,IF(入力!$E$16="九州",L197)))))))))</f>
        <v>0</v>
      </c>
      <c r="M219" s="33" t="b">
        <f>IF(入力!$E$16="北海道",M21,IF(入力!$E$16="東北",M43,IF(入力!$E$16="東京",M65,IF(入力!$E$16="中部",M87,IF(入力!$E$16="北陸",M109,IF(入力!$E$16="関西",M131,IF(入力!$E$16="中国",M153,IF(入力!$E$16="四国",M175,IF(入力!$E$16="九州",M197)))))))))</f>
        <v>0</v>
      </c>
      <c r="N219" s="143"/>
    </row>
    <row r="220" spans="1:14" x14ac:dyDescent="0.3">
      <c r="A220" s="27">
        <v>2</v>
      </c>
      <c r="B220" s="31" t="b">
        <f>IF(入力!$E$16="北海道",B22,IF(入力!$E$16="東北",B44,IF(入力!$E$16="東京",B66,IF(入力!$E$16="中部",B88,IF(入力!$E$16="北陸",B110,IF(入力!$E$16="関西",B132,IF(入力!$E$16="中国",B154,IF(入力!$E$16="四国",B176,IF(入力!$E$16="九州",B198)))))))))</f>
        <v>0</v>
      </c>
      <c r="C220" s="32" t="b">
        <f>IF(入力!$E$16="北海道",C22,IF(入力!$E$16="東北",C44,IF(入力!$E$16="東京",C66,IF(入力!$E$16="中部",C88,IF(入力!$E$16="北陸",C110,IF(入力!$E$16="関西",C132,IF(入力!$E$16="中国",C154,IF(入力!$E$16="四国",C176,IF(入力!$E$16="九州",C198)))))))))</f>
        <v>0</v>
      </c>
      <c r="D220" s="32" t="b">
        <f>IF(入力!$E$16="北海道",D22,IF(入力!$E$16="東北",D44,IF(入力!$E$16="東京",D66,IF(入力!$E$16="中部",D88,IF(入力!$E$16="北陸",D110,IF(入力!$E$16="関西",D132,IF(入力!$E$16="中国",D154,IF(入力!$E$16="四国",D176,IF(入力!$E$16="九州",D198)))))))))</f>
        <v>0</v>
      </c>
      <c r="E220" s="32" t="b">
        <f>IF(入力!$E$16="北海道",E22,IF(入力!$E$16="東北",E44,IF(入力!$E$16="東京",E66,IF(入力!$E$16="中部",E88,IF(入力!$E$16="北陸",E110,IF(入力!$E$16="関西",E132,IF(入力!$E$16="中国",E154,IF(入力!$E$16="四国",E176,IF(入力!$E$16="九州",E198)))))))))</f>
        <v>0</v>
      </c>
      <c r="F220" s="32" t="b">
        <f>IF(入力!$E$16="北海道",F22,IF(入力!$E$16="東北",F44,IF(入力!$E$16="東京",F66,IF(入力!$E$16="中部",F88,IF(入力!$E$16="北陸",F110,IF(入力!$E$16="関西",F132,IF(入力!$E$16="中国",F154,IF(入力!$E$16="四国",F176,IF(入力!$E$16="九州",F198)))))))))</f>
        <v>0</v>
      </c>
      <c r="G220" s="32" t="b">
        <f>IF(入力!$E$16="北海道",G22,IF(入力!$E$16="東北",G44,IF(入力!$E$16="東京",G66,IF(入力!$E$16="中部",G88,IF(入力!$E$16="北陸",G110,IF(入力!$E$16="関西",G132,IF(入力!$E$16="中国",G154,IF(入力!$E$16="四国",G176,IF(入力!$E$16="九州",G198)))))))))</f>
        <v>0</v>
      </c>
      <c r="H220" s="32" t="b">
        <f>IF(入力!$E$16="北海道",H22,IF(入力!$E$16="東北",H44,IF(入力!$E$16="東京",H66,IF(入力!$E$16="中部",H88,IF(入力!$E$16="北陸",H110,IF(入力!$E$16="関西",H132,IF(入力!$E$16="中国",H154,IF(入力!$E$16="四国",H176,IF(入力!$E$16="九州",H198)))))))))</f>
        <v>0</v>
      </c>
      <c r="I220" s="32" t="b">
        <f>IF(入力!$E$16="北海道",I22,IF(入力!$E$16="東北",I44,IF(入力!$E$16="東京",I66,IF(入力!$E$16="中部",I88,IF(入力!$E$16="北陸",I110,IF(入力!$E$16="関西",I132,IF(入力!$E$16="中国",I154,IF(入力!$E$16="四国",I176,IF(入力!$E$16="九州",I198)))))))))</f>
        <v>0</v>
      </c>
      <c r="J220" s="32" t="b">
        <f>IF(入力!$E$16="北海道",J22,IF(入力!$E$16="東北",J44,IF(入力!$E$16="東京",J66,IF(入力!$E$16="中部",J88,IF(入力!$E$16="北陸",J110,IF(入力!$E$16="関西",J132,IF(入力!$E$16="中国",J154,IF(入力!$E$16="四国",J176,IF(入力!$E$16="九州",J198)))))))))</f>
        <v>0</v>
      </c>
      <c r="K220" s="32" t="b">
        <f>IF(入力!$E$16="北海道",K22,IF(入力!$E$16="東北",K44,IF(入力!$E$16="東京",K66,IF(入力!$E$16="中部",K88,IF(入力!$E$16="北陸",K110,IF(入力!$E$16="関西",K132,IF(入力!$E$16="中国",K154,IF(入力!$E$16="四国",K176,IF(入力!$E$16="九州",K198)))))))))</f>
        <v>0</v>
      </c>
      <c r="L220" s="32" t="b">
        <f>IF(入力!$E$16="北海道",L22,IF(入力!$E$16="東北",L44,IF(入力!$E$16="東京",L66,IF(入力!$E$16="中部",L88,IF(入力!$E$16="北陸",L110,IF(入力!$E$16="関西",L132,IF(入力!$E$16="中国",L154,IF(入力!$E$16="四国",L176,IF(入力!$E$16="九州",L198)))))))))</f>
        <v>0</v>
      </c>
      <c r="M220" s="33" t="b">
        <f>IF(入力!$E$16="北海道",M22,IF(入力!$E$16="東北",M44,IF(入力!$E$16="東京",M66,IF(入力!$E$16="中部",M88,IF(入力!$E$16="北陸",M110,IF(入力!$E$16="関西",M132,IF(入力!$E$16="中国",M154,IF(入力!$E$16="四国",M176,IF(入力!$E$16="九州",M198)))))))))</f>
        <v>0</v>
      </c>
      <c r="N220" s="143"/>
    </row>
    <row r="221" spans="1:14" x14ac:dyDescent="0.3">
      <c r="A221" s="27">
        <v>1</v>
      </c>
      <c r="B221" s="34" t="b">
        <f>IF(入力!$E$16="北海道",B23,IF(入力!$E$16="東北",B45,IF(入力!$E$16="東京",B67,IF(入力!$E$16="中部",B89,IF(入力!$E$16="北陸",B111,IF(入力!$E$16="関西",B133,IF(入力!$E$16="中国",B155,IF(入力!$E$16="四国",B177,IF(入力!$E$16="九州",B199)))))))))</f>
        <v>0</v>
      </c>
      <c r="C221" s="35" t="b">
        <f>IF(入力!$E$16="北海道",C23,IF(入力!$E$16="東北",C45,IF(入力!$E$16="東京",C67,IF(入力!$E$16="中部",C89,IF(入力!$E$16="北陸",C111,IF(入力!$E$16="関西",C133,IF(入力!$E$16="中国",C155,IF(入力!$E$16="四国",C177,IF(入力!$E$16="九州",C199)))))))))</f>
        <v>0</v>
      </c>
      <c r="D221" s="35" t="b">
        <f>IF(入力!$E$16="北海道",D23,IF(入力!$E$16="東北",D45,IF(入力!$E$16="東京",D67,IF(入力!$E$16="中部",D89,IF(入力!$E$16="北陸",D111,IF(入力!$E$16="関西",D133,IF(入力!$E$16="中国",D155,IF(入力!$E$16="四国",D177,IF(入力!$E$16="九州",D199)))))))))</f>
        <v>0</v>
      </c>
      <c r="E221" s="35" t="b">
        <f>IF(入力!$E$16="北海道",E23,IF(入力!$E$16="東北",E45,IF(入力!$E$16="東京",E67,IF(入力!$E$16="中部",E89,IF(入力!$E$16="北陸",E111,IF(入力!$E$16="関西",E133,IF(入力!$E$16="中国",E155,IF(入力!$E$16="四国",E177,IF(入力!$E$16="九州",E199)))))))))</f>
        <v>0</v>
      </c>
      <c r="F221" s="35" t="b">
        <f>IF(入力!$E$16="北海道",F23,IF(入力!$E$16="東北",F45,IF(入力!$E$16="東京",F67,IF(入力!$E$16="中部",F89,IF(入力!$E$16="北陸",F111,IF(入力!$E$16="関西",F133,IF(入力!$E$16="中国",F155,IF(入力!$E$16="四国",F177,IF(入力!$E$16="九州",F199)))))))))</f>
        <v>0</v>
      </c>
      <c r="G221" s="35" t="b">
        <f>IF(入力!$E$16="北海道",G23,IF(入力!$E$16="東北",G45,IF(入力!$E$16="東京",G67,IF(入力!$E$16="中部",G89,IF(入力!$E$16="北陸",G111,IF(入力!$E$16="関西",G133,IF(入力!$E$16="中国",G155,IF(入力!$E$16="四国",G177,IF(入力!$E$16="九州",G199)))))))))</f>
        <v>0</v>
      </c>
      <c r="H221" s="35" t="b">
        <f>IF(入力!$E$16="北海道",H23,IF(入力!$E$16="東北",H45,IF(入力!$E$16="東京",H67,IF(入力!$E$16="中部",H89,IF(入力!$E$16="北陸",H111,IF(入力!$E$16="関西",H133,IF(入力!$E$16="中国",H155,IF(入力!$E$16="四国",H177,IF(入力!$E$16="九州",H199)))))))))</f>
        <v>0</v>
      </c>
      <c r="I221" s="35" t="b">
        <f>IF(入力!$E$16="北海道",I23,IF(入力!$E$16="東北",I45,IF(入力!$E$16="東京",I67,IF(入力!$E$16="中部",I89,IF(入力!$E$16="北陸",I111,IF(入力!$E$16="関西",I133,IF(入力!$E$16="中国",I155,IF(入力!$E$16="四国",I177,IF(入力!$E$16="九州",I199)))))))))</f>
        <v>0</v>
      </c>
      <c r="J221" s="35" t="b">
        <f>IF(入力!$E$16="北海道",J23,IF(入力!$E$16="東北",J45,IF(入力!$E$16="東京",J67,IF(入力!$E$16="中部",J89,IF(入力!$E$16="北陸",J111,IF(入力!$E$16="関西",J133,IF(入力!$E$16="中国",J155,IF(入力!$E$16="四国",J177,IF(入力!$E$16="九州",J199)))))))))</f>
        <v>0</v>
      </c>
      <c r="K221" s="35" t="b">
        <f>IF(入力!$E$16="北海道",K23,IF(入力!$E$16="東北",K45,IF(入力!$E$16="東京",K67,IF(入力!$E$16="中部",K89,IF(入力!$E$16="北陸",K111,IF(入力!$E$16="関西",K133,IF(入力!$E$16="中国",K155,IF(入力!$E$16="四国",K177,IF(入力!$E$16="九州",K199)))))))))</f>
        <v>0</v>
      </c>
      <c r="L221" s="35" t="b">
        <f>IF(入力!$E$16="北海道",L23,IF(入力!$E$16="東北",L45,IF(入力!$E$16="東京",L67,IF(入力!$E$16="中部",L89,IF(入力!$E$16="北陸",L111,IF(入力!$E$16="関西",L133,IF(入力!$E$16="中国",L155,IF(入力!$E$16="四国",L177,IF(入力!$E$16="九州",L199)))))))))</f>
        <v>0</v>
      </c>
      <c r="M221" s="36" t="b">
        <f>IF(入力!$E$16="北海道",M23,IF(入力!$E$16="東北",M45,IF(入力!$E$16="東京",M67,IF(入力!$E$16="中部",M89,IF(入力!$E$16="北陸",M111,IF(入力!$E$16="関西",M133,IF(入力!$E$16="中国",M155,IF(入力!$E$16="四国",M177,IF(入力!$E$16="九州",M199)))))))))</f>
        <v>0</v>
      </c>
      <c r="N221" s="143"/>
    </row>
  </sheetData>
  <phoneticPr fontId="2"/>
  <hyperlinks>
    <hyperlink ref="A1" r:id="rId1" xr:uid="{2566683D-0B88-4DC0-89C9-D4CF4ED7D674}"/>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00FF"/>
    <pageSetUpPr fitToPage="1"/>
  </sheetPr>
  <dimension ref="A1:Z75"/>
  <sheetViews>
    <sheetView tabSelected="1" view="pageBreakPreview" zoomScale="60" zoomScaleNormal="60" workbookViewId="0"/>
  </sheetViews>
  <sheetFormatPr defaultColWidth="9" defaultRowHeight="15" x14ac:dyDescent="0.3"/>
  <cols>
    <col min="1" max="4" width="6" style="1" customWidth="1"/>
    <col min="5" max="16" width="12.6640625" style="1" bestFit="1" customWidth="1"/>
    <col min="17" max="18" width="5.6640625" style="1" customWidth="1"/>
    <col min="19" max="19" width="7.88671875" style="1" customWidth="1"/>
    <col min="20" max="20" width="5.6640625" style="1" customWidth="1"/>
    <col min="21" max="16384" width="9" style="1"/>
  </cols>
  <sheetData>
    <row r="1" spans="1:25" ht="16.2" x14ac:dyDescent="0.3">
      <c r="A1" s="41" t="s">
        <v>139</v>
      </c>
      <c r="B1" s="41"/>
      <c r="C1" s="41"/>
      <c r="D1" s="41"/>
      <c r="E1" s="41"/>
      <c r="F1" s="125" t="s">
        <v>73</v>
      </c>
      <c r="G1" s="84"/>
      <c r="H1" s="121"/>
      <c r="I1" s="43" t="s">
        <v>74</v>
      </c>
      <c r="J1" s="44"/>
      <c r="L1" s="44"/>
      <c r="M1" s="44"/>
      <c r="N1" s="44"/>
      <c r="O1" s="44"/>
      <c r="P1" s="44"/>
      <c r="Q1" s="44"/>
      <c r="R1" s="44"/>
      <c r="S1" s="44"/>
      <c r="T1" s="44"/>
      <c r="U1" s="44"/>
      <c r="V1" s="44"/>
      <c r="W1" s="44"/>
      <c r="X1" s="44"/>
    </row>
    <row r="2" spans="1:25" ht="16.2" x14ac:dyDescent="0.3">
      <c r="A2" s="180" t="s">
        <v>0</v>
      </c>
      <c r="B2" s="181"/>
      <c r="C2" s="92"/>
      <c r="D2" s="92"/>
      <c r="E2" s="92"/>
      <c r="F2" s="92"/>
      <c r="G2" s="92"/>
      <c r="H2" s="92"/>
      <c r="I2" s="92"/>
      <c r="J2" s="92"/>
      <c r="K2" s="92"/>
      <c r="L2" s="92"/>
      <c r="M2" s="92"/>
      <c r="N2" s="92"/>
      <c r="O2" s="92"/>
      <c r="P2" s="92"/>
      <c r="Q2" s="92"/>
      <c r="R2" s="44"/>
      <c r="S2" s="44"/>
      <c r="T2" s="44"/>
      <c r="U2" s="44"/>
      <c r="V2" s="44"/>
      <c r="W2" s="44"/>
      <c r="X2" s="44"/>
      <c r="Y2" s="44"/>
    </row>
    <row r="3" spans="1:25" ht="16.2" x14ac:dyDescent="0.3">
      <c r="A3" s="128"/>
      <c r="B3" s="93"/>
      <c r="C3" s="92"/>
      <c r="D3" s="92"/>
      <c r="E3" s="92"/>
      <c r="F3" s="92"/>
      <c r="G3" s="92"/>
      <c r="H3" s="92"/>
      <c r="I3" s="92"/>
      <c r="J3" s="92"/>
      <c r="K3" s="92"/>
      <c r="L3" s="92"/>
      <c r="M3" s="92"/>
      <c r="N3" s="92"/>
      <c r="O3" s="92"/>
      <c r="P3" s="92"/>
      <c r="Q3" s="92"/>
      <c r="R3" s="44"/>
      <c r="S3" s="44"/>
      <c r="T3" s="44"/>
      <c r="U3" s="44"/>
      <c r="V3" s="44"/>
      <c r="W3" s="44"/>
      <c r="X3" s="44"/>
      <c r="Y3" s="44"/>
    </row>
    <row r="4" spans="1:25" ht="16.2" x14ac:dyDescent="0.3">
      <c r="A4" s="182" t="s">
        <v>169</v>
      </c>
      <c r="B4" s="182"/>
      <c r="C4" s="182"/>
      <c r="D4" s="182"/>
      <c r="E4" s="182"/>
      <c r="F4" s="182"/>
      <c r="G4" s="182"/>
      <c r="H4" s="182"/>
      <c r="I4" s="182"/>
      <c r="J4" s="182"/>
      <c r="K4" s="182"/>
      <c r="L4" s="182"/>
      <c r="M4" s="182"/>
      <c r="N4" s="182"/>
      <c r="O4" s="182"/>
      <c r="P4" s="182"/>
      <c r="Q4" s="182"/>
      <c r="R4" s="44"/>
      <c r="S4" s="44"/>
      <c r="T4" s="44"/>
      <c r="U4" s="44"/>
      <c r="V4" s="44"/>
      <c r="W4" s="44"/>
      <c r="X4" s="44"/>
      <c r="Y4" s="44"/>
    </row>
    <row r="5" spans="1:25" ht="16.2" x14ac:dyDescent="0.3">
      <c r="A5" s="92"/>
      <c r="B5" s="92"/>
      <c r="C5" s="92"/>
      <c r="D5" s="92"/>
      <c r="E5" s="92"/>
      <c r="F5" s="92"/>
      <c r="G5" s="92"/>
      <c r="H5" s="92"/>
      <c r="I5" s="92"/>
      <c r="J5" s="92"/>
      <c r="K5" s="92"/>
      <c r="L5" s="92"/>
      <c r="M5" s="92"/>
      <c r="N5" s="94"/>
      <c r="O5" s="92"/>
      <c r="P5" s="92"/>
      <c r="Q5" s="92"/>
      <c r="R5" s="44"/>
      <c r="S5" s="44"/>
      <c r="T5" s="44"/>
      <c r="U5" s="44"/>
      <c r="V5" s="44"/>
      <c r="W5" s="44"/>
      <c r="X5" s="44"/>
      <c r="Y5" s="44"/>
    </row>
    <row r="6" spans="1:25" ht="16.2" x14ac:dyDescent="0.3">
      <c r="A6" s="182" t="s">
        <v>158</v>
      </c>
      <c r="B6" s="182"/>
      <c r="C6" s="182"/>
      <c r="D6" s="182"/>
      <c r="E6" s="182"/>
      <c r="F6" s="182"/>
      <c r="G6" s="182"/>
      <c r="H6" s="182"/>
      <c r="I6" s="182"/>
      <c r="J6" s="182"/>
      <c r="K6" s="182"/>
      <c r="L6" s="182"/>
      <c r="M6" s="182"/>
      <c r="N6" s="182"/>
      <c r="O6" s="182"/>
      <c r="P6" s="182"/>
      <c r="Q6" s="182"/>
      <c r="R6" s="44"/>
      <c r="S6" s="44"/>
      <c r="T6" s="44"/>
      <c r="U6" s="44"/>
      <c r="V6" s="44"/>
      <c r="W6" s="44"/>
      <c r="X6" s="44"/>
      <c r="Y6" s="44"/>
    </row>
    <row r="7" spans="1:25" ht="16.2" x14ac:dyDescent="0.3">
      <c r="A7" s="95"/>
      <c r="B7" s="95"/>
      <c r="C7" s="95"/>
      <c r="D7" s="95"/>
      <c r="E7" s="95"/>
      <c r="F7" s="95"/>
      <c r="G7" s="95"/>
      <c r="H7" s="95"/>
      <c r="I7" s="95"/>
      <c r="J7" s="95"/>
      <c r="K7" s="95"/>
      <c r="L7" s="95"/>
      <c r="M7" s="95"/>
      <c r="N7" s="95"/>
      <c r="O7" s="95"/>
      <c r="P7" s="95"/>
      <c r="Q7" s="95"/>
      <c r="R7" s="44"/>
      <c r="S7" s="44"/>
      <c r="T7" s="44"/>
      <c r="U7" s="44"/>
      <c r="V7" s="44"/>
      <c r="W7" s="44"/>
      <c r="X7" s="44"/>
      <c r="Y7" s="44"/>
    </row>
    <row r="8" spans="1:25" ht="16.2" x14ac:dyDescent="0.3">
      <c r="A8" s="96" t="s">
        <v>142</v>
      </c>
      <c r="B8" s="95"/>
      <c r="C8" s="95"/>
      <c r="D8" s="95"/>
      <c r="E8" s="95"/>
      <c r="F8" s="95"/>
      <c r="G8" s="95"/>
      <c r="H8" s="95"/>
      <c r="I8" s="95"/>
      <c r="J8" s="95"/>
      <c r="K8" s="95"/>
      <c r="L8" s="95"/>
      <c r="M8" s="95"/>
      <c r="N8" s="95"/>
      <c r="O8" s="95"/>
      <c r="P8" s="95"/>
      <c r="Q8" s="95"/>
      <c r="R8" s="44"/>
      <c r="S8" s="44"/>
      <c r="T8" s="44"/>
      <c r="U8" s="44"/>
      <c r="V8" s="44"/>
      <c r="W8" s="44"/>
      <c r="X8" s="44"/>
      <c r="Y8" s="44"/>
    </row>
    <row r="9" spans="1:25" ht="18.600000000000001" x14ac:dyDescent="0.3">
      <c r="A9" s="95"/>
      <c r="B9" s="97" t="s">
        <v>89</v>
      </c>
      <c r="C9" s="95"/>
      <c r="D9" s="95"/>
      <c r="E9" s="95"/>
      <c r="F9" s="95"/>
      <c r="G9" s="95"/>
      <c r="H9" s="95"/>
      <c r="I9" s="95"/>
      <c r="J9" s="95"/>
      <c r="K9" s="95"/>
      <c r="L9" s="95"/>
      <c r="M9" s="95"/>
      <c r="N9" s="95"/>
      <c r="O9" s="95"/>
      <c r="P9" s="95"/>
      <c r="Q9" s="95"/>
      <c r="R9" s="44"/>
      <c r="S9" s="44"/>
      <c r="T9" s="44"/>
      <c r="U9" s="44"/>
      <c r="V9" s="44"/>
      <c r="W9" s="44"/>
      <c r="X9" s="44"/>
      <c r="Y9" s="44"/>
    </row>
    <row r="10" spans="1:25" ht="16.2" x14ac:dyDescent="0.3">
      <c r="A10" s="44"/>
      <c r="B10" s="44"/>
      <c r="C10" s="92"/>
      <c r="D10" s="92"/>
      <c r="E10" s="98"/>
      <c r="F10" s="98"/>
      <c r="G10" s="98"/>
      <c r="H10" s="98"/>
      <c r="I10" s="98"/>
      <c r="J10" s="98"/>
      <c r="K10" s="98"/>
      <c r="L10" s="98"/>
      <c r="M10" s="98"/>
      <c r="N10" s="98"/>
      <c r="O10" s="98"/>
      <c r="P10" s="98"/>
      <c r="Q10" s="92"/>
      <c r="R10" s="44"/>
      <c r="S10" s="44"/>
      <c r="T10" s="44"/>
      <c r="U10" s="44"/>
      <c r="V10" s="44"/>
      <c r="W10" s="44"/>
      <c r="X10" s="44"/>
      <c r="Y10" s="44"/>
    </row>
    <row r="11" spans="1:25" ht="16.2" x14ac:dyDescent="0.3">
      <c r="A11" s="99"/>
      <c r="B11" s="99"/>
      <c r="C11" s="99"/>
      <c r="D11" s="99"/>
      <c r="E11" s="152" t="str">
        <f>IF(OR($R$18=1,$R$37=1,$R$39=1,$R$45=1,$R$47=1),"！！！入力エラーがあります。R列のコメントを確認してください。！！！","")</f>
        <v/>
      </c>
      <c r="F11" s="100"/>
      <c r="G11" s="100"/>
      <c r="H11" s="100"/>
      <c r="I11" s="100"/>
      <c r="J11" s="100"/>
      <c r="K11" s="100"/>
      <c r="L11" s="99"/>
      <c r="M11" s="183" t="s">
        <v>143</v>
      </c>
      <c r="N11" s="183"/>
      <c r="O11" s="183"/>
      <c r="P11" s="183"/>
      <c r="Q11" s="183"/>
      <c r="R11" s="44"/>
      <c r="S11" s="44"/>
      <c r="T11" s="44"/>
      <c r="U11" s="44"/>
      <c r="V11" s="44"/>
      <c r="W11" s="44"/>
      <c r="X11" s="44"/>
    </row>
    <row r="12" spans="1:25" ht="24" customHeight="1" thickBot="1" x14ac:dyDescent="0.35">
      <c r="A12" s="184" t="s">
        <v>1</v>
      </c>
      <c r="B12" s="184"/>
      <c r="C12" s="184"/>
      <c r="D12" s="184"/>
      <c r="E12" s="185" t="s">
        <v>122</v>
      </c>
      <c r="F12" s="186"/>
      <c r="G12" s="186"/>
      <c r="H12" s="186"/>
      <c r="I12" s="186"/>
      <c r="J12" s="186"/>
      <c r="K12" s="186"/>
      <c r="L12" s="186"/>
      <c r="M12" s="186"/>
      <c r="N12" s="186"/>
      <c r="O12" s="186"/>
      <c r="P12" s="187"/>
      <c r="Q12" s="40" t="s">
        <v>2</v>
      </c>
      <c r="R12" s="153"/>
      <c r="S12" s="44"/>
      <c r="T12" s="44"/>
      <c r="U12" s="44"/>
      <c r="V12" s="44"/>
      <c r="W12" s="44"/>
      <c r="X12" s="44"/>
    </row>
    <row r="13" spans="1:25" ht="24" customHeight="1" x14ac:dyDescent="0.3">
      <c r="A13" s="184" t="s">
        <v>3</v>
      </c>
      <c r="B13" s="184"/>
      <c r="C13" s="184"/>
      <c r="D13" s="188"/>
      <c r="E13" s="189"/>
      <c r="F13" s="221"/>
      <c r="G13" s="221"/>
      <c r="H13" s="221"/>
      <c r="I13" s="221"/>
      <c r="J13" s="221"/>
      <c r="K13" s="221"/>
      <c r="L13" s="221"/>
      <c r="M13" s="221"/>
      <c r="N13" s="221"/>
      <c r="O13" s="221"/>
      <c r="P13" s="222"/>
      <c r="Q13" s="74"/>
      <c r="R13" s="153"/>
      <c r="S13" s="44"/>
      <c r="T13" s="44"/>
      <c r="U13" s="44"/>
      <c r="V13" s="44"/>
      <c r="W13" s="44"/>
      <c r="X13" s="44"/>
    </row>
    <row r="14" spans="1:25" ht="30" customHeight="1" x14ac:dyDescent="0.3">
      <c r="A14" s="192" t="s">
        <v>4</v>
      </c>
      <c r="B14" s="192"/>
      <c r="C14" s="192"/>
      <c r="D14" s="193"/>
      <c r="E14" s="194"/>
      <c r="F14" s="195"/>
      <c r="G14" s="195"/>
      <c r="H14" s="195"/>
      <c r="I14" s="195"/>
      <c r="J14" s="195"/>
      <c r="K14" s="195"/>
      <c r="L14" s="195"/>
      <c r="M14" s="195"/>
      <c r="N14" s="195"/>
      <c r="O14" s="195"/>
      <c r="P14" s="196"/>
      <c r="Q14" s="74"/>
      <c r="R14" s="153"/>
      <c r="S14" s="44"/>
      <c r="T14" s="44"/>
      <c r="U14" s="44"/>
      <c r="V14" s="44"/>
      <c r="W14" s="44"/>
      <c r="X14" s="44"/>
    </row>
    <row r="15" spans="1:25" ht="24" customHeight="1" x14ac:dyDescent="0.3">
      <c r="A15" s="184" t="s">
        <v>5</v>
      </c>
      <c r="B15" s="184"/>
      <c r="C15" s="184"/>
      <c r="D15" s="188"/>
      <c r="E15" s="194"/>
      <c r="F15" s="195"/>
      <c r="G15" s="195"/>
      <c r="H15" s="195"/>
      <c r="I15" s="195"/>
      <c r="J15" s="195"/>
      <c r="K15" s="195"/>
      <c r="L15" s="195"/>
      <c r="M15" s="195"/>
      <c r="N15" s="195"/>
      <c r="O15" s="195"/>
      <c r="P15" s="196"/>
      <c r="Q15" s="74"/>
      <c r="R15" s="153"/>
      <c r="S15" s="44"/>
      <c r="T15" s="44"/>
      <c r="U15" s="44"/>
      <c r="V15" s="44"/>
      <c r="W15" s="44"/>
      <c r="X15" s="44"/>
    </row>
    <row r="16" spans="1:25" ht="24" customHeight="1" x14ac:dyDescent="0.3">
      <c r="A16" s="184" t="s">
        <v>6</v>
      </c>
      <c r="B16" s="184"/>
      <c r="C16" s="184"/>
      <c r="D16" s="188"/>
      <c r="E16" s="197"/>
      <c r="F16" s="198"/>
      <c r="G16" s="198"/>
      <c r="H16" s="198"/>
      <c r="I16" s="198"/>
      <c r="J16" s="198"/>
      <c r="K16" s="198"/>
      <c r="L16" s="198"/>
      <c r="M16" s="198"/>
      <c r="N16" s="198"/>
      <c r="O16" s="198"/>
      <c r="P16" s="199"/>
      <c r="Q16" s="74"/>
      <c r="R16" s="153"/>
      <c r="S16" s="44"/>
      <c r="T16" s="44"/>
      <c r="U16" s="44"/>
      <c r="V16" s="44"/>
      <c r="W16" s="44"/>
      <c r="X16" s="44"/>
    </row>
    <row r="17" spans="1:24" ht="24" customHeight="1" thickBot="1" x14ac:dyDescent="0.35">
      <c r="A17" s="184" t="s">
        <v>7</v>
      </c>
      <c r="B17" s="184"/>
      <c r="C17" s="184"/>
      <c r="D17" s="188"/>
      <c r="E17" s="200"/>
      <c r="F17" s="223"/>
      <c r="G17" s="223"/>
      <c r="H17" s="223"/>
      <c r="I17" s="223"/>
      <c r="J17" s="223"/>
      <c r="K17" s="223"/>
      <c r="L17" s="223"/>
      <c r="M17" s="223"/>
      <c r="N17" s="223"/>
      <c r="O17" s="223"/>
      <c r="P17" s="224"/>
      <c r="Q17" s="75" t="s">
        <v>22</v>
      </c>
      <c r="R17" s="153"/>
      <c r="S17" s="44"/>
      <c r="T17" s="44"/>
      <c r="U17" s="44"/>
      <c r="V17" s="44"/>
      <c r="W17" s="44"/>
      <c r="X17" s="44"/>
    </row>
    <row r="18" spans="1:24" ht="24" customHeight="1" x14ac:dyDescent="0.3">
      <c r="A18" s="192" t="s">
        <v>144</v>
      </c>
      <c r="B18" s="184"/>
      <c r="C18" s="184"/>
      <c r="D18" s="188"/>
      <c r="E18" s="85" t="s">
        <v>10</v>
      </c>
      <c r="F18" s="85" t="s">
        <v>11</v>
      </c>
      <c r="G18" s="85" t="s">
        <v>12</v>
      </c>
      <c r="H18" s="85" t="s">
        <v>13</v>
      </c>
      <c r="I18" s="85" t="s">
        <v>14</v>
      </c>
      <c r="J18" s="85" t="s">
        <v>15</v>
      </c>
      <c r="K18" s="85" t="s">
        <v>16</v>
      </c>
      <c r="L18" s="85" t="s">
        <v>17</v>
      </c>
      <c r="M18" s="85" t="s">
        <v>18</v>
      </c>
      <c r="N18" s="85" t="s">
        <v>19</v>
      </c>
      <c r="O18" s="85" t="s">
        <v>20</v>
      </c>
      <c r="P18" s="85" t="s">
        <v>21</v>
      </c>
      <c r="Q18" s="88"/>
      <c r="R18" s="154" t="str">
        <f>IF(MAX(E19:P19)&gt;E17,1,"")</f>
        <v/>
      </c>
      <c r="S18" s="101"/>
      <c r="T18" s="44"/>
      <c r="U18" s="44"/>
      <c r="V18" s="44"/>
      <c r="W18" s="44"/>
      <c r="X18" s="44"/>
    </row>
    <row r="19" spans="1:24" ht="41.4" customHeight="1" x14ac:dyDescent="0.3">
      <c r="A19" s="184"/>
      <c r="B19" s="184"/>
      <c r="C19" s="184"/>
      <c r="D19" s="188"/>
      <c r="E19" s="144"/>
      <c r="F19" s="144"/>
      <c r="G19" s="144"/>
      <c r="H19" s="144"/>
      <c r="I19" s="144"/>
      <c r="J19" s="144"/>
      <c r="K19" s="144"/>
      <c r="L19" s="144"/>
      <c r="M19" s="144"/>
      <c r="N19" s="144"/>
      <c r="O19" s="144"/>
      <c r="P19" s="144"/>
      <c r="Q19" s="13" t="s">
        <v>22</v>
      </c>
      <c r="R19" s="155" t="str">
        <f>IF(MAX(E19:P19)&gt;E17,"※「各月の送電または放電可能電力(期待容量算出用)」が「設備容量」を超過している月があります。入力値を修正してください。","")</f>
        <v/>
      </c>
      <c r="S19" s="101"/>
      <c r="T19" s="44"/>
      <c r="U19" s="44"/>
      <c r="V19" s="44"/>
      <c r="W19" s="44"/>
      <c r="X19" s="44"/>
    </row>
    <row r="20" spans="1:24" ht="24" customHeight="1" x14ac:dyDescent="0.3">
      <c r="A20" s="192" t="s">
        <v>145</v>
      </c>
      <c r="B20" s="184"/>
      <c r="C20" s="184"/>
      <c r="D20" s="188"/>
      <c r="E20" s="85" t="s">
        <v>10</v>
      </c>
      <c r="F20" s="85" t="s">
        <v>11</v>
      </c>
      <c r="G20" s="85" t="s">
        <v>12</v>
      </c>
      <c r="H20" s="85" t="s">
        <v>13</v>
      </c>
      <c r="I20" s="85" t="s">
        <v>14</v>
      </c>
      <c r="J20" s="85" t="s">
        <v>15</v>
      </c>
      <c r="K20" s="85" t="s">
        <v>16</v>
      </c>
      <c r="L20" s="85" t="s">
        <v>17</v>
      </c>
      <c r="M20" s="85" t="s">
        <v>18</v>
      </c>
      <c r="N20" s="85" t="s">
        <v>19</v>
      </c>
      <c r="O20" s="85" t="s">
        <v>20</v>
      </c>
      <c r="P20" s="85" t="s">
        <v>21</v>
      </c>
      <c r="Q20" s="3"/>
      <c r="R20" s="154"/>
      <c r="S20" s="101"/>
      <c r="T20" s="44"/>
      <c r="U20" s="44"/>
      <c r="V20" s="44"/>
      <c r="W20" s="44"/>
      <c r="X20" s="44"/>
    </row>
    <row r="21" spans="1:24" ht="41.4" customHeight="1" x14ac:dyDescent="0.3">
      <c r="A21" s="184"/>
      <c r="B21" s="184"/>
      <c r="C21" s="184"/>
      <c r="D21" s="188"/>
      <c r="E21" s="112"/>
      <c r="F21" s="112"/>
      <c r="G21" s="112"/>
      <c r="H21" s="112"/>
      <c r="I21" s="112"/>
      <c r="J21" s="112"/>
      <c r="K21" s="112"/>
      <c r="L21" s="112"/>
      <c r="M21" s="112"/>
      <c r="N21" s="112"/>
      <c r="O21" s="112"/>
      <c r="P21" s="112"/>
      <c r="Q21" s="13" t="s">
        <v>58</v>
      </c>
      <c r="R21" s="154"/>
      <c r="S21" s="101"/>
      <c r="T21" s="44"/>
      <c r="U21" s="44"/>
      <c r="V21" s="44"/>
      <c r="W21" s="44"/>
      <c r="X21" s="44"/>
    </row>
    <row r="22" spans="1:24" ht="24" customHeight="1" x14ac:dyDescent="0.3">
      <c r="A22" s="192" t="s">
        <v>146</v>
      </c>
      <c r="B22" s="184"/>
      <c r="C22" s="184"/>
      <c r="D22" s="188"/>
      <c r="E22" s="85" t="s">
        <v>10</v>
      </c>
      <c r="F22" s="85" t="s">
        <v>11</v>
      </c>
      <c r="G22" s="85" t="s">
        <v>12</v>
      </c>
      <c r="H22" s="85" t="s">
        <v>13</v>
      </c>
      <c r="I22" s="85" t="s">
        <v>14</v>
      </c>
      <c r="J22" s="85" t="s">
        <v>15</v>
      </c>
      <c r="K22" s="85" t="s">
        <v>16</v>
      </c>
      <c r="L22" s="85" t="s">
        <v>17</v>
      </c>
      <c r="M22" s="85" t="s">
        <v>18</v>
      </c>
      <c r="N22" s="85" t="s">
        <v>19</v>
      </c>
      <c r="O22" s="85" t="s">
        <v>20</v>
      </c>
      <c r="P22" s="85" t="s">
        <v>21</v>
      </c>
      <c r="Q22" s="88"/>
      <c r="R22" s="154"/>
      <c r="S22" s="101"/>
      <c r="T22" s="44"/>
      <c r="U22" s="44"/>
      <c r="V22" s="44"/>
      <c r="W22" s="44"/>
      <c r="X22" s="44"/>
    </row>
    <row r="23" spans="1:24" ht="41.4" customHeight="1" x14ac:dyDescent="0.3">
      <c r="A23" s="184"/>
      <c r="B23" s="184"/>
      <c r="C23" s="184"/>
      <c r="D23" s="188"/>
      <c r="E23" s="145">
        <f>入力!E23</f>
        <v>0</v>
      </c>
      <c r="F23" s="145">
        <f>入力!F23</f>
        <v>0</v>
      </c>
      <c r="G23" s="145">
        <f>入力!G23</f>
        <v>0</v>
      </c>
      <c r="H23" s="145">
        <f>入力!H23</f>
        <v>0</v>
      </c>
      <c r="I23" s="145">
        <f>入力!I23</f>
        <v>0</v>
      </c>
      <c r="J23" s="145">
        <f>入力!J23</f>
        <v>0</v>
      </c>
      <c r="K23" s="145">
        <f>入力!K23</f>
        <v>0</v>
      </c>
      <c r="L23" s="145">
        <f>入力!L23</f>
        <v>0</v>
      </c>
      <c r="M23" s="145">
        <f>入力!M23</f>
        <v>0</v>
      </c>
      <c r="N23" s="145">
        <f>入力!N23</f>
        <v>0</v>
      </c>
      <c r="O23" s="145">
        <f>入力!O23</f>
        <v>0</v>
      </c>
      <c r="P23" s="145">
        <f>入力!P23</f>
        <v>0</v>
      </c>
      <c r="Q23" s="13" t="s">
        <v>57</v>
      </c>
      <c r="R23" s="154"/>
      <c r="S23" s="101"/>
      <c r="T23" s="44"/>
      <c r="U23" s="44"/>
      <c r="V23" s="44"/>
      <c r="W23" s="44"/>
      <c r="X23" s="44"/>
    </row>
    <row r="24" spans="1:24" ht="24" customHeight="1" x14ac:dyDescent="0.3">
      <c r="A24" s="192" t="s">
        <v>133</v>
      </c>
      <c r="B24" s="184"/>
      <c r="C24" s="184"/>
      <c r="D24" s="188"/>
      <c r="E24" s="85" t="s">
        <v>10</v>
      </c>
      <c r="F24" s="85" t="s">
        <v>11</v>
      </c>
      <c r="G24" s="85" t="s">
        <v>12</v>
      </c>
      <c r="H24" s="85" t="s">
        <v>13</v>
      </c>
      <c r="I24" s="85" t="s">
        <v>14</v>
      </c>
      <c r="J24" s="85" t="s">
        <v>15</v>
      </c>
      <c r="K24" s="85" t="s">
        <v>16</v>
      </c>
      <c r="L24" s="85" t="s">
        <v>17</v>
      </c>
      <c r="M24" s="85" t="s">
        <v>18</v>
      </c>
      <c r="N24" s="85" t="s">
        <v>19</v>
      </c>
      <c r="O24" s="85" t="s">
        <v>20</v>
      </c>
      <c r="P24" s="85" t="s">
        <v>21</v>
      </c>
      <c r="Q24" s="3"/>
      <c r="R24" s="154"/>
      <c r="S24" s="101"/>
      <c r="T24" s="44"/>
      <c r="U24" s="44"/>
      <c r="V24" s="44"/>
      <c r="W24" s="44"/>
      <c r="X24" s="44"/>
    </row>
    <row r="25" spans="1:24" ht="24" customHeight="1" x14ac:dyDescent="0.3">
      <c r="A25" s="184"/>
      <c r="B25" s="184"/>
      <c r="C25" s="184"/>
      <c r="D25" s="188"/>
      <c r="E25" s="113" t="e">
        <f>入力!E25</f>
        <v>#N/A</v>
      </c>
      <c r="F25" s="113" t="e">
        <f>入力!F25</f>
        <v>#N/A</v>
      </c>
      <c r="G25" s="113" t="e">
        <f>入力!G25</f>
        <v>#N/A</v>
      </c>
      <c r="H25" s="113" t="e">
        <f>入力!H25</f>
        <v>#N/A</v>
      </c>
      <c r="I25" s="113" t="e">
        <f>入力!I25</f>
        <v>#N/A</v>
      </c>
      <c r="J25" s="113" t="e">
        <f>入力!J25</f>
        <v>#N/A</v>
      </c>
      <c r="K25" s="113" t="e">
        <f>入力!K25</f>
        <v>#N/A</v>
      </c>
      <c r="L25" s="113" t="e">
        <f>入力!L25</f>
        <v>#N/A</v>
      </c>
      <c r="M25" s="113" t="e">
        <f>入力!M25</f>
        <v>#N/A</v>
      </c>
      <c r="N25" s="113" t="e">
        <f>入力!N25</f>
        <v>#N/A</v>
      </c>
      <c r="O25" s="113" t="e">
        <f>入力!O25</f>
        <v>#N/A</v>
      </c>
      <c r="P25" s="113" t="e">
        <f>入力!P25</f>
        <v>#N/A</v>
      </c>
      <c r="Q25" s="13" t="s">
        <v>59</v>
      </c>
      <c r="R25" s="154"/>
      <c r="S25" s="101"/>
      <c r="T25" s="44"/>
      <c r="U25" s="44"/>
      <c r="V25" s="44"/>
      <c r="W25" s="44"/>
      <c r="X25" s="44"/>
    </row>
    <row r="26" spans="1:24" ht="31.95" customHeight="1" thickBot="1" x14ac:dyDescent="0.35">
      <c r="A26" s="192" t="s">
        <v>124</v>
      </c>
      <c r="B26" s="184"/>
      <c r="C26" s="184"/>
      <c r="D26" s="188"/>
      <c r="E26" s="218">
        <f>入力!E26</f>
        <v>0</v>
      </c>
      <c r="F26" s="219"/>
      <c r="G26" s="219"/>
      <c r="H26" s="219"/>
      <c r="I26" s="219"/>
      <c r="J26" s="219"/>
      <c r="K26" s="219"/>
      <c r="L26" s="219"/>
      <c r="M26" s="219"/>
      <c r="N26" s="219"/>
      <c r="O26" s="219"/>
      <c r="P26" s="220"/>
      <c r="Q26" s="13" t="s">
        <v>22</v>
      </c>
      <c r="R26" s="154"/>
      <c r="S26" s="101"/>
      <c r="T26" s="44"/>
      <c r="U26" s="44"/>
      <c r="V26" s="44"/>
      <c r="W26" s="44"/>
      <c r="X26" s="44"/>
    </row>
    <row r="27" spans="1:24" ht="24" customHeight="1" x14ac:dyDescent="0.3">
      <c r="A27" s="192" t="s">
        <v>111</v>
      </c>
      <c r="B27" s="184"/>
      <c r="C27" s="184"/>
      <c r="D27" s="188"/>
      <c r="E27" s="76" t="s">
        <v>10</v>
      </c>
      <c r="F27" s="77" t="s">
        <v>11</v>
      </c>
      <c r="G27" s="77" t="s">
        <v>12</v>
      </c>
      <c r="H27" s="77" t="s">
        <v>13</v>
      </c>
      <c r="I27" s="77" t="s">
        <v>14</v>
      </c>
      <c r="J27" s="77" t="s">
        <v>15</v>
      </c>
      <c r="K27" s="77" t="s">
        <v>16</v>
      </c>
      <c r="L27" s="77" t="s">
        <v>17</v>
      </c>
      <c r="M27" s="77" t="s">
        <v>18</v>
      </c>
      <c r="N27" s="77" t="s">
        <v>19</v>
      </c>
      <c r="O27" s="77" t="s">
        <v>20</v>
      </c>
      <c r="P27" s="78" t="s">
        <v>21</v>
      </c>
      <c r="Q27" s="87"/>
      <c r="R27" s="154"/>
      <c r="S27" s="101"/>
      <c r="T27" s="44"/>
      <c r="U27" s="44"/>
      <c r="V27" s="44"/>
      <c r="W27" s="44"/>
      <c r="X27" s="44"/>
    </row>
    <row r="28" spans="1:24" ht="24" customHeight="1" x14ac:dyDescent="0.3">
      <c r="A28" s="184"/>
      <c r="B28" s="184"/>
      <c r="C28" s="184"/>
      <c r="D28" s="188"/>
      <c r="E28" s="130"/>
      <c r="F28" s="131"/>
      <c r="G28" s="131"/>
      <c r="H28" s="131"/>
      <c r="I28" s="131"/>
      <c r="J28" s="131"/>
      <c r="K28" s="131"/>
      <c r="L28" s="131"/>
      <c r="M28" s="131"/>
      <c r="N28" s="131"/>
      <c r="O28" s="131"/>
      <c r="P28" s="131"/>
      <c r="Q28" s="75" t="s">
        <v>22</v>
      </c>
      <c r="R28" s="154"/>
      <c r="S28" s="101"/>
      <c r="T28" s="44"/>
      <c r="U28" s="44"/>
      <c r="V28" s="44"/>
      <c r="W28" s="44"/>
      <c r="X28" s="44"/>
    </row>
    <row r="29" spans="1:24" ht="24" customHeight="1" x14ac:dyDescent="0.3">
      <c r="A29" s="192" t="s">
        <v>113</v>
      </c>
      <c r="B29" s="184"/>
      <c r="C29" s="184"/>
      <c r="D29" s="188"/>
      <c r="E29" s="79" t="s">
        <v>10</v>
      </c>
      <c r="F29" s="122" t="s">
        <v>11</v>
      </c>
      <c r="G29" s="122" t="s">
        <v>12</v>
      </c>
      <c r="H29" s="122" t="s">
        <v>13</v>
      </c>
      <c r="I29" s="122" t="s">
        <v>14</v>
      </c>
      <c r="J29" s="122" t="s">
        <v>15</v>
      </c>
      <c r="K29" s="122" t="s">
        <v>16</v>
      </c>
      <c r="L29" s="122" t="s">
        <v>17</v>
      </c>
      <c r="M29" s="122" t="s">
        <v>18</v>
      </c>
      <c r="N29" s="122" t="s">
        <v>19</v>
      </c>
      <c r="O29" s="122" t="s">
        <v>20</v>
      </c>
      <c r="P29" s="80" t="s">
        <v>21</v>
      </c>
      <c r="Q29" s="74"/>
      <c r="R29" s="154"/>
      <c r="S29" s="101"/>
      <c r="T29" s="44"/>
      <c r="U29" s="44"/>
      <c r="V29" s="44"/>
      <c r="W29" s="44"/>
      <c r="X29" s="44"/>
    </row>
    <row r="30" spans="1:24" ht="24" customHeight="1" x14ac:dyDescent="0.3">
      <c r="A30" s="184"/>
      <c r="B30" s="184"/>
      <c r="C30" s="184"/>
      <c r="D30" s="188"/>
      <c r="E30" s="147"/>
      <c r="F30" s="148"/>
      <c r="G30" s="148"/>
      <c r="H30" s="148"/>
      <c r="I30" s="148"/>
      <c r="J30" s="148"/>
      <c r="K30" s="148"/>
      <c r="L30" s="148"/>
      <c r="M30" s="148"/>
      <c r="N30" s="148"/>
      <c r="O30" s="148"/>
      <c r="P30" s="149"/>
      <c r="Q30" s="75" t="s">
        <v>58</v>
      </c>
      <c r="R30" s="156"/>
      <c r="S30" s="101"/>
      <c r="T30" s="44"/>
      <c r="U30" s="44"/>
      <c r="V30" s="44"/>
      <c r="W30" s="44"/>
      <c r="X30" s="44"/>
    </row>
    <row r="31" spans="1:24" ht="24" customHeight="1" x14ac:dyDescent="0.3">
      <c r="A31" s="192" t="s">
        <v>114</v>
      </c>
      <c r="B31" s="184"/>
      <c r="C31" s="184"/>
      <c r="D31" s="188"/>
      <c r="E31" s="79" t="s">
        <v>10</v>
      </c>
      <c r="F31" s="122" t="s">
        <v>11</v>
      </c>
      <c r="G31" s="122" t="s">
        <v>12</v>
      </c>
      <c r="H31" s="122" t="s">
        <v>13</v>
      </c>
      <c r="I31" s="122" t="s">
        <v>14</v>
      </c>
      <c r="J31" s="122" t="s">
        <v>15</v>
      </c>
      <c r="K31" s="122" t="s">
        <v>16</v>
      </c>
      <c r="L31" s="122" t="s">
        <v>17</v>
      </c>
      <c r="M31" s="122" t="s">
        <v>18</v>
      </c>
      <c r="N31" s="122" t="s">
        <v>19</v>
      </c>
      <c r="O31" s="122" t="s">
        <v>20</v>
      </c>
      <c r="P31" s="80" t="s">
        <v>21</v>
      </c>
      <c r="Q31" s="74"/>
      <c r="R31" s="154" t="s">
        <v>112</v>
      </c>
      <c r="S31" s="101"/>
      <c r="T31" s="44"/>
      <c r="U31" s="44"/>
      <c r="V31" s="44"/>
      <c r="W31" s="44"/>
      <c r="X31" s="44"/>
    </row>
    <row r="32" spans="1:24" ht="24" customHeight="1" thickBot="1" x14ac:dyDescent="0.35">
      <c r="A32" s="184"/>
      <c r="B32" s="184"/>
      <c r="C32" s="184"/>
      <c r="D32" s="188"/>
      <c r="E32" s="133"/>
      <c r="F32" s="134"/>
      <c r="G32" s="134"/>
      <c r="H32" s="134"/>
      <c r="I32" s="134"/>
      <c r="J32" s="134"/>
      <c r="K32" s="134"/>
      <c r="L32" s="134"/>
      <c r="M32" s="134"/>
      <c r="N32" s="134"/>
      <c r="O32" s="134"/>
      <c r="P32" s="135"/>
      <c r="Q32" s="75" t="s">
        <v>57</v>
      </c>
      <c r="R32" s="156"/>
      <c r="S32" s="101"/>
      <c r="T32" s="44"/>
      <c r="U32" s="44"/>
      <c r="V32" s="44"/>
      <c r="W32" s="44"/>
      <c r="X32" s="44"/>
    </row>
    <row r="33" spans="1:25" ht="24" customHeight="1" x14ac:dyDescent="0.3">
      <c r="A33" s="192" t="s">
        <v>140</v>
      </c>
      <c r="B33" s="184"/>
      <c r="C33" s="184"/>
      <c r="D33" s="188"/>
      <c r="E33" s="77" t="s">
        <v>10</v>
      </c>
      <c r="F33" s="77" t="s">
        <v>11</v>
      </c>
      <c r="G33" s="77" t="s">
        <v>12</v>
      </c>
      <c r="H33" s="77" t="s">
        <v>13</v>
      </c>
      <c r="I33" s="77" t="s">
        <v>14</v>
      </c>
      <c r="J33" s="77" t="s">
        <v>15</v>
      </c>
      <c r="K33" s="77" t="s">
        <v>16</v>
      </c>
      <c r="L33" s="77" t="s">
        <v>17</v>
      </c>
      <c r="M33" s="77" t="s">
        <v>18</v>
      </c>
      <c r="N33" s="77" t="s">
        <v>19</v>
      </c>
      <c r="O33" s="77" t="s">
        <v>20</v>
      </c>
      <c r="P33" s="77" t="s">
        <v>21</v>
      </c>
      <c r="Q33" s="74"/>
      <c r="R33" s="154"/>
      <c r="S33" s="101"/>
      <c r="T33" s="44"/>
      <c r="U33" s="44"/>
      <c r="V33" s="44"/>
      <c r="W33" s="44"/>
      <c r="X33" s="44"/>
    </row>
    <row r="34" spans="1:25" ht="24" customHeight="1" x14ac:dyDescent="0.3">
      <c r="A34" s="184"/>
      <c r="B34" s="184"/>
      <c r="C34" s="184"/>
      <c r="D34" s="188"/>
      <c r="E34" s="146">
        <f>入力!E52</f>
        <v>0</v>
      </c>
      <c r="F34" s="146">
        <f>入力!F52</f>
        <v>0</v>
      </c>
      <c r="G34" s="146">
        <f>入力!G52</f>
        <v>0</v>
      </c>
      <c r="H34" s="146">
        <f>入力!H52</f>
        <v>0</v>
      </c>
      <c r="I34" s="146">
        <f>入力!I52</f>
        <v>0</v>
      </c>
      <c r="J34" s="146">
        <f>入力!J52</f>
        <v>0</v>
      </c>
      <c r="K34" s="146">
        <f>入力!K52</f>
        <v>0</v>
      </c>
      <c r="L34" s="146">
        <f>入力!L52</f>
        <v>0</v>
      </c>
      <c r="M34" s="146">
        <f>入力!M52</f>
        <v>0</v>
      </c>
      <c r="N34" s="146">
        <f>入力!N52</f>
        <v>0</v>
      </c>
      <c r="O34" s="146">
        <f>入力!O52</f>
        <v>0</v>
      </c>
      <c r="P34" s="146">
        <f>入力!P52</f>
        <v>0</v>
      </c>
      <c r="Q34" s="75" t="s">
        <v>60</v>
      </c>
      <c r="R34" s="154"/>
      <c r="S34" s="101"/>
      <c r="T34" s="44"/>
      <c r="U34" s="44"/>
      <c r="V34" s="44"/>
      <c r="W34" s="44"/>
      <c r="X34" s="44"/>
    </row>
    <row r="35" spans="1:25" ht="64.2" customHeight="1" x14ac:dyDescent="0.3">
      <c r="A35" s="192" t="s">
        <v>141</v>
      </c>
      <c r="B35" s="184"/>
      <c r="C35" s="184"/>
      <c r="D35" s="188"/>
      <c r="E35" s="206">
        <f>入力!E53</f>
        <v>0</v>
      </c>
      <c r="F35" s="207"/>
      <c r="G35" s="207"/>
      <c r="H35" s="207"/>
      <c r="I35" s="207"/>
      <c r="J35" s="207"/>
      <c r="K35" s="207"/>
      <c r="L35" s="207"/>
      <c r="M35" s="207"/>
      <c r="N35" s="207"/>
      <c r="O35" s="207"/>
      <c r="P35" s="208"/>
      <c r="Q35" s="75" t="s">
        <v>22</v>
      </c>
      <c r="R35" s="154"/>
      <c r="S35" s="101"/>
      <c r="T35" s="44"/>
      <c r="U35" s="44"/>
      <c r="V35" s="44"/>
      <c r="W35" s="44"/>
      <c r="X35" s="44"/>
    </row>
    <row r="36" spans="1:25" ht="37.950000000000003" customHeight="1" x14ac:dyDescent="0.3">
      <c r="A36" s="193" t="s">
        <v>115</v>
      </c>
      <c r="B36" s="209"/>
      <c r="C36" s="209"/>
      <c r="D36" s="210"/>
      <c r="E36" s="211">
        <f>E26-E35</f>
        <v>0</v>
      </c>
      <c r="F36" s="212"/>
      <c r="G36" s="212"/>
      <c r="H36" s="212"/>
      <c r="I36" s="212"/>
      <c r="J36" s="212"/>
      <c r="K36" s="212"/>
      <c r="L36" s="212"/>
      <c r="M36" s="212"/>
      <c r="N36" s="212"/>
      <c r="O36" s="212"/>
      <c r="P36" s="213"/>
      <c r="Q36" s="13" t="s">
        <v>22</v>
      </c>
      <c r="R36" s="154"/>
      <c r="S36" s="101"/>
      <c r="T36" s="44"/>
      <c r="U36" s="44"/>
      <c r="V36" s="44"/>
      <c r="W36" s="44"/>
      <c r="X36" s="44"/>
    </row>
    <row r="37" spans="1:25" ht="22.5" customHeight="1" x14ac:dyDescent="0.3">
      <c r="A37" s="214" t="s">
        <v>125</v>
      </c>
      <c r="B37" s="215"/>
      <c r="C37" s="215"/>
      <c r="D37" s="216"/>
      <c r="E37" s="116" t="s">
        <v>10</v>
      </c>
      <c r="F37" s="116" t="s">
        <v>11</v>
      </c>
      <c r="G37" s="116" t="s">
        <v>12</v>
      </c>
      <c r="H37" s="116" t="s">
        <v>13</v>
      </c>
      <c r="I37" s="116" t="s">
        <v>14</v>
      </c>
      <c r="J37" s="116" t="s">
        <v>15</v>
      </c>
      <c r="K37" s="116" t="s">
        <v>16</v>
      </c>
      <c r="L37" s="116" t="s">
        <v>17</v>
      </c>
      <c r="M37" s="116" t="s">
        <v>18</v>
      </c>
      <c r="N37" s="116" t="s">
        <v>19</v>
      </c>
      <c r="O37" s="116" t="s">
        <v>20</v>
      </c>
      <c r="P37" s="116" t="s">
        <v>21</v>
      </c>
      <c r="Q37" s="117"/>
      <c r="R37" s="154" t="str">
        <f>IF(OR(E38&gt;E19,F38&gt;F19,G38&gt;G19,H38&gt;H19,I38&gt;I19,J38&gt;J19,K38&gt;K19,L38&gt;L19,M38&gt;M19,N38&gt;N19,O38&gt;O19,P38&gt;P19),1,"")</f>
        <v/>
      </c>
      <c r="S37" s="101"/>
      <c r="T37" s="44"/>
      <c r="U37" s="44"/>
      <c r="V37" s="44"/>
      <c r="W37" s="44"/>
      <c r="X37" s="44"/>
    </row>
    <row r="38" spans="1:25" ht="22.5" customHeight="1" x14ac:dyDescent="0.3">
      <c r="A38" s="215"/>
      <c r="B38" s="215"/>
      <c r="C38" s="215"/>
      <c r="D38" s="216"/>
      <c r="E38" s="136"/>
      <c r="F38" s="136"/>
      <c r="G38" s="136"/>
      <c r="H38" s="136"/>
      <c r="I38" s="136"/>
      <c r="J38" s="136"/>
      <c r="K38" s="136"/>
      <c r="L38" s="136"/>
      <c r="M38" s="136"/>
      <c r="N38" s="136"/>
      <c r="O38" s="136"/>
      <c r="P38" s="136"/>
      <c r="Q38" s="117" t="s">
        <v>129</v>
      </c>
      <c r="R38" s="155" t="str">
        <f>IF(OR(E38&gt;E19,F38&gt;F19,G38&gt;G19,H38&gt;H19,I38&gt;I19,J38&gt;J19,K38&gt;K19,L38&gt;L19,M38&gt;M19,N38&gt;N19,O38&gt;O19,P38&gt;P19),"※「【メイン＆調達オークション】各月の管理容量」が「各月の送電または放電可能電力(期待容量算出用)」を超過している月があります。入力値を修正してください。","")</f>
        <v/>
      </c>
      <c r="S38" s="101"/>
      <c r="T38" s="44"/>
      <c r="U38" s="44"/>
      <c r="V38" s="44"/>
      <c r="W38" s="44"/>
      <c r="X38" s="44"/>
    </row>
    <row r="39" spans="1:25" ht="22.5" customHeight="1" x14ac:dyDescent="0.3">
      <c r="A39" s="214" t="s">
        <v>150</v>
      </c>
      <c r="B39" s="215"/>
      <c r="C39" s="215"/>
      <c r="D39" s="216"/>
      <c r="E39" s="116" t="s">
        <v>10</v>
      </c>
      <c r="F39" s="116" t="s">
        <v>11</v>
      </c>
      <c r="G39" s="116" t="s">
        <v>12</v>
      </c>
      <c r="H39" s="116" t="s">
        <v>13</v>
      </c>
      <c r="I39" s="116" t="s">
        <v>14</v>
      </c>
      <c r="J39" s="116" t="s">
        <v>15</v>
      </c>
      <c r="K39" s="116" t="s">
        <v>16</v>
      </c>
      <c r="L39" s="116" t="s">
        <v>17</v>
      </c>
      <c r="M39" s="116" t="s">
        <v>18</v>
      </c>
      <c r="N39" s="116" t="s">
        <v>19</v>
      </c>
      <c r="O39" s="116" t="s">
        <v>20</v>
      </c>
      <c r="P39" s="116" t="s">
        <v>21</v>
      </c>
      <c r="Q39" s="117"/>
      <c r="R39" s="154" t="str">
        <f>IF(OR(E40&gt;E21,F40&gt;F21,G40&gt;G21,H40&gt;H21,I40&gt;I21,J40&gt;J21,K40&gt;K21,L40&gt;L21,M40&gt;M21,N40&gt;N21,O40&gt;O21,P40&gt;P21),1,"")</f>
        <v/>
      </c>
      <c r="S39" s="101"/>
      <c r="T39" s="44"/>
      <c r="U39" s="44"/>
      <c r="V39" s="44"/>
      <c r="W39" s="44"/>
      <c r="X39" s="44"/>
    </row>
    <row r="40" spans="1:25" ht="22.2" customHeight="1" x14ac:dyDescent="0.3">
      <c r="A40" s="215"/>
      <c r="B40" s="215"/>
      <c r="C40" s="215"/>
      <c r="D40" s="216"/>
      <c r="E40" s="118"/>
      <c r="F40" s="118"/>
      <c r="G40" s="118"/>
      <c r="H40" s="118"/>
      <c r="I40" s="118"/>
      <c r="J40" s="118"/>
      <c r="K40" s="118"/>
      <c r="L40" s="118"/>
      <c r="M40" s="118"/>
      <c r="N40" s="118"/>
      <c r="O40" s="118"/>
      <c r="P40" s="118"/>
      <c r="Q40" s="117" t="s">
        <v>130</v>
      </c>
      <c r="R40" s="155" t="str">
        <f>IF(OR(E40&gt;E21,F40&gt;F21,G40&gt;G21,H40&gt;H21,I40&gt;I21,J40&gt;J21,K40&gt;K21,L40&gt;L21,M40&gt;M21,N40&gt;N21,O40&gt;O21,P40&gt;P21),"※「【メイン＆調達オークション】各月の運転または放電継続時間」が「各月の運転または放電継続時間(期待容量算出用)」を超過している月があります。入力値を修正してください。","")</f>
        <v/>
      </c>
      <c r="S40" s="101"/>
      <c r="T40" s="44"/>
      <c r="U40" s="44"/>
      <c r="V40" s="44"/>
      <c r="W40" s="44"/>
      <c r="X40" s="44"/>
    </row>
    <row r="41" spans="1:25" ht="22.5" customHeight="1" x14ac:dyDescent="0.3">
      <c r="A41" s="214" t="s">
        <v>149</v>
      </c>
      <c r="B41" s="215"/>
      <c r="C41" s="215"/>
      <c r="D41" s="216"/>
      <c r="E41" s="116" t="s">
        <v>10</v>
      </c>
      <c r="F41" s="116" t="s">
        <v>11</v>
      </c>
      <c r="G41" s="116" t="s">
        <v>12</v>
      </c>
      <c r="H41" s="116" t="s">
        <v>13</v>
      </c>
      <c r="I41" s="116" t="s">
        <v>14</v>
      </c>
      <c r="J41" s="116" t="s">
        <v>15</v>
      </c>
      <c r="K41" s="116" t="s">
        <v>16</v>
      </c>
      <c r="L41" s="116" t="s">
        <v>17</v>
      </c>
      <c r="M41" s="116" t="s">
        <v>18</v>
      </c>
      <c r="N41" s="116" t="s">
        <v>19</v>
      </c>
      <c r="O41" s="116" t="s">
        <v>20</v>
      </c>
      <c r="P41" s="116" t="s">
        <v>21</v>
      </c>
      <c r="Q41" s="117"/>
      <c r="R41" s="154"/>
      <c r="S41" s="101"/>
      <c r="T41" s="44"/>
      <c r="U41" s="44"/>
      <c r="V41" s="44"/>
      <c r="W41" s="44"/>
      <c r="X41" s="44"/>
    </row>
    <row r="42" spans="1:25" ht="22.2" customHeight="1" x14ac:dyDescent="0.3">
      <c r="A42" s="215"/>
      <c r="B42" s="215"/>
      <c r="C42" s="215"/>
      <c r="D42" s="216"/>
      <c r="E42" s="151">
        <f>入力!E32</f>
        <v>0</v>
      </c>
      <c r="F42" s="137">
        <f>入力!F32</f>
        <v>0</v>
      </c>
      <c r="G42" s="137">
        <f>入力!G32</f>
        <v>0</v>
      </c>
      <c r="H42" s="137">
        <f>入力!H32</f>
        <v>0</v>
      </c>
      <c r="I42" s="137">
        <f>入力!I32</f>
        <v>0</v>
      </c>
      <c r="J42" s="137">
        <f>入力!J32</f>
        <v>0</v>
      </c>
      <c r="K42" s="137">
        <f>入力!K32</f>
        <v>0</v>
      </c>
      <c r="L42" s="137">
        <f>入力!L32</f>
        <v>0</v>
      </c>
      <c r="M42" s="137">
        <f>入力!M32</f>
        <v>0</v>
      </c>
      <c r="N42" s="137">
        <f>入力!N32</f>
        <v>0</v>
      </c>
      <c r="O42" s="137">
        <f>入力!O32</f>
        <v>0</v>
      </c>
      <c r="P42" s="137">
        <f>入力!P32</f>
        <v>0</v>
      </c>
      <c r="Q42" s="117" t="s">
        <v>132</v>
      </c>
      <c r="R42" s="154"/>
      <c r="S42" s="101"/>
      <c r="T42" s="44"/>
      <c r="U42" s="44"/>
      <c r="V42" s="44"/>
      <c r="W42" s="44"/>
      <c r="X42" s="44"/>
    </row>
    <row r="43" spans="1:25" ht="22.5" customHeight="1" x14ac:dyDescent="0.3">
      <c r="A43" s="214" t="s">
        <v>128</v>
      </c>
      <c r="B43" s="215"/>
      <c r="C43" s="215"/>
      <c r="D43" s="216"/>
      <c r="E43" s="116" t="s">
        <v>10</v>
      </c>
      <c r="F43" s="116" t="s">
        <v>11</v>
      </c>
      <c r="G43" s="116" t="s">
        <v>12</v>
      </c>
      <c r="H43" s="116" t="s">
        <v>13</v>
      </c>
      <c r="I43" s="116" t="s">
        <v>14</v>
      </c>
      <c r="J43" s="116" t="s">
        <v>15</v>
      </c>
      <c r="K43" s="116" t="s">
        <v>16</v>
      </c>
      <c r="L43" s="116" t="s">
        <v>17</v>
      </c>
      <c r="M43" s="116" t="s">
        <v>18</v>
      </c>
      <c r="N43" s="116" t="s">
        <v>19</v>
      </c>
      <c r="O43" s="116" t="s">
        <v>20</v>
      </c>
      <c r="P43" s="116" t="s">
        <v>21</v>
      </c>
      <c r="Q43" s="117"/>
      <c r="R43" s="154"/>
      <c r="S43" s="101"/>
      <c r="T43" s="44"/>
      <c r="U43" s="44"/>
      <c r="V43" s="44"/>
      <c r="W43" s="44"/>
      <c r="X43" s="44"/>
    </row>
    <row r="44" spans="1:25" ht="22.5" customHeight="1" x14ac:dyDescent="0.3">
      <c r="A44" s="215"/>
      <c r="B44" s="215"/>
      <c r="C44" s="215"/>
      <c r="D44" s="216"/>
      <c r="E44" s="119" t="e">
        <f>入力!E34</f>
        <v>#N/A</v>
      </c>
      <c r="F44" s="119" t="e">
        <f>入力!F34</f>
        <v>#N/A</v>
      </c>
      <c r="G44" s="119" t="e">
        <f>入力!G34</f>
        <v>#N/A</v>
      </c>
      <c r="H44" s="119" t="e">
        <f>入力!H34</f>
        <v>#N/A</v>
      </c>
      <c r="I44" s="119" t="e">
        <f>入力!I34</f>
        <v>#N/A</v>
      </c>
      <c r="J44" s="119" t="e">
        <f>入力!J34</f>
        <v>#N/A</v>
      </c>
      <c r="K44" s="119" t="e">
        <f>入力!K34</f>
        <v>#N/A</v>
      </c>
      <c r="L44" s="119" t="e">
        <f>入力!L34</f>
        <v>#N/A</v>
      </c>
      <c r="M44" s="119" t="e">
        <f>入力!M34</f>
        <v>#N/A</v>
      </c>
      <c r="N44" s="119" t="e">
        <f>入力!N34</f>
        <v>#N/A</v>
      </c>
      <c r="O44" s="119" t="e">
        <f>入力!O34</f>
        <v>#N/A</v>
      </c>
      <c r="P44" s="119" t="e">
        <f>入力!P34</f>
        <v>#N/A</v>
      </c>
      <c r="Q44" s="117" t="s">
        <v>131</v>
      </c>
      <c r="R44" s="154"/>
      <c r="S44" s="101"/>
      <c r="T44" s="44"/>
      <c r="U44" s="44"/>
      <c r="V44" s="44"/>
      <c r="W44" s="44"/>
      <c r="X44" s="44"/>
    </row>
    <row r="45" spans="1:25" ht="22.95" customHeight="1" x14ac:dyDescent="0.3">
      <c r="A45" s="192" t="s">
        <v>116</v>
      </c>
      <c r="B45" s="184"/>
      <c r="C45" s="184"/>
      <c r="D45" s="184"/>
      <c r="E45" s="73" t="s">
        <v>10</v>
      </c>
      <c r="F45" s="73" t="s">
        <v>11</v>
      </c>
      <c r="G45" s="73" t="s">
        <v>12</v>
      </c>
      <c r="H45" s="73" t="s">
        <v>13</v>
      </c>
      <c r="I45" s="73" t="s">
        <v>14</v>
      </c>
      <c r="J45" s="73" t="s">
        <v>15</v>
      </c>
      <c r="K45" s="73" t="s">
        <v>16</v>
      </c>
      <c r="L45" s="73" t="s">
        <v>17</v>
      </c>
      <c r="M45" s="73" t="s">
        <v>18</v>
      </c>
      <c r="N45" s="73" t="s">
        <v>19</v>
      </c>
      <c r="O45" s="73" t="s">
        <v>20</v>
      </c>
      <c r="P45" s="73" t="s">
        <v>21</v>
      </c>
      <c r="Q45" s="3"/>
      <c r="R45" s="154" t="str">
        <f>IF(OR(E46&gt;E38-E28,F46&gt;F38-F28,G46&gt;G38-G28,H46&gt;H38-H28,I46&gt;I38-I28,J46&gt;J38-J28,K46&gt;K38-K28,L46&gt;L38-L28,M46&gt;M38-M28,N46&gt;N38-N28,O46&gt;O38-O28,P46&gt;P38-P28),1,"")</f>
        <v/>
      </c>
      <c r="S45" s="101"/>
      <c r="T45" s="44"/>
      <c r="U45" s="44"/>
      <c r="V45" s="44"/>
      <c r="W45" s="44"/>
      <c r="X45" s="44"/>
      <c r="Y45" s="44"/>
    </row>
    <row r="46" spans="1:25" ht="41.4" customHeight="1" x14ac:dyDescent="0.3">
      <c r="A46" s="184"/>
      <c r="B46" s="184"/>
      <c r="C46" s="184"/>
      <c r="D46" s="184"/>
      <c r="E46" s="138"/>
      <c r="F46" s="138"/>
      <c r="G46" s="138"/>
      <c r="H46" s="138"/>
      <c r="I46" s="138"/>
      <c r="J46" s="138"/>
      <c r="K46" s="138"/>
      <c r="L46" s="138"/>
      <c r="M46" s="138"/>
      <c r="N46" s="138"/>
      <c r="O46" s="138"/>
      <c r="P46" s="138"/>
      <c r="Q46" s="13" t="s">
        <v>22</v>
      </c>
      <c r="R46" s="155" t="str">
        <f>IF(OR(E46&gt;E38-E28,F46&gt;F38-F28,G46&gt;G38-G28,H46&gt;H38-H28,I46&gt;I38-I28,J46&gt;J38-J28,K46&gt;K38-K28,L46&gt;L38-L28,M46&gt;M38-M28,N46&gt;N38-N28,O46&gt;O38-O28,P46&gt;P38-P28),"※「【調達オークション】各月の管理容量(応札容量算出用)」が「【メイン＆調達オークション】各月の管理容量」から「【メインオークション】各月の管理容量」を引いた容量を超過している月があります。入力値を修正してください。","")</f>
        <v/>
      </c>
      <c r="S46" s="103"/>
      <c r="T46" s="89"/>
      <c r="U46" s="89"/>
      <c r="V46" s="89"/>
      <c r="W46" s="89"/>
      <c r="X46" s="89"/>
      <c r="Y46" s="89"/>
    </row>
    <row r="47" spans="1:25" ht="22.95" customHeight="1" x14ac:dyDescent="0.3">
      <c r="A47" s="192" t="s">
        <v>147</v>
      </c>
      <c r="B47" s="184"/>
      <c r="C47" s="184"/>
      <c r="D47" s="184"/>
      <c r="E47" s="73" t="s">
        <v>10</v>
      </c>
      <c r="F47" s="73" t="s">
        <v>11</v>
      </c>
      <c r="G47" s="73" t="s">
        <v>12</v>
      </c>
      <c r="H47" s="73" t="s">
        <v>13</v>
      </c>
      <c r="I47" s="73" t="s">
        <v>14</v>
      </c>
      <c r="J47" s="73" t="s">
        <v>15</v>
      </c>
      <c r="K47" s="73" t="s">
        <v>16</v>
      </c>
      <c r="L47" s="73" t="s">
        <v>17</v>
      </c>
      <c r="M47" s="73" t="s">
        <v>18</v>
      </c>
      <c r="N47" s="73" t="s">
        <v>19</v>
      </c>
      <c r="O47" s="73" t="s">
        <v>20</v>
      </c>
      <c r="P47" s="73" t="s">
        <v>21</v>
      </c>
      <c r="Q47" s="3"/>
      <c r="R47" s="154" t="str">
        <f>IF(OR(E48&gt;E40,F48&gt;F40,G48&gt;G40,H48&gt;H40,I48&gt;I40,J48&gt;J40,K48&gt;K40,L48&gt;L40,M48&gt;M40,N48&gt;N40,O48&gt;O40,P48&gt;P40),1,"")</f>
        <v/>
      </c>
      <c r="S47" s="101"/>
      <c r="T47" s="44"/>
      <c r="U47" s="44"/>
      <c r="V47" s="44"/>
      <c r="W47" s="44"/>
      <c r="X47" s="44"/>
      <c r="Y47" s="44"/>
    </row>
    <row r="48" spans="1:25" ht="41.4" customHeight="1" x14ac:dyDescent="0.3">
      <c r="A48" s="184"/>
      <c r="B48" s="184"/>
      <c r="C48" s="184"/>
      <c r="D48" s="184"/>
      <c r="E48" s="118"/>
      <c r="F48" s="118"/>
      <c r="G48" s="118"/>
      <c r="H48" s="118"/>
      <c r="I48" s="118"/>
      <c r="J48" s="118"/>
      <c r="K48" s="118"/>
      <c r="L48" s="118"/>
      <c r="M48" s="118"/>
      <c r="N48" s="118"/>
      <c r="O48" s="118"/>
      <c r="P48" s="118"/>
      <c r="Q48" s="13" t="s">
        <v>58</v>
      </c>
      <c r="R48" s="155" t="str">
        <f>IF(OR(E48&gt;E40,F48&gt;F40,G48&gt;G40,H48&gt;H40,I48&gt;I40,J48&gt;J40,K48&gt;K40,L48&gt;L40,M48&gt;M40,N48&gt;N40,O48&gt;O40,P48&gt;P40),"※「【調達オークション】各月の運転または放電継続時間(応札容量算出用)」が「【メイン＆調達オークション】各月の運転または放電継続時間」を超過している月があります。入力値を修正してください。","")</f>
        <v/>
      </c>
      <c r="S48" s="44"/>
      <c r="T48" s="44"/>
      <c r="U48" s="44"/>
      <c r="V48" s="44"/>
      <c r="W48" s="44"/>
      <c r="X48" s="44"/>
      <c r="Y48" s="44"/>
    </row>
    <row r="49" spans="1:24" ht="22.95" customHeight="1" x14ac:dyDescent="0.3">
      <c r="A49" s="192" t="s">
        <v>148</v>
      </c>
      <c r="B49" s="184"/>
      <c r="C49" s="184"/>
      <c r="D49" s="184"/>
      <c r="E49" s="73" t="s">
        <v>10</v>
      </c>
      <c r="F49" s="73" t="s">
        <v>11</v>
      </c>
      <c r="G49" s="73" t="s">
        <v>12</v>
      </c>
      <c r="H49" s="73" t="s">
        <v>13</v>
      </c>
      <c r="I49" s="73" t="s">
        <v>14</v>
      </c>
      <c r="J49" s="73" t="s">
        <v>15</v>
      </c>
      <c r="K49" s="73" t="s">
        <v>16</v>
      </c>
      <c r="L49" s="73" t="s">
        <v>17</v>
      </c>
      <c r="M49" s="73" t="s">
        <v>18</v>
      </c>
      <c r="N49" s="73" t="s">
        <v>19</v>
      </c>
      <c r="O49" s="73" t="s">
        <v>20</v>
      </c>
      <c r="P49" s="73" t="s">
        <v>21</v>
      </c>
      <c r="Q49" s="3"/>
      <c r="R49" s="153"/>
      <c r="S49" s="44"/>
      <c r="T49" s="44"/>
      <c r="U49" s="44"/>
      <c r="V49" s="44"/>
      <c r="W49" s="44"/>
      <c r="X49" s="44"/>
    </row>
    <row r="50" spans="1:24" ht="41.4" customHeight="1" x14ac:dyDescent="0.3">
      <c r="A50" s="184"/>
      <c r="B50" s="184"/>
      <c r="C50" s="184"/>
      <c r="D50" s="184"/>
      <c r="E50" s="139">
        <f>入力!E41</f>
        <v>0</v>
      </c>
      <c r="F50" s="139">
        <f>入力!F41</f>
        <v>0</v>
      </c>
      <c r="G50" s="139">
        <f>入力!G41</f>
        <v>0</v>
      </c>
      <c r="H50" s="139">
        <f>入力!H41</f>
        <v>0</v>
      </c>
      <c r="I50" s="139">
        <f>入力!I41</f>
        <v>0</v>
      </c>
      <c r="J50" s="139">
        <f>入力!J41</f>
        <v>0</v>
      </c>
      <c r="K50" s="139">
        <f>入力!K41</f>
        <v>0</v>
      </c>
      <c r="L50" s="139">
        <f>入力!L41</f>
        <v>0</v>
      </c>
      <c r="M50" s="139">
        <f>入力!M41</f>
        <v>0</v>
      </c>
      <c r="N50" s="139">
        <f>入力!N41</f>
        <v>0</v>
      </c>
      <c r="O50" s="139">
        <f>入力!O41</f>
        <v>0</v>
      </c>
      <c r="P50" s="139">
        <f>入力!P41</f>
        <v>0</v>
      </c>
      <c r="Q50" s="13" t="s">
        <v>57</v>
      </c>
      <c r="R50" s="153"/>
      <c r="S50" s="44"/>
      <c r="T50" s="44"/>
      <c r="U50" s="44"/>
      <c r="V50" s="44"/>
      <c r="W50" s="44"/>
      <c r="X50" s="44"/>
    </row>
    <row r="51" spans="1:24" ht="22.95" customHeight="1" x14ac:dyDescent="0.3">
      <c r="A51" s="192" t="s">
        <v>117</v>
      </c>
      <c r="B51" s="184"/>
      <c r="C51" s="184"/>
      <c r="D51" s="184"/>
      <c r="E51" s="73" t="s">
        <v>10</v>
      </c>
      <c r="F51" s="73" t="s">
        <v>11</v>
      </c>
      <c r="G51" s="73" t="s">
        <v>12</v>
      </c>
      <c r="H51" s="73" t="s">
        <v>13</v>
      </c>
      <c r="I51" s="73" t="s">
        <v>14</v>
      </c>
      <c r="J51" s="73" t="s">
        <v>15</v>
      </c>
      <c r="K51" s="73" t="s">
        <v>16</v>
      </c>
      <c r="L51" s="73" t="s">
        <v>17</v>
      </c>
      <c r="M51" s="73" t="s">
        <v>18</v>
      </c>
      <c r="N51" s="73" t="s">
        <v>19</v>
      </c>
      <c r="O51" s="73" t="s">
        <v>20</v>
      </c>
      <c r="P51" s="73" t="s">
        <v>21</v>
      </c>
      <c r="Q51" s="3"/>
      <c r="R51" s="153"/>
      <c r="S51" s="44"/>
      <c r="T51" s="44"/>
      <c r="U51" s="44"/>
      <c r="V51" s="44"/>
      <c r="W51" s="44"/>
      <c r="X51" s="44"/>
    </row>
    <row r="52" spans="1:24" ht="22.95" customHeight="1" x14ac:dyDescent="0.3">
      <c r="A52" s="184"/>
      <c r="B52" s="184"/>
      <c r="C52" s="184"/>
      <c r="D52" s="184"/>
      <c r="E52" s="150" t="e">
        <f>入力!E43</f>
        <v>#N/A</v>
      </c>
      <c r="F52" s="150" t="e">
        <f>入力!F43</f>
        <v>#N/A</v>
      </c>
      <c r="G52" s="150" t="e">
        <f>入力!G43</f>
        <v>#N/A</v>
      </c>
      <c r="H52" s="150" t="e">
        <f>入力!H43</f>
        <v>#N/A</v>
      </c>
      <c r="I52" s="150" t="e">
        <f>入力!I43</f>
        <v>#N/A</v>
      </c>
      <c r="J52" s="150" t="e">
        <f>入力!J43</f>
        <v>#N/A</v>
      </c>
      <c r="K52" s="150" t="e">
        <f>入力!K43</f>
        <v>#N/A</v>
      </c>
      <c r="L52" s="150" t="e">
        <f>入力!L43</f>
        <v>#N/A</v>
      </c>
      <c r="M52" s="150" t="e">
        <f>入力!M43</f>
        <v>#N/A</v>
      </c>
      <c r="N52" s="150" t="e">
        <f>入力!N43</f>
        <v>#N/A</v>
      </c>
      <c r="O52" s="150" t="e">
        <f>入力!O43</f>
        <v>#N/A</v>
      </c>
      <c r="P52" s="150" t="e">
        <f>入力!P43</f>
        <v>#N/A</v>
      </c>
      <c r="Q52" s="13" t="s">
        <v>59</v>
      </c>
      <c r="R52" s="153"/>
      <c r="S52" s="44"/>
      <c r="T52" s="44"/>
      <c r="U52" s="44"/>
      <c r="V52" s="44"/>
      <c r="W52" s="44"/>
      <c r="X52" s="44"/>
    </row>
    <row r="53" spans="1:24" ht="40.200000000000003" customHeight="1" x14ac:dyDescent="0.3">
      <c r="A53" s="192" t="s">
        <v>118</v>
      </c>
      <c r="B53" s="184"/>
      <c r="C53" s="184"/>
      <c r="D53" s="184"/>
      <c r="E53" s="217">
        <f>IF(E36&lt;=0,0,IF(E36&lt;入力!E44,E36,入力!E44))</f>
        <v>0</v>
      </c>
      <c r="F53" s="217"/>
      <c r="G53" s="217"/>
      <c r="H53" s="217"/>
      <c r="I53" s="217"/>
      <c r="J53" s="217"/>
      <c r="K53" s="217"/>
      <c r="L53" s="217"/>
      <c r="M53" s="217"/>
      <c r="N53" s="217"/>
      <c r="O53" s="217"/>
      <c r="P53" s="217"/>
      <c r="Q53" s="13" t="s">
        <v>22</v>
      </c>
      <c r="R53" s="153"/>
      <c r="S53" s="44"/>
      <c r="T53" s="44"/>
      <c r="U53" s="44"/>
      <c r="V53" s="44"/>
      <c r="W53" s="44"/>
      <c r="X53" s="44"/>
    </row>
    <row r="54" spans="1:24" x14ac:dyDescent="0.3">
      <c r="A54" s="44" t="s">
        <v>24</v>
      </c>
      <c r="B54" s="44"/>
      <c r="C54" s="44"/>
      <c r="D54" s="44"/>
      <c r="E54" s="44"/>
      <c r="F54" s="44"/>
      <c r="G54" s="44"/>
      <c r="H54" s="44"/>
      <c r="I54" s="44"/>
      <c r="J54" s="44"/>
      <c r="K54" s="44"/>
      <c r="L54" s="44"/>
      <c r="M54" s="44"/>
      <c r="N54" s="44"/>
      <c r="O54" s="44"/>
      <c r="P54" s="157" t="str">
        <f>E11</f>
        <v/>
      </c>
      <c r="Q54" s="44"/>
      <c r="R54" s="153"/>
      <c r="S54" s="44"/>
      <c r="T54" s="44"/>
      <c r="U54" s="44"/>
      <c r="V54" s="44"/>
      <c r="W54" s="44"/>
      <c r="X54" s="44"/>
    </row>
    <row r="55" spans="1:24" x14ac:dyDescent="0.3">
      <c r="A55" s="44" t="s">
        <v>175</v>
      </c>
      <c r="B55" s="44"/>
      <c r="C55" s="44"/>
      <c r="D55" s="44"/>
      <c r="E55" s="44"/>
      <c r="F55" s="44"/>
      <c r="G55" s="44"/>
      <c r="H55" s="44"/>
      <c r="I55" s="44"/>
      <c r="J55" s="44"/>
      <c r="K55" s="44"/>
      <c r="L55" s="44"/>
      <c r="M55" s="44"/>
      <c r="N55" s="44"/>
      <c r="O55" s="44"/>
      <c r="P55" s="44"/>
      <c r="Q55" s="44"/>
      <c r="R55" s="44"/>
      <c r="S55" s="44"/>
      <c r="T55" s="44"/>
      <c r="U55" s="44"/>
      <c r="V55" s="44"/>
      <c r="W55" s="44"/>
      <c r="X55" s="44"/>
    </row>
    <row r="56" spans="1:24" x14ac:dyDescent="0.3">
      <c r="A56" s="44"/>
      <c r="B56" s="104" t="s">
        <v>170</v>
      </c>
      <c r="C56" s="44"/>
      <c r="D56" s="44"/>
      <c r="E56" s="44"/>
      <c r="F56" s="44"/>
      <c r="G56" s="44"/>
      <c r="H56" s="44"/>
      <c r="I56" s="44"/>
      <c r="J56" s="44"/>
      <c r="K56" s="44"/>
      <c r="L56" s="44"/>
      <c r="M56" s="44"/>
      <c r="N56" s="44"/>
      <c r="O56" s="44"/>
      <c r="P56" s="44"/>
      <c r="Q56" s="44"/>
      <c r="R56" s="44"/>
      <c r="S56" s="44"/>
      <c r="T56" s="44"/>
      <c r="U56" s="44"/>
      <c r="V56" s="44"/>
      <c r="W56" s="44"/>
      <c r="X56" s="44"/>
    </row>
    <row r="57" spans="1:24" x14ac:dyDescent="0.3">
      <c r="A57" s="44"/>
      <c r="B57" s="104" t="s">
        <v>70</v>
      </c>
      <c r="C57" s="44"/>
      <c r="D57" s="44"/>
      <c r="E57" s="44"/>
      <c r="F57" s="44"/>
      <c r="G57" s="44"/>
      <c r="H57" s="44"/>
      <c r="I57" s="44"/>
      <c r="J57" s="44"/>
      <c r="K57" s="44"/>
      <c r="L57" s="44"/>
      <c r="M57" s="44"/>
      <c r="N57" s="44"/>
      <c r="O57" s="44"/>
      <c r="P57" s="44"/>
      <c r="Q57" s="44"/>
      <c r="R57" s="44"/>
      <c r="S57" s="44"/>
      <c r="T57" s="44"/>
      <c r="U57" s="44"/>
      <c r="V57" s="44"/>
      <c r="W57" s="44"/>
      <c r="X57" s="44"/>
    </row>
    <row r="58" spans="1:24" x14ac:dyDescent="0.3">
      <c r="A58" s="44"/>
      <c r="B58" s="104" t="s">
        <v>159</v>
      </c>
      <c r="C58" s="44"/>
      <c r="D58" s="44"/>
      <c r="E58" s="44"/>
      <c r="F58" s="44"/>
      <c r="G58" s="44"/>
      <c r="H58" s="44"/>
      <c r="I58" s="44"/>
      <c r="J58" s="44"/>
      <c r="K58" s="44"/>
      <c r="L58" s="44"/>
      <c r="M58" s="44"/>
      <c r="N58" s="44"/>
      <c r="O58" s="44"/>
      <c r="P58" s="44"/>
      <c r="Q58" s="44"/>
      <c r="R58" s="44"/>
      <c r="S58" s="44"/>
      <c r="T58" s="44"/>
      <c r="U58" s="44"/>
      <c r="V58" s="44"/>
      <c r="W58" s="44"/>
      <c r="X58" s="44"/>
    </row>
    <row r="59" spans="1:24" x14ac:dyDescent="0.3">
      <c r="A59" s="44"/>
      <c r="B59" s="44" t="s">
        <v>171</v>
      </c>
      <c r="C59" s="44"/>
      <c r="D59" s="44"/>
      <c r="E59" s="44"/>
      <c r="F59" s="44"/>
      <c r="G59" s="44"/>
      <c r="H59" s="44"/>
      <c r="I59" s="44"/>
      <c r="J59" s="44"/>
      <c r="K59" s="44"/>
      <c r="L59" s="44"/>
      <c r="M59" s="44"/>
      <c r="N59" s="44"/>
      <c r="O59" s="44"/>
      <c r="P59" s="44"/>
      <c r="Q59" s="44"/>
      <c r="R59" s="44"/>
      <c r="S59" s="44"/>
      <c r="T59" s="44"/>
      <c r="U59" s="44"/>
      <c r="V59" s="44"/>
      <c r="W59" s="44"/>
      <c r="X59" s="44"/>
    </row>
    <row r="60" spans="1:24" x14ac:dyDescent="0.3">
      <c r="A60" s="44"/>
      <c r="B60" s="44" t="s">
        <v>172</v>
      </c>
      <c r="C60" s="44"/>
      <c r="D60" s="44"/>
      <c r="E60" s="44"/>
      <c r="F60" s="44"/>
      <c r="G60" s="44"/>
      <c r="H60" s="44"/>
      <c r="I60" s="44"/>
      <c r="J60" s="44"/>
      <c r="K60" s="44"/>
      <c r="L60" s="44"/>
      <c r="M60" s="44"/>
      <c r="N60" s="44"/>
      <c r="O60" s="44"/>
      <c r="P60" s="44"/>
      <c r="Q60" s="44"/>
      <c r="R60" s="44"/>
      <c r="S60" s="44"/>
      <c r="T60" s="44"/>
      <c r="U60" s="44"/>
      <c r="V60" s="44"/>
      <c r="W60" s="44"/>
      <c r="X60" s="44"/>
    </row>
    <row r="61" spans="1:24" x14ac:dyDescent="0.3">
      <c r="A61" s="44"/>
      <c r="B61" s="104" t="s">
        <v>173</v>
      </c>
      <c r="C61" s="44"/>
      <c r="D61" s="44"/>
      <c r="E61" s="44"/>
      <c r="F61" s="44"/>
      <c r="G61" s="44"/>
      <c r="H61" s="44"/>
      <c r="I61" s="44"/>
      <c r="J61" s="44"/>
      <c r="K61" s="44"/>
      <c r="L61" s="44"/>
      <c r="M61" s="44"/>
      <c r="N61" s="44"/>
      <c r="O61" s="44"/>
      <c r="P61" s="44"/>
      <c r="Q61" s="44"/>
      <c r="R61" s="44"/>
      <c r="S61" s="44"/>
      <c r="T61" s="44"/>
      <c r="U61" s="44"/>
      <c r="V61" s="44"/>
      <c r="W61" s="44"/>
      <c r="X61" s="44"/>
    </row>
    <row r="62" spans="1:24" x14ac:dyDescent="0.3">
      <c r="A62" s="44"/>
      <c r="B62" s="104" t="s">
        <v>176</v>
      </c>
      <c r="C62" s="44"/>
      <c r="D62" s="44"/>
      <c r="E62" s="44"/>
      <c r="F62" s="44"/>
      <c r="G62" s="44"/>
      <c r="H62" s="44"/>
      <c r="I62" s="44"/>
      <c r="J62" s="44"/>
      <c r="K62" s="44"/>
      <c r="L62" s="44"/>
      <c r="M62" s="44"/>
      <c r="N62" s="44"/>
      <c r="O62" s="44"/>
      <c r="P62" s="44"/>
      <c r="Q62" s="44"/>
      <c r="R62" s="44"/>
      <c r="S62" s="44"/>
      <c r="T62" s="44"/>
      <c r="U62" s="44"/>
      <c r="V62" s="44"/>
      <c r="W62" s="44"/>
      <c r="X62" s="44"/>
    </row>
    <row r="63" spans="1:24" x14ac:dyDescent="0.3">
      <c r="A63" s="44"/>
      <c r="B63" s="44" t="s">
        <v>151</v>
      </c>
      <c r="C63" s="44"/>
      <c r="D63" s="44"/>
      <c r="E63" s="44"/>
      <c r="F63" s="44"/>
      <c r="G63" s="44"/>
      <c r="H63" s="44"/>
      <c r="I63" s="44"/>
      <c r="J63" s="44"/>
      <c r="K63" s="44"/>
      <c r="L63" s="44"/>
      <c r="M63" s="44"/>
      <c r="N63" s="44"/>
      <c r="O63" s="44"/>
      <c r="P63" s="44"/>
      <c r="Q63" s="44"/>
      <c r="R63" s="44"/>
      <c r="S63" s="44"/>
      <c r="T63" s="44"/>
      <c r="U63" s="44"/>
      <c r="V63" s="44"/>
      <c r="W63" s="44"/>
      <c r="X63" s="44"/>
    </row>
    <row r="64" spans="1:24" x14ac:dyDescent="0.3">
      <c r="A64" s="44"/>
      <c r="B64" s="104" t="s">
        <v>160</v>
      </c>
      <c r="C64" s="44"/>
      <c r="D64" s="44"/>
      <c r="E64" s="44"/>
      <c r="F64" s="44"/>
      <c r="G64" s="44"/>
      <c r="H64" s="44"/>
      <c r="I64" s="44"/>
      <c r="J64" s="44"/>
      <c r="K64" s="44"/>
      <c r="L64" s="44"/>
      <c r="M64" s="44"/>
      <c r="N64" s="44"/>
      <c r="O64" s="44"/>
      <c r="P64" s="44"/>
      <c r="Q64" s="44"/>
      <c r="R64" s="44"/>
      <c r="S64" s="44"/>
      <c r="T64" s="44"/>
      <c r="U64" s="44"/>
      <c r="V64" s="44"/>
      <c r="W64" s="44"/>
      <c r="X64" s="44"/>
    </row>
    <row r="65" spans="1:26" x14ac:dyDescent="0.3">
      <c r="A65" s="44"/>
      <c r="B65" s="104" t="s">
        <v>161</v>
      </c>
      <c r="C65" s="44"/>
      <c r="D65" s="44"/>
      <c r="E65" s="44"/>
      <c r="F65" s="44"/>
      <c r="G65" s="44"/>
      <c r="H65" s="44"/>
      <c r="I65" s="44"/>
      <c r="J65" s="44"/>
      <c r="K65" s="44"/>
      <c r="L65" s="44"/>
      <c r="M65" s="44"/>
      <c r="N65" s="44"/>
      <c r="O65" s="44"/>
      <c r="P65" s="44"/>
      <c r="Q65" s="44"/>
      <c r="R65" s="44"/>
      <c r="S65" s="44"/>
      <c r="T65" s="44"/>
      <c r="U65" s="44"/>
      <c r="V65" s="44"/>
      <c r="W65" s="44"/>
      <c r="X65" s="44"/>
    </row>
    <row r="66" spans="1:26" x14ac:dyDescent="0.3">
      <c r="A66" s="44"/>
      <c r="B66" s="44" t="s">
        <v>168</v>
      </c>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x14ac:dyDescent="0.3">
      <c r="A67" s="44" t="s">
        <v>177</v>
      </c>
      <c r="B67" s="44"/>
      <c r="C67" s="44"/>
      <c r="D67" s="44"/>
      <c r="E67" s="44"/>
      <c r="F67" s="44"/>
      <c r="G67" s="44"/>
      <c r="H67" s="44"/>
      <c r="I67" s="44"/>
      <c r="J67" s="44"/>
      <c r="K67" s="44"/>
      <c r="L67" s="44"/>
      <c r="M67" s="44"/>
      <c r="N67" s="44"/>
      <c r="O67" s="44"/>
      <c r="P67" s="44"/>
      <c r="Q67" s="44"/>
      <c r="R67" s="44"/>
      <c r="S67" s="44"/>
      <c r="T67" s="44"/>
      <c r="U67" s="44"/>
      <c r="V67" s="44"/>
      <c r="W67" s="44"/>
      <c r="X67" s="44"/>
    </row>
    <row r="68" spans="1:26" x14ac:dyDescent="0.3">
      <c r="A68" s="44"/>
      <c r="B68" s="44" t="s">
        <v>174</v>
      </c>
      <c r="C68" s="44"/>
      <c r="D68" s="44"/>
      <c r="E68" s="44"/>
      <c r="F68" s="44"/>
      <c r="G68" s="44"/>
      <c r="H68" s="44"/>
      <c r="I68" s="44"/>
      <c r="J68" s="44"/>
      <c r="K68" s="44"/>
      <c r="L68" s="44"/>
      <c r="M68" s="44"/>
      <c r="N68" s="44"/>
      <c r="O68" s="44"/>
      <c r="P68" s="44"/>
      <c r="Q68" s="44"/>
      <c r="R68" s="44"/>
      <c r="S68" s="44"/>
      <c r="T68" s="44"/>
      <c r="U68" s="44"/>
      <c r="V68" s="44"/>
      <c r="W68" s="44"/>
      <c r="X68" s="44"/>
    </row>
    <row r="69" spans="1:26" x14ac:dyDescent="0.3">
      <c r="A69" s="44"/>
      <c r="B69" s="44" t="s">
        <v>152</v>
      </c>
      <c r="C69" s="44"/>
      <c r="D69" s="44"/>
      <c r="E69" s="44"/>
      <c r="F69" s="44"/>
      <c r="G69" s="44"/>
      <c r="H69" s="44"/>
      <c r="I69" s="44"/>
      <c r="J69" s="44"/>
      <c r="K69" s="44"/>
      <c r="L69" s="44"/>
      <c r="M69" s="44"/>
      <c r="N69" s="44"/>
      <c r="O69" s="44"/>
      <c r="P69" s="44"/>
      <c r="Q69" s="44"/>
      <c r="R69" s="44"/>
      <c r="S69" s="44"/>
      <c r="T69" s="44"/>
      <c r="U69" s="44"/>
      <c r="V69" s="44"/>
      <c r="W69" s="44"/>
      <c r="X69" s="44"/>
    </row>
    <row r="70" spans="1:26" x14ac:dyDescent="0.3">
      <c r="A70" s="44"/>
      <c r="B70" s="44" t="s">
        <v>178</v>
      </c>
      <c r="C70" s="44"/>
      <c r="D70" s="44"/>
      <c r="E70" s="44"/>
      <c r="F70" s="44"/>
      <c r="G70" s="44"/>
      <c r="H70" s="44"/>
      <c r="I70" s="44"/>
      <c r="J70" s="44"/>
      <c r="K70" s="44"/>
      <c r="L70" s="44"/>
      <c r="M70" s="44"/>
      <c r="N70" s="44"/>
      <c r="O70" s="44"/>
      <c r="P70" s="44"/>
      <c r="Q70" s="44"/>
      <c r="R70" s="44"/>
      <c r="S70" s="44"/>
      <c r="T70" s="44"/>
      <c r="U70" s="44"/>
      <c r="V70" s="44"/>
      <c r="W70" s="44"/>
      <c r="X70" s="44"/>
    </row>
    <row r="71" spans="1:26" x14ac:dyDescent="0.3">
      <c r="A71" s="44"/>
      <c r="B71" s="44" t="s">
        <v>153</v>
      </c>
      <c r="C71" s="44"/>
      <c r="D71" s="44"/>
      <c r="E71" s="44"/>
      <c r="F71" s="44"/>
      <c r="G71" s="44"/>
      <c r="H71" s="44"/>
      <c r="I71" s="44"/>
      <c r="J71" s="44"/>
      <c r="K71" s="44"/>
      <c r="L71" s="44"/>
      <c r="M71" s="44"/>
      <c r="N71" s="44"/>
      <c r="O71" s="44"/>
      <c r="P71" s="44"/>
      <c r="Q71" s="44"/>
      <c r="R71" s="44"/>
      <c r="S71" s="44"/>
      <c r="T71" s="44"/>
      <c r="U71" s="44"/>
      <c r="V71" s="44"/>
      <c r="W71" s="44"/>
      <c r="X71" s="44"/>
    </row>
    <row r="72" spans="1:26" x14ac:dyDescent="0.3">
      <c r="A72" s="44"/>
      <c r="B72" s="44" t="s">
        <v>156</v>
      </c>
      <c r="C72" s="44"/>
      <c r="D72" s="44"/>
      <c r="E72" s="44"/>
      <c r="F72" s="44"/>
      <c r="G72" s="44"/>
      <c r="H72" s="44"/>
      <c r="I72" s="44"/>
      <c r="J72" s="44"/>
      <c r="K72" s="44"/>
      <c r="L72" s="44"/>
      <c r="M72" s="44"/>
      <c r="N72" s="44"/>
      <c r="O72" s="44"/>
      <c r="P72" s="44"/>
      <c r="Q72" s="44"/>
      <c r="R72" s="44"/>
      <c r="S72" s="44"/>
      <c r="T72" s="44"/>
      <c r="U72" s="44"/>
      <c r="V72" s="44"/>
      <c r="W72" s="44"/>
      <c r="X72" s="44"/>
    </row>
    <row r="73" spans="1:26" x14ac:dyDescent="0.3">
      <c r="A73" s="44"/>
      <c r="B73" s="44" t="s">
        <v>154</v>
      </c>
      <c r="C73" s="44"/>
      <c r="D73" s="44"/>
      <c r="E73" s="44"/>
      <c r="F73" s="44"/>
      <c r="G73" s="44"/>
      <c r="H73" s="44"/>
      <c r="I73" s="44"/>
      <c r="J73" s="44"/>
      <c r="K73" s="44"/>
      <c r="L73" s="44"/>
      <c r="M73" s="44"/>
      <c r="N73" s="44"/>
      <c r="O73" s="44"/>
      <c r="P73" s="44"/>
      <c r="Q73" s="44"/>
      <c r="R73" s="44"/>
      <c r="S73" s="44"/>
      <c r="T73" s="44"/>
      <c r="U73" s="44"/>
      <c r="V73" s="44"/>
      <c r="W73" s="44"/>
      <c r="X73" s="44"/>
    </row>
    <row r="74" spans="1:26" x14ac:dyDescent="0.3">
      <c r="A74" s="44"/>
      <c r="B74" s="44" t="s">
        <v>68</v>
      </c>
      <c r="C74" s="44"/>
    </row>
    <row r="75" spans="1:26" x14ac:dyDescent="0.3">
      <c r="A75" s="44"/>
      <c r="B75" s="44" t="s">
        <v>155</v>
      </c>
      <c r="C75" s="44"/>
    </row>
  </sheetData>
  <sheetProtection password="BE7C" sheet="1" objects="1" scenarios="1"/>
  <dataConsolidate/>
  <mergeCells count="40">
    <mergeCell ref="A2:B2"/>
    <mergeCell ref="A4:Q4"/>
    <mergeCell ref="A6:Q6"/>
    <mergeCell ref="M11:Q11"/>
    <mergeCell ref="A12:D12"/>
    <mergeCell ref="E12:P12"/>
    <mergeCell ref="A18:D19"/>
    <mergeCell ref="A20:D21"/>
    <mergeCell ref="A16:D16"/>
    <mergeCell ref="E16:P16"/>
    <mergeCell ref="A17:D17"/>
    <mergeCell ref="E17:P17"/>
    <mergeCell ref="A13:D13"/>
    <mergeCell ref="E13:P13"/>
    <mergeCell ref="A14:D14"/>
    <mergeCell ref="E14:P14"/>
    <mergeCell ref="A15:D15"/>
    <mergeCell ref="E15:P15"/>
    <mergeCell ref="A45:D46"/>
    <mergeCell ref="A47:D48"/>
    <mergeCell ref="A49:D50"/>
    <mergeCell ref="A51:D52"/>
    <mergeCell ref="A41:D42"/>
    <mergeCell ref="A43:D44"/>
    <mergeCell ref="A22:D23"/>
    <mergeCell ref="A24:D25"/>
    <mergeCell ref="A26:D26"/>
    <mergeCell ref="E26:P26"/>
    <mergeCell ref="A53:D53"/>
    <mergeCell ref="E53:P53"/>
    <mergeCell ref="A36:D36"/>
    <mergeCell ref="E36:P36"/>
    <mergeCell ref="A31:D32"/>
    <mergeCell ref="A33:D34"/>
    <mergeCell ref="A35:D35"/>
    <mergeCell ref="E35:P35"/>
    <mergeCell ref="A27:D28"/>
    <mergeCell ref="A29:D30"/>
    <mergeCell ref="A37:D38"/>
    <mergeCell ref="A39:D40"/>
  </mergeCells>
  <phoneticPr fontId="2"/>
  <conditionalFormatting sqref="E50">
    <cfRule type="cellIs" dxfId="18" priority="123" operator="greaterThan">
      <formula>E23</formula>
    </cfRule>
  </conditionalFormatting>
  <conditionalFormatting sqref="E53:P53">
    <cfRule type="cellIs" dxfId="17" priority="13" operator="lessThan">
      <formula>1000</formula>
    </cfRule>
    <cfRule type="cellIs" dxfId="16" priority="120" operator="greaterThan">
      <formula>$E$36</formula>
    </cfRule>
  </conditionalFormatting>
  <conditionalFormatting sqref="E35:P35">
    <cfRule type="cellIs" dxfId="15" priority="85" operator="greaterThan">
      <formula>$E$26</formula>
    </cfRule>
  </conditionalFormatting>
  <conditionalFormatting sqref="E36:P36">
    <cfRule type="cellIs" dxfId="14" priority="84" operator="greaterThan">
      <formula>$E$26</formula>
    </cfRule>
  </conditionalFormatting>
  <conditionalFormatting sqref="F50">
    <cfRule type="cellIs" dxfId="13" priority="12" operator="greaterThan">
      <formula>F23</formula>
    </cfRule>
  </conditionalFormatting>
  <conditionalFormatting sqref="G50">
    <cfRule type="cellIs" dxfId="12" priority="10" operator="greaterThan">
      <formula>G23</formula>
    </cfRule>
  </conditionalFormatting>
  <conditionalFormatting sqref="H50">
    <cfRule type="cellIs" dxfId="11" priority="9" operator="greaterThan">
      <formula>H23</formula>
    </cfRule>
  </conditionalFormatting>
  <conditionalFormatting sqref="I50">
    <cfRule type="cellIs" dxfId="10" priority="8" operator="greaterThan">
      <formula>I23</formula>
    </cfRule>
  </conditionalFormatting>
  <conditionalFormatting sqref="J50">
    <cfRule type="cellIs" dxfId="9" priority="7" operator="greaterThan">
      <formula>J23</formula>
    </cfRule>
  </conditionalFormatting>
  <conditionalFormatting sqref="K50">
    <cfRule type="cellIs" dxfId="8" priority="6" operator="greaterThan">
      <formula>K23</formula>
    </cfRule>
  </conditionalFormatting>
  <conditionalFormatting sqref="L50">
    <cfRule type="cellIs" dxfId="7" priority="5" operator="greaterThan">
      <formula>L23</formula>
    </cfRule>
  </conditionalFormatting>
  <conditionalFormatting sqref="M50">
    <cfRule type="cellIs" dxfId="6" priority="4" operator="greaterThan">
      <formula>M23</formula>
    </cfRule>
  </conditionalFormatting>
  <conditionalFormatting sqref="N50">
    <cfRule type="cellIs" dxfId="5" priority="3" operator="greaterThan">
      <formula>N23</formula>
    </cfRule>
  </conditionalFormatting>
  <conditionalFormatting sqref="O50">
    <cfRule type="cellIs" dxfId="4" priority="2" operator="greaterThan">
      <formula>O23</formula>
    </cfRule>
  </conditionalFormatting>
  <conditionalFormatting sqref="P50">
    <cfRule type="cellIs" dxfId="3" priority="1" operator="greaterThan">
      <formula>P23</formula>
    </cfRule>
  </conditionalFormatting>
  <dataValidations count="2">
    <dataValidation type="list" allowBlank="1" showInputMessage="1" showErrorMessage="1" sqref="E16:P16" xr:uid="{1BAAE70C-95ED-4713-8545-469999CC51FA}">
      <formula1>"北海道,東北,東京,中部,北陸,関西,中国,四国,九州"</formula1>
    </dataValidation>
    <dataValidation type="list" allowBlank="1" showInputMessage="1" showErrorMessage="1" sqref="E15:P15" xr:uid="{796C1241-4B5B-433F-BE07-C025CAD04A29}">
      <formula1>"揚水（純揚水）,蓄電池"</formula1>
    </dataValidation>
  </dataValidations>
  <pageMargins left="0.11811023622047245" right="0.11811023622047245" top="0.35433070866141736" bottom="0.35433070866141736" header="0.31496062992125984" footer="0.31496062992125984"/>
  <pageSetup paperSize="9" scale="3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76200</xdr:colOff>
                    <xdr:row>9</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B32E9-AC29-47B5-9AF4-D5F3D92CD3E6}">
  <sheetPr>
    <tabColor theme="8" tint="0.59999389629810485"/>
  </sheetPr>
  <dimension ref="B1:BF88"/>
  <sheetViews>
    <sheetView showGridLines="0" topLeftCell="A7" zoomScale="55" zoomScaleNormal="55" workbookViewId="0">
      <selection activeCell="R30" sqref="R30"/>
    </sheetView>
  </sheetViews>
  <sheetFormatPr defaultRowHeight="13.2" x14ac:dyDescent="0.2"/>
  <cols>
    <col min="2" max="2" width="17.21875" customWidth="1"/>
    <col min="16" max="16" width="7.33203125" customWidth="1"/>
    <col min="28" max="28" width="11.21875" customWidth="1"/>
    <col min="30" max="30" width="9.77734375" customWidth="1"/>
    <col min="39" max="39" width="10" customWidth="1"/>
    <col min="40" max="42" width="9.109375" bestFit="1" customWidth="1"/>
    <col min="43" max="43" width="9" bestFit="1" customWidth="1"/>
    <col min="44" max="44" width="9.109375" bestFit="1" customWidth="1"/>
    <col min="45" max="46" width="9" bestFit="1" customWidth="1"/>
    <col min="47" max="47" width="9.109375" bestFit="1" customWidth="1"/>
    <col min="48" max="48" width="9.44140625" customWidth="1"/>
    <col min="49" max="49" width="10.6640625" bestFit="1" customWidth="1"/>
    <col min="50" max="50" width="10" bestFit="1" customWidth="1"/>
    <col min="51" max="53" width="11.77734375" bestFit="1" customWidth="1"/>
    <col min="54" max="54" width="9" bestFit="1" customWidth="1"/>
    <col min="55" max="55" width="11.77734375" bestFit="1" customWidth="1"/>
    <col min="56" max="57" width="9" bestFit="1" customWidth="1"/>
    <col min="58" max="58" width="11.77734375" bestFit="1" customWidth="1"/>
  </cols>
  <sheetData>
    <row r="1" spans="2:53" ht="15" x14ac:dyDescent="0.3">
      <c r="B1" s="158" t="s">
        <v>162</v>
      </c>
      <c r="C1" s="159"/>
    </row>
    <row r="2" spans="2:53" ht="15" x14ac:dyDescent="0.3">
      <c r="B2" s="160" t="s">
        <v>163</v>
      </c>
      <c r="C2" s="161" t="s">
        <v>45</v>
      </c>
    </row>
    <row r="3" spans="2:53" ht="15" x14ac:dyDescent="0.3">
      <c r="B3" s="160" t="s">
        <v>164</v>
      </c>
      <c r="C3" s="161" t="s">
        <v>165</v>
      </c>
    </row>
    <row r="4" spans="2:53" ht="15" x14ac:dyDescent="0.3">
      <c r="B4" s="160" t="s">
        <v>166</v>
      </c>
      <c r="C4" s="161">
        <v>5000</v>
      </c>
    </row>
    <row r="8" spans="2:53" ht="15" x14ac:dyDescent="0.2">
      <c r="AO8" s="162" t="s">
        <v>45</v>
      </c>
      <c r="AP8" s="24">
        <v>4</v>
      </c>
      <c r="AQ8" s="24">
        <v>5</v>
      </c>
      <c r="AR8" s="24">
        <v>6</v>
      </c>
      <c r="AS8" s="24">
        <v>7</v>
      </c>
      <c r="AT8" s="24">
        <v>8</v>
      </c>
      <c r="AU8" s="24">
        <v>9</v>
      </c>
      <c r="AV8" s="24">
        <v>10</v>
      </c>
      <c r="AW8" s="24">
        <v>11</v>
      </c>
      <c r="AX8" s="24">
        <v>12</v>
      </c>
      <c r="AY8" s="24">
        <v>1</v>
      </c>
      <c r="AZ8" s="24">
        <v>2</v>
      </c>
      <c r="BA8" s="24">
        <v>3</v>
      </c>
    </row>
    <row r="9" spans="2:53" ht="15" x14ac:dyDescent="0.2">
      <c r="AO9" s="23">
        <v>20</v>
      </c>
      <c r="AP9" s="48">
        <v>0.97229797028002007</v>
      </c>
      <c r="AQ9" s="49">
        <v>0.95538875198336559</v>
      </c>
      <c r="AR9" s="49">
        <v>0.9838545396844337</v>
      </c>
      <c r="AS9" s="49">
        <v>1</v>
      </c>
      <c r="AT9" s="49">
        <v>1</v>
      </c>
      <c r="AU9" s="49">
        <v>1</v>
      </c>
      <c r="AV9" s="49">
        <v>1</v>
      </c>
      <c r="AW9" s="49">
        <v>0.98960734907500592</v>
      </c>
      <c r="AX9" s="49">
        <v>0.99303342029735808</v>
      </c>
      <c r="AY9" s="49">
        <v>0.99598481791750193</v>
      </c>
      <c r="AZ9" s="49">
        <v>0.99382275427558087</v>
      </c>
      <c r="BA9" s="50">
        <v>0.99255224939529141</v>
      </c>
    </row>
    <row r="10" spans="2:53" ht="15" x14ac:dyDescent="0.2">
      <c r="AO10" s="23">
        <v>19</v>
      </c>
      <c r="AP10" s="51">
        <v>0.97229797028002007</v>
      </c>
      <c r="AQ10" s="52">
        <v>0.95538875198336559</v>
      </c>
      <c r="AR10" s="52">
        <v>0.9838545396844337</v>
      </c>
      <c r="AS10" s="52">
        <v>1</v>
      </c>
      <c r="AT10" s="52">
        <v>1</v>
      </c>
      <c r="AU10" s="52">
        <v>1</v>
      </c>
      <c r="AV10" s="52">
        <v>1</v>
      </c>
      <c r="AW10" s="52">
        <v>0.98960734907500592</v>
      </c>
      <c r="AX10" s="52">
        <v>0.99303342029735808</v>
      </c>
      <c r="AY10" s="52">
        <v>0.99598481791750193</v>
      </c>
      <c r="AZ10" s="52">
        <v>0.99382275427558087</v>
      </c>
      <c r="BA10" s="53">
        <v>0.99255224939529141</v>
      </c>
    </row>
    <row r="11" spans="2:53" ht="15" x14ac:dyDescent="0.2">
      <c r="AO11" s="23">
        <v>18</v>
      </c>
      <c r="AP11" s="51">
        <v>0.97229797028002007</v>
      </c>
      <c r="AQ11" s="52">
        <v>0.95538875198336559</v>
      </c>
      <c r="AR11" s="52">
        <v>0.9838545396844337</v>
      </c>
      <c r="AS11" s="52">
        <v>1</v>
      </c>
      <c r="AT11" s="52">
        <v>1</v>
      </c>
      <c r="AU11" s="52">
        <v>1</v>
      </c>
      <c r="AV11" s="52">
        <v>1</v>
      </c>
      <c r="AW11" s="52">
        <v>0.98960734907500592</v>
      </c>
      <c r="AX11" s="52">
        <v>0.99303342029735808</v>
      </c>
      <c r="AY11" s="52">
        <v>0.99598481791750193</v>
      </c>
      <c r="AZ11" s="52">
        <v>0.99382275427558087</v>
      </c>
      <c r="BA11" s="53">
        <v>0.99255224939529141</v>
      </c>
    </row>
    <row r="12" spans="2:53" ht="15" x14ac:dyDescent="0.2">
      <c r="AO12" s="23">
        <v>17</v>
      </c>
      <c r="AP12" s="51">
        <v>0.97229797028002007</v>
      </c>
      <c r="AQ12" s="52">
        <v>0.95538875198336559</v>
      </c>
      <c r="AR12" s="52">
        <v>0.9838545396844337</v>
      </c>
      <c r="AS12" s="52">
        <v>1</v>
      </c>
      <c r="AT12" s="52">
        <v>1</v>
      </c>
      <c r="AU12" s="52">
        <v>1</v>
      </c>
      <c r="AV12" s="52">
        <v>1</v>
      </c>
      <c r="AW12" s="52">
        <v>0.98960734907500592</v>
      </c>
      <c r="AX12" s="52">
        <v>0.99303342029735808</v>
      </c>
      <c r="AY12" s="52">
        <v>0.99598481791750193</v>
      </c>
      <c r="AZ12" s="52">
        <v>0.99382275427558087</v>
      </c>
      <c r="BA12" s="53">
        <v>0.99255224939529141</v>
      </c>
    </row>
    <row r="13" spans="2:53" ht="15" x14ac:dyDescent="0.2">
      <c r="AO13" s="23">
        <v>16</v>
      </c>
      <c r="AP13" s="51">
        <v>0.97229797028002007</v>
      </c>
      <c r="AQ13" s="52">
        <v>0.95538875198336559</v>
      </c>
      <c r="AR13" s="52">
        <v>0.9838545396844337</v>
      </c>
      <c r="AS13" s="52">
        <v>1</v>
      </c>
      <c r="AT13" s="52">
        <v>1</v>
      </c>
      <c r="AU13" s="52">
        <v>1</v>
      </c>
      <c r="AV13" s="52">
        <v>1</v>
      </c>
      <c r="AW13" s="52">
        <v>0.98960734907500592</v>
      </c>
      <c r="AX13" s="52">
        <v>0.99303342029735808</v>
      </c>
      <c r="AY13" s="52">
        <v>0.99598481791750193</v>
      </c>
      <c r="AZ13" s="52">
        <v>0.99382275427558087</v>
      </c>
      <c r="BA13" s="53">
        <v>0.99255224939529141</v>
      </c>
    </row>
    <row r="14" spans="2:53" ht="15" x14ac:dyDescent="0.2">
      <c r="AO14" s="23">
        <v>15</v>
      </c>
      <c r="AP14" s="51">
        <v>0.97229797028002007</v>
      </c>
      <c r="AQ14" s="52">
        <v>0.95538875198336559</v>
      </c>
      <c r="AR14" s="52">
        <v>0.9838545396844337</v>
      </c>
      <c r="AS14" s="52">
        <v>1</v>
      </c>
      <c r="AT14" s="52">
        <v>1</v>
      </c>
      <c r="AU14" s="52">
        <v>1</v>
      </c>
      <c r="AV14" s="52">
        <v>1</v>
      </c>
      <c r="AW14" s="52">
        <v>0.98960734907500592</v>
      </c>
      <c r="AX14" s="52">
        <v>0.99303342029735808</v>
      </c>
      <c r="AY14" s="52">
        <v>0.99598481791750193</v>
      </c>
      <c r="AZ14" s="52">
        <v>0.99382275427558087</v>
      </c>
      <c r="BA14" s="53">
        <v>0.99255224939529141</v>
      </c>
    </row>
    <row r="15" spans="2:53" ht="15" x14ac:dyDescent="0.2">
      <c r="AO15" s="23">
        <v>14</v>
      </c>
      <c r="AP15" s="51">
        <v>0.97229797028002007</v>
      </c>
      <c r="AQ15" s="52">
        <v>0.95538875198336559</v>
      </c>
      <c r="AR15" s="52">
        <v>0.9838545396844337</v>
      </c>
      <c r="AS15" s="52">
        <v>1</v>
      </c>
      <c r="AT15" s="52">
        <v>1</v>
      </c>
      <c r="AU15" s="52">
        <v>1</v>
      </c>
      <c r="AV15" s="52">
        <v>1</v>
      </c>
      <c r="AW15" s="52">
        <v>0.98960734907500592</v>
      </c>
      <c r="AX15" s="52">
        <v>0.99303342029735808</v>
      </c>
      <c r="AY15" s="52">
        <v>0.99598481791750193</v>
      </c>
      <c r="AZ15" s="52">
        <v>0.99382275427558087</v>
      </c>
      <c r="BA15" s="53">
        <v>0.99255224939529141</v>
      </c>
    </row>
    <row r="16" spans="2:53" ht="15" x14ac:dyDescent="0.2">
      <c r="AO16" s="23">
        <v>13</v>
      </c>
      <c r="AP16" s="51">
        <v>0.97229797028002007</v>
      </c>
      <c r="AQ16" s="52">
        <v>0.95538875198336559</v>
      </c>
      <c r="AR16" s="52">
        <v>0.9838545396844337</v>
      </c>
      <c r="AS16" s="52">
        <v>1</v>
      </c>
      <c r="AT16" s="52">
        <v>1</v>
      </c>
      <c r="AU16" s="52">
        <v>1</v>
      </c>
      <c r="AV16" s="52">
        <v>1</v>
      </c>
      <c r="AW16" s="52">
        <v>0.98960734907500592</v>
      </c>
      <c r="AX16" s="52">
        <v>0.99303342029735808</v>
      </c>
      <c r="AY16" s="52">
        <v>0.99598481791750193</v>
      </c>
      <c r="AZ16" s="52">
        <v>0.99382275427558087</v>
      </c>
      <c r="BA16" s="53">
        <v>0.99255224939529141</v>
      </c>
    </row>
    <row r="17" spans="5:53" ht="15" x14ac:dyDescent="0.2">
      <c r="AO17" s="23">
        <v>12</v>
      </c>
      <c r="AP17" s="51">
        <v>0.97229797028002007</v>
      </c>
      <c r="AQ17" s="52">
        <v>0.95538875198336559</v>
      </c>
      <c r="AR17" s="52">
        <v>0.9838545396844337</v>
      </c>
      <c r="AS17" s="52">
        <v>1</v>
      </c>
      <c r="AT17" s="52">
        <v>1</v>
      </c>
      <c r="AU17" s="52">
        <v>1</v>
      </c>
      <c r="AV17" s="52">
        <v>1</v>
      </c>
      <c r="AW17" s="52">
        <v>0.98960734907500592</v>
      </c>
      <c r="AX17" s="52">
        <v>0.99303342029735808</v>
      </c>
      <c r="AY17" s="52">
        <v>0.99598481791750193</v>
      </c>
      <c r="AZ17" s="52">
        <v>0.99382275427558087</v>
      </c>
      <c r="BA17" s="53">
        <v>0.99255224939529141</v>
      </c>
    </row>
    <row r="18" spans="5:53" ht="15" x14ac:dyDescent="0.2">
      <c r="AO18" s="23">
        <v>11</v>
      </c>
      <c r="AP18" s="51">
        <v>0.97177270687029171</v>
      </c>
      <c r="AQ18" s="52">
        <v>0.95310139103358948</v>
      </c>
      <c r="AR18" s="52">
        <v>0.9838545396844337</v>
      </c>
      <c r="AS18" s="52">
        <v>1</v>
      </c>
      <c r="AT18" s="52">
        <v>1</v>
      </c>
      <c r="AU18" s="52">
        <v>1</v>
      </c>
      <c r="AV18" s="52">
        <v>1</v>
      </c>
      <c r="AW18" s="52">
        <v>0.98960734907500592</v>
      </c>
      <c r="AX18" s="52">
        <v>0.99303342029735808</v>
      </c>
      <c r="AY18" s="52">
        <v>0.99598481791750193</v>
      </c>
      <c r="AZ18" s="52">
        <v>0.98697985927537424</v>
      </c>
      <c r="BA18" s="53">
        <v>0.99255224939529141</v>
      </c>
    </row>
    <row r="19" spans="5:53" ht="15" x14ac:dyDescent="0.2">
      <c r="AO19" s="163">
        <v>10</v>
      </c>
      <c r="AP19" s="164">
        <v>0.96442044096674662</v>
      </c>
      <c r="AQ19" s="165">
        <v>0.94370248316849192</v>
      </c>
      <c r="AR19" s="165">
        <v>0.97587340556072555</v>
      </c>
      <c r="AS19" s="165">
        <v>1</v>
      </c>
      <c r="AT19" s="165">
        <v>1</v>
      </c>
      <c r="AU19" s="165">
        <v>1</v>
      </c>
      <c r="AV19" s="165">
        <v>1</v>
      </c>
      <c r="AW19" s="165">
        <v>0.98960734907500592</v>
      </c>
      <c r="AX19" s="165">
        <v>0.98968897064844685</v>
      </c>
      <c r="AY19" s="165">
        <v>0.99188311564251586</v>
      </c>
      <c r="AZ19" s="165">
        <v>0.97169839291620153</v>
      </c>
      <c r="BA19" s="166">
        <v>0.99235457692579954</v>
      </c>
    </row>
    <row r="20" spans="5:53" ht="15" x14ac:dyDescent="0.3">
      <c r="E20" s="167"/>
      <c r="F20" s="1">
        <f>(MIN(N20:N31)+P57)*P88</f>
        <v>4924.6786397466549</v>
      </c>
      <c r="M20" s="167" t="s">
        <v>10</v>
      </c>
      <c r="N20" s="168">
        <f>AD20*$AB$31/$AB$41</f>
        <v>4.8221022048337323</v>
      </c>
      <c r="AC20" s="167" t="s">
        <v>10</v>
      </c>
      <c r="AD20" s="169">
        <f>AP19</f>
        <v>0.96442044096674662</v>
      </c>
      <c r="AE20" s="170"/>
      <c r="AF20" s="170"/>
      <c r="AG20" s="170"/>
      <c r="AO20" s="23">
        <v>9</v>
      </c>
      <c r="AP20" s="51">
        <v>0.95024117256938445</v>
      </c>
      <c r="AQ20" s="52">
        <v>0.92719202838807258</v>
      </c>
      <c r="AR20" s="52">
        <v>0.95698436600594483</v>
      </c>
      <c r="AS20" s="52">
        <v>1</v>
      </c>
      <c r="AT20" s="52">
        <v>1</v>
      </c>
      <c r="AU20" s="52">
        <v>1</v>
      </c>
      <c r="AV20" s="52">
        <v>1</v>
      </c>
      <c r="AW20" s="52">
        <v>0.98026313311087754</v>
      </c>
      <c r="AX20" s="52">
        <v>0.97835729003302818</v>
      </c>
      <c r="AY20" s="52">
        <v>0.98083347933514786</v>
      </c>
      <c r="AZ20" s="52">
        <v>0.94797835519806317</v>
      </c>
      <c r="BA20" s="53">
        <v>0.9799890459448044</v>
      </c>
    </row>
    <row r="21" spans="5:53" ht="15" x14ac:dyDescent="0.3">
      <c r="E21" s="167"/>
      <c r="M21" s="167" t="s">
        <v>11</v>
      </c>
      <c r="N21" s="171">
        <f t="shared" ref="N21:N31" si="0">AD21*$AB$31/$AB$41</f>
        <v>4.7185124158424596</v>
      </c>
      <c r="AC21" s="167" t="s">
        <v>11</v>
      </c>
      <c r="AD21" s="169">
        <f>AQ19</f>
        <v>0.94370248316849192</v>
      </c>
      <c r="AE21" s="170"/>
      <c r="AF21" s="170"/>
      <c r="AG21" s="170"/>
      <c r="AO21" s="23">
        <v>8</v>
      </c>
      <c r="AP21" s="51">
        <v>0.92923490167820544</v>
      </c>
      <c r="AQ21" s="52">
        <v>0.90357002669233166</v>
      </c>
      <c r="AR21" s="52">
        <v>0.92718742102009089</v>
      </c>
      <c r="AS21" s="52">
        <v>1</v>
      </c>
      <c r="AT21" s="52">
        <v>1</v>
      </c>
      <c r="AU21" s="52">
        <v>1</v>
      </c>
      <c r="AV21" s="52">
        <v>1</v>
      </c>
      <c r="AW21" s="52">
        <v>0.96117313231317292</v>
      </c>
      <c r="AX21" s="52">
        <v>0.95903837845110207</v>
      </c>
      <c r="AY21" s="52">
        <v>0.9628359089953975</v>
      </c>
      <c r="AZ21" s="52">
        <v>0.91581974612095896</v>
      </c>
      <c r="BA21" s="53">
        <v>0.95545565645230557</v>
      </c>
    </row>
    <row r="22" spans="5:53" ht="15" x14ac:dyDescent="0.3">
      <c r="E22" s="167"/>
      <c r="M22" s="167" t="s">
        <v>12</v>
      </c>
      <c r="N22" s="168">
        <f t="shared" si="0"/>
        <v>4.8793670278036281</v>
      </c>
      <c r="AC22" s="167" t="s">
        <v>12</v>
      </c>
      <c r="AD22" s="169">
        <f>AR19</f>
        <v>0.97587340556072555</v>
      </c>
      <c r="AE22" s="170"/>
      <c r="AF22" s="170"/>
      <c r="AG22" s="170"/>
      <c r="AO22" s="23">
        <v>7</v>
      </c>
      <c r="AP22" s="51">
        <v>0.90140162829320936</v>
      </c>
      <c r="AQ22" s="52">
        <v>0.87283647808126918</v>
      </c>
      <c r="AR22" s="52">
        <v>0.88648257060316438</v>
      </c>
      <c r="AS22" s="52">
        <v>0.98177445667671781</v>
      </c>
      <c r="AT22" s="52">
        <v>0.9816900968518254</v>
      </c>
      <c r="AU22" s="52">
        <v>0.97381954265467097</v>
      </c>
      <c r="AV22" s="52">
        <v>0.97586075931352911</v>
      </c>
      <c r="AW22" s="52">
        <v>0.93233734668189183</v>
      </c>
      <c r="AX22" s="52">
        <v>0.93173223590266829</v>
      </c>
      <c r="AY22" s="52">
        <v>0.93789040462326501</v>
      </c>
      <c r="AZ22" s="52">
        <v>0.87522256568488888</v>
      </c>
      <c r="BA22" s="53">
        <v>0.91875440844830347</v>
      </c>
    </row>
    <row r="23" spans="5:53" ht="15" x14ac:dyDescent="0.3">
      <c r="E23" s="167"/>
      <c r="M23" s="167" t="s">
        <v>13</v>
      </c>
      <c r="N23" s="168">
        <f t="shared" si="0"/>
        <v>5</v>
      </c>
      <c r="AC23" s="167" t="s">
        <v>13</v>
      </c>
      <c r="AD23" s="169">
        <f>AS19</f>
        <v>1</v>
      </c>
      <c r="AE23" s="170"/>
      <c r="AF23" s="170"/>
      <c r="AG23" s="170"/>
      <c r="AO23" s="23">
        <v>6</v>
      </c>
      <c r="AP23" s="51">
        <v>0.86674135241439643</v>
      </c>
      <c r="AQ23" s="52">
        <v>0.83499138255488503</v>
      </c>
      <c r="AR23" s="52">
        <v>0.83486981475516508</v>
      </c>
      <c r="AS23" s="52">
        <v>0.93686152760403074</v>
      </c>
      <c r="AT23" s="52">
        <v>0.94235460896089385</v>
      </c>
      <c r="AU23" s="52">
        <v>0.93324761964407088</v>
      </c>
      <c r="AV23" s="52">
        <v>0.93582049484760077</v>
      </c>
      <c r="AW23" s="52">
        <v>0.89375577621703428</v>
      </c>
      <c r="AX23" s="52">
        <v>0.89643886238772708</v>
      </c>
      <c r="AY23" s="52">
        <v>0.90599696621875014</v>
      </c>
      <c r="AZ23" s="52">
        <v>0.82618681388985304</v>
      </c>
      <c r="BA23" s="53">
        <v>0.86988530193279789</v>
      </c>
    </row>
    <row r="24" spans="5:53" ht="15" x14ac:dyDescent="0.3">
      <c r="E24" s="167"/>
      <c r="M24" s="167" t="s">
        <v>14</v>
      </c>
      <c r="N24" s="168">
        <f t="shared" si="0"/>
        <v>5</v>
      </c>
      <c r="AC24" s="167" t="s">
        <v>14</v>
      </c>
      <c r="AD24" s="169">
        <f>AT19</f>
        <v>1</v>
      </c>
      <c r="AE24" s="170"/>
      <c r="AF24" s="170"/>
      <c r="AG24" s="170"/>
      <c r="AO24" s="23">
        <v>5</v>
      </c>
      <c r="AP24" s="51">
        <v>0.82525407404176654</v>
      </c>
      <c r="AQ24" s="52">
        <v>0.79003474011317931</v>
      </c>
      <c r="AR24" s="52">
        <v>0.77234915347609268</v>
      </c>
      <c r="AS24" s="52">
        <v>0.87671827715271022</v>
      </c>
      <c r="AT24" s="52">
        <v>0.88983704924587259</v>
      </c>
      <c r="AU24" s="52">
        <v>0.87977330450378743</v>
      </c>
      <c r="AV24" s="52">
        <v>0.88321886742782196</v>
      </c>
      <c r="AW24" s="52">
        <v>0.8454284209186006</v>
      </c>
      <c r="AX24" s="52">
        <v>0.85315825790627819</v>
      </c>
      <c r="AY24" s="52">
        <v>0.86715559378185314</v>
      </c>
      <c r="AZ24" s="52">
        <v>0.76871249073585146</v>
      </c>
      <c r="BA24" s="53">
        <v>0.80884833690578883</v>
      </c>
    </row>
    <row r="25" spans="5:53" ht="15" x14ac:dyDescent="0.3">
      <c r="E25" s="167"/>
      <c r="M25" s="167" t="s">
        <v>15</v>
      </c>
      <c r="N25" s="168">
        <f t="shared" si="0"/>
        <v>5</v>
      </c>
      <c r="AC25" s="167" t="s">
        <v>15</v>
      </c>
      <c r="AD25" s="169">
        <f>AU19</f>
        <v>1</v>
      </c>
      <c r="AE25" s="170"/>
      <c r="AF25" s="170"/>
      <c r="AG25" s="170"/>
      <c r="AO25" s="23">
        <v>4</v>
      </c>
      <c r="AP25" s="51">
        <v>0.77693979317531969</v>
      </c>
      <c r="AQ25" s="52">
        <v>0.73796655075615192</v>
      </c>
      <c r="AR25" s="52">
        <v>0.6989205867659477</v>
      </c>
      <c r="AS25" s="52">
        <v>0.80134470532275581</v>
      </c>
      <c r="AT25" s="52">
        <v>0.8241374177067613</v>
      </c>
      <c r="AU25" s="52">
        <v>0.81339659723382018</v>
      </c>
      <c r="AV25" s="52">
        <v>0.81805587705419291</v>
      </c>
      <c r="AW25" s="52">
        <v>0.78735528078659034</v>
      </c>
      <c r="AX25" s="52">
        <v>0.80189042245832187</v>
      </c>
      <c r="AY25" s="52">
        <v>0.82136628731257411</v>
      </c>
      <c r="AZ25" s="52">
        <v>0.70279959622288413</v>
      </c>
      <c r="BA25" s="53">
        <v>0.7356435133672764</v>
      </c>
    </row>
    <row r="26" spans="5:53" ht="15" x14ac:dyDescent="0.3">
      <c r="E26" s="167"/>
      <c r="M26" s="167" t="s">
        <v>16</v>
      </c>
      <c r="N26" s="168">
        <f t="shared" si="0"/>
        <v>5</v>
      </c>
      <c r="AC26" s="167" t="s">
        <v>16</v>
      </c>
      <c r="AD26" s="169">
        <f>AV19</f>
        <v>1</v>
      </c>
      <c r="AE26" s="170"/>
      <c r="AF26" s="170"/>
      <c r="AG26" s="170"/>
      <c r="AO26" s="23">
        <v>3</v>
      </c>
      <c r="AP26" s="51">
        <v>0.72179850981505589</v>
      </c>
      <c r="AQ26" s="52">
        <v>0.67878681448380296</v>
      </c>
      <c r="AR26" s="52">
        <v>0.61458411462472995</v>
      </c>
      <c r="AS26" s="52">
        <v>0.71074081211416751</v>
      </c>
      <c r="AT26" s="52">
        <v>0.74525571434356008</v>
      </c>
      <c r="AU26" s="52">
        <v>0.73411749783416946</v>
      </c>
      <c r="AV26" s="52">
        <v>0.74033152372671363</v>
      </c>
      <c r="AW26" s="52">
        <v>0.71953635582100373</v>
      </c>
      <c r="AX26" s="52">
        <v>0.74263535604385811</v>
      </c>
      <c r="AY26" s="52">
        <v>0.76862904681091271</v>
      </c>
      <c r="AZ26" s="52">
        <v>0.62844813035095082</v>
      </c>
      <c r="BA26" s="53">
        <v>0.65027083131726049</v>
      </c>
    </row>
    <row r="27" spans="5:53" ht="15" x14ac:dyDescent="0.3">
      <c r="E27" s="167"/>
      <c r="M27" s="167" t="s">
        <v>17</v>
      </c>
      <c r="N27" s="168">
        <f t="shared" si="0"/>
        <v>4.9480367453750294</v>
      </c>
      <c r="AC27" s="167" t="s">
        <v>17</v>
      </c>
      <c r="AD27" s="169">
        <f>AW19</f>
        <v>0.98960734907500592</v>
      </c>
      <c r="AE27" s="170"/>
      <c r="AF27" s="170"/>
      <c r="AG27" s="170"/>
      <c r="AO27" s="23">
        <v>2</v>
      </c>
      <c r="AP27" s="51">
        <v>0.65983022396097513</v>
      </c>
      <c r="AQ27" s="52">
        <v>0.61249553129613232</v>
      </c>
      <c r="AR27" s="52">
        <v>0.51933973705243919</v>
      </c>
      <c r="AS27" s="52">
        <v>0.60490659752694542</v>
      </c>
      <c r="AT27" s="52">
        <v>0.65319193915626905</v>
      </c>
      <c r="AU27" s="52">
        <v>0.64193600630483516</v>
      </c>
      <c r="AV27" s="52">
        <v>0.65004580744538409</v>
      </c>
      <c r="AW27" s="52">
        <v>0.64197164602184065</v>
      </c>
      <c r="AX27" s="52">
        <v>0.67539305866288668</v>
      </c>
      <c r="AY27" s="52">
        <v>0.70894387227686928</v>
      </c>
      <c r="AZ27" s="52">
        <v>0.54565809312005176</v>
      </c>
      <c r="BA27" s="53">
        <v>0.5527302907557412</v>
      </c>
    </row>
    <row r="28" spans="5:53" ht="15" x14ac:dyDescent="0.3">
      <c r="E28" s="167"/>
      <c r="M28" s="167" t="s">
        <v>18</v>
      </c>
      <c r="N28" s="168">
        <f t="shared" si="0"/>
        <v>4.9484448532422336</v>
      </c>
      <c r="AC28" s="167" t="s">
        <v>18</v>
      </c>
      <c r="AD28" s="169">
        <f>AX19</f>
        <v>0.98968897064844685</v>
      </c>
      <c r="AE28" s="170"/>
      <c r="AF28" s="170"/>
      <c r="AG28" s="170"/>
      <c r="AO28" s="23">
        <v>1</v>
      </c>
      <c r="AP28" s="54">
        <v>0.59103493561307752</v>
      </c>
      <c r="AQ28" s="55">
        <v>0.53909270119314012</v>
      </c>
      <c r="AR28" s="55">
        <v>0.41318745404907564</v>
      </c>
      <c r="AS28" s="55">
        <v>0.48384206156108966</v>
      </c>
      <c r="AT28" s="55">
        <v>0.54794609214488821</v>
      </c>
      <c r="AU28" s="55">
        <v>0.53685212264581728</v>
      </c>
      <c r="AV28" s="55">
        <v>0.54719872821020432</v>
      </c>
      <c r="AW28" s="55">
        <v>0.55466115138910133</v>
      </c>
      <c r="AX28" s="55">
        <v>0.60016353031540781</v>
      </c>
      <c r="AY28" s="55">
        <v>0.64231076371044349</v>
      </c>
      <c r="AZ28" s="55">
        <v>0.45442948453018694</v>
      </c>
      <c r="BA28" s="56">
        <v>0.44302189168271844</v>
      </c>
    </row>
    <row r="29" spans="5:53" ht="15" x14ac:dyDescent="0.3">
      <c r="E29" s="167"/>
      <c r="M29" s="167" t="s">
        <v>19</v>
      </c>
      <c r="N29" s="168">
        <f t="shared" si="0"/>
        <v>4.9594155782125791</v>
      </c>
      <c r="AC29" s="167" t="s">
        <v>19</v>
      </c>
      <c r="AD29" s="169">
        <f>AY19</f>
        <v>0.99188311564251586</v>
      </c>
      <c r="AE29" s="170"/>
      <c r="AF29" s="170"/>
      <c r="AG29" s="170"/>
    </row>
    <row r="30" spans="5:53" ht="15" x14ac:dyDescent="0.3">
      <c r="E30" s="167"/>
      <c r="M30" s="167" t="s">
        <v>20</v>
      </c>
      <c r="N30" s="168">
        <f t="shared" si="0"/>
        <v>4.8584919645810078</v>
      </c>
      <c r="AC30" s="167" t="s">
        <v>20</v>
      </c>
      <c r="AD30" s="169">
        <f>AZ19</f>
        <v>0.97169839291620153</v>
      </c>
      <c r="AE30" s="170"/>
      <c r="AF30" s="170"/>
      <c r="AG30" s="170"/>
    </row>
    <row r="31" spans="5:53" ht="18.600000000000001" x14ac:dyDescent="0.35">
      <c r="E31" s="167"/>
      <c r="M31" s="167" t="s">
        <v>21</v>
      </c>
      <c r="N31" s="168">
        <f t="shared" si="0"/>
        <v>4.9617728846289975</v>
      </c>
      <c r="AB31" s="172">
        <v>5000</v>
      </c>
      <c r="AC31" s="167" t="s">
        <v>21</v>
      </c>
      <c r="AD31" s="169">
        <f>BA19</f>
        <v>0.99235457692579954</v>
      </c>
      <c r="AE31" s="170"/>
      <c r="AF31" s="170"/>
      <c r="AG31" s="170"/>
    </row>
    <row r="32" spans="5:53" ht="15" x14ac:dyDescent="0.3">
      <c r="AB32" s="1" t="s">
        <v>167</v>
      </c>
    </row>
    <row r="41" spans="28:28" ht="18.600000000000001" x14ac:dyDescent="0.35">
      <c r="AB41" s="172">
        <v>1000</v>
      </c>
    </row>
    <row r="56" spans="16:58" ht="15" x14ac:dyDescent="0.3">
      <c r="AB56" s="173"/>
      <c r="AC56" s="10" t="s">
        <v>10</v>
      </c>
      <c r="AD56" s="38">
        <f>$AB$67-SUM(AM57:AU57)</f>
        <v>43403.728740420265</v>
      </c>
    </row>
    <row r="57" spans="16:58" ht="15" x14ac:dyDescent="0.3">
      <c r="P57" s="174">
        <f>(AD68-AB67*AB77)/12</f>
        <v>0.20616622390419556</v>
      </c>
      <c r="AC57" s="10" t="s">
        <v>11</v>
      </c>
      <c r="AD57" s="38">
        <f t="shared" ref="AD57:AD67" si="1">$AB$67-SUM(AM58:AU58)</f>
        <v>49771.290650631287</v>
      </c>
      <c r="AL57" s="10" t="s">
        <v>10</v>
      </c>
      <c r="AM57" s="175">
        <f t="shared" ref="AM57:AM68" si="2">AX57-(N20-MIN($N$20:$N$31))</f>
        <v>4402.6773090741281</v>
      </c>
      <c r="AN57" s="176">
        <f>AY57</f>
        <v>10198.928730235688</v>
      </c>
      <c r="AO57" s="176">
        <f t="shared" ref="AO57:AU68" si="3">AZ57</f>
        <v>40708.833397296352</v>
      </c>
      <c r="AP57" s="176">
        <f t="shared" si="3"/>
        <v>18029.302820565077</v>
      </c>
      <c r="AQ57" s="176">
        <f t="shared" si="3"/>
        <v>2605.8100777401955</v>
      </c>
      <c r="AR57" s="176">
        <f t="shared" si="3"/>
        <v>16351.320000253661</v>
      </c>
      <c r="AS57" s="176">
        <f t="shared" si="3"/>
        <v>6118.169175216427</v>
      </c>
      <c r="AT57" s="176">
        <f t="shared" si="3"/>
        <v>4602.5164125608653</v>
      </c>
      <c r="AU57" s="176">
        <f t="shared" si="3"/>
        <v>12078.081262543314</v>
      </c>
      <c r="AV57" s="1"/>
      <c r="AW57" s="10" t="s">
        <v>10</v>
      </c>
      <c r="AX57" s="177">
        <v>4402.7808988631195</v>
      </c>
      <c r="AY57" s="1">
        <v>10198.928730235688</v>
      </c>
      <c r="AZ57" s="1">
        <v>40708.833397296352</v>
      </c>
      <c r="BA57" s="1">
        <v>18029.302820565077</v>
      </c>
      <c r="BB57" s="1">
        <v>2605.8100777401955</v>
      </c>
      <c r="BC57" s="1">
        <v>16351.320000253661</v>
      </c>
      <c r="BD57" s="1">
        <v>6118.169175216427</v>
      </c>
      <c r="BE57" s="1">
        <v>4602.5164125608653</v>
      </c>
      <c r="BF57" s="1">
        <v>12078.081262543314</v>
      </c>
    </row>
    <row r="58" spans="16:58" ht="15" x14ac:dyDescent="0.3">
      <c r="AC58" s="10" t="s">
        <v>12</v>
      </c>
      <c r="AD58" s="38">
        <f t="shared" si="1"/>
        <v>36610.912605243269</v>
      </c>
      <c r="AL58" s="10" t="s">
        <v>11</v>
      </c>
      <c r="AM58" s="175">
        <f t="shared" si="2"/>
        <v>3728.653675065872</v>
      </c>
      <c r="AN58" s="176">
        <f t="shared" ref="AN58:AN68" si="4">AY58</f>
        <v>8489.6011522062981</v>
      </c>
      <c r="AO58" s="176">
        <f t="shared" si="3"/>
        <v>37952.508393438526</v>
      </c>
      <c r="AP58" s="176">
        <f t="shared" si="3"/>
        <v>17299.742070804205</v>
      </c>
      <c r="AQ58" s="176">
        <f t="shared" si="3"/>
        <v>2195.1998633897965</v>
      </c>
      <c r="AR58" s="176">
        <f t="shared" si="3"/>
        <v>16648.070545821138</v>
      </c>
      <c r="AS58" s="176">
        <f t="shared" si="3"/>
        <v>5536.360762740218</v>
      </c>
      <c r="AT58" s="176">
        <f t="shared" si="3"/>
        <v>4396.8736936565883</v>
      </c>
      <c r="AU58" s="176">
        <f t="shared" si="3"/>
        <v>12481.067118152088</v>
      </c>
      <c r="AV58" s="1"/>
      <c r="AW58" s="10" t="s">
        <v>11</v>
      </c>
      <c r="AX58" s="177">
        <v>3728.653675065872</v>
      </c>
      <c r="AY58" s="1">
        <v>8489.6011522062981</v>
      </c>
      <c r="AZ58" s="1">
        <v>37952.508393438526</v>
      </c>
      <c r="BA58" s="1">
        <v>17299.742070804205</v>
      </c>
      <c r="BB58" s="1">
        <v>2195.1998633897965</v>
      </c>
      <c r="BC58" s="1">
        <v>16648.070545821138</v>
      </c>
      <c r="BD58" s="1">
        <v>5536.360762740218</v>
      </c>
      <c r="BE58" s="1">
        <v>4396.8736936565883</v>
      </c>
      <c r="BF58" s="1">
        <v>12481.067118152088</v>
      </c>
    </row>
    <row r="59" spans="16:58" ht="15" x14ac:dyDescent="0.3">
      <c r="AC59" s="10" t="s">
        <v>13</v>
      </c>
      <c r="AD59" s="38">
        <f t="shared" si="1"/>
        <v>13514.957133490156</v>
      </c>
      <c r="AL59" s="10" t="s">
        <v>12</v>
      </c>
      <c r="AM59" s="175">
        <f t="shared" si="2"/>
        <v>3928.6829511105361</v>
      </c>
      <c r="AN59" s="176">
        <f t="shared" si="4"/>
        <v>9754.7623363015246</v>
      </c>
      <c r="AO59" s="176">
        <f t="shared" si="3"/>
        <v>43927.753577099342</v>
      </c>
      <c r="AP59" s="176">
        <f t="shared" si="3"/>
        <v>18312.337694976675</v>
      </c>
      <c r="AQ59" s="176">
        <f t="shared" si="3"/>
        <v>2960.7234401330425</v>
      </c>
      <c r="AR59" s="176">
        <f t="shared" si="3"/>
        <v>18598.080073959791</v>
      </c>
      <c r="AS59" s="176">
        <f t="shared" si="3"/>
        <v>6139.0163168360314</v>
      </c>
      <c r="AT59" s="176">
        <f t="shared" si="3"/>
        <v>5087.5569717385533</v>
      </c>
      <c r="AU59" s="176">
        <f t="shared" si="3"/>
        <v>13179.541958507256</v>
      </c>
      <c r="AV59" s="1"/>
      <c r="AW59" s="10" t="s">
        <v>12</v>
      </c>
      <c r="AX59" s="177">
        <v>3928.8438057224971</v>
      </c>
      <c r="AY59" s="1">
        <v>9754.7623363015246</v>
      </c>
      <c r="AZ59" s="1">
        <v>43927.753577099342</v>
      </c>
      <c r="BA59" s="1">
        <v>18312.337694976675</v>
      </c>
      <c r="BB59" s="1">
        <v>2960.7234401330425</v>
      </c>
      <c r="BC59" s="1">
        <v>18598.080073959791</v>
      </c>
      <c r="BD59" s="1">
        <v>6139.0163168360314</v>
      </c>
      <c r="BE59" s="1">
        <v>5087.5569717385533</v>
      </c>
      <c r="BF59" s="1">
        <v>13179.541958507256</v>
      </c>
    </row>
    <row r="60" spans="16:58" ht="15" x14ac:dyDescent="0.3">
      <c r="AC60" s="10" t="s">
        <v>14</v>
      </c>
      <c r="AD60" s="38">
        <f t="shared" si="1"/>
        <v>12555.298853490211</v>
      </c>
      <c r="AL60" s="10" t="s">
        <v>13</v>
      </c>
      <c r="AM60" s="175">
        <f t="shared" si="2"/>
        <v>4475.9227579448489</v>
      </c>
      <c r="AN60" s="176">
        <f t="shared" si="4"/>
        <v>11780.204849499147</v>
      </c>
      <c r="AO60" s="176">
        <f t="shared" si="3"/>
        <v>52870.413249533536</v>
      </c>
      <c r="AP60" s="176">
        <f t="shared" si="3"/>
        <v>20277.734798876591</v>
      </c>
      <c r="AQ60" s="176">
        <f t="shared" si="3"/>
        <v>3503.1828202587913</v>
      </c>
      <c r="AR60" s="176">
        <f t="shared" si="3"/>
        <v>22398.813068436702</v>
      </c>
      <c r="AS60" s="176">
        <f t="shared" si="3"/>
        <v>7164.1706726242646</v>
      </c>
      <c r="AT60" s="176">
        <f t="shared" si="3"/>
        <v>5959.1084683899471</v>
      </c>
      <c r="AU60" s="176">
        <f t="shared" si="3"/>
        <v>16554.860106852004</v>
      </c>
      <c r="AV60" s="1"/>
      <c r="AW60" s="10" t="s">
        <v>13</v>
      </c>
      <c r="AX60" s="177">
        <v>4476.2042455290066</v>
      </c>
      <c r="AY60" s="1">
        <v>11780.204849499147</v>
      </c>
      <c r="AZ60" s="1">
        <v>52870.413249533536</v>
      </c>
      <c r="BA60" s="1">
        <v>20277.734798876591</v>
      </c>
      <c r="BB60" s="1">
        <v>3503.1828202587913</v>
      </c>
      <c r="BC60" s="1">
        <v>22398.813068436702</v>
      </c>
      <c r="BD60" s="1">
        <v>7164.1706726242646</v>
      </c>
      <c r="BE60" s="1">
        <v>5959.1084683899471</v>
      </c>
      <c r="BF60" s="1">
        <v>16554.860106852004</v>
      </c>
    </row>
    <row r="61" spans="16:58" ht="15" x14ac:dyDescent="0.3">
      <c r="AC61" s="10" t="s">
        <v>15</v>
      </c>
      <c r="AD61" s="38">
        <f t="shared" si="1"/>
        <v>27122.382533490163</v>
      </c>
      <c r="AL61" s="10" t="s">
        <v>14</v>
      </c>
      <c r="AM61" s="175">
        <f t="shared" si="2"/>
        <v>4578.0695580697611</v>
      </c>
      <c r="AN61" s="176">
        <f t="shared" si="4"/>
        <v>11836.531051694525</v>
      </c>
      <c r="AO61" s="176">
        <f t="shared" si="3"/>
        <v>52670.376478623599</v>
      </c>
      <c r="AP61" s="176">
        <f t="shared" si="3"/>
        <v>20626.414851081699</v>
      </c>
      <c r="AQ61" s="176">
        <f t="shared" si="3"/>
        <v>3640.8801646510565</v>
      </c>
      <c r="AR61" s="176">
        <f t="shared" si="3"/>
        <v>22649.406122572051</v>
      </c>
      <c r="AS61" s="176">
        <f t="shared" si="3"/>
        <v>7272.0814024832525</v>
      </c>
      <c r="AT61" s="176">
        <f t="shared" si="3"/>
        <v>5964.9432087871946</v>
      </c>
      <c r="AU61" s="176">
        <f t="shared" si="3"/>
        <v>16705.366234452656</v>
      </c>
      <c r="AV61" s="1"/>
      <c r="AW61" s="10" t="s">
        <v>14</v>
      </c>
      <c r="AX61" s="177">
        <v>4578.3510456539188</v>
      </c>
      <c r="AY61" s="1">
        <v>11836.531051694525</v>
      </c>
      <c r="AZ61" s="1">
        <v>52670.376478623599</v>
      </c>
      <c r="BA61" s="1">
        <v>20626.414851081699</v>
      </c>
      <c r="BB61" s="1">
        <v>3640.8801646510565</v>
      </c>
      <c r="BC61" s="1">
        <v>22649.406122572051</v>
      </c>
      <c r="BD61" s="1">
        <v>7272.0814024832525</v>
      </c>
      <c r="BE61" s="1">
        <v>5964.9432087871946</v>
      </c>
      <c r="BF61" s="1">
        <v>16705.366234452656</v>
      </c>
    </row>
    <row r="62" spans="16:58" ht="15" x14ac:dyDescent="0.3">
      <c r="AC62" s="10" t="s">
        <v>16</v>
      </c>
      <c r="AD62" s="38">
        <f t="shared" si="1"/>
        <v>37898.986638215458</v>
      </c>
      <c r="AL62" s="10" t="s">
        <v>15</v>
      </c>
      <c r="AM62" s="175">
        <f t="shared" si="2"/>
        <v>4280.8646107560498</v>
      </c>
      <c r="AN62" s="176">
        <f t="shared" si="4"/>
        <v>10935.107247253982</v>
      </c>
      <c r="AO62" s="176">
        <f t="shared" si="3"/>
        <v>45840.566793489241</v>
      </c>
      <c r="AP62" s="176">
        <f t="shared" si="3"/>
        <v>20355.704904986174</v>
      </c>
      <c r="AQ62" s="176">
        <f t="shared" si="3"/>
        <v>3228.8358288162694</v>
      </c>
      <c r="AR62" s="176">
        <f t="shared" si="3"/>
        <v>20153.008108335074</v>
      </c>
      <c r="AS62" s="176">
        <f t="shared" si="3"/>
        <v>6686.5296508410256</v>
      </c>
      <c r="AT62" s="176">
        <f t="shared" si="3"/>
        <v>5491.8170400509398</v>
      </c>
      <c r="AU62" s="176">
        <f t="shared" si="3"/>
        <v>14404.551207887072</v>
      </c>
      <c r="AV62" s="1"/>
      <c r="AW62" s="10" t="s">
        <v>15</v>
      </c>
      <c r="AX62" s="177">
        <v>4281.1460983402076</v>
      </c>
      <c r="AY62" s="1">
        <v>10935.107247253982</v>
      </c>
      <c r="AZ62" s="1">
        <v>45840.566793489241</v>
      </c>
      <c r="BA62" s="1">
        <v>20355.704904986174</v>
      </c>
      <c r="BB62" s="1">
        <v>3228.8358288162694</v>
      </c>
      <c r="BC62" s="1">
        <v>20153.008108335074</v>
      </c>
      <c r="BD62" s="1">
        <v>6686.5296508410256</v>
      </c>
      <c r="BE62" s="1">
        <v>5491.8170400509398</v>
      </c>
      <c r="BF62" s="1">
        <v>14404.551207887072</v>
      </c>
    </row>
    <row r="63" spans="16:58" ht="15" x14ac:dyDescent="0.3">
      <c r="AC63" s="10" t="s">
        <v>17</v>
      </c>
      <c r="AD63" s="38">
        <f t="shared" si="1"/>
        <v>28770.199694960844</v>
      </c>
      <c r="AL63" s="10" t="s">
        <v>16</v>
      </c>
      <c r="AM63" s="175">
        <f t="shared" si="2"/>
        <v>4423.0553944383746</v>
      </c>
      <c r="AN63" s="176">
        <f t="shared" si="4"/>
        <v>10509.728885437618</v>
      </c>
      <c r="AO63" s="176">
        <f t="shared" si="3"/>
        <v>41391.155294729462</v>
      </c>
      <c r="AP63" s="176">
        <f t="shared" si="3"/>
        <v>18762.094541919592</v>
      </c>
      <c r="AQ63" s="176">
        <f t="shared" si="3"/>
        <v>3038.1355870264829</v>
      </c>
      <c r="AR63" s="176">
        <f t="shared" si="3"/>
        <v>18135.32453827099</v>
      </c>
      <c r="AS63" s="176">
        <f t="shared" si="3"/>
        <v>6257.6813180576419</v>
      </c>
      <c r="AT63" s="176">
        <f t="shared" si="3"/>
        <v>4974.7953615505203</v>
      </c>
      <c r="AU63" s="176">
        <f t="shared" si="3"/>
        <v>13108.410366259868</v>
      </c>
      <c r="AV63" s="1"/>
      <c r="AW63" s="10" t="s">
        <v>16</v>
      </c>
      <c r="AX63" s="177">
        <v>4423.3368820225323</v>
      </c>
      <c r="AY63" s="1">
        <v>10509.728885437618</v>
      </c>
      <c r="AZ63" s="1">
        <v>41391.155294729462</v>
      </c>
      <c r="BA63" s="1">
        <v>18762.094541919592</v>
      </c>
      <c r="BB63" s="1">
        <v>3038.1355870264829</v>
      </c>
      <c r="BC63" s="1">
        <v>18135.32453827099</v>
      </c>
      <c r="BD63" s="1">
        <v>6257.6813180576419</v>
      </c>
      <c r="BE63" s="1">
        <v>4974.7953615505203</v>
      </c>
      <c r="BF63" s="1">
        <v>13108.410366259868</v>
      </c>
    </row>
    <row r="64" spans="16:58" ht="15" x14ac:dyDescent="0.3">
      <c r="AC64" s="10" t="s">
        <v>18</v>
      </c>
      <c r="AD64" s="38">
        <f t="shared" si="1"/>
        <v>16463.035958343418</v>
      </c>
      <c r="AL64" s="10" t="s">
        <v>17</v>
      </c>
      <c r="AM64" s="175">
        <f t="shared" si="2"/>
        <v>5060.2334823131496</v>
      </c>
      <c r="AN64" s="176">
        <f t="shared" si="4"/>
        <v>12312.03162805041</v>
      </c>
      <c r="AO64" s="176">
        <f t="shared" si="3"/>
        <v>44010.199993739683</v>
      </c>
      <c r="AP64" s="176">
        <f t="shared" si="3"/>
        <v>19833.779786109524</v>
      </c>
      <c r="AQ64" s="176">
        <f t="shared" si="3"/>
        <v>3394.426935365213</v>
      </c>
      <c r="AR64" s="176">
        <f t="shared" si="3"/>
        <v>18476.10981811511</v>
      </c>
      <c r="AS64" s="176">
        <f t="shared" si="3"/>
        <v>7472.8842700360901</v>
      </c>
      <c r="AT64" s="176">
        <f t="shared" si="3"/>
        <v>5149.8222766440776</v>
      </c>
      <c r="AU64" s="176">
        <f t="shared" si="3"/>
        <v>14019.680040571893</v>
      </c>
      <c r="AV64" s="1"/>
      <c r="AW64" s="10" t="s">
        <v>17</v>
      </c>
      <c r="AX64" s="177">
        <v>5060.4630066426826</v>
      </c>
      <c r="AY64" s="1">
        <v>12312.03162805041</v>
      </c>
      <c r="AZ64" s="1">
        <v>44010.199993739683</v>
      </c>
      <c r="BA64" s="1">
        <v>19833.779786109524</v>
      </c>
      <c r="BB64" s="1">
        <v>3394.426935365213</v>
      </c>
      <c r="BC64" s="1">
        <v>18476.10981811511</v>
      </c>
      <c r="BD64" s="1">
        <v>7472.8842700360901</v>
      </c>
      <c r="BE64" s="1">
        <v>5149.8222766440776</v>
      </c>
      <c r="BF64" s="1">
        <v>14019.680040571893</v>
      </c>
    </row>
    <row r="65" spans="28:58" ht="15" x14ac:dyDescent="0.3">
      <c r="AC65" s="10" t="s">
        <v>19</v>
      </c>
      <c r="AD65" s="38">
        <f t="shared" si="1"/>
        <v>7641.769529068406</v>
      </c>
      <c r="AL65" s="10" t="s">
        <v>18</v>
      </c>
      <c r="AM65" s="175">
        <f t="shared" si="2"/>
        <v>5378.2839394706098</v>
      </c>
      <c r="AN65" s="176">
        <f t="shared" si="4"/>
        <v>12760.066318940975</v>
      </c>
      <c r="AO65" s="176">
        <f t="shared" si="3"/>
        <v>45778.378094474756</v>
      </c>
      <c r="AP65" s="176">
        <f t="shared" si="3"/>
        <v>21429.688058081338</v>
      </c>
      <c r="AQ65" s="176">
        <f t="shared" si="3"/>
        <v>3748.624444760108</v>
      </c>
      <c r="AR65" s="176">
        <f t="shared" si="3"/>
        <v>22025.600512295274</v>
      </c>
      <c r="AS65" s="176">
        <f t="shared" si="3"/>
        <v>8609.2660437659561</v>
      </c>
      <c r="AT65" s="176">
        <f t="shared" si="3"/>
        <v>6539.2678977894784</v>
      </c>
      <c r="AU65" s="176">
        <f t="shared" si="3"/>
        <v>15767.156657984095</v>
      </c>
      <c r="AV65" s="1"/>
      <c r="AW65" s="10" t="s">
        <v>18</v>
      </c>
      <c r="AX65" s="177">
        <v>5378.5138719080096</v>
      </c>
      <c r="AY65" s="1">
        <v>12760.066318940975</v>
      </c>
      <c r="AZ65" s="1">
        <v>45778.378094474756</v>
      </c>
      <c r="BA65" s="1">
        <v>21429.688058081338</v>
      </c>
      <c r="BB65" s="1">
        <v>3748.624444760108</v>
      </c>
      <c r="BC65" s="1">
        <v>22025.600512295274</v>
      </c>
      <c r="BD65" s="1">
        <v>8609.2660437659561</v>
      </c>
      <c r="BE65" s="1">
        <v>6539.2678977894784</v>
      </c>
      <c r="BF65" s="1">
        <v>15767.156657984095</v>
      </c>
    </row>
    <row r="66" spans="28:58" ht="15" x14ac:dyDescent="0.3">
      <c r="AC66" s="10" t="s">
        <v>20</v>
      </c>
      <c r="AD66" s="38">
        <f t="shared" si="1"/>
        <v>7346.2723654547008</v>
      </c>
      <c r="AL66" s="10" t="s">
        <v>19</v>
      </c>
      <c r="AM66" s="175">
        <f t="shared" si="2"/>
        <v>5704.1136356549687</v>
      </c>
      <c r="AN66" s="176">
        <f t="shared" si="4"/>
        <v>13493.322402949894</v>
      </c>
      <c r="AO66" s="176">
        <f t="shared" si="3"/>
        <v>49669.253181038344</v>
      </c>
      <c r="AP66" s="176">
        <f t="shared" si="3"/>
        <v>22944.450031909379</v>
      </c>
      <c r="AQ66" s="176">
        <f t="shared" si="3"/>
        <v>4220.9003743029371</v>
      </c>
      <c r="AR66" s="176">
        <f t="shared" si="3"/>
        <v>23059.266879894374</v>
      </c>
      <c r="AS66" s="176">
        <f t="shared" si="3"/>
        <v>8598.021982467777</v>
      </c>
      <c r="AT66" s="176">
        <f t="shared" si="3"/>
        <v>6451.325771849477</v>
      </c>
      <c r="AU66" s="176">
        <f t="shared" si="3"/>
        <v>16716.944136770442</v>
      </c>
      <c r="AV66" s="1"/>
      <c r="AW66" s="10" t="s">
        <v>19</v>
      </c>
      <c r="AX66" s="177">
        <v>5704.3545388173388</v>
      </c>
      <c r="AY66" s="1">
        <v>13493.322402949894</v>
      </c>
      <c r="AZ66" s="1">
        <v>49669.253181038344</v>
      </c>
      <c r="BA66" s="1">
        <v>22944.450031909379</v>
      </c>
      <c r="BB66" s="1">
        <v>4220.9003743029371</v>
      </c>
      <c r="BC66" s="1">
        <v>23059.266879894374</v>
      </c>
      <c r="BD66" s="1">
        <v>8598.021982467777</v>
      </c>
      <c r="BE66" s="1">
        <v>6451.325771849477</v>
      </c>
      <c r="BF66" s="1">
        <v>16716.944136770442</v>
      </c>
    </row>
    <row r="67" spans="28:58" ht="18.600000000000001" x14ac:dyDescent="0.35">
      <c r="AB67" s="172">
        <v>158499.367925906</v>
      </c>
      <c r="AC67" s="10" t="s">
        <v>21</v>
      </c>
      <c r="AD67" s="38">
        <f t="shared" si="1"/>
        <v>20052.438351100078</v>
      </c>
      <c r="AL67" s="10" t="s">
        <v>20</v>
      </c>
      <c r="AM67" s="175">
        <f t="shared" si="2"/>
        <v>5553.4277140506365</v>
      </c>
      <c r="AN67" s="176">
        <f t="shared" si="4"/>
        <v>13617.485876050765</v>
      </c>
      <c r="AO67" s="176">
        <f t="shared" si="3"/>
        <v>50076.703746398591</v>
      </c>
      <c r="AP67" s="176">
        <f t="shared" si="3"/>
        <v>23088.062757895674</v>
      </c>
      <c r="AQ67" s="176">
        <f t="shared" si="3"/>
        <v>4251.659447193766</v>
      </c>
      <c r="AR67" s="176">
        <f t="shared" si="3"/>
        <v>22866.593492128981</v>
      </c>
      <c r="AS67" s="176">
        <f t="shared" si="3"/>
        <v>8560.7499478570389</v>
      </c>
      <c r="AT67" s="176">
        <f t="shared" si="3"/>
        <v>6410.4743178967701</v>
      </c>
      <c r="AU67" s="176">
        <f t="shared" si="3"/>
        <v>16727.938260979041</v>
      </c>
      <c r="AV67" s="1"/>
      <c r="AW67" s="10" t="s">
        <v>20</v>
      </c>
      <c r="AX67" s="177">
        <v>5553.5676935993752</v>
      </c>
      <c r="AY67" s="1">
        <v>13617.485876050765</v>
      </c>
      <c r="AZ67" s="1">
        <v>50076.703746398591</v>
      </c>
      <c r="BA67" s="1">
        <v>23088.062757895674</v>
      </c>
      <c r="BB67" s="1">
        <v>4251.659447193766</v>
      </c>
      <c r="BC67" s="1">
        <v>22866.593492128981</v>
      </c>
      <c r="BD67" s="1">
        <v>8560.7499478570389</v>
      </c>
      <c r="BE67" s="1">
        <v>6410.4743178967701</v>
      </c>
      <c r="BF67" s="1">
        <v>16727.938260979041</v>
      </c>
    </row>
    <row r="68" spans="28:58" ht="15" x14ac:dyDescent="0.3">
      <c r="AC68" s="178" t="s">
        <v>40</v>
      </c>
      <c r="AD68" s="179">
        <f>SUM(AD56:AD67)</f>
        <v>301151.27305390825</v>
      </c>
      <c r="AL68" s="10" t="s">
        <v>21</v>
      </c>
      <c r="AM68" s="175">
        <f t="shared" si="2"/>
        <v>5368.24355065093</v>
      </c>
      <c r="AN68" s="176">
        <f t="shared" si="4"/>
        <v>13340.251558483442</v>
      </c>
      <c r="AO68" s="176">
        <f t="shared" si="3"/>
        <v>46787.643168396906</v>
      </c>
      <c r="AP68" s="176">
        <f t="shared" si="3"/>
        <v>21292.675625127056</v>
      </c>
      <c r="AQ68" s="176">
        <f t="shared" si="3"/>
        <v>3593.0593702988631</v>
      </c>
      <c r="AR68" s="176">
        <f t="shared" si="3"/>
        <v>20593.102773605588</v>
      </c>
      <c r="AS68" s="176">
        <f t="shared" si="3"/>
        <v>7515.882269836542</v>
      </c>
      <c r="AT68" s="176">
        <f t="shared" si="3"/>
        <v>5534.3522740907301</v>
      </c>
      <c r="AU68" s="176">
        <f t="shared" si="3"/>
        <v>14421.718984315856</v>
      </c>
      <c r="AV68" s="1"/>
      <c r="AW68" s="10" t="s">
        <v>21</v>
      </c>
      <c r="AX68" s="177">
        <v>5368.4868111197165</v>
      </c>
      <c r="AY68" s="1">
        <v>13340.251558483442</v>
      </c>
      <c r="AZ68" s="1">
        <v>46787.643168396906</v>
      </c>
      <c r="BA68" s="1">
        <v>21292.675625127056</v>
      </c>
      <c r="BB68" s="1">
        <v>3593.0593702988631</v>
      </c>
      <c r="BC68" s="1">
        <v>20593.102773605588</v>
      </c>
      <c r="BD68" s="1">
        <v>7515.882269836542</v>
      </c>
      <c r="BE68" s="1">
        <v>5534.3522740907301</v>
      </c>
      <c r="BF68" s="1">
        <v>14421.718984315856</v>
      </c>
    </row>
    <row r="77" spans="28:58" ht="15" x14ac:dyDescent="0.3">
      <c r="AB77" s="1">
        <v>1.9</v>
      </c>
    </row>
    <row r="88" spans="16:28" ht="15" x14ac:dyDescent="0.3">
      <c r="P88" s="1">
        <v>1000</v>
      </c>
      <c r="AB88" s="1">
        <v>12</v>
      </c>
    </row>
  </sheetData>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election activeCell="R30" sqref="R30"/>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81</v>
      </c>
    </row>
    <row r="3" spans="2:3" x14ac:dyDescent="0.3">
      <c r="B3" s="1" t="s">
        <v>82</v>
      </c>
      <c r="C3" s="45" t="s">
        <v>83</v>
      </c>
    </row>
    <row r="4" spans="2:3" x14ac:dyDescent="0.3">
      <c r="B4" s="1" t="s">
        <v>82</v>
      </c>
      <c r="C4" s="45" t="s">
        <v>84</v>
      </c>
    </row>
    <row r="6" spans="2:3" x14ac:dyDescent="0.3">
      <c r="B6" s="1" t="s">
        <v>85</v>
      </c>
    </row>
    <row r="7" spans="2:3" x14ac:dyDescent="0.3">
      <c r="C7" s="45" t="s">
        <v>86</v>
      </c>
    </row>
    <row r="8" spans="2:3" x14ac:dyDescent="0.3">
      <c r="C8" s="45" t="s">
        <v>87</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S73"/>
  <sheetViews>
    <sheetView topLeftCell="A10" zoomScale="70" zoomScaleNormal="70" workbookViewId="0">
      <selection activeCell="R30" sqref="R30"/>
    </sheetView>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41" t="s">
        <v>72</v>
      </c>
      <c r="B1" s="41"/>
      <c r="C1" s="41"/>
      <c r="D1" s="41"/>
      <c r="E1" s="41"/>
      <c r="F1" s="42" t="s">
        <v>73</v>
      </c>
      <c r="G1" s="42"/>
      <c r="H1" s="42"/>
      <c r="I1" s="43" t="s">
        <v>74</v>
      </c>
    </row>
    <row r="2" spans="1:17" ht="16.2" x14ac:dyDescent="0.3">
      <c r="A2" s="242" t="s">
        <v>0</v>
      </c>
      <c r="B2" s="243"/>
      <c r="C2" s="4"/>
      <c r="D2" s="4"/>
      <c r="E2" s="4"/>
      <c r="F2" s="4"/>
      <c r="G2" s="4"/>
      <c r="H2" s="4"/>
      <c r="I2" s="4"/>
      <c r="J2" s="4"/>
      <c r="K2" s="4"/>
      <c r="L2" s="4"/>
      <c r="M2" s="4"/>
      <c r="N2" s="4"/>
      <c r="O2" s="4"/>
      <c r="P2" s="4"/>
      <c r="Q2" s="4"/>
    </row>
    <row r="3" spans="1:17" ht="16.2" x14ac:dyDescent="0.3">
      <c r="A3" s="17"/>
      <c r="B3" s="17"/>
      <c r="C3" s="4"/>
      <c r="D3" s="4"/>
      <c r="E3" s="4"/>
      <c r="F3" s="4"/>
      <c r="G3" s="4"/>
      <c r="H3" s="4"/>
      <c r="I3" s="4"/>
      <c r="J3" s="4"/>
      <c r="K3" s="4"/>
      <c r="L3" s="4"/>
      <c r="M3" s="4"/>
      <c r="N3" s="4"/>
      <c r="O3" s="4"/>
      <c r="P3" s="4"/>
      <c r="Q3" s="4"/>
    </row>
    <row r="4" spans="1:17" ht="16.2" x14ac:dyDescent="0.3">
      <c r="A4" s="244" t="s">
        <v>103</v>
      </c>
      <c r="B4" s="244"/>
      <c r="C4" s="244"/>
      <c r="D4" s="244"/>
      <c r="E4" s="244"/>
      <c r="F4" s="244"/>
      <c r="G4" s="244"/>
      <c r="H4" s="244"/>
      <c r="I4" s="244"/>
      <c r="J4" s="244"/>
      <c r="K4" s="244"/>
      <c r="L4" s="244"/>
      <c r="M4" s="244"/>
      <c r="N4" s="244"/>
      <c r="O4" s="244"/>
      <c r="P4" s="244"/>
      <c r="Q4" s="244"/>
    </row>
    <row r="5" spans="1:17" ht="16.2" x14ac:dyDescent="0.3">
      <c r="A5" s="69"/>
      <c r="B5" s="69"/>
      <c r="C5" s="69"/>
      <c r="D5" s="69"/>
      <c r="E5" s="69"/>
      <c r="F5" s="69"/>
      <c r="G5" s="69"/>
      <c r="H5" s="69"/>
      <c r="I5" s="69"/>
      <c r="J5" s="69"/>
      <c r="K5" s="69"/>
      <c r="L5" s="69"/>
      <c r="M5" s="69"/>
      <c r="N5" s="69"/>
      <c r="O5" s="69"/>
      <c r="P5" s="69"/>
      <c r="Q5" s="69"/>
    </row>
    <row r="6" spans="1:17" ht="16.2" x14ac:dyDescent="0.3">
      <c r="A6" s="244" t="s">
        <v>56</v>
      </c>
      <c r="B6" s="244"/>
      <c r="C6" s="244"/>
      <c r="D6" s="244"/>
      <c r="E6" s="244"/>
      <c r="F6" s="244"/>
      <c r="G6" s="244"/>
      <c r="H6" s="244"/>
      <c r="I6" s="244"/>
      <c r="J6" s="244"/>
      <c r="K6" s="244"/>
      <c r="L6" s="244"/>
      <c r="M6" s="244"/>
      <c r="N6" s="244"/>
      <c r="O6" s="244"/>
      <c r="P6" s="244"/>
      <c r="Q6" s="244"/>
    </row>
    <row r="7" spans="1:17" ht="16.2" x14ac:dyDescent="0.3">
      <c r="A7" s="69"/>
      <c r="B7" s="69"/>
      <c r="C7" s="69"/>
      <c r="D7" s="69"/>
      <c r="E7" s="69"/>
      <c r="F7" s="69"/>
      <c r="G7" s="69"/>
      <c r="H7" s="69"/>
      <c r="I7" s="69"/>
      <c r="J7" s="69"/>
      <c r="K7" s="69"/>
      <c r="L7" s="69"/>
      <c r="M7" s="69"/>
      <c r="N7" s="69"/>
      <c r="O7" s="69"/>
      <c r="P7" s="69"/>
      <c r="Q7" s="69"/>
    </row>
    <row r="8" spans="1:17" ht="16.2" x14ac:dyDescent="0.3">
      <c r="A8" s="47" t="s">
        <v>88</v>
      </c>
      <c r="B8" s="46"/>
      <c r="C8" s="46"/>
      <c r="D8" s="46"/>
      <c r="E8" s="46"/>
      <c r="F8" s="46"/>
      <c r="G8" s="46"/>
      <c r="H8" s="46"/>
      <c r="I8" s="46"/>
      <c r="J8" s="46"/>
      <c r="K8" s="46"/>
      <c r="L8" s="46"/>
      <c r="M8" s="46"/>
      <c r="N8" s="46"/>
      <c r="O8" s="46"/>
      <c r="P8" s="46"/>
      <c r="Q8" s="46"/>
    </row>
    <row r="9" spans="1:17" ht="16.2" x14ac:dyDescent="0.3">
      <c r="A9" s="46"/>
      <c r="B9" s="67" t="s">
        <v>89</v>
      </c>
      <c r="C9" s="46"/>
      <c r="D9" s="46"/>
      <c r="E9" s="46"/>
      <c r="F9" s="46"/>
      <c r="G9" s="46"/>
      <c r="H9" s="46"/>
      <c r="I9" s="46"/>
      <c r="J9" s="46"/>
      <c r="K9" s="46"/>
      <c r="L9" s="46"/>
      <c r="M9" s="46"/>
      <c r="N9" s="46"/>
      <c r="O9" s="46"/>
      <c r="P9" s="46"/>
      <c r="Q9" s="46"/>
    </row>
    <row r="10" spans="1:17" ht="16.2" x14ac:dyDescent="0.3">
      <c r="A10" s="69"/>
      <c r="B10" s="67"/>
      <c r="C10" s="69"/>
      <c r="D10" s="69"/>
      <c r="E10" s="69"/>
      <c r="F10" s="69"/>
      <c r="G10" s="69"/>
      <c r="H10" s="69"/>
      <c r="I10" s="69"/>
      <c r="J10" s="69"/>
      <c r="K10" s="69"/>
      <c r="L10" s="69"/>
      <c r="M10" s="69"/>
      <c r="N10" s="69"/>
      <c r="O10" s="69"/>
      <c r="P10" s="69"/>
      <c r="Q10" s="69"/>
    </row>
    <row r="11" spans="1:17" ht="16.2" x14ac:dyDescent="0.3">
      <c r="A11" s="19"/>
      <c r="B11" s="19"/>
      <c r="C11" s="19"/>
      <c r="D11" s="19"/>
      <c r="E11" s="37"/>
      <c r="F11" s="37"/>
      <c r="G11" s="37"/>
      <c r="H11" s="37"/>
      <c r="I11" s="37"/>
      <c r="J11" s="37"/>
      <c r="K11" s="37"/>
      <c r="L11" s="19"/>
      <c r="M11" s="247" t="s">
        <v>79</v>
      </c>
      <c r="N11" s="247"/>
      <c r="O11" s="247"/>
      <c r="P11" s="247"/>
      <c r="Q11" s="247"/>
    </row>
    <row r="12" spans="1:17" ht="24" customHeight="1" x14ac:dyDescent="0.3">
      <c r="A12" s="184" t="s">
        <v>1</v>
      </c>
      <c r="B12" s="184"/>
      <c r="C12" s="184"/>
      <c r="D12" s="184"/>
      <c r="E12" s="188" t="s">
        <v>23</v>
      </c>
      <c r="F12" s="245"/>
      <c r="G12" s="245"/>
      <c r="H12" s="245"/>
      <c r="I12" s="245"/>
      <c r="J12" s="245"/>
      <c r="K12" s="245"/>
      <c r="L12" s="245"/>
      <c r="M12" s="245"/>
      <c r="N12" s="245"/>
      <c r="O12" s="245"/>
      <c r="P12" s="246"/>
      <c r="Q12" s="14" t="s">
        <v>2</v>
      </c>
    </row>
    <row r="13" spans="1:17" ht="24" customHeight="1" x14ac:dyDescent="0.3">
      <c r="A13" s="184" t="s">
        <v>3</v>
      </c>
      <c r="B13" s="184"/>
      <c r="C13" s="184"/>
      <c r="D13" s="184"/>
      <c r="E13" s="248">
        <f>【調達AX】入力!E13</f>
        <v>0</v>
      </c>
      <c r="F13" s="249"/>
      <c r="G13" s="249"/>
      <c r="H13" s="249"/>
      <c r="I13" s="249"/>
      <c r="J13" s="249"/>
      <c r="K13" s="249"/>
      <c r="L13" s="249"/>
      <c r="M13" s="249"/>
      <c r="N13" s="249"/>
      <c r="O13" s="249"/>
      <c r="P13" s="250"/>
      <c r="Q13" s="68"/>
    </row>
    <row r="14" spans="1:17" ht="30" customHeight="1" x14ac:dyDescent="0.3">
      <c r="A14" s="227" t="s">
        <v>4</v>
      </c>
      <c r="B14" s="227"/>
      <c r="C14" s="227"/>
      <c r="D14" s="227"/>
      <c r="E14" s="229">
        <f>【調達AX】入力!E14</f>
        <v>0</v>
      </c>
      <c r="F14" s="251"/>
      <c r="G14" s="251"/>
      <c r="H14" s="251"/>
      <c r="I14" s="251"/>
      <c r="J14" s="251"/>
      <c r="K14" s="251"/>
      <c r="L14" s="251"/>
      <c r="M14" s="251"/>
      <c r="N14" s="251"/>
      <c r="O14" s="251"/>
      <c r="P14" s="252"/>
      <c r="Q14" s="105"/>
    </row>
    <row r="15" spans="1:17" ht="24" customHeight="1" x14ac:dyDescent="0.3">
      <c r="A15" s="228" t="s">
        <v>5</v>
      </c>
      <c r="B15" s="228"/>
      <c r="C15" s="228"/>
      <c r="D15" s="228"/>
      <c r="E15" s="253" t="s">
        <v>69</v>
      </c>
      <c r="F15" s="254"/>
      <c r="G15" s="254"/>
      <c r="H15" s="254"/>
      <c r="I15" s="254"/>
      <c r="J15" s="254"/>
      <c r="K15" s="254"/>
      <c r="L15" s="254"/>
      <c r="M15" s="254"/>
      <c r="N15" s="254"/>
      <c r="O15" s="254"/>
      <c r="P15" s="255"/>
      <c r="Q15" s="105"/>
    </row>
    <row r="16" spans="1:17" ht="24" customHeight="1" x14ac:dyDescent="0.3">
      <c r="A16" s="228" t="s">
        <v>6</v>
      </c>
      <c r="B16" s="228"/>
      <c r="C16" s="228"/>
      <c r="D16" s="228"/>
      <c r="E16" s="236">
        <f>【調達AX】入力!E16</f>
        <v>0</v>
      </c>
      <c r="F16" s="237"/>
      <c r="G16" s="237"/>
      <c r="H16" s="237"/>
      <c r="I16" s="237"/>
      <c r="J16" s="237"/>
      <c r="K16" s="237"/>
      <c r="L16" s="237"/>
      <c r="M16" s="237"/>
      <c r="N16" s="237"/>
      <c r="O16" s="237"/>
      <c r="P16" s="238"/>
      <c r="Q16" s="105"/>
    </row>
    <row r="17" spans="1:19" ht="24" customHeight="1" x14ac:dyDescent="0.3">
      <c r="A17" s="228" t="s">
        <v>7</v>
      </c>
      <c r="B17" s="228"/>
      <c r="C17" s="228"/>
      <c r="D17" s="228"/>
      <c r="E17" s="239">
        <f>【調達AX】入力!E17</f>
        <v>0</v>
      </c>
      <c r="F17" s="240"/>
      <c r="G17" s="240"/>
      <c r="H17" s="240"/>
      <c r="I17" s="240"/>
      <c r="J17" s="240"/>
      <c r="K17" s="240"/>
      <c r="L17" s="240"/>
      <c r="M17" s="240"/>
      <c r="N17" s="240"/>
      <c r="O17" s="240"/>
      <c r="P17" s="241"/>
      <c r="Q17" s="106" t="s">
        <v>22</v>
      </c>
    </row>
    <row r="18" spans="1:19" ht="24" customHeight="1" x14ac:dyDescent="0.3">
      <c r="A18" s="228" t="s">
        <v>41</v>
      </c>
      <c r="B18" s="228"/>
      <c r="C18" s="228"/>
      <c r="D18" s="228"/>
      <c r="E18" s="106" t="s">
        <v>10</v>
      </c>
      <c r="F18" s="106" t="s">
        <v>11</v>
      </c>
      <c r="G18" s="106" t="s">
        <v>12</v>
      </c>
      <c r="H18" s="106" t="s">
        <v>13</v>
      </c>
      <c r="I18" s="106" t="s">
        <v>14</v>
      </c>
      <c r="J18" s="106" t="s">
        <v>15</v>
      </c>
      <c r="K18" s="106" t="s">
        <v>16</v>
      </c>
      <c r="L18" s="106" t="s">
        <v>17</v>
      </c>
      <c r="M18" s="106" t="s">
        <v>18</v>
      </c>
      <c r="N18" s="106" t="s">
        <v>19</v>
      </c>
      <c r="O18" s="106" t="s">
        <v>20</v>
      </c>
      <c r="P18" s="106" t="s">
        <v>21</v>
      </c>
      <c r="Q18" s="105"/>
    </row>
    <row r="19" spans="1:19" ht="24" customHeight="1" x14ac:dyDescent="0.3">
      <c r="A19" s="228"/>
      <c r="B19" s="228"/>
      <c r="C19" s="228"/>
      <c r="D19" s="228"/>
      <c r="E19" s="107">
        <f>ROUND(【調達AX】入力!E19,0)</f>
        <v>0</v>
      </c>
      <c r="F19" s="107">
        <f>ROUND(【調達AX】入力!F19,0)</f>
        <v>0</v>
      </c>
      <c r="G19" s="107">
        <f>ROUND(【調達AX】入力!G19,0)</f>
        <v>0</v>
      </c>
      <c r="H19" s="107">
        <f>ROUND(【調達AX】入力!H19,0)</f>
        <v>0</v>
      </c>
      <c r="I19" s="107">
        <f>ROUND(【調達AX】入力!I19,0)</f>
        <v>0</v>
      </c>
      <c r="J19" s="107">
        <f>ROUND(【調達AX】入力!J19,0)</f>
        <v>0</v>
      </c>
      <c r="K19" s="107">
        <f>ROUND(【調達AX】入力!K19,0)</f>
        <v>0</v>
      </c>
      <c r="L19" s="107">
        <f>ROUND(【調達AX】入力!L19,0)</f>
        <v>0</v>
      </c>
      <c r="M19" s="107">
        <f>ROUND(【調達AX】入力!M19,0)</f>
        <v>0</v>
      </c>
      <c r="N19" s="107">
        <f>ROUND(【調達AX】入力!N19,0)</f>
        <v>0</v>
      </c>
      <c r="O19" s="107">
        <f>ROUND(【調達AX】入力!O19,0)</f>
        <v>0</v>
      </c>
      <c r="P19" s="107">
        <f>ROUND(【調達AX】入力!P19,0)</f>
        <v>0</v>
      </c>
      <c r="Q19" s="108" t="s">
        <v>109</v>
      </c>
    </row>
    <row r="20" spans="1:19" ht="24" customHeight="1" x14ac:dyDescent="0.3">
      <c r="A20" s="227" t="s">
        <v>42</v>
      </c>
      <c r="B20" s="228"/>
      <c r="C20" s="228"/>
      <c r="D20" s="228"/>
      <c r="E20" s="106" t="s">
        <v>10</v>
      </c>
      <c r="F20" s="106" t="s">
        <v>11</v>
      </c>
      <c r="G20" s="106" t="s">
        <v>12</v>
      </c>
      <c r="H20" s="106" t="s">
        <v>13</v>
      </c>
      <c r="I20" s="106" t="s">
        <v>14</v>
      </c>
      <c r="J20" s="106" t="s">
        <v>15</v>
      </c>
      <c r="K20" s="106" t="s">
        <v>16</v>
      </c>
      <c r="L20" s="106" t="s">
        <v>17</v>
      </c>
      <c r="M20" s="106" t="s">
        <v>18</v>
      </c>
      <c r="N20" s="106" t="s">
        <v>19</v>
      </c>
      <c r="O20" s="106" t="s">
        <v>20</v>
      </c>
      <c r="P20" s="106" t="s">
        <v>21</v>
      </c>
      <c r="Q20" s="105"/>
    </row>
    <row r="21" spans="1:19" ht="24" customHeight="1" x14ac:dyDescent="0.3">
      <c r="A21" s="228"/>
      <c r="B21" s="228"/>
      <c r="C21" s="228"/>
      <c r="D21" s="228"/>
      <c r="E21" s="109">
        <f>ROUND(【調達AX】入力!E21,0)</f>
        <v>0</v>
      </c>
      <c r="F21" s="109">
        <f>ROUND(【調達AX】入力!F21,0)</f>
        <v>0</v>
      </c>
      <c r="G21" s="109">
        <f>ROUND(【調達AX】入力!G21,0)</f>
        <v>0</v>
      </c>
      <c r="H21" s="109">
        <f>ROUND(【調達AX】入力!H21,0)</f>
        <v>0</v>
      </c>
      <c r="I21" s="109">
        <f>ROUND(【調達AX】入力!I21,0)</f>
        <v>0</v>
      </c>
      <c r="J21" s="109">
        <f>ROUND(【調達AX】入力!J21,0)</f>
        <v>0</v>
      </c>
      <c r="K21" s="109">
        <f>ROUND(【調達AX】入力!K21,0)</f>
        <v>0</v>
      </c>
      <c r="L21" s="109">
        <f>ROUND(【調達AX】入力!L21,0)</f>
        <v>0</v>
      </c>
      <c r="M21" s="109">
        <f>ROUND(【調達AX】入力!M21,0)</f>
        <v>0</v>
      </c>
      <c r="N21" s="109">
        <f>ROUND(【調達AX】入力!N21,0)</f>
        <v>0</v>
      </c>
      <c r="O21" s="109">
        <f>ROUND(【調達AX】入力!O21,0)</f>
        <v>0</v>
      </c>
      <c r="P21" s="109">
        <f>ROUND(【調達AX】入力!P21,0)</f>
        <v>0</v>
      </c>
      <c r="Q21" s="108" t="s">
        <v>108</v>
      </c>
      <c r="R21" s="18"/>
      <c r="S21" s="39"/>
    </row>
    <row r="22" spans="1:19" ht="24" customHeight="1" x14ac:dyDescent="0.3">
      <c r="A22" s="227" t="s">
        <v>43</v>
      </c>
      <c r="B22" s="228"/>
      <c r="C22" s="228"/>
      <c r="D22" s="228"/>
      <c r="E22" s="106" t="s">
        <v>10</v>
      </c>
      <c r="F22" s="106" t="s">
        <v>11</v>
      </c>
      <c r="G22" s="106" t="s">
        <v>12</v>
      </c>
      <c r="H22" s="106" t="s">
        <v>13</v>
      </c>
      <c r="I22" s="106" t="s">
        <v>14</v>
      </c>
      <c r="J22" s="106" t="s">
        <v>15</v>
      </c>
      <c r="K22" s="106" t="s">
        <v>16</v>
      </c>
      <c r="L22" s="106" t="s">
        <v>17</v>
      </c>
      <c r="M22" s="106" t="s">
        <v>18</v>
      </c>
      <c r="N22" s="106" t="s">
        <v>19</v>
      </c>
      <c r="O22" s="106" t="s">
        <v>20</v>
      </c>
      <c r="P22" s="106" t="s">
        <v>21</v>
      </c>
      <c r="Q22" s="105"/>
    </row>
    <row r="23" spans="1:19" ht="24" customHeight="1" x14ac:dyDescent="0.3">
      <c r="A23" s="228"/>
      <c r="B23" s="228"/>
      <c r="C23" s="228"/>
      <c r="D23" s="228"/>
      <c r="E23" s="110">
        <f>E19*E21</f>
        <v>0</v>
      </c>
      <c r="F23" s="110">
        <f t="shared" ref="F23:P23" si="0">F19*F21</f>
        <v>0</v>
      </c>
      <c r="G23" s="110">
        <f t="shared" si="0"/>
        <v>0</v>
      </c>
      <c r="H23" s="110">
        <f t="shared" si="0"/>
        <v>0</v>
      </c>
      <c r="I23" s="110">
        <f t="shared" si="0"/>
        <v>0</v>
      </c>
      <c r="J23" s="110">
        <f t="shared" si="0"/>
        <v>0</v>
      </c>
      <c r="K23" s="110">
        <f t="shared" si="0"/>
        <v>0</v>
      </c>
      <c r="L23" s="110">
        <f t="shared" si="0"/>
        <v>0</v>
      </c>
      <c r="M23" s="110">
        <f t="shared" si="0"/>
        <v>0</v>
      </c>
      <c r="N23" s="110">
        <f t="shared" si="0"/>
        <v>0</v>
      </c>
      <c r="O23" s="110">
        <f t="shared" si="0"/>
        <v>0</v>
      </c>
      <c r="P23" s="110">
        <f t="shared" si="0"/>
        <v>0</v>
      </c>
      <c r="Q23" s="106" t="s">
        <v>57</v>
      </c>
      <c r="S23" s="38"/>
    </row>
    <row r="24" spans="1:19" ht="24" customHeight="1" x14ac:dyDescent="0.3">
      <c r="A24" s="227" t="s">
        <v>44</v>
      </c>
      <c r="B24" s="228"/>
      <c r="C24" s="228"/>
      <c r="D24" s="228"/>
      <c r="E24" s="106" t="s">
        <v>10</v>
      </c>
      <c r="F24" s="106" t="s">
        <v>11</v>
      </c>
      <c r="G24" s="106" t="s">
        <v>12</v>
      </c>
      <c r="H24" s="106" t="s">
        <v>13</v>
      </c>
      <c r="I24" s="106" t="s">
        <v>14</v>
      </c>
      <c r="J24" s="106" t="s">
        <v>15</v>
      </c>
      <c r="K24" s="106" t="s">
        <v>16</v>
      </c>
      <c r="L24" s="106" t="s">
        <v>17</v>
      </c>
      <c r="M24" s="106" t="s">
        <v>18</v>
      </c>
      <c r="N24" s="106" t="s">
        <v>19</v>
      </c>
      <c r="O24" s="106" t="s">
        <v>20</v>
      </c>
      <c r="P24" s="106" t="s">
        <v>21</v>
      </c>
      <c r="Q24" s="105"/>
    </row>
    <row r="25" spans="1:19" ht="24" customHeight="1" x14ac:dyDescent="0.3">
      <c r="A25" s="228"/>
      <c r="B25" s="228"/>
      <c r="C25" s="228"/>
      <c r="D25" s="228"/>
      <c r="E25" s="111" t="e">
        <f>IF(E$21&gt;=MAX(調整係数一覧!$A$202:$A$221),VLOOKUP(MAX(調整係数一覧!$A$202:$A$221),調整係数一覧!$A$202:$M$221,COLUMN(E$25)-3,0),VLOOKUP(E$21,調整係数一覧!$A$202:$M$221,COLUMN(E$25)-3,0))</f>
        <v>#N/A</v>
      </c>
      <c r="F25" s="111" t="e">
        <f>IF(F$21&gt;=MAX(調整係数一覧!$A$202:$A$221),VLOOKUP(MAX(調整係数一覧!$A$202:$A$221),調整係数一覧!$A$202:$M$221,COLUMN(F$25)-3,0),VLOOKUP(F$21,調整係数一覧!$A$202:$M$221,COLUMN(F$25)-3,0))</f>
        <v>#N/A</v>
      </c>
      <c r="G25" s="111" t="e">
        <f>IF(G$21&gt;=MAX(調整係数一覧!$A$202:$A$221),VLOOKUP(MAX(調整係数一覧!$A$202:$A$221),調整係数一覧!$A$202:$M$221,COLUMN(G$25)-3,0),VLOOKUP(G$21,調整係数一覧!$A$202:$M$221,COLUMN(G$25)-3,0))</f>
        <v>#N/A</v>
      </c>
      <c r="H25" s="111" t="e">
        <f>IF(H$21&gt;=MAX(調整係数一覧!$A$202:$A$221),VLOOKUP(MAX(調整係数一覧!$A$202:$A$221),調整係数一覧!$A$202:$M$221,COLUMN(H$25)-3,0),VLOOKUP(H$21,調整係数一覧!$A$202:$M$221,COLUMN(H$25)-3,0))</f>
        <v>#N/A</v>
      </c>
      <c r="I25" s="111" t="e">
        <f>IF(I$21&gt;=MAX(調整係数一覧!$A$202:$A$221),VLOOKUP(MAX(調整係数一覧!$A$202:$A$221),調整係数一覧!$A$202:$M$221,COLUMN(I$25)-3,0),VLOOKUP(I$21,調整係数一覧!$A$202:$M$221,COLUMN(I$25)-3,0))</f>
        <v>#N/A</v>
      </c>
      <c r="J25" s="111" t="e">
        <f>IF(J$21&gt;=MAX(調整係数一覧!$A$202:$A$221),VLOOKUP(MAX(調整係数一覧!$A$202:$A$221),調整係数一覧!$A$202:$M$221,COLUMN(J$25)-3,0),VLOOKUP(J$21,調整係数一覧!$A$202:$M$221,COLUMN(J$25)-3,0))</f>
        <v>#N/A</v>
      </c>
      <c r="K25" s="111" t="e">
        <f>IF(K$21&gt;=MAX(調整係数一覧!$A$202:$A$221),VLOOKUP(MAX(調整係数一覧!$A$202:$A$221),調整係数一覧!$A$202:$M$221,COLUMN(K$25)-3,0),VLOOKUP(K$21,調整係数一覧!$A$202:$M$221,COLUMN(K$25)-3,0))</f>
        <v>#N/A</v>
      </c>
      <c r="L25" s="111" t="e">
        <f>IF(L$21&gt;=MAX(調整係数一覧!$A$202:$A$221),VLOOKUP(MAX(調整係数一覧!$A$202:$A$221),調整係数一覧!$A$202:$M$221,COLUMN(L$25)-3,0),VLOOKUP(L$21,調整係数一覧!$A$202:$M$221,COLUMN(L$25)-3,0))</f>
        <v>#N/A</v>
      </c>
      <c r="M25" s="111" t="e">
        <f>IF(M$21&gt;=MAX(調整係数一覧!$A$202:$A$221),VLOOKUP(MAX(調整係数一覧!$A$202:$A$221),調整係数一覧!$A$202:$M$221,COLUMN(M$25)-3,0),VLOOKUP(M$21,調整係数一覧!$A$202:$M$221,COLUMN(M$25)-3,0))</f>
        <v>#N/A</v>
      </c>
      <c r="N25" s="111" t="e">
        <f>IF(N$21&gt;=MAX(調整係数一覧!$A$202:$A$221),VLOOKUP(MAX(調整係数一覧!$A$202:$A$221),調整係数一覧!$A$202:$M$221,COLUMN(N$25)-3,0),VLOOKUP(N$21,調整係数一覧!$A$202:$M$221,COLUMN(N$25)-3,0))</f>
        <v>#N/A</v>
      </c>
      <c r="O25" s="111" t="e">
        <f>IF(O$21&gt;=MAX(調整係数一覧!$A$202:$A$221),VLOOKUP(MAX(調整係数一覧!$A$202:$A$221),調整係数一覧!$A$202:$M$221,COLUMN(O$25)-3,0),VLOOKUP(O$21,調整係数一覧!$A$202:$M$221,COLUMN(O$25)-3,0))</f>
        <v>#N/A</v>
      </c>
      <c r="P25" s="111" t="e">
        <f>IF(P$21&gt;=MAX(調整係数一覧!$A$202:$A$221),VLOOKUP(MAX(調整係数一覧!$A$202:$A$221),調整係数一覧!$A$202:$M$221,COLUMN(P$25)-3,0),VLOOKUP(P$21,調整係数一覧!$A$202:$M$221,COLUMN(P$25)-3,0))</f>
        <v>#N/A</v>
      </c>
      <c r="Q25" s="106" t="s">
        <v>59</v>
      </c>
    </row>
    <row r="26" spans="1:19" ht="24" customHeight="1" x14ac:dyDescent="0.3">
      <c r="A26" s="228" t="s">
        <v>8</v>
      </c>
      <c r="B26" s="228"/>
      <c r="C26" s="228"/>
      <c r="D26" s="228"/>
      <c r="E26" s="233">
        <f>ROUND('計算用(最新期待容量)'!B93,0)</f>
        <v>0</v>
      </c>
      <c r="F26" s="234"/>
      <c r="G26" s="234"/>
      <c r="H26" s="234"/>
      <c r="I26" s="234"/>
      <c r="J26" s="234"/>
      <c r="K26" s="234"/>
      <c r="L26" s="234"/>
      <c r="M26" s="234"/>
      <c r="N26" s="234"/>
      <c r="O26" s="234"/>
      <c r="P26" s="235"/>
      <c r="Q26" s="106" t="s">
        <v>22</v>
      </c>
    </row>
    <row r="27" spans="1:19" ht="24" customHeight="1" x14ac:dyDescent="0.3">
      <c r="A27" s="227" t="s">
        <v>125</v>
      </c>
      <c r="B27" s="228"/>
      <c r="C27" s="228"/>
      <c r="D27" s="228"/>
      <c r="E27" s="14" t="s">
        <v>10</v>
      </c>
      <c r="F27" s="14" t="s">
        <v>11</v>
      </c>
      <c r="G27" s="14" t="s">
        <v>12</v>
      </c>
      <c r="H27" s="14" t="s">
        <v>13</v>
      </c>
      <c r="I27" s="14" t="s">
        <v>14</v>
      </c>
      <c r="J27" s="14" t="s">
        <v>15</v>
      </c>
      <c r="K27" s="14" t="s">
        <v>16</v>
      </c>
      <c r="L27" s="14" t="s">
        <v>17</v>
      </c>
      <c r="M27" s="14" t="s">
        <v>18</v>
      </c>
      <c r="N27" s="14" t="s">
        <v>19</v>
      </c>
      <c r="O27" s="14" t="s">
        <v>20</v>
      </c>
      <c r="P27" s="14" t="s">
        <v>21</v>
      </c>
      <c r="Q27" s="3"/>
    </row>
    <row r="28" spans="1:19" ht="24" customHeight="1" x14ac:dyDescent="0.3">
      <c r="A28" s="228"/>
      <c r="B28" s="228"/>
      <c r="C28" s="228"/>
      <c r="D28" s="228"/>
      <c r="E28" s="71">
        <f>ROUND(【調達AX】入力!E38,0)</f>
        <v>0</v>
      </c>
      <c r="F28" s="71">
        <f>ROUND(【調達AX】入力!F38,0)</f>
        <v>0</v>
      </c>
      <c r="G28" s="71">
        <f>ROUND(【調達AX】入力!G38,0)</f>
        <v>0</v>
      </c>
      <c r="H28" s="71">
        <f>ROUND(【調達AX】入力!H38,0)</f>
        <v>0</v>
      </c>
      <c r="I28" s="71">
        <f>ROUND(【調達AX】入力!I38,0)</f>
        <v>0</v>
      </c>
      <c r="J28" s="71">
        <f>ROUND(【調達AX】入力!J38,0)</f>
        <v>0</v>
      </c>
      <c r="K28" s="71">
        <f>ROUND(【調達AX】入力!K38,0)</f>
        <v>0</v>
      </c>
      <c r="L28" s="71">
        <f>ROUND(【調達AX】入力!L38,0)</f>
        <v>0</v>
      </c>
      <c r="M28" s="71">
        <f>ROUND(【調達AX】入力!M38,0)</f>
        <v>0</v>
      </c>
      <c r="N28" s="71">
        <f>ROUND(【調達AX】入力!N38,0)</f>
        <v>0</v>
      </c>
      <c r="O28" s="71">
        <f>ROUND(【調達AX】入力!O38,0)</f>
        <v>0</v>
      </c>
      <c r="P28" s="71">
        <f>ROUND(【調達AX】入力!P38,0)</f>
        <v>0</v>
      </c>
      <c r="Q28" s="13" t="s">
        <v>22</v>
      </c>
    </row>
    <row r="29" spans="1:19" ht="24" customHeight="1" x14ac:dyDescent="0.3">
      <c r="A29" s="227" t="s">
        <v>126</v>
      </c>
      <c r="B29" s="228"/>
      <c r="C29" s="228"/>
      <c r="D29" s="228"/>
      <c r="E29" s="14" t="s">
        <v>10</v>
      </c>
      <c r="F29" s="14" t="s">
        <v>11</v>
      </c>
      <c r="G29" s="14" t="s">
        <v>12</v>
      </c>
      <c r="H29" s="14" t="s">
        <v>13</v>
      </c>
      <c r="I29" s="14" t="s">
        <v>14</v>
      </c>
      <c r="J29" s="14" t="s">
        <v>15</v>
      </c>
      <c r="K29" s="14" t="s">
        <v>16</v>
      </c>
      <c r="L29" s="14" t="s">
        <v>17</v>
      </c>
      <c r="M29" s="14" t="s">
        <v>18</v>
      </c>
      <c r="N29" s="14" t="s">
        <v>19</v>
      </c>
      <c r="O29" s="14" t="s">
        <v>20</v>
      </c>
      <c r="P29" s="14" t="s">
        <v>21</v>
      </c>
      <c r="Q29" s="68"/>
    </row>
    <row r="30" spans="1:19" ht="24" customHeight="1" x14ac:dyDescent="0.3">
      <c r="A30" s="228"/>
      <c r="B30" s="228"/>
      <c r="C30" s="228"/>
      <c r="D30" s="228"/>
      <c r="E30" s="72">
        <f>ROUND(【調達AX】入力!E40,0)</f>
        <v>0</v>
      </c>
      <c r="F30" s="72">
        <f>ROUND(【調達AX】入力!F40,0)</f>
        <v>0</v>
      </c>
      <c r="G30" s="72">
        <f>ROUND(【調達AX】入力!G40,0)</f>
        <v>0</v>
      </c>
      <c r="H30" s="72">
        <f>ROUND(【調達AX】入力!H40,0)</f>
        <v>0</v>
      </c>
      <c r="I30" s="72">
        <f>ROUND(【調達AX】入力!I40,0)</f>
        <v>0</v>
      </c>
      <c r="J30" s="72">
        <f>ROUND(【調達AX】入力!J40,0)</f>
        <v>0</v>
      </c>
      <c r="K30" s="72">
        <f>ROUND(【調達AX】入力!K40,0)</f>
        <v>0</v>
      </c>
      <c r="L30" s="72">
        <f>ROUND(【調達AX】入力!L40,0)</f>
        <v>0</v>
      </c>
      <c r="M30" s="72">
        <f>ROUND(【調達AX】入力!M40,0)</f>
        <v>0</v>
      </c>
      <c r="N30" s="72">
        <f>ROUND(【調達AX】入力!N40,0)</f>
        <v>0</v>
      </c>
      <c r="O30" s="72">
        <f>ROUND(【調達AX】入力!O40,0)</f>
        <v>0</v>
      </c>
      <c r="P30" s="72">
        <f>ROUND(【調達AX】入力!P40,0)</f>
        <v>0</v>
      </c>
      <c r="Q30" s="70" t="s">
        <v>58</v>
      </c>
    </row>
    <row r="31" spans="1:19" ht="24" customHeight="1" x14ac:dyDescent="0.3">
      <c r="A31" s="227" t="s">
        <v>127</v>
      </c>
      <c r="B31" s="228"/>
      <c r="C31" s="228"/>
      <c r="D31" s="228"/>
      <c r="E31" s="106" t="s">
        <v>10</v>
      </c>
      <c r="F31" s="106" t="s">
        <v>11</v>
      </c>
      <c r="G31" s="106" t="s">
        <v>12</v>
      </c>
      <c r="H31" s="106" t="s">
        <v>13</v>
      </c>
      <c r="I31" s="106" t="s">
        <v>14</v>
      </c>
      <c r="J31" s="106" t="s">
        <v>15</v>
      </c>
      <c r="K31" s="106" t="s">
        <v>16</v>
      </c>
      <c r="L31" s="106" t="s">
        <v>17</v>
      </c>
      <c r="M31" s="106" t="s">
        <v>18</v>
      </c>
      <c r="N31" s="106" t="s">
        <v>19</v>
      </c>
      <c r="O31" s="106" t="s">
        <v>20</v>
      </c>
      <c r="P31" s="106" t="s">
        <v>21</v>
      </c>
      <c r="Q31" s="105"/>
    </row>
    <row r="32" spans="1:19" ht="24" customHeight="1" x14ac:dyDescent="0.3">
      <c r="A32" s="228"/>
      <c r="B32" s="228"/>
      <c r="C32" s="228"/>
      <c r="D32" s="228"/>
      <c r="E32" s="110">
        <f>E30*E28</f>
        <v>0</v>
      </c>
      <c r="F32" s="110">
        <f t="shared" ref="F32:O32" si="1">F30*F28</f>
        <v>0</v>
      </c>
      <c r="G32" s="110">
        <f t="shared" si="1"/>
        <v>0</v>
      </c>
      <c r="H32" s="110">
        <f t="shared" si="1"/>
        <v>0</v>
      </c>
      <c r="I32" s="110">
        <f t="shared" si="1"/>
        <v>0</v>
      </c>
      <c r="J32" s="110">
        <f t="shared" si="1"/>
        <v>0</v>
      </c>
      <c r="K32" s="110">
        <f t="shared" si="1"/>
        <v>0</v>
      </c>
      <c r="L32" s="110">
        <f t="shared" si="1"/>
        <v>0</v>
      </c>
      <c r="M32" s="110">
        <f t="shared" si="1"/>
        <v>0</v>
      </c>
      <c r="N32" s="110">
        <f t="shared" si="1"/>
        <v>0</v>
      </c>
      <c r="O32" s="110">
        <f t="shared" si="1"/>
        <v>0</v>
      </c>
      <c r="P32" s="110">
        <f>P30*P28</f>
        <v>0</v>
      </c>
      <c r="Q32" s="106" t="s">
        <v>57</v>
      </c>
      <c r="R32" s="18"/>
    </row>
    <row r="33" spans="1:17" ht="24" customHeight="1" x14ac:dyDescent="0.3">
      <c r="A33" s="227" t="s">
        <v>128</v>
      </c>
      <c r="B33" s="228"/>
      <c r="C33" s="228"/>
      <c r="D33" s="228"/>
      <c r="E33" s="106" t="s">
        <v>10</v>
      </c>
      <c r="F33" s="106" t="s">
        <v>11</v>
      </c>
      <c r="G33" s="106" t="s">
        <v>12</v>
      </c>
      <c r="H33" s="106" t="s">
        <v>13</v>
      </c>
      <c r="I33" s="106" t="s">
        <v>14</v>
      </c>
      <c r="J33" s="106" t="s">
        <v>15</v>
      </c>
      <c r="K33" s="106" t="s">
        <v>16</v>
      </c>
      <c r="L33" s="106" t="s">
        <v>17</v>
      </c>
      <c r="M33" s="106" t="s">
        <v>18</v>
      </c>
      <c r="N33" s="106" t="s">
        <v>19</v>
      </c>
      <c r="O33" s="106" t="s">
        <v>20</v>
      </c>
      <c r="P33" s="106" t="s">
        <v>21</v>
      </c>
      <c r="Q33" s="105"/>
    </row>
    <row r="34" spans="1:17" ht="24" customHeight="1" x14ac:dyDescent="0.3">
      <c r="A34" s="228"/>
      <c r="B34" s="228"/>
      <c r="C34" s="228"/>
      <c r="D34" s="228"/>
      <c r="E34" s="111" t="e">
        <f>IF(E$30&gt;=MAX(調整係数一覧!$A$202:$A$221),VLOOKUP(MAX(調整係数一覧!$A$202:$A$221),調整係数一覧!$A$202:$M$221,COLUMN(E$34)-3,0),VLOOKUP(E$30,調整係数一覧!$A$202:$M$221,COLUMN(E$34)-3,0))</f>
        <v>#N/A</v>
      </c>
      <c r="F34" s="111" t="e">
        <f>IF(F$30&gt;=MAX(調整係数一覧!$A$202:$A$221),VLOOKUP(MAX(調整係数一覧!$A$202:$A$221),調整係数一覧!$A$202:$M$221,COLUMN(F$34)-3,0),VLOOKUP(F$30,調整係数一覧!$A$202:$M$221,COLUMN(F$34)-3,0))</f>
        <v>#N/A</v>
      </c>
      <c r="G34" s="111" t="e">
        <f>IF(G$30&gt;=MAX(調整係数一覧!$A$202:$A$221),VLOOKUP(MAX(調整係数一覧!$A$202:$A$221),調整係数一覧!$A$202:$M$221,COLUMN(G$34)-3,0),VLOOKUP(G$30,調整係数一覧!$A$202:$M$221,COLUMN(G$34)-3,0))</f>
        <v>#N/A</v>
      </c>
      <c r="H34" s="111" t="e">
        <f>IF(H$30&gt;=MAX(調整係数一覧!$A$202:$A$221),VLOOKUP(MAX(調整係数一覧!$A$202:$A$221),調整係数一覧!$A$202:$M$221,COLUMN(H$34)-3,0),VLOOKUP(H$30,調整係数一覧!$A$202:$M$221,COLUMN(H$34)-3,0))</f>
        <v>#N/A</v>
      </c>
      <c r="I34" s="111" t="e">
        <f>IF(I$30&gt;=MAX(調整係数一覧!$A$202:$A$221),VLOOKUP(MAX(調整係数一覧!$A$202:$A$221),調整係数一覧!$A$202:$M$221,COLUMN(I$34)-3,0),VLOOKUP(I$30,調整係数一覧!$A$202:$M$221,COLUMN(I$34)-3,0))</f>
        <v>#N/A</v>
      </c>
      <c r="J34" s="111" t="e">
        <f>IF(J$30&gt;=MAX(調整係数一覧!$A$202:$A$221),VLOOKUP(MAX(調整係数一覧!$A$202:$A$221),調整係数一覧!$A$202:$M$221,COLUMN(J$34)-3,0),VLOOKUP(J$30,調整係数一覧!$A$202:$M$221,COLUMN(J$34)-3,0))</f>
        <v>#N/A</v>
      </c>
      <c r="K34" s="111" t="e">
        <f>IF(K$30&gt;=MAX(調整係数一覧!$A$202:$A$221),VLOOKUP(MAX(調整係数一覧!$A$202:$A$221),調整係数一覧!$A$202:$M$221,COLUMN(K$34)-3,0),VLOOKUP(K$30,調整係数一覧!$A$202:$M$221,COLUMN(K$34)-3,0))</f>
        <v>#N/A</v>
      </c>
      <c r="L34" s="111" t="e">
        <f>IF(L$30&gt;=MAX(調整係数一覧!$A$202:$A$221),VLOOKUP(MAX(調整係数一覧!$A$202:$A$221),調整係数一覧!$A$202:$M$221,COLUMN(L$34)-3,0),VLOOKUP(L$30,調整係数一覧!$A$202:$M$221,COLUMN(L$34)-3,0))</f>
        <v>#N/A</v>
      </c>
      <c r="M34" s="111" t="e">
        <f>IF(M$30&gt;=MAX(調整係数一覧!$A$202:$A$221),VLOOKUP(MAX(調整係数一覧!$A$202:$A$221),調整係数一覧!$A$202:$M$221,COLUMN(M$34)-3,0),VLOOKUP(M$30,調整係数一覧!$A$202:$M$221,COLUMN(M$34)-3,0))</f>
        <v>#N/A</v>
      </c>
      <c r="N34" s="111" t="e">
        <f>IF(N$30&gt;=MAX(調整係数一覧!$A$202:$A$221),VLOOKUP(MAX(調整係数一覧!$A$202:$A$221),調整係数一覧!$A$202:$M$221,COLUMN(N$34)-3,0),VLOOKUP(N$30,調整係数一覧!$A$202:$M$221,COLUMN(N$34)-3,0))</f>
        <v>#N/A</v>
      </c>
      <c r="O34" s="111" t="e">
        <f>IF(O$30&gt;=MAX(調整係数一覧!$A$202:$A$221),VLOOKUP(MAX(調整係数一覧!$A$202:$A$221),調整係数一覧!$A$202:$M$221,COLUMN(O$34)-3,0),VLOOKUP(O$30,調整係数一覧!$A$202:$M$221,COLUMN(O$34)-3,0))</f>
        <v>#N/A</v>
      </c>
      <c r="P34" s="111" t="e">
        <f>IF(P$30&gt;=MAX(調整係数一覧!$A$202:$A$221),VLOOKUP(MAX(調整係数一覧!$A$202:$A$221),調整係数一覧!$A$202:$M$221,COLUMN(P$34)-3,0),VLOOKUP(P$30,調整係数一覧!$A$202:$M$221,COLUMN(P$34)-3,0))</f>
        <v>#N/A</v>
      </c>
      <c r="Q34" s="106" t="s">
        <v>60</v>
      </c>
    </row>
    <row r="35" spans="1:17" ht="24" customHeight="1" x14ac:dyDescent="0.3">
      <c r="A35" s="228" t="s">
        <v>9</v>
      </c>
      <c r="B35" s="228"/>
      <c r="C35" s="228"/>
      <c r="D35" s="228"/>
      <c r="E35" s="230"/>
      <c r="F35" s="231"/>
      <c r="G35" s="231"/>
      <c r="H35" s="231"/>
      <c r="I35" s="231"/>
      <c r="J35" s="231"/>
      <c r="K35" s="231"/>
      <c r="L35" s="231"/>
      <c r="M35" s="231"/>
      <c r="N35" s="231"/>
      <c r="O35" s="231"/>
      <c r="P35" s="232"/>
      <c r="Q35" s="106" t="s">
        <v>22</v>
      </c>
    </row>
    <row r="36" spans="1:17" ht="24" customHeight="1" x14ac:dyDescent="0.3">
      <c r="A36" s="227" t="s">
        <v>134</v>
      </c>
      <c r="B36" s="228"/>
      <c r="C36" s="228"/>
      <c r="D36" s="228"/>
      <c r="E36" s="106" t="s">
        <v>10</v>
      </c>
      <c r="F36" s="106" t="s">
        <v>11</v>
      </c>
      <c r="G36" s="106" t="s">
        <v>12</v>
      </c>
      <c r="H36" s="106" t="s">
        <v>13</v>
      </c>
      <c r="I36" s="106" t="s">
        <v>14</v>
      </c>
      <c r="J36" s="106" t="s">
        <v>15</v>
      </c>
      <c r="K36" s="106" t="s">
        <v>16</v>
      </c>
      <c r="L36" s="106" t="s">
        <v>17</v>
      </c>
      <c r="M36" s="106" t="s">
        <v>18</v>
      </c>
      <c r="N36" s="106" t="s">
        <v>19</v>
      </c>
      <c r="O36" s="106" t="s">
        <v>20</v>
      </c>
      <c r="P36" s="106" t="s">
        <v>21</v>
      </c>
      <c r="Q36" s="105"/>
    </row>
    <row r="37" spans="1:17" ht="24" customHeight="1" x14ac:dyDescent="0.3">
      <c r="A37" s="228"/>
      <c r="B37" s="228"/>
      <c r="C37" s="228"/>
      <c r="D37" s="228"/>
      <c r="E37" s="107">
        <f>ROUND(【調達AX】入力!E46,0)</f>
        <v>0</v>
      </c>
      <c r="F37" s="107">
        <f>ROUND(【調達AX】入力!F46,0)</f>
        <v>0</v>
      </c>
      <c r="G37" s="107">
        <f>ROUND(【調達AX】入力!G46,0)</f>
        <v>0</v>
      </c>
      <c r="H37" s="107">
        <f>ROUND(【調達AX】入力!H46,0)</f>
        <v>0</v>
      </c>
      <c r="I37" s="107">
        <f>ROUND(【調達AX】入力!I46,0)</f>
        <v>0</v>
      </c>
      <c r="J37" s="107">
        <f>ROUND(【調達AX】入力!J46,0)</f>
        <v>0</v>
      </c>
      <c r="K37" s="107">
        <f>ROUND(【調達AX】入力!K46,0)</f>
        <v>0</v>
      </c>
      <c r="L37" s="107">
        <f>ROUND(【調達AX】入力!L46,0)</f>
        <v>0</v>
      </c>
      <c r="M37" s="107">
        <f>ROUND(【調達AX】入力!M46,0)</f>
        <v>0</v>
      </c>
      <c r="N37" s="107">
        <f>ROUND(【調達AX】入力!N46,0)</f>
        <v>0</v>
      </c>
      <c r="O37" s="107">
        <f>ROUND(【調達AX】入力!O46,0)</f>
        <v>0</v>
      </c>
      <c r="P37" s="107">
        <f>ROUND(【調達AX】入力!P46,0)</f>
        <v>0</v>
      </c>
      <c r="Q37" s="108" t="s">
        <v>22</v>
      </c>
    </row>
    <row r="38" spans="1:17" ht="24" customHeight="1" x14ac:dyDescent="0.3">
      <c r="A38" s="227" t="s">
        <v>135</v>
      </c>
      <c r="B38" s="228"/>
      <c r="C38" s="228"/>
      <c r="D38" s="228"/>
      <c r="E38" s="106" t="s">
        <v>10</v>
      </c>
      <c r="F38" s="106" t="s">
        <v>11</v>
      </c>
      <c r="G38" s="106" t="s">
        <v>12</v>
      </c>
      <c r="H38" s="106" t="s">
        <v>13</v>
      </c>
      <c r="I38" s="106" t="s">
        <v>14</v>
      </c>
      <c r="J38" s="106" t="s">
        <v>15</v>
      </c>
      <c r="K38" s="106" t="s">
        <v>16</v>
      </c>
      <c r="L38" s="106" t="s">
        <v>17</v>
      </c>
      <c r="M38" s="106" t="s">
        <v>18</v>
      </c>
      <c r="N38" s="106" t="s">
        <v>19</v>
      </c>
      <c r="O38" s="106" t="s">
        <v>20</v>
      </c>
      <c r="P38" s="106" t="s">
        <v>21</v>
      </c>
      <c r="Q38" s="105"/>
    </row>
    <row r="39" spans="1:17" ht="24" customHeight="1" x14ac:dyDescent="0.3">
      <c r="A39" s="228"/>
      <c r="B39" s="228"/>
      <c r="C39" s="228"/>
      <c r="D39" s="228"/>
      <c r="E39" s="109">
        <f>ROUND(【調達AX】入力!E48,0)</f>
        <v>0</v>
      </c>
      <c r="F39" s="109">
        <f>ROUND(【調達AX】入力!F48,0)</f>
        <v>0</v>
      </c>
      <c r="G39" s="109">
        <f>ROUND(【調達AX】入力!G48,0)</f>
        <v>0</v>
      </c>
      <c r="H39" s="109">
        <f>ROUND(【調達AX】入力!H48,0)</f>
        <v>0</v>
      </c>
      <c r="I39" s="109">
        <f>ROUND(【調達AX】入力!I48,0)</f>
        <v>0</v>
      </c>
      <c r="J39" s="109">
        <f>ROUND(【調達AX】入力!J48,0)</f>
        <v>0</v>
      </c>
      <c r="K39" s="109">
        <f>ROUND(【調達AX】入力!K48,0)</f>
        <v>0</v>
      </c>
      <c r="L39" s="109">
        <f>ROUND(【調達AX】入力!L48,0)</f>
        <v>0</v>
      </c>
      <c r="M39" s="109">
        <f>ROUND(【調達AX】入力!M48,0)</f>
        <v>0</v>
      </c>
      <c r="N39" s="109">
        <f>ROUND(【調達AX】入力!N48,0)</f>
        <v>0</v>
      </c>
      <c r="O39" s="109">
        <f>ROUND(【調達AX】入力!O48,0)</f>
        <v>0</v>
      </c>
      <c r="P39" s="109">
        <f>ROUND(【調達AX】入力!P48,0)</f>
        <v>0</v>
      </c>
      <c r="Q39" s="108" t="s">
        <v>58</v>
      </c>
    </row>
    <row r="40" spans="1:17" ht="24" customHeight="1" x14ac:dyDescent="0.3">
      <c r="A40" s="227" t="s">
        <v>136</v>
      </c>
      <c r="B40" s="228"/>
      <c r="C40" s="228"/>
      <c r="D40" s="228"/>
      <c r="E40" s="106" t="s">
        <v>10</v>
      </c>
      <c r="F40" s="106" t="s">
        <v>11</v>
      </c>
      <c r="G40" s="106" t="s">
        <v>12</v>
      </c>
      <c r="H40" s="106" t="s">
        <v>13</v>
      </c>
      <c r="I40" s="106" t="s">
        <v>14</v>
      </c>
      <c r="J40" s="106" t="s">
        <v>15</v>
      </c>
      <c r="K40" s="106" t="s">
        <v>16</v>
      </c>
      <c r="L40" s="106" t="s">
        <v>17</v>
      </c>
      <c r="M40" s="106" t="s">
        <v>18</v>
      </c>
      <c r="N40" s="106" t="s">
        <v>19</v>
      </c>
      <c r="O40" s="106" t="s">
        <v>20</v>
      </c>
      <c r="P40" s="106" t="s">
        <v>21</v>
      </c>
      <c r="Q40" s="105"/>
    </row>
    <row r="41" spans="1:17" ht="24" customHeight="1" x14ac:dyDescent="0.3">
      <c r="A41" s="228"/>
      <c r="B41" s="228"/>
      <c r="C41" s="228"/>
      <c r="D41" s="228"/>
      <c r="E41" s="110">
        <f>E37*E39</f>
        <v>0</v>
      </c>
      <c r="F41" s="110">
        <f t="shared" ref="F41:P41" si="2">F37*F39</f>
        <v>0</v>
      </c>
      <c r="G41" s="110">
        <f t="shared" si="2"/>
        <v>0</v>
      </c>
      <c r="H41" s="110">
        <f t="shared" si="2"/>
        <v>0</v>
      </c>
      <c r="I41" s="110">
        <f t="shared" si="2"/>
        <v>0</v>
      </c>
      <c r="J41" s="110">
        <f t="shared" si="2"/>
        <v>0</v>
      </c>
      <c r="K41" s="110">
        <f t="shared" si="2"/>
        <v>0</v>
      </c>
      <c r="L41" s="110">
        <f t="shared" si="2"/>
        <v>0</v>
      </c>
      <c r="M41" s="110">
        <f t="shared" si="2"/>
        <v>0</v>
      </c>
      <c r="N41" s="110">
        <f t="shared" si="2"/>
        <v>0</v>
      </c>
      <c r="O41" s="110">
        <f t="shared" si="2"/>
        <v>0</v>
      </c>
      <c r="P41" s="110">
        <f t="shared" si="2"/>
        <v>0</v>
      </c>
      <c r="Q41" s="106" t="s">
        <v>57</v>
      </c>
    </row>
    <row r="42" spans="1:17" ht="24" customHeight="1" x14ac:dyDescent="0.3">
      <c r="A42" s="227" t="s">
        <v>137</v>
      </c>
      <c r="B42" s="228"/>
      <c r="C42" s="228"/>
      <c r="D42" s="228"/>
      <c r="E42" s="106" t="s">
        <v>10</v>
      </c>
      <c r="F42" s="106" t="s">
        <v>11</v>
      </c>
      <c r="G42" s="106" t="s">
        <v>12</v>
      </c>
      <c r="H42" s="106" t="s">
        <v>13</v>
      </c>
      <c r="I42" s="106" t="s">
        <v>14</v>
      </c>
      <c r="J42" s="106" t="s">
        <v>15</v>
      </c>
      <c r="K42" s="106" t="s">
        <v>16</v>
      </c>
      <c r="L42" s="106" t="s">
        <v>17</v>
      </c>
      <c r="M42" s="106" t="s">
        <v>18</v>
      </c>
      <c r="N42" s="106" t="s">
        <v>19</v>
      </c>
      <c r="O42" s="106" t="s">
        <v>20</v>
      </c>
      <c r="P42" s="106" t="s">
        <v>21</v>
      </c>
      <c r="Q42" s="105"/>
    </row>
    <row r="43" spans="1:17" ht="24" customHeight="1" x14ac:dyDescent="0.3">
      <c r="A43" s="228"/>
      <c r="B43" s="228"/>
      <c r="C43" s="228"/>
      <c r="D43" s="228"/>
      <c r="E43" s="111" t="e">
        <f>IF(E$39&gt;=MAX(調整係数一覧!$A$202:$A$221),VLOOKUP(MAX(調整係数一覧!$A$202:$A$221),調整係数一覧!$A$202:$M$221,COLUMN(E$43)-3,0),VLOOKUP(E$39,調整係数一覧!$A$202:$M$221,COLUMN(E$43)-3,0))</f>
        <v>#N/A</v>
      </c>
      <c r="F43" s="111" t="e">
        <f>IF(F$39&gt;=MAX(調整係数一覧!$A$202:$A$221),VLOOKUP(MAX(調整係数一覧!$A$202:$A$221),調整係数一覧!$A$202:$M$221,COLUMN(F$43)-3,0),VLOOKUP(F$39,調整係数一覧!$A$202:$M$221,COLUMN(F$43)-3,0))</f>
        <v>#N/A</v>
      </c>
      <c r="G43" s="111" t="e">
        <f>IF(G$39&gt;=MAX(調整係数一覧!$A$202:$A$221),VLOOKUP(MAX(調整係数一覧!$A$202:$A$221),調整係数一覧!$A$202:$M$221,COLUMN(G$43)-3,0),VLOOKUP(G$39,調整係数一覧!$A$202:$M$221,COLUMN(G$43)-3,0))</f>
        <v>#N/A</v>
      </c>
      <c r="H43" s="111" t="e">
        <f>IF(H$39&gt;=MAX(調整係数一覧!$A$202:$A$221),VLOOKUP(MAX(調整係数一覧!$A$202:$A$221),調整係数一覧!$A$202:$M$221,COLUMN(H$43)-3,0),VLOOKUP(H$39,調整係数一覧!$A$202:$M$221,COLUMN(H$43)-3,0))</f>
        <v>#N/A</v>
      </c>
      <c r="I43" s="111" t="e">
        <f>IF(I$39&gt;=MAX(調整係数一覧!$A$202:$A$221),VLOOKUP(MAX(調整係数一覧!$A$202:$A$221),調整係数一覧!$A$202:$M$221,COLUMN(I$43)-3,0),VLOOKUP(I$39,調整係数一覧!$A$202:$M$221,COLUMN(I$43)-3,0))</f>
        <v>#N/A</v>
      </c>
      <c r="J43" s="111" t="e">
        <f>IF(J$39&gt;=MAX(調整係数一覧!$A$202:$A$221),VLOOKUP(MAX(調整係数一覧!$A$202:$A$221),調整係数一覧!$A$202:$M$221,COLUMN(J$43)-3,0),VLOOKUP(J$39,調整係数一覧!$A$202:$M$221,COLUMN(J$43)-3,0))</f>
        <v>#N/A</v>
      </c>
      <c r="K43" s="111" t="e">
        <f>IF(K$39&gt;=MAX(調整係数一覧!$A$202:$A$221),VLOOKUP(MAX(調整係数一覧!$A$202:$A$221),調整係数一覧!$A$202:$M$221,COLUMN(K$43)-3,0),VLOOKUP(K$39,調整係数一覧!$A$202:$M$221,COLUMN(K$43)-3,0))</f>
        <v>#N/A</v>
      </c>
      <c r="L43" s="111" t="e">
        <f>IF(L$39&gt;=MAX(調整係数一覧!$A$202:$A$221),VLOOKUP(MAX(調整係数一覧!$A$202:$A$221),調整係数一覧!$A$202:$M$221,COLUMN(L$43)-3,0),VLOOKUP(L$39,調整係数一覧!$A$202:$M$221,COLUMN(L$43)-3,0))</f>
        <v>#N/A</v>
      </c>
      <c r="M43" s="111" t="e">
        <f>IF(M$39&gt;=MAX(調整係数一覧!$A$202:$A$221),VLOOKUP(MAX(調整係数一覧!$A$202:$A$221),調整係数一覧!$A$202:$M$221,COLUMN(M$43)-3,0),VLOOKUP(M$39,調整係数一覧!$A$202:$M$221,COLUMN(M$43)-3,0))</f>
        <v>#N/A</v>
      </c>
      <c r="N43" s="111" t="e">
        <f>IF(N$39&gt;=MAX(調整係数一覧!$A$202:$A$221),VLOOKUP(MAX(調整係数一覧!$A$202:$A$221),調整係数一覧!$A$202:$M$221,COLUMN(N$43)-3,0),VLOOKUP(N$39,調整係数一覧!$A$202:$M$221,COLUMN(N$43)-3,0))</f>
        <v>#N/A</v>
      </c>
      <c r="O43" s="111" t="e">
        <f>IF(O$39&gt;=MAX(調整係数一覧!$A$202:$A$221),VLOOKUP(MAX(調整係数一覧!$A$202:$A$221),調整係数一覧!$A$202:$M$221,COLUMN(O$43)-3,0),VLOOKUP(O$39,調整係数一覧!$A$202:$M$221,COLUMN(O$43)-3,0))</f>
        <v>#N/A</v>
      </c>
      <c r="P43" s="111" t="e">
        <f>IF(P$39&gt;=MAX(調整係数一覧!$A$202:$A$221),VLOOKUP(MAX(調整係数一覧!$A$202:$A$221),調整係数一覧!$A$202:$M$221,COLUMN(P$43)-3,0),VLOOKUP(P$39,調整係数一覧!$A$202:$M$221,COLUMN(P$43)-3,0))</f>
        <v>#N/A</v>
      </c>
      <c r="Q43" s="106" t="s">
        <v>59</v>
      </c>
    </row>
    <row r="44" spans="1:17" ht="36" customHeight="1" x14ac:dyDescent="0.3">
      <c r="A44" s="227" t="s">
        <v>138</v>
      </c>
      <c r="B44" s="228"/>
      <c r="C44" s="228"/>
      <c r="D44" s="228"/>
      <c r="E44" s="225">
        <f>ROUNDUP('計算用(応札容量)'!B93,0)</f>
        <v>-1</v>
      </c>
      <c r="F44" s="226"/>
      <c r="G44" s="226"/>
      <c r="H44" s="226"/>
      <c r="I44" s="226"/>
      <c r="J44" s="226"/>
      <c r="K44" s="226"/>
      <c r="L44" s="226"/>
      <c r="M44" s="226"/>
      <c r="N44" s="226"/>
      <c r="O44" s="226"/>
      <c r="P44" s="226"/>
      <c r="Q44" s="120"/>
    </row>
    <row r="45" spans="1:17" ht="24" customHeight="1" x14ac:dyDescent="0.3">
      <c r="A45" s="227" t="s">
        <v>111</v>
      </c>
      <c r="B45" s="228"/>
      <c r="C45" s="228"/>
      <c r="D45" s="229"/>
      <c r="E45" s="123" t="s">
        <v>10</v>
      </c>
      <c r="F45" s="123" t="s">
        <v>11</v>
      </c>
      <c r="G45" s="123" t="s">
        <v>12</v>
      </c>
      <c r="H45" s="123" t="s">
        <v>13</v>
      </c>
      <c r="I45" s="123" t="s">
        <v>14</v>
      </c>
      <c r="J45" s="123" t="s">
        <v>15</v>
      </c>
      <c r="K45" s="123" t="s">
        <v>16</v>
      </c>
      <c r="L45" s="123" t="s">
        <v>17</v>
      </c>
      <c r="M45" s="123" t="s">
        <v>18</v>
      </c>
      <c r="N45" s="123" t="s">
        <v>19</v>
      </c>
      <c r="O45" s="123" t="s">
        <v>20</v>
      </c>
      <c r="P45" s="123" t="s">
        <v>21</v>
      </c>
      <c r="Q45" s="105"/>
    </row>
    <row r="46" spans="1:17" ht="24" customHeight="1" x14ac:dyDescent="0.3">
      <c r="A46" s="228"/>
      <c r="B46" s="228"/>
      <c r="C46" s="228"/>
      <c r="D46" s="229"/>
      <c r="E46" s="107">
        <f>【調達AX】入力!E28</f>
        <v>0</v>
      </c>
      <c r="F46" s="107">
        <f>【調達AX】入力!F28</f>
        <v>0</v>
      </c>
      <c r="G46" s="107">
        <f>【調達AX】入力!G28</f>
        <v>0</v>
      </c>
      <c r="H46" s="107">
        <f>【調達AX】入力!H28</f>
        <v>0</v>
      </c>
      <c r="I46" s="107">
        <f>【調達AX】入力!I28</f>
        <v>0</v>
      </c>
      <c r="J46" s="107">
        <f>【調達AX】入力!J28</f>
        <v>0</v>
      </c>
      <c r="K46" s="107">
        <f>【調達AX】入力!K28</f>
        <v>0</v>
      </c>
      <c r="L46" s="107">
        <f>【調達AX】入力!L28</f>
        <v>0</v>
      </c>
      <c r="M46" s="107">
        <f>【調達AX】入力!M28</f>
        <v>0</v>
      </c>
      <c r="N46" s="107">
        <f>【調達AX】入力!N28</f>
        <v>0</v>
      </c>
      <c r="O46" s="107">
        <f>【調達AX】入力!O28</f>
        <v>0</v>
      </c>
      <c r="P46" s="107">
        <f>【調達AX】入力!P28</f>
        <v>0</v>
      </c>
      <c r="Q46" s="108" t="s">
        <v>22</v>
      </c>
    </row>
    <row r="47" spans="1:17" ht="24" customHeight="1" x14ac:dyDescent="0.3">
      <c r="A47" s="227" t="s">
        <v>113</v>
      </c>
      <c r="B47" s="228"/>
      <c r="C47" s="228"/>
      <c r="D47" s="229"/>
      <c r="E47" s="123" t="s">
        <v>10</v>
      </c>
      <c r="F47" s="123" t="s">
        <v>11</v>
      </c>
      <c r="G47" s="123" t="s">
        <v>12</v>
      </c>
      <c r="H47" s="123" t="s">
        <v>13</v>
      </c>
      <c r="I47" s="123" t="s">
        <v>14</v>
      </c>
      <c r="J47" s="123" t="s">
        <v>15</v>
      </c>
      <c r="K47" s="123" t="s">
        <v>16</v>
      </c>
      <c r="L47" s="123" t="s">
        <v>17</v>
      </c>
      <c r="M47" s="123" t="s">
        <v>18</v>
      </c>
      <c r="N47" s="123" t="s">
        <v>19</v>
      </c>
      <c r="O47" s="123" t="s">
        <v>20</v>
      </c>
      <c r="P47" s="123" t="s">
        <v>21</v>
      </c>
      <c r="Q47" s="105"/>
    </row>
    <row r="48" spans="1:17" ht="24" customHeight="1" x14ac:dyDescent="0.3">
      <c r="A48" s="228"/>
      <c r="B48" s="228"/>
      <c r="C48" s="228"/>
      <c r="D48" s="229"/>
      <c r="E48" s="109">
        <f>【調達AX】入力!E30</f>
        <v>0</v>
      </c>
      <c r="F48" s="109">
        <f>【調達AX】入力!F30</f>
        <v>0</v>
      </c>
      <c r="G48" s="109">
        <f>【調達AX】入力!G30</f>
        <v>0</v>
      </c>
      <c r="H48" s="109">
        <f>【調達AX】入力!H30</f>
        <v>0</v>
      </c>
      <c r="I48" s="109">
        <f>【調達AX】入力!I30</f>
        <v>0</v>
      </c>
      <c r="J48" s="109">
        <f>【調達AX】入力!J30</f>
        <v>0</v>
      </c>
      <c r="K48" s="109">
        <f>【調達AX】入力!K30</f>
        <v>0</v>
      </c>
      <c r="L48" s="109">
        <f>【調達AX】入力!L30</f>
        <v>0</v>
      </c>
      <c r="M48" s="109">
        <f>【調達AX】入力!M30</f>
        <v>0</v>
      </c>
      <c r="N48" s="109">
        <f>【調達AX】入力!N30</f>
        <v>0</v>
      </c>
      <c r="O48" s="109">
        <f>【調達AX】入力!O30</f>
        <v>0</v>
      </c>
      <c r="P48" s="109">
        <f>【調達AX】入力!P30</f>
        <v>0</v>
      </c>
      <c r="Q48" s="108" t="s">
        <v>58</v>
      </c>
    </row>
    <row r="49" spans="1:17" ht="24" customHeight="1" x14ac:dyDescent="0.3">
      <c r="A49" s="227" t="s">
        <v>114</v>
      </c>
      <c r="B49" s="228"/>
      <c r="C49" s="228"/>
      <c r="D49" s="229"/>
      <c r="E49" s="123" t="s">
        <v>10</v>
      </c>
      <c r="F49" s="123" t="s">
        <v>11</v>
      </c>
      <c r="G49" s="123" t="s">
        <v>12</v>
      </c>
      <c r="H49" s="123" t="s">
        <v>13</v>
      </c>
      <c r="I49" s="123" t="s">
        <v>14</v>
      </c>
      <c r="J49" s="123" t="s">
        <v>15</v>
      </c>
      <c r="K49" s="123" t="s">
        <v>16</v>
      </c>
      <c r="L49" s="123" t="s">
        <v>17</v>
      </c>
      <c r="M49" s="123" t="s">
        <v>18</v>
      </c>
      <c r="N49" s="123" t="s">
        <v>19</v>
      </c>
      <c r="O49" s="123" t="s">
        <v>20</v>
      </c>
      <c r="P49" s="123" t="s">
        <v>21</v>
      </c>
      <c r="Q49" s="105"/>
    </row>
    <row r="50" spans="1:17" ht="24" customHeight="1" x14ac:dyDescent="0.3">
      <c r="A50" s="228"/>
      <c r="B50" s="228"/>
      <c r="C50" s="228"/>
      <c r="D50" s="229"/>
      <c r="E50" s="110">
        <f>【調達AX】入力!E32</f>
        <v>0</v>
      </c>
      <c r="F50" s="110">
        <f>【調達AX】入力!F32</f>
        <v>0</v>
      </c>
      <c r="G50" s="110">
        <f>【調達AX】入力!G32</f>
        <v>0</v>
      </c>
      <c r="H50" s="110">
        <f>【調達AX】入力!H32</f>
        <v>0</v>
      </c>
      <c r="I50" s="110">
        <f>【調達AX】入力!I32</f>
        <v>0</v>
      </c>
      <c r="J50" s="110">
        <f>【調達AX】入力!J32</f>
        <v>0</v>
      </c>
      <c r="K50" s="110">
        <f>【調達AX】入力!K32</f>
        <v>0</v>
      </c>
      <c r="L50" s="110">
        <f>【調達AX】入力!L32</f>
        <v>0</v>
      </c>
      <c r="M50" s="110">
        <f>【調達AX】入力!M32</f>
        <v>0</v>
      </c>
      <c r="N50" s="110">
        <f>【調達AX】入力!N32</f>
        <v>0</v>
      </c>
      <c r="O50" s="110">
        <f>【調達AX】入力!O32</f>
        <v>0</v>
      </c>
      <c r="P50" s="110">
        <f>【調達AX】入力!P32</f>
        <v>0</v>
      </c>
      <c r="Q50" s="123" t="s">
        <v>57</v>
      </c>
    </row>
    <row r="51" spans="1:17" ht="24" customHeight="1" x14ac:dyDescent="0.3">
      <c r="A51" s="227" t="s">
        <v>140</v>
      </c>
      <c r="B51" s="228"/>
      <c r="C51" s="228"/>
      <c r="D51" s="229"/>
      <c r="E51" s="123" t="s">
        <v>10</v>
      </c>
      <c r="F51" s="123" t="s">
        <v>11</v>
      </c>
      <c r="G51" s="123" t="s">
        <v>12</v>
      </c>
      <c r="H51" s="123" t="s">
        <v>13</v>
      </c>
      <c r="I51" s="123" t="s">
        <v>14</v>
      </c>
      <c r="J51" s="123" t="s">
        <v>15</v>
      </c>
      <c r="K51" s="123" t="s">
        <v>16</v>
      </c>
      <c r="L51" s="123" t="s">
        <v>17</v>
      </c>
      <c r="M51" s="123" t="s">
        <v>18</v>
      </c>
      <c r="N51" s="123" t="s">
        <v>19</v>
      </c>
      <c r="O51" s="123" t="s">
        <v>20</v>
      </c>
      <c r="P51" s="123" t="s">
        <v>21</v>
      </c>
      <c r="Q51" s="105"/>
    </row>
    <row r="52" spans="1:17" ht="24" customHeight="1" x14ac:dyDescent="0.3">
      <c r="A52" s="228"/>
      <c r="B52" s="228"/>
      <c r="C52" s="228"/>
      <c r="D52" s="229"/>
      <c r="E52" s="111">
        <f>IF(E$48&gt;=MAX(調整係数一覧!$A$202:$A$221),VLOOKUP(MAX(調整係数一覧!$A$202:$A$221),調整係数一覧!$A$202:$M$221,COLUMN(E$52)-3,0),IF(E$48=0,0,VLOOKUP(E$48,調整係数一覧!$A$202:$M$221,COLUMN(E$52)-3,0)))</f>
        <v>0</v>
      </c>
      <c r="F52" s="111">
        <f>IF(F$48&gt;=MAX(調整係数一覧!$A$202:$A$221),VLOOKUP(MAX(調整係数一覧!$A$202:$A$221),調整係数一覧!$A$202:$M$221,COLUMN(F$52)-3,0),IF(F$48=0,0,VLOOKUP(F$48,調整係数一覧!$A$202:$M$221,COLUMN(F$52)-3,0)))</f>
        <v>0</v>
      </c>
      <c r="G52" s="111">
        <f>IF(G$48&gt;=MAX(調整係数一覧!$A$202:$A$221),VLOOKUP(MAX(調整係数一覧!$A$202:$A$221),調整係数一覧!$A$202:$M$221,COLUMN(G$52)-3,0),IF(G$48=0,0,VLOOKUP(G$48,調整係数一覧!$A$202:$M$221,COLUMN(G$52)-3,0)))</f>
        <v>0</v>
      </c>
      <c r="H52" s="111">
        <f>IF(H$48&gt;=MAX(調整係数一覧!$A$202:$A$221),VLOOKUP(MAX(調整係数一覧!$A$202:$A$221),調整係数一覧!$A$202:$M$221,COLUMN(H$52)-3,0),IF(H$48=0,0,VLOOKUP(H$48,調整係数一覧!$A$202:$M$221,COLUMN(H$52)-3,0)))</f>
        <v>0</v>
      </c>
      <c r="I52" s="111">
        <f>IF(I$48&gt;=MAX(調整係数一覧!$A$202:$A$221),VLOOKUP(MAX(調整係数一覧!$A$202:$A$221),調整係数一覧!$A$202:$M$221,COLUMN(I$52)-3,0),IF(I$48=0,0,VLOOKUP(I$48,調整係数一覧!$A$202:$M$221,COLUMN(I$52)-3,0)))</f>
        <v>0</v>
      </c>
      <c r="J52" s="111">
        <f>IF(J$48&gt;=MAX(調整係数一覧!$A$202:$A$221),VLOOKUP(MAX(調整係数一覧!$A$202:$A$221),調整係数一覧!$A$202:$M$221,COLUMN(J$52)-3,0),IF(J$48=0,0,VLOOKUP(J$48,調整係数一覧!$A$202:$M$221,COLUMN(J$52)-3,0)))</f>
        <v>0</v>
      </c>
      <c r="K52" s="111">
        <f>IF(K$48&gt;=MAX(調整係数一覧!$A$202:$A$221),VLOOKUP(MAX(調整係数一覧!$A$202:$A$221),調整係数一覧!$A$202:$M$221,COLUMN(K$52)-3,0),IF(K$48=0,0,VLOOKUP(K$48,調整係数一覧!$A$202:$M$221,COLUMN(K$52)-3,0)))</f>
        <v>0</v>
      </c>
      <c r="L52" s="111">
        <f>IF(L$48&gt;=MAX(調整係数一覧!$A$202:$A$221),VLOOKUP(MAX(調整係数一覧!$A$202:$A$221),調整係数一覧!$A$202:$M$221,COLUMN(L$52)-3,0),IF(L$48=0,0,VLOOKUP(L$48,調整係数一覧!$A$202:$M$221,COLUMN(L$52)-3,0)))</f>
        <v>0</v>
      </c>
      <c r="M52" s="111">
        <f>IF(M$48&gt;=MAX(調整係数一覧!$A$202:$A$221),VLOOKUP(MAX(調整係数一覧!$A$202:$A$221),調整係数一覧!$A$202:$M$221,COLUMN(M$52)-3,0),IF(M$48=0,0,VLOOKUP(M$48,調整係数一覧!$A$202:$M$221,COLUMN(M$52)-3,0)))</f>
        <v>0</v>
      </c>
      <c r="N52" s="111">
        <f>IF(N$48&gt;=MAX(調整係数一覧!$A$202:$A$221),VLOOKUP(MAX(調整係数一覧!$A$202:$A$221),調整係数一覧!$A$202:$M$221,COLUMN(N$52)-3,0),IF(N$48=0,0,VLOOKUP(N$48,調整係数一覧!$A$202:$M$221,COLUMN(N$52)-3,0)))</f>
        <v>0</v>
      </c>
      <c r="O52" s="111">
        <f>IF(O$48&gt;=MAX(調整係数一覧!$A$202:$A$221),VLOOKUP(MAX(調整係数一覧!$A$202:$A$221),調整係数一覧!$A$202:$M$221,COLUMN(O$52)-3,0),IF(O$48=0,0,VLOOKUP(O$48,調整係数一覧!$A$202:$M$221,COLUMN(O$52)-3,0)))</f>
        <v>0</v>
      </c>
      <c r="P52" s="111">
        <f>IF(P$48&gt;=MAX(調整係数一覧!$A$202:$A$221),VLOOKUP(MAX(調整係数一覧!$A$202:$A$221),調整係数一覧!$A$202:$M$221,COLUMN(P$52)-3,0),IF(P$48=0,0,VLOOKUP(P$48,調整係数一覧!$A$202:$M$221,COLUMN(P$52)-3,0)))</f>
        <v>0</v>
      </c>
      <c r="Q52" s="123" t="s">
        <v>59</v>
      </c>
    </row>
    <row r="53" spans="1:17" ht="54" customHeight="1" x14ac:dyDescent="0.3">
      <c r="A53" s="227" t="s">
        <v>141</v>
      </c>
      <c r="B53" s="228"/>
      <c r="C53" s="228"/>
      <c r="D53" s="229"/>
      <c r="E53" s="225">
        <f>IF(AVERAGE(E46:P46)=0,0,ROUND('計算用(メイン契約容量×調達AX調整係数)'!B93,0))</f>
        <v>0</v>
      </c>
      <c r="F53" s="226"/>
      <c r="G53" s="226"/>
      <c r="H53" s="226"/>
      <c r="I53" s="226"/>
      <c r="J53" s="226"/>
      <c r="K53" s="226"/>
      <c r="L53" s="226"/>
      <c r="M53" s="226"/>
      <c r="N53" s="226"/>
      <c r="O53" s="226"/>
      <c r="P53" s="226"/>
      <c r="Q53" s="124"/>
    </row>
    <row r="54" spans="1:17" x14ac:dyDescent="0.3">
      <c r="A54" s="1" t="s">
        <v>24</v>
      </c>
    </row>
    <row r="55" spans="1:17" x14ac:dyDescent="0.3">
      <c r="A55" s="1" t="s">
        <v>104</v>
      </c>
    </row>
    <row r="56" spans="1:17" x14ac:dyDescent="0.3">
      <c r="B56" s="1" t="s">
        <v>106</v>
      </c>
    </row>
    <row r="57" spans="1:17" x14ac:dyDescent="0.3">
      <c r="B57" s="20" t="s">
        <v>70</v>
      </c>
    </row>
    <row r="58" spans="1:17" x14ac:dyDescent="0.3">
      <c r="B58" s="20" t="s">
        <v>78</v>
      </c>
    </row>
    <row r="59" spans="1:17" x14ac:dyDescent="0.3">
      <c r="B59" s="1" t="s">
        <v>62</v>
      </c>
    </row>
    <row r="60" spans="1:17" x14ac:dyDescent="0.3">
      <c r="B60" s="1" t="s">
        <v>63</v>
      </c>
    </row>
    <row r="61" spans="1:17" x14ac:dyDescent="0.3">
      <c r="B61" s="1" t="s">
        <v>107</v>
      </c>
    </row>
    <row r="62" spans="1:17" x14ac:dyDescent="0.3">
      <c r="B62" s="20" t="s">
        <v>76</v>
      </c>
    </row>
    <row r="63" spans="1:17" x14ac:dyDescent="0.3">
      <c r="B63" s="1" t="s">
        <v>64</v>
      </c>
    </row>
    <row r="64" spans="1:17" x14ac:dyDescent="0.3">
      <c r="B64" s="1" t="s">
        <v>65</v>
      </c>
    </row>
    <row r="65" spans="1:2" x14ac:dyDescent="0.3">
      <c r="B65" s="1" t="s">
        <v>66</v>
      </c>
    </row>
    <row r="67" spans="1:2" x14ac:dyDescent="0.3">
      <c r="A67" s="1" t="s">
        <v>105</v>
      </c>
    </row>
    <row r="68" spans="1:2" x14ac:dyDescent="0.3">
      <c r="B68" s="1" t="s">
        <v>80</v>
      </c>
    </row>
    <row r="69" spans="1:2" x14ac:dyDescent="0.3">
      <c r="B69" s="1" t="s">
        <v>77</v>
      </c>
    </row>
    <row r="70" spans="1:2" x14ac:dyDescent="0.3">
      <c r="B70" s="1" t="s">
        <v>61</v>
      </c>
    </row>
    <row r="71" spans="1:2" x14ac:dyDescent="0.3">
      <c r="B71" s="1" t="s">
        <v>67</v>
      </c>
    </row>
    <row r="72" spans="1:2" x14ac:dyDescent="0.3">
      <c r="B72" s="1" t="s">
        <v>68</v>
      </c>
    </row>
    <row r="73" spans="1:2" x14ac:dyDescent="0.3">
      <c r="B73" s="1" t="s">
        <v>75</v>
      </c>
    </row>
  </sheetData>
  <mergeCells count="40">
    <mergeCell ref="A13:D13"/>
    <mergeCell ref="E13:P13"/>
    <mergeCell ref="A14:D14"/>
    <mergeCell ref="E14:P14"/>
    <mergeCell ref="A15:D15"/>
    <mergeCell ref="E15:P15"/>
    <mergeCell ref="A2:B2"/>
    <mergeCell ref="A4:Q4"/>
    <mergeCell ref="A6:Q6"/>
    <mergeCell ref="A12:D12"/>
    <mergeCell ref="E12:P12"/>
    <mergeCell ref="M11:Q11"/>
    <mergeCell ref="A16:D16"/>
    <mergeCell ref="E16:P16"/>
    <mergeCell ref="A17:D17"/>
    <mergeCell ref="E17:P17"/>
    <mergeCell ref="A18:D19"/>
    <mergeCell ref="A35:D35"/>
    <mergeCell ref="E35:P35"/>
    <mergeCell ref="A20:D21"/>
    <mergeCell ref="A22:D23"/>
    <mergeCell ref="A24:D25"/>
    <mergeCell ref="A27:D28"/>
    <mergeCell ref="A29:D30"/>
    <mergeCell ref="A31:D32"/>
    <mergeCell ref="A33:D34"/>
    <mergeCell ref="A26:D26"/>
    <mergeCell ref="E26:P26"/>
    <mergeCell ref="E44:P44"/>
    <mergeCell ref="A36:D37"/>
    <mergeCell ref="A38:D39"/>
    <mergeCell ref="A40:D41"/>
    <mergeCell ref="A42:D43"/>
    <mergeCell ref="A44:D44"/>
    <mergeCell ref="E53:P53"/>
    <mergeCell ref="A45:D46"/>
    <mergeCell ref="A47:D48"/>
    <mergeCell ref="A49:D50"/>
    <mergeCell ref="A51:D52"/>
    <mergeCell ref="A53:D53"/>
  </mergeCells>
  <phoneticPr fontId="2"/>
  <conditionalFormatting sqref="E19:P19">
    <cfRule type="cellIs" dxfId="2" priority="6" operator="greaterThan">
      <formula>$E$17</formula>
    </cfRule>
  </conditionalFormatting>
  <conditionalFormatting sqref="E37:P37">
    <cfRule type="cellIs" dxfId="1" priority="2" operator="greaterThan">
      <formula>$E$17</formula>
    </cfRule>
  </conditionalFormatting>
  <conditionalFormatting sqref="E46:P46">
    <cfRule type="cellIs" dxfId="0" priority="1" operator="greaterThan">
      <formula>$E$17</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E39:P39 E48:P48"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topLeftCell="A61" zoomScale="85" zoomScaleNormal="85" workbookViewId="0">
      <selection activeCell="R30" sqref="R30"/>
    </sheetView>
  </sheetViews>
  <sheetFormatPr defaultColWidth="9" defaultRowHeight="15" x14ac:dyDescent="0.3"/>
  <cols>
    <col min="1" max="1" width="24.109375" style="1" bestFit="1" customWidth="1"/>
    <col min="2" max="2" width="12.886718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9" x14ac:dyDescent="0.3">
      <c r="J1" s="7" t="s">
        <v>34</v>
      </c>
      <c r="L1" s="5"/>
      <c r="M1" s="6" t="s">
        <v>71</v>
      </c>
      <c r="S1" s="1" t="s">
        <v>98</v>
      </c>
    </row>
    <row r="2" spans="1:19" x14ac:dyDescent="0.3">
      <c r="B2" s="8" t="s">
        <v>25</v>
      </c>
      <c r="C2" s="8" t="s">
        <v>26</v>
      </c>
      <c r="D2" s="8" t="s">
        <v>27</v>
      </c>
      <c r="E2" s="8" t="s">
        <v>28</v>
      </c>
      <c r="F2" s="8" t="s">
        <v>29</v>
      </c>
      <c r="G2" s="8" t="s">
        <v>30</v>
      </c>
      <c r="H2" s="8" t="s">
        <v>31</v>
      </c>
      <c r="I2" s="8" t="s">
        <v>32</v>
      </c>
      <c r="J2" s="8" t="s">
        <v>33</v>
      </c>
      <c r="S2" s="1" t="s">
        <v>100</v>
      </c>
    </row>
    <row r="3" spans="1:19" x14ac:dyDescent="0.3">
      <c r="A3" s="90" t="s">
        <v>90</v>
      </c>
      <c r="S3" s="1" t="s">
        <v>97</v>
      </c>
    </row>
    <row r="4" spans="1:19" x14ac:dyDescent="0.3">
      <c r="A4" s="7" t="s">
        <v>10</v>
      </c>
      <c r="B4" s="57">
        <v>4823.8879999999999</v>
      </c>
      <c r="C4" s="57">
        <v>12517.366</v>
      </c>
      <c r="D4" s="57">
        <v>40076.329999999994</v>
      </c>
      <c r="E4" s="57">
        <v>18623.509999999998</v>
      </c>
      <c r="F4" s="57">
        <v>3614.22</v>
      </c>
      <c r="G4" s="57">
        <v>17266.18</v>
      </c>
      <c r="H4" s="57">
        <v>6770.5764200000003</v>
      </c>
      <c r="I4" s="57">
        <v>4931.84</v>
      </c>
      <c r="J4" s="57">
        <v>12538.248000000001</v>
      </c>
    </row>
    <row r="5" spans="1:19" x14ac:dyDescent="0.3">
      <c r="A5" s="7" t="s">
        <v>11</v>
      </c>
      <c r="B5" s="57">
        <v>4339.9379999999992</v>
      </c>
      <c r="C5" s="57">
        <v>11517.134</v>
      </c>
      <c r="D5" s="57">
        <v>39761.94</v>
      </c>
      <c r="E5" s="57">
        <v>18861.73</v>
      </c>
      <c r="F5" s="57">
        <v>3458.43</v>
      </c>
      <c r="G5" s="57">
        <v>18375.55</v>
      </c>
      <c r="H5" s="57">
        <v>6674.44434</v>
      </c>
      <c r="I5" s="57">
        <v>5106.28</v>
      </c>
      <c r="J5" s="57">
        <v>13489.904</v>
      </c>
      <c r="S5" s="1" t="s">
        <v>99</v>
      </c>
    </row>
    <row r="6" spans="1:19" x14ac:dyDescent="0.3">
      <c r="A6" s="7" t="s">
        <v>12</v>
      </c>
      <c r="B6" s="57">
        <v>4525.2080000000005</v>
      </c>
      <c r="C6" s="57">
        <v>12613.320000000002</v>
      </c>
      <c r="D6" s="57">
        <v>46292.637999999999</v>
      </c>
      <c r="E6" s="57">
        <v>20526.100000000002</v>
      </c>
      <c r="F6" s="57">
        <v>4029.64</v>
      </c>
      <c r="G6" s="57">
        <v>21058.09</v>
      </c>
      <c r="H6" s="57">
        <v>7658.0580799999998</v>
      </c>
      <c r="I6" s="57">
        <v>5930.9000000000005</v>
      </c>
      <c r="J6" s="57">
        <v>15202.602000000001</v>
      </c>
      <c r="S6" s="1" t="s">
        <v>101</v>
      </c>
    </row>
    <row r="7" spans="1:19" x14ac:dyDescent="0.3">
      <c r="A7" s="7" t="s">
        <v>13</v>
      </c>
      <c r="B7" s="57">
        <v>5156.3940000000002</v>
      </c>
      <c r="C7" s="57">
        <v>15162.294</v>
      </c>
      <c r="D7" s="57">
        <v>60093.112000000001</v>
      </c>
      <c r="E7" s="57">
        <v>25433.350000000002</v>
      </c>
      <c r="F7" s="57">
        <v>4850.1099999999997</v>
      </c>
      <c r="G7" s="57">
        <v>26741.97</v>
      </c>
      <c r="H7" s="57">
        <v>9849.8659200000002</v>
      </c>
      <c r="I7" s="57">
        <v>7358.12</v>
      </c>
      <c r="J7" s="57">
        <v>19678.989999999998</v>
      </c>
    </row>
    <row r="8" spans="1:19" x14ac:dyDescent="0.3">
      <c r="A8" s="7" t="s">
        <v>14</v>
      </c>
      <c r="B8" s="57">
        <v>5218.1099999999997</v>
      </c>
      <c r="C8" s="57">
        <v>15515.214</v>
      </c>
      <c r="D8" s="57">
        <v>60091.920000000006</v>
      </c>
      <c r="E8" s="57">
        <v>25433.350000000002</v>
      </c>
      <c r="F8" s="57">
        <v>4850.1099999999997</v>
      </c>
      <c r="G8" s="57">
        <v>26747.93</v>
      </c>
      <c r="H8" s="57">
        <v>9847.3550399999986</v>
      </c>
      <c r="I8" s="57">
        <v>7358.12</v>
      </c>
      <c r="J8" s="57">
        <v>19678.989999999998</v>
      </c>
    </row>
    <row r="9" spans="1:19" x14ac:dyDescent="0.3">
      <c r="A9" s="7" t="s">
        <v>15</v>
      </c>
      <c r="B9" s="57">
        <v>4834.4179999999997</v>
      </c>
      <c r="C9" s="57">
        <v>13764.882</v>
      </c>
      <c r="D9" s="57">
        <v>51018.951999999997</v>
      </c>
      <c r="E9" s="57">
        <v>23375.16</v>
      </c>
      <c r="F9" s="57">
        <v>4258.13</v>
      </c>
      <c r="G9" s="57">
        <v>23181.47</v>
      </c>
      <c r="H9" s="57">
        <v>8580.897719999999</v>
      </c>
      <c r="I9" s="57">
        <v>6581.08</v>
      </c>
      <c r="J9" s="57">
        <v>17135.242000000002</v>
      </c>
    </row>
    <row r="10" spans="1:19" x14ac:dyDescent="0.3">
      <c r="A10" s="7" t="s">
        <v>16</v>
      </c>
      <c r="B10" s="57">
        <v>4587.3</v>
      </c>
      <c r="C10" s="57">
        <v>11850.904</v>
      </c>
      <c r="D10" s="57">
        <v>41445.258000000002</v>
      </c>
      <c r="E10" s="57">
        <v>19521.68</v>
      </c>
      <c r="F10" s="57">
        <v>3593.4399999999996</v>
      </c>
      <c r="G10" s="57">
        <v>18950.59</v>
      </c>
      <c r="H10" s="57">
        <v>7195.4338799999996</v>
      </c>
      <c r="I10" s="57">
        <v>5534.45</v>
      </c>
      <c r="J10" s="57">
        <v>14707.485999999999</v>
      </c>
    </row>
    <row r="11" spans="1:19" x14ac:dyDescent="0.3">
      <c r="A11" s="7" t="s">
        <v>17</v>
      </c>
      <c r="B11" s="57">
        <v>5306.1</v>
      </c>
      <c r="C11" s="57">
        <v>13376.326000000001</v>
      </c>
      <c r="D11" s="57">
        <v>42567.572</v>
      </c>
      <c r="E11" s="57">
        <v>19476.62</v>
      </c>
      <c r="F11" s="57">
        <v>3884.2400000000002</v>
      </c>
      <c r="G11" s="57">
        <v>18157.05</v>
      </c>
      <c r="H11" s="57">
        <v>7508.8176000000003</v>
      </c>
      <c r="I11" s="57">
        <v>5280.72</v>
      </c>
      <c r="J11" s="57">
        <v>14277.246000000001</v>
      </c>
    </row>
    <row r="12" spans="1:19" x14ac:dyDescent="0.3">
      <c r="A12" s="7" t="s">
        <v>18</v>
      </c>
      <c r="B12" s="57">
        <v>6048.8159999999998</v>
      </c>
      <c r="C12" s="57">
        <v>15114.810000000001</v>
      </c>
      <c r="D12" s="57">
        <v>48176.665999999997</v>
      </c>
      <c r="E12" s="57">
        <v>22828.95</v>
      </c>
      <c r="F12" s="57">
        <v>4746.25</v>
      </c>
      <c r="G12" s="57">
        <v>23727.71</v>
      </c>
      <c r="H12" s="57">
        <v>9384.496000000001</v>
      </c>
      <c r="I12" s="57">
        <v>7040.96</v>
      </c>
      <c r="J12" s="57">
        <v>16897.140000000003</v>
      </c>
    </row>
    <row r="13" spans="1:19" x14ac:dyDescent="0.3">
      <c r="A13" s="7" t="s">
        <v>19</v>
      </c>
      <c r="B13" s="57">
        <v>6296.93</v>
      </c>
      <c r="C13" s="57">
        <v>16034.414000000001</v>
      </c>
      <c r="D13" s="57">
        <v>52232.645999999993</v>
      </c>
      <c r="E13" s="57">
        <v>24316.260000000002</v>
      </c>
      <c r="F13" s="57">
        <v>5088.9799999999996</v>
      </c>
      <c r="G13" s="57">
        <v>24562.97</v>
      </c>
      <c r="H13" s="57">
        <v>9620.4065799999989</v>
      </c>
      <c r="I13" s="57">
        <v>7040.96</v>
      </c>
      <c r="J13" s="57">
        <v>18360.964</v>
      </c>
    </row>
    <row r="14" spans="1:19" x14ac:dyDescent="0.3">
      <c r="A14" s="7" t="s">
        <v>20</v>
      </c>
      <c r="B14" s="57">
        <v>6259.8720000000003</v>
      </c>
      <c r="C14" s="57">
        <v>15976.628000000001</v>
      </c>
      <c r="D14" s="57">
        <v>52230.903999999995</v>
      </c>
      <c r="E14" s="57">
        <v>24316.260000000002</v>
      </c>
      <c r="F14" s="57">
        <v>5088.9799999999996</v>
      </c>
      <c r="G14" s="57">
        <v>24580.84</v>
      </c>
      <c r="H14" s="57">
        <v>9620.3043800000014</v>
      </c>
      <c r="I14" s="57">
        <v>7040.96</v>
      </c>
      <c r="J14" s="57">
        <v>18360.964</v>
      </c>
    </row>
    <row r="15" spans="1:19" x14ac:dyDescent="0.3">
      <c r="A15" s="7" t="s">
        <v>21</v>
      </c>
      <c r="B15" s="57">
        <v>5504.5120000000006</v>
      </c>
      <c r="C15" s="57">
        <v>14450.494000000001</v>
      </c>
      <c r="D15" s="57">
        <v>47317.816000000006</v>
      </c>
      <c r="E15" s="57">
        <v>21570.22</v>
      </c>
      <c r="F15" s="57">
        <v>4351.6000000000004</v>
      </c>
      <c r="G15" s="57">
        <v>21146.48</v>
      </c>
      <c r="H15" s="57">
        <v>7948.9551599999995</v>
      </c>
      <c r="I15" s="57">
        <v>5899.1799999999994</v>
      </c>
      <c r="J15" s="57">
        <v>15179.686</v>
      </c>
    </row>
    <row r="16" spans="1:19" x14ac:dyDescent="0.3">
      <c r="B16" s="2"/>
      <c r="C16" s="2"/>
      <c r="D16" s="2"/>
      <c r="E16" s="2"/>
      <c r="F16" s="2"/>
      <c r="G16" s="2"/>
      <c r="H16" s="2"/>
      <c r="I16" s="2"/>
      <c r="J16" s="2"/>
      <c r="K16" s="2"/>
    </row>
    <row r="17" spans="1:12" x14ac:dyDescent="0.3">
      <c r="A17" s="90" t="s">
        <v>157</v>
      </c>
      <c r="B17" s="58">
        <v>167418.29537798604</v>
      </c>
      <c r="C17" s="2"/>
      <c r="D17" s="2"/>
      <c r="E17" s="2"/>
      <c r="F17" s="2"/>
      <c r="G17" s="2"/>
      <c r="H17" s="2"/>
      <c r="I17" s="2"/>
      <c r="J17" s="2"/>
      <c r="K17" s="2"/>
    </row>
    <row r="18" spans="1:12" x14ac:dyDescent="0.3">
      <c r="L18" s="9"/>
    </row>
    <row r="19" spans="1:12" x14ac:dyDescent="0.3">
      <c r="A19" s="90" t="s">
        <v>102</v>
      </c>
    </row>
    <row r="20" spans="1:12" x14ac:dyDescent="0.3">
      <c r="A20" s="7" t="s">
        <v>10</v>
      </c>
      <c r="B20" s="57">
        <v>717.5919928564665</v>
      </c>
      <c r="C20" s="57">
        <v>3026.4408943567669</v>
      </c>
      <c r="D20" s="57">
        <v>1676.5203559777228</v>
      </c>
      <c r="E20" s="57">
        <v>1609.0157690986243</v>
      </c>
      <c r="F20" s="57">
        <v>1128.5468404328981</v>
      </c>
      <c r="G20" s="57">
        <v>1715.7335264373303</v>
      </c>
      <c r="H20" s="57">
        <v>807.09364628096773</v>
      </c>
      <c r="I20" s="57">
        <v>499.03694002414341</v>
      </c>
      <c r="J20" s="57">
        <v>848.82003453508241</v>
      </c>
    </row>
    <row r="21" spans="1:12" x14ac:dyDescent="0.3">
      <c r="A21" s="7" t="s">
        <v>11</v>
      </c>
      <c r="B21" s="57">
        <v>928.92684278416027</v>
      </c>
      <c r="C21" s="57">
        <v>3597.2826075049766</v>
      </c>
      <c r="D21" s="57">
        <v>3421.2896439324422</v>
      </c>
      <c r="E21" s="57">
        <v>2727.6589109298993</v>
      </c>
      <c r="F21" s="57">
        <v>1285.1722667204547</v>
      </c>
      <c r="G21" s="57">
        <v>2754.1121052319872</v>
      </c>
      <c r="H21" s="57">
        <v>1566.4518054366072</v>
      </c>
      <c r="I21" s="57">
        <v>860.24777932866323</v>
      </c>
      <c r="J21" s="57">
        <v>1420.1380381307797</v>
      </c>
    </row>
    <row r="22" spans="1:12" x14ac:dyDescent="0.3">
      <c r="A22" s="7" t="s">
        <v>12</v>
      </c>
      <c r="B22" s="57">
        <v>859.41111532675473</v>
      </c>
      <c r="C22" s="57">
        <v>3654.4944349418893</v>
      </c>
      <c r="D22" s="57">
        <v>4984.6641151420126</v>
      </c>
      <c r="E22" s="57">
        <v>3604.9505455524859</v>
      </c>
      <c r="F22" s="57">
        <v>1132.777335705792</v>
      </c>
      <c r="G22" s="57">
        <v>3277.7463618205284</v>
      </c>
      <c r="H22" s="57">
        <v>1863.1646785885325</v>
      </c>
      <c r="I22" s="57">
        <v>1041.4286341845964</v>
      </c>
      <c r="J22" s="57">
        <v>2463.132778737413</v>
      </c>
    </row>
    <row r="23" spans="1:12" x14ac:dyDescent="0.3">
      <c r="A23" s="7" t="s">
        <v>13</v>
      </c>
      <c r="B23" s="57">
        <v>765.37583281039372</v>
      </c>
      <c r="C23" s="57">
        <v>3512.5539927053646</v>
      </c>
      <c r="D23" s="57">
        <v>5970.7398811506209</v>
      </c>
      <c r="E23" s="57">
        <v>4249.1245402869226</v>
      </c>
      <c r="F23" s="57">
        <v>1167.5171367270682</v>
      </c>
      <c r="G23" s="57">
        <v>3798.3986765930104</v>
      </c>
      <c r="H23" s="57">
        <v>2556.9804975849552</v>
      </c>
      <c r="I23" s="57">
        <v>1286.1157284929072</v>
      </c>
      <c r="J23" s="57">
        <v>2745.1737136487418</v>
      </c>
    </row>
    <row r="24" spans="1:12" x14ac:dyDescent="0.3">
      <c r="A24" s="7" t="s">
        <v>14</v>
      </c>
      <c r="B24" s="57">
        <v>716.87047378724321</v>
      </c>
      <c r="C24" s="57">
        <v>3751.8203323987032</v>
      </c>
      <c r="D24" s="57">
        <v>6072.138925170223</v>
      </c>
      <c r="E24" s="57">
        <v>3723.6944296732572</v>
      </c>
      <c r="F24" s="57">
        <v>1014.5979910853742</v>
      </c>
      <c r="G24" s="57">
        <v>3492.2979383799011</v>
      </c>
      <c r="H24" s="57">
        <v>2417.3426950961834</v>
      </c>
      <c r="I24" s="57">
        <v>1253.192357484696</v>
      </c>
      <c r="J24" s="57">
        <v>2400.1448569243939</v>
      </c>
    </row>
    <row r="25" spans="1:12" x14ac:dyDescent="0.3">
      <c r="A25" s="7" t="s">
        <v>15</v>
      </c>
      <c r="B25" s="57">
        <v>578.75465146304623</v>
      </c>
      <c r="C25" s="57">
        <v>2979.318954569736</v>
      </c>
      <c r="D25" s="57">
        <v>4419.9274689975337</v>
      </c>
      <c r="E25" s="57">
        <v>3162.5362364325902</v>
      </c>
      <c r="F25" s="57">
        <v>878.27694592983437</v>
      </c>
      <c r="G25" s="57">
        <v>2827.0546343676833</v>
      </c>
      <c r="H25" s="57">
        <v>1777.5206616392561</v>
      </c>
      <c r="I25" s="57">
        <v>1001.4110955202807</v>
      </c>
      <c r="J25" s="57">
        <v>2526.5693510800652</v>
      </c>
    </row>
    <row r="26" spans="1:12" x14ac:dyDescent="0.3">
      <c r="A26" s="7" t="s">
        <v>16</v>
      </c>
      <c r="B26" s="57">
        <v>570.66057587229238</v>
      </c>
      <c r="C26" s="57">
        <v>2258.251417775939</v>
      </c>
      <c r="D26" s="57">
        <v>2723.8761184672217</v>
      </c>
      <c r="E26" s="57">
        <v>2144.9010490166047</v>
      </c>
      <c r="F26" s="57">
        <v>674.09039535632769</v>
      </c>
      <c r="G26" s="57">
        <v>1868.0502667741903</v>
      </c>
      <c r="H26" s="57">
        <v>1236.8329498799885</v>
      </c>
      <c r="I26" s="57">
        <v>697.95635571010484</v>
      </c>
      <c r="J26" s="57">
        <v>1556.8208711473326</v>
      </c>
    </row>
    <row r="27" spans="1:12" x14ac:dyDescent="0.3">
      <c r="A27" s="7" t="s">
        <v>17</v>
      </c>
      <c r="B27" s="57">
        <v>686.42350599158203</v>
      </c>
      <c r="C27" s="57">
        <v>2209.090636189082</v>
      </c>
      <c r="D27" s="57">
        <v>1103.0882971719059</v>
      </c>
      <c r="E27" s="57">
        <v>843.76123366025138</v>
      </c>
      <c r="F27" s="57">
        <v>583.27801066088864</v>
      </c>
      <c r="G27" s="57">
        <v>836.34836003863836</v>
      </c>
      <c r="H27" s="57">
        <v>352.89730166679476</v>
      </c>
      <c r="I27" s="57">
        <v>254.34867765531095</v>
      </c>
      <c r="J27" s="57">
        <v>717.48397696554741</v>
      </c>
    </row>
    <row r="28" spans="1:12" x14ac:dyDescent="0.3">
      <c r="A28" s="7" t="s">
        <v>18</v>
      </c>
      <c r="B28" s="57">
        <v>743.19256182157949</v>
      </c>
      <c r="C28" s="57">
        <v>2856.3858327609987</v>
      </c>
      <c r="D28" s="57">
        <v>1098.9396251787741</v>
      </c>
      <c r="E28" s="57">
        <v>1146.7509049068237</v>
      </c>
      <c r="F28" s="57">
        <v>704.80106957735177</v>
      </c>
      <c r="G28" s="57">
        <v>1156.0217459191199</v>
      </c>
      <c r="H28" s="57">
        <v>593.81501985757382</v>
      </c>
      <c r="I28" s="57">
        <v>350.84668298969933</v>
      </c>
      <c r="J28" s="57">
        <v>939.31655698805662</v>
      </c>
    </row>
    <row r="29" spans="1:12" x14ac:dyDescent="0.3">
      <c r="A29" s="7" t="s">
        <v>19</v>
      </c>
      <c r="B29" s="57">
        <v>651.50491391733999</v>
      </c>
      <c r="C29" s="57">
        <v>2776.5124937219243</v>
      </c>
      <c r="D29" s="57">
        <v>1435.5195994086152</v>
      </c>
      <c r="E29" s="57">
        <v>1409.9541934246893</v>
      </c>
      <c r="F29" s="57">
        <v>619.35076151817566</v>
      </c>
      <c r="G29" s="57">
        <v>1322.3062674928028</v>
      </c>
      <c r="H29" s="57">
        <v>860.46496341321415</v>
      </c>
      <c r="I29" s="57">
        <v>470.47932786530413</v>
      </c>
      <c r="J29" s="57">
        <v>1045.7074792378944</v>
      </c>
    </row>
    <row r="30" spans="1:12" x14ac:dyDescent="0.3">
      <c r="A30" s="7" t="s">
        <v>20</v>
      </c>
      <c r="B30" s="57">
        <v>620.84828994327506</v>
      </c>
      <c r="C30" s="57">
        <v>2611.4421102827009</v>
      </c>
      <c r="D30" s="57">
        <v>1137.5057654819243</v>
      </c>
      <c r="E30" s="57">
        <v>1258.1328003607528</v>
      </c>
      <c r="F30" s="57">
        <v>599.0968472757429</v>
      </c>
      <c r="G30" s="57">
        <v>1424.6766911252735</v>
      </c>
      <c r="H30" s="57">
        <v>776.28626349277806</v>
      </c>
      <c r="I30" s="57">
        <v>440.90124892559868</v>
      </c>
      <c r="J30" s="57">
        <v>994.57998311195547</v>
      </c>
    </row>
    <row r="31" spans="1:12" x14ac:dyDescent="0.3">
      <c r="A31" s="7" t="s">
        <v>21</v>
      </c>
      <c r="B31" s="57">
        <v>551.47029806421358</v>
      </c>
      <c r="C31" s="57">
        <v>2500.7759051927987</v>
      </c>
      <c r="D31" s="57">
        <v>1312.1107742611232</v>
      </c>
      <c r="E31" s="57">
        <v>1370.686965525736</v>
      </c>
      <c r="F31" s="57">
        <v>804.79117379083561</v>
      </c>
      <c r="G31" s="57">
        <v>1492.2596021197489</v>
      </c>
      <c r="H31" s="57">
        <v>852.14352268754453</v>
      </c>
      <c r="I31" s="57">
        <v>497.01832029426168</v>
      </c>
      <c r="J31" s="57">
        <v>935.45343806374353</v>
      </c>
    </row>
    <row r="32" spans="1:12" x14ac:dyDescent="0.3">
      <c r="B32" s="7"/>
      <c r="C32" s="7"/>
      <c r="D32" s="7"/>
      <c r="E32" s="7"/>
      <c r="F32" s="7"/>
      <c r="G32" s="7"/>
      <c r="H32" s="7"/>
      <c r="I32" s="7"/>
      <c r="J32" s="7"/>
    </row>
    <row r="33" spans="1:13" x14ac:dyDescent="0.3">
      <c r="A33" s="1" t="s">
        <v>91</v>
      </c>
    </row>
    <row r="34" spans="1:13" x14ac:dyDescent="0.3">
      <c r="A34" s="7" t="s">
        <v>10</v>
      </c>
      <c r="B34" s="57">
        <v>4245.9105754079546</v>
      </c>
      <c r="C34" s="57">
        <v>9859.2152023489398</v>
      </c>
      <c r="D34" s="57">
        <v>39917.681864240069</v>
      </c>
      <c r="E34" s="57">
        <v>17665.744945806917</v>
      </c>
      <c r="F34" s="57">
        <v>2620.314250788449</v>
      </c>
      <c r="G34" s="57">
        <v>16290.477875353143</v>
      </c>
      <c r="H34" s="57">
        <v>6238.212479756995</v>
      </c>
      <c r="I34" s="57">
        <v>4560.2999300303572</v>
      </c>
      <c r="J34" s="57">
        <v>12121.145007245366</v>
      </c>
      <c r="L34" s="11"/>
    </row>
    <row r="35" spans="1:13" x14ac:dyDescent="0.3">
      <c r="A35" s="7" t="s">
        <v>11</v>
      </c>
      <c r="B35" s="57">
        <v>3488.5317577014171</v>
      </c>
      <c r="C35" s="57">
        <v>8124.3434437503483</v>
      </c>
      <c r="D35" s="57">
        <v>37183.444682149704</v>
      </c>
      <c r="E35" s="57">
        <v>16495.676236109797</v>
      </c>
      <c r="F35" s="57">
        <v>2248.016824477997</v>
      </c>
      <c r="G35" s="57">
        <v>16032.338271126524</v>
      </c>
      <c r="H35" s="57">
        <v>5260.5354392762711</v>
      </c>
      <c r="I35" s="57">
        <v>4316.8245029490536</v>
      </c>
      <c r="J35" s="57">
        <v>12309.475647861971</v>
      </c>
      <c r="L35" s="11"/>
    </row>
    <row r="36" spans="1:13" x14ac:dyDescent="0.3">
      <c r="A36" s="7" t="s">
        <v>12</v>
      </c>
      <c r="B36" s="57">
        <v>3911.2878949058595</v>
      </c>
      <c r="C36" s="57">
        <v>9606.4077552470062</v>
      </c>
      <c r="D36" s="57">
        <v>43976.9216127166</v>
      </c>
      <c r="E36" s="57">
        <v>18066.274908791776</v>
      </c>
      <c r="F36" s="57">
        <v>3133.6085706393778</v>
      </c>
      <c r="G36" s="57">
        <v>19081.576444238272</v>
      </c>
      <c r="H36" s="57">
        <v>6277.9638568415503</v>
      </c>
      <c r="I36" s="57">
        <v>5113.6552444769532</v>
      </c>
      <c r="J36" s="57">
        <v>13498.578059536494</v>
      </c>
      <c r="L36" s="11"/>
    </row>
    <row r="37" spans="1:13" x14ac:dyDescent="0.3">
      <c r="A37" s="7" t="s">
        <v>13</v>
      </c>
      <c r="B37" s="57">
        <v>4391.0181671896062</v>
      </c>
      <c r="C37" s="57">
        <v>11649.740007294635</v>
      </c>
      <c r="D37" s="57">
        <v>54122.37211884938</v>
      </c>
      <c r="E37" s="57">
        <v>21184.225459713081</v>
      </c>
      <c r="F37" s="57">
        <v>3682.5928632729315</v>
      </c>
      <c r="G37" s="57">
        <v>22943.571323406992</v>
      </c>
      <c r="H37" s="57">
        <v>7292.8854224150455</v>
      </c>
      <c r="I37" s="57">
        <v>6072.0042715070922</v>
      </c>
      <c r="J37" s="57">
        <v>16933.816286351255</v>
      </c>
      <c r="L37" s="11"/>
    </row>
    <row r="38" spans="1:13" x14ac:dyDescent="0.3">
      <c r="A38" s="7" t="s">
        <v>14</v>
      </c>
      <c r="B38" s="57">
        <v>4501.2395262127566</v>
      </c>
      <c r="C38" s="57">
        <v>11763.393667601296</v>
      </c>
      <c r="D38" s="57">
        <v>54019.781074829785</v>
      </c>
      <c r="E38" s="57">
        <v>21709.655570326744</v>
      </c>
      <c r="F38" s="57">
        <v>3835.5120089146253</v>
      </c>
      <c r="G38" s="57">
        <v>23255.632061620097</v>
      </c>
      <c r="H38" s="57">
        <v>7430.0123449038147</v>
      </c>
      <c r="I38" s="57">
        <v>6104.9276425153039</v>
      </c>
      <c r="J38" s="57">
        <v>17278.845143075603</v>
      </c>
      <c r="L38" s="11"/>
    </row>
    <row r="39" spans="1:13" x14ac:dyDescent="0.3">
      <c r="A39" s="7" t="s">
        <v>15</v>
      </c>
      <c r="B39" s="57">
        <v>4255.663348536953</v>
      </c>
      <c r="C39" s="57">
        <v>10785.563045430263</v>
      </c>
      <c r="D39" s="57">
        <v>46599.024531002462</v>
      </c>
      <c r="E39" s="57">
        <v>20212.623763567412</v>
      </c>
      <c r="F39" s="57">
        <v>3379.8530540701659</v>
      </c>
      <c r="G39" s="57">
        <v>20354.415365632318</v>
      </c>
      <c r="H39" s="57">
        <v>6803.3770583607429</v>
      </c>
      <c r="I39" s="57">
        <v>5579.6689044797195</v>
      </c>
      <c r="J39" s="57">
        <v>14608.672648919937</v>
      </c>
      <c r="L39" s="11"/>
    </row>
    <row r="40" spans="1:13" x14ac:dyDescent="0.3">
      <c r="A40" s="7" t="s">
        <v>16</v>
      </c>
      <c r="B40" s="57">
        <v>4224.5339532762155</v>
      </c>
      <c r="C40" s="57">
        <v>10141.058792238486</v>
      </c>
      <c r="D40" s="57">
        <v>40981.585343481929</v>
      </c>
      <c r="E40" s="57">
        <v>18346.530620998903</v>
      </c>
      <c r="F40" s="57">
        <v>3119.8383259244615</v>
      </c>
      <c r="G40" s="57">
        <v>18184.491211089935</v>
      </c>
      <c r="H40" s="57">
        <v>6367.6900645124788</v>
      </c>
      <c r="I40" s="57">
        <v>5026.3441885231323</v>
      </c>
      <c r="J40" s="57">
        <v>13793.517893016569</v>
      </c>
      <c r="L40" s="11"/>
    </row>
    <row r="41" spans="1:13" x14ac:dyDescent="0.3">
      <c r="A41" s="7" t="s">
        <v>17</v>
      </c>
      <c r="B41" s="57">
        <v>4808.0868668601879</v>
      </c>
      <c r="C41" s="57">
        <v>11664.244202505435</v>
      </c>
      <c r="D41" s="57">
        <v>43512.857841055164</v>
      </c>
      <c r="E41" s="57">
        <v>19511.723998963203</v>
      </c>
      <c r="F41" s="57">
        <v>3482.6606366474507</v>
      </c>
      <c r="G41" s="57">
        <v>18319.37673573854</v>
      </c>
      <c r="H41" s="57">
        <v>7526.6690460572645</v>
      </c>
      <c r="I41" s="57">
        <v>5198.4288169387082</v>
      </c>
      <c r="J41" s="57">
        <v>14142.365757153833</v>
      </c>
      <c r="L41" s="11"/>
    </row>
    <row r="42" spans="1:13" x14ac:dyDescent="0.3">
      <c r="A42" s="7" t="s">
        <v>18</v>
      </c>
      <c r="B42" s="57">
        <v>5305.6234381784207</v>
      </c>
      <c r="C42" s="57">
        <v>12258.424167239002</v>
      </c>
      <c r="D42" s="57">
        <v>47077.726374821221</v>
      </c>
      <c r="E42" s="57">
        <v>21682.199095093176</v>
      </c>
      <c r="F42" s="57">
        <v>4041.4489304226481</v>
      </c>
      <c r="G42" s="57">
        <v>22571.68825408088</v>
      </c>
      <c r="H42" s="57">
        <v>8790.6809801424279</v>
      </c>
      <c r="I42" s="57">
        <v>6690.1133170103003</v>
      </c>
      <c r="J42" s="57">
        <v>15957.823443011946</v>
      </c>
      <c r="L42" s="11"/>
    </row>
    <row r="43" spans="1:13" x14ac:dyDescent="0.3">
      <c r="A43" s="7" t="s">
        <v>19</v>
      </c>
      <c r="B43" s="57">
        <v>5645.4250860826605</v>
      </c>
      <c r="C43" s="57">
        <v>13257.901506278076</v>
      </c>
      <c r="D43" s="57">
        <v>50797.126400591376</v>
      </c>
      <c r="E43" s="57">
        <v>22906.305806575314</v>
      </c>
      <c r="F43" s="57">
        <v>4469.6292384818244</v>
      </c>
      <c r="G43" s="57">
        <v>23240.663732507197</v>
      </c>
      <c r="H43" s="57">
        <v>8759.9416165867842</v>
      </c>
      <c r="I43" s="57">
        <v>6570.4806721346959</v>
      </c>
      <c r="J43" s="57">
        <v>17315.256520762105</v>
      </c>
      <c r="L43" s="11"/>
    </row>
    <row r="44" spans="1:13" x14ac:dyDescent="0.3">
      <c r="A44" s="7" t="s">
        <v>20</v>
      </c>
      <c r="B44" s="57">
        <v>5639.0237100567256</v>
      </c>
      <c r="C44" s="57">
        <v>13365.185889717301</v>
      </c>
      <c r="D44" s="57">
        <v>51093.39823451807</v>
      </c>
      <c r="E44" s="57">
        <v>23058.12719963925</v>
      </c>
      <c r="F44" s="57">
        <v>4489.8831527242564</v>
      </c>
      <c r="G44" s="57">
        <v>23156.163308874726</v>
      </c>
      <c r="H44" s="57">
        <v>8844.0181165072227</v>
      </c>
      <c r="I44" s="57">
        <v>6600.0587510744017</v>
      </c>
      <c r="J44" s="57">
        <v>17366.384016888045</v>
      </c>
      <c r="L44" s="11"/>
    </row>
    <row r="45" spans="1:13" x14ac:dyDescent="0.3">
      <c r="A45" s="7" t="s">
        <v>21</v>
      </c>
      <c r="B45" s="57">
        <v>5031.5501504699587</v>
      </c>
      <c r="C45" s="57">
        <v>12156.815996281952</v>
      </c>
      <c r="D45" s="57">
        <v>46859.239312931888</v>
      </c>
      <c r="E45" s="57">
        <v>20565.746130067339</v>
      </c>
      <c r="F45" s="57">
        <v>3622.5205754351914</v>
      </c>
      <c r="G45" s="57">
        <v>20070.356893830321</v>
      </c>
      <c r="H45" s="57">
        <v>7251.2984022354385</v>
      </c>
      <c r="I45" s="57">
        <v>5473.8560708095665</v>
      </c>
      <c r="J45" s="57">
        <v>14486.996877847423</v>
      </c>
      <c r="L45" s="11"/>
    </row>
    <row r="46" spans="1:13" x14ac:dyDescent="0.3">
      <c r="L46" s="11"/>
    </row>
    <row r="47" spans="1:13" x14ac:dyDescent="0.3">
      <c r="A47" s="1" t="s">
        <v>92</v>
      </c>
      <c r="K47" s="2" t="s">
        <v>40</v>
      </c>
    </row>
    <row r="48" spans="1:13" x14ac:dyDescent="0.3">
      <c r="A48" s="7" t="s">
        <v>10</v>
      </c>
      <c r="B48" s="60">
        <f>IF(入力!$E$16=B$2,入力!$E$25*入力!$E$19/1000,0)</f>
        <v>0</v>
      </c>
      <c r="C48" s="60">
        <f>IF(入力!$E$16=C$2,入力!$E$25*入力!$E$19/1000,0)</f>
        <v>0</v>
      </c>
      <c r="D48" s="60">
        <f>IF(入力!$E$16=D$2,入力!$E$25*入力!$E$19/1000,0)</f>
        <v>0</v>
      </c>
      <c r="E48" s="60">
        <f>IF(入力!$E$16=E$2,入力!$E$25*入力!$E$19/1000,0)</f>
        <v>0</v>
      </c>
      <c r="F48" s="60">
        <f>IF(入力!$E$16=F$2,入力!$E$25*入力!$E$19/1000,0)</f>
        <v>0</v>
      </c>
      <c r="G48" s="60">
        <f>IF(入力!$E$16=G$2,入力!$E$25*入力!$E$19/1000,0)</f>
        <v>0</v>
      </c>
      <c r="H48" s="60">
        <f>IF(入力!$E$16=H$2,入力!$E$25*入力!$E$19/1000,0)</f>
        <v>0</v>
      </c>
      <c r="I48" s="60">
        <f>IF(入力!$E$16=I$2,入力!$E$25*入力!$E$19/1000,0)</f>
        <v>0</v>
      </c>
      <c r="J48" s="60">
        <f>IF(入力!$E$16=J$2,入力!$E$25*入力!$E$19/1000,0)</f>
        <v>0</v>
      </c>
      <c r="K48" s="66">
        <f>SUM(B48:J48)</f>
        <v>0</v>
      </c>
      <c r="L48" s="11"/>
      <c r="M48" s="15"/>
    </row>
    <row r="49" spans="1:15" x14ac:dyDescent="0.3">
      <c r="A49" s="7" t="s">
        <v>11</v>
      </c>
      <c r="B49" s="60">
        <f>IF(入力!$E$16=B$2,入力!$F$25*入力!$F$19/1000,0)</f>
        <v>0</v>
      </c>
      <c r="C49" s="60">
        <f>IF(入力!$E$16=C$2,入力!$F$25*入力!$F$19/1000,0)</f>
        <v>0</v>
      </c>
      <c r="D49" s="60">
        <f>IF(入力!$E$16=D$2,入力!$F$25*入力!$F$19/1000,0)</f>
        <v>0</v>
      </c>
      <c r="E49" s="60">
        <f>IF(入力!$E$16=E$2,入力!$F$25*入力!$F$19/1000,0)</f>
        <v>0</v>
      </c>
      <c r="F49" s="60">
        <f>IF(入力!$E$16=F$2,入力!$F$25*入力!$F$19/1000,0)</f>
        <v>0</v>
      </c>
      <c r="G49" s="60">
        <f>IF(入力!$E$16=G$2,入力!$F$25*入力!$F$19/1000,0)</f>
        <v>0</v>
      </c>
      <c r="H49" s="60">
        <f>IF(入力!$E$16=H$2,入力!$F$25*入力!$F$19/1000,0)</f>
        <v>0</v>
      </c>
      <c r="I49" s="60">
        <f>IF(入力!$E$16=I$2,入力!$F$25*入力!$F$19/1000,0)</f>
        <v>0</v>
      </c>
      <c r="J49" s="60">
        <f>IF(入力!$E$16=J$2,入力!$F$25*入力!$F$19/1000,0)</f>
        <v>0</v>
      </c>
      <c r="K49" s="66">
        <f t="shared" ref="K49:K59" si="0">SUM(B49:J49)</f>
        <v>0</v>
      </c>
      <c r="L49" s="11"/>
      <c r="M49" s="15"/>
    </row>
    <row r="50" spans="1:15" x14ac:dyDescent="0.3">
      <c r="A50" s="7" t="s">
        <v>12</v>
      </c>
      <c r="B50" s="60">
        <f>IF(入力!$E$16=B$2,入力!$G$25*入力!$G$19/1000,0)</f>
        <v>0</v>
      </c>
      <c r="C50" s="60">
        <f>IF(入力!$E$16=C$2,入力!$G$25*入力!$G$19/1000,0)</f>
        <v>0</v>
      </c>
      <c r="D50" s="60">
        <f>IF(入力!$E$16=D$2,入力!$G$25*入力!$G$19/1000,0)</f>
        <v>0</v>
      </c>
      <c r="E50" s="60">
        <f>IF(入力!$E$16=E$2,入力!$G$25*入力!$G$19/1000,0)</f>
        <v>0</v>
      </c>
      <c r="F50" s="60">
        <f>IF(入力!$E$16=F$2,入力!$G$25*入力!$G$19/1000,0)</f>
        <v>0</v>
      </c>
      <c r="G50" s="60">
        <f>IF(入力!$E$16=G$2,入力!$G$25*入力!$G$19/1000,0)</f>
        <v>0</v>
      </c>
      <c r="H50" s="60">
        <f>IF(入力!$E$16=H$2,入力!$G$25*入力!$G$19/1000,0)</f>
        <v>0</v>
      </c>
      <c r="I50" s="60">
        <f>IF(入力!$E$16=I$2,入力!$G$25*入力!$G$19/1000,0)</f>
        <v>0</v>
      </c>
      <c r="J50" s="60">
        <f>IF(入力!$E$16=J$2,入力!$G$25*入力!$G$19/1000,0)</f>
        <v>0</v>
      </c>
      <c r="K50" s="66">
        <f t="shared" si="0"/>
        <v>0</v>
      </c>
      <c r="L50" s="11"/>
      <c r="M50" s="15"/>
    </row>
    <row r="51" spans="1:15" x14ac:dyDescent="0.3">
      <c r="A51" s="7" t="s">
        <v>13</v>
      </c>
      <c r="B51" s="60">
        <f>IF(入力!$E$16=B$2,入力!$H$25*入力!$H$19/1000,0)</f>
        <v>0</v>
      </c>
      <c r="C51" s="60">
        <f>IF(入力!$E$16=C$2,入力!$H$25*入力!$H$19/1000,0)</f>
        <v>0</v>
      </c>
      <c r="D51" s="60">
        <f>IF(入力!$E$16=D$2,入力!$H$25*入力!$H$19/1000,0)</f>
        <v>0</v>
      </c>
      <c r="E51" s="60">
        <f>IF(入力!$E$16=E$2,入力!$H$25*入力!$H$19/1000,0)</f>
        <v>0</v>
      </c>
      <c r="F51" s="60">
        <f>IF(入力!$E$16=F$2,入力!$H$25*入力!$H$19/1000,0)</f>
        <v>0</v>
      </c>
      <c r="G51" s="60">
        <f>IF(入力!$E$16=G$2,入力!$H$25*入力!$H$19/1000,0)</f>
        <v>0</v>
      </c>
      <c r="H51" s="60">
        <f>IF(入力!$E$16=H$2,入力!$H$25*入力!$H$19/1000,0)</f>
        <v>0</v>
      </c>
      <c r="I51" s="60">
        <f>IF(入力!$E$16=I$2,入力!$H$25*入力!$H$19/1000,0)</f>
        <v>0</v>
      </c>
      <c r="J51" s="60">
        <f>IF(入力!$E$16=J$2,入力!$H$25*入力!$H$19/1000,0)</f>
        <v>0</v>
      </c>
      <c r="K51" s="66">
        <f t="shared" si="0"/>
        <v>0</v>
      </c>
      <c r="L51" s="11"/>
      <c r="M51" s="15"/>
    </row>
    <row r="52" spans="1:15" x14ac:dyDescent="0.3">
      <c r="A52" s="7" t="s">
        <v>14</v>
      </c>
      <c r="B52" s="60">
        <f>IF(入力!$E$16=B$2,入力!$I$25*入力!$I$19/1000,0)</f>
        <v>0</v>
      </c>
      <c r="C52" s="60">
        <f>IF(入力!$E$16=C$2,入力!$I$25*入力!$I$19/1000,0)</f>
        <v>0</v>
      </c>
      <c r="D52" s="60">
        <f>IF(入力!$E$16=D$2,入力!$I$25*入力!$I$19/1000,0)</f>
        <v>0</v>
      </c>
      <c r="E52" s="60">
        <f>IF(入力!$E$16=E$2,入力!$I$25*入力!$I$19/1000,0)</f>
        <v>0</v>
      </c>
      <c r="F52" s="60">
        <f>IF(入力!$E$16=F$2,入力!$I$25*入力!$I$19/1000,0)</f>
        <v>0</v>
      </c>
      <c r="G52" s="60">
        <f>IF(入力!$E$16=G$2,入力!$I$25*入力!$I$19/1000,0)</f>
        <v>0</v>
      </c>
      <c r="H52" s="60">
        <f>IF(入力!$E$16=H$2,入力!$I$25*入力!$I$19/1000,0)</f>
        <v>0</v>
      </c>
      <c r="I52" s="60">
        <f>IF(入力!$E$16=I$2,入力!$I$25*入力!$I$19/1000,0)</f>
        <v>0</v>
      </c>
      <c r="J52" s="60">
        <f>IF(入力!$E$16=J$2,入力!$I$25*入力!$I$19/1000,0)</f>
        <v>0</v>
      </c>
      <c r="K52" s="66">
        <f t="shared" si="0"/>
        <v>0</v>
      </c>
      <c r="L52" s="11"/>
      <c r="M52" s="15"/>
    </row>
    <row r="53" spans="1:15" x14ac:dyDescent="0.3">
      <c r="A53" s="7" t="s">
        <v>15</v>
      </c>
      <c r="B53" s="60">
        <f>IF(入力!$E$16=B$2,入力!$J$25*入力!$J$19/1000,0)</f>
        <v>0</v>
      </c>
      <c r="C53" s="60">
        <f>IF(入力!$E$16=C$2,入力!$J$25*入力!$J$19/1000,0)</f>
        <v>0</v>
      </c>
      <c r="D53" s="60">
        <f>IF(入力!$E$16=D$2,入力!$J$25*入力!$J$19/1000,0)</f>
        <v>0</v>
      </c>
      <c r="E53" s="60">
        <f>IF(入力!$E$16=E$2,入力!$J$25*入力!$J$19/1000,0)</f>
        <v>0</v>
      </c>
      <c r="F53" s="60">
        <f>IF(入力!$E$16=F$2,入力!$J$25*入力!$J$19/1000,0)</f>
        <v>0</v>
      </c>
      <c r="G53" s="60">
        <f>IF(入力!$E$16=G$2,入力!$J$25*入力!$J$19/1000,0)</f>
        <v>0</v>
      </c>
      <c r="H53" s="60">
        <f>IF(入力!$E$16=H$2,入力!$J$25*入力!$J$19/1000,0)</f>
        <v>0</v>
      </c>
      <c r="I53" s="60">
        <f>IF(入力!$E$16=I$2,入力!$J$25*入力!$J$19/1000,0)</f>
        <v>0</v>
      </c>
      <c r="J53" s="60">
        <f>IF(入力!$E$16=J$2,入力!$J$25*入力!$J$19/1000,0)</f>
        <v>0</v>
      </c>
      <c r="K53" s="66">
        <f t="shared" si="0"/>
        <v>0</v>
      </c>
      <c r="L53" s="11"/>
      <c r="M53" s="15"/>
    </row>
    <row r="54" spans="1:15" x14ac:dyDescent="0.3">
      <c r="A54" s="7" t="s">
        <v>16</v>
      </c>
      <c r="B54" s="60">
        <f>IF(入力!$E$16=B$2,入力!$K$25*入力!$K$19/1000,0)</f>
        <v>0</v>
      </c>
      <c r="C54" s="60">
        <f>IF(入力!$E$16=C$2,入力!$K$25*入力!$K$19/1000,0)</f>
        <v>0</v>
      </c>
      <c r="D54" s="60">
        <f>IF(入力!$E$16=D$2,入力!$K$25*入力!$K$19/1000,0)</f>
        <v>0</v>
      </c>
      <c r="E54" s="60">
        <f>IF(入力!$E$16=E$2,入力!$K$25*入力!$K$19/1000,0)</f>
        <v>0</v>
      </c>
      <c r="F54" s="60">
        <f>IF(入力!$E$16=F$2,入力!$K$25*入力!$K$19/1000,0)</f>
        <v>0</v>
      </c>
      <c r="G54" s="60">
        <f>IF(入力!$E$16=G$2,入力!$K$25*入力!$K$19/1000,0)</f>
        <v>0</v>
      </c>
      <c r="H54" s="60">
        <f>IF(入力!$E$16=H$2,入力!$K$25*入力!$K$19/1000,0)</f>
        <v>0</v>
      </c>
      <c r="I54" s="60">
        <f>IF(入力!$E$16=I$2,入力!$K$25*入力!$K$19/1000,0)</f>
        <v>0</v>
      </c>
      <c r="J54" s="60">
        <f>IF(入力!$E$16=J$2,入力!$K$25*入力!$K$19/1000,0)</f>
        <v>0</v>
      </c>
      <c r="K54" s="66">
        <f t="shared" si="0"/>
        <v>0</v>
      </c>
      <c r="L54" s="11"/>
      <c r="M54" s="15"/>
    </row>
    <row r="55" spans="1:15" x14ac:dyDescent="0.3">
      <c r="A55" s="7" t="s">
        <v>17</v>
      </c>
      <c r="B55" s="60">
        <f>IF(入力!$E$16=B$2,入力!$L$25*入力!$L$19/1000,0)</f>
        <v>0</v>
      </c>
      <c r="C55" s="60">
        <f>IF(入力!$E$16=C$2,入力!$L$25*入力!$L$19/1000,0)</f>
        <v>0</v>
      </c>
      <c r="D55" s="60">
        <f>IF(入力!$E$16=D$2,入力!$L$25*入力!$L$19/1000,0)</f>
        <v>0</v>
      </c>
      <c r="E55" s="60">
        <f>IF(入力!$E$16=E$2,入力!$L$25*入力!$L$19/1000,0)</f>
        <v>0</v>
      </c>
      <c r="F55" s="60">
        <f>IF(入力!$E$16=F$2,入力!$L$25*入力!$L$19/1000,0)</f>
        <v>0</v>
      </c>
      <c r="G55" s="60">
        <f>IF(入力!$E$16=G$2,入力!$L$25*入力!$L$19/1000,0)</f>
        <v>0</v>
      </c>
      <c r="H55" s="60">
        <f>IF(入力!$E$16=H$2,入力!$L$25*入力!$L$19/1000,0)</f>
        <v>0</v>
      </c>
      <c r="I55" s="60">
        <f>IF(入力!$E$16=I$2,入力!$L$25*入力!$L$19/1000,0)</f>
        <v>0</v>
      </c>
      <c r="J55" s="60">
        <f>IF(入力!$E$16=J$2,入力!$L$25*入力!$L$19/1000,0)</f>
        <v>0</v>
      </c>
      <c r="K55" s="66">
        <f t="shared" si="0"/>
        <v>0</v>
      </c>
      <c r="L55" s="11"/>
      <c r="M55" s="15"/>
    </row>
    <row r="56" spans="1:15" x14ac:dyDescent="0.3">
      <c r="A56" s="7" t="s">
        <v>18</v>
      </c>
      <c r="B56" s="60">
        <f>IF(入力!$E$16=B$2,入力!$M$25*入力!$M$19/1000,0)</f>
        <v>0</v>
      </c>
      <c r="C56" s="60">
        <f>IF(入力!$E$16=C$2,入力!$M$25*入力!$M$19/1000,0)</f>
        <v>0</v>
      </c>
      <c r="D56" s="60">
        <f>IF(入力!$E$16=D$2,入力!$M$25*入力!$M$19/1000,0)</f>
        <v>0</v>
      </c>
      <c r="E56" s="60">
        <f>IF(入力!$E$16=E$2,入力!$M$25*入力!$M$19/1000,0)</f>
        <v>0</v>
      </c>
      <c r="F56" s="60">
        <f>IF(入力!$E$16=F$2,入力!$M$25*入力!$M$19/1000,0)</f>
        <v>0</v>
      </c>
      <c r="G56" s="60">
        <f>IF(入力!$E$16=G$2,入力!$M$25*入力!$M$19/1000,0)</f>
        <v>0</v>
      </c>
      <c r="H56" s="60">
        <f>IF(入力!$E$16=H$2,入力!$M$25*入力!$M$19/1000,0)</f>
        <v>0</v>
      </c>
      <c r="I56" s="60">
        <f>IF(入力!$E$16=I$2,入力!$M$25*入力!$M$19/1000,0)</f>
        <v>0</v>
      </c>
      <c r="J56" s="60">
        <f>IF(入力!$E$16=J$2,入力!$M$25*入力!$M$19/1000,0)</f>
        <v>0</v>
      </c>
      <c r="K56" s="66">
        <f t="shared" si="0"/>
        <v>0</v>
      </c>
      <c r="L56" s="11"/>
      <c r="M56" s="15"/>
    </row>
    <row r="57" spans="1:15" x14ac:dyDescent="0.3">
      <c r="A57" s="7" t="s">
        <v>19</v>
      </c>
      <c r="B57" s="60">
        <f>IF(入力!$E$16=B$2,入力!$N$25*入力!$N$19/1000,0)</f>
        <v>0</v>
      </c>
      <c r="C57" s="60">
        <f>IF(入力!$E$16=C$2,入力!$N$25*入力!$N$19/1000,0)</f>
        <v>0</v>
      </c>
      <c r="D57" s="60">
        <f>IF(入力!$E$16=D$2,入力!$N$25*入力!$N$19/1000,0)</f>
        <v>0</v>
      </c>
      <c r="E57" s="60">
        <f>IF(入力!$E$16=E$2,入力!$N$25*入力!$N$19/1000,0)</f>
        <v>0</v>
      </c>
      <c r="F57" s="60">
        <f>IF(入力!$E$16=F$2,入力!$N$25*入力!$N$19/1000,0)</f>
        <v>0</v>
      </c>
      <c r="G57" s="60">
        <f>IF(入力!$E$16=G$2,入力!$N$25*入力!$N$19/1000,0)</f>
        <v>0</v>
      </c>
      <c r="H57" s="60">
        <f>IF(入力!$E$16=H$2,入力!$N$25*入力!$N$19/1000,0)</f>
        <v>0</v>
      </c>
      <c r="I57" s="60">
        <f>IF(入力!$E$16=I$2,入力!$N$25*入力!$N$19/1000,0)</f>
        <v>0</v>
      </c>
      <c r="J57" s="60">
        <f>IF(入力!$E$16=J$2,入力!$N$25*入力!$N$19/1000,0)</f>
        <v>0</v>
      </c>
      <c r="K57" s="66">
        <f t="shared" si="0"/>
        <v>0</v>
      </c>
      <c r="L57" s="11"/>
      <c r="M57" s="15"/>
    </row>
    <row r="58" spans="1:15" x14ac:dyDescent="0.3">
      <c r="A58" s="7" t="s">
        <v>20</v>
      </c>
      <c r="B58" s="60">
        <f>IF(入力!$E$16=B$2,入力!$O$25*入力!$O$19/1000,0)</f>
        <v>0</v>
      </c>
      <c r="C58" s="60">
        <f>IF(入力!$E$16=C$2,入力!$O$25*入力!$O$19/1000,0)</f>
        <v>0</v>
      </c>
      <c r="D58" s="60">
        <f>IF(入力!$E$16=D$2,入力!$O$25*入力!$O$19/1000,0)</f>
        <v>0</v>
      </c>
      <c r="E58" s="60">
        <f>IF(入力!$E$16=E$2,入力!$O$25*入力!$O$19/1000,0)</f>
        <v>0</v>
      </c>
      <c r="F58" s="60">
        <f>IF(入力!$E$16=F$2,入力!$O$25*入力!$O$19/1000,0)</f>
        <v>0</v>
      </c>
      <c r="G58" s="60">
        <f>IF(入力!$E$16=G$2,入力!$O$25*入力!$O$19/1000,0)</f>
        <v>0</v>
      </c>
      <c r="H58" s="60">
        <f>IF(入力!$E$16=H$2,入力!$O$25*入力!$O$19/1000,0)</f>
        <v>0</v>
      </c>
      <c r="I58" s="60">
        <f>IF(入力!$E$16=I$2,入力!$O$25*入力!$O$19/1000,0)</f>
        <v>0</v>
      </c>
      <c r="J58" s="60">
        <f>IF(入力!$E$16=J$2,入力!$O$25*入力!$O$19/1000,0)</f>
        <v>0</v>
      </c>
      <c r="K58" s="66">
        <f t="shared" si="0"/>
        <v>0</v>
      </c>
      <c r="L58" s="11"/>
      <c r="M58" s="15"/>
    </row>
    <row r="59" spans="1:15" x14ac:dyDescent="0.3">
      <c r="A59" s="7" t="s">
        <v>21</v>
      </c>
      <c r="B59" s="60">
        <f>IF(入力!$E$16=B$2,入力!$P$25*入力!$P$19/1000,0)</f>
        <v>0</v>
      </c>
      <c r="C59" s="60">
        <f>IF(入力!$E$16=C$2,入力!$P$25*入力!$P$19/1000,0)</f>
        <v>0</v>
      </c>
      <c r="D59" s="60">
        <f>IF(入力!$E$16=D$2,入力!$P$25*入力!$P$19/1000,0)</f>
        <v>0</v>
      </c>
      <c r="E59" s="60">
        <f>IF(入力!$E$16=E$2,入力!$P$25*入力!$P$19/1000,0)</f>
        <v>0</v>
      </c>
      <c r="F59" s="60">
        <f>IF(入力!$E$16=F$2,入力!$P$25*入力!$P$19/1000,0)</f>
        <v>0</v>
      </c>
      <c r="G59" s="60">
        <f>IF(入力!$E$16=G$2,入力!$P$25*入力!$P$19/1000,0)</f>
        <v>0</v>
      </c>
      <c r="H59" s="60">
        <f>IF(入力!$E$16=H$2,入力!$P$25*入力!$P$19/1000,0)</f>
        <v>0</v>
      </c>
      <c r="I59" s="60">
        <f>IF(入力!$E$16=I$2,入力!$P$25*入力!$P$19/1000,0)</f>
        <v>0</v>
      </c>
      <c r="J59" s="60">
        <f>IF(入力!$E$16=J$2,入力!$P$25*入力!$P$19/1000,0)</f>
        <v>0</v>
      </c>
      <c r="K59" s="66">
        <f t="shared" si="0"/>
        <v>0</v>
      </c>
      <c r="L59" s="11"/>
      <c r="M59" s="15"/>
    </row>
    <row r="61" spans="1:15" x14ac:dyDescent="0.3">
      <c r="A61" s="1" t="s">
        <v>93</v>
      </c>
    </row>
    <row r="62" spans="1:15" x14ac:dyDescent="0.3">
      <c r="A62" s="7" t="s">
        <v>10</v>
      </c>
      <c r="B62" s="59">
        <f>B34-(B48-MIN(B$48:B$59))</f>
        <v>4245.9105754079546</v>
      </c>
      <c r="C62" s="59">
        <f>C34-(C48-MIN(C$48:C$59))</f>
        <v>9859.2152023489398</v>
      </c>
      <c r="D62" s="59">
        <f>D34-(D48-MIN(D$48:D$59))</f>
        <v>39917.681864240069</v>
      </c>
      <c r="E62" s="59">
        <f t="shared" ref="E62:J62" si="1">E34-(E48-MIN(E$48:E$59))</f>
        <v>17665.744945806917</v>
      </c>
      <c r="F62" s="59">
        <f t="shared" si="1"/>
        <v>2620.314250788449</v>
      </c>
      <c r="G62" s="59">
        <f>G34-(G48-MIN(G$48:G$59))</f>
        <v>16290.477875353143</v>
      </c>
      <c r="H62" s="59">
        <f t="shared" si="1"/>
        <v>6238.212479756995</v>
      </c>
      <c r="I62" s="59">
        <f t="shared" si="1"/>
        <v>4560.2999300303572</v>
      </c>
      <c r="J62" s="59">
        <f t="shared" si="1"/>
        <v>12121.145007245366</v>
      </c>
      <c r="K62" s="11"/>
      <c r="L62" s="11"/>
      <c r="M62" s="15"/>
      <c r="O62" s="12"/>
    </row>
    <row r="63" spans="1:15" x14ac:dyDescent="0.3">
      <c r="A63" s="7" t="s">
        <v>11</v>
      </c>
      <c r="B63" s="59">
        <f>B35-(B49-MIN(B$48:B$59))</f>
        <v>3488.5317577014171</v>
      </c>
      <c r="C63" s="59">
        <f>C35-(C49-MIN(C$48:C$59))</f>
        <v>8124.3434437503483</v>
      </c>
      <c r="D63" s="59">
        <f t="shared" ref="B63:J73" si="2">D35-(D49-MIN(D$48:D$59))</f>
        <v>37183.444682149704</v>
      </c>
      <c r="E63" s="59">
        <f t="shared" si="2"/>
        <v>16495.676236109797</v>
      </c>
      <c r="F63" s="59">
        <f t="shared" si="2"/>
        <v>2248.016824477997</v>
      </c>
      <c r="G63" s="59">
        <f>G35-(G49-MIN(G$48:G$59))</f>
        <v>16032.338271126524</v>
      </c>
      <c r="H63" s="59">
        <f t="shared" si="2"/>
        <v>5260.5354392762711</v>
      </c>
      <c r="I63" s="59">
        <f t="shared" si="2"/>
        <v>4316.8245029490536</v>
      </c>
      <c r="J63" s="59">
        <f t="shared" si="2"/>
        <v>12309.475647861971</v>
      </c>
      <c r="K63" s="11"/>
      <c r="L63" s="11"/>
      <c r="M63" s="15"/>
      <c r="O63" s="12"/>
    </row>
    <row r="64" spans="1:15" x14ac:dyDescent="0.3">
      <c r="A64" s="7" t="s">
        <v>12</v>
      </c>
      <c r="B64" s="59">
        <f>B36-(B50-MIN(B$48:B$59))</f>
        <v>3911.2878949058595</v>
      </c>
      <c r="C64" s="59">
        <f t="shared" si="2"/>
        <v>9606.4077552470062</v>
      </c>
      <c r="D64" s="59">
        <f>D36-(D50-MIN(D$48:D$59))</f>
        <v>43976.9216127166</v>
      </c>
      <c r="E64" s="59">
        <f t="shared" si="2"/>
        <v>18066.274908791776</v>
      </c>
      <c r="F64" s="59">
        <f t="shared" si="2"/>
        <v>3133.6085706393778</v>
      </c>
      <c r="G64" s="59">
        <f>G36-(G50-MIN(G$48:G$59))</f>
        <v>19081.576444238272</v>
      </c>
      <c r="H64" s="59">
        <f t="shared" si="2"/>
        <v>6277.9638568415503</v>
      </c>
      <c r="I64" s="59">
        <f t="shared" si="2"/>
        <v>5113.6552444769532</v>
      </c>
      <c r="J64" s="59">
        <f>J36-(J50-MIN(J$48:J$59))</f>
        <v>13498.578059536494</v>
      </c>
      <c r="K64" s="11"/>
      <c r="L64" s="11"/>
      <c r="M64" s="15"/>
      <c r="O64" s="12"/>
    </row>
    <row r="65" spans="1:15" x14ac:dyDescent="0.3">
      <c r="A65" s="7" t="s">
        <v>13</v>
      </c>
      <c r="B65" s="59">
        <f>B37-(B51-MIN(B$48:B$59))</f>
        <v>4391.0181671896062</v>
      </c>
      <c r="C65" s="59">
        <f t="shared" si="2"/>
        <v>11649.740007294635</v>
      </c>
      <c r="D65" s="59">
        <f t="shared" si="2"/>
        <v>54122.37211884938</v>
      </c>
      <c r="E65" s="59">
        <f t="shared" si="2"/>
        <v>21184.225459713081</v>
      </c>
      <c r="F65" s="59">
        <f t="shared" si="2"/>
        <v>3682.5928632729315</v>
      </c>
      <c r="G65" s="59">
        <f>G37-(G51-MIN(G$48:G$59))</f>
        <v>22943.571323406992</v>
      </c>
      <c r="H65" s="59">
        <f t="shared" si="2"/>
        <v>7292.8854224150455</v>
      </c>
      <c r="I65" s="59">
        <f t="shared" si="2"/>
        <v>6072.0042715070922</v>
      </c>
      <c r="J65" s="59">
        <f t="shared" si="2"/>
        <v>16933.816286351255</v>
      </c>
      <c r="K65" s="11"/>
      <c r="L65" s="11"/>
      <c r="M65" s="15"/>
      <c r="O65" s="12"/>
    </row>
    <row r="66" spans="1:15" x14ac:dyDescent="0.3">
      <c r="A66" s="7" t="s">
        <v>14</v>
      </c>
      <c r="B66" s="59">
        <f t="shared" si="2"/>
        <v>4501.2395262127566</v>
      </c>
      <c r="C66" s="59">
        <f>C38-(C52-MIN(C$48:C$59))</f>
        <v>11763.393667601296</v>
      </c>
      <c r="D66" s="59">
        <f>D38-(D52-MIN(D$48:D$59))</f>
        <v>54019.781074829785</v>
      </c>
      <c r="E66" s="59">
        <f t="shared" si="2"/>
        <v>21709.655570326744</v>
      </c>
      <c r="F66" s="59">
        <f t="shared" si="2"/>
        <v>3835.5120089146253</v>
      </c>
      <c r="G66" s="59">
        <f t="shared" si="2"/>
        <v>23255.632061620097</v>
      </c>
      <c r="H66" s="59">
        <f t="shared" si="2"/>
        <v>7430.0123449038147</v>
      </c>
      <c r="I66" s="59">
        <f t="shared" si="2"/>
        <v>6104.9276425153039</v>
      </c>
      <c r="J66" s="59">
        <f t="shared" si="2"/>
        <v>17278.845143075603</v>
      </c>
      <c r="K66" s="11"/>
      <c r="L66" s="11"/>
      <c r="M66" s="15"/>
      <c r="O66" s="12"/>
    </row>
    <row r="67" spans="1:15" x14ac:dyDescent="0.3">
      <c r="A67" s="7" t="s">
        <v>15</v>
      </c>
      <c r="B67" s="59">
        <f t="shared" si="2"/>
        <v>4255.663348536953</v>
      </c>
      <c r="C67" s="59">
        <f t="shared" si="2"/>
        <v>10785.563045430263</v>
      </c>
      <c r="D67" s="59">
        <f t="shared" si="2"/>
        <v>46599.024531002462</v>
      </c>
      <c r="E67" s="59">
        <f t="shared" si="2"/>
        <v>20212.623763567412</v>
      </c>
      <c r="F67" s="59">
        <f t="shared" si="2"/>
        <v>3379.8530540701659</v>
      </c>
      <c r="G67" s="59">
        <f t="shared" si="2"/>
        <v>20354.415365632318</v>
      </c>
      <c r="H67" s="59">
        <f t="shared" si="2"/>
        <v>6803.3770583607429</v>
      </c>
      <c r="I67" s="59">
        <f t="shared" si="2"/>
        <v>5579.6689044797195</v>
      </c>
      <c r="J67" s="59">
        <f t="shared" si="2"/>
        <v>14608.672648919937</v>
      </c>
      <c r="K67" s="11"/>
      <c r="L67" s="11"/>
      <c r="M67" s="15"/>
      <c r="O67" s="12"/>
    </row>
    <row r="68" spans="1:15" x14ac:dyDescent="0.3">
      <c r="A68" s="7" t="s">
        <v>16</v>
      </c>
      <c r="B68" s="59">
        <f t="shared" si="2"/>
        <v>4224.5339532762155</v>
      </c>
      <c r="C68" s="59">
        <f t="shared" si="2"/>
        <v>10141.058792238486</v>
      </c>
      <c r="D68" s="59">
        <f t="shared" si="2"/>
        <v>40981.585343481929</v>
      </c>
      <c r="E68" s="59">
        <f t="shared" si="2"/>
        <v>18346.530620998903</v>
      </c>
      <c r="F68" s="59">
        <f t="shared" si="2"/>
        <v>3119.8383259244615</v>
      </c>
      <c r="G68" s="59">
        <f t="shared" si="2"/>
        <v>18184.491211089935</v>
      </c>
      <c r="H68" s="59">
        <f t="shared" si="2"/>
        <v>6367.6900645124788</v>
      </c>
      <c r="I68" s="59">
        <f t="shared" si="2"/>
        <v>5026.3441885231323</v>
      </c>
      <c r="J68" s="59">
        <f t="shared" si="2"/>
        <v>13793.517893016569</v>
      </c>
      <c r="K68" s="11"/>
      <c r="L68" s="11"/>
      <c r="M68" s="15"/>
      <c r="O68" s="12"/>
    </row>
    <row r="69" spans="1:15" x14ac:dyDescent="0.3">
      <c r="A69" s="7" t="s">
        <v>17</v>
      </c>
      <c r="B69" s="59">
        <f t="shared" si="2"/>
        <v>4808.0868668601879</v>
      </c>
      <c r="C69" s="59">
        <f t="shared" si="2"/>
        <v>11664.244202505435</v>
      </c>
      <c r="D69" s="59">
        <f t="shared" si="2"/>
        <v>43512.857841055164</v>
      </c>
      <c r="E69" s="59">
        <f t="shared" si="2"/>
        <v>19511.723998963203</v>
      </c>
      <c r="F69" s="59">
        <f t="shared" si="2"/>
        <v>3482.6606366474507</v>
      </c>
      <c r="G69" s="59">
        <f t="shared" si="2"/>
        <v>18319.37673573854</v>
      </c>
      <c r="H69" s="59">
        <f t="shared" si="2"/>
        <v>7526.6690460572645</v>
      </c>
      <c r="I69" s="59">
        <f t="shared" si="2"/>
        <v>5198.4288169387082</v>
      </c>
      <c r="J69" s="59">
        <f t="shared" si="2"/>
        <v>14142.365757153833</v>
      </c>
      <c r="K69" s="11"/>
      <c r="L69" s="11"/>
      <c r="M69" s="15"/>
      <c r="O69" s="12"/>
    </row>
    <row r="70" spans="1:15" x14ac:dyDescent="0.3">
      <c r="A70" s="7" t="s">
        <v>18</v>
      </c>
      <c r="B70" s="59">
        <f t="shared" si="2"/>
        <v>5305.6234381784207</v>
      </c>
      <c r="C70" s="59">
        <f>C42-(C56-MIN(C$48:C$59))</f>
        <v>12258.424167239002</v>
      </c>
      <c r="D70" s="59">
        <f t="shared" si="2"/>
        <v>47077.726374821221</v>
      </c>
      <c r="E70" s="59">
        <f t="shared" si="2"/>
        <v>21682.199095093176</v>
      </c>
      <c r="F70" s="59">
        <f t="shared" si="2"/>
        <v>4041.4489304226481</v>
      </c>
      <c r="G70" s="59">
        <f t="shared" si="2"/>
        <v>22571.68825408088</v>
      </c>
      <c r="H70" s="59">
        <f t="shared" si="2"/>
        <v>8790.6809801424279</v>
      </c>
      <c r="I70" s="59">
        <f t="shared" si="2"/>
        <v>6690.1133170103003</v>
      </c>
      <c r="J70" s="59">
        <f t="shared" si="2"/>
        <v>15957.823443011946</v>
      </c>
      <c r="K70" s="11"/>
      <c r="L70" s="11"/>
      <c r="M70" s="15"/>
      <c r="O70" s="12"/>
    </row>
    <row r="71" spans="1:15" x14ac:dyDescent="0.3">
      <c r="A71" s="7" t="s">
        <v>19</v>
      </c>
      <c r="B71" s="59">
        <f t="shared" si="2"/>
        <v>5645.4250860826605</v>
      </c>
      <c r="C71" s="59">
        <f t="shared" si="2"/>
        <v>13257.901506278076</v>
      </c>
      <c r="D71" s="59">
        <f t="shared" si="2"/>
        <v>50797.126400591376</v>
      </c>
      <c r="E71" s="59">
        <f t="shared" si="2"/>
        <v>22906.305806575314</v>
      </c>
      <c r="F71" s="59">
        <f t="shared" si="2"/>
        <v>4469.6292384818244</v>
      </c>
      <c r="G71" s="59">
        <f t="shared" si="2"/>
        <v>23240.663732507197</v>
      </c>
      <c r="H71" s="59">
        <f t="shared" si="2"/>
        <v>8759.9416165867842</v>
      </c>
      <c r="I71" s="59">
        <f t="shared" si="2"/>
        <v>6570.4806721346959</v>
      </c>
      <c r="J71" s="59">
        <f t="shared" si="2"/>
        <v>17315.256520762105</v>
      </c>
      <c r="K71" s="11"/>
      <c r="L71" s="11"/>
      <c r="M71" s="15"/>
      <c r="O71" s="12"/>
    </row>
    <row r="72" spans="1:15" x14ac:dyDescent="0.3">
      <c r="A72" s="7" t="s">
        <v>20</v>
      </c>
      <c r="B72" s="59">
        <f t="shared" si="2"/>
        <v>5639.0237100567256</v>
      </c>
      <c r="C72" s="59">
        <f t="shared" si="2"/>
        <v>13365.185889717301</v>
      </c>
      <c r="D72" s="59">
        <f t="shared" si="2"/>
        <v>51093.39823451807</v>
      </c>
      <c r="E72" s="59">
        <f t="shared" si="2"/>
        <v>23058.12719963925</v>
      </c>
      <c r="F72" s="59">
        <f t="shared" si="2"/>
        <v>4489.8831527242564</v>
      </c>
      <c r="G72" s="59">
        <f t="shared" si="2"/>
        <v>23156.163308874726</v>
      </c>
      <c r="H72" s="59">
        <f t="shared" si="2"/>
        <v>8844.0181165072227</v>
      </c>
      <c r="I72" s="59">
        <f t="shared" si="2"/>
        <v>6600.0587510744017</v>
      </c>
      <c r="J72" s="59">
        <f t="shared" si="2"/>
        <v>17366.384016888045</v>
      </c>
      <c r="K72" s="11"/>
      <c r="L72" s="11"/>
      <c r="M72" s="15"/>
      <c r="O72" s="12"/>
    </row>
    <row r="73" spans="1:15" x14ac:dyDescent="0.3">
      <c r="A73" s="7" t="s">
        <v>21</v>
      </c>
      <c r="B73" s="59">
        <f t="shared" si="2"/>
        <v>5031.5501504699587</v>
      </c>
      <c r="C73" s="59">
        <f t="shared" si="2"/>
        <v>12156.815996281952</v>
      </c>
      <c r="D73" s="59">
        <f>D45-(D59-MIN(D$48:D$59))</f>
        <v>46859.239312931888</v>
      </c>
      <c r="E73" s="59">
        <f t="shared" si="2"/>
        <v>20565.746130067339</v>
      </c>
      <c r="F73" s="59">
        <f t="shared" si="2"/>
        <v>3622.5205754351914</v>
      </c>
      <c r="G73" s="59">
        <f t="shared" si="2"/>
        <v>20070.356893830321</v>
      </c>
      <c r="H73" s="59">
        <f t="shared" si="2"/>
        <v>7251.2984022354385</v>
      </c>
      <c r="I73" s="59">
        <f t="shared" si="2"/>
        <v>5473.8560708095665</v>
      </c>
      <c r="J73" s="59">
        <f t="shared" si="2"/>
        <v>14486.996877847423</v>
      </c>
      <c r="K73" s="11"/>
      <c r="L73" s="11"/>
      <c r="M73" s="15"/>
      <c r="O73" s="12"/>
    </row>
    <row r="75" spans="1:15" x14ac:dyDescent="0.3">
      <c r="A75" s="1" t="s">
        <v>94</v>
      </c>
      <c r="B75" s="2" t="s">
        <v>36</v>
      </c>
    </row>
    <row r="76" spans="1:15" x14ac:dyDescent="0.3">
      <c r="A76" s="7" t="s">
        <v>10</v>
      </c>
      <c r="B76" s="59">
        <f>$B$17-SUM($B62:$J62)</f>
        <v>53899.293247007852</v>
      </c>
      <c r="D76" s="15"/>
    </row>
    <row r="77" spans="1:15" x14ac:dyDescent="0.3">
      <c r="A77" s="7" t="s">
        <v>11</v>
      </c>
      <c r="B77" s="59">
        <f>$B$17-SUM($B63:$J63)</f>
        <v>61959.108572582962</v>
      </c>
      <c r="D77" s="15"/>
    </row>
    <row r="78" spans="1:15" x14ac:dyDescent="0.3">
      <c r="A78" s="7" t="s">
        <v>12</v>
      </c>
      <c r="B78" s="59">
        <f>$B$17-SUM($B64:$J64)</f>
        <v>44752.02103059215</v>
      </c>
      <c r="D78" s="15"/>
    </row>
    <row r="79" spans="1:15" x14ac:dyDescent="0.3">
      <c r="A79" s="7" t="s">
        <v>13</v>
      </c>
      <c r="B79" s="59">
        <f>$B$17-SUM($B65:$J65)</f>
        <v>19146.069457986043</v>
      </c>
      <c r="D79" s="15"/>
    </row>
    <row r="80" spans="1:15" x14ac:dyDescent="0.3">
      <c r="A80" s="7" t="s">
        <v>14</v>
      </c>
      <c r="B80" s="59">
        <f>$B$17-SUM($B66:$J66)</f>
        <v>17519.296337986016</v>
      </c>
      <c r="D80" s="15"/>
    </row>
    <row r="81" spans="1:6" x14ac:dyDescent="0.3">
      <c r="A81" s="7" t="s">
        <v>15</v>
      </c>
      <c r="B81" s="59">
        <f t="shared" ref="B81:B86" si="3">$B$17-SUM($B67:$J67)</f>
        <v>34839.433657986054</v>
      </c>
      <c r="D81" s="15"/>
    </row>
    <row r="82" spans="1:6" x14ac:dyDescent="0.3">
      <c r="A82" s="7" t="s">
        <v>16</v>
      </c>
      <c r="B82" s="59">
        <f t="shared" si="3"/>
        <v>47232.704984923927</v>
      </c>
      <c r="D82" s="15"/>
    </row>
    <row r="83" spans="1:6" x14ac:dyDescent="0.3">
      <c r="A83" s="7" t="s">
        <v>17</v>
      </c>
      <c r="B83" s="59">
        <f t="shared" si="3"/>
        <v>39251.88147606625</v>
      </c>
      <c r="D83" s="15"/>
    </row>
    <row r="84" spans="1:6" x14ac:dyDescent="0.3">
      <c r="A84" s="7" t="s">
        <v>18</v>
      </c>
      <c r="B84" s="59">
        <f t="shared" si="3"/>
        <v>23042.567377986037</v>
      </c>
      <c r="D84" s="15"/>
    </row>
    <row r="85" spans="1:6" x14ac:dyDescent="0.3">
      <c r="A85" s="7" t="s">
        <v>19</v>
      </c>
      <c r="B85" s="59">
        <f t="shared" si="3"/>
        <v>14455.564797986008</v>
      </c>
      <c r="D85" s="15"/>
    </row>
    <row r="86" spans="1:6" x14ac:dyDescent="0.3">
      <c r="A86" s="7" t="s">
        <v>20</v>
      </c>
      <c r="B86" s="59">
        <f t="shared" si="3"/>
        <v>13806.052997986029</v>
      </c>
      <c r="D86" s="15"/>
    </row>
    <row r="87" spans="1:6" x14ac:dyDescent="0.3">
      <c r="A87" s="7" t="s">
        <v>21</v>
      </c>
      <c r="B87" s="59">
        <f>$B$17-SUM($B73:$J73)</f>
        <v>31899.914968076977</v>
      </c>
      <c r="D87" s="15"/>
    </row>
    <row r="88" spans="1:6" x14ac:dyDescent="0.3">
      <c r="A88" s="10" t="s">
        <v>37</v>
      </c>
      <c r="B88" s="61">
        <f>SUM($B$76:$B$87)/$B$17</f>
        <v>2.399999999999999</v>
      </c>
    </row>
    <row r="90" spans="1:6" x14ac:dyDescent="0.3">
      <c r="A90" s="1" t="s">
        <v>95</v>
      </c>
      <c r="B90" s="60">
        <f>(SUM($B$76:$B$87)-$D$91*$B$17)/12</f>
        <v>-1.4551915228366852E-11</v>
      </c>
      <c r="D90" s="1" t="s">
        <v>39</v>
      </c>
      <c r="F90" s="11"/>
    </row>
    <row r="91" spans="1:6" x14ac:dyDescent="0.3">
      <c r="A91" s="1" t="s">
        <v>38</v>
      </c>
      <c r="D91" s="64">
        <v>2.4</v>
      </c>
    </row>
    <row r="92" spans="1:6" ht="15.6" thickBot="1" x14ac:dyDescent="0.35">
      <c r="F92" s="11"/>
    </row>
    <row r="93" spans="1:6" ht="15.6" thickBot="1" x14ac:dyDescent="0.35">
      <c r="A93" s="1" t="s">
        <v>96</v>
      </c>
      <c r="B93" s="127">
        <f>(MIN($K$48:$K$59)+$B$90)*1000</f>
        <v>-1.4551915228366852E-8</v>
      </c>
    </row>
    <row r="94" spans="1:6" ht="15.6" thickBot="1" x14ac:dyDescent="0.35"/>
    <row r="95" spans="1:6" ht="15.6" thickBot="1" x14ac:dyDescent="0.35">
      <c r="A95" s="1" t="s">
        <v>55</v>
      </c>
      <c r="B95" s="63" t="e">
        <f>B93/入力!$E$17</f>
        <v>#DIV/0!</v>
      </c>
    </row>
  </sheetData>
  <phoneticPr fontId="2"/>
  <hyperlinks>
    <hyperlink ref="A3" r:id="rId1" xr:uid="{C28C7EA7-E91B-4812-A27E-63CF3756F96F}"/>
    <hyperlink ref="A19" r:id="rId2" xr:uid="{29CA233F-BA14-4C64-BF0C-A75CE6F60729}"/>
    <hyperlink ref="A17" r:id="rId3" xr:uid="{3878D466-B203-45A4-BFB2-9169C2368BC8}"/>
  </hyperlinks>
  <pageMargins left="0.7" right="0.7" top="0.75" bottom="0.75" header="0.3" footer="0.3"/>
  <pageSetup paperSize="9" orientation="portrait" r:id="rId4"/>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98CE-56FD-4A66-9CE6-721B0BC8B41A}">
  <sheetPr codeName="Sheet9">
    <tabColor theme="8" tint="0.59999389629810485"/>
  </sheetPr>
  <dimension ref="A1:O95"/>
  <sheetViews>
    <sheetView zoomScale="85" zoomScaleNormal="85" workbookViewId="0">
      <selection activeCell="R30" sqref="R30"/>
    </sheetView>
  </sheetViews>
  <sheetFormatPr defaultColWidth="9" defaultRowHeight="15" x14ac:dyDescent="0.3"/>
  <cols>
    <col min="1" max="1" width="24.109375" style="1" bestFit="1" customWidth="1"/>
    <col min="2" max="2" width="12.3320312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90</v>
      </c>
    </row>
    <row r="4" spans="1:13" x14ac:dyDescent="0.3">
      <c r="A4" s="7" t="s">
        <v>10</v>
      </c>
      <c r="B4" s="65">
        <f>'計算用(最新期待容量)'!B4</f>
        <v>4823.8879999999999</v>
      </c>
      <c r="C4" s="65">
        <f>'計算用(最新期待容量)'!C4</f>
        <v>12517.366</v>
      </c>
      <c r="D4" s="65">
        <f>'計算用(最新期待容量)'!D4</f>
        <v>40076.329999999994</v>
      </c>
      <c r="E4" s="65">
        <f>'計算用(最新期待容量)'!E4</f>
        <v>18623.509999999998</v>
      </c>
      <c r="F4" s="65">
        <f>'計算用(最新期待容量)'!F4</f>
        <v>3614.22</v>
      </c>
      <c r="G4" s="65">
        <f>'計算用(最新期待容量)'!G4</f>
        <v>17266.18</v>
      </c>
      <c r="H4" s="65">
        <f>'計算用(最新期待容量)'!H4</f>
        <v>6770.5764200000003</v>
      </c>
      <c r="I4" s="65">
        <f>'計算用(最新期待容量)'!I4</f>
        <v>4931.84</v>
      </c>
      <c r="J4" s="65">
        <f>'計算用(最新期待容量)'!J4</f>
        <v>12538.248000000001</v>
      </c>
    </row>
    <row r="5" spans="1:13" x14ac:dyDescent="0.3">
      <c r="A5" s="7" t="s">
        <v>11</v>
      </c>
      <c r="B5" s="65">
        <f>'計算用(最新期待容量)'!B5</f>
        <v>4339.9379999999992</v>
      </c>
      <c r="C5" s="65">
        <f>'計算用(最新期待容量)'!C5</f>
        <v>11517.134</v>
      </c>
      <c r="D5" s="65">
        <f>'計算用(最新期待容量)'!D5</f>
        <v>39761.94</v>
      </c>
      <c r="E5" s="65">
        <f>'計算用(最新期待容量)'!E5</f>
        <v>18861.73</v>
      </c>
      <c r="F5" s="65">
        <f>'計算用(最新期待容量)'!F5</f>
        <v>3458.43</v>
      </c>
      <c r="G5" s="65">
        <f>'計算用(最新期待容量)'!G5</f>
        <v>18375.55</v>
      </c>
      <c r="H5" s="65">
        <f>'計算用(最新期待容量)'!H5</f>
        <v>6674.44434</v>
      </c>
      <c r="I5" s="65">
        <f>'計算用(最新期待容量)'!I5</f>
        <v>5106.28</v>
      </c>
      <c r="J5" s="65">
        <f>'計算用(最新期待容量)'!J5</f>
        <v>13489.904</v>
      </c>
    </row>
    <row r="6" spans="1:13" x14ac:dyDescent="0.3">
      <c r="A6" s="7" t="s">
        <v>12</v>
      </c>
      <c r="B6" s="65">
        <f>'計算用(最新期待容量)'!B6</f>
        <v>4525.2080000000005</v>
      </c>
      <c r="C6" s="65">
        <f>'計算用(最新期待容量)'!C6</f>
        <v>12613.320000000002</v>
      </c>
      <c r="D6" s="65">
        <f>'計算用(最新期待容量)'!D6</f>
        <v>46292.637999999999</v>
      </c>
      <c r="E6" s="65">
        <f>'計算用(最新期待容量)'!E6</f>
        <v>20526.100000000002</v>
      </c>
      <c r="F6" s="65">
        <f>'計算用(最新期待容量)'!F6</f>
        <v>4029.64</v>
      </c>
      <c r="G6" s="65">
        <f>'計算用(最新期待容量)'!G6</f>
        <v>21058.09</v>
      </c>
      <c r="H6" s="65">
        <f>'計算用(最新期待容量)'!H6</f>
        <v>7658.0580799999998</v>
      </c>
      <c r="I6" s="65">
        <f>'計算用(最新期待容量)'!I6</f>
        <v>5930.9000000000005</v>
      </c>
      <c r="J6" s="65">
        <f>'計算用(最新期待容量)'!J6</f>
        <v>15202.602000000001</v>
      </c>
    </row>
    <row r="7" spans="1:13" x14ac:dyDescent="0.3">
      <c r="A7" s="7" t="s">
        <v>13</v>
      </c>
      <c r="B7" s="65">
        <f>'計算用(最新期待容量)'!B7</f>
        <v>5156.3940000000002</v>
      </c>
      <c r="C7" s="65">
        <f>'計算用(最新期待容量)'!C7</f>
        <v>15162.294</v>
      </c>
      <c r="D7" s="65">
        <f>'計算用(最新期待容量)'!D7</f>
        <v>60093.112000000001</v>
      </c>
      <c r="E7" s="65">
        <f>'計算用(最新期待容量)'!E7</f>
        <v>25433.350000000002</v>
      </c>
      <c r="F7" s="65">
        <f>'計算用(最新期待容量)'!F7</f>
        <v>4850.1099999999997</v>
      </c>
      <c r="G7" s="65">
        <f>'計算用(最新期待容量)'!G7</f>
        <v>26741.97</v>
      </c>
      <c r="H7" s="65">
        <f>'計算用(最新期待容量)'!H7</f>
        <v>9849.8659200000002</v>
      </c>
      <c r="I7" s="65">
        <f>'計算用(最新期待容量)'!I7</f>
        <v>7358.12</v>
      </c>
      <c r="J7" s="65">
        <f>'計算用(最新期待容量)'!J7</f>
        <v>19678.989999999998</v>
      </c>
    </row>
    <row r="8" spans="1:13" x14ac:dyDescent="0.3">
      <c r="A8" s="7" t="s">
        <v>14</v>
      </c>
      <c r="B8" s="65">
        <f>'計算用(最新期待容量)'!B8</f>
        <v>5218.1099999999997</v>
      </c>
      <c r="C8" s="65">
        <f>'計算用(最新期待容量)'!C8</f>
        <v>15515.214</v>
      </c>
      <c r="D8" s="65">
        <f>'計算用(最新期待容量)'!D8</f>
        <v>60091.920000000006</v>
      </c>
      <c r="E8" s="65">
        <f>'計算用(最新期待容量)'!E8</f>
        <v>25433.350000000002</v>
      </c>
      <c r="F8" s="65">
        <f>'計算用(最新期待容量)'!F8</f>
        <v>4850.1099999999997</v>
      </c>
      <c r="G8" s="65">
        <f>'計算用(最新期待容量)'!G8</f>
        <v>26747.93</v>
      </c>
      <c r="H8" s="65">
        <f>'計算用(最新期待容量)'!H8</f>
        <v>9847.3550399999986</v>
      </c>
      <c r="I8" s="65">
        <f>'計算用(最新期待容量)'!I8</f>
        <v>7358.12</v>
      </c>
      <c r="J8" s="65">
        <f>'計算用(最新期待容量)'!J8</f>
        <v>19678.989999999998</v>
      </c>
    </row>
    <row r="9" spans="1:13" x14ac:dyDescent="0.3">
      <c r="A9" s="7" t="s">
        <v>15</v>
      </c>
      <c r="B9" s="65">
        <f>'計算用(最新期待容量)'!B9</f>
        <v>4834.4179999999997</v>
      </c>
      <c r="C9" s="65">
        <f>'計算用(最新期待容量)'!C9</f>
        <v>13764.882</v>
      </c>
      <c r="D9" s="65">
        <f>'計算用(最新期待容量)'!D9</f>
        <v>51018.951999999997</v>
      </c>
      <c r="E9" s="65">
        <f>'計算用(最新期待容量)'!E9</f>
        <v>23375.16</v>
      </c>
      <c r="F9" s="65">
        <f>'計算用(最新期待容量)'!F9</f>
        <v>4258.13</v>
      </c>
      <c r="G9" s="65">
        <f>'計算用(最新期待容量)'!G9</f>
        <v>23181.47</v>
      </c>
      <c r="H9" s="65">
        <f>'計算用(最新期待容量)'!H9</f>
        <v>8580.897719999999</v>
      </c>
      <c r="I9" s="65">
        <f>'計算用(最新期待容量)'!I9</f>
        <v>6581.08</v>
      </c>
      <c r="J9" s="65">
        <f>'計算用(最新期待容量)'!J9</f>
        <v>17135.242000000002</v>
      </c>
    </row>
    <row r="10" spans="1:13" x14ac:dyDescent="0.3">
      <c r="A10" s="7" t="s">
        <v>16</v>
      </c>
      <c r="B10" s="65">
        <f>'計算用(最新期待容量)'!B10</f>
        <v>4587.3</v>
      </c>
      <c r="C10" s="65">
        <f>'計算用(最新期待容量)'!C10</f>
        <v>11850.904</v>
      </c>
      <c r="D10" s="65">
        <f>'計算用(最新期待容量)'!D10</f>
        <v>41445.258000000002</v>
      </c>
      <c r="E10" s="65">
        <f>'計算用(最新期待容量)'!E10</f>
        <v>19521.68</v>
      </c>
      <c r="F10" s="65">
        <f>'計算用(最新期待容量)'!F10</f>
        <v>3593.4399999999996</v>
      </c>
      <c r="G10" s="65">
        <f>'計算用(最新期待容量)'!G10</f>
        <v>18950.59</v>
      </c>
      <c r="H10" s="65">
        <f>'計算用(最新期待容量)'!H10</f>
        <v>7195.4338799999996</v>
      </c>
      <c r="I10" s="65">
        <f>'計算用(最新期待容量)'!I10</f>
        <v>5534.45</v>
      </c>
      <c r="J10" s="65">
        <f>'計算用(最新期待容量)'!J10</f>
        <v>14707.485999999999</v>
      </c>
    </row>
    <row r="11" spans="1:13" x14ac:dyDescent="0.3">
      <c r="A11" s="7" t="s">
        <v>17</v>
      </c>
      <c r="B11" s="65">
        <f>'計算用(最新期待容量)'!B11</f>
        <v>5306.1</v>
      </c>
      <c r="C11" s="65">
        <f>'計算用(最新期待容量)'!C11</f>
        <v>13376.326000000001</v>
      </c>
      <c r="D11" s="65">
        <f>'計算用(最新期待容量)'!D11</f>
        <v>42567.572</v>
      </c>
      <c r="E11" s="65">
        <f>'計算用(最新期待容量)'!E11</f>
        <v>19476.62</v>
      </c>
      <c r="F11" s="65">
        <f>'計算用(最新期待容量)'!F11</f>
        <v>3884.2400000000002</v>
      </c>
      <c r="G11" s="65">
        <f>'計算用(最新期待容量)'!G11</f>
        <v>18157.05</v>
      </c>
      <c r="H11" s="65">
        <f>'計算用(最新期待容量)'!H11</f>
        <v>7508.8176000000003</v>
      </c>
      <c r="I11" s="65">
        <f>'計算用(最新期待容量)'!I11</f>
        <v>5280.72</v>
      </c>
      <c r="J11" s="65">
        <f>'計算用(最新期待容量)'!J11</f>
        <v>14277.246000000001</v>
      </c>
    </row>
    <row r="12" spans="1:13" x14ac:dyDescent="0.3">
      <c r="A12" s="7" t="s">
        <v>18</v>
      </c>
      <c r="B12" s="65">
        <f>'計算用(最新期待容量)'!B12</f>
        <v>6048.8159999999998</v>
      </c>
      <c r="C12" s="65">
        <f>'計算用(最新期待容量)'!C12</f>
        <v>15114.810000000001</v>
      </c>
      <c r="D12" s="65">
        <f>'計算用(最新期待容量)'!D12</f>
        <v>48176.665999999997</v>
      </c>
      <c r="E12" s="65">
        <f>'計算用(最新期待容量)'!E12</f>
        <v>22828.95</v>
      </c>
      <c r="F12" s="65">
        <f>'計算用(最新期待容量)'!F12</f>
        <v>4746.25</v>
      </c>
      <c r="G12" s="65">
        <f>'計算用(最新期待容量)'!G12</f>
        <v>23727.71</v>
      </c>
      <c r="H12" s="65">
        <f>'計算用(最新期待容量)'!H12</f>
        <v>9384.496000000001</v>
      </c>
      <c r="I12" s="65">
        <f>'計算用(最新期待容量)'!I12</f>
        <v>7040.96</v>
      </c>
      <c r="J12" s="65">
        <f>'計算用(最新期待容量)'!J12</f>
        <v>16897.140000000003</v>
      </c>
    </row>
    <row r="13" spans="1:13" x14ac:dyDescent="0.3">
      <c r="A13" s="7" t="s">
        <v>19</v>
      </c>
      <c r="B13" s="65">
        <f>'計算用(最新期待容量)'!B13</f>
        <v>6296.93</v>
      </c>
      <c r="C13" s="65">
        <f>'計算用(最新期待容量)'!C13</f>
        <v>16034.414000000001</v>
      </c>
      <c r="D13" s="65">
        <f>'計算用(最新期待容量)'!D13</f>
        <v>52232.645999999993</v>
      </c>
      <c r="E13" s="65">
        <f>'計算用(最新期待容量)'!E13</f>
        <v>24316.260000000002</v>
      </c>
      <c r="F13" s="65">
        <f>'計算用(最新期待容量)'!F13</f>
        <v>5088.9799999999996</v>
      </c>
      <c r="G13" s="65">
        <f>'計算用(最新期待容量)'!G13</f>
        <v>24562.97</v>
      </c>
      <c r="H13" s="65">
        <f>'計算用(最新期待容量)'!H13</f>
        <v>9620.4065799999989</v>
      </c>
      <c r="I13" s="65">
        <f>'計算用(最新期待容量)'!I13</f>
        <v>7040.96</v>
      </c>
      <c r="J13" s="65">
        <f>'計算用(最新期待容量)'!J13</f>
        <v>18360.964</v>
      </c>
    </row>
    <row r="14" spans="1:13" x14ac:dyDescent="0.3">
      <c r="A14" s="7" t="s">
        <v>20</v>
      </c>
      <c r="B14" s="65">
        <f>'計算用(最新期待容量)'!B14</f>
        <v>6259.8720000000003</v>
      </c>
      <c r="C14" s="65">
        <f>'計算用(最新期待容量)'!C14</f>
        <v>15976.628000000001</v>
      </c>
      <c r="D14" s="65">
        <f>'計算用(最新期待容量)'!D14</f>
        <v>52230.903999999995</v>
      </c>
      <c r="E14" s="65">
        <f>'計算用(最新期待容量)'!E14</f>
        <v>24316.260000000002</v>
      </c>
      <c r="F14" s="65">
        <f>'計算用(最新期待容量)'!F14</f>
        <v>5088.9799999999996</v>
      </c>
      <c r="G14" s="65">
        <f>'計算用(最新期待容量)'!G14</f>
        <v>24580.84</v>
      </c>
      <c r="H14" s="65">
        <f>'計算用(最新期待容量)'!H14</f>
        <v>9620.3043800000014</v>
      </c>
      <c r="I14" s="65">
        <f>'計算用(最新期待容量)'!I14</f>
        <v>7040.96</v>
      </c>
      <c r="J14" s="65">
        <f>'計算用(最新期待容量)'!J14</f>
        <v>18360.964</v>
      </c>
    </row>
    <row r="15" spans="1:13" x14ac:dyDescent="0.3">
      <c r="A15" s="7" t="s">
        <v>21</v>
      </c>
      <c r="B15" s="65">
        <f>'計算用(最新期待容量)'!B15</f>
        <v>5504.5120000000006</v>
      </c>
      <c r="C15" s="65">
        <f>'計算用(最新期待容量)'!C15</f>
        <v>14450.494000000001</v>
      </c>
      <c r="D15" s="65">
        <f>'計算用(最新期待容量)'!D15</f>
        <v>47317.816000000006</v>
      </c>
      <c r="E15" s="65">
        <f>'計算用(最新期待容量)'!E15</f>
        <v>21570.22</v>
      </c>
      <c r="F15" s="65">
        <f>'計算用(最新期待容量)'!F15</f>
        <v>4351.6000000000004</v>
      </c>
      <c r="G15" s="65">
        <f>'計算用(最新期待容量)'!G15</f>
        <v>21146.48</v>
      </c>
      <c r="H15" s="65">
        <f>'計算用(最新期待容量)'!H15</f>
        <v>7948.9551599999995</v>
      </c>
      <c r="I15" s="65">
        <f>'計算用(最新期待容量)'!I15</f>
        <v>5899.1799999999994</v>
      </c>
      <c r="J15" s="65">
        <f>'計算用(最新期待容量)'!J15</f>
        <v>15179.686</v>
      </c>
    </row>
    <row r="16" spans="1:13" x14ac:dyDescent="0.3">
      <c r="B16" s="2"/>
      <c r="C16" s="2"/>
      <c r="D16" s="2"/>
      <c r="E16" s="2"/>
      <c r="F16" s="2"/>
      <c r="G16" s="2"/>
      <c r="H16" s="2"/>
      <c r="I16" s="2"/>
      <c r="J16" s="2"/>
      <c r="K16" s="2"/>
    </row>
    <row r="17" spans="1:12" x14ac:dyDescent="0.3">
      <c r="A17" s="1" t="s">
        <v>35</v>
      </c>
      <c r="B17" s="22">
        <f>'計算用(最新期待容量)'!B17</f>
        <v>167418.29537798604</v>
      </c>
      <c r="C17" s="2"/>
      <c r="D17" s="2"/>
      <c r="E17" s="2"/>
      <c r="F17" s="2"/>
      <c r="G17" s="2"/>
      <c r="H17" s="2"/>
      <c r="I17" s="2"/>
      <c r="J17" s="2"/>
      <c r="K17" s="2"/>
    </row>
    <row r="18" spans="1:12" x14ac:dyDescent="0.3">
      <c r="L18" s="9"/>
    </row>
    <row r="19" spans="1:12" x14ac:dyDescent="0.3">
      <c r="A19" s="1" t="s">
        <v>102</v>
      </c>
    </row>
    <row r="20" spans="1:12" x14ac:dyDescent="0.3">
      <c r="A20" s="7" t="s">
        <v>10</v>
      </c>
      <c r="B20" s="65">
        <f>'計算用(最新期待容量)'!B20</f>
        <v>717.5919928564665</v>
      </c>
      <c r="C20" s="65">
        <f>'計算用(最新期待容量)'!C20</f>
        <v>3026.4408943567669</v>
      </c>
      <c r="D20" s="65">
        <f>'計算用(最新期待容量)'!D20</f>
        <v>1676.5203559777228</v>
      </c>
      <c r="E20" s="65">
        <f>'計算用(最新期待容量)'!E20</f>
        <v>1609.0157690986243</v>
      </c>
      <c r="F20" s="65">
        <f>'計算用(最新期待容量)'!F20</f>
        <v>1128.5468404328981</v>
      </c>
      <c r="G20" s="65">
        <f>'計算用(最新期待容量)'!G20</f>
        <v>1715.7335264373303</v>
      </c>
      <c r="H20" s="65">
        <f>'計算用(最新期待容量)'!H20</f>
        <v>807.09364628096773</v>
      </c>
      <c r="I20" s="65">
        <f>'計算用(最新期待容量)'!I20</f>
        <v>499.03694002414341</v>
      </c>
      <c r="J20" s="65">
        <f>'計算用(最新期待容量)'!J20</f>
        <v>848.82003453508241</v>
      </c>
    </row>
    <row r="21" spans="1:12" x14ac:dyDescent="0.3">
      <c r="A21" s="7" t="s">
        <v>11</v>
      </c>
      <c r="B21" s="65">
        <f>'計算用(最新期待容量)'!B21</f>
        <v>928.92684278416027</v>
      </c>
      <c r="C21" s="65">
        <f>'計算用(最新期待容量)'!C21</f>
        <v>3597.2826075049766</v>
      </c>
      <c r="D21" s="65">
        <f>'計算用(最新期待容量)'!D21</f>
        <v>3421.2896439324422</v>
      </c>
      <c r="E21" s="65">
        <f>'計算用(最新期待容量)'!E21</f>
        <v>2727.6589109298993</v>
      </c>
      <c r="F21" s="65">
        <f>'計算用(最新期待容量)'!F21</f>
        <v>1285.1722667204547</v>
      </c>
      <c r="G21" s="65">
        <f>'計算用(最新期待容量)'!G21</f>
        <v>2754.1121052319872</v>
      </c>
      <c r="H21" s="65">
        <f>'計算用(最新期待容量)'!H21</f>
        <v>1566.4518054366072</v>
      </c>
      <c r="I21" s="65">
        <f>'計算用(最新期待容量)'!I21</f>
        <v>860.24777932866323</v>
      </c>
      <c r="J21" s="65">
        <f>'計算用(最新期待容量)'!J21</f>
        <v>1420.1380381307797</v>
      </c>
    </row>
    <row r="22" spans="1:12" x14ac:dyDescent="0.3">
      <c r="A22" s="7" t="s">
        <v>12</v>
      </c>
      <c r="B22" s="65">
        <f>'計算用(最新期待容量)'!B22</f>
        <v>859.41111532675473</v>
      </c>
      <c r="C22" s="65">
        <f>'計算用(最新期待容量)'!C22</f>
        <v>3654.4944349418893</v>
      </c>
      <c r="D22" s="65">
        <f>'計算用(最新期待容量)'!D22</f>
        <v>4984.6641151420126</v>
      </c>
      <c r="E22" s="65">
        <f>'計算用(最新期待容量)'!E22</f>
        <v>3604.9505455524859</v>
      </c>
      <c r="F22" s="65">
        <f>'計算用(最新期待容量)'!F22</f>
        <v>1132.777335705792</v>
      </c>
      <c r="G22" s="65">
        <f>'計算用(最新期待容量)'!G22</f>
        <v>3277.7463618205284</v>
      </c>
      <c r="H22" s="65">
        <f>'計算用(最新期待容量)'!H22</f>
        <v>1863.1646785885325</v>
      </c>
      <c r="I22" s="65">
        <f>'計算用(最新期待容量)'!I22</f>
        <v>1041.4286341845964</v>
      </c>
      <c r="J22" s="65">
        <f>'計算用(最新期待容量)'!J22</f>
        <v>2463.132778737413</v>
      </c>
    </row>
    <row r="23" spans="1:12" x14ac:dyDescent="0.3">
      <c r="A23" s="7" t="s">
        <v>13</v>
      </c>
      <c r="B23" s="65">
        <f>'計算用(最新期待容量)'!B23</f>
        <v>765.37583281039372</v>
      </c>
      <c r="C23" s="65">
        <f>'計算用(最新期待容量)'!C23</f>
        <v>3512.5539927053646</v>
      </c>
      <c r="D23" s="65">
        <f>'計算用(最新期待容量)'!D23</f>
        <v>5970.7398811506209</v>
      </c>
      <c r="E23" s="65">
        <f>'計算用(最新期待容量)'!E23</f>
        <v>4249.1245402869226</v>
      </c>
      <c r="F23" s="65">
        <f>'計算用(最新期待容量)'!F23</f>
        <v>1167.5171367270682</v>
      </c>
      <c r="G23" s="65">
        <f>'計算用(最新期待容量)'!G23</f>
        <v>3798.3986765930104</v>
      </c>
      <c r="H23" s="65">
        <f>'計算用(最新期待容量)'!H23</f>
        <v>2556.9804975849552</v>
      </c>
      <c r="I23" s="65">
        <f>'計算用(最新期待容量)'!I23</f>
        <v>1286.1157284929072</v>
      </c>
      <c r="J23" s="65">
        <f>'計算用(最新期待容量)'!J23</f>
        <v>2745.1737136487418</v>
      </c>
    </row>
    <row r="24" spans="1:12" x14ac:dyDescent="0.3">
      <c r="A24" s="7" t="s">
        <v>14</v>
      </c>
      <c r="B24" s="65">
        <f>'計算用(最新期待容量)'!B24</f>
        <v>716.87047378724321</v>
      </c>
      <c r="C24" s="65">
        <f>'計算用(最新期待容量)'!C24</f>
        <v>3751.8203323987032</v>
      </c>
      <c r="D24" s="65">
        <f>'計算用(最新期待容量)'!D24</f>
        <v>6072.138925170223</v>
      </c>
      <c r="E24" s="65">
        <f>'計算用(最新期待容量)'!E24</f>
        <v>3723.6944296732572</v>
      </c>
      <c r="F24" s="65">
        <f>'計算用(最新期待容量)'!F24</f>
        <v>1014.5979910853742</v>
      </c>
      <c r="G24" s="65">
        <f>'計算用(最新期待容量)'!G24</f>
        <v>3492.2979383799011</v>
      </c>
      <c r="H24" s="65">
        <f>'計算用(最新期待容量)'!H24</f>
        <v>2417.3426950961834</v>
      </c>
      <c r="I24" s="65">
        <f>'計算用(最新期待容量)'!I24</f>
        <v>1253.192357484696</v>
      </c>
      <c r="J24" s="65">
        <f>'計算用(最新期待容量)'!J24</f>
        <v>2400.1448569243939</v>
      </c>
    </row>
    <row r="25" spans="1:12" x14ac:dyDescent="0.3">
      <c r="A25" s="7" t="s">
        <v>15</v>
      </c>
      <c r="B25" s="65">
        <f>'計算用(最新期待容量)'!B25</f>
        <v>578.75465146304623</v>
      </c>
      <c r="C25" s="65">
        <f>'計算用(最新期待容量)'!C25</f>
        <v>2979.318954569736</v>
      </c>
      <c r="D25" s="65">
        <f>'計算用(最新期待容量)'!D25</f>
        <v>4419.9274689975337</v>
      </c>
      <c r="E25" s="65">
        <f>'計算用(最新期待容量)'!E25</f>
        <v>3162.5362364325902</v>
      </c>
      <c r="F25" s="65">
        <f>'計算用(最新期待容量)'!F25</f>
        <v>878.27694592983437</v>
      </c>
      <c r="G25" s="65">
        <f>'計算用(最新期待容量)'!G25</f>
        <v>2827.0546343676833</v>
      </c>
      <c r="H25" s="65">
        <f>'計算用(最新期待容量)'!H25</f>
        <v>1777.5206616392561</v>
      </c>
      <c r="I25" s="65">
        <f>'計算用(最新期待容量)'!I25</f>
        <v>1001.4110955202807</v>
      </c>
      <c r="J25" s="65">
        <f>'計算用(最新期待容量)'!J25</f>
        <v>2526.5693510800652</v>
      </c>
    </row>
    <row r="26" spans="1:12" x14ac:dyDescent="0.3">
      <c r="A26" s="7" t="s">
        <v>16</v>
      </c>
      <c r="B26" s="65">
        <f>'計算用(最新期待容量)'!B26</f>
        <v>570.66057587229238</v>
      </c>
      <c r="C26" s="65">
        <f>'計算用(最新期待容量)'!C26</f>
        <v>2258.251417775939</v>
      </c>
      <c r="D26" s="65">
        <f>'計算用(最新期待容量)'!D26</f>
        <v>2723.8761184672217</v>
      </c>
      <c r="E26" s="65">
        <f>'計算用(最新期待容量)'!E26</f>
        <v>2144.9010490166047</v>
      </c>
      <c r="F26" s="65">
        <f>'計算用(最新期待容量)'!F26</f>
        <v>674.09039535632769</v>
      </c>
      <c r="G26" s="65">
        <f>'計算用(最新期待容量)'!G26</f>
        <v>1868.0502667741903</v>
      </c>
      <c r="H26" s="65">
        <f>'計算用(最新期待容量)'!H26</f>
        <v>1236.8329498799885</v>
      </c>
      <c r="I26" s="65">
        <f>'計算用(最新期待容量)'!I26</f>
        <v>697.95635571010484</v>
      </c>
      <c r="J26" s="65">
        <f>'計算用(最新期待容量)'!J26</f>
        <v>1556.8208711473326</v>
      </c>
    </row>
    <row r="27" spans="1:12" x14ac:dyDescent="0.3">
      <c r="A27" s="7" t="s">
        <v>17</v>
      </c>
      <c r="B27" s="65">
        <f>'計算用(最新期待容量)'!B27</f>
        <v>686.42350599158203</v>
      </c>
      <c r="C27" s="65">
        <f>'計算用(最新期待容量)'!C27</f>
        <v>2209.090636189082</v>
      </c>
      <c r="D27" s="65">
        <f>'計算用(最新期待容量)'!D27</f>
        <v>1103.0882971719059</v>
      </c>
      <c r="E27" s="65">
        <f>'計算用(最新期待容量)'!E27</f>
        <v>843.76123366025138</v>
      </c>
      <c r="F27" s="65">
        <f>'計算用(最新期待容量)'!F27</f>
        <v>583.27801066088864</v>
      </c>
      <c r="G27" s="65">
        <f>'計算用(最新期待容量)'!G27</f>
        <v>836.34836003863836</v>
      </c>
      <c r="H27" s="65">
        <f>'計算用(最新期待容量)'!H27</f>
        <v>352.89730166679476</v>
      </c>
      <c r="I27" s="65">
        <f>'計算用(最新期待容量)'!I27</f>
        <v>254.34867765531095</v>
      </c>
      <c r="J27" s="65">
        <f>'計算用(最新期待容量)'!J27</f>
        <v>717.48397696554741</v>
      </c>
    </row>
    <row r="28" spans="1:12" x14ac:dyDescent="0.3">
      <c r="A28" s="7" t="s">
        <v>18</v>
      </c>
      <c r="B28" s="65">
        <f>'計算用(最新期待容量)'!B28</f>
        <v>743.19256182157949</v>
      </c>
      <c r="C28" s="65">
        <f>'計算用(最新期待容量)'!C28</f>
        <v>2856.3858327609987</v>
      </c>
      <c r="D28" s="65">
        <f>'計算用(最新期待容量)'!D28</f>
        <v>1098.9396251787741</v>
      </c>
      <c r="E28" s="65">
        <f>'計算用(最新期待容量)'!E28</f>
        <v>1146.7509049068237</v>
      </c>
      <c r="F28" s="65">
        <f>'計算用(最新期待容量)'!F28</f>
        <v>704.80106957735177</v>
      </c>
      <c r="G28" s="65">
        <f>'計算用(最新期待容量)'!G28</f>
        <v>1156.0217459191199</v>
      </c>
      <c r="H28" s="65">
        <f>'計算用(最新期待容量)'!H28</f>
        <v>593.81501985757382</v>
      </c>
      <c r="I28" s="65">
        <f>'計算用(最新期待容量)'!I28</f>
        <v>350.84668298969933</v>
      </c>
      <c r="J28" s="65">
        <f>'計算用(最新期待容量)'!J28</f>
        <v>939.31655698805662</v>
      </c>
    </row>
    <row r="29" spans="1:12" x14ac:dyDescent="0.3">
      <c r="A29" s="7" t="s">
        <v>19</v>
      </c>
      <c r="B29" s="65">
        <f>'計算用(最新期待容量)'!B29</f>
        <v>651.50491391733999</v>
      </c>
      <c r="C29" s="65">
        <f>'計算用(最新期待容量)'!C29</f>
        <v>2776.5124937219243</v>
      </c>
      <c r="D29" s="65">
        <f>'計算用(最新期待容量)'!D29</f>
        <v>1435.5195994086152</v>
      </c>
      <c r="E29" s="65">
        <f>'計算用(最新期待容量)'!E29</f>
        <v>1409.9541934246893</v>
      </c>
      <c r="F29" s="65">
        <f>'計算用(最新期待容量)'!F29</f>
        <v>619.35076151817566</v>
      </c>
      <c r="G29" s="65">
        <f>'計算用(最新期待容量)'!G29</f>
        <v>1322.3062674928028</v>
      </c>
      <c r="H29" s="65">
        <f>'計算用(最新期待容量)'!H29</f>
        <v>860.46496341321415</v>
      </c>
      <c r="I29" s="65">
        <f>'計算用(最新期待容量)'!I29</f>
        <v>470.47932786530413</v>
      </c>
      <c r="J29" s="65">
        <f>'計算用(最新期待容量)'!J29</f>
        <v>1045.7074792378944</v>
      </c>
    </row>
    <row r="30" spans="1:12" x14ac:dyDescent="0.3">
      <c r="A30" s="7" t="s">
        <v>20</v>
      </c>
      <c r="B30" s="65">
        <f>'計算用(最新期待容量)'!B30</f>
        <v>620.84828994327506</v>
      </c>
      <c r="C30" s="65">
        <f>'計算用(最新期待容量)'!C30</f>
        <v>2611.4421102827009</v>
      </c>
      <c r="D30" s="65">
        <f>'計算用(最新期待容量)'!D30</f>
        <v>1137.5057654819243</v>
      </c>
      <c r="E30" s="65">
        <f>'計算用(最新期待容量)'!E30</f>
        <v>1258.1328003607528</v>
      </c>
      <c r="F30" s="65">
        <f>'計算用(最新期待容量)'!F30</f>
        <v>599.0968472757429</v>
      </c>
      <c r="G30" s="65">
        <f>'計算用(最新期待容量)'!G30</f>
        <v>1424.6766911252735</v>
      </c>
      <c r="H30" s="65">
        <f>'計算用(最新期待容量)'!H30</f>
        <v>776.28626349277806</v>
      </c>
      <c r="I30" s="65">
        <f>'計算用(最新期待容量)'!I30</f>
        <v>440.90124892559868</v>
      </c>
      <c r="J30" s="65">
        <f>'計算用(最新期待容量)'!J30</f>
        <v>994.57998311195547</v>
      </c>
    </row>
    <row r="31" spans="1:12" x14ac:dyDescent="0.3">
      <c r="A31" s="7" t="s">
        <v>21</v>
      </c>
      <c r="B31" s="65">
        <f>'計算用(最新期待容量)'!B31</f>
        <v>551.47029806421358</v>
      </c>
      <c r="C31" s="65">
        <f>'計算用(最新期待容量)'!C31</f>
        <v>2500.7759051927987</v>
      </c>
      <c r="D31" s="65">
        <f>'計算用(最新期待容量)'!D31</f>
        <v>1312.1107742611232</v>
      </c>
      <c r="E31" s="65">
        <f>'計算用(最新期待容量)'!E31</f>
        <v>1370.686965525736</v>
      </c>
      <c r="F31" s="65">
        <f>'計算用(最新期待容量)'!F31</f>
        <v>804.79117379083561</v>
      </c>
      <c r="G31" s="65">
        <f>'計算用(最新期待容量)'!G31</f>
        <v>1492.2596021197489</v>
      </c>
      <c r="H31" s="65">
        <f>'計算用(最新期待容量)'!H31</f>
        <v>852.14352268754453</v>
      </c>
      <c r="I31" s="65">
        <f>'計算用(最新期待容量)'!I31</f>
        <v>497.01832029426168</v>
      </c>
      <c r="J31" s="65">
        <f>'計算用(最新期待容量)'!J31</f>
        <v>935.45343806374353</v>
      </c>
    </row>
    <row r="32" spans="1:12" x14ac:dyDescent="0.3">
      <c r="B32" s="7"/>
      <c r="C32" s="7"/>
      <c r="D32" s="7"/>
      <c r="E32" s="7"/>
      <c r="F32" s="7"/>
      <c r="G32" s="7"/>
      <c r="H32" s="7"/>
      <c r="I32" s="7"/>
      <c r="J32" s="7"/>
    </row>
    <row r="33" spans="1:13" x14ac:dyDescent="0.3">
      <c r="A33" s="1" t="s">
        <v>91</v>
      </c>
    </row>
    <row r="34" spans="1:13" x14ac:dyDescent="0.3">
      <c r="A34" s="7" t="s">
        <v>10</v>
      </c>
      <c r="B34" s="59">
        <f>'計算用(最新期待容量)'!B34</f>
        <v>4245.9105754079546</v>
      </c>
      <c r="C34" s="59">
        <f>'計算用(最新期待容量)'!C34</f>
        <v>9859.2152023489398</v>
      </c>
      <c r="D34" s="59">
        <f>'計算用(最新期待容量)'!D34</f>
        <v>39917.681864240069</v>
      </c>
      <c r="E34" s="59">
        <f>'計算用(最新期待容量)'!E34</f>
        <v>17665.744945806917</v>
      </c>
      <c r="F34" s="59">
        <f>'計算用(最新期待容量)'!F34</f>
        <v>2620.314250788449</v>
      </c>
      <c r="G34" s="59">
        <f>'計算用(最新期待容量)'!G34</f>
        <v>16290.477875353143</v>
      </c>
      <c r="H34" s="59">
        <f>'計算用(最新期待容量)'!H34</f>
        <v>6238.212479756995</v>
      </c>
      <c r="I34" s="59">
        <f>'計算用(最新期待容量)'!I34</f>
        <v>4560.2999300303572</v>
      </c>
      <c r="J34" s="59">
        <f>'計算用(最新期待容量)'!J34</f>
        <v>12121.145007245366</v>
      </c>
      <c r="L34" s="11"/>
    </row>
    <row r="35" spans="1:13" x14ac:dyDescent="0.3">
      <c r="A35" s="7" t="s">
        <v>11</v>
      </c>
      <c r="B35" s="59">
        <f>'計算用(最新期待容量)'!B35</f>
        <v>3488.5317577014171</v>
      </c>
      <c r="C35" s="59">
        <f>'計算用(最新期待容量)'!C35</f>
        <v>8124.3434437503483</v>
      </c>
      <c r="D35" s="59">
        <f>'計算用(最新期待容量)'!D35</f>
        <v>37183.444682149704</v>
      </c>
      <c r="E35" s="59">
        <f>'計算用(最新期待容量)'!E35</f>
        <v>16495.676236109797</v>
      </c>
      <c r="F35" s="59">
        <f>'計算用(最新期待容量)'!F35</f>
        <v>2248.016824477997</v>
      </c>
      <c r="G35" s="59">
        <f>'計算用(最新期待容量)'!G35</f>
        <v>16032.338271126524</v>
      </c>
      <c r="H35" s="59">
        <f>'計算用(最新期待容量)'!H35</f>
        <v>5260.5354392762711</v>
      </c>
      <c r="I35" s="59">
        <f>'計算用(最新期待容量)'!I35</f>
        <v>4316.8245029490536</v>
      </c>
      <c r="J35" s="59">
        <f>'計算用(最新期待容量)'!J35</f>
        <v>12309.475647861971</v>
      </c>
      <c r="L35" s="11"/>
    </row>
    <row r="36" spans="1:13" x14ac:dyDescent="0.3">
      <c r="A36" s="7" t="s">
        <v>12</v>
      </c>
      <c r="B36" s="59">
        <f>'計算用(最新期待容量)'!B36</f>
        <v>3911.2878949058595</v>
      </c>
      <c r="C36" s="59">
        <f>'計算用(最新期待容量)'!C36</f>
        <v>9606.4077552470062</v>
      </c>
      <c r="D36" s="59">
        <f>'計算用(最新期待容量)'!D36</f>
        <v>43976.9216127166</v>
      </c>
      <c r="E36" s="59">
        <f>'計算用(最新期待容量)'!E36</f>
        <v>18066.274908791776</v>
      </c>
      <c r="F36" s="59">
        <f>'計算用(最新期待容量)'!F36</f>
        <v>3133.6085706393778</v>
      </c>
      <c r="G36" s="59">
        <f>'計算用(最新期待容量)'!G36</f>
        <v>19081.576444238272</v>
      </c>
      <c r="H36" s="59">
        <f>'計算用(最新期待容量)'!H36</f>
        <v>6277.9638568415503</v>
      </c>
      <c r="I36" s="59">
        <f>'計算用(最新期待容量)'!I36</f>
        <v>5113.6552444769532</v>
      </c>
      <c r="J36" s="59">
        <f>'計算用(最新期待容量)'!J36</f>
        <v>13498.578059536494</v>
      </c>
      <c r="L36" s="11"/>
    </row>
    <row r="37" spans="1:13" x14ac:dyDescent="0.3">
      <c r="A37" s="7" t="s">
        <v>13</v>
      </c>
      <c r="B37" s="59">
        <f>'計算用(最新期待容量)'!B37</f>
        <v>4391.0181671896062</v>
      </c>
      <c r="C37" s="59">
        <f>'計算用(最新期待容量)'!C37</f>
        <v>11649.740007294635</v>
      </c>
      <c r="D37" s="59">
        <f>'計算用(最新期待容量)'!D37</f>
        <v>54122.37211884938</v>
      </c>
      <c r="E37" s="59">
        <f>'計算用(最新期待容量)'!E37</f>
        <v>21184.225459713081</v>
      </c>
      <c r="F37" s="59">
        <f>'計算用(最新期待容量)'!F37</f>
        <v>3682.5928632729315</v>
      </c>
      <c r="G37" s="59">
        <f>'計算用(最新期待容量)'!G37</f>
        <v>22943.571323406992</v>
      </c>
      <c r="H37" s="59">
        <f>'計算用(最新期待容量)'!H37</f>
        <v>7292.8854224150455</v>
      </c>
      <c r="I37" s="59">
        <f>'計算用(最新期待容量)'!I37</f>
        <v>6072.0042715070922</v>
      </c>
      <c r="J37" s="59">
        <f>'計算用(最新期待容量)'!J37</f>
        <v>16933.816286351255</v>
      </c>
      <c r="L37" s="11"/>
    </row>
    <row r="38" spans="1:13" x14ac:dyDescent="0.3">
      <c r="A38" s="7" t="s">
        <v>14</v>
      </c>
      <c r="B38" s="59">
        <f>'計算用(最新期待容量)'!B38</f>
        <v>4501.2395262127566</v>
      </c>
      <c r="C38" s="59">
        <f>'計算用(最新期待容量)'!C38</f>
        <v>11763.393667601296</v>
      </c>
      <c r="D38" s="59">
        <f>'計算用(最新期待容量)'!D38</f>
        <v>54019.781074829785</v>
      </c>
      <c r="E38" s="59">
        <f>'計算用(最新期待容量)'!E38</f>
        <v>21709.655570326744</v>
      </c>
      <c r="F38" s="59">
        <f>'計算用(最新期待容量)'!F38</f>
        <v>3835.5120089146253</v>
      </c>
      <c r="G38" s="59">
        <f>'計算用(最新期待容量)'!G38</f>
        <v>23255.632061620097</v>
      </c>
      <c r="H38" s="59">
        <f>'計算用(最新期待容量)'!H38</f>
        <v>7430.0123449038147</v>
      </c>
      <c r="I38" s="59">
        <f>'計算用(最新期待容量)'!I38</f>
        <v>6104.9276425153039</v>
      </c>
      <c r="J38" s="59">
        <f>'計算用(最新期待容量)'!J38</f>
        <v>17278.845143075603</v>
      </c>
      <c r="L38" s="11"/>
    </row>
    <row r="39" spans="1:13" x14ac:dyDescent="0.3">
      <c r="A39" s="7" t="s">
        <v>15</v>
      </c>
      <c r="B39" s="59">
        <f>'計算用(最新期待容量)'!B39</f>
        <v>4255.663348536953</v>
      </c>
      <c r="C39" s="59">
        <f>'計算用(最新期待容量)'!C39</f>
        <v>10785.563045430263</v>
      </c>
      <c r="D39" s="59">
        <f>'計算用(最新期待容量)'!D39</f>
        <v>46599.024531002462</v>
      </c>
      <c r="E39" s="59">
        <f>'計算用(最新期待容量)'!E39</f>
        <v>20212.623763567412</v>
      </c>
      <c r="F39" s="59">
        <f>'計算用(最新期待容量)'!F39</f>
        <v>3379.8530540701659</v>
      </c>
      <c r="G39" s="59">
        <f>'計算用(最新期待容量)'!G39</f>
        <v>20354.415365632318</v>
      </c>
      <c r="H39" s="59">
        <f>'計算用(最新期待容量)'!H39</f>
        <v>6803.3770583607429</v>
      </c>
      <c r="I39" s="59">
        <f>'計算用(最新期待容量)'!I39</f>
        <v>5579.6689044797195</v>
      </c>
      <c r="J39" s="59">
        <f>'計算用(最新期待容量)'!J39</f>
        <v>14608.672648919937</v>
      </c>
      <c r="L39" s="11"/>
    </row>
    <row r="40" spans="1:13" x14ac:dyDescent="0.3">
      <c r="A40" s="7" t="s">
        <v>16</v>
      </c>
      <c r="B40" s="59">
        <f>'計算用(最新期待容量)'!B40</f>
        <v>4224.5339532762155</v>
      </c>
      <c r="C40" s="59">
        <f>'計算用(最新期待容量)'!C40</f>
        <v>10141.058792238486</v>
      </c>
      <c r="D40" s="59">
        <f>'計算用(最新期待容量)'!D40</f>
        <v>40981.585343481929</v>
      </c>
      <c r="E40" s="59">
        <f>'計算用(最新期待容量)'!E40</f>
        <v>18346.530620998903</v>
      </c>
      <c r="F40" s="59">
        <f>'計算用(最新期待容量)'!F40</f>
        <v>3119.8383259244615</v>
      </c>
      <c r="G40" s="59">
        <f>'計算用(最新期待容量)'!G40</f>
        <v>18184.491211089935</v>
      </c>
      <c r="H40" s="59">
        <f>'計算用(最新期待容量)'!H40</f>
        <v>6367.6900645124788</v>
      </c>
      <c r="I40" s="59">
        <f>'計算用(最新期待容量)'!I40</f>
        <v>5026.3441885231323</v>
      </c>
      <c r="J40" s="59">
        <f>'計算用(最新期待容量)'!J40</f>
        <v>13793.517893016569</v>
      </c>
      <c r="L40" s="11"/>
    </row>
    <row r="41" spans="1:13" x14ac:dyDescent="0.3">
      <c r="A41" s="7" t="s">
        <v>17</v>
      </c>
      <c r="B41" s="59">
        <f>'計算用(最新期待容量)'!B41</f>
        <v>4808.0868668601879</v>
      </c>
      <c r="C41" s="59">
        <f>'計算用(最新期待容量)'!C41</f>
        <v>11664.244202505435</v>
      </c>
      <c r="D41" s="59">
        <f>'計算用(最新期待容量)'!D41</f>
        <v>43512.857841055164</v>
      </c>
      <c r="E41" s="59">
        <f>'計算用(最新期待容量)'!E41</f>
        <v>19511.723998963203</v>
      </c>
      <c r="F41" s="59">
        <f>'計算用(最新期待容量)'!F41</f>
        <v>3482.6606366474507</v>
      </c>
      <c r="G41" s="59">
        <f>'計算用(最新期待容量)'!G41</f>
        <v>18319.37673573854</v>
      </c>
      <c r="H41" s="59">
        <f>'計算用(最新期待容量)'!H41</f>
        <v>7526.6690460572645</v>
      </c>
      <c r="I41" s="59">
        <f>'計算用(最新期待容量)'!I41</f>
        <v>5198.4288169387082</v>
      </c>
      <c r="J41" s="59">
        <f>'計算用(最新期待容量)'!J41</f>
        <v>14142.365757153833</v>
      </c>
      <c r="L41" s="11"/>
    </row>
    <row r="42" spans="1:13" x14ac:dyDescent="0.3">
      <c r="A42" s="7" t="s">
        <v>18</v>
      </c>
      <c r="B42" s="59">
        <f>'計算用(最新期待容量)'!B42</f>
        <v>5305.6234381784207</v>
      </c>
      <c r="C42" s="59">
        <f>'計算用(最新期待容量)'!C42</f>
        <v>12258.424167239002</v>
      </c>
      <c r="D42" s="59">
        <f>'計算用(最新期待容量)'!D42</f>
        <v>47077.726374821221</v>
      </c>
      <c r="E42" s="59">
        <f>'計算用(最新期待容量)'!E42</f>
        <v>21682.199095093176</v>
      </c>
      <c r="F42" s="59">
        <f>'計算用(最新期待容量)'!F42</f>
        <v>4041.4489304226481</v>
      </c>
      <c r="G42" s="59">
        <f>'計算用(最新期待容量)'!G42</f>
        <v>22571.68825408088</v>
      </c>
      <c r="H42" s="59">
        <f>'計算用(最新期待容量)'!H42</f>
        <v>8790.6809801424279</v>
      </c>
      <c r="I42" s="59">
        <f>'計算用(最新期待容量)'!I42</f>
        <v>6690.1133170103003</v>
      </c>
      <c r="J42" s="59">
        <f>'計算用(最新期待容量)'!J42</f>
        <v>15957.823443011946</v>
      </c>
      <c r="L42" s="11"/>
    </row>
    <row r="43" spans="1:13" x14ac:dyDescent="0.3">
      <c r="A43" s="7" t="s">
        <v>19</v>
      </c>
      <c r="B43" s="59">
        <f>'計算用(最新期待容量)'!B43</f>
        <v>5645.4250860826605</v>
      </c>
      <c r="C43" s="59">
        <f>'計算用(最新期待容量)'!C43</f>
        <v>13257.901506278076</v>
      </c>
      <c r="D43" s="59">
        <f>'計算用(最新期待容量)'!D43</f>
        <v>50797.126400591376</v>
      </c>
      <c r="E43" s="59">
        <f>'計算用(最新期待容量)'!E43</f>
        <v>22906.305806575314</v>
      </c>
      <c r="F43" s="59">
        <f>'計算用(最新期待容量)'!F43</f>
        <v>4469.6292384818244</v>
      </c>
      <c r="G43" s="59">
        <f>'計算用(最新期待容量)'!G43</f>
        <v>23240.663732507197</v>
      </c>
      <c r="H43" s="59">
        <f>'計算用(最新期待容量)'!H43</f>
        <v>8759.9416165867842</v>
      </c>
      <c r="I43" s="59">
        <f>'計算用(最新期待容量)'!I43</f>
        <v>6570.4806721346959</v>
      </c>
      <c r="J43" s="59">
        <f>'計算用(最新期待容量)'!J43</f>
        <v>17315.256520762105</v>
      </c>
      <c r="L43" s="11"/>
    </row>
    <row r="44" spans="1:13" x14ac:dyDescent="0.3">
      <c r="A44" s="7" t="s">
        <v>20</v>
      </c>
      <c r="B44" s="59">
        <f>'計算用(最新期待容量)'!B44</f>
        <v>5639.0237100567256</v>
      </c>
      <c r="C44" s="59">
        <f>'計算用(最新期待容量)'!C44</f>
        <v>13365.185889717301</v>
      </c>
      <c r="D44" s="59">
        <f>'計算用(最新期待容量)'!D44</f>
        <v>51093.39823451807</v>
      </c>
      <c r="E44" s="59">
        <f>'計算用(最新期待容量)'!E44</f>
        <v>23058.12719963925</v>
      </c>
      <c r="F44" s="59">
        <f>'計算用(最新期待容量)'!F44</f>
        <v>4489.8831527242564</v>
      </c>
      <c r="G44" s="59">
        <f>'計算用(最新期待容量)'!G44</f>
        <v>23156.163308874726</v>
      </c>
      <c r="H44" s="59">
        <f>'計算用(最新期待容量)'!H44</f>
        <v>8844.0181165072227</v>
      </c>
      <c r="I44" s="59">
        <f>'計算用(最新期待容量)'!I44</f>
        <v>6600.0587510744017</v>
      </c>
      <c r="J44" s="59">
        <f>'計算用(最新期待容量)'!J44</f>
        <v>17366.384016888045</v>
      </c>
      <c r="L44" s="11"/>
    </row>
    <row r="45" spans="1:13" x14ac:dyDescent="0.3">
      <c r="A45" s="7" t="s">
        <v>21</v>
      </c>
      <c r="B45" s="59">
        <f>'計算用(最新期待容量)'!B45</f>
        <v>5031.5501504699587</v>
      </c>
      <c r="C45" s="59">
        <f>'計算用(最新期待容量)'!C45</f>
        <v>12156.815996281952</v>
      </c>
      <c r="D45" s="59">
        <f>'計算用(最新期待容量)'!D45</f>
        <v>46859.239312931888</v>
      </c>
      <c r="E45" s="59">
        <f>'計算用(最新期待容量)'!E45</f>
        <v>20565.746130067339</v>
      </c>
      <c r="F45" s="59">
        <f>'計算用(最新期待容量)'!F45</f>
        <v>3622.5205754351914</v>
      </c>
      <c r="G45" s="59">
        <f>'計算用(最新期待容量)'!G45</f>
        <v>20070.356893830321</v>
      </c>
      <c r="H45" s="59">
        <f>'計算用(最新期待容量)'!H45</f>
        <v>7251.2984022354385</v>
      </c>
      <c r="I45" s="59">
        <f>'計算用(最新期待容量)'!I45</f>
        <v>5473.8560708095665</v>
      </c>
      <c r="J45" s="59">
        <f>'計算用(最新期待容量)'!J45</f>
        <v>14486.996877847423</v>
      </c>
      <c r="L45" s="11"/>
    </row>
    <row r="46" spans="1:13" x14ac:dyDescent="0.3">
      <c r="L46" s="11"/>
    </row>
    <row r="47" spans="1:13" x14ac:dyDescent="0.3">
      <c r="A47" s="1" t="s">
        <v>92</v>
      </c>
      <c r="K47" s="2" t="s">
        <v>40</v>
      </c>
    </row>
    <row r="48" spans="1:13" x14ac:dyDescent="0.3">
      <c r="A48" s="7" t="s">
        <v>10</v>
      </c>
      <c r="B48" s="60">
        <f>IF(入力!$E$16=B$2,入力!$E$52*入力!$E$46/1000,0)</f>
        <v>0</v>
      </c>
      <c r="C48" s="60">
        <f>IF(入力!$E$16=C$2,入力!$E$52*入力!$E$46/1000,0)</f>
        <v>0</v>
      </c>
      <c r="D48" s="60">
        <f>IF(入力!$E$16=D$2,入力!$E$52*入力!$E$46/1000,0)</f>
        <v>0</v>
      </c>
      <c r="E48" s="60">
        <f>IF(入力!$E$16=E$2,入力!$E$52*入力!$E$46/1000,0)</f>
        <v>0</v>
      </c>
      <c r="F48" s="60">
        <f>IF(入力!$E$16=F$2,入力!$E$52*入力!$E$46/1000,0)</f>
        <v>0</v>
      </c>
      <c r="G48" s="60">
        <f>IF(入力!$E$16=G$2,入力!$E$52*入力!$E$46/1000,0)</f>
        <v>0</v>
      </c>
      <c r="H48" s="60">
        <f>IF(入力!$E$16=H$2,入力!$E$52*入力!$E$46/1000,0)</f>
        <v>0</v>
      </c>
      <c r="I48" s="60">
        <f>IF(入力!$E$16=I$2,入力!$E$52*入力!$E$46/1000,0)</f>
        <v>0</v>
      </c>
      <c r="J48" s="60">
        <f>IF(入力!$E$16=J$2,入力!$E$52*入力!$E$46/1000,0)</f>
        <v>0</v>
      </c>
      <c r="K48" s="66">
        <f>SUM(B48:J48)</f>
        <v>0</v>
      </c>
      <c r="L48" s="11"/>
      <c r="M48" s="15"/>
    </row>
    <row r="49" spans="1:15" x14ac:dyDescent="0.3">
      <c r="A49" s="7" t="s">
        <v>11</v>
      </c>
      <c r="B49" s="60">
        <f>IF(入力!$E$16=B$2,入力!$F$52*入力!$F$46/1000,0)</f>
        <v>0</v>
      </c>
      <c r="C49" s="60">
        <f>IF(入力!$E$16=C$2,入力!$F$52*入力!$F$46/1000,0)</f>
        <v>0</v>
      </c>
      <c r="D49" s="60">
        <f>IF(入力!$E$16=D$2,入力!$F$52*入力!$F$46/1000,0)</f>
        <v>0</v>
      </c>
      <c r="E49" s="60">
        <f>IF(入力!$E$16=E$2,入力!$F$52*入力!$F$46/1000,0)</f>
        <v>0</v>
      </c>
      <c r="F49" s="60">
        <f>IF(入力!$E$16=F$2,入力!$F$52*入力!$F$46/1000,0)</f>
        <v>0</v>
      </c>
      <c r="G49" s="60">
        <f>IF(入力!$E$16=G$2,入力!$F$52*入力!$F$46/1000,0)</f>
        <v>0</v>
      </c>
      <c r="H49" s="60">
        <f>IF(入力!$E$16=H$2,入力!$F$52*入力!$F$46/1000,0)</f>
        <v>0</v>
      </c>
      <c r="I49" s="60">
        <f>IF(入力!$E$16=I$2,入力!$F$52*入力!$F$46/1000,0)</f>
        <v>0</v>
      </c>
      <c r="J49" s="60">
        <f>IF(入力!$E$16=J$2,入力!$F$52*入力!$F$46/1000,0)</f>
        <v>0</v>
      </c>
      <c r="K49" s="66">
        <f t="shared" ref="K49:K59" si="0">SUM(B49:J49)</f>
        <v>0</v>
      </c>
      <c r="L49" s="11"/>
      <c r="M49" s="15"/>
    </row>
    <row r="50" spans="1:15" x14ac:dyDescent="0.3">
      <c r="A50" s="7" t="s">
        <v>12</v>
      </c>
      <c r="B50" s="60">
        <f>IF(入力!$E$16=B$2,入力!$G$52*入力!$G$46/1000,0)</f>
        <v>0</v>
      </c>
      <c r="C50" s="60">
        <f>IF(入力!$E$16=C$2,入力!$G$52*入力!$G$46/1000,0)</f>
        <v>0</v>
      </c>
      <c r="D50" s="60">
        <f>IF(入力!$E$16=D$2,入力!$G$52*入力!$G$46/1000,0)</f>
        <v>0</v>
      </c>
      <c r="E50" s="60">
        <f>IF(入力!$E$16=E$2,入力!$G$52*入力!$G$46/1000,0)</f>
        <v>0</v>
      </c>
      <c r="F50" s="60">
        <f>IF(入力!$E$16=F$2,入力!$G$52*入力!$G$46/1000,0)</f>
        <v>0</v>
      </c>
      <c r="G50" s="60">
        <f>IF(入力!$E$16=G$2,入力!$G$52*入力!$G$46/1000,0)</f>
        <v>0</v>
      </c>
      <c r="H50" s="60">
        <f>IF(入力!$E$16=H$2,入力!$G$52*入力!$G$46/1000,0)</f>
        <v>0</v>
      </c>
      <c r="I50" s="60">
        <f>IF(入力!$E$16=I$2,入力!$G$52*入力!$G$46/1000,0)</f>
        <v>0</v>
      </c>
      <c r="J50" s="60">
        <f>IF(入力!$E$16=J$2,入力!$G$52*入力!$G$46/1000,0)</f>
        <v>0</v>
      </c>
      <c r="K50" s="66">
        <f t="shared" si="0"/>
        <v>0</v>
      </c>
      <c r="L50" s="11"/>
      <c r="M50" s="15"/>
    </row>
    <row r="51" spans="1:15" x14ac:dyDescent="0.3">
      <c r="A51" s="7" t="s">
        <v>13</v>
      </c>
      <c r="B51" s="60">
        <f>IF(入力!$E$16=B$2,入力!$H$52*入力!$H$46/1000,0)</f>
        <v>0</v>
      </c>
      <c r="C51" s="60">
        <f>IF(入力!$E$16=C$2,入力!$H$52*入力!$H$46/1000,0)</f>
        <v>0</v>
      </c>
      <c r="D51" s="60">
        <f>IF(入力!$E$16=D$2,入力!$H$52*入力!$H$46/1000,0)</f>
        <v>0</v>
      </c>
      <c r="E51" s="60">
        <f>IF(入力!$E$16=E$2,入力!$H$52*入力!$H$46/1000,0)</f>
        <v>0</v>
      </c>
      <c r="F51" s="60">
        <f>IF(入力!$E$16=F$2,入力!$H$52*入力!$H$46/1000,0)</f>
        <v>0</v>
      </c>
      <c r="G51" s="60">
        <f>IF(入力!$E$16=G$2,入力!$H$52*入力!$H$46/1000,0)</f>
        <v>0</v>
      </c>
      <c r="H51" s="60">
        <f>IF(入力!$E$16=H$2,入力!$H$52*入力!$H$46/1000,0)</f>
        <v>0</v>
      </c>
      <c r="I51" s="60">
        <f>IF(入力!$E$16=I$2,入力!$H$52*入力!$H$46/1000,0)</f>
        <v>0</v>
      </c>
      <c r="J51" s="60">
        <f>IF(入力!$E$16=J$2,入力!$H$52*入力!$H$46/1000,0)</f>
        <v>0</v>
      </c>
      <c r="K51" s="66">
        <f t="shared" si="0"/>
        <v>0</v>
      </c>
      <c r="L51" s="11"/>
      <c r="M51" s="15"/>
    </row>
    <row r="52" spans="1:15" x14ac:dyDescent="0.3">
      <c r="A52" s="7" t="s">
        <v>14</v>
      </c>
      <c r="B52" s="60">
        <f>IF(入力!$E$16=B$2,入力!$I$52*入力!$I$46/1000,0)</f>
        <v>0</v>
      </c>
      <c r="C52" s="60">
        <f>IF(入力!$E$16=C$2,入力!$I$52*入力!$I$46/1000,0)</f>
        <v>0</v>
      </c>
      <c r="D52" s="60">
        <f>IF(入力!$E$16=D$2,入力!$I$52*入力!$I$46/1000,0)</f>
        <v>0</v>
      </c>
      <c r="E52" s="60">
        <f>IF(入力!$E$16=E$2,入力!$I$52*入力!$I$46/1000,0)</f>
        <v>0</v>
      </c>
      <c r="F52" s="60">
        <f>IF(入力!$E$16=F$2,入力!$I$52*入力!$I$46/1000,0)</f>
        <v>0</v>
      </c>
      <c r="G52" s="60">
        <f>IF(入力!$E$16=G$2,入力!$I$52*入力!$I$46/1000,0)</f>
        <v>0</v>
      </c>
      <c r="H52" s="60">
        <f>IF(入力!$E$16=H$2,入力!$I$52*入力!$I$46/1000,0)</f>
        <v>0</v>
      </c>
      <c r="I52" s="60">
        <f>IF(入力!$E$16=I$2,入力!$I$52*入力!$I$46/1000,0)</f>
        <v>0</v>
      </c>
      <c r="J52" s="60">
        <f>IF(入力!$E$16=J$2,入力!$I$52*入力!$I$46/1000,0)</f>
        <v>0</v>
      </c>
      <c r="K52" s="66">
        <f t="shared" si="0"/>
        <v>0</v>
      </c>
      <c r="L52" s="11"/>
      <c r="M52" s="15"/>
    </row>
    <row r="53" spans="1:15" x14ac:dyDescent="0.3">
      <c r="A53" s="7" t="s">
        <v>15</v>
      </c>
      <c r="B53" s="60">
        <f>IF(入力!$E$16=B$2,入力!$J$52*入力!$J$46/1000,0)</f>
        <v>0</v>
      </c>
      <c r="C53" s="60">
        <f>IF(入力!$E$16=C$2,入力!$J$52*入力!$J$46/1000,0)</f>
        <v>0</v>
      </c>
      <c r="D53" s="60">
        <f>IF(入力!$E$16=D$2,入力!$J$52*入力!$J$46/1000,0)</f>
        <v>0</v>
      </c>
      <c r="E53" s="60">
        <f>IF(入力!$E$16=E$2,入力!$J$52*入力!$J$46/1000,0)</f>
        <v>0</v>
      </c>
      <c r="F53" s="60">
        <f>IF(入力!$E$16=F$2,入力!$J$52*入力!$J$46/1000,0)</f>
        <v>0</v>
      </c>
      <c r="G53" s="60">
        <f>IF(入力!$E$16=G$2,入力!$J$52*入力!$J$46/1000,0)</f>
        <v>0</v>
      </c>
      <c r="H53" s="60">
        <f>IF(入力!$E$16=H$2,入力!$J$52*入力!$J$46/1000,0)</f>
        <v>0</v>
      </c>
      <c r="I53" s="60">
        <f>IF(入力!$E$16=I$2,入力!$J$52*入力!$J$46/1000,0)</f>
        <v>0</v>
      </c>
      <c r="J53" s="60">
        <f>IF(入力!$E$16=J$2,入力!$J$52*入力!$J$46/1000,0)</f>
        <v>0</v>
      </c>
      <c r="K53" s="66">
        <f t="shared" si="0"/>
        <v>0</v>
      </c>
      <c r="L53" s="11"/>
      <c r="M53" s="15"/>
    </row>
    <row r="54" spans="1:15" x14ac:dyDescent="0.3">
      <c r="A54" s="7" t="s">
        <v>16</v>
      </c>
      <c r="B54" s="60">
        <f>IF(入力!$E$16=B$2,入力!$K$52*入力!$K$46/1000,0)</f>
        <v>0</v>
      </c>
      <c r="C54" s="60">
        <f>IF(入力!$E$16=C$2,入力!$K$52*入力!$K$46/1000,0)</f>
        <v>0</v>
      </c>
      <c r="D54" s="60">
        <f>IF(入力!$E$16=D$2,入力!$K$52*入力!$K$46/1000,0)</f>
        <v>0</v>
      </c>
      <c r="E54" s="60">
        <f>IF(入力!$E$16=E$2,入力!$K$52*入力!$K$46/1000,0)</f>
        <v>0</v>
      </c>
      <c r="F54" s="60">
        <f>IF(入力!$E$16=F$2,入力!$K$52*入力!$K$46/1000,0)</f>
        <v>0</v>
      </c>
      <c r="G54" s="60">
        <f>IF(入力!$E$16=G$2,入力!$K$52*入力!$K$46/1000,0)</f>
        <v>0</v>
      </c>
      <c r="H54" s="60">
        <f>IF(入力!$E$16=H$2,入力!$K$52*入力!$K$46/1000,0)</f>
        <v>0</v>
      </c>
      <c r="I54" s="60">
        <f>IF(入力!$E$16=I$2,入力!$K$52*入力!$K$46/1000,0)</f>
        <v>0</v>
      </c>
      <c r="J54" s="60">
        <f>IF(入力!$E$16=J$2,入力!$K$52*入力!$K$46/1000,0)</f>
        <v>0</v>
      </c>
      <c r="K54" s="66">
        <f t="shared" si="0"/>
        <v>0</v>
      </c>
      <c r="L54" s="11"/>
      <c r="M54" s="15"/>
    </row>
    <row r="55" spans="1:15" x14ac:dyDescent="0.3">
      <c r="A55" s="7" t="s">
        <v>17</v>
      </c>
      <c r="B55" s="60">
        <f>IF(入力!$E$16=B$2,入力!$L$52*入力!$L$46/1000,0)</f>
        <v>0</v>
      </c>
      <c r="C55" s="60">
        <f>IF(入力!$E$16=C$2,入力!$L$52*入力!$L$46/1000,0)</f>
        <v>0</v>
      </c>
      <c r="D55" s="60">
        <f>IF(入力!$E$16=D$2,入力!$L$52*入力!$L$46/1000,0)</f>
        <v>0</v>
      </c>
      <c r="E55" s="60">
        <f>IF(入力!$E$16=E$2,入力!$L$52*入力!$L$46/1000,0)</f>
        <v>0</v>
      </c>
      <c r="F55" s="60">
        <f>IF(入力!$E$16=F$2,入力!$L$52*入力!$L$46/1000,0)</f>
        <v>0</v>
      </c>
      <c r="G55" s="60">
        <f>IF(入力!$E$16=G$2,入力!$L$52*入力!$L$46/1000,0)</f>
        <v>0</v>
      </c>
      <c r="H55" s="60">
        <f>IF(入力!$E$16=H$2,入力!$L$52*入力!$L$46/1000,0)</f>
        <v>0</v>
      </c>
      <c r="I55" s="60">
        <f>IF(入力!$E$16=I$2,入力!$L$52*入力!$L$46/1000,0)</f>
        <v>0</v>
      </c>
      <c r="J55" s="60">
        <f>IF(入力!$E$16=J$2,入力!$L$52*入力!$L$46/1000,0)</f>
        <v>0</v>
      </c>
      <c r="K55" s="66">
        <f t="shared" si="0"/>
        <v>0</v>
      </c>
      <c r="L55" s="11"/>
      <c r="M55" s="15"/>
    </row>
    <row r="56" spans="1:15" x14ac:dyDescent="0.3">
      <c r="A56" s="7" t="s">
        <v>18</v>
      </c>
      <c r="B56" s="60">
        <f>IF(入力!$E$16=B$2,入力!$M$52*入力!$M$46/1000,0)</f>
        <v>0</v>
      </c>
      <c r="C56" s="60">
        <f>IF(入力!$E$16=C$2,入力!$M$52*入力!$M$46/1000,0)</f>
        <v>0</v>
      </c>
      <c r="D56" s="60">
        <f>IF(入力!$E$16=D$2,入力!$M$52*入力!$M$46/1000,0)</f>
        <v>0</v>
      </c>
      <c r="E56" s="60">
        <f>IF(入力!$E$16=E$2,入力!$M$52*入力!$M$46/1000,0)</f>
        <v>0</v>
      </c>
      <c r="F56" s="60">
        <f>IF(入力!$E$16=F$2,入力!$M$52*入力!$M$46/1000,0)</f>
        <v>0</v>
      </c>
      <c r="G56" s="60">
        <f>IF(入力!$E$16=G$2,入力!$M$52*入力!$M$46/1000,0)</f>
        <v>0</v>
      </c>
      <c r="H56" s="60">
        <f>IF(入力!$E$16=H$2,入力!$M$52*入力!$M$46/1000,0)</f>
        <v>0</v>
      </c>
      <c r="I56" s="60">
        <f>IF(入力!$E$16=I$2,入力!$M$52*入力!$M$46/1000,0)</f>
        <v>0</v>
      </c>
      <c r="J56" s="60">
        <f>IF(入力!$E$16=J$2,入力!$M$52*入力!$M$46/1000,0)</f>
        <v>0</v>
      </c>
      <c r="K56" s="66">
        <f t="shared" si="0"/>
        <v>0</v>
      </c>
      <c r="L56" s="11"/>
      <c r="M56" s="15"/>
    </row>
    <row r="57" spans="1:15" x14ac:dyDescent="0.3">
      <c r="A57" s="7" t="s">
        <v>19</v>
      </c>
      <c r="B57" s="60">
        <f>IF(入力!$E$16=B$2,入力!$N$52*入力!$N$46/1000,0)</f>
        <v>0</v>
      </c>
      <c r="C57" s="60">
        <f>IF(入力!$E$16=C$2,入力!$N$52*入力!$N$46/1000,0)</f>
        <v>0</v>
      </c>
      <c r="D57" s="60">
        <f>IF(入力!$E$16=D$2,入力!$N$52*入力!$N$46/1000,0)</f>
        <v>0</v>
      </c>
      <c r="E57" s="60">
        <f>IF(入力!$E$16=E$2,入力!$N$52*入力!$N$46/1000,0)</f>
        <v>0</v>
      </c>
      <c r="F57" s="60">
        <f>IF(入力!$E$16=F$2,入力!$N$52*入力!$N$46/1000,0)</f>
        <v>0</v>
      </c>
      <c r="G57" s="60">
        <f>IF(入力!$E$16=G$2,入力!$N$52*入力!$N$46/1000,0)</f>
        <v>0</v>
      </c>
      <c r="H57" s="60">
        <f>IF(入力!$E$16=H$2,入力!$N$52*入力!$N$46/1000,0)</f>
        <v>0</v>
      </c>
      <c r="I57" s="60">
        <f>IF(入力!$E$16=I$2,入力!$N$52*入力!$N$46/1000,0)</f>
        <v>0</v>
      </c>
      <c r="J57" s="60">
        <f>IF(入力!$E$16=J$2,入力!$N$52*入力!$N$46/1000,0)</f>
        <v>0</v>
      </c>
      <c r="K57" s="66">
        <f t="shared" si="0"/>
        <v>0</v>
      </c>
      <c r="L57" s="11"/>
      <c r="M57" s="15"/>
    </row>
    <row r="58" spans="1:15" x14ac:dyDescent="0.3">
      <c r="A58" s="7" t="s">
        <v>20</v>
      </c>
      <c r="B58" s="60">
        <f>IF(入力!$E$16=B$2,入力!$O$52*入力!$O$46/1000,0)</f>
        <v>0</v>
      </c>
      <c r="C58" s="60">
        <f>IF(入力!$E$16=C$2,入力!$O$52*入力!$O$46/1000,0)</f>
        <v>0</v>
      </c>
      <c r="D58" s="60">
        <f>IF(入力!$E$16=D$2,入力!$O$52*入力!$O$46/1000,0)</f>
        <v>0</v>
      </c>
      <c r="E58" s="60">
        <f>IF(入力!$E$16=E$2,入力!$O$52*入力!$O$46/1000,0)</f>
        <v>0</v>
      </c>
      <c r="F58" s="60">
        <f>IF(入力!$E$16=F$2,入力!$O$52*入力!$O$46/1000,0)</f>
        <v>0</v>
      </c>
      <c r="G58" s="60">
        <f>IF(入力!$E$16=G$2,入力!$O$52*入力!$O$46/1000,0)</f>
        <v>0</v>
      </c>
      <c r="H58" s="60">
        <f>IF(入力!$E$16=H$2,入力!$O$52*入力!$O$46/1000,0)</f>
        <v>0</v>
      </c>
      <c r="I58" s="60">
        <f>IF(入力!$E$16=I$2,入力!$O$52*入力!$O$46/1000,0)</f>
        <v>0</v>
      </c>
      <c r="J58" s="60">
        <f>IF(入力!$E$16=J$2,入力!$O$52*入力!$O$46/1000,0)</f>
        <v>0</v>
      </c>
      <c r="K58" s="66">
        <f t="shared" si="0"/>
        <v>0</v>
      </c>
      <c r="L58" s="11"/>
      <c r="M58" s="15"/>
    </row>
    <row r="59" spans="1:15" x14ac:dyDescent="0.3">
      <c r="A59" s="7" t="s">
        <v>21</v>
      </c>
      <c r="B59" s="60">
        <f>IF(入力!$E$16=B$2,入力!$P$52*入力!$P$46/1000,0)</f>
        <v>0</v>
      </c>
      <c r="C59" s="60">
        <f>IF(入力!$E$16=C$2,入力!$P$52*入力!$P$46/1000,0)</f>
        <v>0</v>
      </c>
      <c r="D59" s="60">
        <f>IF(入力!$E$16=D$2,入力!$P$52*入力!$P$46/1000,0)</f>
        <v>0</v>
      </c>
      <c r="E59" s="60">
        <f>IF(入力!$E$16=E$2,入力!$P$52*入力!$P$46/1000,0)</f>
        <v>0</v>
      </c>
      <c r="F59" s="60">
        <f>IF(入力!$E$16=F$2,入力!$P$52*入力!$P$46/1000,0)</f>
        <v>0</v>
      </c>
      <c r="G59" s="60">
        <f>IF(入力!$E$16=G$2,入力!$P$52*入力!$P$46/1000,0)</f>
        <v>0</v>
      </c>
      <c r="H59" s="60">
        <f>IF(入力!$E$16=H$2,入力!$P$52*入力!$P$46/1000,0)</f>
        <v>0</v>
      </c>
      <c r="I59" s="60">
        <f>IF(入力!$E$16=I$2,入力!$P$52*入力!$P$46/1000,0)</f>
        <v>0</v>
      </c>
      <c r="J59" s="60">
        <f>IF(入力!$E$16=J$2,入力!$P$52*入力!$P$46/1000,0)</f>
        <v>0</v>
      </c>
      <c r="K59" s="66">
        <f t="shared" si="0"/>
        <v>0</v>
      </c>
      <c r="L59" s="11"/>
      <c r="M59" s="15"/>
    </row>
    <row r="61" spans="1:15" x14ac:dyDescent="0.3">
      <c r="A61" s="1" t="s">
        <v>93</v>
      </c>
    </row>
    <row r="62" spans="1:15" x14ac:dyDescent="0.3">
      <c r="A62" s="7" t="s">
        <v>10</v>
      </c>
      <c r="B62" s="59">
        <f>B34-(B48-MIN(B$48:B$59))</f>
        <v>4245.9105754079546</v>
      </c>
      <c r="C62" s="59">
        <f>C34-(C48-MIN(C$48:C$59))</f>
        <v>9859.2152023489398</v>
      </c>
      <c r="D62" s="59">
        <f>D34-(D48-MIN(D$48:D$59))</f>
        <v>39917.681864240069</v>
      </c>
      <c r="E62" s="59">
        <f t="shared" ref="E62:J62" si="1">E34-(E48-MIN(E$48:E$59))</f>
        <v>17665.744945806917</v>
      </c>
      <c r="F62" s="59">
        <f t="shared" si="1"/>
        <v>2620.314250788449</v>
      </c>
      <c r="G62" s="59">
        <f>G34-(G48-MIN(G$48:G$59))</f>
        <v>16290.477875353143</v>
      </c>
      <c r="H62" s="59">
        <f t="shared" si="1"/>
        <v>6238.212479756995</v>
      </c>
      <c r="I62" s="59">
        <f t="shared" si="1"/>
        <v>4560.2999300303572</v>
      </c>
      <c r="J62" s="59">
        <f t="shared" si="1"/>
        <v>12121.145007245366</v>
      </c>
      <c r="K62" s="11"/>
      <c r="L62" s="11"/>
      <c r="M62" s="15"/>
      <c r="O62" s="12"/>
    </row>
    <row r="63" spans="1:15" x14ac:dyDescent="0.3">
      <c r="A63" s="7" t="s">
        <v>11</v>
      </c>
      <c r="B63" s="59">
        <f>B35-(B49-MIN(B$48:B$59))</f>
        <v>3488.5317577014171</v>
      </c>
      <c r="C63" s="59">
        <f>C35-(C49-MIN(C$48:C$59))</f>
        <v>8124.3434437503483</v>
      </c>
      <c r="D63" s="59">
        <f t="shared" ref="B63:J73" si="2">D35-(D49-MIN(D$48:D$59))</f>
        <v>37183.444682149704</v>
      </c>
      <c r="E63" s="59">
        <f t="shared" si="2"/>
        <v>16495.676236109797</v>
      </c>
      <c r="F63" s="59">
        <f t="shared" si="2"/>
        <v>2248.016824477997</v>
      </c>
      <c r="G63" s="59">
        <f>G35-(G49-MIN(G$48:G$59))</f>
        <v>16032.338271126524</v>
      </c>
      <c r="H63" s="59">
        <f t="shared" si="2"/>
        <v>5260.5354392762711</v>
      </c>
      <c r="I63" s="59">
        <f t="shared" si="2"/>
        <v>4316.8245029490536</v>
      </c>
      <c r="J63" s="59">
        <f t="shared" si="2"/>
        <v>12309.475647861971</v>
      </c>
      <c r="K63" s="11"/>
      <c r="L63" s="11"/>
      <c r="M63" s="15"/>
      <c r="O63" s="12"/>
    </row>
    <row r="64" spans="1:15" x14ac:dyDescent="0.3">
      <c r="A64" s="7" t="s">
        <v>12</v>
      </c>
      <c r="B64" s="59">
        <f>B36-(B50-MIN(B$48:B$59))</f>
        <v>3911.2878949058595</v>
      </c>
      <c r="C64" s="59">
        <f t="shared" si="2"/>
        <v>9606.4077552470062</v>
      </c>
      <c r="D64" s="59">
        <f>D36-(D50-MIN(D$48:D$59))</f>
        <v>43976.9216127166</v>
      </c>
      <c r="E64" s="59">
        <f>E36-(E50-MIN(E$48:E$59))</f>
        <v>18066.274908791776</v>
      </c>
      <c r="F64" s="59">
        <f t="shared" si="2"/>
        <v>3133.6085706393778</v>
      </c>
      <c r="G64" s="59">
        <f>G36-(G50-MIN(G$48:G$59))</f>
        <v>19081.576444238272</v>
      </c>
      <c r="H64" s="59">
        <f t="shared" si="2"/>
        <v>6277.9638568415503</v>
      </c>
      <c r="I64" s="59">
        <f t="shared" si="2"/>
        <v>5113.6552444769532</v>
      </c>
      <c r="J64" s="59">
        <f t="shared" si="2"/>
        <v>13498.578059536494</v>
      </c>
      <c r="K64" s="11"/>
      <c r="L64" s="11"/>
      <c r="M64" s="15"/>
      <c r="O64" s="12"/>
    </row>
    <row r="65" spans="1:15" x14ac:dyDescent="0.3">
      <c r="A65" s="7" t="s">
        <v>13</v>
      </c>
      <c r="B65" s="59">
        <f>B37-(B51-MIN(B$48:B$59))</f>
        <v>4391.0181671896062</v>
      </c>
      <c r="C65" s="59">
        <f t="shared" si="2"/>
        <v>11649.740007294635</v>
      </c>
      <c r="D65" s="59">
        <f t="shared" si="2"/>
        <v>54122.37211884938</v>
      </c>
      <c r="E65" s="59">
        <f t="shared" si="2"/>
        <v>21184.225459713081</v>
      </c>
      <c r="F65" s="59">
        <f t="shared" si="2"/>
        <v>3682.5928632729315</v>
      </c>
      <c r="G65" s="59">
        <f>G37-(G51-MIN(G$48:G$59))</f>
        <v>22943.571323406992</v>
      </c>
      <c r="H65" s="59">
        <f t="shared" si="2"/>
        <v>7292.8854224150455</v>
      </c>
      <c r="I65" s="59">
        <f t="shared" si="2"/>
        <v>6072.0042715070922</v>
      </c>
      <c r="J65" s="59">
        <f t="shared" si="2"/>
        <v>16933.816286351255</v>
      </c>
      <c r="K65" s="11"/>
      <c r="L65" s="11"/>
      <c r="M65" s="15"/>
      <c r="O65" s="12"/>
    </row>
    <row r="66" spans="1:15" x14ac:dyDescent="0.3">
      <c r="A66" s="7" t="s">
        <v>14</v>
      </c>
      <c r="B66" s="59">
        <f t="shared" si="2"/>
        <v>4501.2395262127566</v>
      </c>
      <c r="C66" s="59">
        <f>C38-(C52-MIN(C$48:C$59))</f>
        <v>11763.393667601296</v>
      </c>
      <c r="D66" s="59">
        <f>D38-(D52-MIN(D$48:D$59))</f>
        <v>54019.781074829785</v>
      </c>
      <c r="E66" s="59">
        <f t="shared" si="2"/>
        <v>21709.655570326744</v>
      </c>
      <c r="F66" s="59">
        <f t="shared" si="2"/>
        <v>3835.5120089146253</v>
      </c>
      <c r="G66" s="59">
        <f t="shared" si="2"/>
        <v>23255.632061620097</v>
      </c>
      <c r="H66" s="59">
        <f t="shared" si="2"/>
        <v>7430.0123449038147</v>
      </c>
      <c r="I66" s="59">
        <f t="shared" si="2"/>
        <v>6104.9276425153039</v>
      </c>
      <c r="J66" s="59">
        <f t="shared" si="2"/>
        <v>17278.845143075603</v>
      </c>
      <c r="K66" s="11"/>
      <c r="L66" s="11"/>
      <c r="M66" s="15"/>
      <c r="O66" s="12"/>
    </row>
    <row r="67" spans="1:15" x14ac:dyDescent="0.3">
      <c r="A67" s="7" t="s">
        <v>15</v>
      </c>
      <c r="B67" s="59">
        <f t="shared" si="2"/>
        <v>4255.663348536953</v>
      </c>
      <c r="C67" s="59">
        <f t="shared" si="2"/>
        <v>10785.563045430263</v>
      </c>
      <c r="D67" s="59">
        <f t="shared" si="2"/>
        <v>46599.024531002462</v>
      </c>
      <c r="E67" s="59">
        <f t="shared" si="2"/>
        <v>20212.623763567412</v>
      </c>
      <c r="F67" s="59">
        <f t="shared" si="2"/>
        <v>3379.8530540701659</v>
      </c>
      <c r="G67" s="59">
        <f t="shared" si="2"/>
        <v>20354.415365632318</v>
      </c>
      <c r="H67" s="59">
        <f t="shared" si="2"/>
        <v>6803.3770583607429</v>
      </c>
      <c r="I67" s="59">
        <f t="shared" si="2"/>
        <v>5579.6689044797195</v>
      </c>
      <c r="J67" s="59">
        <f t="shared" si="2"/>
        <v>14608.672648919937</v>
      </c>
      <c r="K67" s="11"/>
      <c r="L67" s="11"/>
      <c r="M67" s="15"/>
      <c r="O67" s="12"/>
    </row>
    <row r="68" spans="1:15" x14ac:dyDescent="0.3">
      <c r="A68" s="7" t="s">
        <v>16</v>
      </c>
      <c r="B68" s="59">
        <f t="shared" si="2"/>
        <v>4224.5339532762155</v>
      </c>
      <c r="C68" s="59">
        <f t="shared" si="2"/>
        <v>10141.058792238486</v>
      </c>
      <c r="D68" s="59">
        <f t="shared" si="2"/>
        <v>40981.585343481929</v>
      </c>
      <c r="E68" s="59">
        <f t="shared" si="2"/>
        <v>18346.530620998903</v>
      </c>
      <c r="F68" s="59">
        <f t="shared" si="2"/>
        <v>3119.8383259244615</v>
      </c>
      <c r="G68" s="59">
        <f t="shared" si="2"/>
        <v>18184.491211089935</v>
      </c>
      <c r="H68" s="59">
        <f t="shared" si="2"/>
        <v>6367.6900645124788</v>
      </c>
      <c r="I68" s="59">
        <f t="shared" si="2"/>
        <v>5026.3441885231323</v>
      </c>
      <c r="J68" s="59">
        <f t="shared" si="2"/>
        <v>13793.517893016569</v>
      </c>
      <c r="K68" s="11"/>
      <c r="L68" s="11"/>
      <c r="M68" s="15"/>
      <c r="O68" s="12"/>
    </row>
    <row r="69" spans="1:15" x14ac:dyDescent="0.3">
      <c r="A69" s="7" t="s">
        <v>17</v>
      </c>
      <c r="B69" s="59">
        <f t="shared" si="2"/>
        <v>4808.0868668601879</v>
      </c>
      <c r="C69" s="59">
        <f t="shared" si="2"/>
        <v>11664.244202505435</v>
      </c>
      <c r="D69" s="59">
        <f t="shared" si="2"/>
        <v>43512.857841055164</v>
      </c>
      <c r="E69" s="59">
        <f t="shared" si="2"/>
        <v>19511.723998963203</v>
      </c>
      <c r="F69" s="59">
        <f t="shared" si="2"/>
        <v>3482.6606366474507</v>
      </c>
      <c r="G69" s="59">
        <f t="shared" si="2"/>
        <v>18319.37673573854</v>
      </c>
      <c r="H69" s="59">
        <f t="shared" si="2"/>
        <v>7526.6690460572645</v>
      </c>
      <c r="I69" s="59">
        <f t="shared" si="2"/>
        <v>5198.4288169387082</v>
      </c>
      <c r="J69" s="59">
        <f t="shared" si="2"/>
        <v>14142.365757153833</v>
      </c>
      <c r="K69" s="11"/>
      <c r="L69" s="11"/>
      <c r="M69" s="15"/>
      <c r="O69" s="12"/>
    </row>
    <row r="70" spans="1:15" x14ac:dyDescent="0.3">
      <c r="A70" s="7" t="s">
        <v>18</v>
      </c>
      <c r="B70" s="59">
        <f t="shared" si="2"/>
        <v>5305.6234381784207</v>
      </c>
      <c r="C70" s="59">
        <f>C42-(C56-MIN(C$48:C$59))</f>
        <v>12258.424167239002</v>
      </c>
      <c r="D70" s="59">
        <f t="shared" si="2"/>
        <v>47077.726374821221</v>
      </c>
      <c r="E70" s="59">
        <f t="shared" si="2"/>
        <v>21682.199095093176</v>
      </c>
      <c r="F70" s="59">
        <f t="shared" si="2"/>
        <v>4041.4489304226481</v>
      </c>
      <c r="G70" s="59">
        <f t="shared" si="2"/>
        <v>22571.68825408088</v>
      </c>
      <c r="H70" s="59">
        <f t="shared" si="2"/>
        <v>8790.6809801424279</v>
      </c>
      <c r="I70" s="59">
        <f t="shared" si="2"/>
        <v>6690.1133170103003</v>
      </c>
      <c r="J70" s="59">
        <f t="shared" si="2"/>
        <v>15957.823443011946</v>
      </c>
      <c r="K70" s="11"/>
      <c r="L70" s="11"/>
      <c r="M70" s="15"/>
      <c r="O70" s="12"/>
    </row>
    <row r="71" spans="1:15" x14ac:dyDescent="0.3">
      <c r="A71" s="7" t="s">
        <v>19</v>
      </c>
      <c r="B71" s="59">
        <f t="shared" si="2"/>
        <v>5645.4250860826605</v>
      </c>
      <c r="C71" s="59">
        <f t="shared" si="2"/>
        <v>13257.901506278076</v>
      </c>
      <c r="D71" s="59">
        <f t="shared" si="2"/>
        <v>50797.126400591376</v>
      </c>
      <c r="E71" s="59">
        <f t="shared" si="2"/>
        <v>22906.305806575314</v>
      </c>
      <c r="F71" s="59">
        <f t="shared" si="2"/>
        <v>4469.6292384818244</v>
      </c>
      <c r="G71" s="59">
        <f t="shared" si="2"/>
        <v>23240.663732507197</v>
      </c>
      <c r="H71" s="59">
        <f t="shared" si="2"/>
        <v>8759.9416165867842</v>
      </c>
      <c r="I71" s="59">
        <f t="shared" si="2"/>
        <v>6570.4806721346959</v>
      </c>
      <c r="J71" s="59">
        <f t="shared" si="2"/>
        <v>17315.256520762105</v>
      </c>
      <c r="K71" s="11"/>
      <c r="L71" s="11"/>
      <c r="M71" s="15"/>
      <c r="O71" s="12"/>
    </row>
    <row r="72" spans="1:15" x14ac:dyDescent="0.3">
      <c r="A72" s="7" t="s">
        <v>20</v>
      </c>
      <c r="B72" s="59">
        <f t="shared" si="2"/>
        <v>5639.0237100567256</v>
      </c>
      <c r="C72" s="59">
        <f t="shared" si="2"/>
        <v>13365.185889717301</v>
      </c>
      <c r="D72" s="59">
        <f t="shared" si="2"/>
        <v>51093.39823451807</v>
      </c>
      <c r="E72" s="59">
        <f t="shared" si="2"/>
        <v>23058.12719963925</v>
      </c>
      <c r="F72" s="59">
        <f t="shared" si="2"/>
        <v>4489.8831527242564</v>
      </c>
      <c r="G72" s="59">
        <f t="shared" si="2"/>
        <v>23156.163308874726</v>
      </c>
      <c r="H72" s="59">
        <f t="shared" si="2"/>
        <v>8844.0181165072227</v>
      </c>
      <c r="I72" s="59">
        <f t="shared" si="2"/>
        <v>6600.0587510744017</v>
      </c>
      <c r="J72" s="59">
        <f t="shared" si="2"/>
        <v>17366.384016888045</v>
      </c>
      <c r="K72" s="11"/>
      <c r="L72" s="11"/>
      <c r="M72" s="15"/>
      <c r="O72" s="12"/>
    </row>
    <row r="73" spans="1:15" x14ac:dyDescent="0.3">
      <c r="A73" s="7" t="s">
        <v>21</v>
      </c>
      <c r="B73" s="59">
        <f t="shared" si="2"/>
        <v>5031.5501504699587</v>
      </c>
      <c r="C73" s="59">
        <f t="shared" si="2"/>
        <v>12156.815996281952</v>
      </c>
      <c r="D73" s="59">
        <f t="shared" si="2"/>
        <v>46859.239312931888</v>
      </c>
      <c r="E73" s="59">
        <f t="shared" si="2"/>
        <v>20565.746130067339</v>
      </c>
      <c r="F73" s="59">
        <f t="shared" si="2"/>
        <v>3622.5205754351914</v>
      </c>
      <c r="G73" s="59">
        <f t="shared" si="2"/>
        <v>20070.356893830321</v>
      </c>
      <c r="H73" s="59">
        <f t="shared" si="2"/>
        <v>7251.2984022354385</v>
      </c>
      <c r="I73" s="59">
        <f t="shared" si="2"/>
        <v>5473.8560708095665</v>
      </c>
      <c r="J73" s="59">
        <f t="shared" si="2"/>
        <v>14486.996877847423</v>
      </c>
      <c r="K73" s="11"/>
      <c r="L73" s="11"/>
      <c r="M73" s="15"/>
      <c r="O73" s="12"/>
    </row>
    <row r="75" spans="1:15" x14ac:dyDescent="0.3">
      <c r="A75" s="1" t="s">
        <v>94</v>
      </c>
      <c r="B75" s="2" t="s">
        <v>36</v>
      </c>
    </row>
    <row r="76" spans="1:15" x14ac:dyDescent="0.3">
      <c r="A76" s="7" t="s">
        <v>10</v>
      </c>
      <c r="B76" s="59">
        <f>$B$17-SUM($B62:$J62)</f>
        <v>53899.293247007852</v>
      </c>
      <c r="D76" s="15"/>
    </row>
    <row r="77" spans="1:15" x14ac:dyDescent="0.3">
      <c r="A77" s="7" t="s">
        <v>11</v>
      </c>
      <c r="B77" s="59">
        <f>$B$17-SUM($B63:$J63)</f>
        <v>61959.108572582962</v>
      </c>
      <c r="D77" s="15"/>
    </row>
    <row r="78" spans="1:15" x14ac:dyDescent="0.3">
      <c r="A78" s="7" t="s">
        <v>12</v>
      </c>
      <c r="B78" s="59">
        <f>$B$17-SUM($B64:$J64)</f>
        <v>44752.02103059215</v>
      </c>
      <c r="D78" s="15"/>
    </row>
    <row r="79" spans="1:15" x14ac:dyDescent="0.3">
      <c r="A79" s="7" t="s">
        <v>13</v>
      </c>
      <c r="B79" s="59">
        <f>$B$17-SUM($B65:$J65)</f>
        <v>19146.069457986043</v>
      </c>
      <c r="D79" s="15"/>
    </row>
    <row r="80" spans="1:15" x14ac:dyDescent="0.3">
      <c r="A80" s="7" t="s">
        <v>14</v>
      </c>
      <c r="B80" s="59">
        <f>$B$17-SUM($B66:$J66)</f>
        <v>17519.296337986016</v>
      </c>
      <c r="D80" s="15"/>
    </row>
    <row r="81" spans="1:4" x14ac:dyDescent="0.3">
      <c r="A81" s="7" t="s">
        <v>15</v>
      </c>
      <c r="B81" s="59">
        <f t="shared" ref="B81:B87" si="3">$B$17-SUM($B67:$J67)</f>
        <v>34839.433657986054</v>
      </c>
      <c r="D81" s="15"/>
    </row>
    <row r="82" spans="1:4" x14ac:dyDescent="0.3">
      <c r="A82" s="7" t="s">
        <v>16</v>
      </c>
      <c r="B82" s="59">
        <f t="shared" si="3"/>
        <v>47232.704984923927</v>
      </c>
      <c r="D82" s="15"/>
    </row>
    <row r="83" spans="1:4" x14ac:dyDescent="0.3">
      <c r="A83" s="7" t="s">
        <v>17</v>
      </c>
      <c r="B83" s="59">
        <f t="shared" si="3"/>
        <v>39251.88147606625</v>
      </c>
      <c r="D83" s="15"/>
    </row>
    <row r="84" spans="1:4" x14ac:dyDescent="0.3">
      <c r="A84" s="7" t="s">
        <v>18</v>
      </c>
      <c r="B84" s="59">
        <f t="shared" si="3"/>
        <v>23042.567377986037</v>
      </c>
      <c r="D84" s="15"/>
    </row>
    <row r="85" spans="1:4" x14ac:dyDescent="0.3">
      <c r="A85" s="7" t="s">
        <v>19</v>
      </c>
      <c r="B85" s="59">
        <f t="shared" si="3"/>
        <v>14455.564797986008</v>
      </c>
      <c r="D85" s="15"/>
    </row>
    <row r="86" spans="1:4" x14ac:dyDescent="0.3">
      <c r="A86" s="7" t="s">
        <v>20</v>
      </c>
      <c r="B86" s="59">
        <f t="shared" si="3"/>
        <v>13806.052997986029</v>
      </c>
      <c r="D86" s="15"/>
    </row>
    <row r="87" spans="1:4" x14ac:dyDescent="0.3">
      <c r="A87" s="7" t="s">
        <v>21</v>
      </c>
      <c r="B87" s="59">
        <f t="shared" si="3"/>
        <v>31899.914968076977</v>
      </c>
      <c r="D87" s="15"/>
    </row>
    <row r="88" spans="1:4" x14ac:dyDescent="0.3">
      <c r="A88" s="10" t="s">
        <v>37</v>
      </c>
      <c r="B88" s="61">
        <f>SUM($B$76:$B$87)/$B$17</f>
        <v>2.399999999999999</v>
      </c>
    </row>
    <row r="90" spans="1:4" x14ac:dyDescent="0.3">
      <c r="A90" s="1" t="s">
        <v>95</v>
      </c>
      <c r="B90" s="60">
        <f>(SUM($B$76:$B$87)-$D$91*$B$17)/12</f>
        <v>-1.4551915228366852E-11</v>
      </c>
      <c r="D90" s="1" t="s">
        <v>39</v>
      </c>
    </row>
    <row r="91" spans="1:4" x14ac:dyDescent="0.3">
      <c r="A91" s="1" t="s">
        <v>38</v>
      </c>
      <c r="D91" s="16">
        <f>'計算用(最新期待容量)'!D91</f>
        <v>2.4</v>
      </c>
    </row>
    <row r="92" spans="1:4" ht="15.6" thickBot="1" x14ac:dyDescent="0.35"/>
    <row r="93" spans="1:4" ht="15.6" thickBot="1" x14ac:dyDescent="0.35">
      <c r="A93" s="1" t="s">
        <v>96</v>
      </c>
      <c r="B93" s="62">
        <f>(MIN($K$48:$K$59)+$B$90)*1000</f>
        <v>-1.4551915228366852E-8</v>
      </c>
    </row>
    <row r="94" spans="1:4" ht="15.6" thickBot="1" x14ac:dyDescent="0.35"/>
    <row r="95" spans="1:4" ht="15.6" thickBot="1" x14ac:dyDescent="0.35">
      <c r="A95" s="1" t="s">
        <v>55</v>
      </c>
      <c r="B95" s="63" t="e">
        <f>B93/入力!$E$17</f>
        <v>#DIV/0!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8F2D-2B97-4DE2-B5B3-12D7BFFD35E9}">
  <sheetPr codeName="Sheet10">
    <tabColor theme="8" tint="0.59999389629810485"/>
  </sheetPr>
  <dimension ref="A1:O95"/>
  <sheetViews>
    <sheetView zoomScale="80" zoomScaleNormal="80" workbookViewId="0">
      <selection activeCell="R30" sqref="R30"/>
    </sheetView>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90</v>
      </c>
    </row>
    <row r="4" spans="1:13" x14ac:dyDescent="0.3">
      <c r="A4" s="7" t="s">
        <v>10</v>
      </c>
      <c r="B4" s="65">
        <f>'計算用(最新期待容量)'!B4</f>
        <v>4823.8879999999999</v>
      </c>
      <c r="C4" s="65">
        <f>'計算用(最新期待容量)'!C4</f>
        <v>12517.366</v>
      </c>
      <c r="D4" s="65">
        <f>'計算用(最新期待容量)'!D4</f>
        <v>40076.329999999994</v>
      </c>
      <c r="E4" s="65">
        <f>'計算用(最新期待容量)'!E4</f>
        <v>18623.509999999998</v>
      </c>
      <c r="F4" s="65">
        <f>'計算用(最新期待容量)'!F4</f>
        <v>3614.22</v>
      </c>
      <c r="G4" s="65">
        <f>'計算用(最新期待容量)'!G4</f>
        <v>17266.18</v>
      </c>
      <c r="H4" s="65">
        <f>'計算用(最新期待容量)'!H4</f>
        <v>6770.5764200000003</v>
      </c>
      <c r="I4" s="65">
        <f>'計算用(最新期待容量)'!I4</f>
        <v>4931.84</v>
      </c>
      <c r="J4" s="65">
        <f>'計算用(最新期待容量)'!J4</f>
        <v>12538.248000000001</v>
      </c>
    </row>
    <row r="5" spans="1:13" x14ac:dyDescent="0.3">
      <c r="A5" s="7" t="s">
        <v>11</v>
      </c>
      <c r="B5" s="65">
        <f>'計算用(最新期待容量)'!B5</f>
        <v>4339.9379999999992</v>
      </c>
      <c r="C5" s="65">
        <f>'計算用(最新期待容量)'!C5</f>
        <v>11517.134</v>
      </c>
      <c r="D5" s="65">
        <f>'計算用(最新期待容量)'!D5</f>
        <v>39761.94</v>
      </c>
      <c r="E5" s="65">
        <f>'計算用(最新期待容量)'!E5</f>
        <v>18861.73</v>
      </c>
      <c r="F5" s="65">
        <f>'計算用(最新期待容量)'!F5</f>
        <v>3458.43</v>
      </c>
      <c r="G5" s="65">
        <f>'計算用(最新期待容量)'!G5</f>
        <v>18375.55</v>
      </c>
      <c r="H5" s="65">
        <f>'計算用(最新期待容量)'!H5</f>
        <v>6674.44434</v>
      </c>
      <c r="I5" s="65">
        <f>'計算用(最新期待容量)'!I5</f>
        <v>5106.28</v>
      </c>
      <c r="J5" s="65">
        <f>'計算用(最新期待容量)'!J5</f>
        <v>13489.904</v>
      </c>
    </row>
    <row r="6" spans="1:13" x14ac:dyDescent="0.3">
      <c r="A6" s="7" t="s">
        <v>12</v>
      </c>
      <c r="B6" s="65">
        <f>'計算用(最新期待容量)'!B6</f>
        <v>4525.2080000000005</v>
      </c>
      <c r="C6" s="65">
        <f>'計算用(最新期待容量)'!C6</f>
        <v>12613.320000000002</v>
      </c>
      <c r="D6" s="65">
        <f>'計算用(最新期待容量)'!D6</f>
        <v>46292.637999999999</v>
      </c>
      <c r="E6" s="65">
        <f>'計算用(最新期待容量)'!E6</f>
        <v>20526.100000000002</v>
      </c>
      <c r="F6" s="65">
        <f>'計算用(最新期待容量)'!F6</f>
        <v>4029.64</v>
      </c>
      <c r="G6" s="65">
        <f>'計算用(最新期待容量)'!G6</f>
        <v>21058.09</v>
      </c>
      <c r="H6" s="65">
        <f>'計算用(最新期待容量)'!H6</f>
        <v>7658.0580799999998</v>
      </c>
      <c r="I6" s="65">
        <f>'計算用(最新期待容量)'!I6</f>
        <v>5930.9000000000005</v>
      </c>
      <c r="J6" s="65">
        <f>'計算用(最新期待容量)'!J6</f>
        <v>15202.602000000001</v>
      </c>
    </row>
    <row r="7" spans="1:13" x14ac:dyDescent="0.3">
      <c r="A7" s="7" t="s">
        <v>13</v>
      </c>
      <c r="B7" s="65">
        <f>'計算用(最新期待容量)'!B7</f>
        <v>5156.3940000000002</v>
      </c>
      <c r="C7" s="65">
        <f>'計算用(最新期待容量)'!C7</f>
        <v>15162.294</v>
      </c>
      <c r="D7" s="65">
        <f>'計算用(最新期待容量)'!D7</f>
        <v>60093.112000000001</v>
      </c>
      <c r="E7" s="65">
        <f>'計算用(最新期待容量)'!E7</f>
        <v>25433.350000000002</v>
      </c>
      <c r="F7" s="65">
        <f>'計算用(最新期待容量)'!F7</f>
        <v>4850.1099999999997</v>
      </c>
      <c r="G7" s="65">
        <f>'計算用(最新期待容量)'!G7</f>
        <v>26741.97</v>
      </c>
      <c r="H7" s="65">
        <f>'計算用(最新期待容量)'!H7</f>
        <v>9849.8659200000002</v>
      </c>
      <c r="I7" s="65">
        <f>'計算用(最新期待容量)'!I7</f>
        <v>7358.12</v>
      </c>
      <c r="J7" s="65">
        <f>'計算用(最新期待容量)'!J7</f>
        <v>19678.989999999998</v>
      </c>
    </row>
    <row r="8" spans="1:13" x14ac:dyDescent="0.3">
      <c r="A8" s="7" t="s">
        <v>14</v>
      </c>
      <c r="B8" s="65">
        <f>'計算用(最新期待容量)'!B8</f>
        <v>5218.1099999999997</v>
      </c>
      <c r="C8" s="65">
        <f>'計算用(最新期待容量)'!C8</f>
        <v>15515.214</v>
      </c>
      <c r="D8" s="65">
        <f>'計算用(最新期待容量)'!D8</f>
        <v>60091.920000000006</v>
      </c>
      <c r="E8" s="65">
        <f>'計算用(最新期待容量)'!E8</f>
        <v>25433.350000000002</v>
      </c>
      <c r="F8" s="65">
        <f>'計算用(最新期待容量)'!F8</f>
        <v>4850.1099999999997</v>
      </c>
      <c r="G8" s="65">
        <f>'計算用(最新期待容量)'!G8</f>
        <v>26747.93</v>
      </c>
      <c r="H8" s="65">
        <f>'計算用(最新期待容量)'!H8</f>
        <v>9847.3550399999986</v>
      </c>
      <c r="I8" s="65">
        <f>'計算用(最新期待容量)'!I8</f>
        <v>7358.12</v>
      </c>
      <c r="J8" s="65">
        <f>'計算用(最新期待容量)'!J8</f>
        <v>19678.989999999998</v>
      </c>
    </row>
    <row r="9" spans="1:13" x14ac:dyDescent="0.3">
      <c r="A9" s="7" t="s">
        <v>15</v>
      </c>
      <c r="B9" s="65">
        <f>'計算用(最新期待容量)'!B9</f>
        <v>4834.4179999999997</v>
      </c>
      <c r="C9" s="65">
        <f>'計算用(最新期待容量)'!C9</f>
        <v>13764.882</v>
      </c>
      <c r="D9" s="65">
        <f>'計算用(最新期待容量)'!D9</f>
        <v>51018.951999999997</v>
      </c>
      <c r="E9" s="65">
        <f>'計算用(最新期待容量)'!E9</f>
        <v>23375.16</v>
      </c>
      <c r="F9" s="65">
        <f>'計算用(最新期待容量)'!F9</f>
        <v>4258.13</v>
      </c>
      <c r="G9" s="65">
        <f>'計算用(最新期待容量)'!G9</f>
        <v>23181.47</v>
      </c>
      <c r="H9" s="65">
        <f>'計算用(最新期待容量)'!H9</f>
        <v>8580.897719999999</v>
      </c>
      <c r="I9" s="65">
        <f>'計算用(最新期待容量)'!I9</f>
        <v>6581.08</v>
      </c>
      <c r="J9" s="65">
        <f>'計算用(最新期待容量)'!J9</f>
        <v>17135.242000000002</v>
      </c>
    </row>
    <row r="10" spans="1:13" x14ac:dyDescent="0.3">
      <c r="A10" s="7" t="s">
        <v>16</v>
      </c>
      <c r="B10" s="65">
        <f>'計算用(最新期待容量)'!B10</f>
        <v>4587.3</v>
      </c>
      <c r="C10" s="65">
        <f>'計算用(最新期待容量)'!C10</f>
        <v>11850.904</v>
      </c>
      <c r="D10" s="65">
        <f>'計算用(最新期待容量)'!D10</f>
        <v>41445.258000000002</v>
      </c>
      <c r="E10" s="65">
        <f>'計算用(最新期待容量)'!E10</f>
        <v>19521.68</v>
      </c>
      <c r="F10" s="65">
        <f>'計算用(最新期待容量)'!F10</f>
        <v>3593.4399999999996</v>
      </c>
      <c r="G10" s="65">
        <f>'計算用(最新期待容量)'!G10</f>
        <v>18950.59</v>
      </c>
      <c r="H10" s="65">
        <f>'計算用(最新期待容量)'!H10</f>
        <v>7195.4338799999996</v>
      </c>
      <c r="I10" s="65">
        <f>'計算用(最新期待容量)'!I10</f>
        <v>5534.45</v>
      </c>
      <c r="J10" s="65">
        <f>'計算用(最新期待容量)'!J10</f>
        <v>14707.485999999999</v>
      </c>
    </row>
    <row r="11" spans="1:13" x14ac:dyDescent="0.3">
      <c r="A11" s="7" t="s">
        <v>17</v>
      </c>
      <c r="B11" s="65">
        <f>'計算用(最新期待容量)'!B11</f>
        <v>5306.1</v>
      </c>
      <c r="C11" s="65">
        <f>'計算用(最新期待容量)'!C11</f>
        <v>13376.326000000001</v>
      </c>
      <c r="D11" s="65">
        <f>'計算用(最新期待容量)'!D11</f>
        <v>42567.572</v>
      </c>
      <c r="E11" s="65">
        <f>'計算用(最新期待容量)'!E11</f>
        <v>19476.62</v>
      </c>
      <c r="F11" s="65">
        <f>'計算用(最新期待容量)'!F11</f>
        <v>3884.2400000000002</v>
      </c>
      <c r="G11" s="65">
        <f>'計算用(最新期待容量)'!G11</f>
        <v>18157.05</v>
      </c>
      <c r="H11" s="65">
        <f>'計算用(最新期待容量)'!H11</f>
        <v>7508.8176000000003</v>
      </c>
      <c r="I11" s="65">
        <f>'計算用(最新期待容量)'!I11</f>
        <v>5280.72</v>
      </c>
      <c r="J11" s="65">
        <f>'計算用(最新期待容量)'!J11</f>
        <v>14277.246000000001</v>
      </c>
    </row>
    <row r="12" spans="1:13" x14ac:dyDescent="0.3">
      <c r="A12" s="7" t="s">
        <v>18</v>
      </c>
      <c r="B12" s="65">
        <f>'計算用(最新期待容量)'!B12</f>
        <v>6048.8159999999998</v>
      </c>
      <c r="C12" s="65">
        <f>'計算用(最新期待容量)'!C12</f>
        <v>15114.810000000001</v>
      </c>
      <c r="D12" s="65">
        <f>'計算用(最新期待容量)'!D12</f>
        <v>48176.665999999997</v>
      </c>
      <c r="E12" s="65">
        <f>'計算用(最新期待容量)'!E12</f>
        <v>22828.95</v>
      </c>
      <c r="F12" s="65">
        <f>'計算用(最新期待容量)'!F12</f>
        <v>4746.25</v>
      </c>
      <c r="G12" s="65">
        <f>'計算用(最新期待容量)'!G12</f>
        <v>23727.71</v>
      </c>
      <c r="H12" s="65">
        <f>'計算用(最新期待容量)'!H12</f>
        <v>9384.496000000001</v>
      </c>
      <c r="I12" s="65">
        <f>'計算用(最新期待容量)'!I12</f>
        <v>7040.96</v>
      </c>
      <c r="J12" s="65">
        <f>'計算用(最新期待容量)'!J12</f>
        <v>16897.140000000003</v>
      </c>
    </row>
    <row r="13" spans="1:13" x14ac:dyDescent="0.3">
      <c r="A13" s="7" t="s">
        <v>19</v>
      </c>
      <c r="B13" s="65">
        <f>'計算用(最新期待容量)'!B13</f>
        <v>6296.93</v>
      </c>
      <c r="C13" s="65">
        <f>'計算用(最新期待容量)'!C13</f>
        <v>16034.414000000001</v>
      </c>
      <c r="D13" s="65">
        <f>'計算用(最新期待容量)'!D13</f>
        <v>52232.645999999993</v>
      </c>
      <c r="E13" s="65">
        <f>'計算用(最新期待容量)'!E13</f>
        <v>24316.260000000002</v>
      </c>
      <c r="F13" s="65">
        <f>'計算用(最新期待容量)'!F13</f>
        <v>5088.9799999999996</v>
      </c>
      <c r="G13" s="65">
        <f>'計算用(最新期待容量)'!G13</f>
        <v>24562.97</v>
      </c>
      <c r="H13" s="65">
        <f>'計算用(最新期待容量)'!H13</f>
        <v>9620.4065799999989</v>
      </c>
      <c r="I13" s="65">
        <f>'計算用(最新期待容量)'!I13</f>
        <v>7040.96</v>
      </c>
      <c r="J13" s="65">
        <f>'計算用(最新期待容量)'!J13</f>
        <v>18360.964</v>
      </c>
    </row>
    <row r="14" spans="1:13" x14ac:dyDescent="0.3">
      <c r="A14" s="7" t="s">
        <v>20</v>
      </c>
      <c r="B14" s="65">
        <f>'計算用(最新期待容量)'!B14</f>
        <v>6259.8720000000003</v>
      </c>
      <c r="C14" s="65">
        <f>'計算用(最新期待容量)'!C14</f>
        <v>15976.628000000001</v>
      </c>
      <c r="D14" s="65">
        <f>'計算用(最新期待容量)'!D14</f>
        <v>52230.903999999995</v>
      </c>
      <c r="E14" s="65">
        <f>'計算用(最新期待容量)'!E14</f>
        <v>24316.260000000002</v>
      </c>
      <c r="F14" s="65">
        <f>'計算用(最新期待容量)'!F14</f>
        <v>5088.9799999999996</v>
      </c>
      <c r="G14" s="65">
        <f>'計算用(最新期待容量)'!G14</f>
        <v>24580.84</v>
      </c>
      <c r="H14" s="65">
        <f>'計算用(最新期待容量)'!H14</f>
        <v>9620.3043800000014</v>
      </c>
      <c r="I14" s="65">
        <f>'計算用(最新期待容量)'!I14</f>
        <v>7040.96</v>
      </c>
      <c r="J14" s="65">
        <f>'計算用(最新期待容量)'!J14</f>
        <v>18360.964</v>
      </c>
    </row>
    <row r="15" spans="1:13" x14ac:dyDescent="0.3">
      <c r="A15" s="7" t="s">
        <v>21</v>
      </c>
      <c r="B15" s="65">
        <f>'計算用(最新期待容量)'!B15</f>
        <v>5504.5120000000006</v>
      </c>
      <c r="C15" s="65">
        <f>'計算用(最新期待容量)'!C15</f>
        <v>14450.494000000001</v>
      </c>
      <c r="D15" s="65">
        <f>'計算用(最新期待容量)'!D15</f>
        <v>47317.816000000006</v>
      </c>
      <c r="E15" s="65">
        <f>'計算用(最新期待容量)'!E15</f>
        <v>21570.22</v>
      </c>
      <c r="F15" s="65">
        <f>'計算用(最新期待容量)'!F15</f>
        <v>4351.6000000000004</v>
      </c>
      <c r="G15" s="65">
        <f>'計算用(最新期待容量)'!G15</f>
        <v>21146.48</v>
      </c>
      <c r="H15" s="65">
        <f>'計算用(最新期待容量)'!H15</f>
        <v>7948.9551599999995</v>
      </c>
      <c r="I15" s="65">
        <f>'計算用(最新期待容量)'!I15</f>
        <v>5899.1799999999994</v>
      </c>
      <c r="J15" s="65">
        <f>'計算用(最新期待容量)'!J15</f>
        <v>15179.686</v>
      </c>
    </row>
    <row r="16" spans="1:13" x14ac:dyDescent="0.3">
      <c r="B16" s="2"/>
      <c r="C16" s="2"/>
      <c r="D16" s="2"/>
      <c r="E16" s="2"/>
      <c r="F16" s="2"/>
      <c r="G16" s="2"/>
      <c r="H16" s="2"/>
      <c r="I16" s="2"/>
      <c r="J16" s="2"/>
      <c r="K16" s="2"/>
    </row>
    <row r="17" spans="1:12" x14ac:dyDescent="0.3">
      <c r="A17" s="1" t="s">
        <v>35</v>
      </c>
      <c r="B17" s="22">
        <f>'計算用(最新期待容量)'!B17</f>
        <v>167418.29537798604</v>
      </c>
      <c r="C17" s="2"/>
      <c r="D17" s="2"/>
      <c r="E17" s="2"/>
      <c r="F17" s="2"/>
      <c r="G17" s="2"/>
      <c r="H17" s="2"/>
      <c r="I17" s="2"/>
      <c r="J17" s="2"/>
      <c r="K17" s="2"/>
    </row>
    <row r="18" spans="1:12" x14ac:dyDescent="0.3">
      <c r="L18" s="9"/>
    </row>
    <row r="19" spans="1:12" x14ac:dyDescent="0.3">
      <c r="A19" s="1" t="s">
        <v>102</v>
      </c>
    </row>
    <row r="20" spans="1:12" x14ac:dyDescent="0.3">
      <c r="A20" s="7" t="s">
        <v>10</v>
      </c>
      <c r="B20" s="65">
        <f>'計算用(最新期待容量)'!B20</f>
        <v>717.5919928564665</v>
      </c>
      <c r="C20" s="65">
        <f>'計算用(最新期待容量)'!C20</f>
        <v>3026.4408943567669</v>
      </c>
      <c r="D20" s="65">
        <f>'計算用(最新期待容量)'!D20</f>
        <v>1676.5203559777228</v>
      </c>
      <c r="E20" s="65">
        <f>'計算用(最新期待容量)'!E20</f>
        <v>1609.0157690986243</v>
      </c>
      <c r="F20" s="65">
        <f>'計算用(最新期待容量)'!F20</f>
        <v>1128.5468404328981</v>
      </c>
      <c r="G20" s="65">
        <f>'計算用(最新期待容量)'!G20</f>
        <v>1715.7335264373303</v>
      </c>
      <c r="H20" s="65">
        <f>'計算用(最新期待容量)'!H20</f>
        <v>807.09364628096773</v>
      </c>
      <c r="I20" s="65">
        <f>'計算用(最新期待容量)'!I20</f>
        <v>499.03694002414341</v>
      </c>
      <c r="J20" s="65">
        <f>'計算用(最新期待容量)'!J20</f>
        <v>848.82003453508241</v>
      </c>
    </row>
    <row r="21" spans="1:12" x14ac:dyDescent="0.3">
      <c r="A21" s="7" t="s">
        <v>11</v>
      </c>
      <c r="B21" s="65">
        <f>'計算用(最新期待容量)'!B21</f>
        <v>928.92684278416027</v>
      </c>
      <c r="C21" s="65">
        <f>'計算用(最新期待容量)'!C21</f>
        <v>3597.2826075049766</v>
      </c>
      <c r="D21" s="65">
        <f>'計算用(最新期待容量)'!D21</f>
        <v>3421.2896439324422</v>
      </c>
      <c r="E21" s="65">
        <f>'計算用(最新期待容量)'!E21</f>
        <v>2727.6589109298993</v>
      </c>
      <c r="F21" s="65">
        <f>'計算用(最新期待容量)'!F21</f>
        <v>1285.1722667204547</v>
      </c>
      <c r="G21" s="65">
        <f>'計算用(最新期待容量)'!G21</f>
        <v>2754.1121052319872</v>
      </c>
      <c r="H21" s="65">
        <f>'計算用(最新期待容量)'!H21</f>
        <v>1566.4518054366072</v>
      </c>
      <c r="I21" s="65">
        <f>'計算用(最新期待容量)'!I21</f>
        <v>860.24777932866323</v>
      </c>
      <c r="J21" s="65">
        <f>'計算用(最新期待容量)'!J21</f>
        <v>1420.1380381307797</v>
      </c>
    </row>
    <row r="22" spans="1:12" x14ac:dyDescent="0.3">
      <c r="A22" s="7" t="s">
        <v>12</v>
      </c>
      <c r="B22" s="65">
        <f>'計算用(最新期待容量)'!B22</f>
        <v>859.41111532675473</v>
      </c>
      <c r="C22" s="65">
        <f>'計算用(最新期待容量)'!C22</f>
        <v>3654.4944349418893</v>
      </c>
      <c r="D22" s="65">
        <f>'計算用(最新期待容量)'!D22</f>
        <v>4984.6641151420126</v>
      </c>
      <c r="E22" s="65">
        <f>'計算用(最新期待容量)'!E22</f>
        <v>3604.9505455524859</v>
      </c>
      <c r="F22" s="65">
        <f>'計算用(最新期待容量)'!F22</f>
        <v>1132.777335705792</v>
      </c>
      <c r="G22" s="65">
        <f>'計算用(最新期待容量)'!G22</f>
        <v>3277.7463618205284</v>
      </c>
      <c r="H22" s="65">
        <f>'計算用(最新期待容量)'!H22</f>
        <v>1863.1646785885325</v>
      </c>
      <c r="I22" s="65">
        <f>'計算用(最新期待容量)'!I22</f>
        <v>1041.4286341845964</v>
      </c>
      <c r="J22" s="65">
        <f>'計算用(最新期待容量)'!J22</f>
        <v>2463.132778737413</v>
      </c>
    </row>
    <row r="23" spans="1:12" x14ac:dyDescent="0.3">
      <c r="A23" s="7" t="s">
        <v>13</v>
      </c>
      <c r="B23" s="65">
        <f>'計算用(最新期待容量)'!B23</f>
        <v>765.37583281039372</v>
      </c>
      <c r="C23" s="65">
        <f>'計算用(最新期待容量)'!C23</f>
        <v>3512.5539927053646</v>
      </c>
      <c r="D23" s="65">
        <f>'計算用(最新期待容量)'!D23</f>
        <v>5970.7398811506209</v>
      </c>
      <c r="E23" s="65">
        <f>'計算用(最新期待容量)'!E23</f>
        <v>4249.1245402869226</v>
      </c>
      <c r="F23" s="65">
        <f>'計算用(最新期待容量)'!F23</f>
        <v>1167.5171367270682</v>
      </c>
      <c r="G23" s="65">
        <f>'計算用(最新期待容量)'!G23</f>
        <v>3798.3986765930104</v>
      </c>
      <c r="H23" s="65">
        <f>'計算用(最新期待容量)'!H23</f>
        <v>2556.9804975849552</v>
      </c>
      <c r="I23" s="65">
        <f>'計算用(最新期待容量)'!I23</f>
        <v>1286.1157284929072</v>
      </c>
      <c r="J23" s="65">
        <f>'計算用(最新期待容量)'!J23</f>
        <v>2745.1737136487418</v>
      </c>
    </row>
    <row r="24" spans="1:12" x14ac:dyDescent="0.3">
      <c r="A24" s="7" t="s">
        <v>14</v>
      </c>
      <c r="B24" s="65">
        <f>'計算用(最新期待容量)'!B24</f>
        <v>716.87047378724321</v>
      </c>
      <c r="C24" s="65">
        <f>'計算用(最新期待容量)'!C24</f>
        <v>3751.8203323987032</v>
      </c>
      <c r="D24" s="65">
        <f>'計算用(最新期待容量)'!D24</f>
        <v>6072.138925170223</v>
      </c>
      <c r="E24" s="65">
        <f>'計算用(最新期待容量)'!E24</f>
        <v>3723.6944296732572</v>
      </c>
      <c r="F24" s="65">
        <f>'計算用(最新期待容量)'!F24</f>
        <v>1014.5979910853742</v>
      </c>
      <c r="G24" s="65">
        <f>'計算用(最新期待容量)'!G24</f>
        <v>3492.2979383799011</v>
      </c>
      <c r="H24" s="65">
        <f>'計算用(最新期待容量)'!H24</f>
        <v>2417.3426950961834</v>
      </c>
      <c r="I24" s="65">
        <f>'計算用(最新期待容量)'!I24</f>
        <v>1253.192357484696</v>
      </c>
      <c r="J24" s="65">
        <f>'計算用(最新期待容量)'!J24</f>
        <v>2400.1448569243939</v>
      </c>
    </row>
    <row r="25" spans="1:12" x14ac:dyDescent="0.3">
      <c r="A25" s="7" t="s">
        <v>15</v>
      </c>
      <c r="B25" s="65">
        <f>'計算用(最新期待容量)'!B25</f>
        <v>578.75465146304623</v>
      </c>
      <c r="C25" s="65">
        <f>'計算用(最新期待容量)'!C25</f>
        <v>2979.318954569736</v>
      </c>
      <c r="D25" s="65">
        <f>'計算用(最新期待容量)'!D25</f>
        <v>4419.9274689975337</v>
      </c>
      <c r="E25" s="65">
        <f>'計算用(最新期待容量)'!E25</f>
        <v>3162.5362364325902</v>
      </c>
      <c r="F25" s="65">
        <f>'計算用(最新期待容量)'!F25</f>
        <v>878.27694592983437</v>
      </c>
      <c r="G25" s="65">
        <f>'計算用(最新期待容量)'!G25</f>
        <v>2827.0546343676833</v>
      </c>
      <c r="H25" s="65">
        <f>'計算用(最新期待容量)'!H25</f>
        <v>1777.5206616392561</v>
      </c>
      <c r="I25" s="65">
        <f>'計算用(最新期待容量)'!I25</f>
        <v>1001.4110955202807</v>
      </c>
      <c r="J25" s="65">
        <f>'計算用(最新期待容量)'!J25</f>
        <v>2526.5693510800652</v>
      </c>
    </row>
    <row r="26" spans="1:12" x14ac:dyDescent="0.3">
      <c r="A26" s="7" t="s">
        <v>16</v>
      </c>
      <c r="B26" s="65">
        <f>'計算用(最新期待容量)'!B26</f>
        <v>570.66057587229238</v>
      </c>
      <c r="C26" s="65">
        <f>'計算用(最新期待容量)'!C26</f>
        <v>2258.251417775939</v>
      </c>
      <c r="D26" s="65">
        <f>'計算用(最新期待容量)'!D26</f>
        <v>2723.8761184672217</v>
      </c>
      <c r="E26" s="65">
        <f>'計算用(最新期待容量)'!E26</f>
        <v>2144.9010490166047</v>
      </c>
      <c r="F26" s="65">
        <f>'計算用(最新期待容量)'!F26</f>
        <v>674.09039535632769</v>
      </c>
      <c r="G26" s="65">
        <f>'計算用(最新期待容量)'!G26</f>
        <v>1868.0502667741903</v>
      </c>
      <c r="H26" s="65">
        <f>'計算用(最新期待容量)'!H26</f>
        <v>1236.8329498799885</v>
      </c>
      <c r="I26" s="65">
        <f>'計算用(最新期待容量)'!I26</f>
        <v>697.95635571010484</v>
      </c>
      <c r="J26" s="65">
        <f>'計算用(最新期待容量)'!J26</f>
        <v>1556.8208711473326</v>
      </c>
    </row>
    <row r="27" spans="1:12" x14ac:dyDescent="0.3">
      <c r="A27" s="7" t="s">
        <v>17</v>
      </c>
      <c r="B27" s="65">
        <f>'計算用(最新期待容量)'!B27</f>
        <v>686.42350599158203</v>
      </c>
      <c r="C27" s="65">
        <f>'計算用(最新期待容量)'!C27</f>
        <v>2209.090636189082</v>
      </c>
      <c r="D27" s="65">
        <f>'計算用(最新期待容量)'!D27</f>
        <v>1103.0882971719059</v>
      </c>
      <c r="E27" s="65">
        <f>'計算用(最新期待容量)'!E27</f>
        <v>843.76123366025138</v>
      </c>
      <c r="F27" s="65">
        <f>'計算用(最新期待容量)'!F27</f>
        <v>583.27801066088864</v>
      </c>
      <c r="G27" s="65">
        <f>'計算用(最新期待容量)'!G27</f>
        <v>836.34836003863836</v>
      </c>
      <c r="H27" s="65">
        <f>'計算用(最新期待容量)'!H27</f>
        <v>352.89730166679476</v>
      </c>
      <c r="I27" s="65">
        <f>'計算用(最新期待容量)'!I27</f>
        <v>254.34867765531095</v>
      </c>
      <c r="J27" s="65">
        <f>'計算用(最新期待容量)'!J27</f>
        <v>717.48397696554741</v>
      </c>
    </row>
    <row r="28" spans="1:12" x14ac:dyDescent="0.3">
      <c r="A28" s="7" t="s">
        <v>18</v>
      </c>
      <c r="B28" s="65">
        <f>'計算用(最新期待容量)'!B28</f>
        <v>743.19256182157949</v>
      </c>
      <c r="C28" s="65">
        <f>'計算用(最新期待容量)'!C28</f>
        <v>2856.3858327609987</v>
      </c>
      <c r="D28" s="65">
        <f>'計算用(最新期待容量)'!D28</f>
        <v>1098.9396251787741</v>
      </c>
      <c r="E28" s="65">
        <f>'計算用(最新期待容量)'!E28</f>
        <v>1146.7509049068237</v>
      </c>
      <c r="F28" s="65">
        <f>'計算用(最新期待容量)'!F28</f>
        <v>704.80106957735177</v>
      </c>
      <c r="G28" s="65">
        <f>'計算用(最新期待容量)'!G28</f>
        <v>1156.0217459191199</v>
      </c>
      <c r="H28" s="65">
        <f>'計算用(最新期待容量)'!H28</f>
        <v>593.81501985757382</v>
      </c>
      <c r="I28" s="65">
        <f>'計算用(最新期待容量)'!I28</f>
        <v>350.84668298969933</v>
      </c>
      <c r="J28" s="65">
        <f>'計算用(最新期待容量)'!J28</f>
        <v>939.31655698805662</v>
      </c>
    </row>
    <row r="29" spans="1:12" x14ac:dyDescent="0.3">
      <c r="A29" s="7" t="s">
        <v>19</v>
      </c>
      <c r="B29" s="65">
        <f>'計算用(最新期待容量)'!B29</f>
        <v>651.50491391733999</v>
      </c>
      <c r="C29" s="65">
        <f>'計算用(最新期待容量)'!C29</f>
        <v>2776.5124937219243</v>
      </c>
      <c r="D29" s="65">
        <f>'計算用(最新期待容量)'!D29</f>
        <v>1435.5195994086152</v>
      </c>
      <c r="E29" s="65">
        <f>'計算用(最新期待容量)'!E29</f>
        <v>1409.9541934246893</v>
      </c>
      <c r="F29" s="65">
        <f>'計算用(最新期待容量)'!F29</f>
        <v>619.35076151817566</v>
      </c>
      <c r="G29" s="65">
        <f>'計算用(最新期待容量)'!G29</f>
        <v>1322.3062674928028</v>
      </c>
      <c r="H29" s="65">
        <f>'計算用(最新期待容量)'!H29</f>
        <v>860.46496341321415</v>
      </c>
      <c r="I29" s="65">
        <f>'計算用(最新期待容量)'!I29</f>
        <v>470.47932786530413</v>
      </c>
      <c r="J29" s="65">
        <f>'計算用(最新期待容量)'!J29</f>
        <v>1045.7074792378944</v>
      </c>
    </row>
    <row r="30" spans="1:12" x14ac:dyDescent="0.3">
      <c r="A30" s="7" t="s">
        <v>20</v>
      </c>
      <c r="B30" s="65">
        <f>'計算用(最新期待容量)'!B30</f>
        <v>620.84828994327506</v>
      </c>
      <c r="C30" s="65">
        <f>'計算用(最新期待容量)'!C30</f>
        <v>2611.4421102827009</v>
      </c>
      <c r="D30" s="65">
        <f>'計算用(最新期待容量)'!D30</f>
        <v>1137.5057654819243</v>
      </c>
      <c r="E30" s="65">
        <f>'計算用(最新期待容量)'!E30</f>
        <v>1258.1328003607528</v>
      </c>
      <c r="F30" s="65">
        <f>'計算用(最新期待容量)'!F30</f>
        <v>599.0968472757429</v>
      </c>
      <c r="G30" s="65">
        <f>'計算用(最新期待容量)'!G30</f>
        <v>1424.6766911252735</v>
      </c>
      <c r="H30" s="65">
        <f>'計算用(最新期待容量)'!H30</f>
        <v>776.28626349277806</v>
      </c>
      <c r="I30" s="65">
        <f>'計算用(最新期待容量)'!I30</f>
        <v>440.90124892559868</v>
      </c>
      <c r="J30" s="65">
        <f>'計算用(最新期待容量)'!J30</f>
        <v>994.57998311195547</v>
      </c>
    </row>
    <row r="31" spans="1:12" x14ac:dyDescent="0.3">
      <c r="A31" s="7" t="s">
        <v>21</v>
      </c>
      <c r="B31" s="65">
        <f>'計算用(最新期待容量)'!B31</f>
        <v>551.47029806421358</v>
      </c>
      <c r="C31" s="65">
        <f>'計算用(最新期待容量)'!C31</f>
        <v>2500.7759051927987</v>
      </c>
      <c r="D31" s="65">
        <f>'計算用(最新期待容量)'!D31</f>
        <v>1312.1107742611232</v>
      </c>
      <c r="E31" s="65">
        <f>'計算用(最新期待容量)'!E31</f>
        <v>1370.686965525736</v>
      </c>
      <c r="F31" s="65">
        <f>'計算用(最新期待容量)'!F31</f>
        <v>804.79117379083561</v>
      </c>
      <c r="G31" s="65">
        <f>'計算用(最新期待容量)'!G31</f>
        <v>1492.2596021197489</v>
      </c>
      <c r="H31" s="65">
        <f>'計算用(最新期待容量)'!H31</f>
        <v>852.14352268754453</v>
      </c>
      <c r="I31" s="65">
        <f>'計算用(最新期待容量)'!I31</f>
        <v>497.01832029426168</v>
      </c>
      <c r="J31" s="65">
        <f>'計算用(最新期待容量)'!J31</f>
        <v>935.45343806374353</v>
      </c>
    </row>
    <row r="32" spans="1:12" x14ac:dyDescent="0.3">
      <c r="B32" s="7"/>
      <c r="C32" s="7"/>
      <c r="D32" s="7"/>
      <c r="E32" s="7"/>
      <c r="F32" s="7"/>
      <c r="G32" s="7"/>
      <c r="H32" s="7"/>
      <c r="I32" s="7"/>
      <c r="J32" s="7"/>
    </row>
    <row r="33" spans="1:13" x14ac:dyDescent="0.3">
      <c r="A33" s="1" t="s">
        <v>91</v>
      </c>
    </row>
    <row r="34" spans="1:13" x14ac:dyDescent="0.3">
      <c r="A34" s="7" t="s">
        <v>10</v>
      </c>
      <c r="B34" s="59">
        <f>'計算用(最新期待容量)'!B34</f>
        <v>4245.9105754079546</v>
      </c>
      <c r="C34" s="59">
        <f>'計算用(最新期待容量)'!C34</f>
        <v>9859.2152023489398</v>
      </c>
      <c r="D34" s="59">
        <f>'計算用(最新期待容量)'!D34</f>
        <v>39917.681864240069</v>
      </c>
      <c r="E34" s="59">
        <f>'計算用(最新期待容量)'!E34</f>
        <v>17665.744945806917</v>
      </c>
      <c r="F34" s="59">
        <f>'計算用(最新期待容量)'!F34</f>
        <v>2620.314250788449</v>
      </c>
      <c r="G34" s="59">
        <f>'計算用(最新期待容量)'!G34</f>
        <v>16290.477875353143</v>
      </c>
      <c r="H34" s="59">
        <f>'計算用(最新期待容量)'!H34</f>
        <v>6238.212479756995</v>
      </c>
      <c r="I34" s="59">
        <f>'計算用(最新期待容量)'!I34</f>
        <v>4560.2999300303572</v>
      </c>
      <c r="J34" s="59">
        <f>'計算用(最新期待容量)'!J34</f>
        <v>12121.145007245366</v>
      </c>
      <c r="L34" s="11"/>
    </row>
    <row r="35" spans="1:13" x14ac:dyDescent="0.3">
      <c r="A35" s="7" t="s">
        <v>11</v>
      </c>
      <c r="B35" s="59">
        <f>'計算用(最新期待容量)'!B35</f>
        <v>3488.5317577014171</v>
      </c>
      <c r="C35" s="59">
        <f>'計算用(最新期待容量)'!C35</f>
        <v>8124.3434437503483</v>
      </c>
      <c r="D35" s="59">
        <f>'計算用(最新期待容量)'!D35</f>
        <v>37183.444682149704</v>
      </c>
      <c r="E35" s="59">
        <f>'計算用(最新期待容量)'!E35</f>
        <v>16495.676236109797</v>
      </c>
      <c r="F35" s="59">
        <f>'計算用(最新期待容量)'!F35</f>
        <v>2248.016824477997</v>
      </c>
      <c r="G35" s="59">
        <f>'計算用(最新期待容量)'!G35</f>
        <v>16032.338271126524</v>
      </c>
      <c r="H35" s="59">
        <f>'計算用(最新期待容量)'!H35</f>
        <v>5260.5354392762711</v>
      </c>
      <c r="I35" s="59">
        <f>'計算用(最新期待容量)'!I35</f>
        <v>4316.8245029490536</v>
      </c>
      <c r="J35" s="59">
        <f>'計算用(最新期待容量)'!J35</f>
        <v>12309.475647861971</v>
      </c>
      <c r="L35" s="11"/>
    </row>
    <row r="36" spans="1:13" x14ac:dyDescent="0.3">
      <c r="A36" s="7" t="s">
        <v>12</v>
      </c>
      <c r="B36" s="59">
        <f>'計算用(最新期待容量)'!B36</f>
        <v>3911.2878949058595</v>
      </c>
      <c r="C36" s="59">
        <f>'計算用(最新期待容量)'!C36</f>
        <v>9606.4077552470062</v>
      </c>
      <c r="D36" s="59">
        <f>'計算用(最新期待容量)'!D36</f>
        <v>43976.9216127166</v>
      </c>
      <c r="E36" s="59">
        <f>'計算用(最新期待容量)'!E36</f>
        <v>18066.274908791776</v>
      </c>
      <c r="F36" s="59">
        <f>'計算用(最新期待容量)'!F36</f>
        <v>3133.6085706393778</v>
      </c>
      <c r="G36" s="59">
        <f>'計算用(最新期待容量)'!G36</f>
        <v>19081.576444238272</v>
      </c>
      <c r="H36" s="59">
        <f>'計算用(最新期待容量)'!H36</f>
        <v>6277.9638568415503</v>
      </c>
      <c r="I36" s="59">
        <f>'計算用(最新期待容量)'!I36</f>
        <v>5113.6552444769532</v>
      </c>
      <c r="J36" s="59">
        <f>'計算用(最新期待容量)'!J36</f>
        <v>13498.578059536494</v>
      </c>
      <c r="L36" s="11"/>
    </row>
    <row r="37" spans="1:13" x14ac:dyDescent="0.3">
      <c r="A37" s="7" t="s">
        <v>13</v>
      </c>
      <c r="B37" s="59">
        <f>'計算用(最新期待容量)'!B37</f>
        <v>4391.0181671896062</v>
      </c>
      <c r="C37" s="59">
        <f>'計算用(最新期待容量)'!C37</f>
        <v>11649.740007294635</v>
      </c>
      <c r="D37" s="59">
        <f>'計算用(最新期待容量)'!D37</f>
        <v>54122.37211884938</v>
      </c>
      <c r="E37" s="59">
        <f>'計算用(最新期待容量)'!E37</f>
        <v>21184.225459713081</v>
      </c>
      <c r="F37" s="59">
        <f>'計算用(最新期待容量)'!F37</f>
        <v>3682.5928632729315</v>
      </c>
      <c r="G37" s="59">
        <f>'計算用(最新期待容量)'!G37</f>
        <v>22943.571323406992</v>
      </c>
      <c r="H37" s="59">
        <f>'計算用(最新期待容量)'!H37</f>
        <v>7292.8854224150455</v>
      </c>
      <c r="I37" s="59">
        <f>'計算用(最新期待容量)'!I37</f>
        <v>6072.0042715070922</v>
      </c>
      <c r="J37" s="59">
        <f>'計算用(最新期待容量)'!J37</f>
        <v>16933.816286351255</v>
      </c>
      <c r="L37" s="11"/>
    </row>
    <row r="38" spans="1:13" x14ac:dyDescent="0.3">
      <c r="A38" s="7" t="s">
        <v>14</v>
      </c>
      <c r="B38" s="59">
        <f>'計算用(最新期待容量)'!B38</f>
        <v>4501.2395262127566</v>
      </c>
      <c r="C38" s="59">
        <f>'計算用(最新期待容量)'!C38</f>
        <v>11763.393667601296</v>
      </c>
      <c r="D38" s="59">
        <f>'計算用(最新期待容量)'!D38</f>
        <v>54019.781074829785</v>
      </c>
      <c r="E38" s="59">
        <f>'計算用(最新期待容量)'!E38</f>
        <v>21709.655570326744</v>
      </c>
      <c r="F38" s="59">
        <f>'計算用(最新期待容量)'!F38</f>
        <v>3835.5120089146253</v>
      </c>
      <c r="G38" s="59">
        <f>'計算用(最新期待容量)'!G38</f>
        <v>23255.632061620097</v>
      </c>
      <c r="H38" s="59">
        <f>'計算用(最新期待容量)'!H38</f>
        <v>7430.0123449038147</v>
      </c>
      <c r="I38" s="59">
        <f>'計算用(最新期待容量)'!I38</f>
        <v>6104.9276425153039</v>
      </c>
      <c r="J38" s="59">
        <f>'計算用(最新期待容量)'!J38</f>
        <v>17278.845143075603</v>
      </c>
      <c r="L38" s="11"/>
    </row>
    <row r="39" spans="1:13" x14ac:dyDescent="0.3">
      <c r="A39" s="7" t="s">
        <v>15</v>
      </c>
      <c r="B39" s="59">
        <f>'計算用(最新期待容量)'!B39</f>
        <v>4255.663348536953</v>
      </c>
      <c r="C39" s="59">
        <f>'計算用(最新期待容量)'!C39</f>
        <v>10785.563045430263</v>
      </c>
      <c r="D39" s="59">
        <f>'計算用(最新期待容量)'!D39</f>
        <v>46599.024531002462</v>
      </c>
      <c r="E39" s="59">
        <f>'計算用(最新期待容量)'!E39</f>
        <v>20212.623763567412</v>
      </c>
      <c r="F39" s="59">
        <f>'計算用(最新期待容量)'!F39</f>
        <v>3379.8530540701659</v>
      </c>
      <c r="G39" s="59">
        <f>'計算用(最新期待容量)'!G39</f>
        <v>20354.415365632318</v>
      </c>
      <c r="H39" s="59">
        <f>'計算用(最新期待容量)'!H39</f>
        <v>6803.3770583607429</v>
      </c>
      <c r="I39" s="59">
        <f>'計算用(最新期待容量)'!I39</f>
        <v>5579.6689044797195</v>
      </c>
      <c r="J39" s="59">
        <f>'計算用(最新期待容量)'!J39</f>
        <v>14608.672648919937</v>
      </c>
      <c r="L39" s="11"/>
    </row>
    <row r="40" spans="1:13" x14ac:dyDescent="0.3">
      <c r="A40" s="7" t="s">
        <v>16</v>
      </c>
      <c r="B40" s="59">
        <f>'計算用(最新期待容量)'!B40</f>
        <v>4224.5339532762155</v>
      </c>
      <c r="C40" s="59">
        <f>'計算用(最新期待容量)'!C40</f>
        <v>10141.058792238486</v>
      </c>
      <c r="D40" s="59">
        <f>'計算用(最新期待容量)'!D40</f>
        <v>40981.585343481929</v>
      </c>
      <c r="E40" s="59">
        <f>'計算用(最新期待容量)'!E40</f>
        <v>18346.530620998903</v>
      </c>
      <c r="F40" s="59">
        <f>'計算用(最新期待容量)'!F40</f>
        <v>3119.8383259244615</v>
      </c>
      <c r="G40" s="59">
        <f>'計算用(最新期待容量)'!G40</f>
        <v>18184.491211089935</v>
      </c>
      <c r="H40" s="59">
        <f>'計算用(最新期待容量)'!H40</f>
        <v>6367.6900645124788</v>
      </c>
      <c r="I40" s="59">
        <f>'計算用(最新期待容量)'!I40</f>
        <v>5026.3441885231323</v>
      </c>
      <c r="J40" s="59">
        <f>'計算用(最新期待容量)'!J40</f>
        <v>13793.517893016569</v>
      </c>
      <c r="L40" s="11"/>
    </row>
    <row r="41" spans="1:13" x14ac:dyDescent="0.3">
      <c r="A41" s="7" t="s">
        <v>17</v>
      </c>
      <c r="B41" s="59">
        <f>'計算用(最新期待容量)'!B41</f>
        <v>4808.0868668601879</v>
      </c>
      <c r="C41" s="59">
        <f>'計算用(最新期待容量)'!C41</f>
        <v>11664.244202505435</v>
      </c>
      <c r="D41" s="59">
        <f>'計算用(最新期待容量)'!D41</f>
        <v>43512.857841055164</v>
      </c>
      <c r="E41" s="59">
        <f>'計算用(最新期待容量)'!E41</f>
        <v>19511.723998963203</v>
      </c>
      <c r="F41" s="59">
        <f>'計算用(最新期待容量)'!F41</f>
        <v>3482.6606366474507</v>
      </c>
      <c r="G41" s="59">
        <f>'計算用(最新期待容量)'!G41</f>
        <v>18319.37673573854</v>
      </c>
      <c r="H41" s="59">
        <f>'計算用(最新期待容量)'!H41</f>
        <v>7526.6690460572645</v>
      </c>
      <c r="I41" s="59">
        <f>'計算用(最新期待容量)'!I41</f>
        <v>5198.4288169387082</v>
      </c>
      <c r="J41" s="59">
        <f>'計算用(最新期待容量)'!J41</f>
        <v>14142.365757153833</v>
      </c>
      <c r="L41" s="11"/>
    </row>
    <row r="42" spans="1:13" x14ac:dyDescent="0.3">
      <c r="A42" s="7" t="s">
        <v>18</v>
      </c>
      <c r="B42" s="59">
        <f>'計算用(最新期待容量)'!B42</f>
        <v>5305.6234381784207</v>
      </c>
      <c r="C42" s="59">
        <f>'計算用(最新期待容量)'!C42</f>
        <v>12258.424167239002</v>
      </c>
      <c r="D42" s="59">
        <f>'計算用(最新期待容量)'!D42</f>
        <v>47077.726374821221</v>
      </c>
      <c r="E42" s="59">
        <f>'計算用(最新期待容量)'!E42</f>
        <v>21682.199095093176</v>
      </c>
      <c r="F42" s="59">
        <f>'計算用(最新期待容量)'!F42</f>
        <v>4041.4489304226481</v>
      </c>
      <c r="G42" s="59">
        <f>'計算用(最新期待容量)'!G42</f>
        <v>22571.68825408088</v>
      </c>
      <c r="H42" s="59">
        <f>'計算用(最新期待容量)'!H42</f>
        <v>8790.6809801424279</v>
      </c>
      <c r="I42" s="59">
        <f>'計算用(最新期待容量)'!I42</f>
        <v>6690.1133170103003</v>
      </c>
      <c r="J42" s="59">
        <f>'計算用(最新期待容量)'!J42</f>
        <v>15957.823443011946</v>
      </c>
      <c r="L42" s="11"/>
    </row>
    <row r="43" spans="1:13" x14ac:dyDescent="0.3">
      <c r="A43" s="7" t="s">
        <v>19</v>
      </c>
      <c r="B43" s="59">
        <f>'計算用(最新期待容量)'!B43</f>
        <v>5645.4250860826605</v>
      </c>
      <c r="C43" s="59">
        <f>'計算用(最新期待容量)'!C43</f>
        <v>13257.901506278076</v>
      </c>
      <c r="D43" s="59">
        <f>'計算用(最新期待容量)'!D43</f>
        <v>50797.126400591376</v>
      </c>
      <c r="E43" s="59">
        <f>'計算用(最新期待容量)'!E43</f>
        <v>22906.305806575314</v>
      </c>
      <c r="F43" s="59">
        <f>'計算用(最新期待容量)'!F43</f>
        <v>4469.6292384818244</v>
      </c>
      <c r="G43" s="59">
        <f>'計算用(最新期待容量)'!G43</f>
        <v>23240.663732507197</v>
      </c>
      <c r="H43" s="59">
        <f>'計算用(最新期待容量)'!H43</f>
        <v>8759.9416165867842</v>
      </c>
      <c r="I43" s="59">
        <f>'計算用(最新期待容量)'!I43</f>
        <v>6570.4806721346959</v>
      </c>
      <c r="J43" s="59">
        <f>'計算用(最新期待容量)'!J43</f>
        <v>17315.256520762105</v>
      </c>
      <c r="L43" s="11"/>
    </row>
    <row r="44" spans="1:13" x14ac:dyDescent="0.3">
      <c r="A44" s="7" t="s">
        <v>20</v>
      </c>
      <c r="B44" s="59">
        <f>'計算用(最新期待容量)'!B44</f>
        <v>5639.0237100567256</v>
      </c>
      <c r="C44" s="59">
        <f>'計算用(最新期待容量)'!C44</f>
        <v>13365.185889717301</v>
      </c>
      <c r="D44" s="59">
        <f>'計算用(最新期待容量)'!D44</f>
        <v>51093.39823451807</v>
      </c>
      <c r="E44" s="59">
        <f>'計算用(最新期待容量)'!E44</f>
        <v>23058.12719963925</v>
      </c>
      <c r="F44" s="59">
        <f>'計算用(最新期待容量)'!F44</f>
        <v>4489.8831527242564</v>
      </c>
      <c r="G44" s="59">
        <f>'計算用(最新期待容量)'!G44</f>
        <v>23156.163308874726</v>
      </c>
      <c r="H44" s="59">
        <f>'計算用(最新期待容量)'!H44</f>
        <v>8844.0181165072227</v>
      </c>
      <c r="I44" s="59">
        <f>'計算用(最新期待容量)'!I44</f>
        <v>6600.0587510744017</v>
      </c>
      <c r="J44" s="59">
        <f>'計算用(最新期待容量)'!J44</f>
        <v>17366.384016888045</v>
      </c>
      <c r="L44" s="11"/>
    </row>
    <row r="45" spans="1:13" x14ac:dyDescent="0.3">
      <c r="A45" s="7" t="s">
        <v>21</v>
      </c>
      <c r="B45" s="59">
        <f>'計算用(最新期待容量)'!B45</f>
        <v>5031.5501504699587</v>
      </c>
      <c r="C45" s="59">
        <f>'計算用(最新期待容量)'!C45</f>
        <v>12156.815996281952</v>
      </c>
      <c r="D45" s="59">
        <f>'計算用(最新期待容量)'!D45</f>
        <v>46859.239312931888</v>
      </c>
      <c r="E45" s="59">
        <f>'計算用(最新期待容量)'!E45</f>
        <v>20565.746130067339</v>
      </c>
      <c r="F45" s="59">
        <f>'計算用(最新期待容量)'!F45</f>
        <v>3622.5205754351914</v>
      </c>
      <c r="G45" s="59">
        <f>'計算用(最新期待容量)'!G45</f>
        <v>20070.356893830321</v>
      </c>
      <c r="H45" s="59">
        <f>'計算用(最新期待容量)'!H45</f>
        <v>7251.2984022354385</v>
      </c>
      <c r="I45" s="59">
        <f>'計算用(最新期待容量)'!I45</f>
        <v>5473.8560708095665</v>
      </c>
      <c r="J45" s="59">
        <f>'計算用(最新期待容量)'!J45</f>
        <v>14486.996877847423</v>
      </c>
      <c r="L45" s="11"/>
    </row>
    <row r="46" spans="1:13" x14ac:dyDescent="0.3">
      <c r="L46" s="11"/>
    </row>
    <row r="47" spans="1:13" x14ac:dyDescent="0.3">
      <c r="A47" s="1" t="s">
        <v>92</v>
      </c>
      <c r="K47" s="2" t="s">
        <v>40</v>
      </c>
    </row>
    <row r="48" spans="1:13" x14ac:dyDescent="0.3">
      <c r="A48" s="7" t="s">
        <v>10</v>
      </c>
      <c r="B48" s="60">
        <f>IF(入力!$E$16=B$2,入力!$E$34*入力!$E$28/1000,0)</f>
        <v>0</v>
      </c>
      <c r="C48" s="60">
        <f>IF(入力!$E$16=C$2,入力!$E$34*入力!$E$28/1000,0)</f>
        <v>0</v>
      </c>
      <c r="D48" s="60">
        <f>IF(入力!$E$16=D$2,入力!$E$34*入力!$E$28/1000,0)</f>
        <v>0</v>
      </c>
      <c r="E48" s="60">
        <f>IF(入力!$E$16=E$2,入力!$E$34*入力!$E$28/1000,0)</f>
        <v>0</v>
      </c>
      <c r="F48" s="60">
        <f>IF(入力!$E$16=F$2,入力!$E$34*入力!$E$28/1000,0)</f>
        <v>0</v>
      </c>
      <c r="G48" s="60">
        <f>IF(入力!$E$16=G$2,入力!$E$34*入力!$E$28/1000,0)</f>
        <v>0</v>
      </c>
      <c r="H48" s="60">
        <f>IF(入力!$E$16=H$2,入力!$E$34*入力!$E$28/1000,0)</f>
        <v>0</v>
      </c>
      <c r="I48" s="60">
        <f>IF(入力!$E$16=I$2,入力!$E$34*入力!$E$28/1000,0)</f>
        <v>0</v>
      </c>
      <c r="J48" s="60">
        <f>IF(入力!$E$16=J$2,入力!$E$34*入力!$E$28/1000,0)</f>
        <v>0</v>
      </c>
      <c r="K48" s="66">
        <f>SUM(B48:J48)</f>
        <v>0</v>
      </c>
      <c r="L48" s="11"/>
      <c r="M48" s="15"/>
    </row>
    <row r="49" spans="1:15" x14ac:dyDescent="0.3">
      <c r="A49" s="7" t="s">
        <v>11</v>
      </c>
      <c r="B49" s="60">
        <f>IF(入力!$E$16=B$2,入力!$F$34*入力!$F$28/1000,0)</f>
        <v>0</v>
      </c>
      <c r="C49" s="60">
        <f>IF(入力!$E$16=C$2,入力!$F$34*入力!$F$28/1000,0)</f>
        <v>0</v>
      </c>
      <c r="D49" s="60">
        <f>IF(入力!$E$16=D$2,入力!$F$34*入力!$F$28/1000,0)</f>
        <v>0</v>
      </c>
      <c r="E49" s="60">
        <f>IF(入力!$E$16=E$2,入力!$F$34*入力!$F$28/1000,0)</f>
        <v>0</v>
      </c>
      <c r="F49" s="60">
        <f>IF(入力!$E$16=F$2,入力!$F$34*入力!$F$28/1000,0)</f>
        <v>0</v>
      </c>
      <c r="G49" s="60">
        <f>IF(入力!$E$16=G$2,入力!$F$34*入力!$F$28/1000,0)</f>
        <v>0</v>
      </c>
      <c r="H49" s="60">
        <f>IF(入力!$E$16=H$2,入力!$F$34*入力!$F$28/1000,0)</f>
        <v>0</v>
      </c>
      <c r="I49" s="60">
        <f>IF(入力!$E$16=I$2,入力!$F$34*入力!$F$28/1000,0)</f>
        <v>0</v>
      </c>
      <c r="J49" s="60">
        <f>IF(入力!$E$16=J$2,入力!$F$34*入力!$F$28/1000,0)</f>
        <v>0</v>
      </c>
      <c r="K49" s="66">
        <f t="shared" ref="K49:K59" si="0">SUM(B49:J49)</f>
        <v>0</v>
      </c>
      <c r="L49" s="11"/>
      <c r="M49" s="15"/>
    </row>
    <row r="50" spans="1:15" x14ac:dyDescent="0.3">
      <c r="A50" s="7" t="s">
        <v>12</v>
      </c>
      <c r="B50" s="60">
        <f>IF(入力!$E$16=B$2,入力!$G$34*入力!$G$28/1000,0)</f>
        <v>0</v>
      </c>
      <c r="C50" s="60">
        <f>IF(入力!$E$16=C$2,入力!$G$34*入力!$G$28/1000,0)</f>
        <v>0</v>
      </c>
      <c r="D50" s="60">
        <f>IF(入力!$E$16=D$2,入力!$G$34*入力!$G$28/1000,0)</f>
        <v>0</v>
      </c>
      <c r="E50" s="60">
        <f>IF(入力!$E$16=E$2,入力!$G$34*入力!$G$28/1000,0)</f>
        <v>0</v>
      </c>
      <c r="F50" s="60">
        <f>IF(入力!$E$16=F$2,入力!$G$34*入力!$G$28/1000,0)</f>
        <v>0</v>
      </c>
      <c r="G50" s="60">
        <f>IF(入力!$E$16=G$2,入力!$G$34*入力!$G$28/1000,0)</f>
        <v>0</v>
      </c>
      <c r="H50" s="60">
        <f>IF(入力!$E$16=H$2,入力!$G$34*入力!$G$28/1000,0)</f>
        <v>0</v>
      </c>
      <c r="I50" s="60">
        <f>IF(入力!$E$16=I$2,入力!$G$34*入力!$G$28/1000,0)</f>
        <v>0</v>
      </c>
      <c r="J50" s="60">
        <f>IF(入力!$E$16=J$2,入力!$G$34*入力!$G$28/1000,0)</f>
        <v>0</v>
      </c>
      <c r="K50" s="66">
        <f t="shared" si="0"/>
        <v>0</v>
      </c>
      <c r="L50" s="11"/>
      <c r="M50" s="15"/>
    </row>
    <row r="51" spans="1:15" x14ac:dyDescent="0.3">
      <c r="A51" s="7" t="s">
        <v>13</v>
      </c>
      <c r="B51" s="60">
        <f>IF(入力!$E$16=B$2,入力!$H$34*入力!$H$28/1000,0)</f>
        <v>0</v>
      </c>
      <c r="C51" s="60">
        <f>IF(入力!$E$16=C$2,入力!$H$34*入力!$H$28/1000,0)</f>
        <v>0</v>
      </c>
      <c r="D51" s="60">
        <f>IF(入力!$E$16=D$2,入力!$H$34*入力!$H$28/1000,0)</f>
        <v>0</v>
      </c>
      <c r="E51" s="60">
        <f>IF(入力!$E$16=E$2,入力!$H$34*入力!$H$28/1000,0)</f>
        <v>0</v>
      </c>
      <c r="F51" s="60">
        <f>IF(入力!$E$16=F$2,入力!$H$34*入力!$H$28/1000,0)</f>
        <v>0</v>
      </c>
      <c r="G51" s="60">
        <f>IF(入力!$E$16=G$2,入力!$H$34*入力!$H$28/1000,0)</f>
        <v>0</v>
      </c>
      <c r="H51" s="60">
        <f>IF(入力!$E$16=H$2,入力!$H$34*入力!$H$28/1000,0)</f>
        <v>0</v>
      </c>
      <c r="I51" s="60">
        <f>IF(入力!$E$16=I$2,入力!$H$34*入力!$H$28/1000,0)</f>
        <v>0</v>
      </c>
      <c r="J51" s="60">
        <f>IF(入力!$E$16=J$2,入力!$H$34*入力!$H$28/1000,0)</f>
        <v>0</v>
      </c>
      <c r="K51" s="66">
        <f t="shared" si="0"/>
        <v>0</v>
      </c>
      <c r="L51" s="11"/>
      <c r="M51" s="15"/>
    </row>
    <row r="52" spans="1:15" x14ac:dyDescent="0.3">
      <c r="A52" s="7" t="s">
        <v>14</v>
      </c>
      <c r="B52" s="60">
        <f>IF(入力!$E$16=B$2,入力!$I$34*入力!$I$28/1000,0)</f>
        <v>0</v>
      </c>
      <c r="C52" s="60">
        <f>IF(入力!$E$16=C$2,入力!$I$34*入力!$I$28/1000,0)</f>
        <v>0</v>
      </c>
      <c r="D52" s="60">
        <f>IF(入力!$E$16=D$2,入力!$I$34*入力!$I$28/1000,0)</f>
        <v>0</v>
      </c>
      <c r="E52" s="60">
        <f>IF(入力!$E$16=E$2,入力!$I$34*入力!$I$28/1000,0)</f>
        <v>0</v>
      </c>
      <c r="F52" s="60">
        <f>IF(入力!$E$16=F$2,入力!$I$34*入力!$I$28/1000,0)</f>
        <v>0</v>
      </c>
      <c r="G52" s="60">
        <f>IF(入力!$E$16=G$2,入力!$I$34*入力!$I$28/1000,0)</f>
        <v>0</v>
      </c>
      <c r="H52" s="60">
        <f>IF(入力!$E$16=H$2,入力!$I$34*入力!$I$28/1000,0)</f>
        <v>0</v>
      </c>
      <c r="I52" s="60">
        <f>IF(入力!$E$16=I$2,入力!$I$34*入力!$I$28/1000,0)</f>
        <v>0</v>
      </c>
      <c r="J52" s="60">
        <f>IF(入力!$E$16=J$2,入力!$I$34*入力!$I$28/1000,0)</f>
        <v>0</v>
      </c>
      <c r="K52" s="66">
        <f t="shared" si="0"/>
        <v>0</v>
      </c>
      <c r="L52" s="11"/>
      <c r="M52" s="15"/>
    </row>
    <row r="53" spans="1:15" x14ac:dyDescent="0.3">
      <c r="A53" s="7" t="s">
        <v>15</v>
      </c>
      <c r="B53" s="60">
        <f>IF(入力!$E$16=B$2,入力!$J$34*入力!$J$28/1000,0)</f>
        <v>0</v>
      </c>
      <c r="C53" s="60">
        <f>IF(入力!$E$16=C$2,入力!$J$34*入力!$J$28/1000,0)</f>
        <v>0</v>
      </c>
      <c r="D53" s="60">
        <f>IF(入力!$E$16=D$2,入力!$J$34*入力!$J$28/1000,0)</f>
        <v>0</v>
      </c>
      <c r="E53" s="60">
        <f>IF(入力!$E$16=E$2,入力!$J$34*入力!$J$28/1000,0)</f>
        <v>0</v>
      </c>
      <c r="F53" s="60">
        <f>IF(入力!$E$16=F$2,入力!$J$34*入力!$J$28/1000,0)</f>
        <v>0</v>
      </c>
      <c r="G53" s="60">
        <f>IF(入力!$E$16=G$2,入力!$J$34*入力!$J$28/1000,0)</f>
        <v>0</v>
      </c>
      <c r="H53" s="60">
        <f>IF(入力!$E$16=H$2,入力!$J$34*入力!$J$28/1000,0)</f>
        <v>0</v>
      </c>
      <c r="I53" s="60">
        <f>IF(入力!$E$16=I$2,入力!$J$34*入力!$J$28/1000,0)</f>
        <v>0</v>
      </c>
      <c r="J53" s="60">
        <f>IF(入力!$E$16=J$2,入力!$J$34*入力!$J$28/1000,0)</f>
        <v>0</v>
      </c>
      <c r="K53" s="66">
        <f t="shared" si="0"/>
        <v>0</v>
      </c>
      <c r="L53" s="11"/>
      <c r="M53" s="15"/>
    </row>
    <row r="54" spans="1:15" x14ac:dyDescent="0.3">
      <c r="A54" s="7" t="s">
        <v>16</v>
      </c>
      <c r="B54" s="60">
        <f>IF(入力!$E$16=B$2,入力!$K$34*入力!$K$28/1000,0)</f>
        <v>0</v>
      </c>
      <c r="C54" s="60">
        <f>IF(入力!$E$16=C$2,入力!$K$34*入力!$K$28/1000,0)</f>
        <v>0</v>
      </c>
      <c r="D54" s="60">
        <f>IF(入力!$E$16=D$2,入力!$K$34*入力!$K$28/1000,0)</f>
        <v>0</v>
      </c>
      <c r="E54" s="60">
        <f>IF(入力!$E$16=E$2,入力!$K$34*入力!$K$28/1000,0)</f>
        <v>0</v>
      </c>
      <c r="F54" s="60">
        <f>IF(入力!$E$16=F$2,入力!$K$34*入力!$K$28/1000,0)</f>
        <v>0</v>
      </c>
      <c r="G54" s="60">
        <f>IF(入力!$E$16=G$2,入力!$K$34*入力!$K$28/1000,0)</f>
        <v>0</v>
      </c>
      <c r="H54" s="60">
        <f>IF(入力!$E$16=H$2,入力!$K$34*入力!$K$28/1000,0)</f>
        <v>0</v>
      </c>
      <c r="I54" s="60">
        <f>IF(入力!$E$16=I$2,入力!$K$34*入力!$K$28/1000,0)</f>
        <v>0</v>
      </c>
      <c r="J54" s="60">
        <f>IF(入力!$E$16=J$2,入力!$K$34*入力!$K$28/1000,0)</f>
        <v>0</v>
      </c>
      <c r="K54" s="66">
        <f t="shared" si="0"/>
        <v>0</v>
      </c>
      <c r="L54" s="11"/>
      <c r="M54" s="15"/>
    </row>
    <row r="55" spans="1:15" x14ac:dyDescent="0.3">
      <c r="A55" s="7" t="s">
        <v>17</v>
      </c>
      <c r="B55" s="60">
        <f>IF(入力!$E$16=B$2,入力!$L$34*入力!$L$28/1000,0)</f>
        <v>0</v>
      </c>
      <c r="C55" s="60">
        <f>IF(入力!$E$16=C$2,入力!$L$34*入力!$L$28/1000,0)</f>
        <v>0</v>
      </c>
      <c r="D55" s="60">
        <f>IF(入力!$E$16=D$2,入力!$L$34*入力!$L$28/1000,0)</f>
        <v>0</v>
      </c>
      <c r="E55" s="60">
        <f>IF(入力!$E$16=E$2,入力!$L$34*入力!$L$28/1000,0)</f>
        <v>0</v>
      </c>
      <c r="F55" s="60">
        <f>IF(入力!$E$16=F$2,入力!$L$34*入力!$L$28/1000,0)</f>
        <v>0</v>
      </c>
      <c r="G55" s="60">
        <f>IF(入力!$E$16=G$2,入力!$L$34*入力!$L$28/1000,0)</f>
        <v>0</v>
      </c>
      <c r="H55" s="60">
        <f>IF(入力!$E$16=H$2,入力!$L$34*入力!$L$28/1000,0)</f>
        <v>0</v>
      </c>
      <c r="I55" s="60">
        <f>IF(入力!$E$16=I$2,入力!$L$34*入力!$L$28/1000,0)</f>
        <v>0</v>
      </c>
      <c r="J55" s="60">
        <f>IF(入力!$E$16=J$2,入力!$L$34*入力!$L$28/1000,0)</f>
        <v>0</v>
      </c>
      <c r="K55" s="66">
        <f t="shared" si="0"/>
        <v>0</v>
      </c>
      <c r="L55" s="11"/>
      <c r="M55" s="15"/>
    </row>
    <row r="56" spans="1:15" x14ac:dyDescent="0.3">
      <c r="A56" s="7" t="s">
        <v>18</v>
      </c>
      <c r="B56" s="60">
        <f>IF(入力!$E$16=B$2,入力!$M$34*入力!$M$28/1000,0)</f>
        <v>0</v>
      </c>
      <c r="C56" s="60">
        <f>IF(入力!$E$16=C$2,入力!$M$34*入力!$M$28/1000,0)</f>
        <v>0</v>
      </c>
      <c r="D56" s="60">
        <f>IF(入力!$E$16=D$2,入力!$M$34*入力!$M$28/1000,0)</f>
        <v>0</v>
      </c>
      <c r="E56" s="60">
        <f>IF(入力!$E$16=E$2,入力!$M$34*入力!$M$28/1000,0)</f>
        <v>0</v>
      </c>
      <c r="F56" s="60">
        <f>IF(入力!$E$16=F$2,入力!$M$34*入力!$M$28/1000,0)</f>
        <v>0</v>
      </c>
      <c r="G56" s="60">
        <f>IF(入力!$E$16=G$2,入力!$M$34*入力!$M$28/1000,0)</f>
        <v>0</v>
      </c>
      <c r="H56" s="60">
        <f>IF(入力!$E$16=H$2,入力!$M$34*入力!$M$28/1000,0)</f>
        <v>0</v>
      </c>
      <c r="I56" s="60">
        <f>IF(入力!$E$16=I$2,入力!$M$34*入力!$M$28/1000,0)</f>
        <v>0</v>
      </c>
      <c r="J56" s="60">
        <f>IF(入力!$E$16=J$2,入力!$M$34*入力!$M$28/1000,0)</f>
        <v>0</v>
      </c>
      <c r="K56" s="66">
        <f t="shared" si="0"/>
        <v>0</v>
      </c>
      <c r="L56" s="11"/>
      <c r="M56" s="15"/>
    </row>
    <row r="57" spans="1:15" x14ac:dyDescent="0.3">
      <c r="A57" s="7" t="s">
        <v>19</v>
      </c>
      <c r="B57" s="60">
        <f>IF(入力!$E$16=B$2,入力!$N$34*入力!$N$28/1000,0)</f>
        <v>0</v>
      </c>
      <c r="C57" s="60">
        <f>IF(入力!$E$16=C$2,入力!$N$34*入力!$N$28/1000,0)</f>
        <v>0</v>
      </c>
      <c r="D57" s="60">
        <f>IF(入力!$E$16=D$2,入力!$N$34*入力!$N$28/1000,0)</f>
        <v>0</v>
      </c>
      <c r="E57" s="60">
        <f>IF(入力!$E$16=E$2,入力!$N$34*入力!$N$28/1000,0)</f>
        <v>0</v>
      </c>
      <c r="F57" s="60">
        <f>IF(入力!$E$16=F$2,入力!$N$34*入力!$N$28/1000,0)</f>
        <v>0</v>
      </c>
      <c r="G57" s="60">
        <f>IF(入力!$E$16=G$2,入力!$N$34*入力!$N$28/1000,0)</f>
        <v>0</v>
      </c>
      <c r="H57" s="60">
        <f>IF(入力!$E$16=H$2,入力!$N$34*入力!$N$28/1000,0)</f>
        <v>0</v>
      </c>
      <c r="I57" s="60">
        <f>IF(入力!$E$16=I$2,入力!$N$34*入力!$N$28/1000,0)</f>
        <v>0</v>
      </c>
      <c r="J57" s="60">
        <f>IF(入力!$E$16=J$2,入力!$N$34*入力!$N$28/1000,0)</f>
        <v>0</v>
      </c>
      <c r="K57" s="66">
        <f t="shared" si="0"/>
        <v>0</v>
      </c>
      <c r="L57" s="11"/>
      <c r="M57" s="15"/>
    </row>
    <row r="58" spans="1:15" x14ac:dyDescent="0.3">
      <c r="A58" s="7" t="s">
        <v>20</v>
      </c>
      <c r="B58" s="60">
        <f>IF(入力!$E$16=B$2,入力!$O$34*入力!$O$28/1000,0)</f>
        <v>0</v>
      </c>
      <c r="C58" s="60">
        <f>IF(入力!$E$16=C$2,入力!$O$34*入力!$O$28/1000,0)</f>
        <v>0</v>
      </c>
      <c r="D58" s="60">
        <f>IF(入力!$E$16=D$2,入力!$O$34*入力!$O$28/1000,0)</f>
        <v>0</v>
      </c>
      <c r="E58" s="60">
        <f>IF(入力!$E$16=E$2,入力!$O$34*入力!$O$28/1000,0)</f>
        <v>0</v>
      </c>
      <c r="F58" s="60">
        <f>IF(入力!$E$16=F$2,入力!$O$34*入力!$O$28/1000,0)</f>
        <v>0</v>
      </c>
      <c r="G58" s="60">
        <f>IF(入力!$E$16=G$2,入力!$O$34*入力!$O$28/1000,0)</f>
        <v>0</v>
      </c>
      <c r="H58" s="60">
        <f>IF(入力!$E$16=H$2,入力!$O$34*入力!$O$28/1000,0)</f>
        <v>0</v>
      </c>
      <c r="I58" s="60">
        <f>IF(入力!$E$16=I$2,入力!$O$34*入力!$O$28/1000,0)</f>
        <v>0</v>
      </c>
      <c r="J58" s="60">
        <f>IF(入力!$E$16=J$2,入力!$O$34*入力!$O$28/1000,0)</f>
        <v>0</v>
      </c>
      <c r="K58" s="66">
        <f t="shared" si="0"/>
        <v>0</v>
      </c>
      <c r="L58" s="11"/>
      <c r="M58" s="15"/>
    </row>
    <row r="59" spans="1:15" x14ac:dyDescent="0.3">
      <c r="A59" s="7" t="s">
        <v>21</v>
      </c>
      <c r="B59" s="60">
        <f>IF(入力!$E$16=B$2,入力!$P$34*入力!$P$28/1000,0)</f>
        <v>0</v>
      </c>
      <c r="C59" s="60">
        <f>IF(入力!$E$16=C$2,入力!$P$34*入力!$P$28/1000,0)</f>
        <v>0</v>
      </c>
      <c r="D59" s="60">
        <f>IF(入力!$E$16=D$2,入力!$P$34*入力!$P$28/1000,0)</f>
        <v>0</v>
      </c>
      <c r="E59" s="60">
        <f>IF(入力!$E$16=E$2,入力!$P$34*入力!$P$28/1000,0)</f>
        <v>0</v>
      </c>
      <c r="F59" s="60">
        <f>IF(入力!$E$16=F$2,入力!$P$34*入力!$P$28/1000,0)</f>
        <v>0</v>
      </c>
      <c r="G59" s="60">
        <f>IF(入力!$E$16=G$2,入力!$P$34*入力!$P$28/1000,0)</f>
        <v>0</v>
      </c>
      <c r="H59" s="60">
        <f>IF(入力!$E$16=H$2,入力!$P$34*入力!$P$28/1000,0)</f>
        <v>0</v>
      </c>
      <c r="I59" s="60">
        <f>IF(入力!$E$16=I$2,入力!$P$34*入力!$P$28/1000,0)</f>
        <v>0</v>
      </c>
      <c r="J59" s="60">
        <f>IF(入力!$E$16=J$2,入力!$P$34*入力!$P$28/1000,0)</f>
        <v>0</v>
      </c>
      <c r="K59" s="66">
        <f t="shared" si="0"/>
        <v>0</v>
      </c>
      <c r="L59" s="11"/>
      <c r="M59" s="15"/>
    </row>
    <row r="61" spans="1:15" x14ac:dyDescent="0.3">
      <c r="A61" s="1" t="s">
        <v>93</v>
      </c>
    </row>
    <row r="62" spans="1:15" x14ac:dyDescent="0.3">
      <c r="A62" s="7" t="s">
        <v>10</v>
      </c>
      <c r="B62" s="59">
        <f>B34-(B48-MIN(B$48:B$59))</f>
        <v>4245.9105754079546</v>
      </c>
      <c r="C62" s="59">
        <f>C34-(C48-MIN(C$48:C$59))</f>
        <v>9859.2152023489398</v>
      </c>
      <c r="D62" s="59">
        <f>D34-(D48-MIN(D$48:D$59))</f>
        <v>39917.681864240069</v>
      </c>
      <c r="E62" s="59">
        <f t="shared" ref="E62:J62" si="1">E34-(E48-MIN(E$48:E$59))</f>
        <v>17665.744945806917</v>
      </c>
      <c r="F62" s="59">
        <f t="shared" si="1"/>
        <v>2620.314250788449</v>
      </c>
      <c r="G62" s="59">
        <f>G34-(G48-MIN(G$48:G$59))</f>
        <v>16290.477875353143</v>
      </c>
      <c r="H62" s="59">
        <f t="shared" si="1"/>
        <v>6238.212479756995</v>
      </c>
      <c r="I62" s="59">
        <f t="shared" si="1"/>
        <v>4560.2999300303572</v>
      </c>
      <c r="J62" s="59">
        <f t="shared" si="1"/>
        <v>12121.145007245366</v>
      </c>
      <c r="K62" s="11"/>
      <c r="L62" s="11"/>
      <c r="M62" s="15"/>
      <c r="O62" s="12"/>
    </row>
    <row r="63" spans="1:15" x14ac:dyDescent="0.3">
      <c r="A63" s="7" t="s">
        <v>11</v>
      </c>
      <c r="B63" s="59">
        <f>B35-(B49-MIN(B$48:B$59))</f>
        <v>3488.5317577014171</v>
      </c>
      <c r="C63" s="59">
        <f>C35-(C49-MIN(C$48:C$59))</f>
        <v>8124.3434437503483</v>
      </c>
      <c r="D63" s="59">
        <f t="shared" ref="B63:J73" si="2">D35-(D49-MIN(D$48:D$59))</f>
        <v>37183.444682149704</v>
      </c>
      <c r="E63" s="59">
        <f t="shared" si="2"/>
        <v>16495.676236109797</v>
      </c>
      <c r="F63" s="59">
        <f t="shared" si="2"/>
        <v>2248.016824477997</v>
      </c>
      <c r="G63" s="59">
        <f>G35-(G49-MIN(G$48:G$59))</f>
        <v>16032.338271126524</v>
      </c>
      <c r="H63" s="59">
        <f t="shared" si="2"/>
        <v>5260.5354392762711</v>
      </c>
      <c r="I63" s="59">
        <f t="shared" si="2"/>
        <v>4316.8245029490536</v>
      </c>
      <c r="J63" s="59">
        <f t="shared" si="2"/>
        <v>12309.475647861971</v>
      </c>
      <c r="K63" s="11"/>
      <c r="L63" s="11"/>
      <c r="M63" s="15"/>
      <c r="O63" s="12"/>
    </row>
    <row r="64" spans="1:15" x14ac:dyDescent="0.3">
      <c r="A64" s="7" t="s">
        <v>12</v>
      </c>
      <c r="B64" s="59">
        <f>B36-(B50-MIN(B$48:B$59))</f>
        <v>3911.2878949058595</v>
      </c>
      <c r="C64" s="59">
        <f t="shared" si="2"/>
        <v>9606.4077552470062</v>
      </c>
      <c r="D64" s="59">
        <f>D36-(D50-MIN(D$48:D$59))</f>
        <v>43976.9216127166</v>
      </c>
      <c r="E64" s="59">
        <f>E36-(E50-MIN(E$48:E$59))</f>
        <v>18066.274908791776</v>
      </c>
      <c r="F64" s="59">
        <f t="shared" si="2"/>
        <v>3133.6085706393778</v>
      </c>
      <c r="G64" s="59">
        <f>G36-(G50-MIN(G$48:G$59))</f>
        <v>19081.576444238272</v>
      </c>
      <c r="H64" s="59">
        <f t="shared" si="2"/>
        <v>6277.9638568415503</v>
      </c>
      <c r="I64" s="59">
        <f t="shared" si="2"/>
        <v>5113.6552444769532</v>
      </c>
      <c r="J64" s="59">
        <f t="shared" si="2"/>
        <v>13498.578059536494</v>
      </c>
      <c r="K64" s="11"/>
      <c r="L64" s="11"/>
      <c r="M64" s="15"/>
      <c r="O64" s="12"/>
    </row>
    <row r="65" spans="1:15" x14ac:dyDescent="0.3">
      <c r="A65" s="7" t="s">
        <v>13</v>
      </c>
      <c r="B65" s="59">
        <f>B37-(B51-MIN(B$48:B$59))</f>
        <v>4391.0181671896062</v>
      </c>
      <c r="C65" s="59">
        <f t="shared" si="2"/>
        <v>11649.740007294635</v>
      </c>
      <c r="D65" s="59">
        <f t="shared" si="2"/>
        <v>54122.37211884938</v>
      </c>
      <c r="E65" s="59">
        <f t="shared" si="2"/>
        <v>21184.225459713081</v>
      </c>
      <c r="F65" s="59">
        <f t="shared" si="2"/>
        <v>3682.5928632729315</v>
      </c>
      <c r="G65" s="59">
        <f>G37-(G51-MIN(G$48:G$59))</f>
        <v>22943.571323406992</v>
      </c>
      <c r="H65" s="59">
        <f t="shared" si="2"/>
        <v>7292.8854224150455</v>
      </c>
      <c r="I65" s="59">
        <f t="shared" si="2"/>
        <v>6072.0042715070922</v>
      </c>
      <c r="J65" s="59">
        <f t="shared" si="2"/>
        <v>16933.816286351255</v>
      </c>
      <c r="K65" s="11"/>
      <c r="L65" s="11"/>
      <c r="M65" s="15"/>
      <c r="O65" s="12"/>
    </row>
    <row r="66" spans="1:15" x14ac:dyDescent="0.3">
      <c r="A66" s="7" t="s">
        <v>14</v>
      </c>
      <c r="B66" s="59">
        <f t="shared" si="2"/>
        <v>4501.2395262127566</v>
      </c>
      <c r="C66" s="59">
        <f>C38-(C52-MIN(C$48:C$59))</f>
        <v>11763.393667601296</v>
      </c>
      <c r="D66" s="59">
        <f>D38-(D52-MIN(D$48:D$59))</f>
        <v>54019.781074829785</v>
      </c>
      <c r="E66" s="59">
        <f t="shared" si="2"/>
        <v>21709.655570326744</v>
      </c>
      <c r="F66" s="59">
        <f t="shared" si="2"/>
        <v>3835.5120089146253</v>
      </c>
      <c r="G66" s="59">
        <f t="shared" si="2"/>
        <v>23255.632061620097</v>
      </c>
      <c r="H66" s="59">
        <f t="shared" si="2"/>
        <v>7430.0123449038147</v>
      </c>
      <c r="I66" s="59">
        <f t="shared" si="2"/>
        <v>6104.9276425153039</v>
      </c>
      <c r="J66" s="59">
        <f t="shared" si="2"/>
        <v>17278.845143075603</v>
      </c>
      <c r="K66" s="11"/>
      <c r="L66" s="11"/>
      <c r="M66" s="15"/>
      <c r="O66" s="12"/>
    </row>
    <row r="67" spans="1:15" x14ac:dyDescent="0.3">
      <c r="A67" s="7" t="s">
        <v>15</v>
      </c>
      <c r="B67" s="59">
        <f t="shared" si="2"/>
        <v>4255.663348536953</v>
      </c>
      <c r="C67" s="59">
        <f t="shared" si="2"/>
        <v>10785.563045430263</v>
      </c>
      <c r="D67" s="59">
        <f t="shared" si="2"/>
        <v>46599.024531002462</v>
      </c>
      <c r="E67" s="59">
        <f t="shared" si="2"/>
        <v>20212.623763567412</v>
      </c>
      <c r="F67" s="59">
        <f t="shared" si="2"/>
        <v>3379.8530540701659</v>
      </c>
      <c r="G67" s="59">
        <f t="shared" si="2"/>
        <v>20354.415365632318</v>
      </c>
      <c r="H67" s="59">
        <f t="shared" si="2"/>
        <v>6803.3770583607429</v>
      </c>
      <c r="I67" s="59">
        <f t="shared" si="2"/>
        <v>5579.6689044797195</v>
      </c>
      <c r="J67" s="59">
        <f t="shared" si="2"/>
        <v>14608.672648919937</v>
      </c>
      <c r="K67" s="11"/>
      <c r="L67" s="11"/>
      <c r="M67" s="15"/>
      <c r="O67" s="12"/>
    </row>
    <row r="68" spans="1:15" x14ac:dyDescent="0.3">
      <c r="A68" s="7" t="s">
        <v>16</v>
      </c>
      <c r="B68" s="59">
        <f t="shared" si="2"/>
        <v>4224.5339532762155</v>
      </c>
      <c r="C68" s="59">
        <f t="shared" si="2"/>
        <v>10141.058792238486</v>
      </c>
      <c r="D68" s="59">
        <f t="shared" si="2"/>
        <v>40981.585343481929</v>
      </c>
      <c r="E68" s="59">
        <f t="shared" si="2"/>
        <v>18346.530620998903</v>
      </c>
      <c r="F68" s="59">
        <f t="shared" si="2"/>
        <v>3119.8383259244615</v>
      </c>
      <c r="G68" s="59">
        <f t="shared" si="2"/>
        <v>18184.491211089935</v>
      </c>
      <c r="H68" s="59">
        <f t="shared" si="2"/>
        <v>6367.6900645124788</v>
      </c>
      <c r="I68" s="59">
        <f t="shared" si="2"/>
        <v>5026.3441885231323</v>
      </c>
      <c r="J68" s="59">
        <f t="shared" si="2"/>
        <v>13793.517893016569</v>
      </c>
      <c r="K68" s="11"/>
      <c r="L68" s="11"/>
      <c r="M68" s="15"/>
      <c r="O68" s="12"/>
    </row>
    <row r="69" spans="1:15" x14ac:dyDescent="0.3">
      <c r="A69" s="7" t="s">
        <v>17</v>
      </c>
      <c r="B69" s="59">
        <f t="shared" si="2"/>
        <v>4808.0868668601879</v>
      </c>
      <c r="C69" s="59">
        <f t="shared" si="2"/>
        <v>11664.244202505435</v>
      </c>
      <c r="D69" s="59">
        <f t="shared" si="2"/>
        <v>43512.857841055164</v>
      </c>
      <c r="E69" s="59">
        <f t="shared" si="2"/>
        <v>19511.723998963203</v>
      </c>
      <c r="F69" s="59">
        <f t="shared" si="2"/>
        <v>3482.6606366474507</v>
      </c>
      <c r="G69" s="59">
        <f t="shared" si="2"/>
        <v>18319.37673573854</v>
      </c>
      <c r="H69" s="59">
        <f t="shared" si="2"/>
        <v>7526.6690460572645</v>
      </c>
      <c r="I69" s="59">
        <f t="shared" si="2"/>
        <v>5198.4288169387082</v>
      </c>
      <c r="J69" s="59">
        <f t="shared" si="2"/>
        <v>14142.365757153833</v>
      </c>
      <c r="K69" s="11"/>
      <c r="L69" s="11"/>
      <c r="M69" s="15"/>
      <c r="O69" s="12"/>
    </row>
    <row r="70" spans="1:15" x14ac:dyDescent="0.3">
      <c r="A70" s="7" t="s">
        <v>18</v>
      </c>
      <c r="B70" s="59">
        <f t="shared" si="2"/>
        <v>5305.6234381784207</v>
      </c>
      <c r="C70" s="59">
        <f>C42-(C56-MIN(C$48:C$59))</f>
        <v>12258.424167239002</v>
      </c>
      <c r="D70" s="59">
        <f t="shared" si="2"/>
        <v>47077.726374821221</v>
      </c>
      <c r="E70" s="59">
        <f t="shared" si="2"/>
        <v>21682.199095093176</v>
      </c>
      <c r="F70" s="59">
        <f t="shared" si="2"/>
        <v>4041.4489304226481</v>
      </c>
      <c r="G70" s="59">
        <f t="shared" si="2"/>
        <v>22571.68825408088</v>
      </c>
      <c r="H70" s="59">
        <f t="shared" si="2"/>
        <v>8790.6809801424279</v>
      </c>
      <c r="I70" s="59">
        <f t="shared" si="2"/>
        <v>6690.1133170103003</v>
      </c>
      <c r="J70" s="59">
        <f t="shared" si="2"/>
        <v>15957.823443011946</v>
      </c>
      <c r="K70" s="11"/>
      <c r="L70" s="11"/>
      <c r="M70" s="15"/>
      <c r="O70" s="12"/>
    </row>
    <row r="71" spans="1:15" x14ac:dyDescent="0.3">
      <c r="A71" s="7" t="s">
        <v>19</v>
      </c>
      <c r="B71" s="59">
        <f t="shared" si="2"/>
        <v>5645.4250860826605</v>
      </c>
      <c r="C71" s="59">
        <f t="shared" si="2"/>
        <v>13257.901506278076</v>
      </c>
      <c r="D71" s="59">
        <f t="shared" si="2"/>
        <v>50797.126400591376</v>
      </c>
      <c r="E71" s="59">
        <f t="shared" si="2"/>
        <v>22906.305806575314</v>
      </c>
      <c r="F71" s="59">
        <f t="shared" si="2"/>
        <v>4469.6292384818244</v>
      </c>
      <c r="G71" s="59">
        <f t="shared" si="2"/>
        <v>23240.663732507197</v>
      </c>
      <c r="H71" s="59">
        <f t="shared" si="2"/>
        <v>8759.9416165867842</v>
      </c>
      <c r="I71" s="59">
        <f t="shared" si="2"/>
        <v>6570.4806721346959</v>
      </c>
      <c r="J71" s="59">
        <f t="shared" si="2"/>
        <v>17315.256520762105</v>
      </c>
      <c r="K71" s="11"/>
      <c r="L71" s="11"/>
      <c r="M71" s="15"/>
      <c r="O71" s="12"/>
    </row>
    <row r="72" spans="1:15" x14ac:dyDescent="0.3">
      <c r="A72" s="7" t="s">
        <v>20</v>
      </c>
      <c r="B72" s="59">
        <f t="shared" si="2"/>
        <v>5639.0237100567256</v>
      </c>
      <c r="C72" s="59">
        <f t="shared" si="2"/>
        <v>13365.185889717301</v>
      </c>
      <c r="D72" s="59">
        <f t="shared" si="2"/>
        <v>51093.39823451807</v>
      </c>
      <c r="E72" s="59">
        <f t="shared" si="2"/>
        <v>23058.12719963925</v>
      </c>
      <c r="F72" s="59">
        <f t="shared" si="2"/>
        <v>4489.8831527242564</v>
      </c>
      <c r="G72" s="59">
        <f t="shared" si="2"/>
        <v>23156.163308874726</v>
      </c>
      <c r="H72" s="59">
        <f t="shared" si="2"/>
        <v>8844.0181165072227</v>
      </c>
      <c r="I72" s="59">
        <f t="shared" si="2"/>
        <v>6600.0587510744017</v>
      </c>
      <c r="J72" s="59">
        <f t="shared" si="2"/>
        <v>17366.384016888045</v>
      </c>
      <c r="K72" s="11"/>
      <c r="L72" s="11"/>
      <c r="M72" s="15"/>
      <c r="O72" s="12"/>
    </row>
    <row r="73" spans="1:15" x14ac:dyDescent="0.3">
      <c r="A73" s="7" t="s">
        <v>21</v>
      </c>
      <c r="B73" s="59">
        <f t="shared" si="2"/>
        <v>5031.5501504699587</v>
      </c>
      <c r="C73" s="59">
        <f t="shared" si="2"/>
        <v>12156.815996281952</v>
      </c>
      <c r="D73" s="59">
        <f t="shared" si="2"/>
        <v>46859.239312931888</v>
      </c>
      <c r="E73" s="59">
        <f t="shared" si="2"/>
        <v>20565.746130067339</v>
      </c>
      <c r="F73" s="59">
        <f t="shared" si="2"/>
        <v>3622.5205754351914</v>
      </c>
      <c r="G73" s="59">
        <f t="shared" si="2"/>
        <v>20070.356893830321</v>
      </c>
      <c r="H73" s="59">
        <f t="shared" si="2"/>
        <v>7251.2984022354385</v>
      </c>
      <c r="I73" s="59">
        <f t="shared" si="2"/>
        <v>5473.8560708095665</v>
      </c>
      <c r="J73" s="59">
        <f t="shared" si="2"/>
        <v>14486.996877847423</v>
      </c>
      <c r="K73" s="11"/>
      <c r="L73" s="11"/>
      <c r="M73" s="15"/>
      <c r="O73" s="12"/>
    </row>
    <row r="75" spans="1:15" x14ac:dyDescent="0.3">
      <c r="A75" s="1" t="s">
        <v>94</v>
      </c>
      <c r="B75" s="2" t="s">
        <v>36</v>
      </c>
    </row>
    <row r="76" spans="1:15" x14ac:dyDescent="0.3">
      <c r="A76" s="7" t="s">
        <v>10</v>
      </c>
      <c r="B76" s="59">
        <f>$B$17-SUM($B62:$J62)</f>
        <v>53899.293247007852</v>
      </c>
      <c r="D76" s="15"/>
    </row>
    <row r="77" spans="1:15" x14ac:dyDescent="0.3">
      <c r="A77" s="7" t="s">
        <v>11</v>
      </c>
      <c r="B77" s="59">
        <f>$B$17-SUM($B63:$J63)</f>
        <v>61959.108572582962</v>
      </c>
      <c r="D77" s="15"/>
    </row>
    <row r="78" spans="1:15" x14ac:dyDescent="0.3">
      <c r="A78" s="7" t="s">
        <v>12</v>
      </c>
      <c r="B78" s="59">
        <f>$B$17-SUM($B64:$J64)</f>
        <v>44752.02103059215</v>
      </c>
      <c r="D78" s="15"/>
    </row>
    <row r="79" spans="1:15" x14ac:dyDescent="0.3">
      <c r="A79" s="7" t="s">
        <v>13</v>
      </c>
      <c r="B79" s="59">
        <f>$B$17-SUM($B65:$J65)</f>
        <v>19146.069457986043</v>
      </c>
      <c r="D79" s="15"/>
    </row>
    <row r="80" spans="1:15" x14ac:dyDescent="0.3">
      <c r="A80" s="7" t="s">
        <v>14</v>
      </c>
      <c r="B80" s="59">
        <f>$B$17-SUM($B66:$J66)</f>
        <v>17519.296337986016</v>
      </c>
      <c r="D80" s="15"/>
    </row>
    <row r="81" spans="1:4" x14ac:dyDescent="0.3">
      <c r="A81" s="7" t="s">
        <v>15</v>
      </c>
      <c r="B81" s="59">
        <f t="shared" ref="B81:B87" si="3">$B$17-SUM($B67:$J67)</f>
        <v>34839.433657986054</v>
      </c>
      <c r="D81" s="15"/>
    </row>
    <row r="82" spans="1:4" x14ac:dyDescent="0.3">
      <c r="A82" s="7" t="s">
        <v>16</v>
      </c>
      <c r="B82" s="59">
        <f t="shared" si="3"/>
        <v>47232.704984923927</v>
      </c>
      <c r="D82" s="15"/>
    </row>
    <row r="83" spans="1:4" x14ac:dyDescent="0.3">
      <c r="A83" s="7" t="s">
        <v>17</v>
      </c>
      <c r="B83" s="59">
        <f t="shared" si="3"/>
        <v>39251.88147606625</v>
      </c>
      <c r="D83" s="15"/>
    </row>
    <row r="84" spans="1:4" x14ac:dyDescent="0.3">
      <c r="A84" s="7" t="s">
        <v>18</v>
      </c>
      <c r="B84" s="59">
        <f t="shared" si="3"/>
        <v>23042.567377986037</v>
      </c>
      <c r="D84" s="15"/>
    </row>
    <row r="85" spans="1:4" x14ac:dyDescent="0.3">
      <c r="A85" s="7" t="s">
        <v>19</v>
      </c>
      <c r="B85" s="59">
        <f t="shared" si="3"/>
        <v>14455.564797986008</v>
      </c>
      <c r="D85" s="15"/>
    </row>
    <row r="86" spans="1:4" x14ac:dyDescent="0.3">
      <c r="A86" s="7" t="s">
        <v>20</v>
      </c>
      <c r="B86" s="59">
        <f t="shared" si="3"/>
        <v>13806.052997986029</v>
      </c>
      <c r="D86" s="15"/>
    </row>
    <row r="87" spans="1:4" x14ac:dyDescent="0.3">
      <c r="A87" s="7" t="s">
        <v>21</v>
      </c>
      <c r="B87" s="59">
        <f t="shared" si="3"/>
        <v>31899.914968076977</v>
      </c>
      <c r="D87" s="15"/>
    </row>
    <row r="88" spans="1:4" x14ac:dyDescent="0.3">
      <c r="A88" s="10" t="s">
        <v>37</v>
      </c>
      <c r="B88" s="61">
        <f>SUM($B$76:$B$87)/$B$17</f>
        <v>2.399999999999999</v>
      </c>
    </row>
    <row r="90" spans="1:4" x14ac:dyDescent="0.3">
      <c r="A90" s="1" t="s">
        <v>95</v>
      </c>
      <c r="B90" s="60">
        <f>(SUM($B$76:$B$87)-$D$91*$B$17)/12</f>
        <v>-1.4551915228366852E-11</v>
      </c>
      <c r="D90" s="1" t="s">
        <v>39</v>
      </c>
    </row>
    <row r="91" spans="1:4" x14ac:dyDescent="0.3">
      <c r="A91" s="1" t="s">
        <v>38</v>
      </c>
      <c r="D91" s="16">
        <f>'計算用(最新期待容量)'!D91</f>
        <v>2.4</v>
      </c>
    </row>
    <row r="92" spans="1:4" ht="15.6" thickBot="1" x14ac:dyDescent="0.35"/>
    <row r="93" spans="1:4" ht="15.6" thickBot="1" x14ac:dyDescent="0.35">
      <c r="A93" s="1" t="s">
        <v>96</v>
      </c>
      <c r="B93" s="62">
        <f>(MIN($K$48:$K$59)+$B$90)*1000</f>
        <v>-1.4551915228366852E-8</v>
      </c>
    </row>
    <row r="94" spans="1:4" ht="15.6" thickBot="1" x14ac:dyDescent="0.35"/>
    <row r="95" spans="1:4" ht="15.6" thickBot="1" x14ac:dyDescent="0.35">
      <c r="A95" s="1" t="s">
        <v>55</v>
      </c>
      <c r="B95" s="63" t="e">
        <f>B93/入力!$E$17</f>
        <v>#DIV/0!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zoomScale="60" zoomScaleNormal="60" workbookViewId="0">
      <selection activeCell="R30" sqref="R30"/>
    </sheetView>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90</v>
      </c>
    </row>
    <row r="4" spans="1:13" x14ac:dyDescent="0.3">
      <c r="A4" s="7" t="s">
        <v>10</v>
      </c>
      <c r="B4" s="65">
        <f>'計算用(最新期待容量)'!B4</f>
        <v>4823.8879999999999</v>
      </c>
      <c r="C4" s="65">
        <f>'計算用(最新期待容量)'!C4</f>
        <v>12517.366</v>
      </c>
      <c r="D4" s="65">
        <f>'計算用(最新期待容量)'!D4</f>
        <v>40076.329999999994</v>
      </c>
      <c r="E4" s="65">
        <f>'計算用(最新期待容量)'!E4</f>
        <v>18623.509999999998</v>
      </c>
      <c r="F4" s="65">
        <f>'計算用(最新期待容量)'!F4</f>
        <v>3614.22</v>
      </c>
      <c r="G4" s="65">
        <f>'計算用(最新期待容量)'!G4</f>
        <v>17266.18</v>
      </c>
      <c r="H4" s="65">
        <f>'計算用(最新期待容量)'!H4</f>
        <v>6770.5764200000003</v>
      </c>
      <c r="I4" s="65">
        <f>'計算用(最新期待容量)'!I4</f>
        <v>4931.84</v>
      </c>
      <c r="J4" s="65">
        <f>'計算用(最新期待容量)'!J4</f>
        <v>12538.248000000001</v>
      </c>
    </row>
    <row r="5" spans="1:13" x14ac:dyDescent="0.3">
      <c r="A5" s="7" t="s">
        <v>11</v>
      </c>
      <c r="B5" s="65">
        <f>'計算用(最新期待容量)'!B5</f>
        <v>4339.9379999999992</v>
      </c>
      <c r="C5" s="65">
        <f>'計算用(最新期待容量)'!C5</f>
        <v>11517.134</v>
      </c>
      <c r="D5" s="65">
        <f>'計算用(最新期待容量)'!D5</f>
        <v>39761.94</v>
      </c>
      <c r="E5" s="65">
        <f>'計算用(最新期待容量)'!E5</f>
        <v>18861.73</v>
      </c>
      <c r="F5" s="65">
        <f>'計算用(最新期待容量)'!F5</f>
        <v>3458.43</v>
      </c>
      <c r="G5" s="65">
        <f>'計算用(最新期待容量)'!G5</f>
        <v>18375.55</v>
      </c>
      <c r="H5" s="65">
        <f>'計算用(最新期待容量)'!H5</f>
        <v>6674.44434</v>
      </c>
      <c r="I5" s="65">
        <f>'計算用(最新期待容量)'!I5</f>
        <v>5106.28</v>
      </c>
      <c r="J5" s="65">
        <f>'計算用(最新期待容量)'!J5</f>
        <v>13489.904</v>
      </c>
    </row>
    <row r="6" spans="1:13" x14ac:dyDescent="0.3">
      <c r="A6" s="7" t="s">
        <v>12</v>
      </c>
      <c r="B6" s="65">
        <f>'計算用(最新期待容量)'!B6</f>
        <v>4525.2080000000005</v>
      </c>
      <c r="C6" s="65">
        <f>'計算用(最新期待容量)'!C6</f>
        <v>12613.320000000002</v>
      </c>
      <c r="D6" s="65">
        <f>'計算用(最新期待容量)'!D6</f>
        <v>46292.637999999999</v>
      </c>
      <c r="E6" s="65">
        <f>'計算用(最新期待容量)'!E6</f>
        <v>20526.100000000002</v>
      </c>
      <c r="F6" s="65">
        <f>'計算用(最新期待容量)'!F6</f>
        <v>4029.64</v>
      </c>
      <c r="G6" s="65">
        <f>'計算用(最新期待容量)'!G6</f>
        <v>21058.09</v>
      </c>
      <c r="H6" s="65">
        <f>'計算用(最新期待容量)'!H6</f>
        <v>7658.0580799999998</v>
      </c>
      <c r="I6" s="65">
        <f>'計算用(最新期待容量)'!I6</f>
        <v>5930.9000000000005</v>
      </c>
      <c r="J6" s="65">
        <f>'計算用(最新期待容量)'!J6</f>
        <v>15202.602000000001</v>
      </c>
    </row>
    <row r="7" spans="1:13" x14ac:dyDescent="0.3">
      <c r="A7" s="7" t="s">
        <v>13</v>
      </c>
      <c r="B7" s="65">
        <f>'計算用(最新期待容量)'!B7</f>
        <v>5156.3940000000002</v>
      </c>
      <c r="C7" s="65">
        <f>'計算用(最新期待容量)'!C7</f>
        <v>15162.294</v>
      </c>
      <c r="D7" s="65">
        <f>'計算用(最新期待容量)'!D7</f>
        <v>60093.112000000001</v>
      </c>
      <c r="E7" s="65">
        <f>'計算用(最新期待容量)'!E7</f>
        <v>25433.350000000002</v>
      </c>
      <c r="F7" s="65">
        <f>'計算用(最新期待容量)'!F7</f>
        <v>4850.1099999999997</v>
      </c>
      <c r="G7" s="65">
        <f>'計算用(最新期待容量)'!G7</f>
        <v>26741.97</v>
      </c>
      <c r="H7" s="65">
        <f>'計算用(最新期待容量)'!H7</f>
        <v>9849.8659200000002</v>
      </c>
      <c r="I7" s="65">
        <f>'計算用(最新期待容量)'!I7</f>
        <v>7358.12</v>
      </c>
      <c r="J7" s="65">
        <f>'計算用(最新期待容量)'!J7</f>
        <v>19678.989999999998</v>
      </c>
    </row>
    <row r="8" spans="1:13" x14ac:dyDescent="0.3">
      <c r="A8" s="7" t="s">
        <v>14</v>
      </c>
      <c r="B8" s="65">
        <f>'計算用(最新期待容量)'!B8</f>
        <v>5218.1099999999997</v>
      </c>
      <c r="C8" s="65">
        <f>'計算用(最新期待容量)'!C8</f>
        <v>15515.214</v>
      </c>
      <c r="D8" s="65">
        <f>'計算用(最新期待容量)'!D8</f>
        <v>60091.920000000006</v>
      </c>
      <c r="E8" s="65">
        <f>'計算用(最新期待容量)'!E8</f>
        <v>25433.350000000002</v>
      </c>
      <c r="F8" s="65">
        <f>'計算用(最新期待容量)'!F8</f>
        <v>4850.1099999999997</v>
      </c>
      <c r="G8" s="65">
        <f>'計算用(最新期待容量)'!G8</f>
        <v>26747.93</v>
      </c>
      <c r="H8" s="65">
        <f>'計算用(最新期待容量)'!H8</f>
        <v>9847.3550399999986</v>
      </c>
      <c r="I8" s="65">
        <f>'計算用(最新期待容量)'!I8</f>
        <v>7358.12</v>
      </c>
      <c r="J8" s="65">
        <f>'計算用(最新期待容量)'!J8</f>
        <v>19678.989999999998</v>
      </c>
    </row>
    <row r="9" spans="1:13" x14ac:dyDescent="0.3">
      <c r="A9" s="7" t="s">
        <v>15</v>
      </c>
      <c r="B9" s="65">
        <f>'計算用(最新期待容量)'!B9</f>
        <v>4834.4179999999997</v>
      </c>
      <c r="C9" s="65">
        <f>'計算用(最新期待容量)'!C9</f>
        <v>13764.882</v>
      </c>
      <c r="D9" s="65">
        <f>'計算用(最新期待容量)'!D9</f>
        <v>51018.951999999997</v>
      </c>
      <c r="E9" s="65">
        <f>'計算用(最新期待容量)'!E9</f>
        <v>23375.16</v>
      </c>
      <c r="F9" s="65">
        <f>'計算用(最新期待容量)'!F9</f>
        <v>4258.13</v>
      </c>
      <c r="G9" s="65">
        <f>'計算用(最新期待容量)'!G9</f>
        <v>23181.47</v>
      </c>
      <c r="H9" s="65">
        <f>'計算用(最新期待容量)'!H9</f>
        <v>8580.897719999999</v>
      </c>
      <c r="I9" s="65">
        <f>'計算用(最新期待容量)'!I9</f>
        <v>6581.08</v>
      </c>
      <c r="J9" s="65">
        <f>'計算用(最新期待容量)'!J9</f>
        <v>17135.242000000002</v>
      </c>
    </row>
    <row r="10" spans="1:13" x14ac:dyDescent="0.3">
      <c r="A10" s="7" t="s">
        <v>16</v>
      </c>
      <c r="B10" s="65">
        <f>'計算用(最新期待容量)'!B10</f>
        <v>4587.3</v>
      </c>
      <c r="C10" s="65">
        <f>'計算用(最新期待容量)'!C10</f>
        <v>11850.904</v>
      </c>
      <c r="D10" s="65">
        <f>'計算用(最新期待容量)'!D10</f>
        <v>41445.258000000002</v>
      </c>
      <c r="E10" s="65">
        <f>'計算用(最新期待容量)'!E10</f>
        <v>19521.68</v>
      </c>
      <c r="F10" s="65">
        <f>'計算用(最新期待容量)'!F10</f>
        <v>3593.4399999999996</v>
      </c>
      <c r="G10" s="65">
        <f>'計算用(最新期待容量)'!G10</f>
        <v>18950.59</v>
      </c>
      <c r="H10" s="65">
        <f>'計算用(最新期待容量)'!H10</f>
        <v>7195.4338799999996</v>
      </c>
      <c r="I10" s="65">
        <f>'計算用(最新期待容量)'!I10</f>
        <v>5534.45</v>
      </c>
      <c r="J10" s="65">
        <f>'計算用(最新期待容量)'!J10</f>
        <v>14707.485999999999</v>
      </c>
    </row>
    <row r="11" spans="1:13" x14ac:dyDescent="0.3">
      <c r="A11" s="7" t="s">
        <v>17</v>
      </c>
      <c r="B11" s="65">
        <f>'計算用(最新期待容量)'!B11</f>
        <v>5306.1</v>
      </c>
      <c r="C11" s="65">
        <f>'計算用(最新期待容量)'!C11</f>
        <v>13376.326000000001</v>
      </c>
      <c r="D11" s="65">
        <f>'計算用(最新期待容量)'!D11</f>
        <v>42567.572</v>
      </c>
      <c r="E11" s="65">
        <f>'計算用(最新期待容量)'!E11</f>
        <v>19476.62</v>
      </c>
      <c r="F11" s="65">
        <f>'計算用(最新期待容量)'!F11</f>
        <v>3884.2400000000002</v>
      </c>
      <c r="G11" s="65">
        <f>'計算用(最新期待容量)'!G11</f>
        <v>18157.05</v>
      </c>
      <c r="H11" s="65">
        <f>'計算用(最新期待容量)'!H11</f>
        <v>7508.8176000000003</v>
      </c>
      <c r="I11" s="65">
        <f>'計算用(最新期待容量)'!I11</f>
        <v>5280.72</v>
      </c>
      <c r="J11" s="65">
        <f>'計算用(最新期待容量)'!J11</f>
        <v>14277.246000000001</v>
      </c>
    </row>
    <row r="12" spans="1:13" x14ac:dyDescent="0.3">
      <c r="A12" s="7" t="s">
        <v>18</v>
      </c>
      <c r="B12" s="65">
        <f>'計算用(最新期待容量)'!B12</f>
        <v>6048.8159999999998</v>
      </c>
      <c r="C12" s="65">
        <f>'計算用(最新期待容量)'!C12</f>
        <v>15114.810000000001</v>
      </c>
      <c r="D12" s="65">
        <f>'計算用(最新期待容量)'!D12</f>
        <v>48176.665999999997</v>
      </c>
      <c r="E12" s="65">
        <f>'計算用(最新期待容量)'!E12</f>
        <v>22828.95</v>
      </c>
      <c r="F12" s="65">
        <f>'計算用(最新期待容量)'!F12</f>
        <v>4746.25</v>
      </c>
      <c r="G12" s="65">
        <f>'計算用(最新期待容量)'!G12</f>
        <v>23727.71</v>
      </c>
      <c r="H12" s="65">
        <f>'計算用(最新期待容量)'!H12</f>
        <v>9384.496000000001</v>
      </c>
      <c r="I12" s="65">
        <f>'計算用(最新期待容量)'!I12</f>
        <v>7040.96</v>
      </c>
      <c r="J12" s="65">
        <f>'計算用(最新期待容量)'!J12</f>
        <v>16897.140000000003</v>
      </c>
    </row>
    <row r="13" spans="1:13" x14ac:dyDescent="0.3">
      <c r="A13" s="7" t="s">
        <v>19</v>
      </c>
      <c r="B13" s="65">
        <f>'計算用(最新期待容量)'!B13</f>
        <v>6296.93</v>
      </c>
      <c r="C13" s="65">
        <f>'計算用(最新期待容量)'!C13</f>
        <v>16034.414000000001</v>
      </c>
      <c r="D13" s="65">
        <f>'計算用(最新期待容量)'!D13</f>
        <v>52232.645999999993</v>
      </c>
      <c r="E13" s="65">
        <f>'計算用(最新期待容量)'!E13</f>
        <v>24316.260000000002</v>
      </c>
      <c r="F13" s="65">
        <f>'計算用(最新期待容量)'!F13</f>
        <v>5088.9799999999996</v>
      </c>
      <c r="G13" s="65">
        <f>'計算用(最新期待容量)'!G13</f>
        <v>24562.97</v>
      </c>
      <c r="H13" s="65">
        <f>'計算用(最新期待容量)'!H13</f>
        <v>9620.4065799999989</v>
      </c>
      <c r="I13" s="65">
        <f>'計算用(最新期待容量)'!I13</f>
        <v>7040.96</v>
      </c>
      <c r="J13" s="65">
        <f>'計算用(最新期待容量)'!J13</f>
        <v>18360.964</v>
      </c>
    </row>
    <row r="14" spans="1:13" x14ac:dyDescent="0.3">
      <c r="A14" s="7" t="s">
        <v>20</v>
      </c>
      <c r="B14" s="65">
        <f>'計算用(最新期待容量)'!B14</f>
        <v>6259.8720000000003</v>
      </c>
      <c r="C14" s="65">
        <f>'計算用(最新期待容量)'!C14</f>
        <v>15976.628000000001</v>
      </c>
      <c r="D14" s="65">
        <f>'計算用(最新期待容量)'!D14</f>
        <v>52230.903999999995</v>
      </c>
      <c r="E14" s="65">
        <f>'計算用(最新期待容量)'!E14</f>
        <v>24316.260000000002</v>
      </c>
      <c r="F14" s="65">
        <f>'計算用(最新期待容量)'!F14</f>
        <v>5088.9799999999996</v>
      </c>
      <c r="G14" s="65">
        <f>'計算用(最新期待容量)'!G14</f>
        <v>24580.84</v>
      </c>
      <c r="H14" s="65">
        <f>'計算用(最新期待容量)'!H14</f>
        <v>9620.3043800000014</v>
      </c>
      <c r="I14" s="65">
        <f>'計算用(最新期待容量)'!I14</f>
        <v>7040.96</v>
      </c>
      <c r="J14" s="65">
        <f>'計算用(最新期待容量)'!J14</f>
        <v>18360.964</v>
      </c>
    </row>
    <row r="15" spans="1:13" x14ac:dyDescent="0.3">
      <c r="A15" s="7" t="s">
        <v>21</v>
      </c>
      <c r="B15" s="65">
        <f>'計算用(最新期待容量)'!B15</f>
        <v>5504.5120000000006</v>
      </c>
      <c r="C15" s="65">
        <f>'計算用(最新期待容量)'!C15</f>
        <v>14450.494000000001</v>
      </c>
      <c r="D15" s="65">
        <f>'計算用(最新期待容量)'!D15</f>
        <v>47317.816000000006</v>
      </c>
      <c r="E15" s="65">
        <f>'計算用(最新期待容量)'!E15</f>
        <v>21570.22</v>
      </c>
      <c r="F15" s="65">
        <f>'計算用(最新期待容量)'!F15</f>
        <v>4351.6000000000004</v>
      </c>
      <c r="G15" s="65">
        <f>'計算用(最新期待容量)'!G15</f>
        <v>21146.48</v>
      </c>
      <c r="H15" s="65">
        <f>'計算用(最新期待容量)'!H15</f>
        <v>7948.9551599999995</v>
      </c>
      <c r="I15" s="65">
        <f>'計算用(最新期待容量)'!I15</f>
        <v>5899.1799999999994</v>
      </c>
      <c r="J15" s="65">
        <f>'計算用(最新期待容量)'!J15</f>
        <v>15179.686</v>
      </c>
    </row>
    <row r="16" spans="1:13" x14ac:dyDescent="0.3">
      <c r="B16" s="2"/>
      <c r="C16" s="2"/>
      <c r="D16" s="2"/>
      <c r="E16" s="2"/>
      <c r="F16" s="2"/>
      <c r="G16" s="2"/>
      <c r="H16" s="2"/>
      <c r="I16" s="2"/>
      <c r="J16" s="2"/>
      <c r="K16" s="2"/>
    </row>
    <row r="17" spans="1:12" x14ac:dyDescent="0.3">
      <c r="A17" s="1" t="s">
        <v>35</v>
      </c>
      <c r="B17" s="22">
        <f>'計算用(最新期待容量)'!B17</f>
        <v>167418.29537798604</v>
      </c>
      <c r="C17" s="2"/>
      <c r="D17" s="2"/>
      <c r="E17" s="2"/>
      <c r="F17" s="2"/>
      <c r="G17" s="2"/>
      <c r="H17" s="2"/>
      <c r="I17" s="2"/>
      <c r="J17" s="2"/>
      <c r="K17" s="2"/>
    </row>
    <row r="18" spans="1:12" x14ac:dyDescent="0.3">
      <c r="L18" s="9"/>
    </row>
    <row r="19" spans="1:12" x14ac:dyDescent="0.3">
      <c r="A19" s="1" t="s">
        <v>102</v>
      </c>
    </row>
    <row r="20" spans="1:12" x14ac:dyDescent="0.3">
      <c r="A20" s="7" t="s">
        <v>10</v>
      </c>
      <c r="B20" s="65">
        <f>'計算用(最新期待容量)'!B20</f>
        <v>717.5919928564665</v>
      </c>
      <c r="C20" s="65">
        <f>'計算用(最新期待容量)'!C20</f>
        <v>3026.4408943567669</v>
      </c>
      <c r="D20" s="65">
        <f>'計算用(最新期待容量)'!D20</f>
        <v>1676.5203559777228</v>
      </c>
      <c r="E20" s="65">
        <f>'計算用(最新期待容量)'!E20</f>
        <v>1609.0157690986243</v>
      </c>
      <c r="F20" s="65">
        <f>'計算用(最新期待容量)'!F20</f>
        <v>1128.5468404328981</v>
      </c>
      <c r="G20" s="65">
        <f>'計算用(最新期待容量)'!G20</f>
        <v>1715.7335264373303</v>
      </c>
      <c r="H20" s="65">
        <f>'計算用(最新期待容量)'!H20</f>
        <v>807.09364628096773</v>
      </c>
      <c r="I20" s="65">
        <f>'計算用(最新期待容量)'!I20</f>
        <v>499.03694002414341</v>
      </c>
      <c r="J20" s="65">
        <f>'計算用(最新期待容量)'!J20</f>
        <v>848.82003453508241</v>
      </c>
    </row>
    <row r="21" spans="1:12" x14ac:dyDescent="0.3">
      <c r="A21" s="7" t="s">
        <v>11</v>
      </c>
      <c r="B21" s="65">
        <f>'計算用(最新期待容量)'!B21</f>
        <v>928.92684278416027</v>
      </c>
      <c r="C21" s="65">
        <f>'計算用(最新期待容量)'!C21</f>
        <v>3597.2826075049766</v>
      </c>
      <c r="D21" s="65">
        <f>'計算用(最新期待容量)'!D21</f>
        <v>3421.2896439324422</v>
      </c>
      <c r="E21" s="65">
        <f>'計算用(最新期待容量)'!E21</f>
        <v>2727.6589109298993</v>
      </c>
      <c r="F21" s="65">
        <f>'計算用(最新期待容量)'!F21</f>
        <v>1285.1722667204547</v>
      </c>
      <c r="G21" s="65">
        <f>'計算用(最新期待容量)'!G21</f>
        <v>2754.1121052319872</v>
      </c>
      <c r="H21" s="65">
        <f>'計算用(最新期待容量)'!H21</f>
        <v>1566.4518054366072</v>
      </c>
      <c r="I21" s="65">
        <f>'計算用(最新期待容量)'!I21</f>
        <v>860.24777932866323</v>
      </c>
      <c r="J21" s="65">
        <f>'計算用(最新期待容量)'!J21</f>
        <v>1420.1380381307797</v>
      </c>
    </row>
    <row r="22" spans="1:12" x14ac:dyDescent="0.3">
      <c r="A22" s="7" t="s">
        <v>12</v>
      </c>
      <c r="B22" s="65">
        <f>'計算用(最新期待容量)'!B22</f>
        <v>859.41111532675473</v>
      </c>
      <c r="C22" s="65">
        <f>'計算用(最新期待容量)'!C22</f>
        <v>3654.4944349418893</v>
      </c>
      <c r="D22" s="65">
        <f>'計算用(最新期待容量)'!D22</f>
        <v>4984.6641151420126</v>
      </c>
      <c r="E22" s="65">
        <f>'計算用(最新期待容量)'!E22</f>
        <v>3604.9505455524859</v>
      </c>
      <c r="F22" s="65">
        <f>'計算用(最新期待容量)'!F22</f>
        <v>1132.777335705792</v>
      </c>
      <c r="G22" s="65">
        <f>'計算用(最新期待容量)'!G22</f>
        <v>3277.7463618205284</v>
      </c>
      <c r="H22" s="65">
        <f>'計算用(最新期待容量)'!H22</f>
        <v>1863.1646785885325</v>
      </c>
      <c r="I22" s="65">
        <f>'計算用(最新期待容量)'!I22</f>
        <v>1041.4286341845964</v>
      </c>
      <c r="J22" s="65">
        <f>'計算用(最新期待容量)'!J22</f>
        <v>2463.132778737413</v>
      </c>
    </row>
    <row r="23" spans="1:12" x14ac:dyDescent="0.3">
      <c r="A23" s="7" t="s">
        <v>13</v>
      </c>
      <c r="B23" s="65">
        <f>'計算用(最新期待容量)'!B23</f>
        <v>765.37583281039372</v>
      </c>
      <c r="C23" s="65">
        <f>'計算用(最新期待容量)'!C23</f>
        <v>3512.5539927053646</v>
      </c>
      <c r="D23" s="65">
        <f>'計算用(最新期待容量)'!D23</f>
        <v>5970.7398811506209</v>
      </c>
      <c r="E23" s="65">
        <f>'計算用(最新期待容量)'!E23</f>
        <v>4249.1245402869226</v>
      </c>
      <c r="F23" s="65">
        <f>'計算用(最新期待容量)'!F23</f>
        <v>1167.5171367270682</v>
      </c>
      <c r="G23" s="65">
        <f>'計算用(最新期待容量)'!G23</f>
        <v>3798.3986765930104</v>
      </c>
      <c r="H23" s="65">
        <f>'計算用(最新期待容量)'!H23</f>
        <v>2556.9804975849552</v>
      </c>
      <c r="I23" s="65">
        <f>'計算用(最新期待容量)'!I23</f>
        <v>1286.1157284929072</v>
      </c>
      <c r="J23" s="65">
        <f>'計算用(最新期待容量)'!J23</f>
        <v>2745.1737136487418</v>
      </c>
    </row>
    <row r="24" spans="1:12" x14ac:dyDescent="0.3">
      <c r="A24" s="7" t="s">
        <v>14</v>
      </c>
      <c r="B24" s="65">
        <f>'計算用(最新期待容量)'!B24</f>
        <v>716.87047378724321</v>
      </c>
      <c r="C24" s="65">
        <f>'計算用(最新期待容量)'!C24</f>
        <v>3751.8203323987032</v>
      </c>
      <c r="D24" s="65">
        <f>'計算用(最新期待容量)'!D24</f>
        <v>6072.138925170223</v>
      </c>
      <c r="E24" s="65">
        <f>'計算用(最新期待容量)'!E24</f>
        <v>3723.6944296732572</v>
      </c>
      <c r="F24" s="65">
        <f>'計算用(最新期待容量)'!F24</f>
        <v>1014.5979910853742</v>
      </c>
      <c r="G24" s="65">
        <f>'計算用(最新期待容量)'!G24</f>
        <v>3492.2979383799011</v>
      </c>
      <c r="H24" s="65">
        <f>'計算用(最新期待容量)'!H24</f>
        <v>2417.3426950961834</v>
      </c>
      <c r="I24" s="65">
        <f>'計算用(最新期待容量)'!I24</f>
        <v>1253.192357484696</v>
      </c>
      <c r="J24" s="65">
        <f>'計算用(最新期待容量)'!J24</f>
        <v>2400.1448569243939</v>
      </c>
    </row>
    <row r="25" spans="1:12" x14ac:dyDescent="0.3">
      <c r="A25" s="7" t="s">
        <v>15</v>
      </c>
      <c r="B25" s="65">
        <f>'計算用(最新期待容量)'!B25</f>
        <v>578.75465146304623</v>
      </c>
      <c r="C25" s="65">
        <f>'計算用(最新期待容量)'!C25</f>
        <v>2979.318954569736</v>
      </c>
      <c r="D25" s="65">
        <f>'計算用(最新期待容量)'!D25</f>
        <v>4419.9274689975337</v>
      </c>
      <c r="E25" s="65">
        <f>'計算用(最新期待容量)'!E25</f>
        <v>3162.5362364325902</v>
      </c>
      <c r="F25" s="65">
        <f>'計算用(最新期待容量)'!F25</f>
        <v>878.27694592983437</v>
      </c>
      <c r="G25" s="65">
        <f>'計算用(最新期待容量)'!G25</f>
        <v>2827.0546343676833</v>
      </c>
      <c r="H25" s="65">
        <f>'計算用(最新期待容量)'!H25</f>
        <v>1777.5206616392561</v>
      </c>
      <c r="I25" s="65">
        <f>'計算用(最新期待容量)'!I25</f>
        <v>1001.4110955202807</v>
      </c>
      <c r="J25" s="65">
        <f>'計算用(最新期待容量)'!J25</f>
        <v>2526.5693510800652</v>
      </c>
    </row>
    <row r="26" spans="1:12" x14ac:dyDescent="0.3">
      <c r="A26" s="7" t="s">
        <v>16</v>
      </c>
      <c r="B26" s="65">
        <f>'計算用(最新期待容量)'!B26</f>
        <v>570.66057587229238</v>
      </c>
      <c r="C26" s="65">
        <f>'計算用(最新期待容量)'!C26</f>
        <v>2258.251417775939</v>
      </c>
      <c r="D26" s="65">
        <f>'計算用(最新期待容量)'!D26</f>
        <v>2723.8761184672217</v>
      </c>
      <c r="E26" s="65">
        <f>'計算用(最新期待容量)'!E26</f>
        <v>2144.9010490166047</v>
      </c>
      <c r="F26" s="65">
        <f>'計算用(最新期待容量)'!F26</f>
        <v>674.09039535632769</v>
      </c>
      <c r="G26" s="65">
        <f>'計算用(最新期待容量)'!G26</f>
        <v>1868.0502667741903</v>
      </c>
      <c r="H26" s="65">
        <f>'計算用(最新期待容量)'!H26</f>
        <v>1236.8329498799885</v>
      </c>
      <c r="I26" s="65">
        <f>'計算用(最新期待容量)'!I26</f>
        <v>697.95635571010484</v>
      </c>
      <c r="J26" s="65">
        <f>'計算用(最新期待容量)'!J26</f>
        <v>1556.8208711473326</v>
      </c>
    </row>
    <row r="27" spans="1:12" x14ac:dyDescent="0.3">
      <c r="A27" s="7" t="s">
        <v>17</v>
      </c>
      <c r="B27" s="65">
        <f>'計算用(最新期待容量)'!B27</f>
        <v>686.42350599158203</v>
      </c>
      <c r="C27" s="65">
        <f>'計算用(最新期待容量)'!C27</f>
        <v>2209.090636189082</v>
      </c>
      <c r="D27" s="65">
        <f>'計算用(最新期待容量)'!D27</f>
        <v>1103.0882971719059</v>
      </c>
      <c r="E27" s="65">
        <f>'計算用(最新期待容量)'!E27</f>
        <v>843.76123366025138</v>
      </c>
      <c r="F27" s="65">
        <f>'計算用(最新期待容量)'!F27</f>
        <v>583.27801066088864</v>
      </c>
      <c r="G27" s="65">
        <f>'計算用(最新期待容量)'!G27</f>
        <v>836.34836003863836</v>
      </c>
      <c r="H27" s="65">
        <f>'計算用(最新期待容量)'!H27</f>
        <v>352.89730166679476</v>
      </c>
      <c r="I27" s="65">
        <f>'計算用(最新期待容量)'!I27</f>
        <v>254.34867765531095</v>
      </c>
      <c r="J27" s="65">
        <f>'計算用(最新期待容量)'!J27</f>
        <v>717.48397696554741</v>
      </c>
    </row>
    <row r="28" spans="1:12" x14ac:dyDescent="0.3">
      <c r="A28" s="7" t="s">
        <v>18</v>
      </c>
      <c r="B28" s="65">
        <f>'計算用(最新期待容量)'!B28</f>
        <v>743.19256182157949</v>
      </c>
      <c r="C28" s="65">
        <f>'計算用(最新期待容量)'!C28</f>
        <v>2856.3858327609987</v>
      </c>
      <c r="D28" s="65">
        <f>'計算用(最新期待容量)'!D28</f>
        <v>1098.9396251787741</v>
      </c>
      <c r="E28" s="65">
        <f>'計算用(最新期待容量)'!E28</f>
        <v>1146.7509049068237</v>
      </c>
      <c r="F28" s="65">
        <f>'計算用(最新期待容量)'!F28</f>
        <v>704.80106957735177</v>
      </c>
      <c r="G28" s="65">
        <f>'計算用(最新期待容量)'!G28</f>
        <v>1156.0217459191199</v>
      </c>
      <c r="H28" s="65">
        <f>'計算用(最新期待容量)'!H28</f>
        <v>593.81501985757382</v>
      </c>
      <c r="I28" s="65">
        <f>'計算用(最新期待容量)'!I28</f>
        <v>350.84668298969933</v>
      </c>
      <c r="J28" s="65">
        <f>'計算用(最新期待容量)'!J28</f>
        <v>939.31655698805662</v>
      </c>
    </row>
    <row r="29" spans="1:12" x14ac:dyDescent="0.3">
      <c r="A29" s="7" t="s">
        <v>19</v>
      </c>
      <c r="B29" s="65">
        <f>'計算用(最新期待容量)'!B29</f>
        <v>651.50491391733999</v>
      </c>
      <c r="C29" s="65">
        <f>'計算用(最新期待容量)'!C29</f>
        <v>2776.5124937219243</v>
      </c>
      <c r="D29" s="65">
        <f>'計算用(最新期待容量)'!D29</f>
        <v>1435.5195994086152</v>
      </c>
      <c r="E29" s="65">
        <f>'計算用(最新期待容量)'!E29</f>
        <v>1409.9541934246893</v>
      </c>
      <c r="F29" s="65">
        <f>'計算用(最新期待容量)'!F29</f>
        <v>619.35076151817566</v>
      </c>
      <c r="G29" s="65">
        <f>'計算用(最新期待容量)'!G29</f>
        <v>1322.3062674928028</v>
      </c>
      <c r="H29" s="65">
        <f>'計算用(最新期待容量)'!H29</f>
        <v>860.46496341321415</v>
      </c>
      <c r="I29" s="65">
        <f>'計算用(最新期待容量)'!I29</f>
        <v>470.47932786530413</v>
      </c>
      <c r="J29" s="65">
        <f>'計算用(最新期待容量)'!J29</f>
        <v>1045.7074792378944</v>
      </c>
    </row>
    <row r="30" spans="1:12" x14ac:dyDescent="0.3">
      <c r="A30" s="7" t="s">
        <v>20</v>
      </c>
      <c r="B30" s="65">
        <f>'計算用(最新期待容量)'!B30</f>
        <v>620.84828994327506</v>
      </c>
      <c r="C30" s="65">
        <f>'計算用(最新期待容量)'!C30</f>
        <v>2611.4421102827009</v>
      </c>
      <c r="D30" s="65">
        <f>'計算用(最新期待容量)'!D30</f>
        <v>1137.5057654819243</v>
      </c>
      <c r="E30" s="65">
        <f>'計算用(最新期待容量)'!E30</f>
        <v>1258.1328003607528</v>
      </c>
      <c r="F30" s="65">
        <f>'計算用(最新期待容量)'!F30</f>
        <v>599.0968472757429</v>
      </c>
      <c r="G30" s="65">
        <f>'計算用(最新期待容量)'!G30</f>
        <v>1424.6766911252735</v>
      </c>
      <c r="H30" s="65">
        <f>'計算用(最新期待容量)'!H30</f>
        <v>776.28626349277806</v>
      </c>
      <c r="I30" s="65">
        <f>'計算用(最新期待容量)'!I30</f>
        <v>440.90124892559868</v>
      </c>
      <c r="J30" s="65">
        <f>'計算用(最新期待容量)'!J30</f>
        <v>994.57998311195547</v>
      </c>
    </row>
    <row r="31" spans="1:12" x14ac:dyDescent="0.3">
      <c r="A31" s="7" t="s">
        <v>21</v>
      </c>
      <c r="B31" s="65">
        <f>'計算用(最新期待容量)'!B31</f>
        <v>551.47029806421358</v>
      </c>
      <c r="C31" s="65">
        <f>'計算用(最新期待容量)'!C31</f>
        <v>2500.7759051927987</v>
      </c>
      <c r="D31" s="65">
        <f>'計算用(最新期待容量)'!D31</f>
        <v>1312.1107742611232</v>
      </c>
      <c r="E31" s="65">
        <f>'計算用(最新期待容量)'!E31</f>
        <v>1370.686965525736</v>
      </c>
      <c r="F31" s="65">
        <f>'計算用(最新期待容量)'!F31</f>
        <v>804.79117379083561</v>
      </c>
      <c r="G31" s="65">
        <f>'計算用(最新期待容量)'!G31</f>
        <v>1492.2596021197489</v>
      </c>
      <c r="H31" s="65">
        <f>'計算用(最新期待容量)'!H31</f>
        <v>852.14352268754453</v>
      </c>
      <c r="I31" s="65">
        <f>'計算用(最新期待容量)'!I31</f>
        <v>497.01832029426168</v>
      </c>
      <c r="J31" s="65">
        <f>'計算用(最新期待容量)'!J31</f>
        <v>935.45343806374353</v>
      </c>
    </row>
    <row r="32" spans="1:12" x14ac:dyDescent="0.3">
      <c r="B32" s="7"/>
      <c r="C32" s="7"/>
      <c r="D32" s="7"/>
      <c r="E32" s="7"/>
      <c r="F32" s="7"/>
      <c r="G32" s="7"/>
      <c r="H32" s="7"/>
      <c r="I32" s="7"/>
      <c r="J32" s="7"/>
    </row>
    <row r="33" spans="1:13" x14ac:dyDescent="0.3">
      <c r="A33" s="1" t="s">
        <v>91</v>
      </c>
    </row>
    <row r="34" spans="1:13" x14ac:dyDescent="0.3">
      <c r="A34" s="7" t="s">
        <v>10</v>
      </c>
      <c r="B34" s="59">
        <f>'計算用(最新期待容量)'!B34</f>
        <v>4245.9105754079546</v>
      </c>
      <c r="C34" s="59">
        <f>'計算用(最新期待容量)'!C34</f>
        <v>9859.2152023489398</v>
      </c>
      <c r="D34" s="59">
        <f>'計算用(最新期待容量)'!D34</f>
        <v>39917.681864240069</v>
      </c>
      <c r="E34" s="59">
        <f>'計算用(最新期待容量)'!E34</f>
        <v>17665.744945806917</v>
      </c>
      <c r="F34" s="59">
        <f>'計算用(最新期待容量)'!F34</f>
        <v>2620.314250788449</v>
      </c>
      <c r="G34" s="59">
        <f>'計算用(最新期待容量)'!G34</f>
        <v>16290.477875353143</v>
      </c>
      <c r="H34" s="59">
        <f>'計算用(最新期待容量)'!H34</f>
        <v>6238.212479756995</v>
      </c>
      <c r="I34" s="59">
        <f>'計算用(最新期待容量)'!I34</f>
        <v>4560.2999300303572</v>
      </c>
      <c r="J34" s="59">
        <f>'計算用(最新期待容量)'!J34</f>
        <v>12121.145007245366</v>
      </c>
      <c r="L34" s="11"/>
    </row>
    <row r="35" spans="1:13" x14ac:dyDescent="0.3">
      <c r="A35" s="7" t="s">
        <v>11</v>
      </c>
      <c r="B35" s="59">
        <f>'計算用(最新期待容量)'!B35</f>
        <v>3488.5317577014171</v>
      </c>
      <c r="C35" s="59">
        <f>'計算用(最新期待容量)'!C35</f>
        <v>8124.3434437503483</v>
      </c>
      <c r="D35" s="59">
        <f>'計算用(最新期待容量)'!D35</f>
        <v>37183.444682149704</v>
      </c>
      <c r="E35" s="59">
        <f>'計算用(最新期待容量)'!E35</f>
        <v>16495.676236109797</v>
      </c>
      <c r="F35" s="59">
        <f>'計算用(最新期待容量)'!F35</f>
        <v>2248.016824477997</v>
      </c>
      <c r="G35" s="59">
        <f>'計算用(最新期待容量)'!G35</f>
        <v>16032.338271126524</v>
      </c>
      <c r="H35" s="59">
        <f>'計算用(最新期待容量)'!H35</f>
        <v>5260.5354392762711</v>
      </c>
      <c r="I35" s="59">
        <f>'計算用(最新期待容量)'!I35</f>
        <v>4316.8245029490536</v>
      </c>
      <c r="J35" s="59">
        <f>'計算用(最新期待容量)'!J35</f>
        <v>12309.475647861971</v>
      </c>
      <c r="L35" s="11"/>
    </row>
    <row r="36" spans="1:13" x14ac:dyDescent="0.3">
      <c r="A36" s="7" t="s">
        <v>12</v>
      </c>
      <c r="B36" s="59">
        <f>'計算用(最新期待容量)'!B36</f>
        <v>3911.2878949058595</v>
      </c>
      <c r="C36" s="59">
        <f>'計算用(最新期待容量)'!C36</f>
        <v>9606.4077552470062</v>
      </c>
      <c r="D36" s="59">
        <f>'計算用(最新期待容量)'!D36</f>
        <v>43976.9216127166</v>
      </c>
      <c r="E36" s="59">
        <f>'計算用(最新期待容量)'!E36</f>
        <v>18066.274908791776</v>
      </c>
      <c r="F36" s="59">
        <f>'計算用(最新期待容量)'!F36</f>
        <v>3133.6085706393778</v>
      </c>
      <c r="G36" s="59">
        <f>'計算用(最新期待容量)'!G36</f>
        <v>19081.576444238272</v>
      </c>
      <c r="H36" s="59">
        <f>'計算用(最新期待容量)'!H36</f>
        <v>6277.9638568415503</v>
      </c>
      <c r="I36" s="59">
        <f>'計算用(最新期待容量)'!I36</f>
        <v>5113.6552444769532</v>
      </c>
      <c r="J36" s="59">
        <f>'計算用(最新期待容量)'!J36</f>
        <v>13498.578059536494</v>
      </c>
      <c r="L36" s="11"/>
    </row>
    <row r="37" spans="1:13" x14ac:dyDescent="0.3">
      <c r="A37" s="7" t="s">
        <v>13</v>
      </c>
      <c r="B37" s="59">
        <f>'計算用(最新期待容量)'!B37</f>
        <v>4391.0181671896062</v>
      </c>
      <c r="C37" s="59">
        <f>'計算用(最新期待容量)'!C37</f>
        <v>11649.740007294635</v>
      </c>
      <c r="D37" s="59">
        <f>'計算用(最新期待容量)'!D37</f>
        <v>54122.37211884938</v>
      </c>
      <c r="E37" s="59">
        <f>'計算用(最新期待容量)'!E37</f>
        <v>21184.225459713081</v>
      </c>
      <c r="F37" s="59">
        <f>'計算用(最新期待容量)'!F37</f>
        <v>3682.5928632729315</v>
      </c>
      <c r="G37" s="59">
        <f>'計算用(最新期待容量)'!G37</f>
        <v>22943.571323406992</v>
      </c>
      <c r="H37" s="59">
        <f>'計算用(最新期待容量)'!H37</f>
        <v>7292.8854224150455</v>
      </c>
      <c r="I37" s="59">
        <f>'計算用(最新期待容量)'!I37</f>
        <v>6072.0042715070922</v>
      </c>
      <c r="J37" s="59">
        <f>'計算用(最新期待容量)'!J37</f>
        <v>16933.816286351255</v>
      </c>
      <c r="L37" s="11"/>
    </row>
    <row r="38" spans="1:13" x14ac:dyDescent="0.3">
      <c r="A38" s="7" t="s">
        <v>14</v>
      </c>
      <c r="B38" s="59">
        <f>'計算用(最新期待容量)'!B38</f>
        <v>4501.2395262127566</v>
      </c>
      <c r="C38" s="59">
        <f>'計算用(最新期待容量)'!C38</f>
        <v>11763.393667601296</v>
      </c>
      <c r="D38" s="59">
        <f>'計算用(最新期待容量)'!D38</f>
        <v>54019.781074829785</v>
      </c>
      <c r="E38" s="59">
        <f>'計算用(最新期待容量)'!E38</f>
        <v>21709.655570326744</v>
      </c>
      <c r="F38" s="59">
        <f>'計算用(最新期待容量)'!F38</f>
        <v>3835.5120089146253</v>
      </c>
      <c r="G38" s="59">
        <f>'計算用(最新期待容量)'!G38</f>
        <v>23255.632061620097</v>
      </c>
      <c r="H38" s="59">
        <f>'計算用(最新期待容量)'!H38</f>
        <v>7430.0123449038147</v>
      </c>
      <c r="I38" s="59">
        <f>'計算用(最新期待容量)'!I38</f>
        <v>6104.9276425153039</v>
      </c>
      <c r="J38" s="59">
        <f>'計算用(最新期待容量)'!J38</f>
        <v>17278.845143075603</v>
      </c>
      <c r="L38" s="11"/>
    </row>
    <row r="39" spans="1:13" x14ac:dyDescent="0.3">
      <c r="A39" s="7" t="s">
        <v>15</v>
      </c>
      <c r="B39" s="59">
        <f>'計算用(最新期待容量)'!B39</f>
        <v>4255.663348536953</v>
      </c>
      <c r="C39" s="59">
        <f>'計算用(最新期待容量)'!C39</f>
        <v>10785.563045430263</v>
      </c>
      <c r="D39" s="59">
        <f>'計算用(最新期待容量)'!D39</f>
        <v>46599.024531002462</v>
      </c>
      <c r="E39" s="59">
        <f>'計算用(最新期待容量)'!E39</f>
        <v>20212.623763567412</v>
      </c>
      <c r="F39" s="59">
        <f>'計算用(最新期待容量)'!F39</f>
        <v>3379.8530540701659</v>
      </c>
      <c r="G39" s="59">
        <f>'計算用(最新期待容量)'!G39</f>
        <v>20354.415365632318</v>
      </c>
      <c r="H39" s="59">
        <f>'計算用(最新期待容量)'!H39</f>
        <v>6803.3770583607429</v>
      </c>
      <c r="I39" s="59">
        <f>'計算用(最新期待容量)'!I39</f>
        <v>5579.6689044797195</v>
      </c>
      <c r="J39" s="59">
        <f>'計算用(最新期待容量)'!J39</f>
        <v>14608.672648919937</v>
      </c>
      <c r="L39" s="11"/>
    </row>
    <row r="40" spans="1:13" x14ac:dyDescent="0.3">
      <c r="A40" s="7" t="s">
        <v>16</v>
      </c>
      <c r="B40" s="59">
        <f>'計算用(最新期待容量)'!B40</f>
        <v>4224.5339532762155</v>
      </c>
      <c r="C40" s="59">
        <f>'計算用(最新期待容量)'!C40</f>
        <v>10141.058792238486</v>
      </c>
      <c r="D40" s="59">
        <f>'計算用(最新期待容量)'!D40</f>
        <v>40981.585343481929</v>
      </c>
      <c r="E40" s="59">
        <f>'計算用(最新期待容量)'!E40</f>
        <v>18346.530620998903</v>
      </c>
      <c r="F40" s="59">
        <f>'計算用(最新期待容量)'!F40</f>
        <v>3119.8383259244615</v>
      </c>
      <c r="G40" s="59">
        <f>'計算用(最新期待容量)'!G40</f>
        <v>18184.491211089935</v>
      </c>
      <c r="H40" s="59">
        <f>'計算用(最新期待容量)'!H40</f>
        <v>6367.6900645124788</v>
      </c>
      <c r="I40" s="59">
        <f>'計算用(最新期待容量)'!I40</f>
        <v>5026.3441885231323</v>
      </c>
      <c r="J40" s="59">
        <f>'計算用(最新期待容量)'!J40</f>
        <v>13793.517893016569</v>
      </c>
      <c r="L40" s="11"/>
    </row>
    <row r="41" spans="1:13" x14ac:dyDescent="0.3">
      <c r="A41" s="7" t="s">
        <v>17</v>
      </c>
      <c r="B41" s="59">
        <f>'計算用(最新期待容量)'!B41</f>
        <v>4808.0868668601879</v>
      </c>
      <c r="C41" s="59">
        <f>'計算用(最新期待容量)'!C41</f>
        <v>11664.244202505435</v>
      </c>
      <c r="D41" s="59">
        <f>'計算用(最新期待容量)'!D41</f>
        <v>43512.857841055164</v>
      </c>
      <c r="E41" s="59">
        <f>'計算用(最新期待容量)'!E41</f>
        <v>19511.723998963203</v>
      </c>
      <c r="F41" s="59">
        <f>'計算用(最新期待容量)'!F41</f>
        <v>3482.6606366474507</v>
      </c>
      <c r="G41" s="59">
        <f>'計算用(最新期待容量)'!G41</f>
        <v>18319.37673573854</v>
      </c>
      <c r="H41" s="59">
        <f>'計算用(最新期待容量)'!H41</f>
        <v>7526.6690460572645</v>
      </c>
      <c r="I41" s="59">
        <f>'計算用(最新期待容量)'!I41</f>
        <v>5198.4288169387082</v>
      </c>
      <c r="J41" s="59">
        <f>'計算用(最新期待容量)'!J41</f>
        <v>14142.365757153833</v>
      </c>
      <c r="L41" s="11"/>
    </row>
    <row r="42" spans="1:13" x14ac:dyDescent="0.3">
      <c r="A42" s="7" t="s">
        <v>18</v>
      </c>
      <c r="B42" s="59">
        <f>'計算用(最新期待容量)'!B42</f>
        <v>5305.6234381784207</v>
      </c>
      <c r="C42" s="59">
        <f>'計算用(最新期待容量)'!C42</f>
        <v>12258.424167239002</v>
      </c>
      <c r="D42" s="59">
        <f>'計算用(最新期待容量)'!D42</f>
        <v>47077.726374821221</v>
      </c>
      <c r="E42" s="59">
        <f>'計算用(最新期待容量)'!E42</f>
        <v>21682.199095093176</v>
      </c>
      <c r="F42" s="59">
        <f>'計算用(最新期待容量)'!F42</f>
        <v>4041.4489304226481</v>
      </c>
      <c r="G42" s="59">
        <f>'計算用(最新期待容量)'!G42</f>
        <v>22571.68825408088</v>
      </c>
      <c r="H42" s="59">
        <f>'計算用(最新期待容量)'!H42</f>
        <v>8790.6809801424279</v>
      </c>
      <c r="I42" s="59">
        <f>'計算用(最新期待容量)'!I42</f>
        <v>6690.1133170103003</v>
      </c>
      <c r="J42" s="59">
        <f>'計算用(最新期待容量)'!J42</f>
        <v>15957.823443011946</v>
      </c>
      <c r="L42" s="11"/>
    </row>
    <row r="43" spans="1:13" x14ac:dyDescent="0.3">
      <c r="A43" s="7" t="s">
        <v>19</v>
      </c>
      <c r="B43" s="59">
        <f>'計算用(最新期待容量)'!B43</f>
        <v>5645.4250860826605</v>
      </c>
      <c r="C43" s="59">
        <f>'計算用(最新期待容量)'!C43</f>
        <v>13257.901506278076</v>
      </c>
      <c r="D43" s="59">
        <f>'計算用(最新期待容量)'!D43</f>
        <v>50797.126400591376</v>
      </c>
      <c r="E43" s="59">
        <f>'計算用(最新期待容量)'!E43</f>
        <v>22906.305806575314</v>
      </c>
      <c r="F43" s="59">
        <f>'計算用(最新期待容量)'!F43</f>
        <v>4469.6292384818244</v>
      </c>
      <c r="G43" s="59">
        <f>'計算用(最新期待容量)'!G43</f>
        <v>23240.663732507197</v>
      </c>
      <c r="H43" s="59">
        <f>'計算用(最新期待容量)'!H43</f>
        <v>8759.9416165867842</v>
      </c>
      <c r="I43" s="59">
        <f>'計算用(最新期待容量)'!I43</f>
        <v>6570.4806721346959</v>
      </c>
      <c r="J43" s="59">
        <f>'計算用(最新期待容量)'!J43</f>
        <v>17315.256520762105</v>
      </c>
      <c r="L43" s="11"/>
    </row>
    <row r="44" spans="1:13" x14ac:dyDescent="0.3">
      <c r="A44" s="7" t="s">
        <v>20</v>
      </c>
      <c r="B44" s="59">
        <f>'計算用(最新期待容量)'!B44</f>
        <v>5639.0237100567256</v>
      </c>
      <c r="C44" s="59">
        <f>'計算用(最新期待容量)'!C44</f>
        <v>13365.185889717301</v>
      </c>
      <c r="D44" s="59">
        <f>'計算用(最新期待容量)'!D44</f>
        <v>51093.39823451807</v>
      </c>
      <c r="E44" s="59">
        <f>'計算用(最新期待容量)'!E44</f>
        <v>23058.12719963925</v>
      </c>
      <c r="F44" s="59">
        <f>'計算用(最新期待容量)'!F44</f>
        <v>4489.8831527242564</v>
      </c>
      <c r="G44" s="59">
        <f>'計算用(最新期待容量)'!G44</f>
        <v>23156.163308874726</v>
      </c>
      <c r="H44" s="59">
        <f>'計算用(最新期待容量)'!H44</f>
        <v>8844.0181165072227</v>
      </c>
      <c r="I44" s="59">
        <f>'計算用(最新期待容量)'!I44</f>
        <v>6600.0587510744017</v>
      </c>
      <c r="J44" s="59">
        <f>'計算用(最新期待容量)'!J44</f>
        <v>17366.384016888045</v>
      </c>
      <c r="L44" s="11"/>
    </row>
    <row r="45" spans="1:13" x14ac:dyDescent="0.3">
      <c r="A45" s="7" t="s">
        <v>21</v>
      </c>
      <c r="B45" s="59">
        <f>'計算用(最新期待容量)'!B45</f>
        <v>5031.5501504699587</v>
      </c>
      <c r="C45" s="59">
        <f>'計算用(最新期待容量)'!C45</f>
        <v>12156.815996281952</v>
      </c>
      <c r="D45" s="59">
        <f>'計算用(最新期待容量)'!D45</f>
        <v>46859.239312931888</v>
      </c>
      <c r="E45" s="59">
        <f>'計算用(最新期待容量)'!E45</f>
        <v>20565.746130067339</v>
      </c>
      <c r="F45" s="59">
        <f>'計算用(最新期待容量)'!F45</f>
        <v>3622.5205754351914</v>
      </c>
      <c r="G45" s="59">
        <f>'計算用(最新期待容量)'!G45</f>
        <v>20070.356893830321</v>
      </c>
      <c r="H45" s="59">
        <f>'計算用(最新期待容量)'!H45</f>
        <v>7251.2984022354385</v>
      </c>
      <c r="I45" s="59">
        <f>'計算用(最新期待容量)'!I45</f>
        <v>5473.8560708095665</v>
      </c>
      <c r="J45" s="59">
        <f>'計算用(最新期待容量)'!J45</f>
        <v>14486.996877847423</v>
      </c>
      <c r="L45" s="11"/>
    </row>
    <row r="46" spans="1:13" x14ac:dyDescent="0.3">
      <c r="L46" s="11"/>
    </row>
    <row r="47" spans="1:13" x14ac:dyDescent="0.3">
      <c r="A47" s="1" t="s">
        <v>92</v>
      </c>
      <c r="K47" s="2" t="s">
        <v>40</v>
      </c>
    </row>
    <row r="48" spans="1:13" x14ac:dyDescent="0.3">
      <c r="A48" s="7" t="s">
        <v>10</v>
      </c>
      <c r="B48" s="60">
        <f>IF(入力!$E$16=B$2,入力!$E$43*入力!$E$37/1000,0)</f>
        <v>0</v>
      </c>
      <c r="C48" s="60">
        <f>IF(入力!$E$16=C$2,入力!$E$43*入力!$E$37/1000,0)</f>
        <v>0</v>
      </c>
      <c r="D48" s="60">
        <f>IF(入力!$E$16=D$2,入力!$E$43*入力!$E$37/1000,0)</f>
        <v>0</v>
      </c>
      <c r="E48" s="60">
        <f>IF(入力!$E$16=E$2,入力!$E$43*入力!$E$37/1000,0)</f>
        <v>0</v>
      </c>
      <c r="F48" s="60">
        <f>IF(入力!$E$16=F$2,入力!$E$43*入力!$E$37/1000,0)</f>
        <v>0</v>
      </c>
      <c r="G48" s="60">
        <f>IF(入力!$E$16=G$2,入力!$E$43*入力!$E$37/1000,0)</f>
        <v>0</v>
      </c>
      <c r="H48" s="60">
        <f>IF(入力!$E$16=H$2,入力!$E$43*入力!$E$37/1000,0)</f>
        <v>0</v>
      </c>
      <c r="I48" s="60">
        <f>IF(入力!$E$16=I$2,入力!$E$43*入力!$E$37/1000,0)</f>
        <v>0</v>
      </c>
      <c r="J48" s="60">
        <f>IF(入力!$E$16=J$2,入力!$E$43*入力!$E$37/1000,0)</f>
        <v>0</v>
      </c>
      <c r="K48" s="66">
        <f>SUM(B48:J48)</f>
        <v>0</v>
      </c>
      <c r="L48" s="11"/>
      <c r="M48" s="15"/>
    </row>
    <row r="49" spans="1:15" x14ac:dyDescent="0.3">
      <c r="A49" s="7" t="s">
        <v>11</v>
      </c>
      <c r="B49" s="60">
        <f>IF(入力!$E$16=B$2,入力!$F$43*入力!$F$37/1000,0)</f>
        <v>0</v>
      </c>
      <c r="C49" s="60">
        <f>IF(入力!$E$16=C$2,入力!$F$43*入力!$F$37/1000,0)</f>
        <v>0</v>
      </c>
      <c r="D49" s="60">
        <f>IF(入力!$E$16=D$2,入力!$F$43*入力!$F$37/1000,0)</f>
        <v>0</v>
      </c>
      <c r="E49" s="60">
        <f>IF(入力!$E$16=E$2,入力!$F$43*入力!$F$37/1000,0)</f>
        <v>0</v>
      </c>
      <c r="F49" s="60">
        <f>IF(入力!$E$16=F$2,入力!$F$43*入力!$F$37/1000,0)</f>
        <v>0</v>
      </c>
      <c r="G49" s="60">
        <f>IF(入力!$E$16=G$2,入力!$F$43*入力!$F$37/1000,0)</f>
        <v>0</v>
      </c>
      <c r="H49" s="60">
        <f>IF(入力!$E$16=H$2,入力!$F$43*入力!$F$37/1000,0)</f>
        <v>0</v>
      </c>
      <c r="I49" s="60">
        <f>IF(入力!$E$16=I$2,入力!$F$43*入力!$F$37/1000,0)</f>
        <v>0</v>
      </c>
      <c r="J49" s="60">
        <f>IF(入力!$E$16=J$2,入力!$F$43*入力!$F$37/1000,0)</f>
        <v>0</v>
      </c>
      <c r="K49" s="66">
        <f t="shared" ref="K49:K59" si="0">SUM(B49:J49)</f>
        <v>0</v>
      </c>
      <c r="L49" s="11"/>
      <c r="M49" s="15"/>
    </row>
    <row r="50" spans="1:15" x14ac:dyDescent="0.3">
      <c r="A50" s="7" t="s">
        <v>12</v>
      </c>
      <c r="B50" s="60">
        <f>IF(入力!$E$16=B$2,入力!$G$43*入力!$G$37/1000,0)</f>
        <v>0</v>
      </c>
      <c r="C50" s="60">
        <f>IF(入力!$E$16=C$2,入力!$G$43*入力!$G$37/1000,0)</f>
        <v>0</v>
      </c>
      <c r="D50" s="60">
        <f>IF(入力!$E$16=D$2,入力!$G$43*入力!$G$37/1000,0)</f>
        <v>0</v>
      </c>
      <c r="E50" s="60">
        <f>IF(入力!$E$16=E$2,入力!$G$43*入力!$G$37/1000,0)</f>
        <v>0</v>
      </c>
      <c r="F50" s="60">
        <f>IF(入力!$E$16=F$2,入力!$G$43*入力!$G$37/1000,0)</f>
        <v>0</v>
      </c>
      <c r="G50" s="60">
        <f>IF(入力!$E$16=G$2,入力!$G$43*入力!$G$37/1000,0)</f>
        <v>0</v>
      </c>
      <c r="H50" s="60">
        <f>IF(入力!$E$16=H$2,入力!$G$43*入力!$G$37/1000,0)</f>
        <v>0</v>
      </c>
      <c r="I50" s="60">
        <f>IF(入力!$E$16=I$2,入力!$G$43*入力!$G$37/1000,0)</f>
        <v>0</v>
      </c>
      <c r="J50" s="60">
        <f>IF(入力!$E$16=J$2,入力!$G$43*入力!$G$37/1000,0)</f>
        <v>0</v>
      </c>
      <c r="K50" s="66">
        <f t="shared" si="0"/>
        <v>0</v>
      </c>
      <c r="L50" s="11"/>
      <c r="M50" s="15"/>
    </row>
    <row r="51" spans="1:15" x14ac:dyDescent="0.3">
      <c r="A51" s="7" t="s">
        <v>13</v>
      </c>
      <c r="B51" s="60">
        <f>IF(入力!$E$16=B$2,入力!$H$43*入力!$H$37/1000,0)</f>
        <v>0</v>
      </c>
      <c r="C51" s="60">
        <f>IF(入力!$E$16=C$2,入力!$H$43*入力!$H$37/1000,0)</f>
        <v>0</v>
      </c>
      <c r="D51" s="60">
        <f>IF(入力!$E$16=D$2,入力!$H$43*入力!$H$37/1000,0)</f>
        <v>0</v>
      </c>
      <c r="E51" s="60">
        <f>IF(入力!$E$16=E$2,入力!$H$43*入力!$H$37/1000,0)</f>
        <v>0</v>
      </c>
      <c r="F51" s="60">
        <f>IF(入力!$E$16=F$2,入力!$H$43*入力!$H$37/1000,0)</f>
        <v>0</v>
      </c>
      <c r="G51" s="60">
        <f>IF(入力!$E$16=G$2,入力!$H$43*入力!$H$37/1000,0)</f>
        <v>0</v>
      </c>
      <c r="H51" s="60">
        <f>IF(入力!$E$16=H$2,入力!$H$43*入力!$H$37/1000,0)</f>
        <v>0</v>
      </c>
      <c r="I51" s="60">
        <f>IF(入力!$E$16=I$2,入力!$H$43*入力!$H$37/1000,0)</f>
        <v>0</v>
      </c>
      <c r="J51" s="60">
        <f>IF(入力!$E$16=J$2,入力!$H$43*入力!$H$37/1000,0)</f>
        <v>0</v>
      </c>
      <c r="K51" s="66">
        <f t="shared" si="0"/>
        <v>0</v>
      </c>
      <c r="L51" s="11"/>
      <c r="M51" s="15"/>
    </row>
    <row r="52" spans="1:15" x14ac:dyDescent="0.3">
      <c r="A52" s="7" t="s">
        <v>14</v>
      </c>
      <c r="B52" s="60">
        <f>IF(入力!$E$16=B$2,入力!$I$43*入力!$I$37/1000,0)</f>
        <v>0</v>
      </c>
      <c r="C52" s="60">
        <f>IF(入力!$E$16=C$2,入力!$I$43*入力!$I$37/1000,0)</f>
        <v>0</v>
      </c>
      <c r="D52" s="60">
        <f>IF(入力!$E$16=D$2,入力!$I$43*入力!$I$37/1000,0)</f>
        <v>0</v>
      </c>
      <c r="E52" s="60">
        <f>IF(入力!$E$16=E$2,入力!$I$43*入力!$I$37/1000,0)</f>
        <v>0</v>
      </c>
      <c r="F52" s="60">
        <f>IF(入力!$E$16=F$2,入力!$I$43*入力!$I$37/1000,0)</f>
        <v>0</v>
      </c>
      <c r="G52" s="60">
        <f>IF(入力!$E$16=G$2,入力!$I$43*入力!$I$37/1000,0)</f>
        <v>0</v>
      </c>
      <c r="H52" s="60">
        <f>IF(入力!$E$16=H$2,入力!$I$43*入力!$I$37/1000,0)</f>
        <v>0</v>
      </c>
      <c r="I52" s="60">
        <f>IF(入力!$E$16=I$2,入力!$I$43*入力!$I$37/1000,0)</f>
        <v>0</v>
      </c>
      <c r="J52" s="60">
        <f>IF(入力!$E$16=J$2,入力!$I$43*入力!$I$37/1000,0)</f>
        <v>0</v>
      </c>
      <c r="K52" s="66">
        <f t="shared" si="0"/>
        <v>0</v>
      </c>
      <c r="L52" s="11"/>
      <c r="M52" s="15"/>
    </row>
    <row r="53" spans="1:15" x14ac:dyDescent="0.3">
      <c r="A53" s="7" t="s">
        <v>15</v>
      </c>
      <c r="B53" s="60">
        <f>IF(入力!$E$16=B$2,入力!$J$43*入力!$J$37/1000,0)</f>
        <v>0</v>
      </c>
      <c r="C53" s="60">
        <f>IF(入力!$E$16=C$2,入力!$J$43*入力!$J$37/1000,0)</f>
        <v>0</v>
      </c>
      <c r="D53" s="60">
        <f>IF(入力!$E$16=D$2,入力!$J$43*入力!$J$37/1000,0)</f>
        <v>0</v>
      </c>
      <c r="E53" s="60">
        <f>IF(入力!$E$16=E$2,入力!$J$43*入力!$J$37/1000,0)</f>
        <v>0</v>
      </c>
      <c r="F53" s="60">
        <f>IF(入力!$E$16=F$2,入力!$J$43*入力!$J$37/1000,0)</f>
        <v>0</v>
      </c>
      <c r="G53" s="60">
        <f>IF(入力!$E$16=G$2,入力!$J$43*入力!$J$37/1000,0)</f>
        <v>0</v>
      </c>
      <c r="H53" s="60">
        <f>IF(入力!$E$16=H$2,入力!$J$43*入力!$J$37/1000,0)</f>
        <v>0</v>
      </c>
      <c r="I53" s="60">
        <f>IF(入力!$E$16=I$2,入力!$J$43*入力!$J$37/1000,0)</f>
        <v>0</v>
      </c>
      <c r="J53" s="60">
        <f>IF(入力!$E$16=J$2,入力!$J$43*入力!$J$37/1000,0)</f>
        <v>0</v>
      </c>
      <c r="K53" s="66">
        <f t="shared" si="0"/>
        <v>0</v>
      </c>
      <c r="L53" s="11"/>
      <c r="M53" s="15"/>
    </row>
    <row r="54" spans="1:15" x14ac:dyDescent="0.3">
      <c r="A54" s="7" t="s">
        <v>16</v>
      </c>
      <c r="B54" s="60">
        <f>IF(入力!$E$16=B$2,入力!$K$43*入力!$K$37/1000,0)</f>
        <v>0</v>
      </c>
      <c r="C54" s="60">
        <f>IF(入力!$E$16=C$2,入力!$K$43*入力!$K$37/1000,0)</f>
        <v>0</v>
      </c>
      <c r="D54" s="60">
        <f>IF(入力!$E$16=D$2,入力!$K$43*入力!$K$37/1000,0)</f>
        <v>0</v>
      </c>
      <c r="E54" s="60">
        <f>IF(入力!$E$16=E$2,入力!$K$43*入力!$K$37/1000,0)</f>
        <v>0</v>
      </c>
      <c r="F54" s="60">
        <f>IF(入力!$E$16=F$2,入力!$K$43*入力!$K$37/1000,0)</f>
        <v>0</v>
      </c>
      <c r="G54" s="60">
        <f>IF(入力!$E$16=G$2,入力!$K$43*入力!$K$37/1000,0)</f>
        <v>0</v>
      </c>
      <c r="H54" s="60">
        <f>IF(入力!$E$16=H$2,入力!$K$43*入力!$K$37/1000,0)</f>
        <v>0</v>
      </c>
      <c r="I54" s="60">
        <f>IF(入力!$E$16=I$2,入力!$K$43*入力!$K$37/1000,0)</f>
        <v>0</v>
      </c>
      <c r="J54" s="60">
        <f>IF(入力!$E$16=J$2,入力!$K$43*入力!$K$37/1000,0)</f>
        <v>0</v>
      </c>
      <c r="K54" s="66">
        <f t="shared" si="0"/>
        <v>0</v>
      </c>
      <c r="L54" s="11"/>
      <c r="M54" s="15"/>
    </row>
    <row r="55" spans="1:15" x14ac:dyDescent="0.3">
      <c r="A55" s="7" t="s">
        <v>17</v>
      </c>
      <c r="B55" s="60">
        <f>IF(入力!$E$16=B$2,入力!$L$43*入力!$L$37/1000,0)</f>
        <v>0</v>
      </c>
      <c r="C55" s="60">
        <f>IF(入力!$E$16=C$2,入力!$L$43*入力!$L$37/1000,0)</f>
        <v>0</v>
      </c>
      <c r="D55" s="60">
        <f>IF(入力!$E$16=D$2,入力!$L$43*入力!$L$37/1000,0)</f>
        <v>0</v>
      </c>
      <c r="E55" s="60">
        <f>IF(入力!$E$16=E$2,入力!$L$43*入力!$L$37/1000,0)</f>
        <v>0</v>
      </c>
      <c r="F55" s="60">
        <f>IF(入力!$E$16=F$2,入力!$L$43*入力!$L$37/1000,0)</f>
        <v>0</v>
      </c>
      <c r="G55" s="60">
        <f>IF(入力!$E$16=G$2,入力!$L$43*入力!$L$37/1000,0)</f>
        <v>0</v>
      </c>
      <c r="H55" s="60">
        <f>IF(入力!$E$16=H$2,入力!$L$43*入力!$L$37/1000,0)</f>
        <v>0</v>
      </c>
      <c r="I55" s="60">
        <f>IF(入力!$E$16=I$2,入力!$L$43*入力!$L$37/1000,0)</f>
        <v>0</v>
      </c>
      <c r="J55" s="60">
        <f>IF(入力!$E$16=J$2,入力!$L$43*入力!$L$37/1000,0)</f>
        <v>0</v>
      </c>
      <c r="K55" s="66">
        <f t="shared" si="0"/>
        <v>0</v>
      </c>
      <c r="L55" s="11"/>
      <c r="M55" s="15"/>
    </row>
    <row r="56" spans="1:15" x14ac:dyDescent="0.3">
      <c r="A56" s="7" t="s">
        <v>18</v>
      </c>
      <c r="B56" s="60">
        <f>IF(入力!$E$16=B$2,入力!$M$43*入力!$M$37/1000,0)</f>
        <v>0</v>
      </c>
      <c r="C56" s="60">
        <f>IF(入力!$E$16=C$2,入力!$M$43*入力!$M$37/1000,0)</f>
        <v>0</v>
      </c>
      <c r="D56" s="60">
        <f>IF(入力!$E$16=D$2,入力!$M$43*入力!$M$37/1000,0)</f>
        <v>0</v>
      </c>
      <c r="E56" s="60">
        <f>IF(入力!$E$16=E$2,入力!$M$43*入力!$M$37/1000,0)</f>
        <v>0</v>
      </c>
      <c r="F56" s="60">
        <f>IF(入力!$E$16=F$2,入力!$M$43*入力!$M$37/1000,0)</f>
        <v>0</v>
      </c>
      <c r="G56" s="60">
        <f>IF(入力!$E$16=G$2,入力!$M$43*入力!$M$37/1000,0)</f>
        <v>0</v>
      </c>
      <c r="H56" s="60">
        <f>IF(入力!$E$16=H$2,入力!$M$43*入力!$M$37/1000,0)</f>
        <v>0</v>
      </c>
      <c r="I56" s="60">
        <f>IF(入力!$E$16=I$2,入力!$M$43*入力!$M$37/1000,0)</f>
        <v>0</v>
      </c>
      <c r="J56" s="60">
        <f>IF(入力!$E$16=J$2,入力!$M$43*入力!$M$37/1000,0)</f>
        <v>0</v>
      </c>
      <c r="K56" s="66">
        <f t="shared" si="0"/>
        <v>0</v>
      </c>
      <c r="L56" s="11"/>
      <c r="M56" s="15"/>
    </row>
    <row r="57" spans="1:15" x14ac:dyDescent="0.3">
      <c r="A57" s="7" t="s">
        <v>19</v>
      </c>
      <c r="B57" s="60">
        <f>IF(入力!$E$16=B$2,入力!$N$43*入力!$N$37/1000,0)</f>
        <v>0</v>
      </c>
      <c r="C57" s="60">
        <f>IF(入力!$E$16=C$2,入力!$N$43*入力!$N$37/1000,0)</f>
        <v>0</v>
      </c>
      <c r="D57" s="60">
        <f>IF(入力!$E$16=D$2,入力!$N$43*入力!$N$37/1000,0)</f>
        <v>0</v>
      </c>
      <c r="E57" s="60">
        <f>IF(入力!$E$16=E$2,入力!$N$43*入力!$N$37/1000,0)</f>
        <v>0</v>
      </c>
      <c r="F57" s="60">
        <f>IF(入力!$E$16=F$2,入力!$N$43*入力!$N$37/1000,0)</f>
        <v>0</v>
      </c>
      <c r="G57" s="60">
        <f>IF(入力!$E$16=G$2,入力!$N$43*入力!$N$37/1000,0)</f>
        <v>0</v>
      </c>
      <c r="H57" s="60">
        <f>IF(入力!$E$16=H$2,入力!$N$43*入力!$N$37/1000,0)</f>
        <v>0</v>
      </c>
      <c r="I57" s="60">
        <f>IF(入力!$E$16=I$2,入力!$N$43*入力!$N$37/1000,0)</f>
        <v>0</v>
      </c>
      <c r="J57" s="60">
        <f>IF(入力!$E$16=J$2,入力!$N$43*入力!$N$37/1000,0)</f>
        <v>0</v>
      </c>
      <c r="K57" s="66">
        <f t="shared" si="0"/>
        <v>0</v>
      </c>
      <c r="L57" s="11"/>
      <c r="M57" s="15"/>
    </row>
    <row r="58" spans="1:15" x14ac:dyDescent="0.3">
      <c r="A58" s="7" t="s">
        <v>20</v>
      </c>
      <c r="B58" s="60">
        <f>IF(入力!$E$16=B$2,入力!$O$43*入力!$O$37/1000,0)</f>
        <v>0</v>
      </c>
      <c r="C58" s="60">
        <f>IF(入力!$E$16=C$2,入力!$O$43*入力!$O$37/1000,0)</f>
        <v>0</v>
      </c>
      <c r="D58" s="60">
        <f>IF(入力!$E$16=D$2,入力!$O$43*入力!$O$37/1000,0)</f>
        <v>0</v>
      </c>
      <c r="E58" s="60">
        <f>IF(入力!$E$16=E$2,入力!$O$43*入力!$O$37/1000,0)</f>
        <v>0</v>
      </c>
      <c r="F58" s="60">
        <f>IF(入力!$E$16=F$2,入力!$O$43*入力!$O$37/1000,0)</f>
        <v>0</v>
      </c>
      <c r="G58" s="60">
        <f>IF(入力!$E$16=G$2,入力!$O$43*入力!$O$37/1000,0)</f>
        <v>0</v>
      </c>
      <c r="H58" s="60">
        <f>IF(入力!$E$16=H$2,入力!$O$43*入力!$O$37/1000,0)</f>
        <v>0</v>
      </c>
      <c r="I58" s="60">
        <f>IF(入力!$E$16=I$2,入力!$O$43*入力!$O$37/1000,0)</f>
        <v>0</v>
      </c>
      <c r="J58" s="60">
        <f>IF(入力!$E$16=J$2,入力!$O$43*入力!$O$37/1000,0)</f>
        <v>0</v>
      </c>
      <c r="K58" s="66">
        <f t="shared" si="0"/>
        <v>0</v>
      </c>
      <c r="L58" s="11"/>
      <c r="M58" s="15"/>
    </row>
    <row r="59" spans="1:15" x14ac:dyDescent="0.3">
      <c r="A59" s="7" t="s">
        <v>21</v>
      </c>
      <c r="B59" s="60">
        <f>IF(入力!$E$16=B$2,入力!$P$43*入力!$P$37/1000,0)</f>
        <v>0</v>
      </c>
      <c r="C59" s="60">
        <f>IF(入力!$E$16=C$2,入力!$P$43*入力!$P$37/1000,0)</f>
        <v>0</v>
      </c>
      <c r="D59" s="60">
        <f>IF(入力!$E$16=D$2,入力!$P$43*入力!$P$37/1000,0)</f>
        <v>0</v>
      </c>
      <c r="E59" s="60">
        <f>IF(入力!$E$16=E$2,入力!$P$43*入力!$P$37/1000,0)</f>
        <v>0</v>
      </c>
      <c r="F59" s="60">
        <f>IF(入力!$E$16=F$2,入力!$P$43*入力!$P$37/1000,0)</f>
        <v>0</v>
      </c>
      <c r="G59" s="60">
        <f>IF(入力!$E$16=G$2,入力!$P$43*入力!$P$37/1000,0)</f>
        <v>0</v>
      </c>
      <c r="H59" s="60">
        <f>IF(入力!$E$16=H$2,入力!$P$43*入力!$P$37/1000,0)</f>
        <v>0</v>
      </c>
      <c r="I59" s="60">
        <f>IF(入力!$E$16=I$2,入力!$P$43*入力!$P$37/1000,0)</f>
        <v>0</v>
      </c>
      <c r="J59" s="60">
        <f>IF(入力!$E$16=J$2,入力!$P$43*入力!$P$37/1000,0)</f>
        <v>0</v>
      </c>
      <c r="K59" s="66">
        <f t="shared" si="0"/>
        <v>0</v>
      </c>
      <c r="L59" s="11"/>
      <c r="M59" s="15"/>
    </row>
    <row r="61" spans="1:15" x14ac:dyDescent="0.3">
      <c r="A61" s="1" t="s">
        <v>93</v>
      </c>
    </row>
    <row r="62" spans="1:15" x14ac:dyDescent="0.3">
      <c r="A62" s="7" t="s">
        <v>10</v>
      </c>
      <c r="B62" s="59">
        <f>B34-(B48-MIN(B$48:B$59))</f>
        <v>4245.9105754079546</v>
      </c>
      <c r="C62" s="59">
        <f>C34-(C48-MIN(C$48:C$59))</f>
        <v>9859.2152023489398</v>
      </c>
      <c r="D62" s="59">
        <f>D34-(D48-MIN(D$48:D$59))</f>
        <v>39917.681864240069</v>
      </c>
      <c r="E62" s="59">
        <f t="shared" ref="E62:J62" si="1">E34-(E48-MIN(E$48:E$59))</f>
        <v>17665.744945806917</v>
      </c>
      <c r="F62" s="59">
        <f t="shared" si="1"/>
        <v>2620.314250788449</v>
      </c>
      <c r="G62" s="59">
        <f>G34-(G48-MIN(G$48:G$59))</f>
        <v>16290.477875353143</v>
      </c>
      <c r="H62" s="59">
        <f t="shared" si="1"/>
        <v>6238.212479756995</v>
      </c>
      <c r="I62" s="59">
        <f t="shared" si="1"/>
        <v>4560.2999300303572</v>
      </c>
      <c r="J62" s="59">
        <f t="shared" si="1"/>
        <v>12121.145007245366</v>
      </c>
      <c r="K62" s="11"/>
      <c r="L62" s="11"/>
      <c r="M62" s="15"/>
      <c r="O62" s="12"/>
    </row>
    <row r="63" spans="1:15" x14ac:dyDescent="0.3">
      <c r="A63" s="7" t="s">
        <v>11</v>
      </c>
      <c r="B63" s="59">
        <f>B35-(B49-MIN(B$48:B$59))</f>
        <v>3488.5317577014171</v>
      </c>
      <c r="C63" s="59">
        <f>C35-(C49-MIN(C$48:C$59))</f>
        <v>8124.3434437503483</v>
      </c>
      <c r="D63" s="59">
        <f t="shared" ref="B63:J73" si="2">D35-(D49-MIN(D$48:D$59))</f>
        <v>37183.444682149704</v>
      </c>
      <c r="E63" s="59">
        <f t="shared" si="2"/>
        <v>16495.676236109797</v>
      </c>
      <c r="F63" s="59">
        <f t="shared" si="2"/>
        <v>2248.016824477997</v>
      </c>
      <c r="G63" s="59">
        <f>G35-(G49-MIN(G$48:G$59))</f>
        <v>16032.338271126524</v>
      </c>
      <c r="H63" s="59">
        <f t="shared" si="2"/>
        <v>5260.5354392762711</v>
      </c>
      <c r="I63" s="59">
        <f t="shared" si="2"/>
        <v>4316.8245029490536</v>
      </c>
      <c r="J63" s="59">
        <f t="shared" si="2"/>
        <v>12309.475647861971</v>
      </c>
      <c r="K63" s="11"/>
      <c r="L63" s="11"/>
      <c r="M63" s="15"/>
      <c r="O63" s="12"/>
    </row>
    <row r="64" spans="1:15" x14ac:dyDescent="0.3">
      <c r="A64" s="7" t="s">
        <v>12</v>
      </c>
      <c r="B64" s="59">
        <f>B36-(B50-MIN(B$48:B$59))</f>
        <v>3911.2878949058595</v>
      </c>
      <c r="C64" s="59">
        <f t="shared" si="2"/>
        <v>9606.4077552470062</v>
      </c>
      <c r="D64" s="59">
        <f>D36-(D50-MIN(D$48:D$59))</f>
        <v>43976.9216127166</v>
      </c>
      <c r="E64" s="59">
        <f>E36-(E50-MIN(E$48:E$59))</f>
        <v>18066.274908791776</v>
      </c>
      <c r="F64" s="59">
        <f t="shared" si="2"/>
        <v>3133.6085706393778</v>
      </c>
      <c r="G64" s="59">
        <f>G36-(G50-MIN(G$48:G$59))</f>
        <v>19081.576444238272</v>
      </c>
      <c r="H64" s="59">
        <f t="shared" si="2"/>
        <v>6277.9638568415503</v>
      </c>
      <c r="I64" s="59">
        <f t="shared" si="2"/>
        <v>5113.6552444769532</v>
      </c>
      <c r="J64" s="59">
        <f t="shared" si="2"/>
        <v>13498.578059536494</v>
      </c>
      <c r="K64" s="11"/>
      <c r="L64" s="11"/>
      <c r="M64" s="15"/>
      <c r="O64" s="12"/>
    </row>
    <row r="65" spans="1:15" x14ac:dyDescent="0.3">
      <c r="A65" s="7" t="s">
        <v>13</v>
      </c>
      <c r="B65" s="59">
        <f>B37-(B51-MIN(B$48:B$59))</f>
        <v>4391.0181671896062</v>
      </c>
      <c r="C65" s="59">
        <f t="shared" si="2"/>
        <v>11649.740007294635</v>
      </c>
      <c r="D65" s="59">
        <f t="shared" si="2"/>
        <v>54122.37211884938</v>
      </c>
      <c r="E65" s="59">
        <f t="shared" si="2"/>
        <v>21184.225459713081</v>
      </c>
      <c r="F65" s="59">
        <f t="shared" si="2"/>
        <v>3682.5928632729315</v>
      </c>
      <c r="G65" s="59">
        <f>G37-(G51-MIN(G$48:G$59))</f>
        <v>22943.571323406992</v>
      </c>
      <c r="H65" s="59">
        <f t="shared" si="2"/>
        <v>7292.8854224150455</v>
      </c>
      <c r="I65" s="59">
        <f t="shared" si="2"/>
        <v>6072.0042715070922</v>
      </c>
      <c r="J65" s="59">
        <f t="shared" si="2"/>
        <v>16933.816286351255</v>
      </c>
      <c r="K65" s="11"/>
      <c r="L65" s="11"/>
      <c r="M65" s="15"/>
      <c r="O65" s="12"/>
    </row>
    <row r="66" spans="1:15" x14ac:dyDescent="0.3">
      <c r="A66" s="7" t="s">
        <v>14</v>
      </c>
      <c r="B66" s="59">
        <f t="shared" si="2"/>
        <v>4501.2395262127566</v>
      </c>
      <c r="C66" s="59">
        <f>C38-(C52-MIN(C$48:C$59))</f>
        <v>11763.393667601296</v>
      </c>
      <c r="D66" s="59">
        <f>D38-(D52-MIN(D$48:D$59))</f>
        <v>54019.781074829785</v>
      </c>
      <c r="E66" s="59">
        <f t="shared" si="2"/>
        <v>21709.655570326744</v>
      </c>
      <c r="F66" s="59">
        <f t="shared" si="2"/>
        <v>3835.5120089146253</v>
      </c>
      <c r="G66" s="59">
        <f t="shared" si="2"/>
        <v>23255.632061620097</v>
      </c>
      <c r="H66" s="59">
        <f t="shared" si="2"/>
        <v>7430.0123449038147</v>
      </c>
      <c r="I66" s="59">
        <f t="shared" si="2"/>
        <v>6104.9276425153039</v>
      </c>
      <c r="J66" s="59">
        <f t="shared" si="2"/>
        <v>17278.845143075603</v>
      </c>
      <c r="K66" s="11"/>
      <c r="L66" s="11"/>
      <c r="M66" s="15"/>
      <c r="O66" s="12"/>
    </row>
    <row r="67" spans="1:15" x14ac:dyDescent="0.3">
      <c r="A67" s="7" t="s">
        <v>15</v>
      </c>
      <c r="B67" s="59">
        <f t="shared" si="2"/>
        <v>4255.663348536953</v>
      </c>
      <c r="C67" s="59">
        <f t="shared" si="2"/>
        <v>10785.563045430263</v>
      </c>
      <c r="D67" s="59">
        <f t="shared" si="2"/>
        <v>46599.024531002462</v>
      </c>
      <c r="E67" s="59">
        <f t="shared" si="2"/>
        <v>20212.623763567412</v>
      </c>
      <c r="F67" s="59">
        <f t="shared" si="2"/>
        <v>3379.8530540701659</v>
      </c>
      <c r="G67" s="59">
        <f t="shared" si="2"/>
        <v>20354.415365632318</v>
      </c>
      <c r="H67" s="59">
        <f t="shared" si="2"/>
        <v>6803.3770583607429</v>
      </c>
      <c r="I67" s="59">
        <f t="shared" si="2"/>
        <v>5579.6689044797195</v>
      </c>
      <c r="J67" s="59">
        <f t="shared" si="2"/>
        <v>14608.672648919937</v>
      </c>
      <c r="K67" s="11"/>
      <c r="L67" s="11"/>
      <c r="M67" s="15"/>
      <c r="O67" s="12"/>
    </row>
    <row r="68" spans="1:15" x14ac:dyDescent="0.3">
      <c r="A68" s="7" t="s">
        <v>16</v>
      </c>
      <c r="B68" s="59">
        <f t="shared" si="2"/>
        <v>4224.5339532762155</v>
      </c>
      <c r="C68" s="59">
        <f t="shared" si="2"/>
        <v>10141.058792238486</v>
      </c>
      <c r="D68" s="59">
        <f t="shared" si="2"/>
        <v>40981.585343481929</v>
      </c>
      <c r="E68" s="59">
        <f t="shared" si="2"/>
        <v>18346.530620998903</v>
      </c>
      <c r="F68" s="59">
        <f t="shared" si="2"/>
        <v>3119.8383259244615</v>
      </c>
      <c r="G68" s="59">
        <f t="shared" si="2"/>
        <v>18184.491211089935</v>
      </c>
      <c r="H68" s="59">
        <f t="shared" si="2"/>
        <v>6367.6900645124788</v>
      </c>
      <c r="I68" s="59">
        <f t="shared" si="2"/>
        <v>5026.3441885231323</v>
      </c>
      <c r="J68" s="59">
        <f t="shared" si="2"/>
        <v>13793.517893016569</v>
      </c>
      <c r="K68" s="11"/>
      <c r="L68" s="11"/>
      <c r="M68" s="15"/>
      <c r="O68" s="12"/>
    </row>
    <row r="69" spans="1:15" x14ac:dyDescent="0.3">
      <c r="A69" s="7" t="s">
        <v>17</v>
      </c>
      <c r="B69" s="59">
        <f t="shared" si="2"/>
        <v>4808.0868668601879</v>
      </c>
      <c r="C69" s="59">
        <f t="shared" si="2"/>
        <v>11664.244202505435</v>
      </c>
      <c r="D69" s="59">
        <f t="shared" si="2"/>
        <v>43512.857841055164</v>
      </c>
      <c r="E69" s="59">
        <f t="shared" si="2"/>
        <v>19511.723998963203</v>
      </c>
      <c r="F69" s="59">
        <f t="shared" si="2"/>
        <v>3482.6606366474507</v>
      </c>
      <c r="G69" s="59">
        <f t="shared" si="2"/>
        <v>18319.37673573854</v>
      </c>
      <c r="H69" s="59">
        <f t="shared" si="2"/>
        <v>7526.6690460572645</v>
      </c>
      <c r="I69" s="59">
        <f t="shared" si="2"/>
        <v>5198.4288169387082</v>
      </c>
      <c r="J69" s="59">
        <f t="shared" si="2"/>
        <v>14142.365757153833</v>
      </c>
      <c r="K69" s="11"/>
      <c r="L69" s="11"/>
      <c r="M69" s="15"/>
      <c r="O69" s="12"/>
    </row>
    <row r="70" spans="1:15" x14ac:dyDescent="0.3">
      <c r="A70" s="7" t="s">
        <v>18</v>
      </c>
      <c r="B70" s="59">
        <f t="shared" si="2"/>
        <v>5305.6234381784207</v>
      </c>
      <c r="C70" s="59">
        <f>C42-(C56-MIN(C$48:C$59))</f>
        <v>12258.424167239002</v>
      </c>
      <c r="D70" s="59">
        <f t="shared" si="2"/>
        <v>47077.726374821221</v>
      </c>
      <c r="E70" s="59">
        <f t="shared" si="2"/>
        <v>21682.199095093176</v>
      </c>
      <c r="F70" s="59">
        <f t="shared" si="2"/>
        <v>4041.4489304226481</v>
      </c>
      <c r="G70" s="59">
        <f t="shared" si="2"/>
        <v>22571.68825408088</v>
      </c>
      <c r="H70" s="59">
        <f t="shared" si="2"/>
        <v>8790.6809801424279</v>
      </c>
      <c r="I70" s="59">
        <f t="shared" si="2"/>
        <v>6690.1133170103003</v>
      </c>
      <c r="J70" s="59">
        <f t="shared" si="2"/>
        <v>15957.823443011946</v>
      </c>
      <c r="K70" s="11"/>
      <c r="L70" s="11"/>
      <c r="M70" s="15"/>
      <c r="O70" s="12"/>
    </row>
    <row r="71" spans="1:15" x14ac:dyDescent="0.3">
      <c r="A71" s="7" t="s">
        <v>19</v>
      </c>
      <c r="B71" s="59">
        <f t="shared" si="2"/>
        <v>5645.4250860826605</v>
      </c>
      <c r="C71" s="59">
        <f t="shared" si="2"/>
        <v>13257.901506278076</v>
      </c>
      <c r="D71" s="59">
        <f t="shared" si="2"/>
        <v>50797.126400591376</v>
      </c>
      <c r="E71" s="59">
        <f t="shared" si="2"/>
        <v>22906.305806575314</v>
      </c>
      <c r="F71" s="59">
        <f t="shared" si="2"/>
        <v>4469.6292384818244</v>
      </c>
      <c r="G71" s="59">
        <f t="shared" si="2"/>
        <v>23240.663732507197</v>
      </c>
      <c r="H71" s="59">
        <f t="shared" si="2"/>
        <v>8759.9416165867842</v>
      </c>
      <c r="I71" s="59">
        <f t="shared" si="2"/>
        <v>6570.4806721346959</v>
      </c>
      <c r="J71" s="59">
        <f t="shared" si="2"/>
        <v>17315.256520762105</v>
      </c>
      <c r="K71" s="11"/>
      <c r="L71" s="11"/>
      <c r="M71" s="15"/>
      <c r="O71" s="12"/>
    </row>
    <row r="72" spans="1:15" x14ac:dyDescent="0.3">
      <c r="A72" s="7" t="s">
        <v>20</v>
      </c>
      <c r="B72" s="59">
        <f t="shared" si="2"/>
        <v>5639.0237100567256</v>
      </c>
      <c r="C72" s="59">
        <f t="shared" si="2"/>
        <v>13365.185889717301</v>
      </c>
      <c r="D72" s="59">
        <f t="shared" si="2"/>
        <v>51093.39823451807</v>
      </c>
      <c r="E72" s="59">
        <f t="shared" si="2"/>
        <v>23058.12719963925</v>
      </c>
      <c r="F72" s="59">
        <f t="shared" si="2"/>
        <v>4489.8831527242564</v>
      </c>
      <c r="G72" s="59">
        <f t="shared" si="2"/>
        <v>23156.163308874726</v>
      </c>
      <c r="H72" s="59">
        <f t="shared" si="2"/>
        <v>8844.0181165072227</v>
      </c>
      <c r="I72" s="59">
        <f t="shared" si="2"/>
        <v>6600.0587510744017</v>
      </c>
      <c r="J72" s="59">
        <f t="shared" si="2"/>
        <v>17366.384016888045</v>
      </c>
      <c r="K72" s="11"/>
      <c r="L72" s="11"/>
      <c r="M72" s="15"/>
      <c r="O72" s="12"/>
    </row>
    <row r="73" spans="1:15" x14ac:dyDescent="0.3">
      <c r="A73" s="7" t="s">
        <v>21</v>
      </c>
      <c r="B73" s="59">
        <f t="shared" si="2"/>
        <v>5031.5501504699587</v>
      </c>
      <c r="C73" s="59">
        <f t="shared" si="2"/>
        <v>12156.815996281952</v>
      </c>
      <c r="D73" s="59">
        <f t="shared" si="2"/>
        <v>46859.239312931888</v>
      </c>
      <c r="E73" s="59">
        <f t="shared" si="2"/>
        <v>20565.746130067339</v>
      </c>
      <c r="F73" s="59">
        <f t="shared" si="2"/>
        <v>3622.5205754351914</v>
      </c>
      <c r="G73" s="59">
        <f t="shared" si="2"/>
        <v>20070.356893830321</v>
      </c>
      <c r="H73" s="59">
        <f t="shared" si="2"/>
        <v>7251.2984022354385</v>
      </c>
      <c r="I73" s="59">
        <f t="shared" si="2"/>
        <v>5473.8560708095665</v>
      </c>
      <c r="J73" s="59">
        <f t="shared" si="2"/>
        <v>14486.996877847423</v>
      </c>
      <c r="K73" s="11"/>
      <c r="L73" s="11"/>
      <c r="M73" s="15"/>
      <c r="O73" s="12"/>
    </row>
    <row r="75" spans="1:15" x14ac:dyDescent="0.3">
      <c r="A75" s="1" t="s">
        <v>94</v>
      </c>
      <c r="B75" s="2" t="s">
        <v>36</v>
      </c>
    </row>
    <row r="76" spans="1:15" x14ac:dyDescent="0.3">
      <c r="A76" s="7" t="s">
        <v>10</v>
      </c>
      <c r="B76" s="59">
        <f>$B$17-SUM($B62:$J62)</f>
        <v>53899.293247007852</v>
      </c>
      <c r="D76" s="15"/>
    </row>
    <row r="77" spans="1:15" x14ac:dyDescent="0.3">
      <c r="A77" s="7" t="s">
        <v>11</v>
      </c>
      <c r="B77" s="59">
        <f>$B$17-SUM($B63:$J63)</f>
        <v>61959.108572582962</v>
      </c>
      <c r="D77" s="15"/>
    </row>
    <row r="78" spans="1:15" x14ac:dyDescent="0.3">
      <c r="A78" s="7" t="s">
        <v>12</v>
      </c>
      <c r="B78" s="59">
        <f>$B$17-SUM($B64:$J64)</f>
        <v>44752.02103059215</v>
      </c>
      <c r="D78" s="15"/>
    </row>
    <row r="79" spans="1:15" x14ac:dyDescent="0.3">
      <c r="A79" s="7" t="s">
        <v>13</v>
      </c>
      <c r="B79" s="59">
        <f>$B$17-SUM($B65:$J65)</f>
        <v>19146.069457986043</v>
      </c>
      <c r="D79" s="15"/>
    </row>
    <row r="80" spans="1:15" x14ac:dyDescent="0.3">
      <c r="A80" s="7" t="s">
        <v>14</v>
      </c>
      <c r="B80" s="59">
        <f>$B$17-SUM($B66:$J66)</f>
        <v>17519.296337986016</v>
      </c>
      <c r="D80" s="15"/>
    </row>
    <row r="81" spans="1:4" x14ac:dyDescent="0.3">
      <c r="A81" s="7" t="s">
        <v>15</v>
      </c>
      <c r="B81" s="59">
        <f t="shared" ref="B81:B87" si="3">$B$17-SUM($B67:$J67)</f>
        <v>34839.433657986054</v>
      </c>
      <c r="D81" s="15"/>
    </row>
    <row r="82" spans="1:4" x14ac:dyDescent="0.3">
      <c r="A82" s="7" t="s">
        <v>16</v>
      </c>
      <c r="B82" s="59">
        <f t="shared" si="3"/>
        <v>47232.704984923927</v>
      </c>
      <c r="D82" s="15"/>
    </row>
    <row r="83" spans="1:4" x14ac:dyDescent="0.3">
      <c r="A83" s="7" t="s">
        <v>17</v>
      </c>
      <c r="B83" s="59">
        <f t="shared" si="3"/>
        <v>39251.88147606625</v>
      </c>
      <c r="D83" s="15"/>
    </row>
    <row r="84" spans="1:4" x14ac:dyDescent="0.3">
      <c r="A84" s="7" t="s">
        <v>18</v>
      </c>
      <c r="B84" s="59">
        <f t="shared" si="3"/>
        <v>23042.567377986037</v>
      </c>
      <c r="D84" s="15"/>
    </row>
    <row r="85" spans="1:4" x14ac:dyDescent="0.3">
      <c r="A85" s="7" t="s">
        <v>19</v>
      </c>
      <c r="B85" s="59">
        <f t="shared" si="3"/>
        <v>14455.564797986008</v>
      </c>
      <c r="D85" s="15"/>
    </row>
    <row r="86" spans="1:4" x14ac:dyDescent="0.3">
      <c r="A86" s="7" t="s">
        <v>20</v>
      </c>
      <c r="B86" s="59">
        <f t="shared" si="3"/>
        <v>13806.052997986029</v>
      </c>
      <c r="D86" s="15"/>
    </row>
    <row r="87" spans="1:4" x14ac:dyDescent="0.3">
      <c r="A87" s="7" t="s">
        <v>21</v>
      </c>
      <c r="B87" s="59">
        <f t="shared" si="3"/>
        <v>31899.914968076977</v>
      </c>
      <c r="D87" s="15"/>
    </row>
    <row r="88" spans="1:4" x14ac:dyDescent="0.3">
      <c r="A88" s="10" t="s">
        <v>37</v>
      </c>
      <c r="B88" s="61">
        <f>SUM($B$76:$B$87)/$B$17</f>
        <v>2.399999999999999</v>
      </c>
    </row>
    <row r="90" spans="1:4" x14ac:dyDescent="0.3">
      <c r="A90" s="1" t="s">
        <v>95</v>
      </c>
      <c r="B90" s="60">
        <f>(SUM($B$76:$B$87)-$D$91*$B$17)/12</f>
        <v>-1.4551915228366852E-11</v>
      </c>
      <c r="D90" s="1" t="s">
        <v>39</v>
      </c>
    </row>
    <row r="91" spans="1:4" x14ac:dyDescent="0.3">
      <c r="A91" s="1" t="s">
        <v>38</v>
      </c>
      <c r="D91" s="16">
        <f>'計算用(最新期待容量)'!D91</f>
        <v>2.4</v>
      </c>
    </row>
    <row r="92" spans="1:4" ht="15.6" thickBot="1" x14ac:dyDescent="0.35"/>
    <row r="93" spans="1:4" ht="15.6" thickBot="1" x14ac:dyDescent="0.35">
      <c r="A93" s="1" t="s">
        <v>96</v>
      </c>
      <c r="B93" s="62">
        <f>(MIN($K$48:$K$59)+$B$90)*1000</f>
        <v>-1.4551915228366852E-8</v>
      </c>
    </row>
    <row r="94" spans="1:4" ht="15.6" thickBot="1" x14ac:dyDescent="0.35"/>
    <row r="95" spans="1:4" ht="15.6" thickBot="1" x14ac:dyDescent="0.35">
      <c r="A95" s="1" t="s">
        <v>55</v>
      </c>
      <c r="B95" s="63" t="e">
        <f>B93/入力!$E$17</f>
        <v>#DIV/0!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記載例</vt:lpstr>
      <vt:lpstr>【調達AX】入力</vt:lpstr>
      <vt:lpstr>計算MAP</vt:lpstr>
      <vt:lpstr>webにUP時は非表示にする⇒</vt:lpstr>
      <vt:lpstr>入力</vt:lpstr>
      <vt:lpstr>計算用(最新期待容量)</vt:lpstr>
      <vt:lpstr>計算用(メイン契約容量×調達AX調整係数)</vt:lpstr>
      <vt:lpstr>計算用(メイン＆調達)</vt:lpstr>
      <vt:lpstr>計算用(応札容量)</vt:lpstr>
      <vt:lpstr>調整係数一覧</vt:lpstr>
      <vt:lpstr>【調達AX】入力!Print_Area</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2025-04-03T00:34:47Z</dcterms:created>
  <dcterms:modified xsi:type="dcterms:W3CDTF">2026-03-06T04:29:12Z</dcterms:modified>
</cp:coreProperties>
</file>