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trlProps/ctrlProp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8_{EFE77F02-D975-47A8-ADF6-C11C12A7786B}" xr6:coauthVersionLast="47" xr6:coauthVersionMax="47" xr10:uidLastSave="{00000000-0000-0000-0000-000000000000}"/>
  <workbookProtection workbookPassword="BE7C" lockStructure="1"/>
  <bookViews>
    <workbookView xWindow="-60" yWindow="-16320" windowWidth="29040" windowHeight="15720" tabRatio="788" xr2:uid="{CB175FFF-AEEC-4474-A0CE-D4AA76E6D2D9}"/>
  </bookViews>
  <sheets>
    <sheet name="記載例（合計）" sheetId="33" r:id="rId1"/>
    <sheet name="記載例(太陽光)" sheetId="34" r:id="rId2"/>
    <sheet name="記載例(風力)" sheetId="35" r:id="rId3"/>
    <sheet name="記載例(水力)" sheetId="36" r:id="rId4"/>
    <sheet name="【調達AX】合計" sheetId="26" r:id="rId5"/>
    <sheet name="【調達AX】入力(太陽光)" sheetId="18" r:id="rId6"/>
    <sheet name="【調達AX】入力(風力)" sheetId="31" r:id="rId7"/>
    <sheet name="【調達AX】入力(水力)" sheetId="32" r:id="rId8"/>
    <sheet name="webにUP時は非表示にする⇒" sheetId="17" state="hidden" r:id="rId9"/>
    <sheet name="計算用" sheetId="37" state="hidden" r:id="rId10"/>
    <sheet name="合計※確認中" sheetId="9"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3" i="37" l="1"/>
  <c r="N63" i="37"/>
  <c r="B63" i="37"/>
  <c r="AI29" i="37"/>
  <c r="AI28" i="37"/>
  <c r="AI27" i="37"/>
  <c r="AI26" i="37"/>
  <c r="AI25" i="37"/>
  <c r="AI24" i="37"/>
  <c r="AI23" i="37"/>
  <c r="AI22" i="37"/>
  <c r="AI21" i="37"/>
  <c r="AI20" i="37"/>
  <c r="AI19" i="37"/>
  <c r="AI18" i="37"/>
  <c r="W29" i="37"/>
  <c r="W28" i="37"/>
  <c r="W27" i="37"/>
  <c r="W26" i="37"/>
  <c r="W25" i="37"/>
  <c r="W24" i="37"/>
  <c r="W23" i="37"/>
  <c r="W22" i="37"/>
  <c r="W21" i="37"/>
  <c r="W20" i="37"/>
  <c r="W19" i="37"/>
  <c r="W18" i="37"/>
  <c r="K29" i="37"/>
  <c r="K28" i="37"/>
  <c r="K27" i="37"/>
  <c r="K26" i="37"/>
  <c r="K25" i="37"/>
  <c r="K24" i="37"/>
  <c r="K23" i="37"/>
  <c r="K22" i="37"/>
  <c r="K21" i="37"/>
  <c r="K20" i="37"/>
  <c r="K19" i="37"/>
  <c r="K18" i="37"/>
  <c r="AI15" i="37"/>
  <c r="AI14" i="37"/>
  <c r="AI13" i="37"/>
  <c r="AI12" i="37"/>
  <c r="AI11" i="37"/>
  <c r="AI10" i="37"/>
  <c r="AI9" i="37"/>
  <c r="AI8" i="37"/>
  <c r="AI7" i="37"/>
  <c r="AI6" i="37"/>
  <c r="AI5" i="37"/>
  <c r="AI4" i="37"/>
  <c r="W15" i="37"/>
  <c r="W14" i="37"/>
  <c r="W13" i="37"/>
  <c r="W12" i="37"/>
  <c r="W11" i="37"/>
  <c r="W10" i="37"/>
  <c r="W9" i="37"/>
  <c r="W8" i="37"/>
  <c r="W7" i="37"/>
  <c r="W6" i="37"/>
  <c r="W5" i="37"/>
  <c r="W4" i="37"/>
  <c r="K15" i="37"/>
  <c r="K14" i="37"/>
  <c r="K13" i="37"/>
  <c r="K12" i="37"/>
  <c r="K11" i="37"/>
  <c r="K10" i="37"/>
  <c r="K9" i="37"/>
  <c r="K8" i="37"/>
  <c r="K7" i="37"/>
  <c r="K6" i="37"/>
  <c r="K5" i="37"/>
  <c r="K4" i="37"/>
  <c r="AH51" i="37" l="1"/>
  <c r="AG51" i="37"/>
  <c r="AF51" i="37"/>
  <c r="AE51" i="37"/>
  <c r="AD51" i="37"/>
  <c r="AC51" i="37"/>
  <c r="AB51" i="37"/>
  <c r="AA51" i="37"/>
  <c r="V51" i="37"/>
  <c r="U51" i="37"/>
  <c r="T51" i="37"/>
  <c r="S51" i="37"/>
  <c r="R51" i="37"/>
  <c r="Q51" i="37"/>
  <c r="P51" i="37"/>
  <c r="O51" i="37"/>
  <c r="J51" i="37"/>
  <c r="I51" i="37"/>
  <c r="H51" i="37"/>
  <c r="G51" i="37"/>
  <c r="F51" i="37"/>
  <c r="E51" i="37"/>
  <c r="D51" i="37"/>
  <c r="C51" i="37"/>
  <c r="Z51" i="37"/>
  <c r="B51" i="37"/>
  <c r="N51" i="37" l="1"/>
  <c r="B32" i="37" l="1"/>
  <c r="E18" i="32" l="1"/>
  <c r="P29" i="32"/>
  <c r="O29" i="32"/>
  <c r="N29" i="32"/>
  <c r="M29" i="32"/>
  <c r="L29" i="32"/>
  <c r="K29" i="32"/>
  <c r="J29" i="32"/>
  <c r="I29" i="32"/>
  <c r="H29" i="32"/>
  <c r="G29" i="32"/>
  <c r="F29" i="32"/>
  <c r="E29" i="32"/>
  <c r="I29" i="31"/>
  <c r="P29" i="31"/>
  <c r="O29" i="31"/>
  <c r="N29" i="31"/>
  <c r="M29" i="31"/>
  <c r="L29" i="31"/>
  <c r="K29" i="31"/>
  <c r="J29" i="31"/>
  <c r="H29" i="31"/>
  <c r="G29" i="31"/>
  <c r="F29" i="31"/>
  <c r="E29" i="31"/>
  <c r="AH57" i="37"/>
  <c r="AG57" i="37"/>
  <c r="AF57" i="37"/>
  <c r="AE57" i="37"/>
  <c r="AD57" i="37"/>
  <c r="AC57" i="37"/>
  <c r="AB57" i="37"/>
  <c r="AA57" i="37"/>
  <c r="Z57" i="37"/>
  <c r="AH56" i="37"/>
  <c r="AG56" i="37"/>
  <c r="AF56" i="37"/>
  <c r="AE56" i="37"/>
  <c r="AD56" i="37"/>
  <c r="AC56" i="37"/>
  <c r="AB56" i="37"/>
  <c r="AA56" i="37"/>
  <c r="Z56" i="37"/>
  <c r="AH55" i="37"/>
  <c r="AG55" i="37"/>
  <c r="AF55" i="37"/>
  <c r="AE55" i="37"/>
  <c r="AD55" i="37"/>
  <c r="AC55" i="37"/>
  <c r="AB55" i="37"/>
  <c r="AA55" i="37"/>
  <c r="Z55" i="37"/>
  <c r="AH54" i="37"/>
  <c r="AG54" i="37"/>
  <c r="AF54" i="37"/>
  <c r="AE54" i="37"/>
  <c r="AD54" i="37"/>
  <c r="AC54" i="37"/>
  <c r="AB54" i="37"/>
  <c r="AA54" i="37"/>
  <c r="Z54" i="37"/>
  <c r="AH53" i="37"/>
  <c r="AG53" i="37"/>
  <c r="AF53" i="37"/>
  <c r="AE53" i="37"/>
  <c r="AD53" i="37"/>
  <c r="AC53" i="37"/>
  <c r="AB53" i="37"/>
  <c r="AA53" i="37"/>
  <c r="Z53" i="37"/>
  <c r="AH52" i="37"/>
  <c r="AG52" i="37"/>
  <c r="AF52" i="37"/>
  <c r="AE52" i="37"/>
  <c r="AD52" i="37"/>
  <c r="AC52" i="37"/>
  <c r="AB52" i="37"/>
  <c r="AA52" i="37"/>
  <c r="Z52" i="37"/>
  <c r="AH50" i="37"/>
  <c r="AG50" i="37"/>
  <c r="AF50" i="37"/>
  <c r="AE50" i="37"/>
  <c r="AD50" i="37"/>
  <c r="AC50" i="37"/>
  <c r="AB50" i="37"/>
  <c r="AA50" i="37"/>
  <c r="Z50" i="37"/>
  <c r="AH49" i="37"/>
  <c r="AG49" i="37"/>
  <c r="AF49" i="37"/>
  <c r="AE49" i="37"/>
  <c r="AD49" i="37"/>
  <c r="AC49" i="37"/>
  <c r="AB49" i="37"/>
  <c r="AA49" i="37"/>
  <c r="Z49" i="37"/>
  <c r="AH48" i="37"/>
  <c r="AG48" i="37"/>
  <c r="AF48" i="37"/>
  <c r="AE48" i="37"/>
  <c r="AD48" i="37"/>
  <c r="AC48" i="37"/>
  <c r="AB48" i="37"/>
  <c r="AA48" i="37"/>
  <c r="Z48" i="37"/>
  <c r="AH47" i="37"/>
  <c r="AG47" i="37"/>
  <c r="AF47" i="37"/>
  <c r="AE47" i="37"/>
  <c r="AD47" i="37"/>
  <c r="AC47" i="37"/>
  <c r="AB47" i="37"/>
  <c r="AA47" i="37"/>
  <c r="Z47" i="37"/>
  <c r="AH46" i="37"/>
  <c r="AG46" i="37"/>
  <c r="AF46" i="37"/>
  <c r="AE46" i="37"/>
  <c r="AD46" i="37"/>
  <c r="AC46" i="37"/>
  <c r="AB46" i="37"/>
  <c r="AA46" i="37"/>
  <c r="Z46" i="37"/>
  <c r="AH43" i="37"/>
  <c r="AG43" i="37"/>
  <c r="AF43" i="37"/>
  <c r="AE43" i="37"/>
  <c r="AD43" i="37"/>
  <c r="AC43" i="37"/>
  <c r="AB43" i="37"/>
  <c r="AA43" i="37"/>
  <c r="AH42" i="37"/>
  <c r="AG42" i="37"/>
  <c r="AF42" i="37"/>
  <c r="AE42" i="37"/>
  <c r="AD42" i="37"/>
  <c r="AC42" i="37"/>
  <c r="AB42" i="37"/>
  <c r="AA42" i="37"/>
  <c r="AH41" i="37"/>
  <c r="AG41" i="37"/>
  <c r="AF41" i="37"/>
  <c r="AE41" i="37"/>
  <c r="AD41" i="37"/>
  <c r="AC41" i="37"/>
  <c r="AB41" i="37"/>
  <c r="AA41" i="37"/>
  <c r="AH40" i="37"/>
  <c r="AG40" i="37"/>
  <c r="AF40" i="37"/>
  <c r="AE40" i="37"/>
  <c r="AD40" i="37"/>
  <c r="AC40" i="37"/>
  <c r="AB40" i="37"/>
  <c r="AA40" i="37"/>
  <c r="AH39" i="37"/>
  <c r="AG39" i="37"/>
  <c r="AF39" i="37"/>
  <c r="AE39" i="37"/>
  <c r="AD39" i="37"/>
  <c r="AC39" i="37"/>
  <c r="AB39" i="37"/>
  <c r="AA39" i="37"/>
  <c r="AH38" i="37"/>
  <c r="AG38" i="37"/>
  <c r="AF38" i="37"/>
  <c r="AE38" i="37"/>
  <c r="AD38" i="37"/>
  <c r="AC38" i="37"/>
  <c r="AB38" i="37"/>
  <c r="AA38" i="37"/>
  <c r="AH37" i="37"/>
  <c r="AG37" i="37"/>
  <c r="AF37" i="37"/>
  <c r="AE37" i="37"/>
  <c r="AD37" i="37"/>
  <c r="AC37" i="37"/>
  <c r="AB37" i="37"/>
  <c r="AA37" i="37"/>
  <c r="AH36" i="37"/>
  <c r="AG36" i="37"/>
  <c r="AF36" i="37"/>
  <c r="AE36" i="37"/>
  <c r="AD36" i="37"/>
  <c r="AC36" i="37"/>
  <c r="AB36" i="37"/>
  <c r="AA36" i="37"/>
  <c r="AH35" i="37"/>
  <c r="AG35" i="37"/>
  <c r="AF35" i="37"/>
  <c r="AE35" i="37"/>
  <c r="AD35" i="37"/>
  <c r="AC35" i="37"/>
  <c r="AB35" i="37"/>
  <c r="AA35" i="37"/>
  <c r="AH34" i="37"/>
  <c r="AG34" i="37"/>
  <c r="AF34" i="37"/>
  <c r="AE34" i="37"/>
  <c r="AD34" i="37"/>
  <c r="AC34" i="37"/>
  <c r="AB34" i="37"/>
  <c r="AA34" i="37"/>
  <c r="AH33" i="37"/>
  <c r="AG33" i="37"/>
  <c r="AF33" i="37"/>
  <c r="AE33" i="37"/>
  <c r="AD33" i="37"/>
  <c r="AC33" i="37"/>
  <c r="AB33" i="37"/>
  <c r="AA33" i="37"/>
  <c r="AH32" i="37"/>
  <c r="AG32" i="37"/>
  <c r="AF32" i="37"/>
  <c r="AE32" i="37"/>
  <c r="AD32" i="37"/>
  <c r="AC32" i="37"/>
  <c r="AB32" i="37"/>
  <c r="AA32" i="37"/>
  <c r="V57" i="37"/>
  <c r="U57" i="37"/>
  <c r="T57" i="37"/>
  <c r="S57" i="37"/>
  <c r="R57" i="37"/>
  <c r="Q57" i="37"/>
  <c r="P57" i="37"/>
  <c r="O57" i="37"/>
  <c r="N57" i="37"/>
  <c r="V56" i="37"/>
  <c r="U56" i="37"/>
  <c r="T56" i="37"/>
  <c r="S56" i="37"/>
  <c r="R56" i="37"/>
  <c r="Q56" i="37"/>
  <c r="P56" i="37"/>
  <c r="O56" i="37"/>
  <c r="N56" i="37"/>
  <c r="V55" i="37"/>
  <c r="U55" i="37"/>
  <c r="T55" i="37"/>
  <c r="S55" i="37"/>
  <c r="R55" i="37"/>
  <c r="Q55" i="37"/>
  <c r="P55" i="37"/>
  <c r="O55" i="37"/>
  <c r="N55" i="37"/>
  <c r="V54" i="37"/>
  <c r="U54" i="37"/>
  <c r="T54" i="37"/>
  <c r="S54" i="37"/>
  <c r="R54" i="37"/>
  <c r="Q54" i="37"/>
  <c r="P54" i="37"/>
  <c r="O54" i="37"/>
  <c r="N54" i="37"/>
  <c r="V53" i="37"/>
  <c r="U53" i="37"/>
  <c r="T53" i="37"/>
  <c r="S53" i="37"/>
  <c r="R53" i="37"/>
  <c r="Q53" i="37"/>
  <c r="P53" i="37"/>
  <c r="O53" i="37"/>
  <c r="N53" i="37"/>
  <c r="V52" i="37"/>
  <c r="U52" i="37"/>
  <c r="T52" i="37"/>
  <c r="S52" i="37"/>
  <c r="R52" i="37"/>
  <c r="Q52" i="37"/>
  <c r="P52" i="37"/>
  <c r="O52" i="37"/>
  <c r="N52" i="37"/>
  <c r="V50" i="37"/>
  <c r="U50" i="37"/>
  <c r="T50" i="37"/>
  <c r="S50" i="37"/>
  <c r="R50" i="37"/>
  <c r="Q50" i="37"/>
  <c r="P50" i="37"/>
  <c r="O50" i="37"/>
  <c r="N50" i="37"/>
  <c r="V49" i="37"/>
  <c r="U49" i="37"/>
  <c r="T49" i="37"/>
  <c r="S49" i="37"/>
  <c r="R49" i="37"/>
  <c r="Q49" i="37"/>
  <c r="P49" i="37"/>
  <c r="O49" i="37"/>
  <c r="N49" i="37"/>
  <c r="V48" i="37"/>
  <c r="U48" i="37"/>
  <c r="T48" i="37"/>
  <c r="S48" i="37"/>
  <c r="R48" i="37"/>
  <c r="Q48" i="37"/>
  <c r="P48" i="37"/>
  <c r="O48" i="37"/>
  <c r="N48" i="37"/>
  <c r="V47" i="37"/>
  <c r="U47" i="37"/>
  <c r="T47" i="37"/>
  <c r="S47" i="37"/>
  <c r="R47" i="37"/>
  <c r="Q47" i="37"/>
  <c r="P47" i="37"/>
  <c r="O47" i="37"/>
  <c r="N47" i="37"/>
  <c r="V46" i="37"/>
  <c r="U46" i="37"/>
  <c r="T46" i="37"/>
  <c r="S46" i="37"/>
  <c r="R46" i="37"/>
  <c r="Q46" i="37"/>
  <c r="P46" i="37"/>
  <c r="O46" i="37"/>
  <c r="N46" i="37"/>
  <c r="V43" i="37"/>
  <c r="U43" i="37"/>
  <c r="T43" i="37"/>
  <c r="S43" i="37"/>
  <c r="R43" i="37"/>
  <c r="Q43" i="37"/>
  <c r="P43" i="37"/>
  <c r="O43" i="37"/>
  <c r="V42" i="37"/>
  <c r="U42" i="37"/>
  <c r="T42" i="37"/>
  <c r="S42" i="37"/>
  <c r="R42" i="37"/>
  <c r="Q42" i="37"/>
  <c r="P42" i="37"/>
  <c r="O42" i="37"/>
  <c r="V41" i="37"/>
  <c r="U41" i="37"/>
  <c r="T41" i="37"/>
  <c r="S41" i="37"/>
  <c r="R41" i="37"/>
  <c r="Q41" i="37"/>
  <c r="P41" i="37"/>
  <c r="O41" i="37"/>
  <c r="V40" i="37"/>
  <c r="U40" i="37"/>
  <c r="T40" i="37"/>
  <c r="S40" i="37"/>
  <c r="R40" i="37"/>
  <c r="Q40" i="37"/>
  <c r="P40" i="37"/>
  <c r="O40" i="37"/>
  <c r="V39" i="37"/>
  <c r="U39" i="37"/>
  <c r="T39" i="37"/>
  <c r="S39" i="37"/>
  <c r="R39" i="37"/>
  <c r="Q39" i="37"/>
  <c r="P39" i="37"/>
  <c r="O39" i="37"/>
  <c r="V38" i="37"/>
  <c r="U38" i="37"/>
  <c r="T38" i="37"/>
  <c r="S38" i="37"/>
  <c r="R38" i="37"/>
  <c r="Q38" i="37"/>
  <c r="P38" i="37"/>
  <c r="O38" i="37"/>
  <c r="V37" i="37"/>
  <c r="U37" i="37"/>
  <c r="T37" i="37"/>
  <c r="S37" i="37"/>
  <c r="R37" i="37"/>
  <c r="Q37" i="37"/>
  <c r="P37" i="37"/>
  <c r="O37" i="37"/>
  <c r="V36" i="37"/>
  <c r="U36" i="37"/>
  <c r="T36" i="37"/>
  <c r="S36" i="37"/>
  <c r="R36" i="37"/>
  <c r="Q36" i="37"/>
  <c r="P36" i="37"/>
  <c r="O36" i="37"/>
  <c r="V35" i="37"/>
  <c r="U35" i="37"/>
  <c r="T35" i="37"/>
  <c r="S35" i="37"/>
  <c r="R35" i="37"/>
  <c r="Q35" i="37"/>
  <c r="P35" i="37"/>
  <c r="O35" i="37"/>
  <c r="V34" i="37"/>
  <c r="U34" i="37"/>
  <c r="T34" i="37"/>
  <c r="S34" i="37"/>
  <c r="R34" i="37"/>
  <c r="Q34" i="37"/>
  <c r="P34" i="37"/>
  <c r="O34" i="37"/>
  <c r="V33" i="37"/>
  <c r="U33" i="37"/>
  <c r="T33" i="37"/>
  <c r="S33" i="37"/>
  <c r="R33" i="37"/>
  <c r="Q33" i="37"/>
  <c r="P33" i="37"/>
  <c r="O33" i="37"/>
  <c r="V32" i="37"/>
  <c r="U32" i="37"/>
  <c r="T32" i="37"/>
  <c r="S32" i="37"/>
  <c r="R32" i="37"/>
  <c r="Q32" i="37"/>
  <c r="P32" i="37"/>
  <c r="O32" i="37"/>
  <c r="J57" i="37"/>
  <c r="I57" i="37"/>
  <c r="H57" i="37"/>
  <c r="G57" i="37"/>
  <c r="F57" i="37"/>
  <c r="E57" i="37"/>
  <c r="D57" i="37"/>
  <c r="C57" i="37"/>
  <c r="B57" i="37"/>
  <c r="J56" i="37"/>
  <c r="I56" i="37"/>
  <c r="H56" i="37"/>
  <c r="G56" i="37"/>
  <c r="F56" i="37"/>
  <c r="E56" i="37"/>
  <c r="D56" i="37"/>
  <c r="C56" i="37"/>
  <c r="B56" i="37"/>
  <c r="J55" i="37"/>
  <c r="I55" i="37"/>
  <c r="H55" i="37"/>
  <c r="G55" i="37"/>
  <c r="F55" i="37"/>
  <c r="E55" i="37"/>
  <c r="D55" i="37"/>
  <c r="C55" i="37"/>
  <c r="B55" i="37"/>
  <c r="J54" i="37"/>
  <c r="I54" i="37"/>
  <c r="H54" i="37"/>
  <c r="G54" i="37"/>
  <c r="F54" i="37"/>
  <c r="E54" i="37"/>
  <c r="D54" i="37"/>
  <c r="C54" i="37"/>
  <c r="B54" i="37"/>
  <c r="J53" i="37"/>
  <c r="I53" i="37"/>
  <c r="H53" i="37"/>
  <c r="G53" i="37"/>
  <c r="F53" i="37"/>
  <c r="E53" i="37"/>
  <c r="D53" i="37"/>
  <c r="C53" i="37"/>
  <c r="B53" i="37"/>
  <c r="J52" i="37"/>
  <c r="I52" i="37"/>
  <c r="H52" i="37"/>
  <c r="G52" i="37"/>
  <c r="F52" i="37"/>
  <c r="E52" i="37"/>
  <c r="D52" i="37"/>
  <c r="C52" i="37"/>
  <c r="B52" i="37"/>
  <c r="J50" i="37"/>
  <c r="I50" i="37"/>
  <c r="H50" i="37"/>
  <c r="G50" i="37"/>
  <c r="F50" i="37"/>
  <c r="E50" i="37"/>
  <c r="D50" i="37"/>
  <c r="C50" i="37"/>
  <c r="B50" i="37"/>
  <c r="J49" i="37"/>
  <c r="I49" i="37"/>
  <c r="H49" i="37"/>
  <c r="G49" i="37"/>
  <c r="F49" i="37"/>
  <c r="E49" i="37"/>
  <c r="D49" i="37"/>
  <c r="C49" i="37"/>
  <c r="B49" i="37"/>
  <c r="J48" i="37"/>
  <c r="I48" i="37"/>
  <c r="H48" i="37"/>
  <c r="G48" i="37"/>
  <c r="F48" i="37"/>
  <c r="E48" i="37"/>
  <c r="D48" i="37"/>
  <c r="C48" i="37"/>
  <c r="B48" i="37"/>
  <c r="J47" i="37"/>
  <c r="I47" i="37"/>
  <c r="H47" i="37"/>
  <c r="G47" i="37"/>
  <c r="F47" i="37"/>
  <c r="E47" i="37"/>
  <c r="D47" i="37"/>
  <c r="C47" i="37"/>
  <c r="B47" i="37"/>
  <c r="J46" i="37"/>
  <c r="I46" i="37"/>
  <c r="H46" i="37"/>
  <c r="G46" i="37"/>
  <c r="F46" i="37"/>
  <c r="E46" i="37"/>
  <c r="D46" i="37"/>
  <c r="C46" i="37"/>
  <c r="B46" i="37"/>
  <c r="J43" i="37"/>
  <c r="I43" i="37"/>
  <c r="H43" i="37"/>
  <c r="G43" i="37"/>
  <c r="F43" i="37"/>
  <c r="E43" i="37"/>
  <c r="D43" i="37"/>
  <c r="C43" i="37"/>
  <c r="J42" i="37"/>
  <c r="I42" i="37"/>
  <c r="H42" i="37"/>
  <c r="G42" i="37"/>
  <c r="F42" i="37"/>
  <c r="E42" i="37"/>
  <c r="D42" i="37"/>
  <c r="C42" i="37"/>
  <c r="J41" i="37"/>
  <c r="I41" i="37"/>
  <c r="H41" i="37"/>
  <c r="G41" i="37"/>
  <c r="F41" i="37"/>
  <c r="E41" i="37"/>
  <c r="D41" i="37"/>
  <c r="C41" i="37"/>
  <c r="J40" i="37"/>
  <c r="I40" i="37"/>
  <c r="H40" i="37"/>
  <c r="G40" i="37"/>
  <c r="F40" i="37"/>
  <c r="E40" i="37"/>
  <c r="D40" i="37"/>
  <c r="C40" i="37"/>
  <c r="J39" i="37"/>
  <c r="I39" i="37"/>
  <c r="H39" i="37"/>
  <c r="G39" i="37"/>
  <c r="F39" i="37"/>
  <c r="E39" i="37"/>
  <c r="D39" i="37"/>
  <c r="C39" i="37"/>
  <c r="J38" i="37"/>
  <c r="I38" i="37"/>
  <c r="H38" i="37"/>
  <c r="G38" i="37"/>
  <c r="F38" i="37"/>
  <c r="E38" i="37"/>
  <c r="D38" i="37"/>
  <c r="C38" i="37"/>
  <c r="J37" i="37"/>
  <c r="I37" i="37"/>
  <c r="H37" i="37"/>
  <c r="G37" i="37"/>
  <c r="F37" i="37"/>
  <c r="E37" i="37"/>
  <c r="D37" i="37"/>
  <c r="C37" i="37"/>
  <c r="J36" i="37"/>
  <c r="I36" i="37"/>
  <c r="H36" i="37"/>
  <c r="G36" i="37"/>
  <c r="F36" i="37"/>
  <c r="E36" i="37"/>
  <c r="D36" i="37"/>
  <c r="C36" i="37"/>
  <c r="J35" i="37"/>
  <c r="I35" i="37"/>
  <c r="H35" i="37"/>
  <c r="G35" i="37"/>
  <c r="F35" i="37"/>
  <c r="E35" i="37"/>
  <c r="D35" i="37"/>
  <c r="C35" i="37"/>
  <c r="J34" i="37"/>
  <c r="I34" i="37"/>
  <c r="H34" i="37"/>
  <c r="G34" i="37"/>
  <c r="F34" i="37"/>
  <c r="E34" i="37"/>
  <c r="D34" i="37"/>
  <c r="C34" i="37"/>
  <c r="J33" i="37"/>
  <c r="I33" i="37"/>
  <c r="H33" i="37"/>
  <c r="G33" i="37"/>
  <c r="F33" i="37"/>
  <c r="E33" i="37"/>
  <c r="D33" i="37"/>
  <c r="C33" i="37"/>
  <c r="J32" i="37"/>
  <c r="I32" i="37"/>
  <c r="H32" i="37"/>
  <c r="G32" i="37"/>
  <c r="F32" i="37"/>
  <c r="E32" i="37"/>
  <c r="D32" i="37"/>
  <c r="C32" i="37"/>
  <c r="K55" i="37" l="1"/>
  <c r="N36" i="18" s="1"/>
  <c r="K48" i="37"/>
  <c r="G36" i="18" s="1"/>
  <c r="K50" i="37"/>
  <c r="I36" i="18" s="1"/>
  <c r="K52" i="37"/>
  <c r="K36" i="18" s="1"/>
  <c r="K53" i="37"/>
  <c r="L36" i="18" s="1"/>
  <c r="K54" i="37"/>
  <c r="M36" i="18" s="1"/>
  <c r="K56" i="37"/>
  <c r="O36" i="18" s="1"/>
  <c r="K57" i="37"/>
  <c r="P36" i="18" s="1"/>
  <c r="K49" i="37"/>
  <c r="H36" i="18" s="1"/>
  <c r="K47" i="37"/>
  <c r="F36" i="18" s="1"/>
  <c r="K46" i="37"/>
  <c r="E36" i="18" s="1"/>
  <c r="E29" i="18"/>
  <c r="E26" i="18"/>
  <c r="P18" i="32"/>
  <c r="O18" i="32"/>
  <c r="N18" i="32"/>
  <c r="M18" i="32"/>
  <c r="L18" i="32"/>
  <c r="K18" i="32"/>
  <c r="J18" i="32"/>
  <c r="I18" i="32"/>
  <c r="H18" i="32"/>
  <c r="G18" i="32"/>
  <c r="F18" i="32"/>
  <c r="P18" i="31"/>
  <c r="O18" i="31"/>
  <c r="N18" i="31"/>
  <c r="M18" i="31"/>
  <c r="L18" i="31"/>
  <c r="K18" i="31"/>
  <c r="J18" i="31"/>
  <c r="I18" i="31"/>
  <c r="H18" i="31"/>
  <c r="G18" i="31"/>
  <c r="F18" i="31"/>
  <c r="E18" i="31"/>
  <c r="E18" i="18"/>
  <c r="P18" i="18"/>
  <c r="O18" i="18"/>
  <c r="N18" i="18"/>
  <c r="M18" i="18"/>
  <c r="L18" i="18"/>
  <c r="K18" i="18"/>
  <c r="J18" i="18"/>
  <c r="I18" i="18"/>
  <c r="H18" i="18"/>
  <c r="G18" i="18"/>
  <c r="F18" i="18"/>
  <c r="P29" i="18"/>
  <c r="O29" i="18"/>
  <c r="N29" i="18"/>
  <c r="M29" i="18"/>
  <c r="L29" i="18"/>
  <c r="K29" i="18"/>
  <c r="J29" i="18"/>
  <c r="I29" i="18"/>
  <c r="H29" i="18"/>
  <c r="G29" i="18"/>
  <c r="F29" i="18"/>
  <c r="B62" i="37" l="1"/>
  <c r="E37" i="18" s="1"/>
  <c r="B61" i="37"/>
  <c r="E32" i="18" s="1"/>
  <c r="B41" i="37"/>
  <c r="B33" i="37"/>
  <c r="B40" i="37"/>
  <c r="B42" i="37"/>
  <c r="B39" i="37"/>
  <c r="B36" i="37"/>
  <c r="B38" i="37"/>
  <c r="B37" i="37"/>
  <c r="B43" i="37"/>
  <c r="B35" i="37"/>
  <c r="B34" i="37"/>
  <c r="K51" i="37" s="1"/>
  <c r="J36" i="18" s="1"/>
  <c r="Z62" i="37"/>
  <c r="E37" i="32" s="1"/>
  <c r="E27" i="32"/>
  <c r="N62" i="37"/>
  <c r="E37" i="31" s="1"/>
  <c r="E27" i="31"/>
  <c r="E27" i="18"/>
  <c r="AI50" i="37" l="1"/>
  <c r="I36" i="32" s="1"/>
  <c r="W53" i="37"/>
  <c r="L36" i="31" s="1"/>
  <c r="K41" i="37"/>
  <c r="N31" i="18" s="1"/>
  <c r="W48" i="37"/>
  <c r="G36" i="31" s="1"/>
  <c r="K36" i="37"/>
  <c r="I31" i="18" s="1"/>
  <c r="AI56" i="37"/>
  <c r="O36" i="32" s="1"/>
  <c r="W49" i="37"/>
  <c r="H36" i="31" s="1"/>
  <c r="K34" i="37"/>
  <c r="G31" i="18" s="1"/>
  <c r="AI46" i="37"/>
  <c r="E36" i="32" s="1"/>
  <c r="AI48" i="37"/>
  <c r="G36" i="32" s="1"/>
  <c r="AI53" i="37"/>
  <c r="L36" i="32" s="1"/>
  <c r="W56" i="37"/>
  <c r="O36" i="31" s="1"/>
  <c r="W54" i="37"/>
  <c r="M36" i="31" s="1"/>
  <c r="K39" i="37"/>
  <c r="L31" i="18" s="1"/>
  <c r="K32" i="37"/>
  <c r="E31" i="18" s="1"/>
  <c r="K37" i="37"/>
  <c r="J31" i="18" s="1"/>
  <c r="AI54" i="37"/>
  <c r="M36" i="32" s="1"/>
  <c r="W57" i="37"/>
  <c r="P36" i="31" s="1"/>
  <c r="K42" i="37"/>
  <c r="O31" i="18" s="1"/>
  <c r="W46" i="37"/>
  <c r="E36" i="31" s="1"/>
  <c r="K35" i="37"/>
  <c r="H31" i="18" s="1"/>
  <c r="K40" i="37"/>
  <c r="M31" i="18" s="1"/>
  <c r="W47" i="37"/>
  <c r="F36" i="31" s="1"/>
  <c r="AI49" i="37"/>
  <c r="H36" i="32" s="1"/>
  <c r="W52" i="37"/>
  <c r="K36" i="31" s="1"/>
  <c r="AI57" i="37"/>
  <c r="P36" i="32" s="1"/>
  <c r="K38" i="37"/>
  <c r="K31" i="18" s="1"/>
  <c r="K43" i="37"/>
  <c r="P31" i="18" s="1"/>
  <c r="AI47" i="37"/>
  <c r="F36" i="32" s="1"/>
  <c r="AI52" i="37"/>
  <c r="K36" i="32" s="1"/>
  <c r="W55" i="37"/>
  <c r="N36" i="31" s="1"/>
  <c r="K33" i="37"/>
  <c r="F31" i="18" s="1"/>
  <c r="W50" i="37"/>
  <c r="I36" i="31" s="1"/>
  <c r="AI55" i="37"/>
  <c r="N36" i="32" s="1"/>
  <c r="E25" i="26" l="1"/>
  <c r="R34" i="18" l="1"/>
  <c r="R24" i="32"/>
  <c r="R25" i="32"/>
  <c r="R25" i="31"/>
  <c r="R25" i="18"/>
  <c r="R34" i="32" l="1"/>
  <c r="R33" i="32"/>
  <c r="E8" i="32" s="1"/>
  <c r="P38" i="32" s="1"/>
  <c r="R34" i="31"/>
  <c r="R33" i="31"/>
  <c r="R24" i="31"/>
  <c r="R24" i="18"/>
  <c r="E8" i="31" l="1"/>
  <c r="P38" i="31" s="1"/>
  <c r="R33" i="18"/>
  <c r="E8" i="18" s="1"/>
  <c r="P38" i="18" s="1"/>
  <c r="E21" i="26"/>
  <c r="E26" i="32" l="1"/>
  <c r="Z61" i="37" s="1"/>
  <c r="Z41" i="37" l="1"/>
  <c r="AI41" i="37" s="1"/>
  <c r="N31" i="32" s="1"/>
  <c r="Z33" i="37"/>
  <c r="AI33" i="37" s="1"/>
  <c r="F31" i="32" s="1"/>
  <c r="E32" i="32"/>
  <c r="Z40" i="37"/>
  <c r="AI40" i="37" s="1"/>
  <c r="M31" i="32" s="1"/>
  <c r="Z32" i="37"/>
  <c r="AI32" i="37" s="1"/>
  <c r="E31" i="32" s="1"/>
  <c r="Z39" i="37"/>
  <c r="AI39" i="37" s="1"/>
  <c r="L31" i="32" s="1"/>
  <c r="Z38" i="37"/>
  <c r="AI38" i="37" s="1"/>
  <c r="K31" i="32" s="1"/>
  <c r="Z36" i="37"/>
  <c r="AI36" i="37" s="1"/>
  <c r="I31" i="32" s="1"/>
  <c r="Z37" i="37"/>
  <c r="AI37" i="37" s="1"/>
  <c r="J31" i="32" s="1"/>
  <c r="Z43" i="37"/>
  <c r="AI43" i="37" s="1"/>
  <c r="P31" i="32" s="1"/>
  <c r="Z35" i="37"/>
  <c r="AI35" i="37" s="1"/>
  <c r="H31" i="32" s="1"/>
  <c r="Z42" i="37"/>
  <c r="AI42" i="37" s="1"/>
  <c r="O31" i="32" s="1"/>
  <c r="Z34" i="37"/>
  <c r="AI51" i="37" l="1"/>
  <c r="J36" i="32" s="1"/>
  <c r="AI34" i="37"/>
  <c r="G31" i="32" s="1"/>
  <c r="E26" i="31"/>
  <c r="N61" i="37" s="1"/>
  <c r="N32" i="37" l="1"/>
  <c r="W32" i="37" s="1"/>
  <c r="E31" i="31" s="1"/>
  <c r="N43" i="37"/>
  <c r="W43" i="37" s="1"/>
  <c r="P31" i="31" s="1"/>
  <c r="N35" i="37"/>
  <c r="W35" i="37" s="1"/>
  <c r="H31" i="31" s="1"/>
  <c r="N42" i="37"/>
  <c r="W42" i="37" s="1"/>
  <c r="O31" i="31" s="1"/>
  <c r="N34" i="37"/>
  <c r="N41" i="37"/>
  <c r="W41" i="37" s="1"/>
  <c r="N31" i="31" s="1"/>
  <c r="N33" i="37"/>
  <c r="W33" i="37" s="1"/>
  <c r="F31" i="31" s="1"/>
  <c r="E32" i="31"/>
  <c r="N40" i="37"/>
  <c r="W40" i="37" s="1"/>
  <c r="M31" i="31" s="1"/>
  <c r="N39" i="37"/>
  <c r="W39" i="37" s="1"/>
  <c r="L31" i="31" s="1"/>
  <c r="N38" i="37"/>
  <c r="W38" i="37" s="1"/>
  <c r="K31" i="31" s="1"/>
  <c r="N37" i="37"/>
  <c r="W37" i="37" s="1"/>
  <c r="J31" i="31" s="1"/>
  <c r="N36" i="37"/>
  <c r="W36" i="37" s="1"/>
  <c r="I31" i="31" s="1"/>
  <c r="O32" i="26"/>
  <c r="W51" i="37" l="1"/>
  <c r="J36" i="31" s="1"/>
  <c r="W34" i="37"/>
  <c r="G31" i="31" s="1"/>
  <c r="F32" i="26" l="1"/>
  <c r="G32" i="26"/>
  <c r="H32" i="26"/>
  <c r="I32" i="26"/>
  <c r="J32" i="26"/>
  <c r="K32" i="26"/>
  <c r="L32" i="26"/>
  <c r="M32" i="26"/>
  <c r="N32" i="26"/>
  <c r="P32" i="26"/>
  <c r="E32" i="26"/>
  <c r="M8" i="36" l="1"/>
  <c r="M8" i="35"/>
  <c r="M8" i="34"/>
  <c r="M8" i="32"/>
  <c r="M8" i="31"/>
  <c r="M8" i="18"/>
  <c r="F24" i="26" l="1"/>
  <c r="G24" i="26"/>
  <c r="H24" i="26"/>
  <c r="I24" i="26"/>
  <c r="J24" i="26"/>
  <c r="K24" i="26"/>
  <c r="L24" i="26"/>
  <c r="M24" i="26"/>
  <c r="N24" i="26"/>
  <c r="O24" i="26"/>
  <c r="P24" i="26"/>
  <c r="E24" i="26"/>
  <c r="E22" i="26"/>
  <c r="F21" i="26"/>
  <c r="G21" i="26"/>
  <c r="H21" i="26"/>
  <c r="I21" i="26"/>
  <c r="J21" i="26"/>
  <c r="K21" i="26"/>
  <c r="L21" i="26"/>
  <c r="M21" i="26"/>
  <c r="N21" i="26"/>
  <c r="O21" i="26"/>
  <c r="P21" i="26"/>
  <c r="E17" i="9" l="1"/>
  <c r="E18" i="9"/>
  <c r="E19" i="9"/>
  <c r="E14" i="9"/>
  <c r="E16" i="9"/>
  <c r="E13" i="9"/>
  <c r="P34" i="26" l="1"/>
  <c r="O34" i="26"/>
  <c r="J34" i="26"/>
  <c r="K34" i="26"/>
  <c r="G34" i="26"/>
  <c r="L34" i="26"/>
  <c r="I34" i="26" l="1"/>
  <c r="I26" i="9" s="1"/>
  <c r="K26" i="9"/>
  <c r="K24" i="9"/>
  <c r="P26" i="9"/>
  <c r="P24" i="9"/>
  <c r="J26" i="9"/>
  <c r="J24" i="9"/>
  <c r="L26" i="9"/>
  <c r="L24" i="9"/>
  <c r="G26" i="9"/>
  <c r="G24" i="9"/>
  <c r="O26" i="9"/>
  <c r="O24" i="9"/>
  <c r="N34" i="26"/>
  <c r="F34" i="26"/>
  <c r="M34" i="26"/>
  <c r="E34" i="26"/>
  <c r="H34" i="26"/>
  <c r="I24" i="9" l="1"/>
  <c r="H26" i="9"/>
  <c r="H24" i="9"/>
  <c r="E26" i="9"/>
  <c r="E24" i="9"/>
  <c r="M26" i="9"/>
  <c r="M24" i="9"/>
  <c r="F26" i="9"/>
  <c r="F24" i="9"/>
  <c r="N26" i="9"/>
  <c r="N24" i="9"/>
  <c r="E27" i="26" l="1"/>
  <c r="P29" i="26" l="1"/>
  <c r="P21" i="9" s="1"/>
  <c r="E35" i="26" l="1"/>
  <c r="N29" i="26"/>
  <c r="N21" i="9" s="1"/>
  <c r="I29" i="26"/>
  <c r="I21" i="9" s="1"/>
  <c r="K29" i="26"/>
  <c r="K21" i="9" s="1"/>
  <c r="O29" i="26"/>
  <c r="O21" i="9" s="1"/>
  <c r="M29" i="26"/>
  <c r="M21" i="9" s="1"/>
  <c r="J29" i="26"/>
  <c r="J21" i="9" s="1"/>
  <c r="G29" i="26"/>
  <c r="G21" i="9" s="1"/>
  <c r="H29" i="26"/>
  <c r="H21" i="9" s="1"/>
  <c r="L29" i="26"/>
  <c r="L21" i="9" s="1"/>
  <c r="E29" i="26"/>
  <c r="E21" i="9" s="1"/>
  <c r="F29" i="26" l="1"/>
  <c r="F21" i="9" s="1"/>
  <c r="E27" i="9" l="1"/>
  <c r="E30" i="26" l="1"/>
  <c r="E22" i="9" s="1"/>
  <c r="E1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67" authorId="0" shapeId="0" xr:uid="{06E2F43C-41D8-42FF-BE48-CEFE52806834}">
      <text>
        <r>
          <rPr>
            <b/>
            <sz val="9"/>
            <color indexed="81"/>
            <rFont val="ＭＳ Ｐゴシック"/>
            <family val="3"/>
            <charset val="128"/>
          </rPr>
          <t>作成者:</t>
        </r>
        <r>
          <rPr>
            <sz val="9"/>
            <color indexed="81"/>
            <rFont val="ＭＳ Ｐゴシック"/>
            <family val="3"/>
            <charset val="128"/>
          </rPr>
          <t xml:space="preserve">
「年間」シートAK19～27</t>
        </r>
      </text>
    </comment>
    <comment ref="AA67" authorId="0" shapeId="0" xr:uid="{89A278E8-3EA5-4767-A42B-8D76AD0B0A9E}">
      <text>
        <r>
          <rPr>
            <b/>
            <sz val="9"/>
            <color indexed="81"/>
            <rFont val="ＭＳ Ｐゴシック"/>
            <family val="3"/>
            <charset val="128"/>
          </rPr>
          <t>作成者:</t>
        </r>
        <r>
          <rPr>
            <sz val="9"/>
            <color indexed="81"/>
            <rFont val="ＭＳ Ｐゴシック"/>
            <family val="3"/>
            <charset val="128"/>
          </rPr>
          <t xml:space="preserve">
「年間」シートAK30～38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4" authorId="0" shapeId="0" xr:uid="{75B4494E-BA11-41E8-8690-D190C545AD46}">
      <text>
        <r>
          <rPr>
            <sz val="10"/>
            <color indexed="81"/>
            <rFont val="Meiryo UI"/>
            <family val="3"/>
            <charset val="128"/>
          </rPr>
          <t>メインオークションの提供する各月の供給力＋追加オークションの提供する各月の供給力（(参考)アセスメント対象容量）</t>
        </r>
      </text>
    </comment>
  </commentList>
</comments>
</file>

<file path=xl/sharedStrings.xml><?xml version="1.0" encoding="utf-8"?>
<sst xmlns="http://schemas.openxmlformats.org/spreadsheetml/2006/main" count="1472" uniqueCount="142">
  <si>
    <t>様式2</t>
    <rPh sb="0" eb="2">
      <t>ヨウシキ</t>
    </rPh>
    <phoneticPr fontId="4"/>
  </si>
  <si>
    <t>項目</t>
    <rPh sb="0" eb="2">
      <t>コウモク</t>
    </rPh>
    <phoneticPr fontId="4"/>
  </si>
  <si>
    <t>単位</t>
    <rPh sb="0" eb="2">
      <t>タンイ</t>
    </rPh>
    <phoneticPr fontId="4"/>
  </si>
  <si>
    <t>電源等識別番号</t>
    <rPh sb="0" eb="2">
      <t>デンゲン</t>
    </rPh>
    <rPh sb="2" eb="3">
      <t>ナド</t>
    </rPh>
    <rPh sb="3" eb="5">
      <t>シキベツ</t>
    </rPh>
    <rPh sb="5" eb="7">
      <t>バンゴウ</t>
    </rPh>
    <phoneticPr fontId="4"/>
  </si>
  <si>
    <t>容量を提供する
電源等の区分</t>
    <rPh sb="0" eb="2">
      <t>ヨウリョウ</t>
    </rPh>
    <rPh sb="3" eb="5">
      <t>テイキョウ</t>
    </rPh>
    <rPh sb="8" eb="10">
      <t>デンゲン</t>
    </rPh>
    <rPh sb="10" eb="11">
      <t>ナド</t>
    </rPh>
    <rPh sb="12" eb="14">
      <t>クブン</t>
    </rPh>
    <phoneticPr fontId="4"/>
  </si>
  <si>
    <t>発電方式の区分</t>
    <rPh sb="0" eb="2">
      <t>ハツデン</t>
    </rPh>
    <rPh sb="2" eb="4">
      <t>ホウシキ</t>
    </rPh>
    <rPh sb="5" eb="7">
      <t>クブン</t>
    </rPh>
    <phoneticPr fontId="4"/>
  </si>
  <si>
    <t>エリア名</t>
    <rPh sb="3" eb="4">
      <t>メイ</t>
    </rPh>
    <phoneticPr fontId="4"/>
  </si>
  <si>
    <t>設備容量</t>
    <rPh sb="0" eb="2">
      <t>セツビ</t>
    </rPh>
    <rPh sb="2" eb="4">
      <t>ヨウリョウ</t>
    </rPh>
    <phoneticPr fontId="4"/>
  </si>
  <si>
    <t>応札容量</t>
    <rPh sb="0" eb="2">
      <t>オウサツ</t>
    </rPh>
    <rPh sb="2" eb="4">
      <t>ヨウリョウ</t>
    </rPh>
    <phoneticPr fontId="4"/>
  </si>
  <si>
    <t>4月</t>
    <rPh sb="1" eb="2">
      <t>ガツ</t>
    </rPh>
    <phoneticPr fontId="4"/>
  </si>
  <si>
    <t>5月</t>
  </si>
  <si>
    <t>6月</t>
  </si>
  <si>
    <t>7月</t>
  </si>
  <si>
    <t>8月</t>
  </si>
  <si>
    <t>9月</t>
  </si>
  <si>
    <t>10月</t>
  </si>
  <si>
    <t>11月</t>
  </si>
  <si>
    <t>12月</t>
  </si>
  <si>
    <t>1月</t>
  </si>
  <si>
    <t>2月</t>
  </si>
  <si>
    <t>3月</t>
  </si>
  <si>
    <t>kW</t>
    <phoneticPr fontId="4"/>
  </si>
  <si>
    <t>事業者入力</t>
    <rPh sb="0" eb="3">
      <t>ジギョウシャ</t>
    </rPh>
    <rPh sb="3" eb="5">
      <t>ニュウリョク</t>
    </rPh>
    <phoneticPr fontId="4"/>
  </si>
  <si>
    <t>（記載要領）</t>
    <rPh sb="1" eb="3">
      <t>キサイ</t>
    </rPh>
    <rPh sb="3" eb="5">
      <t>ヨウリョウ</t>
    </rPh>
    <phoneticPr fontId="4"/>
  </si>
  <si>
    <t>北海道</t>
    <rPh sb="0" eb="3">
      <t>ホッカイドウ</t>
    </rPh>
    <phoneticPr fontId="7"/>
  </si>
  <si>
    <t>東北</t>
    <rPh sb="0" eb="2">
      <t>トウホク</t>
    </rPh>
    <phoneticPr fontId="7"/>
  </si>
  <si>
    <t>東京</t>
    <rPh sb="0" eb="2">
      <t>トウキョウ</t>
    </rPh>
    <phoneticPr fontId="7"/>
  </si>
  <si>
    <t>中部</t>
    <rPh sb="0" eb="2">
      <t>チュウブ</t>
    </rPh>
    <phoneticPr fontId="7"/>
  </si>
  <si>
    <t>北陸</t>
    <rPh sb="0" eb="2">
      <t>ホクリク</t>
    </rPh>
    <phoneticPr fontId="7"/>
  </si>
  <si>
    <t>関西</t>
    <rPh sb="0" eb="2">
      <t>カンサイ</t>
    </rPh>
    <phoneticPr fontId="7"/>
  </si>
  <si>
    <t>中国</t>
    <rPh sb="0" eb="2">
      <t>チュウゴク</t>
    </rPh>
    <phoneticPr fontId="7"/>
  </si>
  <si>
    <t>四国</t>
    <rPh sb="0" eb="2">
      <t>シコク</t>
    </rPh>
    <phoneticPr fontId="7"/>
  </si>
  <si>
    <t>九州</t>
    <rPh sb="0" eb="2">
      <t>キュウシュウ</t>
    </rPh>
    <phoneticPr fontId="7"/>
  </si>
  <si>
    <t>(MW)</t>
    <phoneticPr fontId="4"/>
  </si>
  <si>
    <t>エリア合計</t>
    <rPh sb="3" eb="5">
      <t>ゴウケイ</t>
    </rPh>
    <phoneticPr fontId="4"/>
  </si>
  <si>
    <t>対象：水力（自流式のみ）、新エネ（太陽光,風力のみ）</t>
    <rPh sb="0" eb="2">
      <t>タイショウ</t>
    </rPh>
    <rPh sb="3" eb="5">
      <t>スイリョク</t>
    </rPh>
    <rPh sb="6" eb="7">
      <t>ジ</t>
    </rPh>
    <rPh sb="7" eb="8">
      <t>リュウ</t>
    </rPh>
    <rPh sb="8" eb="9">
      <t>シキ</t>
    </rPh>
    <rPh sb="13" eb="14">
      <t>シン</t>
    </rPh>
    <rPh sb="17" eb="20">
      <t>タイヨウコウ</t>
    </rPh>
    <rPh sb="21" eb="23">
      <t>フウリョク</t>
    </rPh>
    <phoneticPr fontId="4"/>
  </si>
  <si>
    <t>送電可能電力</t>
    <rPh sb="0" eb="2">
      <t>ソウデン</t>
    </rPh>
    <rPh sb="2" eb="4">
      <t>カノウ</t>
    </rPh>
    <rPh sb="4" eb="6">
      <t>デンリョク</t>
    </rPh>
    <phoneticPr fontId="4"/>
  </si>
  <si>
    <t>調整係数</t>
    <rPh sb="0" eb="2">
      <t>チョウセイ</t>
    </rPh>
    <rPh sb="2" eb="4">
      <t>ケイスウ</t>
    </rPh>
    <phoneticPr fontId="4"/>
  </si>
  <si>
    <t>太陽光調整係数</t>
    <rPh sb="0" eb="3">
      <t>タイヨウコウ</t>
    </rPh>
    <rPh sb="3" eb="5">
      <t>チョウセイ</t>
    </rPh>
    <rPh sb="5" eb="7">
      <t>ケイスウ</t>
    </rPh>
    <phoneticPr fontId="4"/>
  </si>
  <si>
    <t>風力調整係数</t>
    <rPh sb="0" eb="2">
      <t>フウリョク</t>
    </rPh>
    <rPh sb="2" eb="4">
      <t>チョウセイ</t>
    </rPh>
    <rPh sb="4" eb="6">
      <t>ケイスウ</t>
    </rPh>
    <phoneticPr fontId="4"/>
  </si>
  <si>
    <t>水力調整係数</t>
    <rPh sb="0" eb="2">
      <t>スイリョク</t>
    </rPh>
    <rPh sb="2" eb="4">
      <t>チョウセイ</t>
    </rPh>
    <rPh sb="4" eb="6">
      <t>ケイスウ</t>
    </rPh>
    <phoneticPr fontId="4"/>
  </si>
  <si>
    <t>再エネ各月kW価値</t>
    <rPh sb="0" eb="1">
      <t>サイ</t>
    </rPh>
    <rPh sb="3" eb="5">
      <t>カクツキ</t>
    </rPh>
    <rPh sb="7" eb="9">
      <t>カチ</t>
    </rPh>
    <phoneticPr fontId="4"/>
  </si>
  <si>
    <t>風力</t>
    <rPh sb="0" eb="2">
      <t>フウリョク</t>
    </rPh>
    <phoneticPr fontId="4"/>
  </si>
  <si>
    <t>－</t>
    <phoneticPr fontId="4"/>
  </si>
  <si>
    <t>＜対象：水力（自流式のみ）、新エネ（太陽光,風力のみ）＞</t>
    <rPh sb="1" eb="3">
      <t>タイショウ</t>
    </rPh>
    <rPh sb="4" eb="6">
      <t>スイリョク</t>
    </rPh>
    <rPh sb="7" eb="8">
      <t>ジ</t>
    </rPh>
    <rPh sb="8" eb="9">
      <t>リュウ</t>
    </rPh>
    <rPh sb="9" eb="10">
      <t>シキ</t>
    </rPh>
    <rPh sb="14" eb="15">
      <t>シン</t>
    </rPh>
    <rPh sb="18" eb="21">
      <t>タイヨウコウ</t>
    </rPh>
    <rPh sb="22" eb="24">
      <t>フウリョク</t>
    </rPh>
    <phoneticPr fontId="4"/>
  </si>
  <si>
    <t>一般（自流式）</t>
    <rPh sb="0" eb="2">
      <t>イッパン</t>
    </rPh>
    <rPh sb="3" eb="5">
      <t>ジリュウ</t>
    </rPh>
    <rPh sb="5" eb="6">
      <t>シキ</t>
    </rPh>
    <phoneticPr fontId="4"/>
  </si>
  <si>
    <r>
      <t>・期待容量については、自動計算されます。　※</t>
    </r>
    <r>
      <rPr>
        <u/>
        <sz val="11"/>
        <color theme="1"/>
        <rFont val="Meiryo UI"/>
        <family val="3"/>
        <charset val="128"/>
      </rPr>
      <t>この値が容量オークションに応札する際の応札容量の上限値になります。</t>
    </r>
    <phoneticPr fontId="4"/>
  </si>
  <si>
    <t>・エリア名については、電源等情報(基本情報)に登録した「エリア名」を記載して下さい。</t>
    <phoneticPr fontId="4"/>
  </si>
  <si>
    <t>表示用</t>
    <rPh sb="0" eb="3">
      <t>ヒョウジヨウ</t>
    </rPh>
    <phoneticPr fontId="4"/>
  </si>
  <si>
    <t>・発電方式の区分については、選択した入力シートの発電方式の区分が自動で記載されます。</t>
    <rPh sb="14" eb="16">
      <t>センタク</t>
    </rPh>
    <rPh sb="18" eb="20">
      <t>ニュウリョク</t>
    </rPh>
    <rPh sb="24" eb="26">
      <t>ハツデン</t>
    </rPh>
    <rPh sb="26" eb="28">
      <t>ホウシキ</t>
    </rPh>
    <rPh sb="29" eb="30">
      <t>ク</t>
    </rPh>
    <rPh sb="30" eb="31">
      <t>ブン</t>
    </rPh>
    <rPh sb="32" eb="34">
      <t>ジドウ</t>
    </rPh>
    <rPh sb="35" eb="37">
      <t>キサイ</t>
    </rPh>
    <phoneticPr fontId="4"/>
  </si>
  <si>
    <r>
      <t>・容量を提供する電源等の区分については、</t>
    </r>
    <r>
      <rPr>
        <u/>
        <sz val="11"/>
        <color theme="1"/>
        <rFont val="Meiryo UI"/>
        <family val="3"/>
        <charset val="128"/>
      </rPr>
      <t>電源等情報(基本情報)に登録した区分を選択して下さい。</t>
    </r>
    <rPh sb="39" eb="41">
      <t>センタク</t>
    </rPh>
    <phoneticPr fontId="4"/>
  </si>
  <si>
    <t>入力箇所(期待容量登録時)</t>
    <rPh sb="5" eb="7">
      <t>キタイ</t>
    </rPh>
    <rPh sb="7" eb="9">
      <t>ヨウリョウ</t>
    </rPh>
    <rPh sb="9" eb="11">
      <t>トウロク</t>
    </rPh>
    <rPh sb="11" eb="12">
      <t>ジ</t>
    </rPh>
    <phoneticPr fontId="4"/>
  </si>
  <si>
    <t>エラー時</t>
    <rPh sb="3" eb="4">
      <t>ジ</t>
    </rPh>
    <phoneticPr fontId="4"/>
  </si>
  <si>
    <t>追加入力箇所(応札容量登録時)</t>
    <rPh sb="0" eb="2">
      <t>ツイカ</t>
    </rPh>
    <rPh sb="7" eb="9">
      <t>オウサツ</t>
    </rPh>
    <rPh sb="9" eb="11">
      <t>ヨウリョウ</t>
    </rPh>
    <rPh sb="11" eb="13">
      <t>トウロク</t>
    </rPh>
    <rPh sb="13" eb="14">
      <t>ジ</t>
    </rPh>
    <phoneticPr fontId="4"/>
  </si>
  <si>
    <t>・発電方式の区分については、太陽光で固定です。</t>
    <rPh sb="14" eb="17">
      <t>タイヨウコウ</t>
    </rPh>
    <rPh sb="18" eb="20">
      <t>コテイ</t>
    </rPh>
    <phoneticPr fontId="4"/>
  </si>
  <si>
    <t>・発電方式の区分については、風力で固定です。</t>
    <rPh sb="14" eb="16">
      <t>フウリョク</t>
    </rPh>
    <rPh sb="17" eb="19">
      <t>コテイ</t>
    </rPh>
    <phoneticPr fontId="4"/>
  </si>
  <si>
    <t>・容量を提供する電源等の区分が変動電源(アグリゲート)の場合は、同一発電方式の区分の電源を集約して記載することが可能です。</t>
    <rPh sb="15" eb="17">
      <t>ヘンドウ</t>
    </rPh>
    <rPh sb="17" eb="19">
      <t>デンゲン</t>
    </rPh>
    <rPh sb="28" eb="30">
      <t>バアイ</t>
    </rPh>
    <rPh sb="32" eb="34">
      <t>ドウイツ</t>
    </rPh>
    <rPh sb="34" eb="36">
      <t>ハツデン</t>
    </rPh>
    <rPh sb="36" eb="38">
      <t>ホウシキ</t>
    </rPh>
    <rPh sb="39" eb="40">
      <t>ク</t>
    </rPh>
    <rPh sb="40" eb="41">
      <t>ブン</t>
    </rPh>
    <rPh sb="42" eb="44">
      <t>デンゲン</t>
    </rPh>
    <rPh sb="45" eb="47">
      <t>シュウヤク</t>
    </rPh>
    <rPh sb="49" eb="51">
      <t>キサイ</t>
    </rPh>
    <rPh sb="56" eb="58">
      <t>カノウ</t>
    </rPh>
    <phoneticPr fontId="4"/>
  </si>
  <si>
    <t>&lt;会社名&gt;</t>
    <rPh sb="1" eb="3">
      <t>カイシャ</t>
    </rPh>
    <rPh sb="3" eb="4">
      <t>メイ</t>
    </rPh>
    <phoneticPr fontId="4"/>
  </si>
  <si>
    <t>％</t>
    <phoneticPr fontId="4"/>
  </si>
  <si>
    <t>(参考)
アセスメント対象容量</t>
    <rPh sb="1" eb="3">
      <t>サンコウ</t>
    </rPh>
    <rPh sb="11" eb="13">
      <t>タイショウ</t>
    </rPh>
    <rPh sb="13" eb="15">
      <t>ヨウリョウ</t>
    </rPh>
    <phoneticPr fontId="4"/>
  </si>
  <si>
    <t>　　</t>
    <phoneticPr fontId="4"/>
  </si>
  <si>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4"/>
  </si>
  <si>
    <t>記載例(合計)</t>
    <rPh sb="0" eb="2">
      <t>キサイ</t>
    </rPh>
    <rPh sb="2" eb="3">
      <t>レイ</t>
    </rPh>
    <rPh sb="4" eb="6">
      <t>ゴウケイ</t>
    </rPh>
    <phoneticPr fontId="4"/>
  </si>
  <si>
    <t>記載例(太陽光)</t>
    <rPh sb="0" eb="2">
      <t>キサイ</t>
    </rPh>
    <rPh sb="2" eb="3">
      <t>レイ</t>
    </rPh>
    <rPh sb="4" eb="7">
      <t>タイヨウコウ</t>
    </rPh>
    <phoneticPr fontId="4"/>
  </si>
  <si>
    <t>記載例(風力)</t>
    <rPh sb="0" eb="2">
      <t>キサイ</t>
    </rPh>
    <rPh sb="2" eb="3">
      <t>レイ</t>
    </rPh>
    <rPh sb="4" eb="6">
      <t>フウリョク</t>
    </rPh>
    <phoneticPr fontId="4"/>
  </si>
  <si>
    <t>記載例(水力)</t>
    <rPh sb="0" eb="2">
      <t>キサイ</t>
    </rPh>
    <rPh sb="2" eb="3">
      <t>レイ</t>
    </rPh>
    <rPh sb="4" eb="6">
      <t>スイリョク</t>
    </rPh>
    <phoneticPr fontId="4"/>
  </si>
  <si>
    <t>入力(太陽光)</t>
    <rPh sb="3" eb="6">
      <t>タイヨウコウ</t>
    </rPh>
    <phoneticPr fontId="4"/>
  </si>
  <si>
    <t>入力(風力)</t>
    <rPh sb="3" eb="5">
      <t>フウリョク</t>
    </rPh>
    <phoneticPr fontId="4"/>
  </si>
  <si>
    <t>入力(水力)</t>
    <rPh sb="3" eb="5">
      <t>スイリョク</t>
    </rPh>
    <phoneticPr fontId="4"/>
  </si>
  <si>
    <t>合計</t>
    <rPh sb="0" eb="2">
      <t>ゴウケイ</t>
    </rPh>
    <phoneticPr fontId="4"/>
  </si>
  <si>
    <t>計算用(太陽光)</t>
    <rPh sb="4" eb="7">
      <t>タイヨウコウ</t>
    </rPh>
    <phoneticPr fontId="4"/>
  </si>
  <si>
    <t>計算用(風力)</t>
    <rPh sb="4" eb="6">
      <t>フウリョク</t>
    </rPh>
    <phoneticPr fontId="4"/>
  </si>
  <si>
    <t>計算用(水力)</t>
    <rPh sb="4" eb="6">
      <t>スイリョク</t>
    </rPh>
    <phoneticPr fontId="4"/>
  </si>
  <si>
    <t>年度更新時に数値をアップデートする必要があるのは、以下の3シート</t>
    <rPh sb="0" eb="2">
      <t>ネンド</t>
    </rPh>
    <rPh sb="2" eb="4">
      <t>コウシン</t>
    </rPh>
    <rPh sb="4" eb="5">
      <t>ジ</t>
    </rPh>
    <rPh sb="6" eb="8">
      <t>スウチ</t>
    </rPh>
    <rPh sb="17" eb="19">
      <t>ヒツヨウ</t>
    </rPh>
    <rPh sb="25" eb="27">
      <t>イカ</t>
    </rPh>
    <phoneticPr fontId="4"/>
  </si>
  <si>
    <t>・応札容量については、自動計算されます。　※応札時、この値を容量市場システムで応札容量に入力してください。</t>
    <rPh sb="1" eb="3">
      <t>オウサツ</t>
    </rPh>
    <rPh sb="3" eb="5">
      <t>ヨウリョウ</t>
    </rPh>
    <phoneticPr fontId="4"/>
  </si>
  <si>
    <t>・アセスメント対象容量については、自動計算されます。</t>
    <rPh sb="7" eb="9">
      <t>タイショウ</t>
    </rPh>
    <rPh sb="9" eb="11">
      <t>ヨウリョウ</t>
    </rPh>
    <rPh sb="17" eb="19">
      <t>ジドウ</t>
    </rPh>
    <rPh sb="19" eb="21">
      <t>ケイサン</t>
    </rPh>
    <phoneticPr fontId="4"/>
  </si>
  <si>
    <t>・提供する各月の供給力については、自動計算されます。</t>
    <rPh sb="17" eb="19">
      <t>ジドウ</t>
    </rPh>
    <rPh sb="19" eb="21">
      <t>ケイサン</t>
    </rPh>
    <phoneticPr fontId="4"/>
  </si>
  <si>
    <t>・各月の供給力の最大値については、自動計算されます。応札時に応札容量を減少させる際の参考としてください。</t>
    <phoneticPr fontId="4"/>
  </si>
  <si>
    <t>※期待容量の登録申込の際、チェックしてください</t>
    <rPh sb="1" eb="3">
      <t>キタイ</t>
    </rPh>
    <rPh sb="3" eb="5">
      <t>ヨウリョウ</t>
    </rPh>
    <rPh sb="6" eb="8">
      <t>トウロク</t>
    </rPh>
    <rPh sb="8" eb="9">
      <t>モウ</t>
    </rPh>
    <rPh sb="9" eb="10">
      <t>コ</t>
    </rPh>
    <rPh sb="11" eb="12">
      <t>サイ</t>
    </rPh>
    <phoneticPr fontId="4"/>
  </si>
  <si>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4"/>
  </si>
  <si>
    <t>変動電源（単独）</t>
  </si>
  <si>
    <r>
      <t>1．以下の項目については、期待容量の登録期間中</t>
    </r>
    <r>
      <rPr>
        <b/>
        <sz val="11"/>
        <color rgb="FFFF0000"/>
        <rFont val="Meiryo UI"/>
        <family val="3"/>
        <charset val="128"/>
      </rPr>
      <t>(2022/9/20～10/4)</t>
    </r>
    <r>
      <rPr>
        <sz val="11"/>
        <color theme="1"/>
        <rFont val="Meiryo UI"/>
        <family val="3"/>
        <charset val="128"/>
      </rPr>
      <t>に容量市場システムに登録して下さい。</t>
    </r>
    <phoneticPr fontId="4"/>
  </si>
  <si>
    <r>
      <t>2．以下の項目については、</t>
    </r>
    <r>
      <rPr>
        <b/>
        <sz val="11"/>
        <color rgb="FFFF0000"/>
        <rFont val="Meiryo UI"/>
        <family val="3"/>
        <charset val="128"/>
      </rPr>
      <t>2022/11/22</t>
    </r>
    <r>
      <rPr>
        <sz val="11"/>
        <color theme="1"/>
        <rFont val="Meiryo UI"/>
        <family val="3"/>
        <charset val="128"/>
      </rPr>
      <t>までに容量市場システムに登録して下さい。</t>
    </r>
    <phoneticPr fontId="4"/>
  </si>
  <si>
    <r>
      <t>・電源等識別番号については、</t>
    </r>
    <r>
      <rPr>
        <b/>
        <sz val="11"/>
        <color rgb="FFFF0000"/>
        <rFont val="Meiryo UI"/>
        <family val="3"/>
        <charset val="128"/>
      </rPr>
      <t>電源等情報(基本情報)</t>
    </r>
    <r>
      <rPr>
        <sz val="11"/>
        <color theme="1"/>
        <rFont val="Meiryo UI"/>
        <family val="3"/>
        <charset val="128"/>
      </rPr>
      <t>に登録した後に、容量市場システムで付番された番号を記載して下さい。</t>
    </r>
    <rPh sb="20" eb="22">
      <t>キホン</t>
    </rPh>
    <rPh sb="22" eb="24">
      <t>ジョウホウ</t>
    </rPh>
    <phoneticPr fontId="4"/>
  </si>
  <si>
    <t>【メインオークション】
調整係数(年間)</t>
    <rPh sb="12" eb="14">
      <t>チョウセイ</t>
    </rPh>
    <rPh sb="14" eb="16">
      <t>ケイスウ</t>
    </rPh>
    <rPh sb="17" eb="19">
      <t>ネンカン</t>
    </rPh>
    <phoneticPr fontId="4"/>
  </si>
  <si>
    <t>【メインオークション】
調整係数(月別)</t>
    <rPh sb="12" eb="14">
      <t>チョウセイ</t>
    </rPh>
    <rPh sb="14" eb="16">
      <t>ケイスウ</t>
    </rPh>
    <rPh sb="17" eb="19">
      <t>ツキベツ</t>
    </rPh>
    <phoneticPr fontId="4"/>
  </si>
  <si>
    <t>％</t>
  </si>
  <si>
    <t>【メインオークション】
契約容量</t>
    <rPh sb="12" eb="16">
      <t>ケイヤクヨウリョウ</t>
    </rPh>
    <phoneticPr fontId="4"/>
  </si>
  <si>
    <t>【メインオークション】
各月の供給力の最大値</t>
    <rPh sb="12" eb="14">
      <t>カクツキ</t>
    </rPh>
    <rPh sb="15" eb="18">
      <t>キョウキュウリョク</t>
    </rPh>
    <rPh sb="19" eb="22">
      <t>サイダイチ</t>
    </rPh>
    <phoneticPr fontId="4"/>
  </si>
  <si>
    <t>【追加オークション】
各月の供給力の最大値</t>
    <rPh sb="1" eb="3">
      <t>ツイカ</t>
    </rPh>
    <rPh sb="11" eb="13">
      <t>カクツキ</t>
    </rPh>
    <rPh sb="14" eb="17">
      <t>キョウキュウリョク</t>
    </rPh>
    <rPh sb="18" eb="20">
      <t>サイダイ</t>
    </rPh>
    <rPh sb="20" eb="21">
      <t>アタイ</t>
    </rPh>
    <phoneticPr fontId="4"/>
  </si>
  <si>
    <t>【追加オークション】
期待容量</t>
    <rPh sb="1" eb="3">
      <t>ツイカ</t>
    </rPh>
    <rPh sb="11" eb="13">
      <t>キタイ</t>
    </rPh>
    <rPh sb="13" eb="15">
      <t>ヨウリョウ</t>
    </rPh>
    <phoneticPr fontId="4"/>
  </si>
  <si>
    <t>【追加オークション】
提供できる各月の
送電可能電力</t>
    <rPh sb="1" eb="3">
      <t>ツイカ</t>
    </rPh>
    <rPh sb="11" eb="13">
      <t>テイキョウ</t>
    </rPh>
    <rPh sb="16" eb="18">
      <t>カクツキ</t>
    </rPh>
    <rPh sb="20" eb="22">
      <t>ソウデン</t>
    </rPh>
    <rPh sb="22" eb="24">
      <t>カノウ</t>
    </rPh>
    <rPh sb="24" eb="26">
      <t>デンリョク</t>
    </rPh>
    <phoneticPr fontId="4"/>
  </si>
  <si>
    <t>【調達オークション】
各月の供給力の最大値</t>
    <rPh sb="11" eb="13">
      <t>カクツキ</t>
    </rPh>
    <rPh sb="14" eb="17">
      <t>キョウキュウリョク</t>
    </rPh>
    <rPh sb="18" eb="20">
      <t>サイダイ</t>
    </rPh>
    <rPh sb="20" eb="21">
      <t>アタイ</t>
    </rPh>
    <phoneticPr fontId="4"/>
  </si>
  <si>
    <t>【調達オークション】
期待容量</t>
    <rPh sb="11" eb="13">
      <t>キタイ</t>
    </rPh>
    <rPh sb="13" eb="15">
      <t>ヨウリョウ</t>
    </rPh>
    <phoneticPr fontId="4"/>
  </si>
  <si>
    <t>【調達オークション】
提供できる各月の
送電可能電力</t>
    <rPh sb="11" eb="13">
      <t>テイキョウ</t>
    </rPh>
    <rPh sb="16" eb="18">
      <t>カクツキ</t>
    </rPh>
    <rPh sb="20" eb="22">
      <t>ソウデン</t>
    </rPh>
    <rPh sb="22" eb="24">
      <t>カノウ</t>
    </rPh>
    <rPh sb="24" eb="26">
      <t>デンリョク</t>
    </rPh>
    <phoneticPr fontId="4"/>
  </si>
  <si>
    <t>【メインオークション】
期待容量</t>
    <rPh sb="12" eb="14">
      <t>キタイ</t>
    </rPh>
    <rPh sb="14" eb="16">
      <t>ヨウリョウ</t>
    </rPh>
    <phoneticPr fontId="4"/>
  </si>
  <si>
    <t>－</t>
  </si>
  <si>
    <t>【調達オークション】
調整係数(年間)</t>
    <rPh sb="11" eb="13">
      <t>チョウセイ</t>
    </rPh>
    <rPh sb="13" eb="15">
      <t>ケイスウ</t>
    </rPh>
    <rPh sb="16" eb="18">
      <t>ネンカン</t>
    </rPh>
    <phoneticPr fontId="4"/>
  </si>
  <si>
    <t>【調達オークション】
調整係数(月別)</t>
    <rPh sb="11" eb="13">
      <t>チョウセイ</t>
    </rPh>
    <rPh sb="13" eb="15">
      <t>ケイスウ</t>
    </rPh>
    <rPh sb="16" eb="18">
      <t>ツキベツ</t>
    </rPh>
    <phoneticPr fontId="4"/>
  </si>
  <si>
    <t>【調達オークション】
応札容量</t>
    <rPh sb="1" eb="3">
      <t>チョウタツ</t>
    </rPh>
    <rPh sb="11" eb="13">
      <t>オウサツ</t>
    </rPh>
    <rPh sb="13" eb="15">
      <t>ヨウリョウ</t>
    </rPh>
    <phoneticPr fontId="4"/>
  </si>
  <si>
    <t>・発電方式の区分については、一般水力（自流式）で固定です。</t>
    <rPh sb="14" eb="16">
      <t>イッパン</t>
    </rPh>
    <rPh sb="16" eb="18">
      <t>スイリョク</t>
    </rPh>
    <rPh sb="19" eb="21">
      <t>ジリュウ</t>
    </rPh>
    <rPh sb="21" eb="22">
      <t>シキ</t>
    </rPh>
    <rPh sb="24" eb="26">
      <t>コテイ</t>
    </rPh>
    <phoneticPr fontId="4"/>
  </si>
  <si>
    <t>－</t>
    <phoneticPr fontId="4"/>
  </si>
  <si>
    <r>
      <t>・期待容量については、自動計算されます。（</t>
    </r>
    <r>
      <rPr>
        <u/>
        <sz val="11"/>
        <color theme="1"/>
        <rFont val="Meiryo UI"/>
        <family val="3"/>
        <charset val="128"/>
      </rPr>
      <t>この値が容量オークションに応札する際の応札容量の上限値になります。）</t>
    </r>
    <phoneticPr fontId="4"/>
  </si>
  <si>
    <t>・応札容量については、自動計算されます。（応札時、この値を容量市場システムで応札容量に入力してください。）</t>
    <rPh sb="1" eb="3">
      <t>オウサツ</t>
    </rPh>
    <rPh sb="3" eb="5">
      <t>ヨウリョウ</t>
    </rPh>
    <phoneticPr fontId="4"/>
  </si>
  <si>
    <r>
      <t>期待容量等算定諸元一覧（対象実需給年度：</t>
    </r>
    <r>
      <rPr>
        <b/>
        <sz val="12"/>
        <color rgb="FFFF0000"/>
        <rFont val="Meiryo UI"/>
        <family val="3"/>
        <charset val="128"/>
      </rPr>
      <t>2025</t>
    </r>
    <r>
      <rPr>
        <sz val="12"/>
        <color theme="1"/>
        <rFont val="Meiryo UI"/>
        <family val="3"/>
        <charset val="128"/>
      </rPr>
      <t>年度以降）</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rPh sb="26" eb="28">
      <t>イコウ</t>
    </rPh>
    <phoneticPr fontId="4"/>
  </si>
  <si>
    <t>変動電源（単独）</t>
    <phoneticPr fontId="4"/>
  </si>
  <si>
    <t>太陽光</t>
    <phoneticPr fontId="4"/>
  </si>
  <si>
    <t>関西</t>
    <phoneticPr fontId="4"/>
  </si>
  <si>
    <t>【調達オークション】
未落札の送電可能電力</t>
    <rPh sb="11" eb="14">
      <t>ミラクサツ</t>
    </rPh>
    <rPh sb="15" eb="17">
      <t>ソウデン</t>
    </rPh>
    <rPh sb="17" eb="19">
      <t>カノウ</t>
    </rPh>
    <rPh sb="19" eb="21">
      <t>デンリョク</t>
    </rPh>
    <phoneticPr fontId="4"/>
  </si>
  <si>
    <t>※本帳票提出時、チェックしてください</t>
    <rPh sb="1" eb="2">
      <t>ホン</t>
    </rPh>
    <rPh sb="2" eb="4">
      <t>チョウヒョウ</t>
    </rPh>
    <rPh sb="4" eb="6">
      <t>テイシュツ</t>
    </rPh>
    <rPh sb="6" eb="7">
      <t>トキ</t>
    </rPh>
    <phoneticPr fontId="4"/>
  </si>
  <si>
    <t>太陽光調整係数（年間）</t>
    <rPh sb="0" eb="3">
      <t>タイヨウコウ</t>
    </rPh>
    <rPh sb="3" eb="7">
      <t>チョウセイケイスウ</t>
    </rPh>
    <rPh sb="8" eb="10">
      <t>ネンカン</t>
    </rPh>
    <phoneticPr fontId="4"/>
  </si>
  <si>
    <t>風力調整係数（年間）</t>
    <rPh sb="0" eb="2">
      <t>フウリョク</t>
    </rPh>
    <rPh sb="2" eb="6">
      <t>チョウセイケイスウ</t>
    </rPh>
    <rPh sb="7" eb="9">
      <t>ネンカン</t>
    </rPh>
    <phoneticPr fontId="4"/>
  </si>
  <si>
    <t>水力調整係数（年間）</t>
    <rPh sb="0" eb="2">
      <t>スイリョク</t>
    </rPh>
    <rPh sb="2" eb="6">
      <t>チョウセイケイスウ</t>
    </rPh>
    <rPh sb="7" eb="9">
      <t>ネンカン</t>
    </rPh>
    <phoneticPr fontId="4"/>
  </si>
  <si>
    <t>【メインオークション】
送電可能電力</t>
    <rPh sb="12" eb="18">
      <t>ソウデンカノウデンリョク</t>
    </rPh>
    <phoneticPr fontId="4"/>
  </si>
  <si>
    <t>【調達オークション】
送電可能電力</t>
    <rPh sb="1" eb="3">
      <t>チョウタツ</t>
    </rPh>
    <rPh sb="11" eb="13">
      <t>ソウデン</t>
    </rPh>
    <rPh sb="13" eb="15">
      <t>カノウ</t>
    </rPh>
    <rPh sb="15" eb="17">
      <t>デンリョク</t>
    </rPh>
    <phoneticPr fontId="4"/>
  </si>
  <si>
    <t>北海道</t>
    <rPh sb="0" eb="2">
      <t>ホッカイドウ</t>
    </rPh>
    <phoneticPr fontId="4"/>
  </si>
  <si>
    <t>太陽光,風力,一般（自流式）</t>
  </si>
  <si>
    <t>【メインオークション】
提供できる各月の
送電可能電力</t>
    <rPh sb="12" eb="14">
      <t>テイキョウ</t>
    </rPh>
    <rPh sb="17" eb="19">
      <t>カクツキ</t>
    </rPh>
    <rPh sb="21" eb="25">
      <t>ソウデンカノウ</t>
    </rPh>
    <rPh sb="25" eb="27">
      <t>デンリョク</t>
    </rPh>
    <phoneticPr fontId="4"/>
  </si>
  <si>
    <t>・調達オークションの調整係数（年間、月別）については、自動計算されます。</t>
    <rPh sb="15" eb="17">
      <t>ネンカン</t>
    </rPh>
    <rPh sb="18" eb="20">
      <t>ツキベツ</t>
    </rPh>
    <phoneticPr fontId="4"/>
  </si>
  <si>
    <t>・調達オークションの各月の供給力の最大値については、自動計算されます。応札時に応札容量を減少させる際のアセスメント対象容量の参考としてください。</t>
    <rPh sb="57" eb="59">
      <t>タイショウ</t>
    </rPh>
    <rPh sb="59" eb="61">
      <t>ヨウリョウ</t>
    </rPh>
    <phoneticPr fontId="4"/>
  </si>
  <si>
    <r>
      <t>・調達オークションの期待容量については、自動計算されます。（</t>
    </r>
    <r>
      <rPr>
        <u/>
        <sz val="11"/>
        <rFont val="Meiryo UI"/>
        <family val="3"/>
        <charset val="128"/>
      </rPr>
      <t>この値が容量オークションに応札する際の応札容量の上限値になります。）</t>
    </r>
    <rPh sb="1" eb="3">
      <t>チョウタツ</t>
    </rPh>
    <phoneticPr fontId="4"/>
  </si>
  <si>
    <t>・発電方式の区分については、選択した入力シートの発電方式の区分を記載ください。</t>
    <rPh sb="14" eb="16">
      <t>センタク</t>
    </rPh>
    <rPh sb="18" eb="20">
      <t>ニュウリョク</t>
    </rPh>
    <rPh sb="24" eb="26">
      <t>ハツデン</t>
    </rPh>
    <rPh sb="26" eb="28">
      <t>ホウシキ</t>
    </rPh>
    <rPh sb="29" eb="30">
      <t>ク</t>
    </rPh>
    <rPh sb="30" eb="31">
      <t>ブン</t>
    </rPh>
    <rPh sb="32" eb="34">
      <t>キサイ</t>
    </rPh>
    <phoneticPr fontId="4"/>
  </si>
  <si>
    <r>
      <t>※メインオークションで落札された電源等は、メインオークションで使用した期待容量算定諸元一覧の値を</t>
    </r>
    <r>
      <rPr>
        <sz val="11"/>
        <color rgb="FFFF0000"/>
        <rFont val="Meiryo UI"/>
        <family val="3"/>
        <charset val="128"/>
      </rPr>
      <t>赤枠</t>
    </r>
    <r>
      <rPr>
        <sz val="11"/>
        <color theme="1"/>
        <rFont val="Meiryo UI"/>
        <family val="3"/>
        <charset val="128"/>
      </rPr>
      <t>部分に張り付けてください。</t>
    </r>
    <phoneticPr fontId="4"/>
  </si>
  <si>
    <t>%</t>
  </si>
  <si>
    <r>
      <rPr>
        <sz val="12"/>
        <color rgb="FFFF0000"/>
        <rFont val="Meiryo UI"/>
        <family val="3"/>
        <charset val="128"/>
      </rPr>
      <t>【調達オークション】</t>
    </r>
    <r>
      <rPr>
        <sz val="12"/>
        <color theme="1"/>
        <rFont val="Meiryo UI"/>
        <family val="3"/>
        <charset val="128"/>
      </rPr>
      <t>期待容量等算定諸元一覧（対象実需給年度：</t>
    </r>
    <r>
      <rPr>
        <b/>
        <sz val="12"/>
        <color rgb="FFFF0000"/>
        <rFont val="Meiryo UI"/>
        <family val="3"/>
        <charset val="128"/>
      </rPr>
      <t>2027</t>
    </r>
    <r>
      <rPr>
        <sz val="12"/>
        <color theme="1"/>
        <rFont val="Meiryo UI"/>
        <family val="3"/>
        <charset val="128"/>
      </rPr>
      <t>年度）</t>
    </r>
    <rPh sb="1" eb="3">
      <t>チョウタツ</t>
    </rPh>
    <rPh sb="10" eb="12">
      <t>キタイ</t>
    </rPh>
    <rPh sb="12" eb="14">
      <t>ヨウリョウ</t>
    </rPh>
    <rPh sb="14" eb="15">
      <t>ナド</t>
    </rPh>
    <rPh sb="15" eb="17">
      <t>サンテイ</t>
    </rPh>
    <rPh sb="17" eb="19">
      <t>ショゲン</t>
    </rPh>
    <rPh sb="19" eb="21">
      <t>イチラン</t>
    </rPh>
    <rPh sb="22" eb="24">
      <t>タイショウ</t>
    </rPh>
    <rPh sb="24" eb="25">
      <t>ジツ</t>
    </rPh>
    <rPh sb="25" eb="27">
      <t>ジュキュウ</t>
    </rPh>
    <rPh sb="27" eb="29">
      <t>ネンド</t>
    </rPh>
    <rPh sb="34" eb="36">
      <t>ネンド</t>
    </rPh>
    <phoneticPr fontId="4"/>
  </si>
  <si>
    <r>
      <t>2．以下の項目については、</t>
    </r>
    <r>
      <rPr>
        <sz val="11"/>
        <color rgb="FFFF0000"/>
        <rFont val="Meiryo UI"/>
        <family val="3"/>
        <charset val="128"/>
      </rPr>
      <t>応札容量算定に用いた期待容量等算定諸元一覧の登録期間中（</t>
    </r>
    <r>
      <rPr>
        <b/>
        <sz val="11"/>
        <color rgb="FFFF0000"/>
        <rFont val="Meiryo UI"/>
        <family val="3"/>
        <charset val="128"/>
      </rPr>
      <t>2026/6/16～6/22）</t>
    </r>
    <r>
      <rPr>
        <sz val="11"/>
        <color theme="1"/>
        <rFont val="Meiryo UI"/>
        <family val="3"/>
        <charset val="128"/>
      </rPr>
      <t>に容量市場システムに登録して下さい。</t>
    </r>
    <rPh sb="13" eb="15">
      <t>オウサツ</t>
    </rPh>
    <rPh sb="15" eb="17">
      <t>ヨウリョウ</t>
    </rPh>
    <rPh sb="17" eb="19">
      <t>サンテイ</t>
    </rPh>
    <rPh sb="20" eb="21">
      <t>モチ</t>
    </rPh>
    <rPh sb="23" eb="25">
      <t>キタイ</t>
    </rPh>
    <rPh sb="25" eb="27">
      <t>ヨウリョウ</t>
    </rPh>
    <rPh sb="27" eb="28">
      <t>トウ</t>
    </rPh>
    <rPh sb="28" eb="30">
      <t>サンテイ</t>
    </rPh>
    <rPh sb="30" eb="32">
      <t>ショゲン</t>
    </rPh>
    <rPh sb="32" eb="34">
      <t>イチラン</t>
    </rPh>
    <rPh sb="35" eb="37">
      <t>トウロク</t>
    </rPh>
    <rPh sb="37" eb="39">
      <t>キカン</t>
    </rPh>
    <rPh sb="39" eb="40">
      <t>ナカ</t>
    </rPh>
    <phoneticPr fontId="4"/>
  </si>
  <si>
    <t>⑤再エネ各月kW</t>
    <rPh sb="1" eb="2">
      <t>サイ</t>
    </rPh>
    <rPh sb="4" eb="6">
      <t>カクツキ</t>
    </rPh>
    <phoneticPr fontId="4"/>
  </si>
  <si>
    <t>エリア合計(kW)</t>
    <rPh sb="3" eb="5">
      <t>ゴウケイ</t>
    </rPh>
    <phoneticPr fontId="4"/>
  </si>
  <si>
    <t>再エネ各月kW価値＜応札容量算定用＞</t>
    <rPh sb="0" eb="1">
      <t>サイ</t>
    </rPh>
    <rPh sb="3" eb="5">
      <t>カクツキ</t>
    </rPh>
    <rPh sb="7" eb="9">
      <t>カチ</t>
    </rPh>
    <phoneticPr fontId="4"/>
  </si>
  <si>
    <t>⑪期待容量(単位：kW)</t>
    <rPh sb="1" eb="3">
      <t>キタイ</t>
    </rPh>
    <rPh sb="3" eb="5">
      <t>ヨウリョウ</t>
    </rPh>
    <rPh sb="6" eb="8">
      <t>タンイ</t>
    </rPh>
    <phoneticPr fontId="4"/>
  </si>
  <si>
    <t>⑫調整係数(%)</t>
    <rPh sb="1" eb="3">
      <t>チョウセイ</t>
    </rPh>
    <rPh sb="3" eb="5">
      <t>ケイスウ</t>
    </rPh>
    <phoneticPr fontId="4"/>
  </si>
  <si>
    <t>⑤再エネ各月kW（メイン）</t>
    <rPh sb="1" eb="2">
      <t>サイ</t>
    </rPh>
    <rPh sb="4" eb="6">
      <t>カクツキ</t>
    </rPh>
    <phoneticPr fontId="4"/>
  </si>
  <si>
    <t>⑪´応札容量(単位：kW)</t>
    <rPh sb="2" eb="4">
      <t>オウサツ</t>
    </rPh>
    <rPh sb="4" eb="6">
      <t>ヨウリョウ</t>
    </rPh>
    <rPh sb="7" eb="9">
      <t>タンイ</t>
    </rPh>
    <phoneticPr fontId="4"/>
  </si>
  <si>
    <r>
      <t>1．以下の項目については、</t>
    </r>
    <r>
      <rPr>
        <sz val="11"/>
        <color rgb="FFFF0000"/>
        <rFont val="Meiryo UI"/>
        <family val="3"/>
        <charset val="128"/>
      </rPr>
      <t>期待容量の登録期間中</t>
    </r>
    <r>
      <rPr>
        <b/>
        <sz val="11"/>
        <color rgb="FFFF0000"/>
        <rFont val="Meiryo UI"/>
        <family val="3"/>
        <charset val="128"/>
      </rPr>
      <t>(2026/4/7～4/24)</t>
    </r>
    <r>
      <rPr>
        <sz val="11"/>
        <color theme="1"/>
        <rFont val="Meiryo UI"/>
        <family val="3"/>
        <charset val="128"/>
      </rPr>
      <t>に容量市場システムに登録してください。</t>
    </r>
    <phoneticPr fontId="4"/>
  </si>
  <si>
    <t>・電源等識別番号については、電源等情報(基本情報)に登録した後に、容量市場システムで付番された番号を記載してください。</t>
    <rPh sb="20" eb="22">
      <t>キホン</t>
    </rPh>
    <rPh sb="22" eb="24">
      <t>ジョウホウ</t>
    </rPh>
    <phoneticPr fontId="4"/>
  </si>
  <si>
    <r>
      <t>・容量を提供する電源等の区分については、</t>
    </r>
    <r>
      <rPr>
        <u/>
        <sz val="11"/>
        <color theme="1"/>
        <rFont val="Meiryo UI"/>
        <family val="3"/>
        <charset val="128"/>
      </rPr>
      <t>電源等情報(基本情報)に登録した区分を選択してください。</t>
    </r>
    <rPh sb="39" eb="41">
      <t>センタク</t>
    </rPh>
    <phoneticPr fontId="4"/>
  </si>
  <si>
    <t>・エリア名については、電源等情報(基本情報)に登録した「エリア名」を記載してください。</t>
    <phoneticPr fontId="4"/>
  </si>
  <si>
    <r>
      <t>2．以下の項目については、</t>
    </r>
    <r>
      <rPr>
        <sz val="11"/>
        <color rgb="FFFF0000"/>
        <rFont val="Meiryo UI"/>
        <family val="3"/>
        <charset val="128"/>
      </rPr>
      <t>応札容量算定に用いた期待容量等算定諸元一覧の登録期間中（</t>
    </r>
    <r>
      <rPr>
        <b/>
        <sz val="11"/>
        <color rgb="FFFF0000"/>
        <rFont val="Meiryo UI"/>
        <family val="3"/>
        <charset val="128"/>
      </rPr>
      <t>2026/6/16～6/22）</t>
    </r>
    <r>
      <rPr>
        <sz val="11"/>
        <color theme="1"/>
        <rFont val="Meiryo UI"/>
        <family val="3"/>
        <charset val="128"/>
      </rPr>
      <t>に容量市場システムに登録してください。</t>
    </r>
    <rPh sb="13" eb="15">
      <t>オウサツ</t>
    </rPh>
    <rPh sb="15" eb="17">
      <t>ヨウリョウ</t>
    </rPh>
    <rPh sb="17" eb="19">
      <t>サンテイ</t>
    </rPh>
    <rPh sb="20" eb="21">
      <t>モチ</t>
    </rPh>
    <rPh sb="23" eb="25">
      <t>キタイ</t>
    </rPh>
    <rPh sb="25" eb="27">
      <t>ヨウリョウ</t>
    </rPh>
    <rPh sb="27" eb="28">
      <t>トウ</t>
    </rPh>
    <rPh sb="28" eb="30">
      <t>サンテイ</t>
    </rPh>
    <rPh sb="30" eb="32">
      <t>ショゲン</t>
    </rPh>
    <rPh sb="32" eb="34">
      <t>イチラン</t>
    </rPh>
    <rPh sb="35" eb="37">
      <t>トウロク</t>
    </rPh>
    <rPh sb="37" eb="39">
      <t>キカン</t>
    </rPh>
    <rPh sb="39" eb="40">
      <t>ナカ</t>
    </rPh>
    <phoneticPr fontId="4"/>
  </si>
  <si>
    <r>
      <t>・容量を提供する電源等の区分については、</t>
    </r>
    <r>
      <rPr>
        <u/>
        <sz val="11"/>
        <rFont val="Meiryo UI"/>
        <family val="3"/>
        <charset val="128"/>
      </rPr>
      <t>電源等情報(基本情報)に登録した区分を選択してください。</t>
    </r>
    <rPh sb="39" eb="41">
      <t>センタク</t>
    </rPh>
    <phoneticPr fontId="4"/>
  </si>
  <si>
    <r>
      <t>・設備容量については、</t>
    </r>
    <r>
      <rPr>
        <u/>
        <sz val="11"/>
        <rFont val="Meiryo UI"/>
        <family val="3"/>
        <charset val="128"/>
      </rPr>
      <t>電源等情報(詳細情報)または小規模変動電源リストに登録した「設備容量」を応札単位ごとに合計した整数値(端数切捨て)</t>
    </r>
    <r>
      <rPr>
        <sz val="11"/>
        <rFont val="Meiryo UI"/>
        <family val="3"/>
        <charset val="128"/>
      </rPr>
      <t>を記載してください。</t>
    </r>
    <rPh sb="25" eb="28">
      <t>ショウキボ</t>
    </rPh>
    <rPh sb="28" eb="30">
      <t>ヘンドウ</t>
    </rPh>
    <rPh sb="30" eb="32">
      <t>デンゲン</t>
    </rPh>
    <rPh sb="58" eb="60">
      <t>セイスウ</t>
    </rPh>
    <rPh sb="62" eb="64">
      <t>ハスウ</t>
    </rPh>
    <rPh sb="64" eb="66">
      <t>キリス</t>
    </rPh>
    <phoneticPr fontId="4"/>
  </si>
  <si>
    <t>・調達オークションの送電可能電力については、設備容量から所内消費電力を差し引いた値を記載してください。</t>
    <rPh sb="30" eb="32">
      <t>ショウヒ</t>
    </rPh>
    <phoneticPr fontId="4"/>
  </si>
  <si>
    <t>・提供する各月の供給力については、送電可能電力を上限に任意に記載してください。</t>
    <rPh sb="17" eb="19">
      <t>ソウデン</t>
    </rPh>
    <rPh sb="19" eb="21">
      <t>カノウ</t>
    </rPh>
    <rPh sb="21" eb="23">
      <t>デンリョク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</si>
</sst>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
    <numFmt numFmtId="178" formatCode="#,##0.00000;[Red]\-#,##0.00000"/>
    <numFmt numFmtId="179" formatCode="#,##0.000_ "/>
    <numFmt numFmtId="180" formatCode="0000000000"/>
    <numFmt numFmtId="181" formatCode="#,##0.0000;[Red]\-#,##0.0000"/>
    <numFmt numFmtId="182" formatCode="0.0000%"/>
    <numFmt numFmtId="183" formatCode="0.000000_);[Red]\(0.000000\)"/>
    <numFmt numFmtId="184" formatCode="#,##0_ ;[Red]\-#,##0\ "/>
    <numFmt numFmtId="185" formatCode="0.000"/>
  </numFmts>
  <fonts count="4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scheme val="minor"/>
    </font>
    <font>
      <sz val="11"/>
      <color theme="1"/>
      <name val="ＭＳ Ｐゴシック"/>
      <family val="2"/>
      <charset val="128"/>
    </font>
    <font>
      <u/>
      <sz val="11"/>
      <color theme="1"/>
      <name val="Meiryo UI"/>
      <family val="3"/>
      <charset val="128"/>
    </font>
    <font>
      <u/>
      <sz val="11"/>
      <name val="Meiryo UI"/>
      <family val="3"/>
      <charset val="128"/>
    </font>
    <font>
      <sz val="11"/>
      <color theme="0"/>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2"/>
      <color rgb="FFFF0000"/>
      <name val="Meiryo UI"/>
      <family val="3"/>
      <charset val="128"/>
    </font>
    <font>
      <u/>
      <sz val="12"/>
      <color rgb="FFFF0000"/>
      <name val="Meiryo UI"/>
      <family val="3"/>
      <charset val="128"/>
    </font>
    <font>
      <sz val="14"/>
      <color rgb="FFFF0000"/>
      <name val="Meiryo UI"/>
      <family val="3"/>
      <charset val="128"/>
    </font>
    <font>
      <sz val="10"/>
      <color indexed="81"/>
      <name val="Meiryo UI"/>
      <family val="3"/>
      <charset val="128"/>
    </font>
    <font>
      <b/>
      <sz val="11"/>
      <color theme="0"/>
      <name val="Meiryo UI"/>
      <family val="3"/>
      <charset val="128"/>
    </font>
    <font>
      <sz val="11"/>
      <color rgb="FF0000CC"/>
      <name val="Meiryo UI"/>
      <family val="3"/>
      <charset val="128"/>
    </font>
    <font>
      <b/>
      <sz val="9"/>
      <color indexed="81"/>
      <name val="ＭＳ Ｐゴシック"/>
      <family val="3"/>
      <charset val="128"/>
    </font>
    <font>
      <sz val="9"/>
      <color indexed="81"/>
      <name val="ＭＳ Ｐゴシック"/>
      <family val="3"/>
      <charset val="128"/>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9"/>
      <color theme="1"/>
      <name val="ＭＳ ゴシック"/>
      <family val="2"/>
      <charset val="128"/>
    </font>
  </fonts>
  <fills count="4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rgb="FFCCFFCC"/>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
      <left style="thin">
        <color theme="1"/>
      </left>
      <right/>
      <top style="medium">
        <color rgb="FFFF0000"/>
      </top>
      <bottom style="thin">
        <color indexed="64"/>
      </bottom>
      <diagonal/>
    </border>
    <border>
      <left/>
      <right style="thin">
        <color theme="1"/>
      </right>
      <top style="medium">
        <color rgb="FFFF0000"/>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auto="1"/>
      </left>
      <right/>
      <top style="medium">
        <color rgb="FFFF0000"/>
      </top>
      <bottom style="thin">
        <color indexed="64"/>
      </bottom>
      <diagonal/>
    </border>
    <border>
      <left/>
      <right style="thin">
        <color auto="1"/>
      </right>
      <top style="medium">
        <color rgb="FFFF0000"/>
      </top>
      <bottom style="thin">
        <color indexed="64"/>
      </bottom>
      <diagonal/>
    </border>
    <border>
      <left style="thin">
        <color theme="1"/>
      </left>
      <right style="thin">
        <color indexed="64"/>
      </right>
      <top style="thin">
        <color indexed="64"/>
      </top>
      <bottom/>
      <diagonal/>
    </border>
    <border>
      <left style="thin">
        <color indexed="64"/>
      </left>
      <right style="thin">
        <color theme="1"/>
      </right>
      <top style="thin">
        <color indexed="64"/>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4">
    <xf numFmtId="0" fontId="0" fillId="0" borderId="0"/>
    <xf numFmtId="0" fontId="11"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45" applyNumberFormat="0" applyFill="0" applyAlignment="0" applyProtection="0">
      <alignment vertical="center"/>
    </xf>
    <xf numFmtId="0" fontId="28" fillId="0" borderId="46" applyNumberFormat="0" applyFill="0" applyAlignment="0" applyProtection="0">
      <alignment vertical="center"/>
    </xf>
    <xf numFmtId="0" fontId="29" fillId="0" borderId="47" applyNumberFormat="0" applyFill="0" applyAlignment="0" applyProtection="0">
      <alignment vertical="center"/>
    </xf>
    <xf numFmtId="0" fontId="29" fillId="0" borderId="0" applyNumberFormat="0" applyFill="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48" applyNumberFormat="0" applyAlignment="0" applyProtection="0">
      <alignment vertical="center"/>
    </xf>
    <xf numFmtId="0" fontId="34" fillId="17" borderId="49" applyNumberFormat="0" applyAlignment="0" applyProtection="0">
      <alignment vertical="center"/>
    </xf>
    <xf numFmtId="0" fontId="35" fillId="17" borderId="48" applyNumberFormat="0" applyAlignment="0" applyProtection="0">
      <alignment vertical="center"/>
    </xf>
    <xf numFmtId="0" fontId="36" fillId="0" borderId="50" applyNumberFormat="0" applyFill="0" applyAlignment="0" applyProtection="0">
      <alignment vertical="center"/>
    </xf>
    <xf numFmtId="0" fontId="37" fillId="18" borderId="51" applyNumberForma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53" applyNumberFormat="0" applyFill="0" applyAlignment="0" applyProtection="0">
      <alignment vertical="center"/>
    </xf>
    <xf numFmtId="0" fontId="4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41"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41"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41"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41" fillId="36" borderId="0" applyNumberFormat="0" applyBorder="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41" fillId="40"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0" fillId="0" borderId="0"/>
    <xf numFmtId="0" fontId="1" fillId="0" borderId="0">
      <alignment vertical="center"/>
    </xf>
    <xf numFmtId="0" fontId="42" fillId="0" borderId="0">
      <alignment vertical="center"/>
    </xf>
    <xf numFmtId="0" fontId="10" fillId="0" borderId="0"/>
    <xf numFmtId="0" fontId="1" fillId="19" borderId="52" applyNumberFormat="0" applyFont="0" applyAlignment="0" applyProtection="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0" fillId="0" borderId="0"/>
    <xf numFmtId="0" fontId="10" fillId="0" borderId="0"/>
    <xf numFmtId="38" fontId="10" fillId="0" borderId="0" applyFont="0" applyFill="0" applyBorder="0" applyAlignment="0" applyProtection="0">
      <alignment vertical="center"/>
    </xf>
  </cellStyleXfs>
  <cellXfs count="197">
    <xf numFmtId="0" fontId="0" fillId="0" borderId="0" xfId="0"/>
    <xf numFmtId="0" fontId="3" fillId="0" borderId="0" xfId="0" applyFont="1"/>
    <xf numFmtId="0" fontId="3" fillId="0" borderId="1" xfId="0" applyFont="1" applyBorder="1"/>
    <xf numFmtId="0" fontId="5" fillId="0" borderId="0" xfId="0" applyFont="1"/>
    <xf numFmtId="0" fontId="3" fillId="0" borderId="0" xfId="0" applyFont="1" applyAlignment="1">
      <alignment horizontal="right" vertical="center"/>
    </xf>
    <xf numFmtId="0" fontId="3" fillId="0" borderId="5" xfId="0" applyFont="1" applyBorder="1" applyAlignment="1">
      <alignment horizontal="center" vertical="center"/>
    </xf>
    <xf numFmtId="176" fontId="3" fillId="0" borderId="0" xfId="0" applyNumberFormat="1" applyFont="1"/>
    <xf numFmtId="0" fontId="3" fillId="0" borderId="0" xfId="0" applyFont="1" applyAlignment="1">
      <alignment horizontal="left"/>
    </xf>
    <xf numFmtId="0" fontId="3"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pplyProtection="1">
      <alignment vertical="center"/>
      <protection locked="0"/>
    </xf>
    <xf numFmtId="178" fontId="9" fillId="0" borderId="5" xfId="2" applyNumberFormat="1" applyFont="1" applyFill="1" applyBorder="1" applyAlignment="1"/>
    <xf numFmtId="176" fontId="6" fillId="0" borderId="1" xfId="0" applyNumberFormat="1" applyFont="1" applyBorder="1" applyAlignment="1" applyProtection="1">
      <alignment horizontal="center" vertical="center" shrinkToFit="1"/>
      <protection hidden="1"/>
    </xf>
    <xf numFmtId="0" fontId="9" fillId="0" borderId="0" xfId="0" applyFont="1"/>
    <xf numFmtId="0" fontId="5" fillId="5" borderId="0" xfId="0" applyFont="1" applyFill="1" applyAlignment="1">
      <alignment horizontal="centerContinuous"/>
    </xf>
    <xf numFmtId="0" fontId="5" fillId="6" borderId="0" xfId="0" applyFont="1" applyFill="1" applyAlignment="1">
      <alignment horizontal="centerContinuous"/>
    </xf>
    <xf numFmtId="0" fontId="14" fillId="4" borderId="0" xfId="0" applyFont="1" applyFill="1" applyAlignment="1">
      <alignment horizontal="center"/>
    </xf>
    <xf numFmtId="177" fontId="6" fillId="0" borderId="1" xfId="3" applyNumberFormat="1" applyFont="1" applyFill="1" applyBorder="1" applyAlignment="1" applyProtection="1">
      <alignment horizontal="center" vertical="center" shrinkToFit="1"/>
      <protection hidden="1"/>
    </xf>
    <xf numFmtId="0" fontId="16" fillId="0" borderId="0" xfId="0" applyFont="1"/>
    <xf numFmtId="178" fontId="3" fillId="0" borderId="0" xfId="0" applyNumberFormat="1" applyFont="1"/>
    <xf numFmtId="0" fontId="5" fillId="0" borderId="0" xfId="0" applyFont="1" applyAlignment="1">
      <alignment horizontal="left" vertical="center"/>
    </xf>
    <xf numFmtId="177" fontId="8" fillId="3" borderId="5" xfId="0" applyNumberFormat="1" applyFont="1" applyFill="1" applyBorder="1" applyAlignment="1">
      <alignment horizontal="center" vertical="center"/>
    </xf>
    <xf numFmtId="0" fontId="3" fillId="0" borderId="14" xfId="0" applyFont="1" applyBorder="1" applyAlignment="1">
      <alignment horizontal="center" vertical="center"/>
    </xf>
    <xf numFmtId="0" fontId="3" fillId="0" borderId="3" xfId="0" applyFont="1" applyBorder="1"/>
    <xf numFmtId="0" fontId="3" fillId="0" borderId="3" xfId="0" applyFont="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0" borderId="11" xfId="0" applyFont="1" applyBorder="1" applyAlignment="1">
      <alignment horizontal="center" vertical="center"/>
    </xf>
    <xf numFmtId="0" fontId="3" fillId="2" borderId="1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5" fillId="9" borderId="0" xfId="0" applyFont="1" applyFill="1" applyAlignment="1">
      <alignment horizontal="centerContinuous"/>
    </xf>
    <xf numFmtId="0" fontId="19" fillId="0" borderId="0" xfId="0" applyFont="1" applyAlignment="1">
      <alignment horizontal="left" vertical="center"/>
    </xf>
    <xf numFmtId="0" fontId="20" fillId="0" borderId="0" xfId="0" applyFont="1" applyAlignment="1">
      <alignment horizontal="left" vertical="center"/>
    </xf>
    <xf numFmtId="0" fontId="5" fillId="0" borderId="0" xfId="0" applyFont="1" applyAlignment="1">
      <alignment vertical="center"/>
    </xf>
    <xf numFmtId="183" fontId="5" fillId="0" borderId="0" xfId="0" applyNumberFormat="1" applyFont="1" applyAlignment="1">
      <alignment vertical="center"/>
    </xf>
    <xf numFmtId="182" fontId="3" fillId="0" borderId="0" xfId="0" applyNumberFormat="1" applyFont="1"/>
    <xf numFmtId="0" fontId="3" fillId="0" borderId="0" xfId="0" applyFont="1" applyAlignment="1">
      <alignment horizontal="center"/>
    </xf>
    <xf numFmtId="0" fontId="3" fillId="2" borderId="15" xfId="0" applyFont="1" applyFill="1" applyBorder="1" applyAlignment="1" applyProtection="1">
      <alignment horizontal="center" vertical="center"/>
      <protection hidden="1"/>
    </xf>
    <xf numFmtId="177" fontId="3" fillId="8" borderId="14" xfId="3" applyNumberFormat="1" applyFont="1" applyFill="1" applyBorder="1" applyAlignment="1" applyProtection="1">
      <alignment horizontal="center" vertical="center"/>
      <protection hidden="1"/>
    </xf>
    <xf numFmtId="0" fontId="3" fillId="10" borderId="1" xfId="0" applyFont="1" applyFill="1" applyBorder="1"/>
    <xf numFmtId="0" fontId="3" fillId="10" borderId="1" xfId="0" applyFont="1" applyFill="1" applyBorder="1" applyAlignment="1">
      <alignment horizontal="center" vertical="center"/>
    </xf>
    <xf numFmtId="176" fontId="6" fillId="10" borderId="1" xfId="0" applyNumberFormat="1" applyFont="1" applyFill="1" applyBorder="1" applyAlignment="1">
      <alignment horizontal="center" vertical="center" shrinkToFit="1"/>
    </xf>
    <xf numFmtId="176" fontId="6" fillId="11" borderId="1" xfId="0" applyNumberFormat="1" applyFont="1" applyFill="1" applyBorder="1" applyAlignment="1">
      <alignment horizontal="center" vertical="center" shrinkToFit="1"/>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176" fontId="6" fillId="0" borderId="33" xfId="0" applyNumberFormat="1" applyFont="1" applyBorder="1" applyAlignment="1" applyProtection="1">
      <alignment horizontal="center" vertical="center" shrinkToFit="1"/>
      <protection hidden="1"/>
    </xf>
    <xf numFmtId="176" fontId="6" fillId="0" borderId="34" xfId="0" applyNumberFormat="1" applyFont="1" applyBorder="1" applyAlignment="1" applyProtection="1">
      <alignment horizontal="center" vertical="center" shrinkToFit="1"/>
      <protection hidden="1"/>
    </xf>
    <xf numFmtId="184" fontId="3" fillId="7" borderId="21" xfId="2" applyNumberFormat="1" applyFont="1" applyFill="1" applyBorder="1" applyAlignment="1" applyProtection="1">
      <alignment horizontal="center" vertical="center"/>
      <protection locked="0"/>
    </xf>
    <xf numFmtId="184" fontId="3" fillId="7" borderId="1" xfId="2" applyNumberFormat="1" applyFont="1" applyFill="1" applyBorder="1" applyAlignment="1" applyProtection="1">
      <alignment horizontal="center" vertical="center"/>
      <protection locked="0"/>
    </xf>
    <xf numFmtId="184" fontId="3" fillId="7" borderId="22" xfId="2" applyNumberFormat="1" applyFont="1" applyFill="1" applyBorder="1" applyAlignment="1" applyProtection="1">
      <alignment horizontal="center" vertical="center"/>
      <protection locked="0"/>
    </xf>
    <xf numFmtId="184" fontId="6" fillId="0" borderId="1" xfId="0" applyNumberFormat="1" applyFont="1" applyBorder="1" applyAlignment="1" applyProtection="1">
      <alignment horizontal="center" vertical="center" shrinkToFit="1"/>
      <protection hidden="1"/>
    </xf>
    <xf numFmtId="184" fontId="6" fillId="9" borderId="1" xfId="0" applyNumberFormat="1" applyFont="1" applyFill="1" applyBorder="1" applyAlignment="1" applyProtection="1">
      <alignment horizontal="center" vertical="center" shrinkToFit="1"/>
      <protection locked="0"/>
    </xf>
    <xf numFmtId="184" fontId="6" fillId="0" borderId="33" xfId="0" applyNumberFormat="1" applyFont="1" applyBorder="1" applyAlignment="1" applyProtection="1">
      <alignment horizontal="center" vertical="center" shrinkToFit="1"/>
      <protection hidden="1"/>
    </xf>
    <xf numFmtId="184" fontId="6" fillId="0" borderId="34" xfId="0" applyNumberFormat="1" applyFont="1" applyBorder="1" applyAlignment="1" applyProtection="1">
      <alignment horizontal="center" vertical="center" shrinkToFit="1"/>
      <protection hidden="1"/>
    </xf>
    <xf numFmtId="176" fontId="6" fillId="0" borderId="42" xfId="0" applyNumberFormat="1" applyFont="1" applyBorder="1" applyAlignment="1" applyProtection="1">
      <alignment horizontal="center" vertical="center" shrinkToFit="1"/>
      <protection hidden="1"/>
    </xf>
    <xf numFmtId="176" fontId="6" fillId="0" borderId="14" xfId="0" applyNumberFormat="1" applyFont="1" applyBorder="1" applyAlignment="1" applyProtection="1">
      <alignment horizontal="center" vertical="center" shrinkToFit="1"/>
      <protection hidden="1"/>
    </xf>
    <xf numFmtId="176" fontId="6" fillId="0" borderId="43" xfId="0" applyNumberFormat="1" applyFont="1" applyBorder="1" applyAlignment="1" applyProtection="1">
      <alignment horizontal="center" vertical="center" shrinkToFit="1"/>
      <protection hidden="1"/>
    </xf>
    <xf numFmtId="0" fontId="17" fillId="0" borderId="0" xfId="0" applyFont="1" applyAlignment="1" applyProtection="1">
      <alignment vertical="center"/>
      <protection hidden="1"/>
    </xf>
    <xf numFmtId="0" fontId="3" fillId="0" borderId="0" xfId="0" applyFont="1" applyProtection="1">
      <protection hidden="1"/>
    </xf>
    <xf numFmtId="0" fontId="14" fillId="0" borderId="0" xfId="0" applyFont="1" applyProtection="1">
      <protection hidden="1"/>
    </xf>
    <xf numFmtId="0" fontId="8" fillId="0" borderId="0" xfId="0" applyFont="1" applyProtection="1">
      <protection hidden="1"/>
    </xf>
    <xf numFmtId="0" fontId="15" fillId="0" borderId="0" xfId="0" applyFont="1" applyProtection="1">
      <protection hidden="1"/>
    </xf>
    <xf numFmtId="0" fontId="22" fillId="12" borderId="5" xfId="0" applyFont="1" applyFill="1" applyBorder="1" applyAlignment="1">
      <alignment horizontal="center" vertical="center"/>
    </xf>
    <xf numFmtId="177" fontId="23" fillId="3" borderId="5" xfId="0" applyNumberFormat="1" applyFont="1" applyFill="1" applyBorder="1" applyAlignment="1">
      <alignment horizontal="center" vertical="center"/>
    </xf>
    <xf numFmtId="177" fontId="3" fillId="9" borderId="3" xfId="3" applyNumberFormat="1" applyFont="1" applyFill="1" applyBorder="1" applyAlignment="1"/>
    <xf numFmtId="177" fontId="3" fillId="0" borderId="0" xfId="3" applyNumberFormat="1" applyFont="1" applyAlignment="1"/>
    <xf numFmtId="38" fontId="3" fillId="9" borderId="3" xfId="2" applyFont="1" applyFill="1" applyBorder="1" applyAlignment="1"/>
    <xf numFmtId="181" fontId="3" fillId="9" borderId="3" xfId="2" applyNumberFormat="1" applyFont="1" applyFill="1" applyBorder="1" applyAlignment="1"/>
    <xf numFmtId="185" fontId="3" fillId="9" borderId="7" xfId="0" applyNumberFormat="1" applyFont="1" applyFill="1" applyBorder="1"/>
    <xf numFmtId="179" fontId="3" fillId="0" borderId="6" xfId="0" applyNumberFormat="1" applyFont="1" applyBorder="1" applyAlignment="1">
      <alignment shrinkToFit="1"/>
    </xf>
    <xf numFmtId="177" fontId="23" fillId="7" borderId="0" xfId="3" applyNumberFormat="1" applyFont="1" applyFill="1" applyAlignment="1">
      <alignment horizontal="center"/>
    </xf>
    <xf numFmtId="177" fontId="23" fillId="0" borderId="0" xfId="0" applyNumberFormat="1" applyFont="1" applyAlignment="1">
      <alignment horizontal="center" vertical="center"/>
    </xf>
    <xf numFmtId="177" fontId="3" fillId="0" borderId="0" xfId="3" applyNumberFormat="1" applyFont="1" applyFill="1" applyBorder="1" applyAlignment="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184" fontId="6" fillId="0" borderId="2" xfId="0" applyNumberFormat="1" applyFont="1" applyBorder="1" applyAlignment="1" applyProtection="1">
      <alignment horizontal="center" vertical="center" shrinkToFit="1"/>
      <protection hidden="1"/>
    </xf>
    <xf numFmtId="184" fontId="6" fillId="0" borderId="4" xfId="0" applyNumberFormat="1" applyFont="1" applyBorder="1" applyAlignment="1" applyProtection="1">
      <alignment horizontal="center" vertical="center" shrinkToFit="1"/>
      <protection hidden="1"/>
    </xf>
    <xf numFmtId="184" fontId="6" fillId="0" borderId="3" xfId="0" applyNumberFormat="1" applyFont="1" applyBorder="1" applyAlignment="1" applyProtection="1">
      <alignment horizontal="center" vertical="center" shrinkToFit="1"/>
      <protection hidden="1"/>
    </xf>
    <xf numFmtId="184" fontId="3" fillId="0" borderId="2" xfId="0" applyNumberFormat="1" applyFont="1" applyBorder="1" applyAlignment="1" applyProtection="1">
      <alignment horizontal="center" vertical="center"/>
      <protection hidden="1"/>
    </xf>
    <xf numFmtId="184" fontId="3" fillId="0" borderId="4" xfId="0" applyNumberFormat="1" applyFont="1" applyBorder="1" applyAlignment="1" applyProtection="1">
      <alignment horizontal="center" vertical="center"/>
      <protection hidden="1"/>
    </xf>
    <xf numFmtId="184" fontId="3" fillId="0" borderId="3"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xf>
    <xf numFmtId="184" fontId="6" fillId="0" borderId="37" xfId="0" applyNumberFormat="1" applyFont="1" applyBorder="1" applyAlignment="1" applyProtection="1">
      <alignment horizontal="center" vertical="center" shrinkToFit="1"/>
      <protection hidden="1"/>
    </xf>
    <xf numFmtId="184" fontId="6" fillId="0" borderId="38" xfId="0" applyNumberFormat="1" applyFont="1" applyBorder="1" applyAlignment="1" applyProtection="1">
      <alignment horizontal="center" vertical="center" shrinkToFit="1"/>
      <protection hidden="1"/>
    </xf>
    <xf numFmtId="184" fontId="6" fillId="0" borderId="39" xfId="0" applyNumberFormat="1" applyFont="1" applyBorder="1" applyAlignment="1" applyProtection="1">
      <alignment horizontal="center" vertical="center" shrinkToFit="1"/>
      <protection hidden="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184" fontId="6" fillId="0" borderId="12" xfId="0" applyNumberFormat="1" applyFont="1" applyBorder="1" applyAlignment="1" applyProtection="1">
      <alignment horizontal="center" vertical="center" shrinkToFit="1"/>
      <protection hidden="1"/>
    </xf>
    <xf numFmtId="184" fontId="6" fillId="0" borderId="8" xfId="0" applyNumberFormat="1" applyFont="1" applyBorder="1" applyAlignment="1" applyProtection="1">
      <alignment horizontal="center" vertical="center" shrinkToFit="1"/>
      <protection hidden="1"/>
    </xf>
    <xf numFmtId="184" fontId="6" fillId="0" borderId="13" xfId="0" applyNumberFormat="1" applyFont="1" applyBorder="1" applyAlignment="1" applyProtection="1">
      <alignment horizontal="center" vertical="center" shrinkToFit="1"/>
      <protection hidden="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xf>
    <xf numFmtId="184" fontId="3" fillId="8" borderId="2" xfId="2" applyNumberFormat="1" applyFont="1" applyFill="1" applyBorder="1" applyAlignment="1" applyProtection="1">
      <alignment horizontal="center" vertical="center"/>
      <protection hidden="1"/>
    </xf>
    <xf numFmtId="184" fontId="3" fillId="8" borderId="4" xfId="2" applyNumberFormat="1" applyFont="1" applyFill="1" applyBorder="1" applyAlignment="1" applyProtection="1">
      <alignment horizontal="center" vertical="center"/>
      <protection hidden="1"/>
    </xf>
    <xf numFmtId="184" fontId="3" fillId="8" borderId="3" xfId="2" applyNumberFormat="1" applyFont="1" applyFill="1" applyBorder="1" applyAlignment="1" applyProtection="1">
      <alignment horizontal="center" vertical="center"/>
      <protection hidden="1"/>
    </xf>
    <xf numFmtId="0" fontId="3" fillId="2" borderId="4" xfId="0" applyFont="1" applyFill="1" applyBorder="1" applyAlignment="1">
      <alignment horizontal="center" vertical="center"/>
    </xf>
    <xf numFmtId="180" fontId="9" fillId="0" borderId="31" xfId="0" quotePrefix="1" applyNumberFormat="1" applyFont="1" applyBorder="1" applyAlignment="1" applyProtection="1">
      <alignment horizontal="center" vertical="center"/>
      <protection hidden="1"/>
    </xf>
    <xf numFmtId="180" fontId="9" fillId="0" borderId="17" xfId="0" applyNumberFormat="1" applyFont="1" applyBorder="1" applyAlignment="1" applyProtection="1">
      <alignment horizontal="center" vertical="center"/>
      <protection hidden="1"/>
    </xf>
    <xf numFmtId="180" fontId="9" fillId="0" borderId="32" xfId="0" applyNumberFormat="1" applyFont="1" applyBorder="1" applyAlignment="1" applyProtection="1">
      <alignment horizontal="center" vertical="center"/>
      <protection hidden="1"/>
    </xf>
    <xf numFmtId="184" fontId="3" fillId="7" borderId="19" xfId="2" applyNumberFormat="1" applyFont="1" applyFill="1" applyBorder="1" applyAlignment="1" applyProtection="1">
      <alignment horizontal="center" vertical="center"/>
      <protection locked="0"/>
    </xf>
    <xf numFmtId="184" fontId="3" fillId="7" borderId="4" xfId="2" applyNumberFormat="1" applyFont="1" applyFill="1" applyBorder="1" applyAlignment="1" applyProtection="1">
      <alignment horizontal="center" vertical="center"/>
      <protection locked="0"/>
    </xf>
    <xf numFmtId="184" fontId="3" fillId="7" borderId="20" xfId="2" applyNumberFormat="1" applyFont="1" applyFill="1" applyBorder="1" applyAlignment="1" applyProtection="1">
      <alignment horizontal="center" vertical="center"/>
      <protection locked="0"/>
    </xf>
    <xf numFmtId="184" fontId="9" fillId="7" borderId="19" xfId="0" quotePrefix="1" applyNumberFormat="1" applyFont="1" applyFill="1" applyBorder="1" applyAlignment="1" applyProtection="1">
      <alignment horizontal="center" vertical="center"/>
      <protection locked="0" hidden="1"/>
    </xf>
    <xf numFmtId="184" fontId="9" fillId="7" borderId="4" xfId="0" applyNumberFormat="1" applyFont="1" applyFill="1" applyBorder="1" applyAlignment="1" applyProtection="1">
      <alignment horizontal="center" vertical="center"/>
      <protection locked="0" hidden="1"/>
    </xf>
    <xf numFmtId="184" fontId="9" fillId="7" borderId="20" xfId="0" applyNumberFormat="1" applyFont="1" applyFill="1" applyBorder="1" applyAlignment="1" applyProtection="1">
      <alignment horizontal="center" vertical="center"/>
      <protection locked="0" hidden="1"/>
    </xf>
    <xf numFmtId="184" fontId="9" fillId="7" borderId="29" xfId="0" quotePrefix="1" applyNumberFormat="1" applyFont="1" applyFill="1" applyBorder="1" applyAlignment="1" applyProtection="1">
      <alignment horizontal="center" vertical="center"/>
      <protection locked="0" hidden="1"/>
    </xf>
    <xf numFmtId="184" fontId="9" fillId="7" borderId="10" xfId="0" applyNumberFormat="1" applyFont="1" applyFill="1" applyBorder="1" applyAlignment="1" applyProtection="1">
      <alignment horizontal="center" vertical="center"/>
      <protection locked="0" hidden="1"/>
    </xf>
    <xf numFmtId="184" fontId="9" fillId="7" borderId="30" xfId="0" applyNumberFormat="1" applyFont="1" applyFill="1" applyBorder="1" applyAlignment="1" applyProtection="1">
      <alignment horizontal="center" vertical="center"/>
      <protection locked="0" hidden="1"/>
    </xf>
    <xf numFmtId="184" fontId="6" fillId="0" borderId="35" xfId="0" applyNumberFormat="1" applyFont="1" applyBorder="1" applyAlignment="1" applyProtection="1">
      <alignment horizontal="center" vertical="center" shrinkToFit="1"/>
      <protection hidden="1"/>
    </xf>
    <xf numFmtId="184" fontId="6" fillId="0" borderId="36" xfId="0" applyNumberFormat="1" applyFont="1" applyBorder="1" applyAlignment="1" applyProtection="1">
      <alignment horizontal="center" vertical="center" shrinkToFit="1"/>
      <protection hidden="1"/>
    </xf>
    <xf numFmtId="180" fontId="9" fillId="7" borderId="16" xfId="0" quotePrefix="1" applyNumberFormat="1" applyFont="1" applyFill="1" applyBorder="1" applyAlignment="1" applyProtection="1">
      <alignment horizontal="center" vertical="center"/>
      <protection locked="0" hidden="1"/>
    </xf>
    <xf numFmtId="180" fontId="9" fillId="7" borderId="17" xfId="0" applyNumberFormat="1" applyFont="1" applyFill="1" applyBorder="1" applyAlignment="1" applyProtection="1">
      <alignment horizontal="center" vertical="center"/>
      <protection locked="0" hidden="1"/>
    </xf>
    <xf numFmtId="180" fontId="9" fillId="7" borderId="18" xfId="0" applyNumberFormat="1" applyFont="1" applyFill="1" applyBorder="1" applyAlignment="1" applyProtection="1">
      <alignment horizontal="center" vertical="center"/>
      <protection locked="0" hidden="1"/>
    </xf>
    <xf numFmtId="180" fontId="9" fillId="7" borderId="19" xfId="0" quotePrefix="1" applyNumberFormat="1" applyFont="1" applyFill="1" applyBorder="1" applyAlignment="1" applyProtection="1">
      <alignment horizontal="center" vertical="center"/>
      <protection locked="0" hidden="1"/>
    </xf>
    <xf numFmtId="180" fontId="9" fillId="7" borderId="4" xfId="0" applyNumberFormat="1" applyFont="1" applyFill="1" applyBorder="1" applyAlignment="1" applyProtection="1">
      <alignment horizontal="center" vertical="center"/>
      <protection locked="0" hidden="1"/>
    </xf>
    <xf numFmtId="180" fontId="9" fillId="7" borderId="20" xfId="0" applyNumberFormat="1" applyFont="1" applyFill="1" applyBorder="1" applyAlignment="1" applyProtection="1">
      <alignment horizontal="center" vertical="center"/>
      <protection locked="0" hidden="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5" borderId="8" xfId="0" applyFont="1" applyFill="1" applyBorder="1" applyAlignment="1" applyProtection="1">
      <alignment horizontal="right" vertical="center"/>
      <protection locked="0"/>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17" fillId="0" borderId="44" xfId="0" applyFont="1" applyBorder="1" applyAlignment="1">
      <alignment horizontal="center"/>
    </xf>
    <xf numFmtId="0" fontId="17" fillId="0" borderId="0" xfId="0" applyFont="1" applyAlignment="1">
      <alignment horizontal="center"/>
    </xf>
    <xf numFmtId="184" fontId="3" fillId="8" borderId="2" xfId="2" applyNumberFormat="1" applyFont="1" applyFill="1" applyBorder="1" applyAlignment="1" applyProtection="1">
      <alignment horizontal="center" vertical="center"/>
      <protection locked="0"/>
    </xf>
    <xf numFmtId="184" fontId="3" fillId="8" borderId="4" xfId="2" applyNumberFormat="1" applyFont="1" applyFill="1" applyBorder="1" applyAlignment="1" applyProtection="1">
      <alignment horizontal="center" vertical="center"/>
      <protection locked="0"/>
    </xf>
    <xf numFmtId="184" fontId="3" fillId="8" borderId="3" xfId="2" applyNumberFormat="1" applyFont="1" applyFill="1" applyBorder="1" applyAlignment="1" applyProtection="1">
      <alignment horizontal="center" vertical="center"/>
      <protection locked="0"/>
    </xf>
    <xf numFmtId="176" fontId="3" fillId="0" borderId="2" xfId="0" applyNumberFormat="1" applyFont="1" applyBorder="1" applyAlignment="1" applyProtection="1">
      <alignment horizontal="center" vertical="center"/>
      <protection hidden="1"/>
    </xf>
    <xf numFmtId="176" fontId="3" fillId="0" borderId="4" xfId="0" applyNumberFormat="1" applyFont="1" applyBorder="1" applyAlignment="1" applyProtection="1">
      <alignment horizontal="center" vertical="center"/>
      <protection hidden="1"/>
    </xf>
    <xf numFmtId="176" fontId="3" fillId="0" borderId="3" xfId="0" applyNumberFormat="1" applyFont="1" applyBorder="1" applyAlignment="1" applyProtection="1">
      <alignment horizontal="center" vertical="center"/>
      <protection hidden="1"/>
    </xf>
    <xf numFmtId="176" fontId="6" fillId="0" borderId="37" xfId="0" applyNumberFormat="1" applyFont="1" applyBorder="1" applyAlignment="1" applyProtection="1">
      <alignment horizontal="center" vertical="center" shrinkToFit="1"/>
      <protection hidden="1"/>
    </xf>
    <xf numFmtId="176" fontId="6" fillId="0" borderId="38" xfId="0" applyNumberFormat="1" applyFont="1" applyBorder="1" applyAlignment="1" applyProtection="1">
      <alignment horizontal="center" vertical="center" shrinkToFit="1"/>
      <protection hidden="1"/>
    </xf>
    <xf numFmtId="176" fontId="6" fillId="0" borderId="39" xfId="0" applyNumberFormat="1" applyFont="1" applyBorder="1" applyAlignment="1" applyProtection="1">
      <alignment horizontal="center" vertical="center" shrinkToFit="1"/>
      <protection hidden="1"/>
    </xf>
    <xf numFmtId="176" fontId="6" fillId="0" borderId="12" xfId="0" applyNumberFormat="1" applyFont="1" applyBorder="1" applyAlignment="1" applyProtection="1">
      <alignment horizontal="center" vertical="center" shrinkToFit="1"/>
      <protection hidden="1"/>
    </xf>
    <xf numFmtId="176" fontId="6" fillId="0" borderId="8" xfId="0" applyNumberFormat="1" applyFont="1" applyBorder="1" applyAlignment="1" applyProtection="1">
      <alignment horizontal="center" vertical="center" shrinkToFit="1"/>
      <protection hidden="1"/>
    </xf>
    <xf numFmtId="176" fontId="6" fillId="0" borderId="13"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35" xfId="0" applyNumberFormat="1" applyFont="1" applyBorder="1" applyAlignment="1" applyProtection="1">
      <alignment horizontal="center" vertical="center" shrinkToFit="1"/>
      <protection hidden="1"/>
    </xf>
    <xf numFmtId="176" fontId="6" fillId="0" borderId="36"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7" fontId="3" fillId="0" borderId="4" xfId="0" applyNumberFormat="1" applyFont="1" applyBorder="1" applyAlignment="1" applyProtection="1">
      <alignment horizontal="center" vertical="center"/>
      <protection hidden="1"/>
    </xf>
    <xf numFmtId="177" fontId="3" fillId="0" borderId="3" xfId="0" applyNumberFormat="1" applyFont="1" applyBorder="1" applyAlignment="1" applyProtection="1">
      <alignment horizontal="center" vertical="center"/>
      <protection hidden="1"/>
    </xf>
    <xf numFmtId="177" fontId="3" fillId="7" borderId="23" xfId="3" applyNumberFormat="1" applyFont="1" applyFill="1" applyBorder="1" applyAlignment="1" applyProtection="1">
      <alignment horizontal="center" vertical="center"/>
      <protection locked="0" hidden="1"/>
    </xf>
    <xf numFmtId="177" fontId="3" fillId="7" borderId="24" xfId="3" applyNumberFormat="1" applyFont="1" applyFill="1" applyBorder="1" applyAlignment="1" applyProtection="1">
      <alignment horizontal="center" vertical="center"/>
      <protection locked="0" hidden="1"/>
    </xf>
    <xf numFmtId="177" fontId="3" fillId="7" borderId="25" xfId="3" applyNumberFormat="1" applyFont="1" applyFill="1" applyBorder="1" applyAlignment="1" applyProtection="1">
      <alignment horizontal="center" vertical="center"/>
      <protection locked="0" hidden="1"/>
    </xf>
    <xf numFmtId="184" fontId="3" fillId="7" borderId="23" xfId="2" applyNumberFormat="1" applyFont="1" applyFill="1" applyBorder="1" applyAlignment="1" applyProtection="1">
      <alignment horizontal="center" vertical="center"/>
      <protection locked="0"/>
    </xf>
    <xf numFmtId="184" fontId="3" fillId="7" borderId="24" xfId="2" applyNumberFormat="1" applyFont="1" applyFill="1" applyBorder="1" applyAlignment="1" applyProtection="1">
      <alignment horizontal="center" vertical="center"/>
      <protection locked="0"/>
    </xf>
    <xf numFmtId="184" fontId="3" fillId="7" borderId="25" xfId="2" applyNumberFormat="1" applyFont="1" applyFill="1" applyBorder="1" applyAlignment="1" applyProtection="1">
      <alignment horizontal="center" vertical="center"/>
      <protection locked="0"/>
    </xf>
    <xf numFmtId="184" fontId="3" fillId="8" borderId="12" xfId="2" applyNumberFormat="1" applyFont="1" applyFill="1" applyBorder="1" applyAlignment="1" applyProtection="1">
      <alignment horizontal="center" vertical="center"/>
      <protection hidden="1"/>
    </xf>
    <xf numFmtId="184" fontId="3" fillId="8" borderId="8" xfId="2" applyNumberFormat="1" applyFont="1" applyFill="1" applyBorder="1" applyAlignment="1" applyProtection="1">
      <alignment horizontal="center" vertical="center"/>
      <protection hidden="1"/>
    </xf>
    <xf numFmtId="184" fontId="3" fillId="8" borderId="13" xfId="2" applyNumberFormat="1" applyFont="1" applyFill="1" applyBorder="1" applyAlignment="1" applyProtection="1">
      <alignment horizontal="center" vertical="center"/>
      <protection hidden="1"/>
    </xf>
    <xf numFmtId="184" fontId="3" fillId="7" borderId="40" xfId="2" applyNumberFormat="1" applyFont="1" applyFill="1" applyBorder="1" applyAlignment="1" applyProtection="1">
      <alignment horizontal="center" vertical="center"/>
      <protection locked="0"/>
    </xf>
    <xf numFmtId="184" fontId="3" fillId="7" borderId="17" xfId="2" applyNumberFormat="1" applyFont="1" applyFill="1" applyBorder="1" applyAlignment="1" applyProtection="1">
      <alignment horizontal="center" vertical="center"/>
      <protection locked="0"/>
    </xf>
    <xf numFmtId="184" fontId="3" fillId="7" borderId="41" xfId="2" applyNumberFormat="1" applyFont="1" applyFill="1" applyBorder="1" applyAlignment="1" applyProtection="1">
      <alignment horizontal="center" vertical="center"/>
      <protection locked="0"/>
    </xf>
    <xf numFmtId="180" fontId="3" fillId="7" borderId="19" xfId="0" applyNumberFormat="1" applyFont="1" applyFill="1" applyBorder="1" applyAlignment="1" applyProtection="1">
      <alignment horizontal="center" vertical="center"/>
      <protection locked="0"/>
    </xf>
    <xf numFmtId="180" fontId="3" fillId="7" borderId="4" xfId="0" applyNumberFormat="1" applyFont="1" applyFill="1" applyBorder="1" applyAlignment="1" applyProtection="1">
      <alignment horizontal="center" vertical="center"/>
      <protection locked="0"/>
    </xf>
    <xf numFmtId="180" fontId="3" fillId="7" borderId="20" xfId="0" applyNumberFormat="1" applyFont="1" applyFill="1" applyBorder="1" applyAlignment="1" applyProtection="1">
      <alignment horizontal="center" vertical="center"/>
      <protection locked="0"/>
    </xf>
    <xf numFmtId="0" fontId="9" fillId="2" borderId="2" xfId="0" applyFont="1" applyFill="1" applyBorder="1" applyAlignment="1">
      <alignment horizontal="center" vertical="center"/>
    </xf>
    <xf numFmtId="180" fontId="3" fillId="7" borderId="16" xfId="0" applyNumberFormat="1" applyFont="1" applyFill="1" applyBorder="1" applyAlignment="1" applyProtection="1">
      <alignment horizontal="center" vertical="center"/>
      <protection locked="0"/>
    </xf>
    <xf numFmtId="180" fontId="3" fillId="7" borderId="17" xfId="0" applyNumberFormat="1" applyFont="1" applyFill="1" applyBorder="1" applyAlignment="1" applyProtection="1">
      <alignment horizontal="center" vertical="center"/>
      <protection locked="0"/>
    </xf>
    <xf numFmtId="180" fontId="3" fillId="7" borderId="18" xfId="0" applyNumberFormat="1" applyFont="1" applyFill="1" applyBorder="1" applyAlignment="1" applyProtection="1">
      <alignment horizontal="center" vertical="center"/>
      <protection locked="0"/>
    </xf>
    <xf numFmtId="0" fontId="5" fillId="0" borderId="8" xfId="0" applyFont="1" applyBorder="1" applyAlignment="1" applyProtection="1">
      <alignment horizontal="right" vertical="center"/>
      <protection hidden="1"/>
    </xf>
    <xf numFmtId="180" fontId="3" fillId="7" borderId="16" xfId="0" applyNumberFormat="1" applyFont="1" applyFill="1" applyBorder="1" applyAlignment="1" applyProtection="1">
      <alignment horizontal="center" vertical="center"/>
      <protection locked="0" hidden="1"/>
    </xf>
    <xf numFmtId="180" fontId="3" fillId="7" borderId="17" xfId="0" applyNumberFormat="1" applyFont="1" applyFill="1" applyBorder="1" applyAlignment="1" applyProtection="1">
      <alignment horizontal="center" vertical="center"/>
      <protection locked="0" hidden="1"/>
    </xf>
    <xf numFmtId="180" fontId="3" fillId="7" borderId="18" xfId="0" applyNumberFormat="1" applyFont="1" applyFill="1" applyBorder="1" applyAlignment="1" applyProtection="1">
      <alignment horizontal="center" vertical="center"/>
      <protection locked="0" hidden="1"/>
    </xf>
    <xf numFmtId="180" fontId="3" fillId="7" borderId="19" xfId="0" applyNumberFormat="1" applyFont="1" applyFill="1" applyBorder="1" applyAlignment="1" applyProtection="1">
      <alignment horizontal="center" vertical="center"/>
      <protection locked="0" hidden="1"/>
    </xf>
    <xf numFmtId="180" fontId="3" fillId="7" borderId="4" xfId="0" applyNumberFormat="1" applyFont="1" applyFill="1" applyBorder="1" applyAlignment="1" applyProtection="1">
      <alignment horizontal="center" vertical="center"/>
      <protection locked="0" hidden="1"/>
    </xf>
    <xf numFmtId="180" fontId="3" fillId="7" borderId="20" xfId="0" applyNumberFormat="1" applyFont="1" applyFill="1" applyBorder="1" applyAlignment="1" applyProtection="1">
      <alignment horizontal="center" vertical="center"/>
      <protection locked="0" hidden="1"/>
    </xf>
    <xf numFmtId="184" fontId="9" fillId="7" borderId="40" xfId="2" applyNumberFormat="1" applyFont="1" applyFill="1" applyBorder="1" applyAlignment="1" applyProtection="1">
      <alignment horizontal="center" vertical="center"/>
      <protection locked="0"/>
    </xf>
    <xf numFmtId="184" fontId="9" fillId="7" borderId="17" xfId="2" applyNumberFormat="1" applyFont="1" applyFill="1" applyBorder="1" applyAlignment="1" applyProtection="1">
      <alignment horizontal="center" vertical="center"/>
      <protection locked="0"/>
    </xf>
    <xf numFmtId="184" fontId="9" fillId="7" borderId="41" xfId="2" applyNumberFormat="1" applyFont="1" applyFill="1" applyBorder="1" applyAlignment="1" applyProtection="1">
      <alignment horizontal="center" vertical="center"/>
      <protection locked="0"/>
    </xf>
    <xf numFmtId="0" fontId="3" fillId="0" borderId="0" xfId="0" applyFont="1"/>
    <xf numFmtId="0" fontId="3" fillId="10" borderId="1" xfId="0" applyFont="1" applyFill="1" applyBorder="1" applyAlignment="1">
      <alignment horizontal="center" vertical="center"/>
    </xf>
    <xf numFmtId="176" fontId="3" fillId="10" borderId="2" xfId="0" applyNumberFormat="1" applyFont="1" applyFill="1" applyBorder="1" applyAlignment="1">
      <alignment horizontal="center" vertical="center"/>
    </xf>
    <xf numFmtId="176" fontId="3" fillId="10" borderId="4" xfId="0" applyNumberFormat="1" applyFont="1" applyFill="1" applyBorder="1" applyAlignment="1">
      <alignment horizontal="center" vertical="center"/>
    </xf>
    <xf numFmtId="176" fontId="3" fillId="10" borderId="3" xfId="0" applyNumberFormat="1" applyFont="1" applyFill="1" applyBorder="1" applyAlignment="1">
      <alignment horizontal="center" vertical="center"/>
    </xf>
    <xf numFmtId="180" fontId="9" fillId="10" borderId="2" xfId="0" quotePrefix="1" applyNumberFormat="1" applyFont="1" applyFill="1" applyBorder="1" applyAlignment="1" applyProtection="1">
      <alignment horizontal="center" vertical="center"/>
      <protection locked="0"/>
    </xf>
    <xf numFmtId="180" fontId="9" fillId="10" borderId="4" xfId="0" applyNumberFormat="1" applyFont="1" applyFill="1" applyBorder="1" applyAlignment="1" applyProtection="1">
      <alignment horizontal="center" vertical="center"/>
      <protection locked="0"/>
    </xf>
    <xf numFmtId="180" fontId="9" fillId="10" borderId="3" xfId="0" applyNumberFormat="1" applyFont="1" applyFill="1" applyBorder="1" applyAlignment="1" applyProtection="1">
      <alignment horizontal="center" vertical="center"/>
      <protection locked="0"/>
    </xf>
    <xf numFmtId="0" fontId="3" fillId="10"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180" fontId="9" fillId="11" borderId="2" xfId="0" quotePrefix="1" applyNumberFormat="1" applyFont="1" applyFill="1" applyBorder="1" applyAlignment="1" applyProtection="1">
      <alignment horizontal="center" vertical="center"/>
      <protection locked="0"/>
    </xf>
    <xf numFmtId="180" fontId="9" fillId="11" borderId="4" xfId="0" applyNumberFormat="1" applyFont="1" applyFill="1" applyBorder="1" applyAlignment="1" applyProtection="1">
      <alignment horizontal="center" vertical="center"/>
      <protection locked="0"/>
    </xf>
    <xf numFmtId="180" fontId="9" fillId="11" borderId="3" xfId="0" applyNumberFormat="1" applyFont="1" applyFill="1" applyBorder="1" applyAlignment="1" applyProtection="1">
      <alignment horizontal="center" vertical="center"/>
      <protection locked="0"/>
    </xf>
    <xf numFmtId="0" fontId="3" fillId="2" borderId="3" xfId="0" applyFont="1" applyFill="1" applyBorder="1" applyAlignment="1">
      <alignment horizontal="center" vertical="center"/>
    </xf>
  </cellXfs>
  <cellStyles count="64">
    <cellStyle name="20% - アクセント 1" xfId="24" builtinId="30" customBuiltin="1"/>
    <cellStyle name="20% - アクセント 2" xfId="28" builtinId="34" customBuiltin="1"/>
    <cellStyle name="20% - アクセント 3" xfId="32" builtinId="38" customBuiltin="1"/>
    <cellStyle name="20% - アクセント 4" xfId="36" builtinId="42" customBuiltin="1"/>
    <cellStyle name="20% - アクセント 5" xfId="40" builtinId="46" customBuiltin="1"/>
    <cellStyle name="20% - アクセント 6" xfId="44" builtinId="50" customBuiltin="1"/>
    <cellStyle name="40% - アクセント 1" xfId="25" builtinId="31" customBuiltin="1"/>
    <cellStyle name="40% - アクセント 2" xfId="29" builtinId="35" customBuiltin="1"/>
    <cellStyle name="40% - アクセント 3" xfId="33" builtinId="39" customBuiltin="1"/>
    <cellStyle name="40% - アクセント 4" xfId="37" builtinId="43" customBuiltin="1"/>
    <cellStyle name="40% - アクセント 5" xfId="41" builtinId="47" customBuiltin="1"/>
    <cellStyle name="40% - アクセント 6" xfId="45" builtinId="51" customBuiltin="1"/>
    <cellStyle name="60% - アクセント 1" xfId="26" builtinId="32" customBuiltin="1"/>
    <cellStyle name="60% - アクセント 2" xfId="30" builtinId="36" customBuiltin="1"/>
    <cellStyle name="60% - アクセント 3" xfId="34" builtinId="40" customBuiltin="1"/>
    <cellStyle name="60% - アクセント 4" xfId="38" builtinId="44" customBuiltin="1"/>
    <cellStyle name="60% - アクセント 5" xfId="42" builtinId="48" customBuiltin="1"/>
    <cellStyle name="60% - アクセント 6" xfId="46" builtinId="52" customBuiltin="1"/>
    <cellStyle name="アクセント 1" xfId="23" builtinId="29" customBuiltin="1"/>
    <cellStyle name="アクセント 2" xfId="27" builtinId="33" customBuiltin="1"/>
    <cellStyle name="アクセント 3" xfId="31" builtinId="37" customBuiltin="1"/>
    <cellStyle name="アクセント 4" xfId="35" builtinId="41" customBuiltin="1"/>
    <cellStyle name="アクセント 5" xfId="39" builtinId="45" customBuiltin="1"/>
    <cellStyle name="アクセント 6" xfId="43" builtinId="49" customBuiltin="1"/>
    <cellStyle name="タイトル" xfId="7" builtinId="15" customBuiltin="1"/>
    <cellStyle name="チェック セル" xfId="19" builtinId="23" customBuiltin="1"/>
    <cellStyle name="どちらでもない" xfId="14" builtinId="28" customBuiltin="1"/>
    <cellStyle name="パーセント" xfId="3" builtinId="5"/>
    <cellStyle name="パーセント 2" xfId="5" xr:uid="{79650146-0E5C-4A61-B2DC-2C47FEE6310A}"/>
    <cellStyle name="パーセント 2 2" xfId="59" xr:uid="{AD99E10C-595C-4A23-BF9C-DF6C33A04B59}"/>
    <cellStyle name="パーセント 3" xfId="57" xr:uid="{4DE150E0-A274-4675-91D5-85F895DEAD2A}"/>
    <cellStyle name="パーセント 4" xfId="48" xr:uid="{00000000-0005-0000-0000-000035000000}"/>
    <cellStyle name="メモ 2" xfId="55" xr:uid="{00000000-0005-0000-0000-000038000000}"/>
    <cellStyle name="リンク セル" xfId="18" builtinId="24" customBuiltin="1"/>
    <cellStyle name="悪い" xfId="13" builtinId="27" customBuiltin="1"/>
    <cellStyle name="計算" xfId="17" builtinId="22" customBuiltin="1"/>
    <cellStyle name="警告文" xfId="20" builtinId="11" customBuiltin="1"/>
    <cellStyle name="桁区切り" xfId="2" builtinId="6"/>
    <cellStyle name="桁区切り 2" xfId="6" xr:uid="{5BB12CDF-67CF-44EF-91DB-F9C297089D6D}"/>
    <cellStyle name="桁区切り 2 2" xfId="63" xr:uid="{A770AE42-B062-4904-B659-F1DB078511C6}"/>
    <cellStyle name="桁区切り 2 3" xfId="60" xr:uid="{1F6D86A2-5CF3-44C3-8921-97AA38FF6C4C}"/>
    <cellStyle name="桁区切り 3" xfId="56" xr:uid="{C5D9522D-93DD-4288-BEC6-B291A071170D}"/>
    <cellStyle name="桁区切り 4" xfId="49" xr:uid="{00000000-0005-0000-0000-000039000000}"/>
    <cellStyle name="見出し 1" xfId="8" builtinId="16" customBuiltin="1"/>
    <cellStyle name="見出し 2" xfId="9" builtinId="17" customBuiltin="1"/>
    <cellStyle name="見出し 3" xfId="10" builtinId="18" customBuiltin="1"/>
    <cellStyle name="見出し 4" xfId="11" builtinId="19" customBuiltin="1"/>
    <cellStyle name="集計" xfId="22" builtinId="25" customBuiltin="1"/>
    <cellStyle name="出力" xfId="16" builtinId="21" customBuiltin="1"/>
    <cellStyle name="説明文" xfId="21" builtinId="53" customBuiltin="1"/>
    <cellStyle name="入力" xfId="15" builtinId="20" customBuiltin="1"/>
    <cellStyle name="標準" xfId="0" builtinId="0"/>
    <cellStyle name="標準 2" xfId="1" xr:uid="{00000000-0005-0000-0000-000002000000}"/>
    <cellStyle name="標準 2 2" xfId="53" xr:uid="{8DCD3E27-028D-471D-B575-46753B22EB4F}"/>
    <cellStyle name="標準 2 3" xfId="62" xr:uid="{9AD65B76-5FC0-4B45-8F37-C5734CBE1810}"/>
    <cellStyle name="標準 2 4" xfId="50" xr:uid="{00000000-0005-0000-0000-000003000000}"/>
    <cellStyle name="標準 21 2 3" xfId="52" xr:uid="{7D44B219-4483-47F1-96DB-4999E485C538}"/>
    <cellStyle name="標準 26 2" xfId="54" xr:uid="{E4FD3459-2A6F-4A5F-8B34-73096A3C883D}"/>
    <cellStyle name="標準 3" xfId="4" xr:uid="{DF631A8B-FAF0-4A27-8C49-1873C08C5883}"/>
    <cellStyle name="標準 3 2" xfId="58" xr:uid="{A626347F-2300-49D2-8B57-63F7B0AE7432}"/>
    <cellStyle name="標準 3 3" xfId="51" xr:uid="{C3E9E723-3ED6-4382-B45F-E3D88F16BA2A}"/>
    <cellStyle name="標準 4" xfId="47" xr:uid="{00000000-0005-0000-0000-00003D000000}"/>
    <cellStyle name="標準 6" xfId="61" xr:uid="{58C09592-CC78-4617-A925-BB88EFFC9778}"/>
    <cellStyle name="良い" xfId="12" builtinId="26" customBuiltin="1"/>
  </cellStyles>
  <dxfs count="31">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0000FF"/>
      <color rgb="FFFFFF66"/>
      <color rgb="FF99CCFF"/>
      <color rgb="FFFFFFCC"/>
      <color rgb="FFFFCCFF"/>
      <color rgb="FF0000CC"/>
      <color rgb="FFCCFFFF"/>
      <color rgb="FF008000"/>
      <color rgb="FFCCFFC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12</xdr:col>
      <xdr:colOff>12302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28890"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91440</xdr:colOff>
          <xdr:row>9</xdr:row>
          <xdr:rowOff>38100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0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232410</xdr:colOff>
      <xdr:row>10</xdr:row>
      <xdr:rowOff>168275</xdr:rowOff>
    </xdr:from>
    <xdr:to>
      <xdr:col>25</xdr:col>
      <xdr:colOff>193447</xdr:colOff>
      <xdr:row>24</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582910" y="2238375"/>
          <a:ext cx="4253637" cy="4391025"/>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（容量提供事業者の皆さま）</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電源等情報（詳細情報）に登録した「設備容量」の応札単位ごとの合計値を入力してください。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p>
      </xdr:txBody>
    </xdr:sp>
    <xdr:clientData/>
  </xdr:twoCellAnchor>
  <xdr:twoCellAnchor>
    <xdr:from>
      <xdr:col>11</xdr:col>
      <xdr:colOff>539750</xdr:colOff>
      <xdr:row>12</xdr:row>
      <xdr:rowOff>95250</xdr:rowOff>
    </xdr:from>
    <xdr:to>
      <xdr:col>15</xdr:col>
      <xdr:colOff>288606</xdr:colOff>
      <xdr:row>13</xdr:row>
      <xdr:rowOff>181749</xdr:rowOff>
    </xdr:to>
    <xdr:sp macro="" textlink="">
      <xdr:nvSpPr>
        <xdr:cNvPr id="5" name="角丸四角形吹き出し 9">
          <a:extLst>
            <a:ext uri="{FF2B5EF4-FFF2-40B4-BE49-F238E27FC236}">
              <a16:creationId xmlns:a16="http://schemas.microsoft.com/office/drawing/2014/main" id="{00000000-0008-0000-0000-000005000000}"/>
            </a:ext>
          </a:extLst>
        </xdr:cNvPr>
        <xdr:cNvSpPr/>
      </xdr:nvSpPr>
      <xdr:spPr>
        <a:xfrm>
          <a:off x="7699375" y="2714625"/>
          <a:ext cx="2860356" cy="388124"/>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17</xdr:col>
      <xdr:colOff>365125</xdr:colOff>
      <xdr:row>28</xdr:row>
      <xdr:rowOff>285750</xdr:rowOff>
    </xdr:from>
    <xdr:to>
      <xdr:col>23</xdr:col>
      <xdr:colOff>462986</xdr:colOff>
      <xdr:row>31</xdr:row>
      <xdr:rowOff>110219</xdr:rowOff>
    </xdr:to>
    <xdr:sp macro="" textlink="">
      <xdr:nvSpPr>
        <xdr:cNvPr id="6" name="角丸四角形吹き出し 12">
          <a:extLst>
            <a:ext uri="{FF2B5EF4-FFF2-40B4-BE49-F238E27FC236}">
              <a16:creationId xmlns:a16="http://schemas.microsoft.com/office/drawing/2014/main" id="{00000000-0008-0000-0000-000006000000}"/>
            </a:ext>
          </a:extLst>
        </xdr:cNvPr>
        <xdr:cNvSpPr/>
      </xdr:nvSpPr>
      <xdr:spPr>
        <a:xfrm>
          <a:off x="11842750" y="8191500"/>
          <a:ext cx="3431611" cy="919844"/>
        </a:xfrm>
        <a:prstGeom prst="wedgeRoundRectCallout">
          <a:avLst>
            <a:gd name="adj1" fmla="val -75769"/>
            <a:gd name="adj2" fmla="val -16887"/>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17</xdr:col>
      <xdr:colOff>381000</xdr:colOff>
      <xdr:row>32</xdr:row>
      <xdr:rowOff>203200</xdr:rowOff>
    </xdr:from>
    <xdr:to>
      <xdr:col>23</xdr:col>
      <xdr:colOff>482671</xdr:colOff>
      <xdr:row>34</xdr:row>
      <xdr:rowOff>221615</xdr:rowOff>
    </xdr:to>
    <xdr:sp macro="" textlink="">
      <xdr:nvSpPr>
        <xdr:cNvPr id="7" name="角丸四角形吹き出し 12">
          <a:extLst>
            <a:ext uri="{FF2B5EF4-FFF2-40B4-BE49-F238E27FC236}">
              <a16:creationId xmlns:a16="http://schemas.microsoft.com/office/drawing/2014/main" id="{00000000-0008-0000-0000-000007000000}"/>
            </a:ext>
          </a:extLst>
        </xdr:cNvPr>
        <xdr:cNvSpPr/>
      </xdr:nvSpPr>
      <xdr:spPr>
        <a:xfrm>
          <a:off x="10731500" y="9563100"/>
          <a:ext cx="3149671" cy="628015"/>
        </a:xfrm>
        <a:prstGeom prst="wedgeRoundRectCallout">
          <a:avLst>
            <a:gd name="adj1" fmla="val -74154"/>
            <a:gd name="adj2" fmla="val -945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応札容量が約定した場合の、追加オークション分の各月のアセスメント対象容量となります</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02719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121920</xdr:colOff>
      <xdr:row>7</xdr:row>
      <xdr:rowOff>152401</xdr:rowOff>
    </xdr:from>
    <xdr:to>
      <xdr:col>25</xdr:col>
      <xdr:colOff>102007</xdr:colOff>
      <xdr:row>20</xdr:row>
      <xdr:rowOff>279401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2606020" y="1574801"/>
          <a:ext cx="4272687" cy="443230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（容量提供事業者の皆さま）</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電源等情報（詳細情報）に登録した「設備容量」の応札単位ごと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p>
      </xdr:txBody>
    </xdr:sp>
    <xdr:clientData/>
  </xdr:twoCellAnchor>
  <xdr:twoCellAnchor>
    <xdr:from>
      <xdr:col>11</xdr:col>
      <xdr:colOff>225137</xdr:colOff>
      <xdr:row>9</xdr:row>
      <xdr:rowOff>69272</xdr:rowOff>
    </xdr:from>
    <xdr:to>
      <xdr:col>14</xdr:col>
      <xdr:colOff>176038</xdr:colOff>
      <xdr:row>10</xdr:row>
      <xdr:rowOff>145669</xdr:rowOff>
    </xdr:to>
    <xdr:sp macro="" textlink="">
      <xdr:nvSpPr>
        <xdr:cNvPr id="4" name="角丸四角形吹き出し 9">
          <a:extLst>
            <a:ext uri="{FF2B5EF4-FFF2-40B4-BE49-F238E27FC236}">
              <a16:creationId xmlns:a16="http://schemas.microsoft.com/office/drawing/2014/main" id="{00000000-0008-0000-0100-000004000000}"/>
            </a:ext>
          </a:extLst>
        </xdr:cNvPr>
        <xdr:cNvSpPr/>
      </xdr:nvSpPr>
      <xdr:spPr>
        <a:xfrm>
          <a:off x="8745682" y="2043545"/>
          <a:ext cx="2860356" cy="388124"/>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17</xdr:col>
      <xdr:colOff>311727</xdr:colOff>
      <xdr:row>27</xdr:row>
      <xdr:rowOff>225137</xdr:rowOff>
    </xdr:from>
    <xdr:to>
      <xdr:col>23</xdr:col>
      <xdr:colOff>366293</xdr:colOff>
      <xdr:row>30</xdr:row>
      <xdr:rowOff>209799</xdr:rowOff>
    </xdr:to>
    <xdr:sp macro="" textlink="">
      <xdr:nvSpPr>
        <xdr:cNvPr id="5" name="角丸四角形吹き出し 12">
          <a:extLst>
            <a:ext uri="{FF2B5EF4-FFF2-40B4-BE49-F238E27FC236}">
              <a16:creationId xmlns:a16="http://schemas.microsoft.com/office/drawing/2014/main" id="{00000000-0008-0000-0100-000005000000}"/>
            </a:ext>
          </a:extLst>
        </xdr:cNvPr>
        <xdr:cNvSpPr/>
      </xdr:nvSpPr>
      <xdr:spPr>
        <a:xfrm>
          <a:off x="14114318" y="8122228"/>
          <a:ext cx="3431611" cy="919844"/>
        </a:xfrm>
        <a:prstGeom prst="wedgeRoundRectCallout">
          <a:avLst>
            <a:gd name="adj1" fmla="val -79806"/>
            <a:gd name="adj2" fmla="val 73484"/>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14</xdr:col>
      <xdr:colOff>467590</xdr:colOff>
      <xdr:row>37</xdr:row>
      <xdr:rowOff>155863</xdr:rowOff>
    </xdr:from>
    <xdr:to>
      <xdr:col>19</xdr:col>
      <xdr:colOff>369648</xdr:colOff>
      <xdr:row>42</xdr:row>
      <xdr:rowOff>71449</xdr:rowOff>
    </xdr:to>
    <xdr:sp macro="" textlink="">
      <xdr:nvSpPr>
        <xdr:cNvPr id="6" name="角丸四角形吹き出し 7">
          <a:extLst>
            <a:ext uri="{FF2B5EF4-FFF2-40B4-BE49-F238E27FC236}">
              <a16:creationId xmlns:a16="http://schemas.microsoft.com/office/drawing/2014/main" id="{00000000-0008-0000-0100-000006000000}"/>
            </a:ext>
          </a:extLst>
        </xdr:cNvPr>
        <xdr:cNvSpPr/>
      </xdr:nvSpPr>
      <xdr:spPr>
        <a:xfrm>
          <a:off x="11897590" y="11741727"/>
          <a:ext cx="3140558" cy="954677"/>
        </a:xfrm>
        <a:prstGeom prst="wedgeRoundRectCallout">
          <a:avLst>
            <a:gd name="adj1" fmla="val -38657"/>
            <a:gd name="adj2" fmla="val -8680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提供する各月の供給力を入力してください</a:t>
          </a:r>
        </a:p>
      </xdr:txBody>
    </xdr:sp>
    <xdr:clientData/>
  </xdr:twoCellAnchor>
  <xdr:twoCellAnchor>
    <xdr:from>
      <xdr:col>17</xdr:col>
      <xdr:colOff>277091</xdr:colOff>
      <xdr:row>31</xdr:row>
      <xdr:rowOff>173183</xdr:rowOff>
    </xdr:from>
    <xdr:to>
      <xdr:col>24</xdr:col>
      <xdr:colOff>142441</xdr:colOff>
      <xdr:row>35</xdr:row>
      <xdr:rowOff>259772</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14079682" y="9317183"/>
          <a:ext cx="3935123" cy="1662544"/>
        </a:xfrm>
        <a:prstGeom prst="wedgeRoundRectCallout">
          <a:avLst>
            <a:gd name="adj1" fmla="val -70612"/>
            <a:gd name="adj2" fmla="val -2317"/>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未落札の送電可能電力以下の整数値を入力してください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小数以下は四捨五入して応札容量を計算します</a:t>
          </a:r>
        </a:p>
      </xdr:txBody>
    </xdr:sp>
    <xdr:clientData/>
  </xdr:twoCellAnchor>
  <xdr:twoCellAnchor>
    <xdr:from>
      <xdr:col>17</xdr:col>
      <xdr:colOff>364490</xdr:colOff>
      <xdr:row>22</xdr:row>
      <xdr:rowOff>132715</xdr:rowOff>
    </xdr:from>
    <xdr:to>
      <xdr:col>23</xdr:col>
      <xdr:colOff>417151</xdr:colOff>
      <xdr:row>23</xdr:row>
      <xdr:rowOff>235199</xdr:rowOff>
    </xdr:to>
    <xdr:sp macro="" textlink="">
      <xdr:nvSpPr>
        <xdr:cNvPr id="8" name="角丸四角形吹き出し 12">
          <a:extLst>
            <a:ext uri="{FF2B5EF4-FFF2-40B4-BE49-F238E27FC236}">
              <a16:creationId xmlns:a16="http://schemas.microsoft.com/office/drawing/2014/main" id="{00000000-0008-0000-0100-000008000000}"/>
            </a:ext>
          </a:extLst>
        </xdr:cNvPr>
        <xdr:cNvSpPr/>
      </xdr:nvSpPr>
      <xdr:spPr>
        <a:xfrm>
          <a:off x="12826365" y="6609715"/>
          <a:ext cx="3100661" cy="404109"/>
        </a:xfrm>
        <a:prstGeom prst="wedgeRoundRectCallout">
          <a:avLst>
            <a:gd name="adj1" fmla="val -79806"/>
            <a:gd name="adj2" fmla="val 4249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メインオークションの応札容量を張り付けてください</a:t>
          </a:r>
        </a:p>
      </xdr:txBody>
    </xdr:sp>
    <xdr:clientData/>
  </xdr:twoCellAnchor>
  <xdr:twoCellAnchor>
    <xdr:from>
      <xdr:col>17</xdr:col>
      <xdr:colOff>317500</xdr:colOff>
      <xdr:row>36</xdr:row>
      <xdr:rowOff>12700</xdr:rowOff>
    </xdr:from>
    <xdr:to>
      <xdr:col>23</xdr:col>
      <xdr:colOff>419171</xdr:colOff>
      <xdr:row>37</xdr:row>
      <xdr:rowOff>81915</xdr:rowOff>
    </xdr:to>
    <xdr:sp macro="" textlink="">
      <xdr:nvSpPr>
        <xdr:cNvPr id="9" name="角丸四角形吹き出し 12">
          <a:extLst>
            <a:ext uri="{FF2B5EF4-FFF2-40B4-BE49-F238E27FC236}">
              <a16:creationId xmlns:a16="http://schemas.microsoft.com/office/drawing/2014/main" id="{00000000-0008-0000-0100-000009000000}"/>
            </a:ext>
          </a:extLst>
        </xdr:cNvPr>
        <xdr:cNvSpPr/>
      </xdr:nvSpPr>
      <xdr:spPr>
        <a:xfrm>
          <a:off x="12801600" y="11798300"/>
          <a:ext cx="3149671" cy="628015"/>
        </a:xfrm>
        <a:prstGeom prst="wedgeRoundRectCallout">
          <a:avLst>
            <a:gd name="adj1" fmla="val -75767"/>
            <a:gd name="adj2" fmla="val -6608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応札容量が約定した場合の、追加オークション分の各月のアセスメント対象容量となります</a:t>
          </a:r>
        </a:p>
      </xdr:txBody>
    </xdr:sp>
    <xdr:clientData/>
  </xdr:twoCellAnchor>
  <xdr:twoCellAnchor>
    <xdr:from>
      <xdr:col>18</xdr:col>
      <xdr:colOff>74930</xdr:colOff>
      <xdr:row>24</xdr:row>
      <xdr:rowOff>15240</xdr:rowOff>
    </xdr:from>
    <xdr:to>
      <xdr:col>23</xdr:col>
      <xdr:colOff>520656</xdr:colOff>
      <xdr:row>25</xdr:row>
      <xdr:rowOff>222250</xdr:rowOff>
    </xdr:to>
    <xdr:sp macro="" textlink="">
      <xdr:nvSpPr>
        <xdr:cNvPr id="12" name="角丸四角形吹き出し 12">
          <a:extLst>
            <a:ext uri="{FF2B5EF4-FFF2-40B4-BE49-F238E27FC236}">
              <a16:creationId xmlns:a16="http://schemas.microsoft.com/office/drawing/2014/main" id="{00000000-0008-0000-0100-00000C000000}"/>
            </a:ext>
          </a:extLst>
        </xdr:cNvPr>
        <xdr:cNvSpPr/>
      </xdr:nvSpPr>
      <xdr:spPr>
        <a:xfrm>
          <a:off x="12933680" y="7254240"/>
          <a:ext cx="3096851" cy="667385"/>
        </a:xfrm>
        <a:prstGeom prst="wedgeRoundRectCallout">
          <a:avLst>
            <a:gd name="adj1" fmla="val -82365"/>
            <a:gd name="adj2" fmla="val -396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調達オークション時点の送電可能電力を入力してください</a:t>
          </a:r>
        </a:p>
      </xdr:txBody>
    </xdr:sp>
    <xdr:clientData/>
  </xdr:twoCellAnchor>
  <xdr:twoCellAnchor>
    <xdr:from>
      <xdr:col>11</xdr:col>
      <xdr:colOff>15875</xdr:colOff>
      <xdr:row>12</xdr:row>
      <xdr:rowOff>206375</xdr:rowOff>
    </xdr:from>
    <xdr:to>
      <xdr:col>14</xdr:col>
      <xdr:colOff>651963</xdr:colOff>
      <xdr:row>13</xdr:row>
      <xdr:rowOff>290285</xdr:rowOff>
    </xdr:to>
    <xdr:sp macro="" textlink="">
      <xdr:nvSpPr>
        <xdr:cNvPr id="11" name="角丸四角形吹き出し 11">
          <a:extLst>
            <a:ext uri="{FF2B5EF4-FFF2-40B4-BE49-F238E27FC236}">
              <a16:creationId xmlns:a16="http://schemas.microsoft.com/office/drawing/2014/main" id="{00000000-0008-0000-0100-00000B000000}"/>
            </a:ext>
          </a:extLst>
        </xdr:cNvPr>
        <xdr:cNvSpPr/>
      </xdr:nvSpPr>
      <xdr:spPr>
        <a:xfrm>
          <a:off x="7715250" y="3143250"/>
          <a:ext cx="3255463" cy="385535"/>
        </a:xfrm>
        <a:prstGeom prst="wedgeRoundRectCallout">
          <a:avLst>
            <a:gd name="adj1" fmla="val -63747"/>
            <a:gd name="adj2" fmla="val 2518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最新の設備容量を整数値で入力してください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190500</xdr:colOff>
      <xdr:row>14</xdr:row>
      <xdr:rowOff>79374</xdr:rowOff>
    </xdr:from>
    <xdr:to>
      <xdr:col>14</xdr:col>
      <xdr:colOff>841375</xdr:colOff>
      <xdr:row>15</xdr:row>
      <xdr:rowOff>243840</xdr:rowOff>
    </xdr:to>
    <xdr:sp macro="" textlink="">
      <xdr:nvSpPr>
        <xdr:cNvPr id="13" name="角丸四角形吹き出し 11">
          <a:extLst>
            <a:ext uri="{FF2B5EF4-FFF2-40B4-BE49-F238E27FC236}">
              <a16:creationId xmlns:a16="http://schemas.microsoft.com/office/drawing/2014/main" id="{00000000-0008-0000-0100-00000D000000}"/>
            </a:ext>
          </a:extLst>
        </xdr:cNvPr>
        <xdr:cNvSpPr/>
      </xdr:nvSpPr>
      <xdr:spPr>
        <a:xfrm>
          <a:off x="7889875" y="3619499"/>
          <a:ext cx="3270250" cy="672466"/>
        </a:xfrm>
        <a:prstGeom prst="wedgeRoundRectCallout">
          <a:avLst>
            <a:gd name="adj1" fmla="val -68474"/>
            <a:gd name="adj2" fmla="val -1967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メインオークション応札時点の送電可能容量を入力してください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02719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190500</xdr:colOff>
      <xdr:row>8</xdr:row>
      <xdr:rowOff>0</xdr:rowOff>
    </xdr:from>
    <xdr:to>
      <xdr:col>25</xdr:col>
      <xdr:colOff>151537</xdr:colOff>
      <xdr:row>22</xdr:row>
      <xdr:rowOff>73026</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4028420" y="1706880"/>
          <a:ext cx="4670197" cy="4568826"/>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（容量提供事業者の皆さま）</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電源等情報（詳細情報）に登録した「設備容量」の応札単位ごとの合計値を入力してください。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p>
      </xdr:txBody>
    </xdr:sp>
    <xdr:clientData/>
  </xdr:twoCellAnchor>
  <xdr:twoCellAnchor>
    <xdr:from>
      <xdr:col>11</xdr:col>
      <xdr:colOff>86592</xdr:colOff>
      <xdr:row>9</xdr:row>
      <xdr:rowOff>34636</xdr:rowOff>
    </xdr:from>
    <xdr:to>
      <xdr:col>14</xdr:col>
      <xdr:colOff>37493</xdr:colOff>
      <xdr:row>10</xdr:row>
      <xdr:rowOff>111033</xdr:rowOff>
    </xdr:to>
    <xdr:sp macro="" textlink="">
      <xdr:nvSpPr>
        <xdr:cNvPr id="4" name="角丸四角形吹き出し 9">
          <a:extLst>
            <a:ext uri="{FF2B5EF4-FFF2-40B4-BE49-F238E27FC236}">
              <a16:creationId xmlns:a16="http://schemas.microsoft.com/office/drawing/2014/main" id="{00000000-0008-0000-0200-000004000000}"/>
            </a:ext>
          </a:extLst>
        </xdr:cNvPr>
        <xdr:cNvSpPr/>
      </xdr:nvSpPr>
      <xdr:spPr>
        <a:xfrm>
          <a:off x="8607137" y="2008909"/>
          <a:ext cx="2860356" cy="388124"/>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17</xdr:col>
      <xdr:colOff>311727</xdr:colOff>
      <xdr:row>28</xdr:row>
      <xdr:rowOff>138545</xdr:rowOff>
    </xdr:from>
    <xdr:to>
      <xdr:col>23</xdr:col>
      <xdr:colOff>366293</xdr:colOff>
      <xdr:row>31</xdr:row>
      <xdr:rowOff>123207</xdr:rowOff>
    </xdr:to>
    <xdr:sp macro="" textlink="">
      <xdr:nvSpPr>
        <xdr:cNvPr id="5" name="角丸四角形吹き出し 12">
          <a:extLst>
            <a:ext uri="{FF2B5EF4-FFF2-40B4-BE49-F238E27FC236}">
              <a16:creationId xmlns:a16="http://schemas.microsoft.com/office/drawing/2014/main" id="{00000000-0008-0000-0200-000005000000}"/>
            </a:ext>
          </a:extLst>
        </xdr:cNvPr>
        <xdr:cNvSpPr/>
      </xdr:nvSpPr>
      <xdr:spPr>
        <a:xfrm>
          <a:off x="14114318" y="8347363"/>
          <a:ext cx="3431611" cy="919844"/>
        </a:xfrm>
        <a:prstGeom prst="wedgeRoundRectCallout">
          <a:avLst>
            <a:gd name="adj1" fmla="val -73750"/>
            <a:gd name="adj2" fmla="val 4712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13</xdr:col>
      <xdr:colOff>762000</xdr:colOff>
      <xdr:row>37</xdr:row>
      <xdr:rowOff>190499</xdr:rowOff>
    </xdr:from>
    <xdr:to>
      <xdr:col>18</xdr:col>
      <xdr:colOff>127195</xdr:colOff>
      <xdr:row>42</xdr:row>
      <xdr:rowOff>106085</xdr:rowOff>
    </xdr:to>
    <xdr:sp macro="" textlink="">
      <xdr:nvSpPr>
        <xdr:cNvPr id="6" name="角丸四角形吹き出し 7">
          <a:extLst>
            <a:ext uri="{FF2B5EF4-FFF2-40B4-BE49-F238E27FC236}">
              <a16:creationId xmlns:a16="http://schemas.microsoft.com/office/drawing/2014/main" id="{00000000-0008-0000-0200-000006000000}"/>
            </a:ext>
          </a:extLst>
        </xdr:cNvPr>
        <xdr:cNvSpPr/>
      </xdr:nvSpPr>
      <xdr:spPr>
        <a:xfrm>
          <a:off x="11222182" y="11776363"/>
          <a:ext cx="3140558" cy="954677"/>
        </a:xfrm>
        <a:prstGeom prst="wedgeRoundRectCallout">
          <a:avLst>
            <a:gd name="adj1" fmla="val -38657"/>
            <a:gd name="adj2" fmla="val -8680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提供する各月の供給力を入力してください</a:t>
          </a:r>
        </a:p>
      </xdr:txBody>
    </xdr:sp>
    <xdr:clientData/>
  </xdr:twoCellAnchor>
  <xdr:twoCellAnchor>
    <xdr:from>
      <xdr:col>18</xdr:col>
      <xdr:colOff>1</xdr:colOff>
      <xdr:row>31</xdr:row>
      <xdr:rowOff>170873</xdr:rowOff>
    </xdr:from>
    <xdr:to>
      <xdr:col>24</xdr:col>
      <xdr:colOff>298305</xdr:colOff>
      <xdr:row>35</xdr:row>
      <xdr:rowOff>250535</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12877801" y="10076873"/>
          <a:ext cx="3574904" cy="1654462"/>
        </a:xfrm>
        <a:prstGeom prst="wedgeRoundRectCallout">
          <a:avLst>
            <a:gd name="adj1" fmla="val -77027"/>
            <a:gd name="adj2" fmla="val -234"/>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未落札の送電可能電力以下の整数値を入力してください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小数以下は四捨五入して応札容量を計算します</a:t>
          </a:r>
        </a:p>
      </xdr:txBody>
    </xdr:sp>
    <xdr:clientData/>
  </xdr:twoCellAnchor>
  <xdr:twoCellAnchor>
    <xdr:from>
      <xdr:col>17</xdr:col>
      <xdr:colOff>324485</xdr:colOff>
      <xdr:row>22</xdr:row>
      <xdr:rowOff>160655</xdr:rowOff>
    </xdr:from>
    <xdr:to>
      <xdr:col>23</xdr:col>
      <xdr:colOff>362585</xdr:colOff>
      <xdr:row>23</xdr:row>
      <xdr:rowOff>254000</xdr:rowOff>
    </xdr:to>
    <xdr:sp macro="" textlink="">
      <xdr:nvSpPr>
        <xdr:cNvPr id="8" name="角丸四角形吹き出し 12">
          <a:extLst>
            <a:ext uri="{FF2B5EF4-FFF2-40B4-BE49-F238E27FC236}">
              <a16:creationId xmlns:a16="http://schemas.microsoft.com/office/drawing/2014/main" id="{00000000-0008-0000-0200-000008000000}"/>
            </a:ext>
          </a:extLst>
        </xdr:cNvPr>
        <xdr:cNvSpPr/>
      </xdr:nvSpPr>
      <xdr:spPr>
        <a:xfrm>
          <a:off x="12786360" y="6637655"/>
          <a:ext cx="3086100" cy="394970"/>
        </a:xfrm>
        <a:prstGeom prst="wedgeRoundRectCallout">
          <a:avLst>
            <a:gd name="adj1" fmla="val -78571"/>
            <a:gd name="adj2" fmla="val 3536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メインオークションの応札容量を張り付けてください</a:t>
          </a:r>
        </a:p>
      </xdr:txBody>
    </xdr:sp>
    <xdr:clientData/>
  </xdr:twoCellAnchor>
  <xdr:twoCellAnchor>
    <xdr:from>
      <xdr:col>18</xdr:col>
      <xdr:colOff>50800</xdr:colOff>
      <xdr:row>36</xdr:row>
      <xdr:rowOff>50800</xdr:rowOff>
    </xdr:from>
    <xdr:to>
      <xdr:col>23</xdr:col>
      <xdr:colOff>546171</xdr:colOff>
      <xdr:row>37</xdr:row>
      <xdr:rowOff>120015</xdr:rowOff>
    </xdr:to>
    <xdr:sp macro="" textlink="">
      <xdr:nvSpPr>
        <xdr:cNvPr id="9" name="角丸四角形吹き出し 12">
          <a:extLst>
            <a:ext uri="{FF2B5EF4-FFF2-40B4-BE49-F238E27FC236}">
              <a16:creationId xmlns:a16="http://schemas.microsoft.com/office/drawing/2014/main" id="{00000000-0008-0000-0200-000009000000}"/>
            </a:ext>
          </a:extLst>
        </xdr:cNvPr>
        <xdr:cNvSpPr/>
      </xdr:nvSpPr>
      <xdr:spPr>
        <a:xfrm>
          <a:off x="12928600" y="11836400"/>
          <a:ext cx="3149671" cy="628015"/>
        </a:xfrm>
        <a:prstGeom prst="wedgeRoundRectCallout">
          <a:avLst>
            <a:gd name="adj1" fmla="val -81009"/>
            <a:gd name="adj2" fmla="val -8428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応札容量が約定した場合の、追加オークション分の各月のアセスメント対象容量となります</a:t>
          </a:r>
        </a:p>
      </xdr:txBody>
    </xdr:sp>
    <xdr:clientData/>
  </xdr:twoCellAnchor>
  <xdr:twoCellAnchor>
    <xdr:from>
      <xdr:col>17</xdr:col>
      <xdr:colOff>351155</xdr:colOff>
      <xdr:row>24</xdr:row>
      <xdr:rowOff>140970</xdr:rowOff>
    </xdr:from>
    <xdr:to>
      <xdr:col>23</xdr:col>
      <xdr:colOff>392386</xdr:colOff>
      <xdr:row>25</xdr:row>
      <xdr:rowOff>346075</xdr:rowOff>
    </xdr:to>
    <xdr:sp macro="" textlink="">
      <xdr:nvSpPr>
        <xdr:cNvPr id="12" name="角丸四角形吹き出し 12">
          <a:extLst>
            <a:ext uri="{FF2B5EF4-FFF2-40B4-BE49-F238E27FC236}">
              <a16:creationId xmlns:a16="http://schemas.microsoft.com/office/drawing/2014/main" id="{00000000-0008-0000-0200-00000C000000}"/>
            </a:ext>
          </a:extLst>
        </xdr:cNvPr>
        <xdr:cNvSpPr/>
      </xdr:nvSpPr>
      <xdr:spPr>
        <a:xfrm>
          <a:off x="12813030" y="7379970"/>
          <a:ext cx="3089231" cy="665480"/>
        </a:xfrm>
        <a:prstGeom prst="wedgeRoundRectCallout">
          <a:avLst>
            <a:gd name="adj1" fmla="val -82365"/>
            <a:gd name="adj2" fmla="val -2543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調達オークション時点の送電可能電力を入力してください</a:t>
          </a:r>
        </a:p>
      </xdr:txBody>
    </xdr:sp>
    <xdr:clientData/>
  </xdr:twoCellAnchor>
  <xdr:twoCellAnchor>
    <xdr:from>
      <xdr:col>11</xdr:col>
      <xdr:colOff>0</xdr:colOff>
      <xdr:row>12</xdr:row>
      <xdr:rowOff>158750</xdr:rowOff>
    </xdr:from>
    <xdr:to>
      <xdr:col>14</xdr:col>
      <xdr:colOff>636088</xdr:colOff>
      <xdr:row>13</xdr:row>
      <xdr:rowOff>242660</xdr:rowOff>
    </xdr:to>
    <xdr:sp macro="" textlink="">
      <xdr:nvSpPr>
        <xdr:cNvPr id="11" name="角丸四角形吹き出し 11">
          <a:extLst>
            <a:ext uri="{FF2B5EF4-FFF2-40B4-BE49-F238E27FC236}">
              <a16:creationId xmlns:a16="http://schemas.microsoft.com/office/drawing/2014/main" id="{00000000-0008-0000-0200-00000B000000}"/>
            </a:ext>
          </a:extLst>
        </xdr:cNvPr>
        <xdr:cNvSpPr/>
      </xdr:nvSpPr>
      <xdr:spPr>
        <a:xfrm>
          <a:off x="7699375" y="3095625"/>
          <a:ext cx="3255463" cy="385535"/>
        </a:xfrm>
        <a:prstGeom prst="wedgeRoundRectCallout">
          <a:avLst>
            <a:gd name="adj1" fmla="val -63747"/>
            <a:gd name="adj2" fmla="val 2518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最新の設備容量を整数値で入力してください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15875</xdr:colOff>
      <xdr:row>14</xdr:row>
      <xdr:rowOff>95250</xdr:rowOff>
    </xdr:from>
    <xdr:to>
      <xdr:col>14</xdr:col>
      <xdr:colOff>670560</xdr:colOff>
      <xdr:row>15</xdr:row>
      <xdr:rowOff>259716</xdr:rowOff>
    </xdr:to>
    <xdr:sp macro="" textlink="">
      <xdr:nvSpPr>
        <xdr:cNvPr id="14" name="角丸四角形吹き出し 11">
          <a:extLst>
            <a:ext uri="{FF2B5EF4-FFF2-40B4-BE49-F238E27FC236}">
              <a16:creationId xmlns:a16="http://schemas.microsoft.com/office/drawing/2014/main" id="{00000000-0008-0000-0200-00000E000000}"/>
            </a:ext>
          </a:extLst>
        </xdr:cNvPr>
        <xdr:cNvSpPr/>
      </xdr:nvSpPr>
      <xdr:spPr>
        <a:xfrm>
          <a:off x="7715250" y="3635375"/>
          <a:ext cx="3274060" cy="672466"/>
        </a:xfrm>
        <a:prstGeom prst="wedgeRoundRectCallout">
          <a:avLst>
            <a:gd name="adj1" fmla="val -68474"/>
            <a:gd name="adj2" fmla="val -1967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メインオークション応札時点の送電可能容量を入力してください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02719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228600</xdr:colOff>
      <xdr:row>8</xdr:row>
      <xdr:rowOff>0</xdr:rowOff>
    </xdr:from>
    <xdr:to>
      <xdr:col>25</xdr:col>
      <xdr:colOff>189637</xdr:colOff>
      <xdr:row>22</xdr:row>
      <xdr:rowOff>73026</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4066520" y="1706880"/>
          <a:ext cx="4670197" cy="4568826"/>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（容量提供事業者の皆さま）</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電源等情報（詳細情報）に登録した「設備容量」の応札単位ごとの合計値を入力してください。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p>
      </xdr:txBody>
    </xdr:sp>
    <xdr:clientData/>
  </xdr:twoCellAnchor>
  <xdr:twoCellAnchor>
    <xdr:from>
      <xdr:col>12</xdr:col>
      <xdr:colOff>127000</xdr:colOff>
      <xdr:row>9</xdr:row>
      <xdr:rowOff>31750</xdr:rowOff>
    </xdr:from>
    <xdr:to>
      <xdr:col>15</xdr:col>
      <xdr:colOff>82231</xdr:colOff>
      <xdr:row>10</xdr:row>
      <xdr:rowOff>118249</xdr:rowOff>
    </xdr:to>
    <xdr:sp macro="" textlink="">
      <xdr:nvSpPr>
        <xdr:cNvPr id="4" name="角丸四角形吹き出し 9">
          <a:extLst>
            <a:ext uri="{FF2B5EF4-FFF2-40B4-BE49-F238E27FC236}">
              <a16:creationId xmlns:a16="http://schemas.microsoft.com/office/drawing/2014/main" id="{00000000-0008-0000-0300-000004000000}"/>
            </a:ext>
          </a:extLst>
        </xdr:cNvPr>
        <xdr:cNvSpPr/>
      </xdr:nvSpPr>
      <xdr:spPr>
        <a:xfrm>
          <a:off x="9588500" y="1984375"/>
          <a:ext cx="2860356" cy="388124"/>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17</xdr:col>
      <xdr:colOff>365125</xdr:colOff>
      <xdr:row>27</xdr:row>
      <xdr:rowOff>250825</xdr:rowOff>
    </xdr:from>
    <xdr:to>
      <xdr:col>23</xdr:col>
      <xdr:colOff>462986</xdr:colOff>
      <xdr:row>30</xdr:row>
      <xdr:rowOff>262619</xdr:rowOff>
    </xdr:to>
    <xdr:sp macro="" textlink="">
      <xdr:nvSpPr>
        <xdr:cNvPr id="5" name="角丸四角形吹き出し 12">
          <a:extLst>
            <a:ext uri="{FF2B5EF4-FFF2-40B4-BE49-F238E27FC236}">
              <a16:creationId xmlns:a16="http://schemas.microsoft.com/office/drawing/2014/main" id="{00000000-0008-0000-0300-000005000000}"/>
            </a:ext>
          </a:extLst>
        </xdr:cNvPr>
        <xdr:cNvSpPr/>
      </xdr:nvSpPr>
      <xdr:spPr>
        <a:xfrm>
          <a:off x="12849225" y="8937625"/>
          <a:ext cx="3145861" cy="926194"/>
        </a:xfrm>
        <a:prstGeom prst="wedgeRoundRectCallout">
          <a:avLst>
            <a:gd name="adj1" fmla="val -75534"/>
            <a:gd name="adj2" fmla="val 6226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13</xdr:col>
      <xdr:colOff>222250</xdr:colOff>
      <xdr:row>38</xdr:row>
      <xdr:rowOff>31750</xdr:rowOff>
    </xdr:from>
    <xdr:to>
      <xdr:col>17</xdr:col>
      <xdr:colOff>29058</xdr:colOff>
      <xdr:row>42</xdr:row>
      <xdr:rowOff>160927</xdr:rowOff>
    </xdr:to>
    <xdr:sp macro="" textlink="">
      <xdr:nvSpPr>
        <xdr:cNvPr id="6" name="角丸四角形吹き出し 7">
          <a:extLst>
            <a:ext uri="{FF2B5EF4-FFF2-40B4-BE49-F238E27FC236}">
              <a16:creationId xmlns:a16="http://schemas.microsoft.com/office/drawing/2014/main" id="{00000000-0008-0000-0300-000006000000}"/>
            </a:ext>
          </a:extLst>
        </xdr:cNvPr>
        <xdr:cNvSpPr/>
      </xdr:nvSpPr>
      <xdr:spPr>
        <a:xfrm>
          <a:off x="10652125" y="11652250"/>
          <a:ext cx="3140558" cy="954677"/>
        </a:xfrm>
        <a:prstGeom prst="wedgeRoundRectCallout">
          <a:avLst>
            <a:gd name="adj1" fmla="val -38657"/>
            <a:gd name="adj2" fmla="val -8680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提供する各月の供給力を入力してください</a:t>
          </a:r>
        </a:p>
      </xdr:txBody>
    </xdr:sp>
    <xdr:clientData/>
  </xdr:twoCellAnchor>
  <xdr:twoCellAnchor>
    <xdr:from>
      <xdr:col>17</xdr:col>
      <xdr:colOff>301625</xdr:colOff>
      <xdr:row>31</xdr:row>
      <xdr:rowOff>130175</xdr:rowOff>
    </xdr:from>
    <xdr:to>
      <xdr:col>24</xdr:col>
      <xdr:colOff>220373</xdr:colOff>
      <xdr:row>35</xdr:row>
      <xdr:rowOff>240144</xdr:rowOff>
    </xdr:to>
    <xdr:sp macro="" textlink="">
      <xdr:nvSpPr>
        <xdr:cNvPr id="7" name="角丸四角形吹き出し 6">
          <a:extLst>
            <a:ext uri="{FF2B5EF4-FFF2-40B4-BE49-F238E27FC236}">
              <a16:creationId xmlns:a16="http://schemas.microsoft.com/office/drawing/2014/main" id="{00000000-0008-0000-0300-000007000000}"/>
            </a:ext>
          </a:extLst>
        </xdr:cNvPr>
        <xdr:cNvSpPr/>
      </xdr:nvSpPr>
      <xdr:spPr>
        <a:xfrm>
          <a:off x="12785725" y="10036175"/>
          <a:ext cx="3589048" cy="1684769"/>
        </a:xfrm>
        <a:prstGeom prst="wedgeRoundRectCallout">
          <a:avLst>
            <a:gd name="adj1" fmla="val -72997"/>
            <a:gd name="adj2" fmla="val -3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未落札の送電可能電力以下の整数値を入力してください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小数以下は四捨五入して応札容量を計算します</a:t>
          </a:r>
        </a:p>
      </xdr:txBody>
    </xdr:sp>
    <xdr:clientData/>
  </xdr:twoCellAnchor>
  <xdr:twoCellAnchor>
    <xdr:from>
      <xdr:col>17</xdr:col>
      <xdr:colOff>212090</xdr:colOff>
      <xdr:row>22</xdr:row>
      <xdr:rowOff>238125</xdr:rowOff>
    </xdr:from>
    <xdr:to>
      <xdr:col>23</xdr:col>
      <xdr:colOff>304800</xdr:colOff>
      <xdr:row>23</xdr:row>
      <xdr:rowOff>334010</xdr:rowOff>
    </xdr:to>
    <xdr:sp macro="" textlink="">
      <xdr:nvSpPr>
        <xdr:cNvPr id="8" name="角丸四角形吹き出し 12">
          <a:extLst>
            <a:ext uri="{FF2B5EF4-FFF2-40B4-BE49-F238E27FC236}">
              <a16:creationId xmlns:a16="http://schemas.microsoft.com/office/drawing/2014/main" id="{00000000-0008-0000-0300-000008000000}"/>
            </a:ext>
          </a:extLst>
        </xdr:cNvPr>
        <xdr:cNvSpPr/>
      </xdr:nvSpPr>
      <xdr:spPr>
        <a:xfrm>
          <a:off x="12673965" y="6715125"/>
          <a:ext cx="3140710" cy="397510"/>
        </a:xfrm>
        <a:prstGeom prst="wedgeRoundRectCallout">
          <a:avLst>
            <a:gd name="adj1" fmla="val -79806"/>
            <a:gd name="adj2" fmla="val 4249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メインオークションの応札容量を張り付けてください</a:t>
          </a:r>
        </a:p>
      </xdr:txBody>
    </xdr:sp>
    <xdr:clientData/>
  </xdr:twoCellAnchor>
  <xdr:twoCellAnchor>
    <xdr:from>
      <xdr:col>18</xdr:col>
      <xdr:colOff>12700</xdr:colOff>
      <xdr:row>36</xdr:row>
      <xdr:rowOff>88900</xdr:rowOff>
    </xdr:from>
    <xdr:to>
      <xdr:col>23</xdr:col>
      <xdr:colOff>508071</xdr:colOff>
      <xdr:row>37</xdr:row>
      <xdr:rowOff>158115</xdr:rowOff>
    </xdr:to>
    <xdr:sp macro="" textlink="">
      <xdr:nvSpPr>
        <xdr:cNvPr id="9" name="角丸四角形吹き出し 12">
          <a:extLst>
            <a:ext uri="{FF2B5EF4-FFF2-40B4-BE49-F238E27FC236}">
              <a16:creationId xmlns:a16="http://schemas.microsoft.com/office/drawing/2014/main" id="{00000000-0008-0000-0300-000009000000}"/>
            </a:ext>
          </a:extLst>
        </xdr:cNvPr>
        <xdr:cNvSpPr/>
      </xdr:nvSpPr>
      <xdr:spPr>
        <a:xfrm>
          <a:off x="12890500" y="11874500"/>
          <a:ext cx="3149671" cy="628015"/>
        </a:xfrm>
        <a:prstGeom prst="wedgeRoundRectCallout">
          <a:avLst>
            <a:gd name="adj1" fmla="val -78993"/>
            <a:gd name="adj2" fmla="val -8630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応札容量が約定した場合の、追加オークション分の各月のアセスメント対象容量となります</a:t>
          </a:r>
        </a:p>
      </xdr:txBody>
    </xdr:sp>
    <xdr:clientData/>
  </xdr:twoCellAnchor>
  <xdr:twoCellAnchor>
    <xdr:from>
      <xdr:col>17</xdr:col>
      <xdr:colOff>281940</xdr:colOff>
      <xdr:row>24</xdr:row>
      <xdr:rowOff>170815</xdr:rowOff>
    </xdr:from>
    <xdr:to>
      <xdr:col>23</xdr:col>
      <xdr:colOff>325076</xdr:colOff>
      <xdr:row>25</xdr:row>
      <xdr:rowOff>377825</xdr:rowOff>
    </xdr:to>
    <xdr:sp macro="" textlink="">
      <xdr:nvSpPr>
        <xdr:cNvPr id="12" name="角丸四角形吹き出し 12">
          <a:extLst>
            <a:ext uri="{FF2B5EF4-FFF2-40B4-BE49-F238E27FC236}">
              <a16:creationId xmlns:a16="http://schemas.microsoft.com/office/drawing/2014/main" id="{00000000-0008-0000-0300-00000C000000}"/>
            </a:ext>
          </a:extLst>
        </xdr:cNvPr>
        <xdr:cNvSpPr/>
      </xdr:nvSpPr>
      <xdr:spPr>
        <a:xfrm>
          <a:off x="12743815" y="7409815"/>
          <a:ext cx="3091136" cy="667385"/>
        </a:xfrm>
        <a:prstGeom prst="wedgeRoundRectCallout">
          <a:avLst>
            <a:gd name="adj1" fmla="val -83392"/>
            <a:gd name="adj2" fmla="val -32510"/>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調達オークション時点の送電可能電力を入力してください</a:t>
          </a:r>
        </a:p>
      </xdr:txBody>
    </xdr:sp>
    <xdr:clientData/>
  </xdr:twoCellAnchor>
  <xdr:twoCellAnchor>
    <xdr:from>
      <xdr:col>11</xdr:col>
      <xdr:colOff>63500</xdr:colOff>
      <xdr:row>12</xdr:row>
      <xdr:rowOff>158750</xdr:rowOff>
    </xdr:from>
    <xdr:to>
      <xdr:col>14</xdr:col>
      <xdr:colOff>699588</xdr:colOff>
      <xdr:row>13</xdr:row>
      <xdr:rowOff>242660</xdr:rowOff>
    </xdr:to>
    <xdr:sp macro="" textlink="">
      <xdr:nvSpPr>
        <xdr:cNvPr id="11" name="角丸四角形吹き出し 11">
          <a:extLst>
            <a:ext uri="{FF2B5EF4-FFF2-40B4-BE49-F238E27FC236}">
              <a16:creationId xmlns:a16="http://schemas.microsoft.com/office/drawing/2014/main" id="{00000000-0008-0000-0300-00000B000000}"/>
            </a:ext>
          </a:extLst>
        </xdr:cNvPr>
        <xdr:cNvSpPr/>
      </xdr:nvSpPr>
      <xdr:spPr>
        <a:xfrm>
          <a:off x="7762875" y="3095625"/>
          <a:ext cx="3255463" cy="385535"/>
        </a:xfrm>
        <a:prstGeom prst="wedgeRoundRectCallout">
          <a:avLst>
            <a:gd name="adj1" fmla="val -63747"/>
            <a:gd name="adj2" fmla="val 2518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最新の設備容量を整数値で入力してください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111125</xdr:colOff>
      <xdr:row>14</xdr:row>
      <xdr:rowOff>79375</xdr:rowOff>
    </xdr:from>
    <xdr:to>
      <xdr:col>14</xdr:col>
      <xdr:colOff>758190</xdr:colOff>
      <xdr:row>15</xdr:row>
      <xdr:rowOff>243841</xdr:rowOff>
    </xdr:to>
    <xdr:sp macro="" textlink="">
      <xdr:nvSpPr>
        <xdr:cNvPr id="14" name="角丸四角形吹き出し 11">
          <a:extLst>
            <a:ext uri="{FF2B5EF4-FFF2-40B4-BE49-F238E27FC236}">
              <a16:creationId xmlns:a16="http://schemas.microsoft.com/office/drawing/2014/main" id="{00000000-0008-0000-0300-00000E000000}"/>
            </a:ext>
          </a:extLst>
        </xdr:cNvPr>
        <xdr:cNvSpPr/>
      </xdr:nvSpPr>
      <xdr:spPr>
        <a:xfrm>
          <a:off x="7810500" y="3619500"/>
          <a:ext cx="3266440" cy="672466"/>
        </a:xfrm>
        <a:prstGeom prst="wedgeRoundRectCallout">
          <a:avLst>
            <a:gd name="adj1" fmla="val -68474"/>
            <a:gd name="adj2" fmla="val -1967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メインオークション応札時点の送電可能容量を入力してください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12</xdr:col>
      <xdr:colOff>12302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228890"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95250</xdr:colOff>
          <xdr:row>9</xdr:row>
          <xdr:rowOff>28575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12065</xdr:colOff>
      <xdr:row>0</xdr:row>
      <xdr:rowOff>96520</xdr:rowOff>
    </xdr:from>
    <xdr:to>
      <xdr:col>25</xdr:col>
      <xdr:colOff>368707</xdr:colOff>
      <xdr:row>16</xdr:row>
      <xdr:rowOff>234315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0756265" y="96520"/>
          <a:ext cx="4255542" cy="4011295"/>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電源等情報（詳細情報）に登録した「設備容量」の応札単位ごとの合計値を入力してください。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部分はゼロとし、入力箇所（黄色セル）に記入してください。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02719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18</xdr:col>
      <xdr:colOff>313055</xdr:colOff>
      <xdr:row>0</xdr:row>
      <xdr:rowOff>10161</xdr:rowOff>
    </xdr:from>
    <xdr:to>
      <xdr:col>26</xdr:col>
      <xdr:colOff>63907</xdr:colOff>
      <xdr:row>15</xdr:row>
      <xdr:rowOff>457201</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190855" y="10161"/>
          <a:ext cx="4272052" cy="439674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（容量提供事業者の皆さま）</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電源等情報（詳細情報）に登録した「設備容量」の応札単位ごとの合計値を入力してください。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02719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19</xdr:col>
      <xdr:colOff>50800</xdr:colOff>
      <xdr:row>7</xdr:row>
      <xdr:rowOff>177800</xdr:rowOff>
    </xdr:from>
    <xdr:to>
      <xdr:col>26</xdr:col>
      <xdr:colOff>176937</xdr:colOff>
      <xdr:row>20</xdr:row>
      <xdr:rowOff>279400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3322300" y="1600200"/>
          <a:ext cx="4596537" cy="433070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（容量提供事業者の皆さま）</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電源等情報（詳細情報）に登録した「設備容量」の応札単位ごとの合計値を入力してください。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02719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19</xdr:col>
      <xdr:colOff>165100</xdr:colOff>
      <xdr:row>8</xdr:row>
      <xdr:rowOff>12700</xdr:rowOff>
    </xdr:from>
    <xdr:to>
      <xdr:col>26</xdr:col>
      <xdr:colOff>291237</xdr:colOff>
      <xdr:row>20</xdr:row>
      <xdr:rowOff>381000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436600" y="1638300"/>
          <a:ext cx="4253637" cy="434340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（容量提供事業者の皆さま）</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電源等情報（詳細情報）に登録した「設備容量」の応札単位ごとの合計値を入力してください。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11</xdr:col>
      <xdr:colOff>518056</xdr:colOff>
      <xdr:row>0</xdr:row>
      <xdr:rowOff>0</xdr:rowOff>
    </xdr:from>
    <xdr:ext cx="4035208" cy="473463"/>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7702627" y="0"/>
          <a:ext cx="4035208"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年度以降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A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21499</xdr:rowOff>
    </xdr:from>
    <xdr:to>
      <xdr:col>11</xdr:col>
      <xdr:colOff>340178</xdr:colOff>
      <xdr:row>2</xdr:row>
      <xdr:rowOff>134166</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0" y="21499"/>
          <a:ext cx="6871607" cy="520881"/>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容量市場システムへのデータ取り込み用シート</a:t>
          </a:r>
          <a:endParaRPr kumimoji="1" lang="en-US" altLang="ja-JP" sz="1400">
            <a:solidFill>
              <a:srgbClr val="FF0000"/>
            </a:solidFill>
          </a:endParaRPr>
        </a:p>
      </xdr:txBody>
    </xdr:sp>
    <xdr:clientData/>
  </xdr:twoCellAnchor>
  <xdr:twoCellAnchor>
    <xdr:from>
      <xdr:col>20</xdr:col>
      <xdr:colOff>408576</xdr:colOff>
      <xdr:row>11</xdr:row>
      <xdr:rowOff>161380</xdr:rowOff>
    </xdr:from>
    <xdr:to>
      <xdr:col>27</xdr:col>
      <xdr:colOff>572859</xdr:colOff>
      <xdr:row>13</xdr:row>
      <xdr:rowOff>344804</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13210176" y="2556237"/>
          <a:ext cx="4964883" cy="793024"/>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（実需給</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2025</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以降版）</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24</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16</xdr:col>
      <xdr:colOff>389981</xdr:colOff>
      <xdr:row>12</xdr:row>
      <xdr:rowOff>227059</xdr:rowOff>
    </xdr:from>
    <xdr:to>
      <xdr:col>20</xdr:col>
      <xdr:colOff>410481</xdr:colOff>
      <xdr:row>12</xdr:row>
      <xdr:rowOff>252140</xdr:rowOff>
    </xdr:to>
    <xdr:cxnSp macro="">
      <xdr:nvCxnSpPr>
        <xdr:cNvPr id="7" name="直線矢印コネクタ 6">
          <a:extLst>
            <a:ext uri="{FF2B5EF4-FFF2-40B4-BE49-F238E27FC236}">
              <a16:creationId xmlns:a16="http://schemas.microsoft.com/office/drawing/2014/main" id="{00000000-0008-0000-0A00-000007000000}"/>
            </a:ext>
          </a:extLst>
        </xdr:cNvPr>
        <xdr:cNvCxnSpPr>
          <a:stCxn id="5" idx="1"/>
        </xdr:cNvCxnSpPr>
      </xdr:nvCxnSpPr>
      <xdr:spPr>
        <a:xfrm flipH="1" flipV="1">
          <a:off x="11493410" y="2926716"/>
          <a:ext cx="1718671" cy="25081"/>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711382</xdr:colOff>
      <xdr:row>12</xdr:row>
      <xdr:rowOff>252140</xdr:rowOff>
    </xdr:from>
    <xdr:to>
      <xdr:col>20</xdr:col>
      <xdr:colOff>410481</xdr:colOff>
      <xdr:row>23</xdr:row>
      <xdr:rowOff>161381</xdr:rowOff>
    </xdr:to>
    <xdr:cxnSp macro="">
      <xdr:nvCxnSpPr>
        <xdr:cNvPr id="8" name="直線矢印コネクタ 7">
          <a:extLst>
            <a:ext uri="{FF2B5EF4-FFF2-40B4-BE49-F238E27FC236}">
              <a16:creationId xmlns:a16="http://schemas.microsoft.com/office/drawing/2014/main" id="{00000000-0008-0000-0A00-000008000000}"/>
            </a:ext>
          </a:extLst>
        </xdr:cNvPr>
        <xdr:cNvCxnSpPr>
          <a:stCxn id="5" idx="1"/>
        </xdr:cNvCxnSpPr>
      </xdr:nvCxnSpPr>
      <xdr:spPr>
        <a:xfrm flipH="1">
          <a:off x="11031039" y="2951797"/>
          <a:ext cx="2181042" cy="3414441"/>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1.bin"/><Relationship Id="rId5" Type="http://schemas.openxmlformats.org/officeDocument/2006/relationships/comments" Target="../comments2.xml"/><Relationship Id="rId4"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1575A-178F-4B8B-AB92-91E601E8A86C}">
  <sheetPr codeName="Sheet8">
    <tabColor theme="0" tint="-0.499984740745262"/>
    <pageSetUpPr fitToPage="1"/>
  </sheetPr>
  <dimension ref="A1:Q48"/>
  <sheetViews>
    <sheetView showGridLines="0" tabSelected="1" zoomScale="85" zoomScaleNormal="85" workbookViewId="0"/>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17" t="s">
        <v>51</v>
      </c>
      <c r="B1" s="17"/>
      <c r="C1" s="17"/>
      <c r="D1" s="17"/>
      <c r="E1" s="17"/>
      <c r="F1" s="35" t="s">
        <v>53</v>
      </c>
      <c r="G1" s="35"/>
      <c r="H1" s="35"/>
      <c r="I1" s="19" t="s">
        <v>52</v>
      </c>
    </row>
    <row r="2" spans="1:17" ht="16.2" x14ac:dyDescent="0.3">
      <c r="A2" s="124" t="s">
        <v>0</v>
      </c>
      <c r="B2" s="125"/>
      <c r="C2" s="131"/>
      <c r="D2" s="132"/>
      <c r="E2" s="3"/>
      <c r="F2" s="3"/>
      <c r="G2" s="3"/>
      <c r="H2" s="3"/>
      <c r="I2" s="3"/>
      <c r="J2" s="3"/>
      <c r="K2" s="3"/>
      <c r="L2" s="3"/>
      <c r="M2" s="3"/>
      <c r="N2" s="3"/>
      <c r="O2" s="3"/>
      <c r="P2" s="3"/>
      <c r="Q2" s="3"/>
    </row>
    <row r="3" spans="1:17" ht="16.2" x14ac:dyDescent="0.3">
      <c r="A3" s="23"/>
      <c r="B3" s="12"/>
      <c r="C3" s="3"/>
      <c r="D3" s="3"/>
      <c r="E3" s="3"/>
      <c r="F3" s="3"/>
      <c r="G3" s="3"/>
      <c r="H3" s="3"/>
      <c r="I3" s="3"/>
      <c r="J3" s="3"/>
      <c r="K3" s="3"/>
      <c r="L3" s="3"/>
      <c r="M3" s="3"/>
      <c r="N3" s="3"/>
      <c r="O3" s="3"/>
      <c r="P3" s="3"/>
      <c r="Q3" s="3"/>
    </row>
    <row r="4" spans="1:17" ht="16.2" x14ac:dyDescent="0.3">
      <c r="A4" s="126" t="s">
        <v>124</v>
      </c>
      <c r="B4" s="126"/>
      <c r="C4" s="126"/>
      <c r="D4" s="126"/>
      <c r="E4" s="126"/>
      <c r="F4" s="126"/>
      <c r="G4" s="126"/>
      <c r="H4" s="126"/>
      <c r="I4" s="126"/>
      <c r="J4" s="126"/>
      <c r="K4" s="126"/>
      <c r="L4" s="126"/>
      <c r="M4" s="126"/>
      <c r="N4" s="126"/>
      <c r="O4" s="126"/>
      <c r="P4" s="126"/>
      <c r="Q4" s="126"/>
    </row>
    <row r="5" spans="1:17" ht="16.2" x14ac:dyDescent="0.3">
      <c r="A5" s="3"/>
      <c r="B5" s="3"/>
      <c r="C5" s="3"/>
      <c r="D5" s="3"/>
      <c r="E5" s="3"/>
      <c r="F5" s="3"/>
      <c r="G5" s="3"/>
      <c r="H5" s="3"/>
      <c r="I5" s="3"/>
      <c r="J5" s="3"/>
      <c r="K5" s="3"/>
      <c r="L5" s="3"/>
      <c r="M5" s="3"/>
      <c r="N5" s="3"/>
      <c r="O5" s="3"/>
      <c r="P5" s="3"/>
      <c r="Q5" s="3"/>
    </row>
    <row r="6" spans="1:17" ht="16.2" x14ac:dyDescent="0.3">
      <c r="A6" s="126" t="s">
        <v>35</v>
      </c>
      <c r="B6" s="126"/>
      <c r="C6" s="126"/>
      <c r="D6" s="126"/>
      <c r="E6" s="126"/>
      <c r="F6" s="126"/>
      <c r="G6" s="126"/>
      <c r="H6" s="126"/>
      <c r="I6" s="126"/>
      <c r="J6" s="126"/>
      <c r="K6" s="126"/>
      <c r="L6" s="126"/>
      <c r="M6" s="126"/>
      <c r="N6" s="126"/>
      <c r="O6" s="126"/>
      <c r="P6" s="126"/>
      <c r="Q6" s="126"/>
    </row>
    <row r="7" spans="1:17" ht="16.2" x14ac:dyDescent="0.3">
      <c r="A7" s="12"/>
      <c r="B7" s="12"/>
      <c r="C7" s="12"/>
      <c r="D7" s="12"/>
      <c r="E7" s="12"/>
      <c r="F7" s="12"/>
      <c r="G7" s="12"/>
      <c r="H7" s="12"/>
      <c r="I7" s="12"/>
      <c r="J7" s="12"/>
      <c r="K7" s="12"/>
      <c r="L7" s="12"/>
      <c r="M7" s="12"/>
      <c r="N7" s="12"/>
      <c r="O7" s="12"/>
      <c r="P7" s="12"/>
      <c r="Q7" s="12"/>
    </row>
    <row r="8" spans="1:17" ht="16.2" x14ac:dyDescent="0.3">
      <c r="A8" s="36" t="s">
        <v>109</v>
      </c>
      <c r="B8" s="12"/>
      <c r="C8" s="12"/>
      <c r="D8" s="12"/>
      <c r="E8" s="12"/>
      <c r="F8" s="12"/>
      <c r="G8" s="12"/>
      <c r="H8" s="12"/>
      <c r="I8" s="12"/>
      <c r="J8" s="12"/>
      <c r="K8" s="12"/>
      <c r="L8" s="12"/>
      <c r="M8" s="12"/>
      <c r="N8" s="12"/>
      <c r="O8" s="12"/>
      <c r="P8" s="12"/>
      <c r="Q8" s="12"/>
    </row>
    <row r="9" spans="1:17" ht="18.600000000000001" x14ac:dyDescent="0.3">
      <c r="A9" s="12"/>
      <c r="B9" s="37" t="s">
        <v>79</v>
      </c>
      <c r="C9" s="12"/>
      <c r="D9" s="12"/>
      <c r="E9" s="12"/>
      <c r="F9" s="12"/>
      <c r="G9" s="12"/>
      <c r="H9" s="12"/>
      <c r="I9" s="12"/>
      <c r="J9" s="12"/>
      <c r="K9" s="12"/>
      <c r="L9" s="12"/>
      <c r="M9" s="12"/>
      <c r="N9" s="12"/>
      <c r="O9" s="12"/>
      <c r="P9" s="12"/>
      <c r="Q9" s="12"/>
    </row>
    <row r="10" spans="1:17" ht="16.2" x14ac:dyDescent="0.3">
      <c r="C10" s="3"/>
      <c r="D10" s="3"/>
      <c r="E10" s="3"/>
      <c r="F10" s="3"/>
      <c r="G10" s="3"/>
      <c r="H10" s="3"/>
      <c r="I10" s="3"/>
      <c r="J10" s="3"/>
      <c r="K10" s="3"/>
      <c r="L10" s="3"/>
      <c r="M10" s="3"/>
      <c r="N10" s="3"/>
      <c r="O10" s="3"/>
      <c r="P10" s="3"/>
      <c r="Q10" s="3"/>
    </row>
    <row r="11" spans="1:17" ht="16.2" x14ac:dyDescent="0.3">
      <c r="A11" s="13"/>
      <c r="B11" s="13"/>
      <c r="C11" s="13"/>
      <c r="D11" s="13"/>
      <c r="E11" s="13"/>
      <c r="F11" s="13"/>
      <c r="G11" s="13"/>
      <c r="H11" s="13"/>
      <c r="I11" s="13"/>
      <c r="J11" s="13"/>
      <c r="K11" s="13"/>
      <c r="L11" s="13"/>
      <c r="M11" s="127" t="s">
        <v>57</v>
      </c>
      <c r="N11" s="127"/>
      <c r="O11" s="127"/>
      <c r="P11" s="127"/>
      <c r="Q11" s="127"/>
    </row>
    <row r="12" spans="1:17" ht="24" customHeight="1" thickBot="1" x14ac:dyDescent="0.35">
      <c r="A12" s="79" t="s">
        <v>1</v>
      </c>
      <c r="B12" s="79"/>
      <c r="C12" s="79"/>
      <c r="D12" s="79"/>
      <c r="E12" s="128" t="s">
        <v>22</v>
      </c>
      <c r="F12" s="129"/>
      <c r="G12" s="129"/>
      <c r="H12" s="129"/>
      <c r="I12" s="129"/>
      <c r="J12" s="129"/>
      <c r="K12" s="129"/>
      <c r="L12" s="129"/>
      <c r="M12" s="129"/>
      <c r="N12" s="129"/>
      <c r="O12" s="129"/>
      <c r="P12" s="130"/>
      <c r="Q12" s="11" t="s">
        <v>2</v>
      </c>
    </row>
    <row r="13" spans="1:17" ht="24" customHeight="1" x14ac:dyDescent="0.3">
      <c r="A13" s="79" t="s">
        <v>3</v>
      </c>
      <c r="B13" s="79"/>
      <c r="C13" s="79"/>
      <c r="D13" s="86"/>
      <c r="E13" s="118">
        <v>0</v>
      </c>
      <c r="F13" s="119"/>
      <c r="G13" s="119"/>
      <c r="H13" s="119"/>
      <c r="I13" s="119"/>
      <c r="J13" s="119"/>
      <c r="K13" s="119"/>
      <c r="L13" s="119"/>
      <c r="M13" s="119"/>
      <c r="N13" s="119"/>
      <c r="O13" s="119"/>
      <c r="P13" s="120"/>
      <c r="Q13" s="26"/>
    </row>
    <row r="14" spans="1:17" ht="30" customHeight="1" x14ac:dyDescent="0.3">
      <c r="A14" s="78" t="s">
        <v>4</v>
      </c>
      <c r="B14" s="78"/>
      <c r="C14" s="78"/>
      <c r="D14" s="90"/>
      <c r="E14" s="121" t="s">
        <v>80</v>
      </c>
      <c r="F14" s="122"/>
      <c r="G14" s="122"/>
      <c r="H14" s="122"/>
      <c r="I14" s="122"/>
      <c r="J14" s="122"/>
      <c r="K14" s="122"/>
      <c r="L14" s="122"/>
      <c r="M14" s="122"/>
      <c r="N14" s="122"/>
      <c r="O14" s="122"/>
      <c r="P14" s="123"/>
      <c r="Q14" s="26"/>
    </row>
    <row r="15" spans="1:17" ht="24" customHeight="1" x14ac:dyDescent="0.3">
      <c r="A15" s="79" t="s">
        <v>5</v>
      </c>
      <c r="B15" s="79"/>
      <c r="C15" s="79"/>
      <c r="D15" s="86"/>
      <c r="E15" s="121" t="s">
        <v>116</v>
      </c>
      <c r="F15" s="122"/>
      <c r="G15" s="122"/>
      <c r="H15" s="122"/>
      <c r="I15" s="122"/>
      <c r="J15" s="122"/>
      <c r="K15" s="122"/>
      <c r="L15" s="122"/>
      <c r="M15" s="122"/>
      <c r="N15" s="122"/>
      <c r="O15" s="122"/>
      <c r="P15" s="123"/>
      <c r="Q15" s="26"/>
    </row>
    <row r="16" spans="1:17" ht="24" customHeight="1" x14ac:dyDescent="0.3">
      <c r="A16" s="79" t="s">
        <v>6</v>
      </c>
      <c r="B16" s="79"/>
      <c r="C16" s="79"/>
      <c r="D16" s="86"/>
      <c r="E16" s="121" t="s">
        <v>115</v>
      </c>
      <c r="F16" s="122"/>
      <c r="G16" s="122"/>
      <c r="H16" s="122"/>
      <c r="I16" s="122"/>
      <c r="J16" s="122"/>
      <c r="K16" s="122"/>
      <c r="L16" s="122"/>
      <c r="M16" s="122"/>
      <c r="N16" s="122"/>
      <c r="O16" s="122"/>
      <c r="P16" s="123"/>
      <c r="Q16" s="26"/>
    </row>
    <row r="17" spans="1:17" ht="24" customHeight="1" x14ac:dyDescent="0.3">
      <c r="A17" s="79" t="s">
        <v>7</v>
      </c>
      <c r="B17" s="79"/>
      <c r="C17" s="79"/>
      <c r="D17" s="86"/>
      <c r="E17" s="110" t="s">
        <v>96</v>
      </c>
      <c r="F17" s="111"/>
      <c r="G17" s="111"/>
      <c r="H17" s="111"/>
      <c r="I17" s="111"/>
      <c r="J17" s="111"/>
      <c r="K17" s="111"/>
      <c r="L17" s="111"/>
      <c r="M17" s="111"/>
      <c r="N17" s="111"/>
      <c r="O17" s="111"/>
      <c r="P17" s="112"/>
      <c r="Q17" s="27" t="s">
        <v>21</v>
      </c>
    </row>
    <row r="18" spans="1:17" ht="34.950000000000003" customHeight="1" thickBot="1" x14ac:dyDescent="0.35">
      <c r="A18" s="78" t="s">
        <v>113</v>
      </c>
      <c r="B18" s="79"/>
      <c r="C18" s="79"/>
      <c r="D18" s="86"/>
      <c r="E18" s="113" t="s">
        <v>96</v>
      </c>
      <c r="F18" s="114"/>
      <c r="G18" s="114"/>
      <c r="H18" s="114"/>
      <c r="I18" s="114"/>
      <c r="J18" s="114"/>
      <c r="K18" s="114"/>
      <c r="L18" s="114"/>
      <c r="M18" s="114"/>
      <c r="N18" s="114"/>
      <c r="O18" s="114"/>
      <c r="P18" s="115"/>
      <c r="Q18" s="27" t="s">
        <v>21</v>
      </c>
    </row>
    <row r="19" spans="1:17" ht="24" customHeight="1" x14ac:dyDescent="0.3">
      <c r="A19" s="86" t="s">
        <v>37</v>
      </c>
      <c r="B19" s="103"/>
      <c r="C19" s="103"/>
      <c r="D19" s="103"/>
      <c r="E19" s="104" t="s">
        <v>43</v>
      </c>
      <c r="F19" s="105"/>
      <c r="G19" s="105"/>
      <c r="H19" s="105"/>
      <c r="I19" s="105"/>
      <c r="J19" s="105"/>
      <c r="K19" s="105"/>
      <c r="L19" s="105"/>
      <c r="M19" s="105"/>
      <c r="N19" s="105"/>
      <c r="O19" s="105"/>
      <c r="P19" s="106"/>
      <c r="Q19" s="25" t="s">
        <v>86</v>
      </c>
    </row>
    <row r="20" spans="1:17" ht="24" customHeight="1" x14ac:dyDescent="0.3">
      <c r="A20" s="78" t="s">
        <v>88</v>
      </c>
      <c r="B20" s="79"/>
      <c r="C20" s="79"/>
      <c r="D20" s="86"/>
      <c r="E20" s="48" t="s">
        <v>9</v>
      </c>
      <c r="F20" s="11" t="s">
        <v>10</v>
      </c>
      <c r="G20" s="11" t="s">
        <v>11</v>
      </c>
      <c r="H20" s="11" t="s">
        <v>12</v>
      </c>
      <c r="I20" s="11" t="s">
        <v>13</v>
      </c>
      <c r="J20" s="11" t="s">
        <v>14</v>
      </c>
      <c r="K20" s="11" t="s">
        <v>15</v>
      </c>
      <c r="L20" s="11" t="s">
        <v>16</v>
      </c>
      <c r="M20" s="11" t="s">
        <v>17</v>
      </c>
      <c r="N20" s="11" t="s">
        <v>18</v>
      </c>
      <c r="O20" s="11" t="s">
        <v>19</v>
      </c>
      <c r="P20" s="49" t="s">
        <v>20</v>
      </c>
      <c r="Q20" s="26"/>
    </row>
    <row r="21" spans="1:17" ht="24" customHeight="1" x14ac:dyDescent="0.3">
      <c r="A21" s="79"/>
      <c r="B21" s="79"/>
      <c r="C21" s="79"/>
      <c r="D21" s="86"/>
      <c r="E21" s="50">
        <v>8622</v>
      </c>
      <c r="F21" s="15">
        <v>9055</v>
      </c>
      <c r="G21" s="15">
        <v>9387</v>
      </c>
      <c r="H21" s="15">
        <v>9142</v>
      </c>
      <c r="I21" s="15">
        <v>8721</v>
      </c>
      <c r="J21" s="15">
        <v>7380</v>
      </c>
      <c r="K21" s="15">
        <v>5963</v>
      </c>
      <c r="L21" s="15">
        <v>5946</v>
      </c>
      <c r="M21" s="15">
        <v>6601</v>
      </c>
      <c r="N21" s="15">
        <v>7436</v>
      </c>
      <c r="O21" s="15">
        <v>7618</v>
      </c>
      <c r="P21" s="51">
        <v>7995</v>
      </c>
      <c r="Q21" s="27" t="s">
        <v>21</v>
      </c>
    </row>
    <row r="22" spans="1:17" ht="37.950000000000003" customHeight="1" x14ac:dyDescent="0.3">
      <c r="A22" s="78" t="s">
        <v>95</v>
      </c>
      <c r="B22" s="79"/>
      <c r="C22" s="79"/>
      <c r="D22" s="86"/>
      <c r="E22" s="148">
        <v>9294</v>
      </c>
      <c r="F22" s="146"/>
      <c r="G22" s="146"/>
      <c r="H22" s="146"/>
      <c r="I22" s="146"/>
      <c r="J22" s="146"/>
      <c r="K22" s="146"/>
      <c r="L22" s="146"/>
      <c r="M22" s="146"/>
      <c r="N22" s="146"/>
      <c r="O22" s="146"/>
      <c r="P22" s="149"/>
      <c r="Q22" s="27" t="s">
        <v>21</v>
      </c>
    </row>
    <row r="23" spans="1:17" ht="24" customHeight="1" x14ac:dyDescent="0.3">
      <c r="A23" s="78" t="s">
        <v>117</v>
      </c>
      <c r="B23" s="79"/>
      <c r="C23" s="79"/>
      <c r="D23" s="86"/>
      <c r="E23" s="48" t="s">
        <v>9</v>
      </c>
      <c r="F23" s="11" t="s">
        <v>10</v>
      </c>
      <c r="G23" s="11" t="s">
        <v>11</v>
      </c>
      <c r="H23" s="11" t="s">
        <v>12</v>
      </c>
      <c r="I23" s="11" t="s">
        <v>13</v>
      </c>
      <c r="J23" s="11" t="s">
        <v>14</v>
      </c>
      <c r="K23" s="11" t="s">
        <v>15</v>
      </c>
      <c r="L23" s="11" t="s">
        <v>16</v>
      </c>
      <c r="M23" s="11" t="s">
        <v>17</v>
      </c>
      <c r="N23" s="11" t="s">
        <v>18</v>
      </c>
      <c r="O23" s="11" t="s">
        <v>19</v>
      </c>
      <c r="P23" s="49" t="s">
        <v>20</v>
      </c>
      <c r="Q23" s="26"/>
    </row>
    <row r="24" spans="1:17" ht="24" customHeight="1" x14ac:dyDescent="0.3">
      <c r="A24" s="79"/>
      <c r="B24" s="79"/>
      <c r="C24" s="79"/>
      <c r="D24" s="86"/>
      <c r="E24" s="59">
        <v>15000</v>
      </c>
      <c r="F24" s="60">
        <v>15000</v>
      </c>
      <c r="G24" s="60">
        <v>15000</v>
      </c>
      <c r="H24" s="60">
        <v>15000</v>
      </c>
      <c r="I24" s="60">
        <v>15000</v>
      </c>
      <c r="J24" s="60">
        <v>15000</v>
      </c>
      <c r="K24" s="60">
        <v>15000</v>
      </c>
      <c r="L24" s="60">
        <v>15000</v>
      </c>
      <c r="M24" s="60">
        <v>15000</v>
      </c>
      <c r="N24" s="60">
        <v>15000</v>
      </c>
      <c r="O24" s="60">
        <v>15000</v>
      </c>
      <c r="P24" s="61">
        <v>15000</v>
      </c>
      <c r="Q24" s="27" t="s">
        <v>21</v>
      </c>
    </row>
    <row r="25" spans="1:17" ht="33" customHeight="1" x14ac:dyDescent="0.3">
      <c r="A25" s="98" t="s">
        <v>114</v>
      </c>
      <c r="B25" s="99"/>
      <c r="C25" s="99"/>
      <c r="D25" s="99"/>
      <c r="E25" s="133" t="s">
        <v>96</v>
      </c>
      <c r="F25" s="134"/>
      <c r="G25" s="134"/>
      <c r="H25" s="134"/>
      <c r="I25" s="134"/>
      <c r="J25" s="134"/>
      <c r="K25" s="134"/>
      <c r="L25" s="134"/>
      <c r="M25" s="134"/>
      <c r="N25" s="134"/>
      <c r="O25" s="134"/>
      <c r="P25" s="135"/>
      <c r="Q25" s="30" t="s">
        <v>21</v>
      </c>
    </row>
    <row r="26" spans="1:17" ht="40.950000000000003" customHeight="1" x14ac:dyDescent="0.3">
      <c r="A26" s="78" t="s">
        <v>87</v>
      </c>
      <c r="B26" s="79"/>
      <c r="C26" s="79"/>
      <c r="D26" s="86"/>
      <c r="E26" s="139">
        <v>4647</v>
      </c>
      <c r="F26" s="140"/>
      <c r="G26" s="140"/>
      <c r="H26" s="140"/>
      <c r="I26" s="140"/>
      <c r="J26" s="140"/>
      <c r="K26" s="140"/>
      <c r="L26" s="140"/>
      <c r="M26" s="140"/>
      <c r="N26" s="140"/>
      <c r="O26" s="140"/>
      <c r="P26" s="141"/>
      <c r="Q26" s="27" t="s">
        <v>21</v>
      </c>
    </row>
    <row r="27" spans="1:17" ht="48.6" customHeight="1" x14ac:dyDescent="0.3">
      <c r="A27" s="90" t="s">
        <v>108</v>
      </c>
      <c r="B27" s="91"/>
      <c r="C27" s="91"/>
      <c r="D27" s="92"/>
      <c r="E27" s="142">
        <v>300000</v>
      </c>
      <c r="F27" s="143"/>
      <c r="G27" s="143"/>
      <c r="H27" s="143"/>
      <c r="I27" s="143"/>
      <c r="J27" s="143"/>
      <c r="K27" s="143"/>
      <c r="L27" s="143"/>
      <c r="M27" s="143"/>
      <c r="N27" s="143"/>
      <c r="O27" s="143"/>
      <c r="P27" s="144"/>
      <c r="Q27" s="10" t="s">
        <v>21</v>
      </c>
    </row>
    <row r="28" spans="1:17" ht="24" customHeight="1" x14ac:dyDescent="0.3">
      <c r="A28" s="78" t="s">
        <v>92</v>
      </c>
      <c r="B28" s="79"/>
      <c r="C28" s="79"/>
      <c r="D28" s="79"/>
      <c r="E28" s="11" t="s">
        <v>9</v>
      </c>
      <c r="F28" s="11" t="s">
        <v>10</v>
      </c>
      <c r="G28" s="11" t="s">
        <v>11</v>
      </c>
      <c r="H28" s="11" t="s">
        <v>12</v>
      </c>
      <c r="I28" s="11" t="s">
        <v>13</v>
      </c>
      <c r="J28" s="11" t="s">
        <v>14</v>
      </c>
      <c r="K28" s="11" t="s">
        <v>15</v>
      </c>
      <c r="L28" s="11" t="s">
        <v>16</v>
      </c>
      <c r="M28" s="11" t="s">
        <v>17</v>
      </c>
      <c r="N28" s="11" t="s">
        <v>18</v>
      </c>
      <c r="O28" s="11" t="s">
        <v>19</v>
      </c>
      <c r="P28" s="11" t="s">
        <v>20</v>
      </c>
      <c r="Q28" s="2"/>
    </row>
    <row r="29" spans="1:17" ht="24" customHeight="1" x14ac:dyDescent="0.3">
      <c r="A29" s="79"/>
      <c r="B29" s="79"/>
      <c r="C29" s="79"/>
      <c r="D29" s="79"/>
      <c r="E29" s="15">
        <v>13372.857310918409</v>
      </c>
      <c r="F29" s="15">
        <v>18994.433913543515</v>
      </c>
      <c r="G29" s="15">
        <v>17102.142444175835</v>
      </c>
      <c r="H29" s="15">
        <v>14278.59171372751</v>
      </c>
      <c r="I29" s="15">
        <v>14209.145610002393</v>
      </c>
      <c r="J29" s="15">
        <v>12597.444639623816</v>
      </c>
      <c r="K29" s="15">
        <v>10520.339472013333</v>
      </c>
      <c r="L29" s="15">
        <v>11607.221351917662</v>
      </c>
      <c r="M29" s="15">
        <v>12392.82212099756</v>
      </c>
      <c r="N29" s="15">
        <v>9452.9289866475447</v>
      </c>
      <c r="O29" s="15">
        <v>10671.296775214558</v>
      </c>
      <c r="P29" s="15">
        <v>10152.964370474985</v>
      </c>
      <c r="Q29" s="10" t="s">
        <v>21</v>
      </c>
    </row>
    <row r="30" spans="1:17" ht="39.6" customHeight="1" x14ac:dyDescent="0.3">
      <c r="A30" s="78" t="s">
        <v>93</v>
      </c>
      <c r="B30" s="79"/>
      <c r="C30" s="79"/>
      <c r="D30" s="79"/>
      <c r="E30" s="145">
        <v>19763</v>
      </c>
      <c r="F30" s="146"/>
      <c r="G30" s="146"/>
      <c r="H30" s="146"/>
      <c r="I30" s="146"/>
      <c r="J30" s="146"/>
      <c r="K30" s="146"/>
      <c r="L30" s="146"/>
      <c r="M30" s="146"/>
      <c r="N30" s="146"/>
      <c r="O30" s="146"/>
      <c r="P30" s="147"/>
      <c r="Q30" s="10" t="s">
        <v>21</v>
      </c>
    </row>
    <row r="31" spans="1:17" ht="24" customHeight="1" x14ac:dyDescent="0.3">
      <c r="A31" s="96" t="s">
        <v>94</v>
      </c>
      <c r="B31" s="97"/>
      <c r="C31" s="97"/>
      <c r="D31" s="97"/>
      <c r="E31" s="11" t="s">
        <v>9</v>
      </c>
      <c r="F31" s="11" t="s">
        <v>10</v>
      </c>
      <c r="G31" s="11" t="s">
        <v>11</v>
      </c>
      <c r="H31" s="11" t="s">
        <v>12</v>
      </c>
      <c r="I31" s="11" t="s">
        <v>13</v>
      </c>
      <c r="J31" s="11" t="s">
        <v>14</v>
      </c>
      <c r="K31" s="11" t="s">
        <v>15</v>
      </c>
      <c r="L31" s="11" t="s">
        <v>16</v>
      </c>
      <c r="M31" s="11" t="s">
        <v>17</v>
      </c>
      <c r="N31" s="11" t="s">
        <v>18</v>
      </c>
      <c r="O31" s="11" t="s">
        <v>19</v>
      </c>
      <c r="P31" s="11" t="s">
        <v>20</v>
      </c>
      <c r="Q31" s="10"/>
    </row>
    <row r="32" spans="1:17" ht="24" customHeight="1" x14ac:dyDescent="0.3">
      <c r="A32" s="97"/>
      <c r="B32" s="97"/>
      <c r="C32" s="97"/>
      <c r="D32" s="97"/>
      <c r="E32" s="15">
        <v>20000</v>
      </c>
      <c r="F32" s="15">
        <v>20000</v>
      </c>
      <c r="G32" s="15">
        <v>20000</v>
      </c>
      <c r="H32" s="15">
        <v>20000</v>
      </c>
      <c r="I32" s="15">
        <v>20000</v>
      </c>
      <c r="J32" s="15">
        <v>20000</v>
      </c>
      <c r="K32" s="15">
        <v>20000</v>
      </c>
      <c r="L32" s="15">
        <v>20000</v>
      </c>
      <c r="M32" s="15">
        <v>20000</v>
      </c>
      <c r="N32" s="15">
        <v>20000</v>
      </c>
      <c r="O32" s="15">
        <v>20000</v>
      </c>
      <c r="P32" s="15">
        <v>20000</v>
      </c>
      <c r="Q32" s="10" t="s">
        <v>21</v>
      </c>
    </row>
    <row r="33" spans="1:17" ht="24" customHeight="1" x14ac:dyDescent="0.3">
      <c r="A33" s="78" t="s">
        <v>59</v>
      </c>
      <c r="B33" s="79"/>
      <c r="C33" s="79"/>
      <c r="D33" s="79"/>
      <c r="E33" s="11" t="s">
        <v>9</v>
      </c>
      <c r="F33" s="11" t="s">
        <v>10</v>
      </c>
      <c r="G33" s="11" t="s">
        <v>11</v>
      </c>
      <c r="H33" s="11" t="s">
        <v>12</v>
      </c>
      <c r="I33" s="11" t="s">
        <v>13</v>
      </c>
      <c r="J33" s="11" t="s">
        <v>14</v>
      </c>
      <c r="K33" s="11" t="s">
        <v>15</v>
      </c>
      <c r="L33" s="11" t="s">
        <v>16</v>
      </c>
      <c r="M33" s="11" t="s">
        <v>17</v>
      </c>
      <c r="N33" s="11" t="s">
        <v>18</v>
      </c>
      <c r="O33" s="11" t="s">
        <v>19</v>
      </c>
      <c r="P33" s="11" t="s">
        <v>20</v>
      </c>
      <c r="Q33" s="10"/>
    </row>
    <row r="34" spans="1:17" ht="24" customHeight="1" x14ac:dyDescent="0.3">
      <c r="A34" s="79"/>
      <c r="B34" s="79"/>
      <c r="C34" s="79"/>
      <c r="D34" s="79"/>
      <c r="E34" s="15">
        <v>9382</v>
      </c>
      <c r="F34" s="15">
        <v>18547</v>
      </c>
      <c r="G34" s="15">
        <v>21364</v>
      </c>
      <c r="H34" s="15">
        <v>8187</v>
      </c>
      <c r="I34" s="15">
        <v>6849</v>
      </c>
      <c r="J34" s="15">
        <v>5929</v>
      </c>
      <c r="K34" s="15">
        <v>5450</v>
      </c>
      <c r="L34" s="15">
        <v>6639</v>
      </c>
      <c r="M34" s="15">
        <v>7272</v>
      </c>
      <c r="N34" s="15">
        <v>5300</v>
      </c>
      <c r="O34" s="15">
        <v>6520</v>
      </c>
      <c r="P34" s="15">
        <v>5933</v>
      </c>
      <c r="Q34" s="10" t="s">
        <v>21</v>
      </c>
    </row>
    <row r="35" spans="1:17" ht="24" customHeight="1" x14ac:dyDescent="0.3">
      <c r="A35" s="79" t="s">
        <v>8</v>
      </c>
      <c r="B35" s="79"/>
      <c r="C35" s="79"/>
      <c r="D35" s="79"/>
      <c r="E35" s="136">
        <v>9364</v>
      </c>
      <c r="F35" s="137"/>
      <c r="G35" s="137"/>
      <c r="H35" s="137"/>
      <c r="I35" s="137"/>
      <c r="J35" s="137"/>
      <c r="K35" s="137"/>
      <c r="L35" s="137"/>
      <c r="M35" s="137"/>
      <c r="N35" s="137"/>
      <c r="O35" s="137"/>
      <c r="P35" s="138"/>
      <c r="Q35" s="10" t="s">
        <v>21</v>
      </c>
    </row>
    <row r="36" spans="1:17" x14ac:dyDescent="0.3">
      <c r="A36" s="1" t="s">
        <v>23</v>
      </c>
    </row>
    <row r="37" spans="1:17" x14ac:dyDescent="0.3">
      <c r="A37" s="1" t="s">
        <v>133</v>
      </c>
    </row>
    <row r="38" spans="1:17" x14ac:dyDescent="0.3">
      <c r="B38" s="16" t="s">
        <v>134</v>
      </c>
    </row>
    <row r="39" spans="1:17" x14ac:dyDescent="0.3">
      <c r="B39" s="1" t="s">
        <v>135</v>
      </c>
    </row>
    <row r="40" spans="1:17" x14ac:dyDescent="0.3">
      <c r="B40" s="16" t="s">
        <v>121</v>
      </c>
    </row>
    <row r="41" spans="1:17" x14ac:dyDescent="0.3">
      <c r="B41" s="1" t="s">
        <v>136</v>
      </c>
    </row>
    <row r="42" spans="1:17" x14ac:dyDescent="0.3">
      <c r="B42" s="1" t="s">
        <v>122</v>
      </c>
    </row>
    <row r="43" spans="1:17" x14ac:dyDescent="0.3">
      <c r="B43" s="16" t="s">
        <v>77</v>
      </c>
    </row>
    <row r="44" spans="1:17" x14ac:dyDescent="0.3">
      <c r="B44" s="1" t="s">
        <v>102</v>
      </c>
    </row>
    <row r="45" spans="1:17" x14ac:dyDescent="0.3">
      <c r="A45" s="1" t="s">
        <v>137</v>
      </c>
    </row>
    <row r="46" spans="1:17" x14ac:dyDescent="0.3">
      <c r="B46" s="1" t="s">
        <v>76</v>
      </c>
    </row>
    <row r="47" spans="1:17" x14ac:dyDescent="0.3">
      <c r="B47" s="1" t="s">
        <v>103</v>
      </c>
    </row>
    <row r="48" spans="1:17" x14ac:dyDescent="0.3">
      <c r="B48" s="1" t="s">
        <v>75</v>
      </c>
    </row>
  </sheetData>
  <sheetProtection algorithmName="SHA-512" hashValue="G0qFiz0s3s8QoVYG9Kk075nDSSfQb3culm+/6GGwox3HIESGHcJ5H3Koi/r1mIiPLT0BB/YLZuiuvda1IvYUNw==" saltValue="Gs3zB9hlN718c9SfLYQE/A==" spinCount="100000" sheet="1" objects="1" scenarios="1"/>
  <dataConsolidate/>
  <mergeCells count="38">
    <mergeCell ref="A2:B2"/>
    <mergeCell ref="A4:Q4"/>
    <mergeCell ref="A6:Q6"/>
    <mergeCell ref="M11:Q11"/>
    <mergeCell ref="A12:D12"/>
    <mergeCell ref="E12:P12"/>
    <mergeCell ref="C2:D2"/>
    <mergeCell ref="A13:D13"/>
    <mergeCell ref="E13:P13"/>
    <mergeCell ref="A14:D14"/>
    <mergeCell ref="E14:P14"/>
    <mergeCell ref="A15:D15"/>
    <mergeCell ref="E15:P15"/>
    <mergeCell ref="A23:D24"/>
    <mergeCell ref="A16:D16"/>
    <mergeCell ref="E16:P16"/>
    <mergeCell ref="A17:D17"/>
    <mergeCell ref="E17:P17"/>
    <mergeCell ref="A18:D18"/>
    <mergeCell ref="E18:P18"/>
    <mergeCell ref="A19:D19"/>
    <mergeCell ref="E19:P19"/>
    <mergeCell ref="A20:D21"/>
    <mergeCell ref="A22:D22"/>
    <mergeCell ref="E22:P22"/>
    <mergeCell ref="A25:D25"/>
    <mergeCell ref="E25:P25"/>
    <mergeCell ref="A31:D32"/>
    <mergeCell ref="A33:D34"/>
    <mergeCell ref="A35:D35"/>
    <mergeCell ref="E35:P35"/>
    <mergeCell ref="A26:D26"/>
    <mergeCell ref="E26:P26"/>
    <mergeCell ref="A27:D27"/>
    <mergeCell ref="E27:P27"/>
    <mergeCell ref="A28:D29"/>
    <mergeCell ref="A30:D30"/>
    <mergeCell ref="E30:P30"/>
  </mergeCells>
  <phoneticPr fontId="4"/>
  <conditionalFormatting sqref="E35:P35">
    <cfRule type="cellIs" dxfId="30" priority="1" operator="lessThan">
      <formula>1000</formula>
    </cfRule>
    <cfRule type="cellIs" dxfId="29" priority="2" operator="greaterThan">
      <formula>#REF!</formula>
    </cfRule>
  </conditionalFormatting>
  <pageMargins left="0.11811023622047245" right="0.11811023622047245" top="0.35433070866141736" bottom="0.35433070866141736" header="0.31496062992125984" footer="0.31496062992125984"/>
  <pageSetup paperSize="9" scale="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0</xdr:col>
                    <xdr:colOff>160020</xdr:colOff>
                    <xdr:row>7</xdr:row>
                    <xdr:rowOff>152400</xdr:rowOff>
                  </from>
                  <to>
                    <xdr:col>1</xdr:col>
                    <xdr:colOff>99060</xdr:colOff>
                    <xdr:row>9</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407F8-3D50-45CC-B792-C423B76AEF4A}">
  <sheetPr>
    <tabColor rgb="FF0070C0"/>
  </sheetPr>
  <dimension ref="A1:AM75"/>
  <sheetViews>
    <sheetView zoomScale="70" zoomScaleNormal="70" workbookViewId="0"/>
  </sheetViews>
  <sheetFormatPr defaultColWidth="9" defaultRowHeight="15" x14ac:dyDescent="0.3"/>
  <cols>
    <col min="1" max="1" width="29.109375" style="1" customWidth="1"/>
    <col min="2" max="2" width="11.21875" style="1" customWidth="1"/>
    <col min="3" max="3" width="9.77734375" style="1" customWidth="1"/>
    <col min="4" max="4" width="13.33203125" style="1" bestFit="1" customWidth="1"/>
    <col min="5" max="10" width="9.77734375" style="1" bestFit="1" customWidth="1"/>
    <col min="11" max="11" width="10.77734375" style="1" customWidth="1"/>
    <col min="12" max="12" width="4" style="1" customWidth="1"/>
    <col min="13" max="13" width="6" style="1" customWidth="1"/>
    <col min="14" max="14" width="13.21875" style="1" customWidth="1"/>
    <col min="15" max="15" width="9.77734375" style="1" customWidth="1"/>
    <col min="16" max="16" width="13.33203125" style="1" bestFit="1" customWidth="1"/>
    <col min="17" max="22" width="9.77734375" style="1" bestFit="1" customWidth="1"/>
    <col min="23" max="23" width="9.88671875" style="1" customWidth="1"/>
    <col min="24" max="24" width="5.6640625" style="1" customWidth="1"/>
    <col min="25" max="25" width="6.6640625" style="1" customWidth="1"/>
    <col min="26" max="26" width="14.6640625" style="1" customWidth="1"/>
    <col min="27" max="27" width="9.77734375" style="1" customWidth="1"/>
    <col min="28" max="28" width="13.33203125" style="1" bestFit="1" customWidth="1"/>
    <col min="29" max="34" width="9.77734375" style="1" bestFit="1" customWidth="1"/>
    <col min="35" max="35" width="12.6640625" style="1" customWidth="1"/>
    <col min="36" max="16384" width="9" style="1"/>
  </cols>
  <sheetData>
    <row r="1" spans="1:35" x14ac:dyDescent="0.3">
      <c r="J1" s="4" t="s">
        <v>33</v>
      </c>
      <c r="V1" s="4" t="s">
        <v>33</v>
      </c>
      <c r="AH1" s="4" t="s">
        <v>33</v>
      </c>
    </row>
    <row r="2" spans="1:35" x14ac:dyDescent="0.3">
      <c r="B2" s="67" t="s">
        <v>24</v>
      </c>
      <c r="C2" s="67" t="s">
        <v>25</v>
      </c>
      <c r="D2" s="67" t="s">
        <v>26</v>
      </c>
      <c r="E2" s="67" t="s">
        <v>27</v>
      </c>
      <c r="F2" s="67" t="s">
        <v>28</v>
      </c>
      <c r="G2" s="67" t="s">
        <v>29</v>
      </c>
      <c r="H2" s="67" t="s">
        <v>30</v>
      </c>
      <c r="I2" s="67" t="s">
        <v>31</v>
      </c>
      <c r="J2" s="67" t="s">
        <v>32</v>
      </c>
      <c r="N2" s="67" t="s">
        <v>24</v>
      </c>
      <c r="O2" s="67" t="s">
        <v>25</v>
      </c>
      <c r="P2" s="67" t="s">
        <v>26</v>
      </c>
      <c r="Q2" s="67" t="s">
        <v>27</v>
      </c>
      <c r="R2" s="67" t="s">
        <v>28</v>
      </c>
      <c r="S2" s="67" t="s">
        <v>29</v>
      </c>
      <c r="T2" s="67" t="s">
        <v>30</v>
      </c>
      <c r="U2" s="67" t="s">
        <v>31</v>
      </c>
      <c r="V2" s="67" t="s">
        <v>32</v>
      </c>
      <c r="Z2" s="67" t="s">
        <v>24</v>
      </c>
      <c r="AA2" s="67" t="s">
        <v>25</v>
      </c>
      <c r="AB2" s="67" t="s">
        <v>26</v>
      </c>
      <c r="AC2" s="67" t="s">
        <v>27</v>
      </c>
      <c r="AD2" s="67" t="s">
        <v>28</v>
      </c>
      <c r="AE2" s="67" t="s">
        <v>29</v>
      </c>
      <c r="AF2" s="67" t="s">
        <v>30</v>
      </c>
      <c r="AG2" s="67" t="s">
        <v>31</v>
      </c>
      <c r="AH2" s="67" t="s">
        <v>32</v>
      </c>
    </row>
    <row r="3" spans="1:35" x14ac:dyDescent="0.3">
      <c r="A3" s="1" t="s">
        <v>131</v>
      </c>
      <c r="B3" s="7" t="s">
        <v>38</v>
      </c>
      <c r="K3" s="9" t="s">
        <v>48</v>
      </c>
      <c r="N3" s="8" t="s">
        <v>39</v>
      </c>
      <c r="O3" s="4"/>
      <c r="P3" s="4"/>
      <c r="Q3" s="4"/>
      <c r="R3" s="4"/>
      <c r="S3" s="4"/>
      <c r="T3" s="4"/>
      <c r="U3" s="4"/>
      <c r="V3" s="4"/>
      <c r="W3" s="9" t="s">
        <v>48</v>
      </c>
      <c r="Z3" s="8" t="s">
        <v>40</v>
      </c>
      <c r="AA3" s="4"/>
      <c r="AB3" s="4"/>
      <c r="AC3" s="4"/>
      <c r="AD3" s="4"/>
      <c r="AE3" s="4"/>
      <c r="AF3" s="4"/>
      <c r="AG3" s="4"/>
      <c r="AH3" s="4"/>
      <c r="AI3" s="9" t="s">
        <v>48</v>
      </c>
    </row>
    <row r="4" spans="1:35" x14ac:dyDescent="0.3">
      <c r="A4" s="4" t="s">
        <v>9</v>
      </c>
      <c r="B4" s="68">
        <v>1.6101913923939955E-2</v>
      </c>
      <c r="C4" s="68">
        <v>3.8523598917036023E-2</v>
      </c>
      <c r="D4" s="68">
        <v>2.2331020979197293E-2</v>
      </c>
      <c r="E4" s="68">
        <v>9.0046763092083565E-2</v>
      </c>
      <c r="F4" s="68">
        <v>0.12832286782196511</v>
      </c>
      <c r="G4" s="68">
        <v>8.5763696114365684E-2</v>
      </c>
      <c r="H4" s="68">
        <v>6.3675264008929547E-2</v>
      </c>
      <c r="I4" s="68">
        <v>8.6347955559511275E-2</v>
      </c>
      <c r="J4" s="68">
        <v>1.4817663328630635E-2</v>
      </c>
      <c r="K4" s="69">
        <f>IFERROR(HLOOKUP('【調達AX】入力(太陽光)'!$E$13,$B$2:$J$15,ROW()-1,0),0)</f>
        <v>0</v>
      </c>
      <c r="M4" s="4" t="s">
        <v>9</v>
      </c>
      <c r="N4" s="68">
        <v>0.20045104256411247</v>
      </c>
      <c r="O4" s="68">
        <v>0.32058385807397122</v>
      </c>
      <c r="P4" s="68">
        <v>0.35758899311912723</v>
      </c>
      <c r="Q4" s="68">
        <v>0.29016236932728906</v>
      </c>
      <c r="R4" s="68">
        <v>0.18314644708108277</v>
      </c>
      <c r="S4" s="68">
        <v>0.28258147714906612</v>
      </c>
      <c r="T4" s="68">
        <v>0.25143950824158035</v>
      </c>
      <c r="U4" s="68">
        <v>0.31338553865422925</v>
      </c>
      <c r="V4" s="68">
        <v>0.18422496985790715</v>
      </c>
      <c r="W4" s="69">
        <f>IFERROR(HLOOKUP('【調達AX】入力(風力)'!$E$13,$N$2:$V$15,ROW()-1,0),0)</f>
        <v>0</v>
      </c>
      <c r="Y4" s="4" t="s">
        <v>9</v>
      </c>
      <c r="Z4" s="68">
        <v>0.39519083204166183</v>
      </c>
      <c r="AA4" s="68">
        <v>0.70482068201940551</v>
      </c>
      <c r="AB4" s="68">
        <v>0.5705952791788248</v>
      </c>
      <c r="AC4" s="68">
        <v>0.49113052796174805</v>
      </c>
      <c r="AD4" s="68">
        <v>0.67201472224869041</v>
      </c>
      <c r="AE4" s="68">
        <v>0.50823186054006475</v>
      </c>
      <c r="AF4" s="68">
        <v>0.44997075398567848</v>
      </c>
      <c r="AG4" s="68">
        <v>0.44623075331000828</v>
      </c>
      <c r="AH4" s="68">
        <v>0.29000296362702971</v>
      </c>
      <c r="AI4" s="69">
        <f>IFERROR(HLOOKUP('【調達AX】入力(水力)'!$E$13,$Z$2:$AH$29,ROW()-1,0),0)</f>
        <v>0</v>
      </c>
    </row>
    <row r="5" spans="1:35" x14ac:dyDescent="0.3">
      <c r="A5" s="4" t="s">
        <v>10</v>
      </c>
      <c r="B5" s="68">
        <v>3.8201905410383014E-2</v>
      </c>
      <c r="C5" s="68">
        <v>0.12177297171748372</v>
      </c>
      <c r="D5" s="68">
        <v>9.1484007044176571E-2</v>
      </c>
      <c r="E5" s="68">
        <v>0.11146168141632604</v>
      </c>
      <c r="F5" s="68">
        <v>0.20691600733395571</v>
      </c>
      <c r="G5" s="68">
        <v>0.12091827288288316</v>
      </c>
      <c r="H5" s="68">
        <v>0.14021264437186315</v>
      </c>
      <c r="I5" s="68">
        <v>0.18806280583243001</v>
      </c>
      <c r="J5" s="68">
        <v>4.1610089131172701E-2</v>
      </c>
      <c r="K5" s="69">
        <f>IFERROR(HLOOKUP('【調達AX】入力(太陽光)'!$E$13,$B$2:$J$15,ROW()-1,0),0)</f>
        <v>0</v>
      </c>
      <c r="M5" s="4" t="s">
        <v>10</v>
      </c>
      <c r="N5" s="68">
        <v>0.14811769014686563</v>
      </c>
      <c r="O5" s="68">
        <v>0.16597411078243987</v>
      </c>
      <c r="P5" s="68">
        <v>0.11104445109944529</v>
      </c>
      <c r="Q5" s="68">
        <v>0.11864435323517457</v>
      </c>
      <c r="R5" s="68">
        <v>0.10107708818027274</v>
      </c>
      <c r="S5" s="68">
        <v>0.16134193626985591</v>
      </c>
      <c r="T5" s="68">
        <v>0.11176174128077956</v>
      </c>
      <c r="U5" s="68">
        <v>0.18272250741544604</v>
      </c>
      <c r="V5" s="68">
        <v>8.7198017397461372E-2</v>
      </c>
      <c r="W5" s="69">
        <f>IFERROR(HLOOKUP('【調達AX】入力(風力)'!$E$13,$N$2:$V$15,ROW()-1,0),0)</f>
        <v>0</v>
      </c>
      <c r="Y5" s="4" t="s">
        <v>10</v>
      </c>
      <c r="Z5" s="68">
        <v>0.67265642615150989</v>
      </c>
      <c r="AA5" s="68">
        <v>0.65908775496155614</v>
      </c>
      <c r="AB5" s="68">
        <v>0.6572999748018632</v>
      </c>
      <c r="AC5" s="68">
        <v>0.49288897836791318</v>
      </c>
      <c r="AD5" s="68">
        <v>0.69323255415816054</v>
      </c>
      <c r="AE5" s="68">
        <v>0.57026442594830773</v>
      </c>
      <c r="AF5" s="68">
        <v>0.35806360906993506</v>
      </c>
      <c r="AG5" s="68">
        <v>0.44648544647250615</v>
      </c>
      <c r="AH5" s="68">
        <v>0.29594834416951477</v>
      </c>
      <c r="AI5" s="69">
        <f>IFERROR(HLOOKUP('【調達AX】入力(水力)'!$E$13,$Z$2:$AH$29,ROW()-1,0),0)</f>
        <v>0</v>
      </c>
    </row>
    <row r="6" spans="1:35" x14ac:dyDescent="0.3">
      <c r="A6" s="4" t="s">
        <v>11</v>
      </c>
      <c r="B6" s="68">
        <v>5.9274903211366969E-2</v>
      </c>
      <c r="C6" s="68">
        <v>0.16942953864617372</v>
      </c>
      <c r="D6" s="68">
        <v>0.14811298501663214</v>
      </c>
      <c r="E6" s="68">
        <v>0.18246663944791125</v>
      </c>
      <c r="F6" s="68">
        <v>0.24355125882632564</v>
      </c>
      <c r="G6" s="68">
        <v>0.181737559792986</v>
      </c>
      <c r="H6" s="68">
        <v>0.17265192317233535</v>
      </c>
      <c r="I6" s="68">
        <v>0.19449860311387465</v>
      </c>
      <c r="J6" s="68">
        <v>7.6658175996275849E-2</v>
      </c>
      <c r="K6" s="69">
        <f>IFERROR(HLOOKUP('【調達AX】入力(太陽光)'!$E$13,$B$2:$J$15,ROW()-1,0),0)</f>
        <v>0</v>
      </c>
      <c r="M6" s="4" t="s">
        <v>11</v>
      </c>
      <c r="N6" s="68">
        <v>0.13941440704660479</v>
      </c>
      <c r="O6" s="68">
        <v>0.10608484776514966</v>
      </c>
      <c r="P6" s="68">
        <v>0.12068392069721519</v>
      </c>
      <c r="Q6" s="68">
        <v>0.11315123851765303</v>
      </c>
      <c r="R6" s="68">
        <v>5.6047060078688794E-2</v>
      </c>
      <c r="S6" s="68">
        <v>0.18197718981419528</v>
      </c>
      <c r="T6" s="68">
        <v>0.1006917926202251</v>
      </c>
      <c r="U6" s="68">
        <v>0.17367252367481933</v>
      </c>
      <c r="V6" s="68">
        <v>0.11194287842350774</v>
      </c>
      <c r="W6" s="69">
        <f>IFERROR(HLOOKUP('【調達AX】入力(風力)'!$E$13,$N$2:$V$15,ROW()-1,0),0)</f>
        <v>0</v>
      </c>
      <c r="Y6" s="4" t="s">
        <v>11</v>
      </c>
      <c r="Z6" s="68">
        <v>0.55599723219862951</v>
      </c>
      <c r="AA6" s="68">
        <v>0.48713728553811225</v>
      </c>
      <c r="AB6" s="68">
        <v>0.60926536546874244</v>
      </c>
      <c r="AC6" s="68">
        <v>0.4764098104085438</v>
      </c>
      <c r="AD6" s="68">
        <v>0.54551126846642106</v>
      </c>
      <c r="AE6" s="68">
        <v>0.55604795077188218</v>
      </c>
      <c r="AF6" s="68">
        <v>0.35071797849258968</v>
      </c>
      <c r="AG6" s="68">
        <v>0.53025670851323359</v>
      </c>
      <c r="AH6" s="68">
        <v>0.38501349724757</v>
      </c>
      <c r="AI6" s="69">
        <f>IFERROR(HLOOKUP('【調達AX】入力(水力)'!$E$13,$Z$2:$AH$29,ROW()-1,0),0)</f>
        <v>0</v>
      </c>
    </row>
    <row r="7" spans="1:35" x14ac:dyDescent="0.3">
      <c r="A7" s="4" t="s">
        <v>12</v>
      </c>
      <c r="B7" s="68">
        <v>7.8894237165603967E-2</v>
      </c>
      <c r="C7" s="68">
        <v>0.16994326659020056</v>
      </c>
      <c r="D7" s="68">
        <v>0.20358320407951724</v>
      </c>
      <c r="E7" s="68">
        <v>0.22234114184259904</v>
      </c>
      <c r="F7" s="68">
        <v>0.27820037344795223</v>
      </c>
      <c r="G7" s="68">
        <v>0.2257765050086451</v>
      </c>
      <c r="H7" s="68">
        <v>0.25655398879914443</v>
      </c>
      <c r="I7" s="68">
        <v>0.29024926532543455</v>
      </c>
      <c r="J7" s="68">
        <v>0.10304112475809102</v>
      </c>
      <c r="K7" s="69">
        <f>IFERROR(HLOOKUP('【調達AX】入力(太陽光)'!$E$13,$B$2:$J$15,ROW()-1,0),0)</f>
        <v>0</v>
      </c>
      <c r="M7" s="4" t="s">
        <v>12</v>
      </c>
      <c r="N7" s="68">
        <v>0.12213037894293161</v>
      </c>
      <c r="O7" s="68">
        <v>9.4986551515666234E-2</v>
      </c>
      <c r="P7" s="68">
        <v>0.15233745489672793</v>
      </c>
      <c r="Q7" s="68">
        <v>0.1318125019379309</v>
      </c>
      <c r="R7" s="68">
        <v>9.0043635173953016E-2</v>
      </c>
      <c r="S7" s="68">
        <v>8.8663130681407673E-2</v>
      </c>
      <c r="T7" s="68">
        <v>8.2337262045040771E-2</v>
      </c>
      <c r="U7" s="68">
        <v>9.3121744319437455E-2</v>
      </c>
      <c r="V7" s="68">
        <v>5.8891367011705782E-2</v>
      </c>
      <c r="W7" s="69">
        <f>IFERROR(HLOOKUP('【調達AX】入力(風力)'!$E$13,$N$2:$V$15,ROW()-1,0),0)</f>
        <v>0</v>
      </c>
      <c r="Y7" s="4" t="s">
        <v>12</v>
      </c>
      <c r="Z7" s="68">
        <v>0.39737844500783526</v>
      </c>
      <c r="AA7" s="68">
        <v>0.46969634753322953</v>
      </c>
      <c r="AB7" s="68">
        <v>0.57373976941642657</v>
      </c>
      <c r="AC7" s="68">
        <v>0.52663131016656328</v>
      </c>
      <c r="AD7" s="68">
        <v>0.53616375478011236</v>
      </c>
      <c r="AE7" s="68">
        <v>0.60070659064720999</v>
      </c>
      <c r="AF7" s="68">
        <v>0.44273334393950015</v>
      </c>
      <c r="AG7" s="68">
        <v>0.60117557473571992</v>
      </c>
      <c r="AH7" s="68">
        <v>0.42485611360128933</v>
      </c>
      <c r="AI7" s="69">
        <f>IFERROR(HLOOKUP('【調達AX】入力(水力)'!$E$13,$Z$2:$AH$29,ROW()-1,0),0)</f>
        <v>0</v>
      </c>
    </row>
    <row r="8" spans="1:35" x14ac:dyDescent="0.3">
      <c r="A8" s="4" t="s">
        <v>13</v>
      </c>
      <c r="B8" s="68">
        <v>8.2278473520521062E-2</v>
      </c>
      <c r="C8" s="68">
        <v>0.21932766204706922</v>
      </c>
      <c r="D8" s="68">
        <v>0.2293918721629758</v>
      </c>
      <c r="E8" s="68">
        <v>0.2737647623390711</v>
      </c>
      <c r="F8" s="68">
        <v>0.31149432069990624</v>
      </c>
      <c r="G8" s="68">
        <v>0.25632150919362184</v>
      </c>
      <c r="H8" s="68">
        <v>0.26807367967315726</v>
      </c>
      <c r="I8" s="68">
        <v>0.31418037028929136</v>
      </c>
      <c r="J8" s="68">
        <v>0.11418139188231427</v>
      </c>
      <c r="K8" s="69">
        <f>IFERROR(HLOOKUP('【調達AX】入力(太陽光)'!$E$13,$B$2:$J$15,ROW()-1,0),0)</f>
        <v>0</v>
      </c>
      <c r="M8" s="4" t="s">
        <v>13</v>
      </c>
      <c r="N8" s="68">
        <v>8.5363024165036425E-2</v>
      </c>
      <c r="O8" s="68">
        <v>0.10999028083921833</v>
      </c>
      <c r="P8" s="68">
        <v>6.0293383498538765E-2</v>
      </c>
      <c r="Q8" s="68">
        <v>0.12076739321282814</v>
      </c>
      <c r="R8" s="68">
        <v>7.9695497381985309E-2</v>
      </c>
      <c r="S8" s="68">
        <v>0.11484994829327316</v>
      </c>
      <c r="T8" s="68">
        <v>9.2291555930938796E-2</v>
      </c>
      <c r="U8" s="68">
        <v>0.13501049291938472</v>
      </c>
      <c r="V8" s="68">
        <v>7.1114797880406797E-2</v>
      </c>
      <c r="W8" s="69">
        <f>IFERROR(HLOOKUP('【調達AX】入力(風力)'!$E$13,$N$2:$V$15,ROW()-1,0),0)</f>
        <v>0</v>
      </c>
      <c r="Y8" s="4" t="s">
        <v>13</v>
      </c>
      <c r="Z8" s="68">
        <v>0.42157564095569411</v>
      </c>
      <c r="AA8" s="68">
        <v>0.40419009682762352</v>
      </c>
      <c r="AB8" s="68">
        <v>0.54079284663953708</v>
      </c>
      <c r="AC8" s="68">
        <v>0.44808865286058519</v>
      </c>
      <c r="AD8" s="68">
        <v>0.43760267639790362</v>
      </c>
      <c r="AE8" s="68">
        <v>0.48673050851806193</v>
      </c>
      <c r="AF8" s="68">
        <v>0.34108926245659549</v>
      </c>
      <c r="AG8" s="68">
        <v>0.50503627234981396</v>
      </c>
      <c r="AH8" s="68">
        <v>0.39511625644542447</v>
      </c>
      <c r="AI8" s="69">
        <f>IFERROR(HLOOKUP('【調達AX】入力(水力)'!$E$13,$Z$2:$AH$29,ROW()-1,0),0)</f>
        <v>0</v>
      </c>
    </row>
    <row r="9" spans="1:35" x14ac:dyDescent="0.3">
      <c r="A9" s="4" t="s">
        <v>14</v>
      </c>
      <c r="B9" s="68">
        <v>5.4617970130940351E-2</v>
      </c>
      <c r="C9" s="68">
        <v>0.13728852178478318</v>
      </c>
      <c r="D9" s="68">
        <v>0.14293342605203652</v>
      </c>
      <c r="E9" s="68">
        <v>0.15277584809691458</v>
      </c>
      <c r="F9" s="68">
        <v>0.20534935302591256</v>
      </c>
      <c r="G9" s="68">
        <v>0.15747807551893028</v>
      </c>
      <c r="H9" s="68">
        <v>0.15819301223892621</v>
      </c>
      <c r="I9" s="68">
        <v>0.19806538398506662</v>
      </c>
      <c r="J9" s="68">
        <v>8.2668923751446216E-2</v>
      </c>
      <c r="K9" s="69">
        <f>IFERROR(HLOOKUP('【調達AX】入力(太陽光)'!$E$13,$B$2:$J$15,ROW()-1,0),0)</f>
        <v>0</v>
      </c>
      <c r="M9" s="4" t="s">
        <v>14</v>
      </c>
      <c r="N9" s="68">
        <v>0.12612748764895435</v>
      </c>
      <c r="O9" s="68">
        <v>0.14120206164933632</v>
      </c>
      <c r="P9" s="68">
        <v>0.17724848844805494</v>
      </c>
      <c r="Q9" s="68">
        <v>0.10831520694523838</v>
      </c>
      <c r="R9" s="68">
        <v>9.4099781144720979E-2</v>
      </c>
      <c r="S9" s="68">
        <v>0.14417777999568263</v>
      </c>
      <c r="T9" s="68">
        <v>9.377749464434558E-2</v>
      </c>
      <c r="U9" s="68">
        <v>0.16077240291033246</v>
      </c>
      <c r="V9" s="68">
        <v>5.9887475842572854E-2</v>
      </c>
      <c r="W9" s="69">
        <f>IFERROR(HLOOKUP('【調達AX】入力(風力)'!$E$13,$N$2:$V$15,ROW()-1,0),0)</f>
        <v>0</v>
      </c>
      <c r="Y9" s="4" t="s">
        <v>14</v>
      </c>
      <c r="Z9" s="68">
        <v>0.34791263906894931</v>
      </c>
      <c r="AA9" s="68">
        <v>0.37465181585234336</v>
      </c>
      <c r="AB9" s="68">
        <v>0.51623410591746288</v>
      </c>
      <c r="AC9" s="68">
        <v>0.43835980695689059</v>
      </c>
      <c r="AD9" s="68">
        <v>0.39156889643448478</v>
      </c>
      <c r="AE9" s="68">
        <v>0.4407413172004655</v>
      </c>
      <c r="AF9" s="68">
        <v>0.34729443298226825</v>
      </c>
      <c r="AG9" s="68">
        <v>0.51118629939275384</v>
      </c>
      <c r="AH9" s="68">
        <v>0.37829352659925153</v>
      </c>
      <c r="AI9" s="69">
        <f>IFERROR(HLOOKUP('【調達AX】入力(水力)'!$E$13,$Z$2:$AH$29,ROW()-1,0),0)</f>
        <v>0</v>
      </c>
    </row>
    <row r="10" spans="1:35" x14ac:dyDescent="0.3">
      <c r="A10" s="4" t="s">
        <v>15</v>
      </c>
      <c r="B10" s="68">
        <v>7.278580467315175E-3</v>
      </c>
      <c r="C10" s="68">
        <v>8.9394727430007231E-2</v>
      </c>
      <c r="D10" s="68">
        <v>0.1019048163007738</v>
      </c>
      <c r="E10" s="68">
        <v>0.12028424649218122</v>
      </c>
      <c r="F10" s="68">
        <v>0.1565216381232232</v>
      </c>
      <c r="G10" s="68">
        <v>0.12564930699737298</v>
      </c>
      <c r="H10" s="68">
        <v>0.13217425026801866</v>
      </c>
      <c r="I10" s="68">
        <v>0.16623113407273521</v>
      </c>
      <c r="J10" s="68">
        <v>5.3099591572920608E-2</v>
      </c>
      <c r="K10" s="69">
        <f>IFERROR(HLOOKUP('【調達AX】入力(太陽光)'!$E$13,$B$2:$J$15,ROW()-1,0),0)</f>
        <v>0</v>
      </c>
      <c r="M10" s="4" t="s">
        <v>15</v>
      </c>
      <c r="N10" s="68">
        <v>0.15971585711063768</v>
      </c>
      <c r="O10" s="68">
        <v>0.2151809310725665</v>
      </c>
      <c r="P10" s="68">
        <v>0.2514596190498497</v>
      </c>
      <c r="Q10" s="68">
        <v>0.16967661523379801</v>
      </c>
      <c r="R10" s="68">
        <v>0.14761141772741171</v>
      </c>
      <c r="S10" s="68">
        <v>0.15369528999353269</v>
      </c>
      <c r="T10" s="68">
        <v>0.12972543729409153</v>
      </c>
      <c r="U10" s="68">
        <v>0.19443839142807998</v>
      </c>
      <c r="V10" s="68">
        <v>0.1231626193899195</v>
      </c>
      <c r="W10" s="69">
        <f>IFERROR(HLOOKUP('【調達AX】入力(風力)'!$E$13,$N$2:$V$15,ROW()-1,0),0)</f>
        <v>0</v>
      </c>
      <c r="Y10" s="4" t="s">
        <v>15</v>
      </c>
      <c r="Z10" s="68">
        <v>0.31667892035422923</v>
      </c>
      <c r="AA10" s="68">
        <v>0.29963769984547178</v>
      </c>
      <c r="AB10" s="68">
        <v>0.43060656922334872</v>
      </c>
      <c r="AC10" s="68">
        <v>0.36605809867947114</v>
      </c>
      <c r="AD10" s="68">
        <v>0.30755430436892717</v>
      </c>
      <c r="AE10" s="68">
        <v>0.32831035049502411</v>
      </c>
      <c r="AF10" s="68">
        <v>0.24615608129578884</v>
      </c>
      <c r="AG10" s="68">
        <v>0.37387229117248427</v>
      </c>
      <c r="AH10" s="68">
        <v>0.28576028857415553</v>
      </c>
      <c r="AI10" s="69">
        <f>IFERROR(HLOOKUP('【調達AX】入力(水力)'!$E$13,$Z$2:$AH$29,ROW()-1,0),0)</f>
        <v>0</v>
      </c>
    </row>
    <row r="11" spans="1:35" x14ac:dyDescent="0.3">
      <c r="A11" s="4" t="s">
        <v>16</v>
      </c>
      <c r="B11" s="68">
        <v>4.4369887297922538E-3</v>
      </c>
      <c r="C11" s="68">
        <v>1.2928890294680577E-2</v>
      </c>
      <c r="D11" s="68">
        <v>5.9488350267168184E-3</v>
      </c>
      <c r="E11" s="68">
        <v>5.8364738484404021E-3</v>
      </c>
      <c r="F11" s="68">
        <v>9.7138242241487684E-3</v>
      </c>
      <c r="G11" s="68">
        <v>4.5590976136022946E-3</v>
      </c>
      <c r="H11" s="68">
        <v>5.1970888023960332E-3</v>
      </c>
      <c r="I11" s="68">
        <v>7.6468567950446981E-3</v>
      </c>
      <c r="J11" s="68">
        <v>1.5380736051377006E-3</v>
      </c>
      <c r="K11" s="69">
        <f>IFERROR(HLOOKUP('【調達AX】入力(太陽光)'!$E$13,$B$2:$J$15,ROW()-1,0),0)</f>
        <v>0</v>
      </c>
      <c r="M11" s="4" t="s">
        <v>16</v>
      </c>
      <c r="N11" s="68">
        <v>0.23201721075532208</v>
      </c>
      <c r="O11" s="68">
        <v>0.32455783873495442</v>
      </c>
      <c r="P11" s="68">
        <v>0.18494581328662271</v>
      </c>
      <c r="Q11" s="68">
        <v>0.28874030971706988</v>
      </c>
      <c r="R11" s="68">
        <v>0.27331193357884148</v>
      </c>
      <c r="S11" s="68">
        <v>0.27426448557983196</v>
      </c>
      <c r="T11" s="68">
        <v>0.19336748742747109</v>
      </c>
      <c r="U11" s="68">
        <v>0.36512376697160209</v>
      </c>
      <c r="V11" s="68">
        <v>0.18845509503180849</v>
      </c>
      <c r="W11" s="69">
        <f>IFERROR(HLOOKUP('【調達AX】入力(風力)'!$E$13,$N$2:$V$15,ROW()-1,0),0)</f>
        <v>0</v>
      </c>
      <c r="Y11" s="4" t="s">
        <v>16</v>
      </c>
      <c r="Z11" s="68">
        <v>0.31110814442594914</v>
      </c>
      <c r="AA11" s="68">
        <v>0.41883075208799569</v>
      </c>
      <c r="AB11" s="68">
        <v>0.37447308880464941</v>
      </c>
      <c r="AC11" s="68">
        <v>0.3107620225322455</v>
      </c>
      <c r="AD11" s="68">
        <v>0.34247234484165923</v>
      </c>
      <c r="AE11" s="68">
        <v>0.29744608277191048</v>
      </c>
      <c r="AF11" s="68">
        <v>0.1698133742559515</v>
      </c>
      <c r="AG11" s="68">
        <v>0.24130600435124708</v>
      </c>
      <c r="AH11" s="68">
        <v>0.24049211543886442</v>
      </c>
      <c r="AI11" s="69">
        <f>IFERROR(HLOOKUP('【調達AX】入力(水力)'!$E$13,$Z$2:$AH$29,ROW()-1,0),0)</f>
        <v>0</v>
      </c>
    </row>
    <row r="12" spans="1:35" x14ac:dyDescent="0.3">
      <c r="A12" s="4" t="s">
        <v>17</v>
      </c>
      <c r="B12" s="68">
        <v>6.0169932660164918E-3</v>
      </c>
      <c r="C12" s="68">
        <v>7.1557584802686824E-3</v>
      </c>
      <c r="D12" s="68">
        <v>5.0389378134069393E-3</v>
      </c>
      <c r="E12" s="68">
        <v>6.879538719030312E-2</v>
      </c>
      <c r="F12" s="68">
        <v>3.203485979340373E-2</v>
      </c>
      <c r="G12" s="68">
        <v>5.0007248280469881E-2</v>
      </c>
      <c r="H12" s="68">
        <v>5.0821519739884871E-2</v>
      </c>
      <c r="I12" s="68">
        <v>8.1191937933608058E-2</v>
      </c>
      <c r="J12" s="68">
        <v>9.8197638266882305E-3</v>
      </c>
      <c r="K12" s="69">
        <f>IFERROR(HLOOKUP('【調達AX】入力(太陽光)'!$E$13,$B$2:$J$15,ROW()-1,0),0)</f>
        <v>0</v>
      </c>
      <c r="M12" s="4" t="s">
        <v>17</v>
      </c>
      <c r="N12" s="68">
        <v>0.27015393976733587</v>
      </c>
      <c r="O12" s="68">
        <v>0.47575253071159757</v>
      </c>
      <c r="P12" s="68">
        <v>0.25134870904092449</v>
      </c>
      <c r="Q12" s="68">
        <v>0.22642181123122068</v>
      </c>
      <c r="R12" s="68">
        <v>0.28119036327265373</v>
      </c>
      <c r="S12" s="68">
        <v>0.2759296929937271</v>
      </c>
      <c r="T12" s="68">
        <v>0.23519607315869975</v>
      </c>
      <c r="U12" s="68">
        <v>0.35630602833681607</v>
      </c>
      <c r="V12" s="68">
        <v>0.21746307755109009</v>
      </c>
      <c r="W12" s="69">
        <f>IFERROR(HLOOKUP('【調達AX】入力(風力)'!$E$13,$N$2:$V$15,ROW()-1,0),0)</f>
        <v>0</v>
      </c>
      <c r="Y12" s="4" t="s">
        <v>17</v>
      </c>
      <c r="Z12" s="68">
        <v>0.30706491837001459</v>
      </c>
      <c r="AA12" s="68">
        <v>0.49093173382377936</v>
      </c>
      <c r="AB12" s="68">
        <v>0.38324074185397383</v>
      </c>
      <c r="AC12" s="68">
        <v>0.30040433789653198</v>
      </c>
      <c r="AD12" s="68">
        <v>0.40650100698772446</v>
      </c>
      <c r="AE12" s="68">
        <v>0.34204836908683578</v>
      </c>
      <c r="AF12" s="68">
        <v>0.25044409500192327</v>
      </c>
      <c r="AG12" s="68">
        <v>0.24796970001495977</v>
      </c>
      <c r="AH12" s="68">
        <v>0.24466452571128933</v>
      </c>
      <c r="AI12" s="69">
        <f>IFERROR(HLOOKUP('【調達AX】入力(水力)'!$E$13,$Z$2:$AH$29,ROW()-1,0),0)</f>
        <v>0</v>
      </c>
    </row>
    <row r="13" spans="1:35" x14ac:dyDescent="0.3">
      <c r="A13" s="4" t="s">
        <v>18</v>
      </c>
      <c r="B13" s="68">
        <v>1.0817050090150403E-2</v>
      </c>
      <c r="C13" s="68">
        <v>3.9206793183684606E-2</v>
      </c>
      <c r="D13" s="68">
        <v>2.1582866216416228E-2</v>
      </c>
      <c r="E13" s="68">
        <v>5.6932639083375036E-2</v>
      </c>
      <c r="F13" s="68">
        <v>2.312690237250644E-2</v>
      </c>
      <c r="G13" s="68">
        <v>3.6338482342787193E-2</v>
      </c>
      <c r="H13" s="68">
        <v>4.2679919447441775E-2</v>
      </c>
      <c r="I13" s="68">
        <v>5.8576444692310138E-2</v>
      </c>
      <c r="J13" s="68">
        <v>2.0172448141909233E-2</v>
      </c>
      <c r="K13" s="69">
        <f>IFERROR(HLOOKUP('【調達AX】入力(太陽光)'!$E$13,$B$2:$J$15,ROW()-1,0),0)</f>
        <v>0</v>
      </c>
      <c r="L13" s="70"/>
      <c r="M13" s="4" t="s">
        <v>18</v>
      </c>
      <c r="N13" s="68">
        <v>0.20236899715675213</v>
      </c>
      <c r="O13" s="68">
        <v>0.42504085612993225</v>
      </c>
      <c r="P13" s="68">
        <v>0.22592414624906682</v>
      </c>
      <c r="Q13" s="68">
        <v>0.32596110809189272</v>
      </c>
      <c r="R13" s="68">
        <v>0.24604335339166689</v>
      </c>
      <c r="S13" s="68">
        <v>0.36200598616887619</v>
      </c>
      <c r="T13" s="68">
        <v>0.26851544759846785</v>
      </c>
      <c r="U13" s="68">
        <v>0.4487768292581808</v>
      </c>
      <c r="V13" s="68">
        <v>0.21694405396337257</v>
      </c>
      <c r="W13" s="69">
        <f>IFERROR(HLOOKUP('【調達AX】入力(風力)'!$E$13,$N$2:$V$15,ROW()-1,0),0)</f>
        <v>0</v>
      </c>
      <c r="Y13" s="4" t="s">
        <v>18</v>
      </c>
      <c r="Z13" s="68">
        <v>0.27202139336883929</v>
      </c>
      <c r="AA13" s="68">
        <v>0.39448222360279861</v>
      </c>
      <c r="AB13" s="68">
        <v>0.33640550800528696</v>
      </c>
      <c r="AC13" s="68">
        <v>0.25143496422790634</v>
      </c>
      <c r="AD13" s="68">
        <v>0.33134993227689757</v>
      </c>
      <c r="AE13" s="68">
        <v>0.33708984990121471</v>
      </c>
      <c r="AF13" s="68">
        <v>0.3227588118160768</v>
      </c>
      <c r="AG13" s="68">
        <v>0.25276993236618078</v>
      </c>
      <c r="AH13" s="68">
        <v>0.22119912286498231</v>
      </c>
      <c r="AI13" s="69">
        <f>IFERROR(HLOOKUP('【調達AX】入力(水力)'!$E$13,$Z$2:$AH$29,ROW()-1,0),0)</f>
        <v>0</v>
      </c>
    </row>
    <row r="14" spans="1:35" x14ac:dyDescent="0.3">
      <c r="A14" s="4" t="s">
        <v>19</v>
      </c>
      <c r="B14" s="68">
        <v>1.0373784692849166E-2</v>
      </c>
      <c r="C14" s="68">
        <v>1.2071294426316151E-2</v>
      </c>
      <c r="D14" s="68">
        <v>9.2957978890374458E-3</v>
      </c>
      <c r="E14" s="68">
        <v>3.0640651975677762E-2</v>
      </c>
      <c r="F14" s="68">
        <v>1.7282572982985276E-2</v>
      </c>
      <c r="G14" s="68">
        <v>3.3417554018902534E-2</v>
      </c>
      <c r="H14" s="68">
        <v>2.8193456738589466E-2</v>
      </c>
      <c r="I14" s="68">
        <v>4.0887574242128209E-2</v>
      </c>
      <c r="J14" s="68">
        <v>9.844005066101242E-3</v>
      </c>
      <c r="K14" s="69">
        <f>IFERROR(HLOOKUP('【調達AX】入力(太陽光)'!$E$13,$B$2:$J$15,ROW()-1,0),0)</f>
        <v>0</v>
      </c>
      <c r="M14" s="4" t="s">
        <v>19</v>
      </c>
      <c r="N14" s="68">
        <v>0.24290214559560022</v>
      </c>
      <c r="O14" s="68">
        <v>0.52675239072976354</v>
      </c>
      <c r="P14" s="68">
        <v>0.2613143456185999</v>
      </c>
      <c r="Q14" s="68">
        <v>0.42640462713930011</v>
      </c>
      <c r="R14" s="68">
        <v>0.2713385602953311</v>
      </c>
      <c r="S14" s="68">
        <v>0.3836537812951954</v>
      </c>
      <c r="T14" s="68">
        <v>0.26731788146165258</v>
      </c>
      <c r="U14" s="68">
        <v>0.45117410398788804</v>
      </c>
      <c r="V14" s="68">
        <v>0.2493771029067669</v>
      </c>
      <c r="W14" s="69">
        <f>IFERROR(HLOOKUP('【調達AX】入力(風力)'!$E$13,$N$2:$V$15,ROW()-1,0),0)</f>
        <v>0</v>
      </c>
      <c r="Y14" s="4" t="s">
        <v>19</v>
      </c>
      <c r="Z14" s="68">
        <v>0.2567544234686992</v>
      </c>
      <c r="AA14" s="68">
        <v>0.40970685192297923</v>
      </c>
      <c r="AB14" s="68">
        <v>0.31392632666283693</v>
      </c>
      <c r="AC14" s="68">
        <v>0.26458942178383699</v>
      </c>
      <c r="AD14" s="68">
        <v>0.32816560846749981</v>
      </c>
      <c r="AE14" s="68">
        <v>0.36548995218071229</v>
      </c>
      <c r="AF14" s="68">
        <v>0.40100836403161871</v>
      </c>
      <c r="AG14" s="68">
        <v>0.3371075717838477</v>
      </c>
      <c r="AH14" s="68">
        <v>0.24387375217170701</v>
      </c>
      <c r="AI14" s="69">
        <f>IFERROR(HLOOKUP('【調達AX】入力(水力)'!$E$13,$Z$2:$AH$29,ROW()-1,0),0)</f>
        <v>0</v>
      </c>
    </row>
    <row r="15" spans="1:35" x14ac:dyDescent="0.3">
      <c r="A15" s="4" t="s">
        <v>20</v>
      </c>
      <c r="B15" s="68">
        <v>1.0794028675536796E-2</v>
      </c>
      <c r="C15" s="68">
        <v>1.9146662669759756E-2</v>
      </c>
      <c r="D15" s="68">
        <v>1.040267947086753E-2</v>
      </c>
      <c r="E15" s="68">
        <v>2.1948073651005318E-2</v>
      </c>
      <c r="F15" s="68">
        <v>4.4650128667256518E-2</v>
      </c>
      <c r="G15" s="68">
        <v>2.5211795736729672E-2</v>
      </c>
      <c r="H15" s="68">
        <v>2.5825610598800917E-2</v>
      </c>
      <c r="I15" s="68">
        <v>4.0810059812261205E-2</v>
      </c>
      <c r="J15" s="68">
        <v>8.7198678411058543E-3</v>
      </c>
      <c r="K15" s="69">
        <f>IFERROR(HLOOKUP('【調達AX】入力(太陽光)'!$E$13,$B$2:$J$15,ROW()-1,0),0)</f>
        <v>0</v>
      </c>
      <c r="M15" s="4" t="s">
        <v>20</v>
      </c>
      <c r="N15" s="68">
        <v>0.20857804571958219</v>
      </c>
      <c r="O15" s="68">
        <v>0.34804889194494348</v>
      </c>
      <c r="P15" s="68">
        <v>0.30292625809760659</v>
      </c>
      <c r="Q15" s="68">
        <v>0.41983312879158646</v>
      </c>
      <c r="R15" s="68">
        <v>0.23472652695572846</v>
      </c>
      <c r="S15" s="68">
        <v>0.29396281211428799</v>
      </c>
      <c r="T15" s="68">
        <v>0.25555467865639303</v>
      </c>
      <c r="U15" s="68">
        <v>0.44030366029716295</v>
      </c>
      <c r="V15" s="68">
        <v>0.24910138869451168</v>
      </c>
      <c r="W15" s="69">
        <f>IFERROR(HLOOKUP('【調達AX】入力(風力)'!$E$13,$N$2:$V$15,ROW()-1,0),0)</f>
        <v>0</v>
      </c>
      <c r="Y15" s="4" t="s">
        <v>20</v>
      </c>
      <c r="Z15" s="68">
        <v>0.25191825898668319</v>
      </c>
      <c r="AA15" s="68">
        <v>0.53515902560525719</v>
      </c>
      <c r="AB15" s="68">
        <v>0.3868361556654511</v>
      </c>
      <c r="AC15" s="68">
        <v>0.35817466210066568</v>
      </c>
      <c r="AD15" s="68">
        <v>0.4639313845841368</v>
      </c>
      <c r="AE15" s="68">
        <v>0.41482197003716265</v>
      </c>
      <c r="AF15" s="68">
        <v>0.50011695916312171</v>
      </c>
      <c r="AG15" s="68">
        <v>0.47299335070330212</v>
      </c>
      <c r="AH15" s="68">
        <v>0.28165342004105876</v>
      </c>
      <c r="AI15" s="69">
        <f>IFERROR(HLOOKUP('【調達AX】入力(水力)'!$E$13,$Z$2:$AH$29,ROW()-1,0),0)</f>
        <v>0</v>
      </c>
    </row>
    <row r="16" spans="1:35" x14ac:dyDescent="0.3">
      <c r="A16" s="4"/>
      <c r="B16" s="76"/>
      <c r="C16" s="76"/>
      <c r="D16" s="76"/>
      <c r="E16" s="76"/>
      <c r="F16" s="76"/>
      <c r="G16" s="76"/>
      <c r="H16" s="76"/>
      <c r="I16" s="76"/>
      <c r="J16" s="76"/>
      <c r="K16" s="77"/>
      <c r="M16" s="4"/>
      <c r="N16" s="76"/>
      <c r="O16" s="76"/>
      <c r="P16" s="76"/>
      <c r="Q16" s="76"/>
      <c r="R16" s="76"/>
      <c r="S16" s="76"/>
      <c r="T16" s="76"/>
      <c r="U16" s="76"/>
      <c r="V16" s="76"/>
      <c r="W16" s="77"/>
      <c r="Y16" s="4"/>
      <c r="Z16" s="76"/>
      <c r="AA16" s="76"/>
      <c r="AB16" s="76"/>
      <c r="AC16" s="76"/>
      <c r="AD16" s="76"/>
      <c r="AE16" s="76"/>
      <c r="AF16" s="76"/>
      <c r="AG16" s="76"/>
      <c r="AH16" s="76"/>
      <c r="AI16" s="77"/>
    </row>
    <row r="17" spans="1:39" x14ac:dyDescent="0.3">
      <c r="A17" s="1" t="s">
        <v>126</v>
      </c>
      <c r="B17" s="7" t="s">
        <v>38</v>
      </c>
      <c r="K17" s="9" t="s">
        <v>48</v>
      </c>
      <c r="N17" s="8" t="s">
        <v>39</v>
      </c>
      <c r="O17" s="4"/>
      <c r="P17" s="4"/>
      <c r="Q17" s="4"/>
      <c r="R17" s="4"/>
      <c r="S17" s="4"/>
      <c r="T17" s="4"/>
      <c r="U17" s="4"/>
      <c r="V17" s="4"/>
      <c r="W17" s="9" t="s">
        <v>48</v>
      </c>
      <c r="Z17" s="8" t="s">
        <v>40</v>
      </c>
      <c r="AA17" s="4"/>
      <c r="AB17" s="4"/>
      <c r="AC17" s="4"/>
      <c r="AD17" s="4"/>
      <c r="AE17" s="4"/>
      <c r="AF17" s="4"/>
      <c r="AG17" s="4"/>
      <c r="AH17" s="4"/>
      <c r="AI17" s="9" t="s">
        <v>48</v>
      </c>
    </row>
    <row r="18" spans="1:39" x14ac:dyDescent="0.3">
      <c r="A18" s="4" t="s">
        <v>9</v>
      </c>
      <c r="B18" s="24">
        <v>1.3445850049031359E-2</v>
      </c>
      <c r="C18" s="24">
        <v>1.9010137334429363E-2</v>
      </c>
      <c r="D18" s="24">
        <v>1.021532297651385E-2</v>
      </c>
      <c r="E18" s="24">
        <v>2.7804513895098814E-2</v>
      </c>
      <c r="F18" s="24">
        <v>0.11531997243146939</v>
      </c>
      <c r="G18" s="24">
        <v>3.8696030625523577E-2</v>
      </c>
      <c r="H18" s="24">
        <v>3.8162780066138421E-2</v>
      </c>
      <c r="I18" s="24">
        <v>6.7363990493490275E-2</v>
      </c>
      <c r="J18" s="24">
        <v>1.6169989436896626E-2</v>
      </c>
      <c r="K18" s="69">
        <f>IFERROR(HLOOKUP('【調達AX】入力(太陽光)'!$E$13,$B$2:$J$29,ROW()-1,0),0)</f>
        <v>0</v>
      </c>
      <c r="M18" s="4" t="s">
        <v>9</v>
      </c>
      <c r="N18" s="24">
        <v>0.22738089695906702</v>
      </c>
      <c r="O18" s="24">
        <v>0.34601428572240717</v>
      </c>
      <c r="P18" s="24">
        <v>0.37387089214363622</v>
      </c>
      <c r="Q18" s="24">
        <v>0.26177887455826021</v>
      </c>
      <c r="R18" s="24">
        <v>0.19443758479523376</v>
      </c>
      <c r="S18" s="24">
        <v>0.27455909063766992</v>
      </c>
      <c r="T18" s="24">
        <v>0.17999867177530593</v>
      </c>
      <c r="U18" s="24">
        <v>0.24752452682940734</v>
      </c>
      <c r="V18" s="24">
        <v>0.15587994733924879</v>
      </c>
      <c r="W18" s="69">
        <f>IFERROR(HLOOKUP('【調達AX】入力(風力)'!$E$13,$N$2:$V$29,ROW()-1,0),0)</f>
        <v>0</v>
      </c>
      <c r="Y18" s="4" t="s">
        <v>9</v>
      </c>
      <c r="Z18" s="24">
        <v>0.34966519310983596</v>
      </c>
      <c r="AA18" s="24">
        <v>0.70551247183467136</v>
      </c>
      <c r="AB18" s="24">
        <v>0.48775983124365896</v>
      </c>
      <c r="AC18" s="24">
        <v>0.49149381059261993</v>
      </c>
      <c r="AD18" s="24">
        <v>0.65314674685466612</v>
      </c>
      <c r="AE18" s="24">
        <v>0.46704574973631796</v>
      </c>
      <c r="AF18" s="24">
        <v>0.44265485487124034</v>
      </c>
      <c r="AG18" s="24">
        <v>0.46692123783340567</v>
      </c>
      <c r="AH18" s="24">
        <v>0.27285440113210202</v>
      </c>
      <c r="AI18" s="69">
        <f>IFERROR(HLOOKUP('【調達AX】入力(水力)'!$E$13,$Z$2:$AH$29,ROW()-1,0),0)</f>
        <v>0</v>
      </c>
      <c r="AK18" s="70"/>
      <c r="AL18" s="70"/>
      <c r="AM18" s="70"/>
    </row>
    <row r="19" spans="1:39" x14ac:dyDescent="0.3">
      <c r="A19" s="4" t="s">
        <v>10</v>
      </c>
      <c r="B19" s="24">
        <v>4.140534071403907E-2</v>
      </c>
      <c r="C19" s="24">
        <v>0.13311462429646653</v>
      </c>
      <c r="D19" s="24">
        <v>8.595966735613661E-2</v>
      </c>
      <c r="E19" s="24">
        <v>0.11295282267633248</v>
      </c>
      <c r="F19" s="24">
        <v>0.22581341693652712</v>
      </c>
      <c r="G19" s="24">
        <v>0.13256387754835405</v>
      </c>
      <c r="H19" s="24">
        <v>0.14936842461043356</v>
      </c>
      <c r="I19" s="24">
        <v>0.17428827000293437</v>
      </c>
      <c r="J19" s="24">
        <v>6.4853419229289805E-2</v>
      </c>
      <c r="K19" s="69">
        <f>IFERROR(HLOOKUP('【調達AX】入力(太陽光)'!$E$13,$B$2:$J$29,ROW()-1,0),0)</f>
        <v>0</v>
      </c>
      <c r="M19" s="4" t="s">
        <v>10</v>
      </c>
      <c r="N19" s="24">
        <v>0.16909341426636423</v>
      </c>
      <c r="O19" s="24">
        <v>0.17937120053970829</v>
      </c>
      <c r="P19" s="24">
        <v>0.13736354533575912</v>
      </c>
      <c r="Q19" s="24">
        <v>0.12041532324979762</v>
      </c>
      <c r="R19" s="24">
        <v>0.12096607973276885</v>
      </c>
      <c r="S19" s="24">
        <v>0.18410359891242079</v>
      </c>
      <c r="T19" s="24">
        <v>0.11334150957413956</v>
      </c>
      <c r="U19" s="24">
        <v>0.18793208407476258</v>
      </c>
      <c r="V19" s="24">
        <v>9.3339371437608329E-2</v>
      </c>
      <c r="W19" s="69">
        <f>IFERROR(HLOOKUP('【調達AX】入力(風力)'!$E$13,$N$2:$V$29,ROW()-1,0),0)</f>
        <v>0</v>
      </c>
      <c r="Y19" s="4" t="s">
        <v>10</v>
      </c>
      <c r="Z19" s="24">
        <v>0.58918291231905895</v>
      </c>
      <c r="AA19" s="24">
        <v>0.67800694395565375</v>
      </c>
      <c r="AB19" s="24">
        <v>0.56874333784549014</v>
      </c>
      <c r="AC19" s="24">
        <v>0.52350234382387217</v>
      </c>
      <c r="AD19" s="24">
        <v>0.68294674052842319</v>
      </c>
      <c r="AE19" s="24">
        <v>0.54867930331927628</v>
      </c>
      <c r="AF19" s="24">
        <v>0.36494403917641161</v>
      </c>
      <c r="AG19" s="24">
        <v>0.46932718058514494</v>
      </c>
      <c r="AH19" s="24">
        <v>0.28979936658645755</v>
      </c>
      <c r="AI19" s="69">
        <f>IFERROR(HLOOKUP('【調達AX】入力(水力)'!$E$13,$Z$2:$AH$29,ROW()-1,0),0)</f>
        <v>0</v>
      </c>
      <c r="AK19" s="70"/>
      <c r="AL19" s="70"/>
      <c r="AM19" s="70"/>
    </row>
    <row r="20" spans="1:39" x14ac:dyDescent="0.3">
      <c r="A20" s="4" t="s">
        <v>11</v>
      </c>
      <c r="B20" s="24">
        <v>5.8591622973136061E-2</v>
      </c>
      <c r="C20" s="24">
        <v>0.20040290530378141</v>
      </c>
      <c r="D20" s="24">
        <v>0.15845033927953586</v>
      </c>
      <c r="E20" s="24">
        <v>0.18667061792383613</v>
      </c>
      <c r="F20" s="24">
        <v>0.26145188903346755</v>
      </c>
      <c r="G20" s="24">
        <v>0.19571553752246248</v>
      </c>
      <c r="H20" s="24">
        <v>0.18937045178675496</v>
      </c>
      <c r="I20" s="24">
        <v>0.21941471781483349</v>
      </c>
      <c r="J20" s="24">
        <v>0.12344712233926602</v>
      </c>
      <c r="K20" s="69">
        <f>IFERROR(HLOOKUP('【調達AX】入力(太陽光)'!$E$13,$B$2:$J$29,ROW()-1,0),0)</f>
        <v>0</v>
      </c>
      <c r="M20" s="4" t="s">
        <v>11</v>
      </c>
      <c r="N20" s="24">
        <v>0.14362542044825402</v>
      </c>
      <c r="O20" s="24">
        <v>0.12081650791283978</v>
      </c>
      <c r="P20" s="24">
        <v>0.12258628645306592</v>
      </c>
      <c r="Q20" s="24">
        <v>0.10814525248706371</v>
      </c>
      <c r="R20" s="24">
        <v>7.0570523332880206E-2</v>
      </c>
      <c r="S20" s="24">
        <v>0.17433609144657641</v>
      </c>
      <c r="T20" s="24">
        <v>0.10747149219422915</v>
      </c>
      <c r="U20" s="24">
        <v>0.18370414417707334</v>
      </c>
      <c r="V20" s="24">
        <v>0.1317586461958985</v>
      </c>
      <c r="W20" s="69">
        <f>IFERROR(HLOOKUP('【調達AX】入力(風力)'!$E$13,$N$2:$V$29,ROW()-1,0),0)</f>
        <v>0</v>
      </c>
      <c r="Y20" s="4" t="s">
        <v>11</v>
      </c>
      <c r="Z20" s="24">
        <v>0.50820430602147959</v>
      </c>
      <c r="AA20" s="24">
        <v>0.49407410498994825</v>
      </c>
      <c r="AB20" s="24">
        <v>0.53948772814661006</v>
      </c>
      <c r="AC20" s="24">
        <v>0.49498084643150964</v>
      </c>
      <c r="AD20" s="24">
        <v>0.55000886039737529</v>
      </c>
      <c r="AE20" s="24">
        <v>0.53750985210364355</v>
      </c>
      <c r="AF20" s="24">
        <v>0.34646928066815263</v>
      </c>
      <c r="AG20" s="24">
        <v>0.53088014128458216</v>
      </c>
      <c r="AH20" s="24">
        <v>0.42856412765051982</v>
      </c>
      <c r="AI20" s="69">
        <f>IFERROR(HLOOKUP('【調達AX】入力(水力)'!$E$13,$Z$2:$AH$29,ROW()-1,0),0)</f>
        <v>0</v>
      </c>
      <c r="AK20" s="70"/>
      <c r="AL20" s="70"/>
      <c r="AM20" s="70"/>
    </row>
    <row r="21" spans="1:39" x14ac:dyDescent="0.3">
      <c r="A21" s="4" t="s">
        <v>12</v>
      </c>
      <c r="B21" s="24">
        <v>8.0669040550518614E-2</v>
      </c>
      <c r="C21" s="24">
        <v>0.19600023198382027</v>
      </c>
      <c r="D21" s="24">
        <v>0.20460344429694868</v>
      </c>
      <c r="E21" s="24">
        <v>0.22913400555340238</v>
      </c>
      <c r="F21" s="24">
        <v>0.30847153301141272</v>
      </c>
      <c r="G21" s="24">
        <v>0.24845770893671432</v>
      </c>
      <c r="H21" s="24">
        <v>0.27146475651467311</v>
      </c>
      <c r="I21" s="24">
        <v>0.29175205204117816</v>
      </c>
      <c r="J21" s="24">
        <v>0.15238467260392063</v>
      </c>
      <c r="K21" s="69">
        <f>IFERROR(HLOOKUP('【調達AX】入力(太陽光)'!$E$13,$B$2:$J$29,ROW()-1,0),0)</f>
        <v>0</v>
      </c>
      <c r="M21" s="4" t="s">
        <v>12</v>
      </c>
      <c r="N21" s="24">
        <v>0.12888886560851806</v>
      </c>
      <c r="O21" s="24">
        <v>0.10958365308083938</v>
      </c>
      <c r="P21" s="24">
        <v>0.16649773990817232</v>
      </c>
      <c r="Q21" s="24">
        <v>0.13331739677948562</v>
      </c>
      <c r="R21" s="24">
        <v>9.6040299427438747E-2</v>
      </c>
      <c r="S21" s="24">
        <v>9.2278128462728315E-2</v>
      </c>
      <c r="T21" s="24">
        <v>8.2243832982143633E-2</v>
      </c>
      <c r="U21" s="24">
        <v>9.5598181399876178E-2</v>
      </c>
      <c r="V21" s="24">
        <v>6.7740985841962031E-2</v>
      </c>
      <c r="W21" s="69">
        <f>IFERROR(HLOOKUP('【調達AX】入力(風力)'!$E$13,$N$2:$V$29,ROW()-1,0),0)</f>
        <v>0</v>
      </c>
      <c r="Y21" s="4" t="s">
        <v>12</v>
      </c>
      <c r="Z21" s="24">
        <v>0.3697367197861185</v>
      </c>
      <c r="AA21" s="24">
        <v>0.46923627425693959</v>
      </c>
      <c r="AB21" s="24">
        <v>0.50122109689367678</v>
      </c>
      <c r="AC21" s="24">
        <v>0.53258489342274395</v>
      </c>
      <c r="AD21" s="24">
        <v>0.5166240904332251</v>
      </c>
      <c r="AE21" s="24">
        <v>0.56348052206185961</v>
      </c>
      <c r="AF21" s="24">
        <v>0.43280821287751858</v>
      </c>
      <c r="AG21" s="24">
        <v>0.59169389347423662</v>
      </c>
      <c r="AH21" s="24">
        <v>0.43123000211152362</v>
      </c>
      <c r="AI21" s="69">
        <f>IFERROR(HLOOKUP('【調達AX】入力(水力)'!$E$13,$Z$2:$AH$29,ROW()-1,0),0)</f>
        <v>0</v>
      </c>
      <c r="AK21" s="70"/>
      <c r="AL21" s="70"/>
      <c r="AM21" s="70"/>
    </row>
    <row r="22" spans="1:39" x14ac:dyDescent="0.3">
      <c r="A22" s="4" t="s">
        <v>13</v>
      </c>
      <c r="B22" s="24">
        <v>7.9068148745065056E-2</v>
      </c>
      <c r="C22" s="24">
        <v>0.23574575922410862</v>
      </c>
      <c r="D22" s="24">
        <v>0.21553840813267647</v>
      </c>
      <c r="E22" s="24">
        <v>0.20418413434621421</v>
      </c>
      <c r="F22" s="24">
        <v>0.30174853728214263</v>
      </c>
      <c r="G22" s="24">
        <v>0.24512437250015079</v>
      </c>
      <c r="H22" s="24">
        <v>0.26424622661103647</v>
      </c>
      <c r="I22" s="24">
        <v>0.28823516595730381</v>
      </c>
      <c r="J22" s="24">
        <v>0.13403594036665625</v>
      </c>
      <c r="K22" s="69">
        <f>IFERROR(HLOOKUP('【調達AX】入力(太陽光)'!$E$13,$B$2:$J$29,ROW()-1,0),0)</f>
        <v>0</v>
      </c>
      <c r="M22" s="4" t="s">
        <v>13</v>
      </c>
      <c r="N22" s="24">
        <v>9.4546368338684655E-2</v>
      </c>
      <c r="O22" s="24">
        <v>0.10909694804458818</v>
      </c>
      <c r="P22" s="24">
        <v>6.6711750354724569E-2</v>
      </c>
      <c r="Q22" s="24">
        <v>0.12638705880828799</v>
      </c>
      <c r="R22" s="24">
        <v>8.2589033519347363E-2</v>
      </c>
      <c r="S22" s="24">
        <v>0.12694131561862715</v>
      </c>
      <c r="T22" s="24">
        <v>8.810082403692579E-2</v>
      </c>
      <c r="U22" s="24">
        <v>0.13430688245117664</v>
      </c>
      <c r="V22" s="24">
        <v>6.933132395176661E-2</v>
      </c>
      <c r="W22" s="69">
        <f>IFERROR(HLOOKUP('【調達AX】入力(風力)'!$E$13,$N$2:$V$29,ROW()-1,0),0)</f>
        <v>0</v>
      </c>
      <c r="Y22" s="4" t="s">
        <v>13</v>
      </c>
      <c r="Z22" s="24">
        <v>0.37912696613351515</v>
      </c>
      <c r="AA22" s="24">
        <v>0.39987801390740163</v>
      </c>
      <c r="AB22" s="24">
        <v>0.4700153896620648</v>
      </c>
      <c r="AC22" s="24">
        <v>0.44666821688860975</v>
      </c>
      <c r="AD22" s="24">
        <v>0.41371098805126971</v>
      </c>
      <c r="AE22" s="24">
        <v>0.46251705405272614</v>
      </c>
      <c r="AF22" s="24">
        <v>0.31996736591057345</v>
      </c>
      <c r="AG22" s="24">
        <v>0.4838322993223802</v>
      </c>
      <c r="AH22" s="24">
        <v>0.35441986159215516</v>
      </c>
      <c r="AI22" s="69">
        <f>IFERROR(HLOOKUP('【調達AX】入力(水力)'!$E$13,$Z$2:$AH$29,ROW()-1,0),0)</f>
        <v>0</v>
      </c>
      <c r="AK22" s="70"/>
      <c r="AL22" s="70"/>
      <c r="AM22" s="70"/>
    </row>
    <row r="23" spans="1:39" x14ac:dyDescent="0.3">
      <c r="A23" s="4" t="s">
        <v>14</v>
      </c>
      <c r="B23" s="24">
        <v>3.5473892166823999E-2</v>
      </c>
      <c r="C23" s="24">
        <v>0.15542494198945458</v>
      </c>
      <c r="D23" s="24">
        <v>0.13958699606220165</v>
      </c>
      <c r="E23" s="24">
        <v>0.1579471137967913</v>
      </c>
      <c r="F23" s="24">
        <v>0.21899385641677818</v>
      </c>
      <c r="G23" s="24">
        <v>0.17761275190224696</v>
      </c>
      <c r="H23" s="24">
        <v>0.17882265874980594</v>
      </c>
      <c r="I23" s="24">
        <v>0.21411107129105614</v>
      </c>
      <c r="J23" s="24">
        <v>0.14051519397315809</v>
      </c>
      <c r="K23" s="69">
        <f>IFERROR(HLOOKUP('【調達AX】入力(太陽光)'!$E$13,$B$2:$J$29,ROW()-1,0),0)</f>
        <v>0</v>
      </c>
      <c r="M23" s="4" t="s">
        <v>14</v>
      </c>
      <c r="N23" s="24">
        <v>0.11728768160386427</v>
      </c>
      <c r="O23" s="24">
        <v>0.14149408488778123</v>
      </c>
      <c r="P23" s="24">
        <v>0.15741908044396735</v>
      </c>
      <c r="Q23" s="24">
        <v>0.11708619697920086</v>
      </c>
      <c r="R23" s="24">
        <v>0.10559003799412013</v>
      </c>
      <c r="S23" s="24">
        <v>0.14293268576605025</v>
      </c>
      <c r="T23" s="24">
        <v>9.3570573842050656E-2</v>
      </c>
      <c r="U23" s="24">
        <v>0.1538177490472091</v>
      </c>
      <c r="V23" s="24">
        <v>8.0615846371010644E-2</v>
      </c>
      <c r="W23" s="69">
        <f>IFERROR(HLOOKUP('【調達AX】入力(風力)'!$E$13,$N$2:$V$29,ROW()-1,0),0)</f>
        <v>0</v>
      </c>
      <c r="Y23" s="4" t="s">
        <v>14</v>
      </c>
      <c r="Z23" s="24">
        <v>0.31994435578267194</v>
      </c>
      <c r="AA23" s="24">
        <v>0.37941958626649697</v>
      </c>
      <c r="AB23" s="24">
        <v>0.47250433345698262</v>
      </c>
      <c r="AC23" s="24">
        <v>0.46259802934641037</v>
      </c>
      <c r="AD23" s="24">
        <v>0.38949141827237505</v>
      </c>
      <c r="AE23" s="24">
        <v>0.43656711224268663</v>
      </c>
      <c r="AF23" s="24">
        <v>0.35957316756289853</v>
      </c>
      <c r="AG23" s="24">
        <v>0.50461114777136773</v>
      </c>
      <c r="AH23" s="24">
        <v>0.36859221648458007</v>
      </c>
      <c r="AI23" s="69">
        <f>IFERROR(HLOOKUP('【調達AX】入力(水力)'!$E$13,$Z$2:$AH$29,ROW()-1,0),0)</f>
        <v>0</v>
      </c>
      <c r="AK23" s="70"/>
      <c r="AL23" s="70"/>
      <c r="AM23" s="70"/>
    </row>
    <row r="24" spans="1:39" x14ac:dyDescent="0.3">
      <c r="A24" s="4" t="s">
        <v>15</v>
      </c>
      <c r="B24" s="24">
        <v>7.5638548243564816E-3</v>
      </c>
      <c r="C24" s="24">
        <v>8.1851749941402471E-2</v>
      </c>
      <c r="D24" s="24">
        <v>7.1880726861604516E-2</v>
      </c>
      <c r="E24" s="24">
        <v>9.3954648807758889E-2</v>
      </c>
      <c r="F24" s="24">
        <v>0.12454132625555329</v>
      </c>
      <c r="G24" s="24">
        <v>0.10909360678731336</v>
      </c>
      <c r="H24" s="24">
        <v>0.11812828489250042</v>
      </c>
      <c r="I24" s="24">
        <v>0.13704186089925585</v>
      </c>
      <c r="J24" s="24">
        <v>7.248503059854057E-2</v>
      </c>
      <c r="K24" s="69">
        <f>IFERROR(HLOOKUP('【調達AX】入力(太陽光)'!$E$13,$B$2:$J$29,ROW()-1,0),0)</f>
        <v>0</v>
      </c>
      <c r="M24" s="4" t="s">
        <v>15</v>
      </c>
      <c r="N24" s="24">
        <v>0.17071578182928554</v>
      </c>
      <c r="O24" s="24">
        <v>0.21722418878885472</v>
      </c>
      <c r="P24" s="24">
        <v>0.23808494318781326</v>
      </c>
      <c r="Q24" s="24">
        <v>0.16007337554000414</v>
      </c>
      <c r="R24" s="24">
        <v>0.1613790058345228</v>
      </c>
      <c r="S24" s="24">
        <v>0.15340997638157072</v>
      </c>
      <c r="T24" s="24">
        <v>0.12885129190418537</v>
      </c>
      <c r="U24" s="24">
        <v>0.18777950218335138</v>
      </c>
      <c r="V24" s="24">
        <v>0.1198125076179225</v>
      </c>
      <c r="W24" s="69">
        <f>IFERROR(HLOOKUP('【調達AX】入力(風力)'!$E$13,$N$2:$V$29,ROW()-1,0),0)</f>
        <v>0</v>
      </c>
      <c r="Y24" s="4" t="s">
        <v>15</v>
      </c>
      <c r="Z24" s="24">
        <v>0.30353612941619434</v>
      </c>
      <c r="AA24" s="24">
        <v>0.2939988021525291</v>
      </c>
      <c r="AB24" s="24">
        <v>0.38231966864366251</v>
      </c>
      <c r="AC24" s="24">
        <v>0.373183802419781</v>
      </c>
      <c r="AD24" s="24">
        <v>0.31376454135571574</v>
      </c>
      <c r="AE24" s="24">
        <v>0.30984453083381419</v>
      </c>
      <c r="AF24" s="24">
        <v>0.24098627815166879</v>
      </c>
      <c r="AG24" s="24">
        <v>0.38479149471280549</v>
      </c>
      <c r="AH24" s="24">
        <v>0.27857198073965705</v>
      </c>
      <c r="AI24" s="69">
        <f>IFERROR(HLOOKUP('【調達AX】入力(水力)'!$E$13,$Z$2:$AH$29,ROW()-1,0),0)</f>
        <v>0</v>
      </c>
      <c r="AK24" s="70"/>
      <c r="AL24" s="70"/>
      <c r="AM24" s="70"/>
    </row>
    <row r="25" spans="1:39" x14ac:dyDescent="0.3">
      <c r="A25" s="4" t="s">
        <v>16</v>
      </c>
      <c r="B25" s="24">
        <v>7.9738027073512126E-3</v>
      </c>
      <c r="C25" s="24">
        <v>1.9546947944131744E-2</v>
      </c>
      <c r="D25" s="24">
        <v>7.9164094709328042E-3</v>
      </c>
      <c r="E25" s="24">
        <v>3.5338525396989679E-3</v>
      </c>
      <c r="F25" s="24">
        <v>9.4522545202424205E-3</v>
      </c>
      <c r="G25" s="24">
        <v>4.3199504056951679E-3</v>
      </c>
      <c r="H25" s="24">
        <v>4.5083600059801282E-3</v>
      </c>
      <c r="I25" s="24">
        <v>6.5821031661280694E-3</v>
      </c>
      <c r="J25" s="24">
        <v>3.3910364205506551E-3</v>
      </c>
      <c r="K25" s="69">
        <f>IFERROR(HLOOKUP('【調達AX】入力(太陽光)'!$E$13,$B$2:$J$29,ROW()-1,0),0)</f>
        <v>0</v>
      </c>
      <c r="M25" s="4" t="s">
        <v>16</v>
      </c>
      <c r="N25" s="24">
        <v>0.24388332055745368</v>
      </c>
      <c r="O25" s="24">
        <v>0.31557145270556525</v>
      </c>
      <c r="P25" s="24">
        <v>0.20105192031831837</v>
      </c>
      <c r="Q25" s="24">
        <v>0.3089758948615316</v>
      </c>
      <c r="R25" s="24">
        <v>0.26958741850666101</v>
      </c>
      <c r="S25" s="24">
        <v>0.28197618392176843</v>
      </c>
      <c r="T25" s="24">
        <v>0.215076896659435</v>
      </c>
      <c r="U25" s="24">
        <v>0.35309952451611709</v>
      </c>
      <c r="V25" s="24">
        <v>0.21683337854096008</v>
      </c>
      <c r="W25" s="69">
        <f>IFERROR(HLOOKUP('【調達AX】入力(風力)'!$E$13,$N$2:$V$29,ROW()-1,0),0)</f>
        <v>0</v>
      </c>
      <c r="Y25" s="4" t="s">
        <v>16</v>
      </c>
      <c r="Z25" s="24">
        <v>0.30524719818267809</v>
      </c>
      <c r="AA25" s="24">
        <v>0.40729403464603825</v>
      </c>
      <c r="AB25" s="24">
        <v>0.32300752065514399</v>
      </c>
      <c r="AC25" s="24">
        <v>0.2911615898472244</v>
      </c>
      <c r="AD25" s="24">
        <v>0.32493432046179205</v>
      </c>
      <c r="AE25" s="24">
        <v>0.26182735685435526</v>
      </c>
      <c r="AF25" s="24">
        <v>0.16062554054494768</v>
      </c>
      <c r="AG25" s="24">
        <v>0.2603532217121784</v>
      </c>
      <c r="AH25" s="24">
        <v>0.22079017585324609</v>
      </c>
      <c r="AI25" s="69">
        <f>IFERROR(HLOOKUP('【調達AX】入力(水力)'!$E$13,$Z$2:$AH$29,ROW()-1,0),0)</f>
        <v>0</v>
      </c>
      <c r="AK25" s="70"/>
      <c r="AL25" s="70"/>
      <c r="AM25" s="70"/>
    </row>
    <row r="26" spans="1:39" x14ac:dyDescent="0.3">
      <c r="A26" s="4" t="s">
        <v>17</v>
      </c>
      <c r="B26" s="24">
        <v>5.8162592471777278E-3</v>
      </c>
      <c r="C26" s="24">
        <v>6.3426047468776283E-3</v>
      </c>
      <c r="D26" s="24">
        <v>4.3069322148492567E-3</v>
      </c>
      <c r="E26" s="24">
        <v>2.5089509424176801E-2</v>
      </c>
      <c r="F26" s="24">
        <v>1.184853617945136E-2</v>
      </c>
      <c r="G26" s="24">
        <v>2.2212683666903453E-2</v>
      </c>
      <c r="H26" s="24">
        <v>2.2864675446457945E-2</v>
      </c>
      <c r="I26" s="24">
        <v>2.5183711588690354E-2</v>
      </c>
      <c r="J26" s="24">
        <v>1.4614283457129354E-2</v>
      </c>
      <c r="K26" s="69">
        <f>IFERROR(HLOOKUP('【調達AX】入力(太陽光)'!$E$13,$B$2:$J$29,ROW()-1,0),0)</f>
        <v>0</v>
      </c>
      <c r="M26" s="4" t="s">
        <v>17</v>
      </c>
      <c r="N26" s="24">
        <v>0.29975426026491464</v>
      </c>
      <c r="O26" s="24">
        <v>0.50288370402658578</v>
      </c>
      <c r="P26" s="24">
        <v>0.24546522890686218</v>
      </c>
      <c r="Q26" s="24">
        <v>0.36654686306723183</v>
      </c>
      <c r="R26" s="24">
        <v>0.29792580116567308</v>
      </c>
      <c r="S26" s="24">
        <v>0.33213212681430154</v>
      </c>
      <c r="T26" s="24">
        <v>0.25285112723642922</v>
      </c>
      <c r="U26" s="24">
        <v>0.42763864187648221</v>
      </c>
      <c r="V26" s="24">
        <v>0.26590005681166218</v>
      </c>
      <c r="W26" s="69">
        <f>IFERROR(HLOOKUP('【調達AX】入力(風力)'!$E$13,$N$2:$V$29,ROW()-1,0),0)</f>
        <v>0</v>
      </c>
      <c r="Y26" s="4" t="s">
        <v>17</v>
      </c>
      <c r="Z26" s="24">
        <v>0.28009666709549857</v>
      </c>
      <c r="AA26" s="24">
        <v>0.48096892144996772</v>
      </c>
      <c r="AB26" s="24">
        <v>0.34205573880347107</v>
      </c>
      <c r="AC26" s="24">
        <v>0.29294640305260111</v>
      </c>
      <c r="AD26" s="24">
        <v>0.40298183846586</v>
      </c>
      <c r="AE26" s="24">
        <v>0.31543996485150311</v>
      </c>
      <c r="AF26" s="24">
        <v>0.24030000245679811</v>
      </c>
      <c r="AG26" s="24">
        <v>0.25808099132071399</v>
      </c>
      <c r="AH26" s="24">
        <v>0.20636954710641989</v>
      </c>
      <c r="AI26" s="69">
        <f>IFERROR(HLOOKUP('【調達AX】入力(水力)'!$E$13,$Z$2:$AH$29,ROW()-1,0),0)</f>
        <v>0</v>
      </c>
      <c r="AK26" s="70"/>
      <c r="AL26" s="70"/>
      <c r="AM26" s="70"/>
    </row>
    <row r="27" spans="1:39" x14ac:dyDescent="0.3">
      <c r="A27" s="4" t="s">
        <v>18</v>
      </c>
      <c r="B27" s="24">
        <v>1.3306104881581893E-2</v>
      </c>
      <c r="C27" s="24">
        <v>3.3288060715025915E-2</v>
      </c>
      <c r="D27" s="24">
        <v>2.3571682566074045E-2</v>
      </c>
      <c r="E27" s="24">
        <v>5.4815866752846887E-2</v>
      </c>
      <c r="F27" s="24">
        <v>2.3803084597441074E-2</v>
      </c>
      <c r="G27" s="24">
        <v>4.2090569713969149E-2</v>
      </c>
      <c r="H27" s="24">
        <v>4.7427364952873002E-2</v>
      </c>
      <c r="I27" s="24">
        <v>5.6786476502232203E-2</v>
      </c>
      <c r="J27" s="24">
        <v>2.5504069671530835E-2</v>
      </c>
      <c r="K27" s="69">
        <f>IFERROR(HLOOKUP('【調達AX】入力(太陽光)'!$E$13,$B$2:$J$29,ROW()-1,0),0)</f>
        <v>0</v>
      </c>
      <c r="L27" s="70"/>
      <c r="M27" s="4" t="s">
        <v>18</v>
      </c>
      <c r="N27" s="24">
        <v>0.24845963749210628</v>
      </c>
      <c r="O27" s="24">
        <v>0.46410441517834927</v>
      </c>
      <c r="P27" s="24">
        <v>0.24083553925196424</v>
      </c>
      <c r="Q27" s="24">
        <v>0.37873001614604329</v>
      </c>
      <c r="R27" s="24">
        <v>0.30152476917312443</v>
      </c>
      <c r="S27" s="24">
        <v>0.37042061295312279</v>
      </c>
      <c r="T27" s="24">
        <v>0.26782692992368584</v>
      </c>
      <c r="U27" s="24">
        <v>0.45259098102476047</v>
      </c>
      <c r="V27" s="24">
        <v>0.24878555870464328</v>
      </c>
      <c r="W27" s="69">
        <f>IFERROR(HLOOKUP('【調達AX】入力(風力)'!$E$13,$N$2:$V$29,ROW()-1,0),0)</f>
        <v>0</v>
      </c>
      <c r="Y27" s="4" t="s">
        <v>18</v>
      </c>
      <c r="Z27" s="24">
        <v>0.24555772231545631</v>
      </c>
      <c r="AA27" s="24">
        <v>0.38536881597478051</v>
      </c>
      <c r="AB27" s="24">
        <v>0.3018069733736925</v>
      </c>
      <c r="AC27" s="24">
        <v>0.24016923036182253</v>
      </c>
      <c r="AD27" s="24">
        <v>0.32456074227366932</v>
      </c>
      <c r="AE27" s="24">
        <v>0.30925544916412251</v>
      </c>
      <c r="AF27" s="24">
        <v>0.31616254162257962</v>
      </c>
      <c r="AG27" s="24">
        <v>0.24546337704709065</v>
      </c>
      <c r="AH27" s="24">
        <v>0.19783653719613534</v>
      </c>
      <c r="AI27" s="69">
        <f>IFERROR(HLOOKUP('【調達AX】入力(水力)'!$E$13,$Z$2:$AH$29,ROW()-1,0),0)</f>
        <v>0</v>
      </c>
      <c r="AK27" s="70"/>
      <c r="AL27" s="70"/>
      <c r="AM27" s="70"/>
    </row>
    <row r="28" spans="1:39" x14ac:dyDescent="0.3">
      <c r="A28" s="4" t="s">
        <v>19</v>
      </c>
      <c r="B28" s="24">
        <v>9.3604217450153036E-3</v>
      </c>
      <c r="C28" s="24">
        <v>1.8632067250126737E-2</v>
      </c>
      <c r="D28" s="24">
        <v>1.2168041475105293E-2</v>
      </c>
      <c r="E28" s="24">
        <v>3.6510811803412091E-2</v>
      </c>
      <c r="F28" s="24">
        <v>1.8551066236830852E-2</v>
      </c>
      <c r="G28" s="24">
        <v>3.8664080476829003E-2</v>
      </c>
      <c r="H28" s="24">
        <v>3.2022756018125195E-2</v>
      </c>
      <c r="I28" s="24">
        <v>4.3074692878297925E-2</v>
      </c>
      <c r="J28" s="24">
        <v>1.8723742172960071E-2</v>
      </c>
      <c r="K28" s="69">
        <f>IFERROR(HLOOKUP('【調達AX】入力(太陽光)'!$E$13,$B$2:$J$29,ROW()-1,0),0)</f>
        <v>0</v>
      </c>
      <c r="M28" s="4" t="s">
        <v>19</v>
      </c>
      <c r="N28" s="24">
        <v>0.23471986459926392</v>
      </c>
      <c r="O28" s="24">
        <v>0.45313844107654511</v>
      </c>
      <c r="P28" s="24">
        <v>0.23561288662785482</v>
      </c>
      <c r="Q28" s="24">
        <v>0.43027283704844899</v>
      </c>
      <c r="R28" s="24">
        <v>0.27402837204422631</v>
      </c>
      <c r="S28" s="24">
        <v>0.4074356649322704</v>
      </c>
      <c r="T28" s="24">
        <v>0.24549018379147272</v>
      </c>
      <c r="U28" s="24">
        <v>0.44356383619734141</v>
      </c>
      <c r="V28" s="24">
        <v>0.25561870980179308</v>
      </c>
      <c r="W28" s="69">
        <f>IFERROR(HLOOKUP('【調達AX】入力(風力)'!$E$13,$N$2:$V$29,ROW()-1,0),0)</f>
        <v>0</v>
      </c>
      <c r="Y28" s="4" t="s">
        <v>19</v>
      </c>
      <c r="Z28" s="24">
        <v>0.24682419527367502</v>
      </c>
      <c r="AA28" s="24">
        <v>0.39411856009575691</v>
      </c>
      <c r="AB28" s="24">
        <v>0.28707194292293209</v>
      </c>
      <c r="AC28" s="24">
        <v>0.26770681110646161</v>
      </c>
      <c r="AD28" s="24">
        <v>0.32551807885668638</v>
      </c>
      <c r="AE28" s="24">
        <v>0.35350786292888192</v>
      </c>
      <c r="AF28" s="24">
        <v>0.39021039296872534</v>
      </c>
      <c r="AG28" s="24">
        <v>0.31559593732721375</v>
      </c>
      <c r="AH28" s="24">
        <v>0.22026390639356491</v>
      </c>
      <c r="AI28" s="69">
        <f>IFERROR(HLOOKUP('【調達AX】入力(水力)'!$E$13,$Z$2:$AH$29,ROW()-1,0),0)</f>
        <v>0</v>
      </c>
      <c r="AK28" s="70"/>
      <c r="AL28" s="70"/>
      <c r="AM28" s="70"/>
    </row>
    <row r="29" spans="1:39" x14ac:dyDescent="0.3">
      <c r="A29" s="4" t="s">
        <v>20</v>
      </c>
      <c r="B29" s="24">
        <v>6.4916524047564823E-3</v>
      </c>
      <c r="C29" s="24">
        <v>2.2267642861173692E-2</v>
      </c>
      <c r="D29" s="24">
        <v>1.1395591676960765E-2</v>
      </c>
      <c r="E29" s="24">
        <v>2.6366662616558213E-2</v>
      </c>
      <c r="F29" s="24">
        <v>5.0258609495662382E-2</v>
      </c>
      <c r="G29" s="24">
        <v>3.255982835943886E-2</v>
      </c>
      <c r="H29" s="24">
        <v>3.2367702901813761E-2</v>
      </c>
      <c r="I29" s="24">
        <v>4.6409297938529506E-2</v>
      </c>
      <c r="J29" s="24">
        <v>1.5273924659150437E-2</v>
      </c>
      <c r="K29" s="69">
        <f>IFERROR(HLOOKUP('【調達AX】入力(太陽光)'!$E$13,$B$2:$J$29,ROW()-1,0),0)</f>
        <v>0</v>
      </c>
      <c r="M29" s="4" t="s">
        <v>20</v>
      </c>
      <c r="N29" s="24">
        <v>0.20553322074310587</v>
      </c>
      <c r="O29" s="24">
        <v>0.30972957961237346</v>
      </c>
      <c r="P29" s="24">
        <v>0.28832856863266609</v>
      </c>
      <c r="Q29" s="24">
        <v>0.38564312516876209</v>
      </c>
      <c r="R29" s="24">
        <v>0.23739676938098894</v>
      </c>
      <c r="S29" s="24">
        <v>0.29814870464414078</v>
      </c>
      <c r="T29" s="24">
        <v>0.23971077113072739</v>
      </c>
      <c r="U29" s="24">
        <v>0.43367107634141344</v>
      </c>
      <c r="V29" s="24">
        <v>0.21926496826148473</v>
      </c>
      <c r="W29" s="69">
        <f>IFERROR(HLOOKUP('【調達AX】入力(風力)'!$E$13,$N$2:$V$29,ROW()-1,0),0)</f>
        <v>0</v>
      </c>
      <c r="Y29" s="4" t="s">
        <v>20</v>
      </c>
      <c r="Z29" s="24">
        <v>0.22928169376908858</v>
      </c>
      <c r="AA29" s="24">
        <v>0.52355252211524705</v>
      </c>
      <c r="AB29" s="24">
        <v>0.35104771637523308</v>
      </c>
      <c r="AC29" s="24">
        <v>0.37830128896218884</v>
      </c>
      <c r="AD29" s="24">
        <v>0.4612405056615817</v>
      </c>
      <c r="AE29" s="24">
        <v>0.40507334790064931</v>
      </c>
      <c r="AF29" s="24">
        <v>0.49084822253763</v>
      </c>
      <c r="AG29" s="24">
        <v>0.45974905981398595</v>
      </c>
      <c r="AH29" s="24">
        <v>0.2614360197459496</v>
      </c>
      <c r="AI29" s="69">
        <f>IFERROR(HLOOKUP('【調達AX】入力(水力)'!$E$13,$Z$2:$AH$29,ROW()-1,0),0)</f>
        <v>0</v>
      </c>
      <c r="AK29" s="70"/>
      <c r="AL29" s="70"/>
      <c r="AM29" s="70"/>
    </row>
    <row r="30" spans="1:39" x14ac:dyDescent="0.3">
      <c r="A30" s="4"/>
      <c r="B30" s="4"/>
      <c r="C30" s="4"/>
      <c r="D30" s="4"/>
      <c r="E30" s="4"/>
      <c r="F30" s="4"/>
      <c r="G30" s="4"/>
      <c r="H30" s="4"/>
      <c r="I30" s="4"/>
      <c r="J30" s="4"/>
      <c r="M30" s="4"/>
      <c r="N30" s="4"/>
      <c r="O30" s="4"/>
      <c r="P30" s="4"/>
      <c r="Q30" s="4"/>
      <c r="R30" s="4"/>
      <c r="S30" s="4"/>
      <c r="T30" s="4"/>
      <c r="U30" s="4"/>
      <c r="V30" s="4"/>
      <c r="Y30" s="4"/>
      <c r="Z30" s="4"/>
      <c r="AA30" s="4"/>
      <c r="AB30" s="4"/>
      <c r="AC30" s="4"/>
      <c r="AD30" s="4"/>
      <c r="AE30" s="4"/>
      <c r="AF30" s="4"/>
      <c r="AG30" s="4"/>
      <c r="AH30" s="4"/>
    </row>
    <row r="31" spans="1:39" x14ac:dyDescent="0.3">
      <c r="A31" s="4"/>
      <c r="B31" s="8" t="s">
        <v>41</v>
      </c>
      <c r="C31" s="4"/>
      <c r="D31" s="4"/>
      <c r="E31" s="4"/>
      <c r="F31" s="4"/>
      <c r="G31" s="4"/>
      <c r="H31" s="4"/>
      <c r="I31" s="4"/>
      <c r="J31" s="4"/>
      <c r="K31" s="9" t="s">
        <v>127</v>
      </c>
      <c r="M31" s="4"/>
      <c r="N31" s="8" t="s">
        <v>41</v>
      </c>
      <c r="O31" s="4"/>
      <c r="P31" s="4"/>
      <c r="Q31" s="4"/>
      <c r="R31" s="4"/>
      <c r="S31" s="4"/>
      <c r="T31" s="4"/>
      <c r="U31" s="4"/>
      <c r="V31" s="4"/>
      <c r="W31" s="9" t="s">
        <v>34</v>
      </c>
      <c r="Y31" s="4"/>
      <c r="Z31" s="8" t="s">
        <v>41</v>
      </c>
      <c r="AA31" s="4"/>
      <c r="AB31" s="4"/>
      <c r="AC31" s="4"/>
      <c r="AD31" s="4"/>
      <c r="AE31" s="4"/>
      <c r="AF31" s="4"/>
      <c r="AG31" s="4"/>
      <c r="AH31" s="4"/>
      <c r="AI31" s="9" t="s">
        <v>34</v>
      </c>
    </row>
    <row r="32" spans="1:39" x14ac:dyDescent="0.3">
      <c r="A32" s="4" t="s">
        <v>9</v>
      </c>
      <c r="B32" s="14">
        <f>IF('【調達AX】入力(太陽光)'!$E$13=B$2,B18*ROUND('【調達AX】入力(太陽光)'!$E$26,0)/1000,0)</f>
        <v>0</v>
      </c>
      <c r="C32" s="14">
        <f>IF('【調達AX】入力(太陽光)'!$E$13=C$2,C18*ROUND('【調達AX】入力(太陽光)'!$E$26,0)/1000,0)</f>
        <v>0</v>
      </c>
      <c r="D32" s="14">
        <f>IF('【調達AX】入力(太陽光)'!$E$13=D$2,D18*ROUND('【調達AX】入力(太陽光)'!$E$26,0)/1000,0)</f>
        <v>0</v>
      </c>
      <c r="E32" s="14">
        <f>IF('【調達AX】入力(太陽光)'!$E$13=E$2,E18*ROUND('【調達AX】入力(太陽光)'!$E$26,0)/1000,0)</f>
        <v>0</v>
      </c>
      <c r="F32" s="14">
        <f>IF('【調達AX】入力(太陽光)'!$E$13=F$2,F18*ROUND('【調達AX】入力(太陽光)'!$E$26,0)/1000,0)</f>
        <v>0</v>
      </c>
      <c r="G32" s="14">
        <f>IF('【調達AX】入力(太陽光)'!$E$13=G$2,G18*ROUND('【調達AX】入力(太陽光)'!$E$26,0)/1000,0)</f>
        <v>0</v>
      </c>
      <c r="H32" s="14">
        <f>IF('【調達AX】入力(太陽光)'!$E$13=H$2,H18*ROUND('【調達AX】入力(太陽光)'!$E$26,0)/1000,0)</f>
        <v>0</v>
      </c>
      <c r="I32" s="14">
        <f>IF('【調達AX】入力(太陽光)'!$E$13=I$2,I18*ROUND('【調達AX】入力(太陽光)'!$E$26,0)/1000,0)</f>
        <v>0</v>
      </c>
      <c r="J32" s="14">
        <f>IF('【調達AX】入力(太陽光)'!$E$13=J$2,J18*ROUND('【調達AX】入力(太陽光)'!$E$26,0)/1000,0)</f>
        <v>0</v>
      </c>
      <c r="K32" s="71">
        <f>SUM(B32:J32)*1000</f>
        <v>0</v>
      </c>
      <c r="M32" s="4" t="s">
        <v>9</v>
      </c>
      <c r="N32" s="14">
        <f>IF('【調達AX】入力(風力)'!$E$13=N$2,N18*ROUND('【調達AX】入力(風力)'!$E$26,0)/1000,0)</f>
        <v>0</v>
      </c>
      <c r="O32" s="14">
        <f>IF('【調達AX】入力(風力)'!$E$13=O$2,O18*ROUND('【調達AX】入力(風力)'!$E$26,0)/1000,0)</f>
        <v>0</v>
      </c>
      <c r="P32" s="14">
        <f>IF('【調達AX】入力(風力)'!$E$13=P$2,P18*ROUND('【調達AX】入力(風力)'!$E$26,0)/1000,0)</f>
        <v>0</v>
      </c>
      <c r="Q32" s="14">
        <f>IF('【調達AX】入力(風力)'!$E$13=Q$2,Q18*ROUND('【調達AX】入力(風力)'!$E$26,0)/1000,0)</f>
        <v>0</v>
      </c>
      <c r="R32" s="14">
        <f>IF('【調達AX】入力(風力)'!$E$13=R$2,R18*ROUND('【調達AX】入力(風力)'!$E$26,0)/1000,0)</f>
        <v>0</v>
      </c>
      <c r="S32" s="14">
        <f>IF('【調達AX】入力(風力)'!$E$13=S$2,S18*ROUND('【調達AX】入力(風力)'!$E$26,0)/1000,0)</f>
        <v>0</v>
      </c>
      <c r="T32" s="14">
        <f>IF('【調達AX】入力(風力)'!$E$13=T$2,T18*ROUND('【調達AX】入力(風力)'!$E$26,0)/1000,0)</f>
        <v>0</v>
      </c>
      <c r="U32" s="14">
        <f>IF('【調達AX】入力(風力)'!$E$13=U$2,U18*ROUND('【調達AX】入力(風力)'!$E$26,0)/1000,0)</f>
        <v>0</v>
      </c>
      <c r="V32" s="14">
        <f>IF('【調達AX】入力(風力)'!$E$13=V$2,V18*ROUND('【調達AX】入力(風力)'!$E$26,0)/1000,0)</f>
        <v>0</v>
      </c>
      <c r="W32" s="71">
        <f>SUM(N32:V32)*1000</f>
        <v>0</v>
      </c>
      <c r="Y32" s="4" t="s">
        <v>9</v>
      </c>
      <c r="Z32" s="14">
        <f>IF('【調達AX】入力(水力)'!$E$13=Z$2,Z18*ROUND('【調達AX】入力(水力)'!$E$26,0)/1000,0)</f>
        <v>0</v>
      </c>
      <c r="AA32" s="14">
        <f>IF('【調達AX】入力(水力)'!$E$13=AA$2,AA18*ROUND('【調達AX】入力(水力)'!$E$26,0)/1000,0)</f>
        <v>0</v>
      </c>
      <c r="AB32" s="14">
        <f>IF('【調達AX】入力(水力)'!$E$13=AB$2,AB18*ROUND('【調達AX】入力(水力)'!$E$26,0)/1000,0)</f>
        <v>0</v>
      </c>
      <c r="AC32" s="14">
        <f>IF('【調達AX】入力(水力)'!$E$13=AC$2,AC18*ROUND('【調達AX】入力(水力)'!$E$26,0)/1000,0)</f>
        <v>0</v>
      </c>
      <c r="AD32" s="14">
        <f>IF('【調達AX】入力(水力)'!$E$13=AD$2,AD18*ROUND('【調達AX】入力(水力)'!$E$26,0)/1000,0)</f>
        <v>0</v>
      </c>
      <c r="AE32" s="14">
        <f>IF('【調達AX】入力(水力)'!$E$13=AE$2,AE18*ROUND('【調達AX】入力(水力)'!$E$26,0)/1000,0)</f>
        <v>0</v>
      </c>
      <c r="AF32" s="14">
        <f>IF('【調達AX】入力(水力)'!$E$13=AF$2,AF18*ROUND('【調達AX】入力(水力)'!$E$26,0)/1000,0)</f>
        <v>0</v>
      </c>
      <c r="AG32" s="14">
        <f>IF('【調達AX】入力(水力)'!$E$13=AG$2,AG18*ROUND('【調達AX】入力(水力)'!$E$26,0)/1000,0)</f>
        <v>0</v>
      </c>
      <c r="AH32" s="14">
        <f>IF('【調達AX】入力(水力)'!$E$13=AH$2,AH18*ROUND('【調達AX】入力(水力)'!$E$26,0)/1000,0)</f>
        <v>0</v>
      </c>
      <c r="AI32" s="72">
        <f>SUM(Z32:AH32)*1000</f>
        <v>0</v>
      </c>
    </row>
    <row r="33" spans="1:35" x14ac:dyDescent="0.3">
      <c r="A33" s="4" t="s">
        <v>10</v>
      </c>
      <c r="B33" s="14">
        <f>IF('【調達AX】入力(太陽光)'!$E$13=B$2,B19*ROUND('【調達AX】入力(太陽光)'!$E$26,0)/1000,0)</f>
        <v>0</v>
      </c>
      <c r="C33" s="14">
        <f>IF('【調達AX】入力(太陽光)'!$E$13=C$2,C19*ROUND('【調達AX】入力(太陽光)'!$E$26,0)/1000,0)</f>
        <v>0</v>
      </c>
      <c r="D33" s="14">
        <f>IF('【調達AX】入力(太陽光)'!$E$13=D$2,D19*ROUND('【調達AX】入力(太陽光)'!$E$26,0)/1000,0)</f>
        <v>0</v>
      </c>
      <c r="E33" s="14">
        <f>IF('【調達AX】入力(太陽光)'!$E$13=E$2,E19*ROUND('【調達AX】入力(太陽光)'!$E$26,0)/1000,0)</f>
        <v>0</v>
      </c>
      <c r="F33" s="14">
        <f>IF('【調達AX】入力(太陽光)'!$E$13=F$2,F19*ROUND('【調達AX】入力(太陽光)'!$E$26,0)/1000,0)</f>
        <v>0</v>
      </c>
      <c r="G33" s="14">
        <f>IF('【調達AX】入力(太陽光)'!$E$13=G$2,G19*ROUND('【調達AX】入力(太陽光)'!$E$26,0)/1000,0)</f>
        <v>0</v>
      </c>
      <c r="H33" s="14">
        <f>IF('【調達AX】入力(太陽光)'!$E$13=H$2,H19*ROUND('【調達AX】入力(太陽光)'!$E$26,0)/1000,0)</f>
        <v>0</v>
      </c>
      <c r="I33" s="14">
        <f>IF('【調達AX】入力(太陽光)'!$E$13=I$2,I19*ROUND('【調達AX】入力(太陽光)'!$E$26,0)/1000,0)</f>
        <v>0</v>
      </c>
      <c r="J33" s="14">
        <f>IF('【調達AX】入力(太陽光)'!$E$13=J$2,J19*ROUND('【調達AX】入力(太陽光)'!$E$26,0)/1000,0)</f>
        <v>0</v>
      </c>
      <c r="K33" s="71">
        <f t="shared" ref="K33:K43" si="0">SUM(B33:J33)*1000</f>
        <v>0</v>
      </c>
      <c r="M33" s="4" t="s">
        <v>10</v>
      </c>
      <c r="N33" s="14">
        <f>IF('【調達AX】入力(風力)'!$E$13=N$2,N19*ROUND('【調達AX】入力(風力)'!$E$26,0)/1000,0)</f>
        <v>0</v>
      </c>
      <c r="O33" s="14">
        <f>IF('【調達AX】入力(風力)'!$E$13=O$2,O19*ROUND('【調達AX】入力(風力)'!$E$26,0)/1000,0)</f>
        <v>0</v>
      </c>
      <c r="P33" s="14">
        <f>IF('【調達AX】入力(風力)'!$E$13=P$2,P19*ROUND('【調達AX】入力(風力)'!$E$26,0)/1000,0)</f>
        <v>0</v>
      </c>
      <c r="Q33" s="14">
        <f>IF('【調達AX】入力(風力)'!$E$13=Q$2,Q19*ROUND('【調達AX】入力(風力)'!$E$26,0)/1000,0)</f>
        <v>0</v>
      </c>
      <c r="R33" s="14">
        <f>IF('【調達AX】入力(風力)'!$E$13=R$2,R19*ROUND('【調達AX】入力(風力)'!$E$26,0)/1000,0)</f>
        <v>0</v>
      </c>
      <c r="S33" s="14">
        <f>IF('【調達AX】入力(風力)'!$E$13=S$2,S19*ROUND('【調達AX】入力(風力)'!$E$26,0)/1000,0)</f>
        <v>0</v>
      </c>
      <c r="T33" s="14">
        <f>IF('【調達AX】入力(風力)'!$E$13=T$2,T19*ROUND('【調達AX】入力(風力)'!$E$26,0)/1000,0)</f>
        <v>0</v>
      </c>
      <c r="U33" s="14">
        <f>IF('【調達AX】入力(風力)'!$E$13=U$2,U19*ROUND('【調達AX】入力(風力)'!$E$26,0)/1000,0)</f>
        <v>0</v>
      </c>
      <c r="V33" s="14">
        <f>IF('【調達AX】入力(風力)'!$E$13=V$2,V19*ROUND('【調達AX】入力(風力)'!$E$26,0)/1000,0)</f>
        <v>0</v>
      </c>
      <c r="W33" s="71">
        <f t="shared" ref="W33:W43" si="1">SUM(N33:V33)*1000</f>
        <v>0</v>
      </c>
      <c r="Y33" s="4" t="s">
        <v>10</v>
      </c>
      <c r="Z33" s="14">
        <f>IF('【調達AX】入力(水力)'!$E$13=Z$2,Z19*ROUND('【調達AX】入力(水力)'!$E$26,0)/1000,0)</f>
        <v>0</v>
      </c>
      <c r="AA33" s="14">
        <f>IF('【調達AX】入力(水力)'!$E$13=AA$2,AA19*ROUND('【調達AX】入力(水力)'!$E$26,0)/1000,0)</f>
        <v>0</v>
      </c>
      <c r="AB33" s="14">
        <f>IF('【調達AX】入力(水力)'!$E$13=AB$2,AB19*ROUND('【調達AX】入力(水力)'!$E$26,0)/1000,0)</f>
        <v>0</v>
      </c>
      <c r="AC33" s="14">
        <f>IF('【調達AX】入力(水力)'!$E$13=AC$2,AC19*ROUND('【調達AX】入力(水力)'!$E$26,0)/1000,0)</f>
        <v>0</v>
      </c>
      <c r="AD33" s="14">
        <f>IF('【調達AX】入力(水力)'!$E$13=AD$2,AD19*ROUND('【調達AX】入力(水力)'!$E$26,0)/1000,0)</f>
        <v>0</v>
      </c>
      <c r="AE33" s="14">
        <f>IF('【調達AX】入力(水力)'!$E$13=AE$2,AE19*ROUND('【調達AX】入力(水力)'!$E$26,0)/1000,0)</f>
        <v>0</v>
      </c>
      <c r="AF33" s="14">
        <f>IF('【調達AX】入力(水力)'!$E$13=AF$2,AF19*ROUND('【調達AX】入力(水力)'!$E$26,0)/1000,0)</f>
        <v>0</v>
      </c>
      <c r="AG33" s="14">
        <f>IF('【調達AX】入力(水力)'!$E$13=AG$2,AG19*ROUND('【調達AX】入力(水力)'!$E$26,0)/1000,0)</f>
        <v>0</v>
      </c>
      <c r="AH33" s="14">
        <f>IF('【調達AX】入力(水力)'!$E$13=AH$2,AH19*ROUND('【調達AX】入力(水力)'!$E$26,0)/1000,0)</f>
        <v>0</v>
      </c>
      <c r="AI33" s="72">
        <f t="shared" ref="AI33:AI43" si="2">SUM(Z33:AH33)*1000</f>
        <v>0</v>
      </c>
    </row>
    <row r="34" spans="1:35" x14ac:dyDescent="0.3">
      <c r="A34" s="4" t="s">
        <v>11</v>
      </c>
      <c r="B34" s="14">
        <f>IF('【調達AX】入力(太陽光)'!$E$13=B$2,B20*ROUND('【調達AX】入力(太陽光)'!$E$26,0)/1000,0)</f>
        <v>0</v>
      </c>
      <c r="C34" s="14">
        <f>IF('【調達AX】入力(太陽光)'!$E$13=C$2,C20*ROUND('【調達AX】入力(太陽光)'!$E$26,0)/1000,0)</f>
        <v>0</v>
      </c>
      <c r="D34" s="14">
        <f>IF('【調達AX】入力(太陽光)'!$E$13=D$2,D20*ROUND('【調達AX】入力(太陽光)'!$E$26,0)/1000,0)</f>
        <v>0</v>
      </c>
      <c r="E34" s="14">
        <f>IF('【調達AX】入力(太陽光)'!$E$13=E$2,E20*ROUND('【調達AX】入力(太陽光)'!$E$26,0)/1000,0)</f>
        <v>0</v>
      </c>
      <c r="F34" s="14">
        <f>IF('【調達AX】入力(太陽光)'!$E$13=F$2,F20*ROUND('【調達AX】入力(太陽光)'!$E$26,0)/1000,0)</f>
        <v>0</v>
      </c>
      <c r="G34" s="14">
        <f>IF('【調達AX】入力(太陽光)'!$E$13=G$2,G20*ROUND('【調達AX】入力(太陽光)'!$E$26,0)/1000,0)</f>
        <v>0</v>
      </c>
      <c r="H34" s="14">
        <f>IF('【調達AX】入力(太陽光)'!$E$13=H$2,H20*ROUND('【調達AX】入力(太陽光)'!$E$26,0)/1000,0)</f>
        <v>0</v>
      </c>
      <c r="I34" s="14">
        <f>IF('【調達AX】入力(太陽光)'!$E$13=I$2,I20*ROUND('【調達AX】入力(太陽光)'!$E$26,0)/1000,0)</f>
        <v>0</v>
      </c>
      <c r="J34" s="14">
        <f>IF('【調達AX】入力(太陽光)'!$E$13=J$2,J20*ROUND('【調達AX】入力(太陽光)'!$E$26,0)/1000,0)</f>
        <v>0</v>
      </c>
      <c r="K34" s="71">
        <f t="shared" si="0"/>
        <v>0</v>
      </c>
      <c r="M34" s="4" t="s">
        <v>11</v>
      </c>
      <c r="N34" s="14">
        <f>IF('【調達AX】入力(風力)'!$E$13=N$2,N20*ROUND('【調達AX】入力(風力)'!$E$26,0)/1000,0)</f>
        <v>0</v>
      </c>
      <c r="O34" s="14">
        <f>IF('【調達AX】入力(風力)'!$E$13=O$2,O20*ROUND('【調達AX】入力(風力)'!$E$26,0)/1000,0)</f>
        <v>0</v>
      </c>
      <c r="P34" s="14">
        <f>IF('【調達AX】入力(風力)'!$E$13=P$2,P20*ROUND('【調達AX】入力(風力)'!$E$26,0)/1000,0)</f>
        <v>0</v>
      </c>
      <c r="Q34" s="14">
        <f>IF('【調達AX】入力(風力)'!$E$13=Q$2,Q20*ROUND('【調達AX】入力(風力)'!$E$26,0)/1000,0)</f>
        <v>0</v>
      </c>
      <c r="R34" s="14">
        <f>IF('【調達AX】入力(風力)'!$E$13=R$2,R20*ROUND('【調達AX】入力(風力)'!$E$26,0)/1000,0)</f>
        <v>0</v>
      </c>
      <c r="S34" s="14">
        <f>IF('【調達AX】入力(風力)'!$E$13=S$2,S20*ROUND('【調達AX】入力(風力)'!$E$26,0)/1000,0)</f>
        <v>0</v>
      </c>
      <c r="T34" s="14">
        <f>IF('【調達AX】入力(風力)'!$E$13=T$2,T20*ROUND('【調達AX】入力(風力)'!$E$26,0)/1000,0)</f>
        <v>0</v>
      </c>
      <c r="U34" s="14">
        <f>IF('【調達AX】入力(風力)'!$E$13=U$2,U20*ROUND('【調達AX】入力(風力)'!$E$26,0)/1000,0)</f>
        <v>0</v>
      </c>
      <c r="V34" s="14">
        <f>IF('【調達AX】入力(風力)'!$E$13=V$2,V20*ROUND('【調達AX】入力(風力)'!$E$26,0)/1000,0)</f>
        <v>0</v>
      </c>
      <c r="W34" s="71">
        <f t="shared" si="1"/>
        <v>0</v>
      </c>
      <c r="Y34" s="4" t="s">
        <v>11</v>
      </c>
      <c r="Z34" s="14">
        <f>IF('【調達AX】入力(水力)'!$E$13=Z$2,Z20*ROUND('【調達AX】入力(水力)'!$E$26,0)/1000,0)</f>
        <v>0</v>
      </c>
      <c r="AA34" s="14">
        <f>IF('【調達AX】入力(水力)'!$E$13=AA$2,AA20*ROUND('【調達AX】入力(水力)'!$E$26,0)/1000,0)</f>
        <v>0</v>
      </c>
      <c r="AB34" s="14">
        <f>IF('【調達AX】入力(水力)'!$E$13=AB$2,AB20*ROUND('【調達AX】入力(水力)'!$E$26,0)/1000,0)</f>
        <v>0</v>
      </c>
      <c r="AC34" s="14">
        <f>IF('【調達AX】入力(水力)'!$E$13=AC$2,AC20*ROUND('【調達AX】入力(水力)'!$E$26,0)/1000,0)</f>
        <v>0</v>
      </c>
      <c r="AD34" s="14">
        <f>IF('【調達AX】入力(水力)'!$E$13=AD$2,AD20*ROUND('【調達AX】入力(水力)'!$E$26,0)/1000,0)</f>
        <v>0</v>
      </c>
      <c r="AE34" s="14">
        <f>IF('【調達AX】入力(水力)'!$E$13=AE$2,AE20*ROUND('【調達AX】入力(水力)'!$E$26,0)/1000,0)</f>
        <v>0</v>
      </c>
      <c r="AF34" s="14">
        <f>IF('【調達AX】入力(水力)'!$E$13=AF$2,AF20*ROUND('【調達AX】入力(水力)'!$E$26,0)/1000,0)</f>
        <v>0</v>
      </c>
      <c r="AG34" s="14">
        <f>IF('【調達AX】入力(水力)'!$E$13=AG$2,AG20*ROUND('【調達AX】入力(水力)'!$E$26,0)/1000,0)</f>
        <v>0</v>
      </c>
      <c r="AH34" s="14">
        <f>IF('【調達AX】入力(水力)'!$E$13=AH$2,AH20*ROUND('【調達AX】入力(水力)'!$E$26,0)/1000,0)</f>
        <v>0</v>
      </c>
      <c r="AI34" s="72">
        <f t="shared" si="2"/>
        <v>0</v>
      </c>
    </row>
    <row r="35" spans="1:35" x14ac:dyDescent="0.3">
      <c r="A35" s="4" t="s">
        <v>12</v>
      </c>
      <c r="B35" s="14">
        <f>IF('【調達AX】入力(太陽光)'!$E$13=B$2,B21*ROUND('【調達AX】入力(太陽光)'!$E$26,0)/1000,0)</f>
        <v>0</v>
      </c>
      <c r="C35" s="14">
        <f>IF('【調達AX】入力(太陽光)'!$E$13=C$2,C21*ROUND('【調達AX】入力(太陽光)'!$E$26,0)/1000,0)</f>
        <v>0</v>
      </c>
      <c r="D35" s="14">
        <f>IF('【調達AX】入力(太陽光)'!$E$13=D$2,D21*ROUND('【調達AX】入力(太陽光)'!$E$26,0)/1000,0)</f>
        <v>0</v>
      </c>
      <c r="E35" s="14">
        <f>IF('【調達AX】入力(太陽光)'!$E$13=E$2,E21*ROUND('【調達AX】入力(太陽光)'!$E$26,0)/1000,0)</f>
        <v>0</v>
      </c>
      <c r="F35" s="14">
        <f>IF('【調達AX】入力(太陽光)'!$E$13=F$2,F21*ROUND('【調達AX】入力(太陽光)'!$E$26,0)/1000,0)</f>
        <v>0</v>
      </c>
      <c r="G35" s="14">
        <f>IF('【調達AX】入力(太陽光)'!$E$13=G$2,G21*ROUND('【調達AX】入力(太陽光)'!$E$26,0)/1000,0)</f>
        <v>0</v>
      </c>
      <c r="H35" s="14">
        <f>IF('【調達AX】入力(太陽光)'!$E$13=H$2,H21*ROUND('【調達AX】入力(太陽光)'!$E$26,0)/1000,0)</f>
        <v>0</v>
      </c>
      <c r="I35" s="14">
        <f>IF('【調達AX】入力(太陽光)'!$E$13=I$2,I21*ROUND('【調達AX】入力(太陽光)'!$E$26,0)/1000,0)</f>
        <v>0</v>
      </c>
      <c r="J35" s="14">
        <f>IF('【調達AX】入力(太陽光)'!$E$13=J$2,J21*ROUND('【調達AX】入力(太陽光)'!$E$26,0)/1000,0)</f>
        <v>0</v>
      </c>
      <c r="K35" s="71">
        <f t="shared" si="0"/>
        <v>0</v>
      </c>
      <c r="M35" s="4" t="s">
        <v>12</v>
      </c>
      <c r="N35" s="14">
        <f>IF('【調達AX】入力(風力)'!$E$13=N$2,N21*ROUND('【調達AX】入力(風力)'!$E$26,0)/1000,0)</f>
        <v>0</v>
      </c>
      <c r="O35" s="14">
        <f>IF('【調達AX】入力(風力)'!$E$13=O$2,O21*ROUND('【調達AX】入力(風力)'!$E$26,0)/1000,0)</f>
        <v>0</v>
      </c>
      <c r="P35" s="14">
        <f>IF('【調達AX】入力(風力)'!$E$13=P$2,P21*ROUND('【調達AX】入力(風力)'!$E$26,0)/1000,0)</f>
        <v>0</v>
      </c>
      <c r="Q35" s="14">
        <f>IF('【調達AX】入力(風力)'!$E$13=Q$2,Q21*ROUND('【調達AX】入力(風力)'!$E$26,0)/1000,0)</f>
        <v>0</v>
      </c>
      <c r="R35" s="14">
        <f>IF('【調達AX】入力(風力)'!$E$13=R$2,R21*ROUND('【調達AX】入力(風力)'!$E$26,0)/1000,0)</f>
        <v>0</v>
      </c>
      <c r="S35" s="14">
        <f>IF('【調達AX】入力(風力)'!$E$13=S$2,S21*ROUND('【調達AX】入力(風力)'!$E$26,0)/1000,0)</f>
        <v>0</v>
      </c>
      <c r="T35" s="14">
        <f>IF('【調達AX】入力(風力)'!$E$13=T$2,T21*ROUND('【調達AX】入力(風力)'!$E$26,0)/1000,0)</f>
        <v>0</v>
      </c>
      <c r="U35" s="14">
        <f>IF('【調達AX】入力(風力)'!$E$13=U$2,U21*ROUND('【調達AX】入力(風力)'!$E$26,0)/1000,0)</f>
        <v>0</v>
      </c>
      <c r="V35" s="14">
        <f>IF('【調達AX】入力(風力)'!$E$13=V$2,V21*ROUND('【調達AX】入力(風力)'!$E$26,0)/1000,0)</f>
        <v>0</v>
      </c>
      <c r="W35" s="71">
        <f t="shared" si="1"/>
        <v>0</v>
      </c>
      <c r="Y35" s="4" t="s">
        <v>12</v>
      </c>
      <c r="Z35" s="14">
        <f>IF('【調達AX】入力(水力)'!$E$13=Z$2,Z21*ROUND('【調達AX】入力(水力)'!$E$26,0)/1000,0)</f>
        <v>0</v>
      </c>
      <c r="AA35" s="14">
        <f>IF('【調達AX】入力(水力)'!$E$13=AA$2,AA21*ROUND('【調達AX】入力(水力)'!$E$26,0)/1000,0)</f>
        <v>0</v>
      </c>
      <c r="AB35" s="14">
        <f>IF('【調達AX】入力(水力)'!$E$13=AB$2,AB21*ROUND('【調達AX】入力(水力)'!$E$26,0)/1000,0)</f>
        <v>0</v>
      </c>
      <c r="AC35" s="14">
        <f>IF('【調達AX】入力(水力)'!$E$13=AC$2,AC21*ROUND('【調達AX】入力(水力)'!$E$26,0)/1000,0)</f>
        <v>0</v>
      </c>
      <c r="AD35" s="14">
        <f>IF('【調達AX】入力(水力)'!$E$13=AD$2,AD21*ROUND('【調達AX】入力(水力)'!$E$26,0)/1000,0)</f>
        <v>0</v>
      </c>
      <c r="AE35" s="14">
        <f>IF('【調達AX】入力(水力)'!$E$13=AE$2,AE21*ROUND('【調達AX】入力(水力)'!$E$26,0)/1000,0)</f>
        <v>0</v>
      </c>
      <c r="AF35" s="14">
        <f>IF('【調達AX】入力(水力)'!$E$13=AF$2,AF21*ROUND('【調達AX】入力(水力)'!$E$26,0)/1000,0)</f>
        <v>0</v>
      </c>
      <c r="AG35" s="14">
        <f>IF('【調達AX】入力(水力)'!$E$13=AG$2,AG21*ROUND('【調達AX】入力(水力)'!$E$26,0)/1000,0)</f>
        <v>0</v>
      </c>
      <c r="AH35" s="14">
        <f>IF('【調達AX】入力(水力)'!$E$13=AH$2,AH21*ROUND('【調達AX】入力(水力)'!$E$26,0)/1000,0)</f>
        <v>0</v>
      </c>
      <c r="AI35" s="72">
        <f t="shared" si="2"/>
        <v>0</v>
      </c>
    </row>
    <row r="36" spans="1:35" x14ac:dyDescent="0.3">
      <c r="A36" s="4" t="s">
        <v>13</v>
      </c>
      <c r="B36" s="14">
        <f>IF('【調達AX】入力(太陽光)'!$E$13=B$2,B22*ROUND('【調達AX】入力(太陽光)'!$E$26,0)/1000,0)</f>
        <v>0</v>
      </c>
      <c r="C36" s="14">
        <f>IF('【調達AX】入力(太陽光)'!$E$13=C$2,C22*ROUND('【調達AX】入力(太陽光)'!$E$26,0)/1000,0)</f>
        <v>0</v>
      </c>
      <c r="D36" s="14">
        <f>IF('【調達AX】入力(太陽光)'!$E$13=D$2,D22*ROUND('【調達AX】入力(太陽光)'!$E$26,0)/1000,0)</f>
        <v>0</v>
      </c>
      <c r="E36" s="14">
        <f>IF('【調達AX】入力(太陽光)'!$E$13=E$2,E22*ROUND('【調達AX】入力(太陽光)'!$E$26,0)/1000,0)</f>
        <v>0</v>
      </c>
      <c r="F36" s="14">
        <f>IF('【調達AX】入力(太陽光)'!$E$13=F$2,F22*ROUND('【調達AX】入力(太陽光)'!$E$26,0)/1000,0)</f>
        <v>0</v>
      </c>
      <c r="G36" s="14">
        <f>IF('【調達AX】入力(太陽光)'!$E$13=G$2,G22*ROUND('【調達AX】入力(太陽光)'!$E$26,0)/1000,0)</f>
        <v>0</v>
      </c>
      <c r="H36" s="14">
        <f>IF('【調達AX】入力(太陽光)'!$E$13=H$2,H22*ROUND('【調達AX】入力(太陽光)'!$E$26,0)/1000,0)</f>
        <v>0</v>
      </c>
      <c r="I36" s="14">
        <f>IF('【調達AX】入力(太陽光)'!$E$13=I$2,I22*ROUND('【調達AX】入力(太陽光)'!$E$26,0)/1000,0)</f>
        <v>0</v>
      </c>
      <c r="J36" s="14">
        <f>IF('【調達AX】入力(太陽光)'!$E$13=J$2,J22*ROUND('【調達AX】入力(太陽光)'!$E$26,0)/1000,0)</f>
        <v>0</v>
      </c>
      <c r="K36" s="71">
        <f t="shared" si="0"/>
        <v>0</v>
      </c>
      <c r="M36" s="4" t="s">
        <v>13</v>
      </c>
      <c r="N36" s="14">
        <f>IF('【調達AX】入力(風力)'!$E$13=N$2,N22*ROUND('【調達AX】入力(風力)'!$E$26,0)/1000,0)</f>
        <v>0</v>
      </c>
      <c r="O36" s="14">
        <f>IF('【調達AX】入力(風力)'!$E$13=O$2,O22*ROUND('【調達AX】入力(風力)'!$E$26,0)/1000,0)</f>
        <v>0</v>
      </c>
      <c r="P36" s="14">
        <f>IF('【調達AX】入力(風力)'!$E$13=P$2,P22*ROUND('【調達AX】入力(風力)'!$E$26,0)/1000,0)</f>
        <v>0</v>
      </c>
      <c r="Q36" s="14">
        <f>IF('【調達AX】入力(風力)'!$E$13=Q$2,Q22*ROUND('【調達AX】入力(風力)'!$E$26,0)/1000,0)</f>
        <v>0</v>
      </c>
      <c r="R36" s="14">
        <f>IF('【調達AX】入力(風力)'!$E$13=R$2,R22*ROUND('【調達AX】入力(風力)'!$E$26,0)/1000,0)</f>
        <v>0</v>
      </c>
      <c r="S36" s="14">
        <f>IF('【調達AX】入力(風力)'!$E$13=S$2,S22*ROUND('【調達AX】入力(風力)'!$E$26,0)/1000,0)</f>
        <v>0</v>
      </c>
      <c r="T36" s="14">
        <f>IF('【調達AX】入力(風力)'!$E$13=T$2,T22*ROUND('【調達AX】入力(風力)'!$E$26,0)/1000,0)</f>
        <v>0</v>
      </c>
      <c r="U36" s="14">
        <f>IF('【調達AX】入力(風力)'!$E$13=U$2,U22*ROUND('【調達AX】入力(風力)'!$E$26,0)/1000,0)</f>
        <v>0</v>
      </c>
      <c r="V36" s="14">
        <f>IF('【調達AX】入力(風力)'!$E$13=V$2,V22*ROUND('【調達AX】入力(風力)'!$E$26,0)/1000,0)</f>
        <v>0</v>
      </c>
      <c r="W36" s="71">
        <f t="shared" si="1"/>
        <v>0</v>
      </c>
      <c r="Y36" s="4" t="s">
        <v>13</v>
      </c>
      <c r="Z36" s="14">
        <f>IF('【調達AX】入力(水力)'!$E$13=Z$2,Z22*ROUND('【調達AX】入力(水力)'!$E$26,0)/1000,0)</f>
        <v>0</v>
      </c>
      <c r="AA36" s="14">
        <f>IF('【調達AX】入力(水力)'!$E$13=AA$2,AA22*ROUND('【調達AX】入力(水力)'!$E$26,0)/1000,0)</f>
        <v>0</v>
      </c>
      <c r="AB36" s="14">
        <f>IF('【調達AX】入力(水力)'!$E$13=AB$2,AB22*ROUND('【調達AX】入力(水力)'!$E$26,0)/1000,0)</f>
        <v>0</v>
      </c>
      <c r="AC36" s="14">
        <f>IF('【調達AX】入力(水力)'!$E$13=AC$2,AC22*ROUND('【調達AX】入力(水力)'!$E$26,0)/1000,0)</f>
        <v>0</v>
      </c>
      <c r="AD36" s="14">
        <f>IF('【調達AX】入力(水力)'!$E$13=AD$2,AD22*ROUND('【調達AX】入力(水力)'!$E$26,0)/1000,0)</f>
        <v>0</v>
      </c>
      <c r="AE36" s="14">
        <f>IF('【調達AX】入力(水力)'!$E$13=AE$2,AE22*ROUND('【調達AX】入力(水力)'!$E$26,0)/1000,0)</f>
        <v>0</v>
      </c>
      <c r="AF36" s="14">
        <f>IF('【調達AX】入力(水力)'!$E$13=AF$2,AF22*ROUND('【調達AX】入力(水力)'!$E$26,0)/1000,0)</f>
        <v>0</v>
      </c>
      <c r="AG36" s="14">
        <f>IF('【調達AX】入力(水力)'!$E$13=AG$2,AG22*ROUND('【調達AX】入力(水力)'!$E$26,0)/1000,0)</f>
        <v>0</v>
      </c>
      <c r="AH36" s="14">
        <f>IF('【調達AX】入力(水力)'!$E$13=AH$2,AH22*ROUND('【調達AX】入力(水力)'!$E$26,0)/1000,0)</f>
        <v>0</v>
      </c>
      <c r="AI36" s="72">
        <f t="shared" si="2"/>
        <v>0</v>
      </c>
    </row>
    <row r="37" spans="1:35" x14ac:dyDescent="0.3">
      <c r="A37" s="4" t="s">
        <v>14</v>
      </c>
      <c r="B37" s="14">
        <f>IF('【調達AX】入力(太陽光)'!$E$13=B$2,B23*ROUND('【調達AX】入力(太陽光)'!$E$26,0)/1000,0)</f>
        <v>0</v>
      </c>
      <c r="C37" s="14">
        <f>IF('【調達AX】入力(太陽光)'!$E$13=C$2,C23*ROUND('【調達AX】入力(太陽光)'!$E$26,0)/1000,0)</f>
        <v>0</v>
      </c>
      <c r="D37" s="14">
        <f>IF('【調達AX】入力(太陽光)'!$E$13=D$2,D23*ROUND('【調達AX】入力(太陽光)'!$E$26,0)/1000,0)</f>
        <v>0</v>
      </c>
      <c r="E37" s="14">
        <f>IF('【調達AX】入力(太陽光)'!$E$13=E$2,E23*ROUND('【調達AX】入力(太陽光)'!$E$26,0)/1000,0)</f>
        <v>0</v>
      </c>
      <c r="F37" s="14">
        <f>IF('【調達AX】入力(太陽光)'!$E$13=F$2,F23*ROUND('【調達AX】入力(太陽光)'!$E$26,0)/1000,0)</f>
        <v>0</v>
      </c>
      <c r="G37" s="14">
        <f>IF('【調達AX】入力(太陽光)'!$E$13=G$2,G23*ROUND('【調達AX】入力(太陽光)'!$E$26,0)/1000,0)</f>
        <v>0</v>
      </c>
      <c r="H37" s="14">
        <f>IF('【調達AX】入力(太陽光)'!$E$13=H$2,H23*ROUND('【調達AX】入力(太陽光)'!$E$26,0)/1000,0)</f>
        <v>0</v>
      </c>
      <c r="I37" s="14">
        <f>IF('【調達AX】入力(太陽光)'!$E$13=I$2,I23*ROUND('【調達AX】入力(太陽光)'!$E$26,0)/1000,0)</f>
        <v>0</v>
      </c>
      <c r="J37" s="14">
        <f>IF('【調達AX】入力(太陽光)'!$E$13=J$2,J23*ROUND('【調達AX】入力(太陽光)'!$E$26,0)/1000,0)</f>
        <v>0</v>
      </c>
      <c r="K37" s="71">
        <f t="shared" si="0"/>
        <v>0</v>
      </c>
      <c r="M37" s="4" t="s">
        <v>14</v>
      </c>
      <c r="N37" s="14">
        <f>IF('【調達AX】入力(風力)'!$E$13=N$2,N23*ROUND('【調達AX】入力(風力)'!$E$26,0)/1000,0)</f>
        <v>0</v>
      </c>
      <c r="O37" s="14">
        <f>IF('【調達AX】入力(風力)'!$E$13=O$2,O23*ROUND('【調達AX】入力(風力)'!$E$26,0)/1000,0)</f>
        <v>0</v>
      </c>
      <c r="P37" s="14">
        <f>IF('【調達AX】入力(風力)'!$E$13=P$2,P23*ROUND('【調達AX】入力(風力)'!$E$26,0)/1000,0)</f>
        <v>0</v>
      </c>
      <c r="Q37" s="14">
        <f>IF('【調達AX】入力(風力)'!$E$13=Q$2,Q23*ROUND('【調達AX】入力(風力)'!$E$26,0)/1000,0)</f>
        <v>0</v>
      </c>
      <c r="R37" s="14">
        <f>IF('【調達AX】入力(風力)'!$E$13=R$2,R23*ROUND('【調達AX】入力(風力)'!$E$26,0)/1000,0)</f>
        <v>0</v>
      </c>
      <c r="S37" s="14">
        <f>IF('【調達AX】入力(風力)'!$E$13=S$2,S23*ROUND('【調達AX】入力(風力)'!$E$26,0)/1000,0)</f>
        <v>0</v>
      </c>
      <c r="T37" s="14">
        <f>IF('【調達AX】入力(風力)'!$E$13=T$2,T23*ROUND('【調達AX】入力(風力)'!$E$26,0)/1000,0)</f>
        <v>0</v>
      </c>
      <c r="U37" s="14">
        <f>IF('【調達AX】入力(風力)'!$E$13=U$2,U23*ROUND('【調達AX】入力(風力)'!$E$26,0)/1000,0)</f>
        <v>0</v>
      </c>
      <c r="V37" s="14">
        <f>IF('【調達AX】入力(風力)'!$E$13=V$2,V23*ROUND('【調達AX】入力(風力)'!$E$26,0)/1000,0)</f>
        <v>0</v>
      </c>
      <c r="W37" s="71">
        <f t="shared" si="1"/>
        <v>0</v>
      </c>
      <c r="Y37" s="4" t="s">
        <v>14</v>
      </c>
      <c r="Z37" s="14">
        <f>IF('【調達AX】入力(水力)'!$E$13=Z$2,Z23*ROUND('【調達AX】入力(水力)'!$E$26,0)/1000,0)</f>
        <v>0</v>
      </c>
      <c r="AA37" s="14">
        <f>IF('【調達AX】入力(水力)'!$E$13=AA$2,AA23*ROUND('【調達AX】入力(水力)'!$E$26,0)/1000,0)</f>
        <v>0</v>
      </c>
      <c r="AB37" s="14">
        <f>IF('【調達AX】入力(水力)'!$E$13=AB$2,AB23*ROUND('【調達AX】入力(水力)'!$E$26,0)/1000,0)</f>
        <v>0</v>
      </c>
      <c r="AC37" s="14">
        <f>IF('【調達AX】入力(水力)'!$E$13=AC$2,AC23*ROUND('【調達AX】入力(水力)'!$E$26,0)/1000,0)</f>
        <v>0</v>
      </c>
      <c r="AD37" s="14">
        <f>IF('【調達AX】入力(水力)'!$E$13=AD$2,AD23*ROUND('【調達AX】入力(水力)'!$E$26,0)/1000,0)</f>
        <v>0</v>
      </c>
      <c r="AE37" s="14">
        <f>IF('【調達AX】入力(水力)'!$E$13=AE$2,AE23*ROUND('【調達AX】入力(水力)'!$E$26,0)/1000,0)</f>
        <v>0</v>
      </c>
      <c r="AF37" s="14">
        <f>IF('【調達AX】入力(水力)'!$E$13=AF$2,AF23*ROUND('【調達AX】入力(水力)'!$E$26,0)/1000,0)</f>
        <v>0</v>
      </c>
      <c r="AG37" s="14">
        <f>IF('【調達AX】入力(水力)'!$E$13=AG$2,AG23*ROUND('【調達AX】入力(水力)'!$E$26,0)/1000,0)</f>
        <v>0</v>
      </c>
      <c r="AH37" s="14">
        <f>IF('【調達AX】入力(水力)'!$E$13=AH$2,AH23*ROUND('【調達AX】入力(水力)'!$E$26,0)/1000,0)</f>
        <v>0</v>
      </c>
      <c r="AI37" s="72">
        <f t="shared" si="2"/>
        <v>0</v>
      </c>
    </row>
    <row r="38" spans="1:35" x14ac:dyDescent="0.3">
      <c r="A38" s="4" t="s">
        <v>15</v>
      </c>
      <c r="B38" s="14">
        <f>IF('【調達AX】入力(太陽光)'!$E$13=B$2,B24*ROUND('【調達AX】入力(太陽光)'!$E$26,0)/1000,0)</f>
        <v>0</v>
      </c>
      <c r="C38" s="14">
        <f>IF('【調達AX】入力(太陽光)'!$E$13=C$2,C24*ROUND('【調達AX】入力(太陽光)'!$E$26,0)/1000,0)</f>
        <v>0</v>
      </c>
      <c r="D38" s="14">
        <f>IF('【調達AX】入力(太陽光)'!$E$13=D$2,D24*ROUND('【調達AX】入力(太陽光)'!$E$26,0)/1000,0)</f>
        <v>0</v>
      </c>
      <c r="E38" s="14">
        <f>IF('【調達AX】入力(太陽光)'!$E$13=E$2,E24*ROUND('【調達AX】入力(太陽光)'!$E$26,0)/1000,0)</f>
        <v>0</v>
      </c>
      <c r="F38" s="14">
        <f>IF('【調達AX】入力(太陽光)'!$E$13=F$2,F24*ROUND('【調達AX】入力(太陽光)'!$E$26,0)/1000,0)</f>
        <v>0</v>
      </c>
      <c r="G38" s="14">
        <f>IF('【調達AX】入力(太陽光)'!$E$13=G$2,G24*ROUND('【調達AX】入力(太陽光)'!$E$26,0)/1000,0)</f>
        <v>0</v>
      </c>
      <c r="H38" s="14">
        <f>IF('【調達AX】入力(太陽光)'!$E$13=H$2,H24*ROUND('【調達AX】入力(太陽光)'!$E$26,0)/1000,0)</f>
        <v>0</v>
      </c>
      <c r="I38" s="14">
        <f>IF('【調達AX】入力(太陽光)'!$E$13=I$2,I24*ROUND('【調達AX】入力(太陽光)'!$E$26,0)/1000,0)</f>
        <v>0</v>
      </c>
      <c r="J38" s="14">
        <f>IF('【調達AX】入力(太陽光)'!$E$13=J$2,J24*ROUND('【調達AX】入力(太陽光)'!$E$26,0)/1000,0)</f>
        <v>0</v>
      </c>
      <c r="K38" s="71">
        <f t="shared" si="0"/>
        <v>0</v>
      </c>
      <c r="M38" s="4" t="s">
        <v>15</v>
      </c>
      <c r="N38" s="14">
        <f>IF('【調達AX】入力(風力)'!$E$13=N$2,N24*ROUND('【調達AX】入力(風力)'!$E$26,0)/1000,0)</f>
        <v>0</v>
      </c>
      <c r="O38" s="14">
        <f>IF('【調達AX】入力(風力)'!$E$13=O$2,O24*ROUND('【調達AX】入力(風力)'!$E$26,0)/1000,0)</f>
        <v>0</v>
      </c>
      <c r="P38" s="14">
        <f>IF('【調達AX】入力(風力)'!$E$13=P$2,P24*ROUND('【調達AX】入力(風力)'!$E$26,0)/1000,0)</f>
        <v>0</v>
      </c>
      <c r="Q38" s="14">
        <f>IF('【調達AX】入力(風力)'!$E$13=Q$2,Q24*ROUND('【調達AX】入力(風力)'!$E$26,0)/1000,0)</f>
        <v>0</v>
      </c>
      <c r="R38" s="14">
        <f>IF('【調達AX】入力(風力)'!$E$13=R$2,R24*ROUND('【調達AX】入力(風力)'!$E$26,0)/1000,0)</f>
        <v>0</v>
      </c>
      <c r="S38" s="14">
        <f>IF('【調達AX】入力(風力)'!$E$13=S$2,S24*ROUND('【調達AX】入力(風力)'!$E$26,0)/1000,0)</f>
        <v>0</v>
      </c>
      <c r="T38" s="14">
        <f>IF('【調達AX】入力(風力)'!$E$13=T$2,T24*ROUND('【調達AX】入力(風力)'!$E$26,0)/1000,0)</f>
        <v>0</v>
      </c>
      <c r="U38" s="14">
        <f>IF('【調達AX】入力(風力)'!$E$13=U$2,U24*ROUND('【調達AX】入力(風力)'!$E$26,0)/1000,0)</f>
        <v>0</v>
      </c>
      <c r="V38" s="14">
        <f>IF('【調達AX】入力(風力)'!$E$13=V$2,V24*ROUND('【調達AX】入力(風力)'!$E$26,0)/1000,0)</f>
        <v>0</v>
      </c>
      <c r="W38" s="71">
        <f t="shared" si="1"/>
        <v>0</v>
      </c>
      <c r="Y38" s="4" t="s">
        <v>15</v>
      </c>
      <c r="Z38" s="14">
        <f>IF('【調達AX】入力(水力)'!$E$13=Z$2,Z24*ROUND('【調達AX】入力(水力)'!$E$26,0)/1000,0)</f>
        <v>0</v>
      </c>
      <c r="AA38" s="14">
        <f>IF('【調達AX】入力(水力)'!$E$13=AA$2,AA24*ROUND('【調達AX】入力(水力)'!$E$26,0)/1000,0)</f>
        <v>0</v>
      </c>
      <c r="AB38" s="14">
        <f>IF('【調達AX】入力(水力)'!$E$13=AB$2,AB24*ROUND('【調達AX】入力(水力)'!$E$26,0)/1000,0)</f>
        <v>0</v>
      </c>
      <c r="AC38" s="14">
        <f>IF('【調達AX】入力(水力)'!$E$13=AC$2,AC24*ROUND('【調達AX】入力(水力)'!$E$26,0)/1000,0)</f>
        <v>0</v>
      </c>
      <c r="AD38" s="14">
        <f>IF('【調達AX】入力(水力)'!$E$13=AD$2,AD24*ROUND('【調達AX】入力(水力)'!$E$26,0)/1000,0)</f>
        <v>0</v>
      </c>
      <c r="AE38" s="14">
        <f>IF('【調達AX】入力(水力)'!$E$13=AE$2,AE24*ROUND('【調達AX】入力(水力)'!$E$26,0)/1000,0)</f>
        <v>0</v>
      </c>
      <c r="AF38" s="14">
        <f>IF('【調達AX】入力(水力)'!$E$13=AF$2,AF24*ROUND('【調達AX】入力(水力)'!$E$26,0)/1000,0)</f>
        <v>0</v>
      </c>
      <c r="AG38" s="14">
        <f>IF('【調達AX】入力(水力)'!$E$13=AG$2,AG24*ROUND('【調達AX】入力(水力)'!$E$26,0)/1000,0)</f>
        <v>0</v>
      </c>
      <c r="AH38" s="14">
        <f>IF('【調達AX】入力(水力)'!$E$13=AH$2,AH24*ROUND('【調達AX】入力(水力)'!$E$26,0)/1000,0)</f>
        <v>0</v>
      </c>
      <c r="AI38" s="72">
        <f t="shared" si="2"/>
        <v>0</v>
      </c>
    </row>
    <row r="39" spans="1:35" x14ac:dyDescent="0.3">
      <c r="A39" s="4" t="s">
        <v>16</v>
      </c>
      <c r="B39" s="14">
        <f>IF('【調達AX】入力(太陽光)'!$E$13=B$2,B25*ROUND('【調達AX】入力(太陽光)'!$E$26,0)/1000,0)</f>
        <v>0</v>
      </c>
      <c r="C39" s="14">
        <f>IF('【調達AX】入力(太陽光)'!$E$13=C$2,C25*ROUND('【調達AX】入力(太陽光)'!$E$26,0)/1000,0)</f>
        <v>0</v>
      </c>
      <c r="D39" s="14">
        <f>IF('【調達AX】入力(太陽光)'!$E$13=D$2,D25*ROUND('【調達AX】入力(太陽光)'!$E$26,0)/1000,0)</f>
        <v>0</v>
      </c>
      <c r="E39" s="14">
        <f>IF('【調達AX】入力(太陽光)'!$E$13=E$2,E25*ROUND('【調達AX】入力(太陽光)'!$E$26,0)/1000,0)</f>
        <v>0</v>
      </c>
      <c r="F39" s="14">
        <f>IF('【調達AX】入力(太陽光)'!$E$13=F$2,F25*ROUND('【調達AX】入力(太陽光)'!$E$26,0)/1000,0)</f>
        <v>0</v>
      </c>
      <c r="G39" s="14">
        <f>IF('【調達AX】入力(太陽光)'!$E$13=G$2,G25*ROUND('【調達AX】入力(太陽光)'!$E$26,0)/1000,0)</f>
        <v>0</v>
      </c>
      <c r="H39" s="14">
        <f>IF('【調達AX】入力(太陽光)'!$E$13=H$2,H25*ROUND('【調達AX】入力(太陽光)'!$E$26,0)/1000,0)</f>
        <v>0</v>
      </c>
      <c r="I39" s="14">
        <f>IF('【調達AX】入力(太陽光)'!$E$13=I$2,I25*ROUND('【調達AX】入力(太陽光)'!$E$26,0)/1000,0)</f>
        <v>0</v>
      </c>
      <c r="J39" s="14">
        <f>IF('【調達AX】入力(太陽光)'!$E$13=J$2,J25*ROUND('【調達AX】入力(太陽光)'!$E$26,0)/1000,0)</f>
        <v>0</v>
      </c>
      <c r="K39" s="71">
        <f t="shared" si="0"/>
        <v>0</v>
      </c>
      <c r="M39" s="4" t="s">
        <v>16</v>
      </c>
      <c r="N39" s="14">
        <f>IF('【調達AX】入力(風力)'!$E$13=N$2,N25*ROUND('【調達AX】入力(風力)'!$E$26,0)/1000,0)</f>
        <v>0</v>
      </c>
      <c r="O39" s="14">
        <f>IF('【調達AX】入力(風力)'!$E$13=O$2,O25*ROUND('【調達AX】入力(風力)'!$E$26,0)/1000,0)</f>
        <v>0</v>
      </c>
      <c r="P39" s="14">
        <f>IF('【調達AX】入力(風力)'!$E$13=P$2,P25*ROUND('【調達AX】入力(風力)'!$E$26,0)/1000,0)</f>
        <v>0</v>
      </c>
      <c r="Q39" s="14">
        <f>IF('【調達AX】入力(風力)'!$E$13=Q$2,Q25*ROUND('【調達AX】入力(風力)'!$E$26,0)/1000,0)</f>
        <v>0</v>
      </c>
      <c r="R39" s="14">
        <f>IF('【調達AX】入力(風力)'!$E$13=R$2,R25*ROUND('【調達AX】入力(風力)'!$E$26,0)/1000,0)</f>
        <v>0</v>
      </c>
      <c r="S39" s="14">
        <f>IF('【調達AX】入力(風力)'!$E$13=S$2,S25*ROUND('【調達AX】入力(風力)'!$E$26,0)/1000,0)</f>
        <v>0</v>
      </c>
      <c r="T39" s="14">
        <f>IF('【調達AX】入力(風力)'!$E$13=T$2,T25*ROUND('【調達AX】入力(風力)'!$E$26,0)/1000,0)</f>
        <v>0</v>
      </c>
      <c r="U39" s="14">
        <f>IF('【調達AX】入力(風力)'!$E$13=U$2,U25*ROUND('【調達AX】入力(風力)'!$E$26,0)/1000,0)</f>
        <v>0</v>
      </c>
      <c r="V39" s="14">
        <f>IF('【調達AX】入力(風力)'!$E$13=V$2,V25*ROUND('【調達AX】入力(風力)'!$E$26,0)/1000,0)</f>
        <v>0</v>
      </c>
      <c r="W39" s="71">
        <f t="shared" si="1"/>
        <v>0</v>
      </c>
      <c r="Y39" s="4" t="s">
        <v>16</v>
      </c>
      <c r="Z39" s="14">
        <f>IF('【調達AX】入力(水力)'!$E$13=Z$2,Z25*ROUND('【調達AX】入力(水力)'!$E$26,0)/1000,0)</f>
        <v>0</v>
      </c>
      <c r="AA39" s="14">
        <f>IF('【調達AX】入力(水力)'!$E$13=AA$2,AA25*ROUND('【調達AX】入力(水力)'!$E$26,0)/1000,0)</f>
        <v>0</v>
      </c>
      <c r="AB39" s="14">
        <f>IF('【調達AX】入力(水力)'!$E$13=AB$2,AB25*ROUND('【調達AX】入力(水力)'!$E$26,0)/1000,0)</f>
        <v>0</v>
      </c>
      <c r="AC39" s="14">
        <f>IF('【調達AX】入力(水力)'!$E$13=AC$2,AC25*ROUND('【調達AX】入力(水力)'!$E$26,0)/1000,0)</f>
        <v>0</v>
      </c>
      <c r="AD39" s="14">
        <f>IF('【調達AX】入力(水力)'!$E$13=AD$2,AD25*ROUND('【調達AX】入力(水力)'!$E$26,0)/1000,0)</f>
        <v>0</v>
      </c>
      <c r="AE39" s="14">
        <f>IF('【調達AX】入力(水力)'!$E$13=AE$2,AE25*ROUND('【調達AX】入力(水力)'!$E$26,0)/1000,0)</f>
        <v>0</v>
      </c>
      <c r="AF39" s="14">
        <f>IF('【調達AX】入力(水力)'!$E$13=AF$2,AF25*ROUND('【調達AX】入力(水力)'!$E$26,0)/1000,0)</f>
        <v>0</v>
      </c>
      <c r="AG39" s="14">
        <f>IF('【調達AX】入力(水力)'!$E$13=AG$2,AG25*ROUND('【調達AX】入力(水力)'!$E$26,0)/1000,0)</f>
        <v>0</v>
      </c>
      <c r="AH39" s="14">
        <f>IF('【調達AX】入力(水力)'!$E$13=AH$2,AH25*ROUND('【調達AX】入力(水力)'!$E$26,0)/1000,0)</f>
        <v>0</v>
      </c>
      <c r="AI39" s="72">
        <f t="shared" si="2"/>
        <v>0</v>
      </c>
    </row>
    <row r="40" spans="1:35" x14ac:dyDescent="0.3">
      <c r="A40" s="4" t="s">
        <v>17</v>
      </c>
      <c r="B40" s="14">
        <f>IF('【調達AX】入力(太陽光)'!$E$13=B$2,B26*ROUND('【調達AX】入力(太陽光)'!$E$26,0)/1000,0)</f>
        <v>0</v>
      </c>
      <c r="C40" s="14">
        <f>IF('【調達AX】入力(太陽光)'!$E$13=C$2,C26*ROUND('【調達AX】入力(太陽光)'!$E$26,0)/1000,0)</f>
        <v>0</v>
      </c>
      <c r="D40" s="14">
        <f>IF('【調達AX】入力(太陽光)'!$E$13=D$2,D26*ROUND('【調達AX】入力(太陽光)'!$E$26,0)/1000,0)</f>
        <v>0</v>
      </c>
      <c r="E40" s="14">
        <f>IF('【調達AX】入力(太陽光)'!$E$13=E$2,E26*ROUND('【調達AX】入力(太陽光)'!$E$26,0)/1000,0)</f>
        <v>0</v>
      </c>
      <c r="F40" s="14">
        <f>IF('【調達AX】入力(太陽光)'!$E$13=F$2,F26*ROUND('【調達AX】入力(太陽光)'!$E$26,0)/1000,0)</f>
        <v>0</v>
      </c>
      <c r="G40" s="14">
        <f>IF('【調達AX】入力(太陽光)'!$E$13=G$2,G26*ROUND('【調達AX】入力(太陽光)'!$E$26,0)/1000,0)</f>
        <v>0</v>
      </c>
      <c r="H40" s="14">
        <f>IF('【調達AX】入力(太陽光)'!$E$13=H$2,H26*ROUND('【調達AX】入力(太陽光)'!$E$26,0)/1000,0)</f>
        <v>0</v>
      </c>
      <c r="I40" s="14">
        <f>IF('【調達AX】入力(太陽光)'!$E$13=I$2,I26*ROUND('【調達AX】入力(太陽光)'!$E$26,0)/1000,0)</f>
        <v>0</v>
      </c>
      <c r="J40" s="14">
        <f>IF('【調達AX】入力(太陽光)'!$E$13=J$2,J26*ROUND('【調達AX】入力(太陽光)'!$E$26,0)/1000,0)</f>
        <v>0</v>
      </c>
      <c r="K40" s="71">
        <f t="shared" si="0"/>
        <v>0</v>
      </c>
      <c r="M40" s="4" t="s">
        <v>17</v>
      </c>
      <c r="N40" s="14">
        <f>IF('【調達AX】入力(風力)'!$E$13=N$2,N26*ROUND('【調達AX】入力(風力)'!$E$26,0)/1000,0)</f>
        <v>0</v>
      </c>
      <c r="O40" s="14">
        <f>IF('【調達AX】入力(風力)'!$E$13=O$2,O26*ROUND('【調達AX】入力(風力)'!$E$26,0)/1000,0)</f>
        <v>0</v>
      </c>
      <c r="P40" s="14">
        <f>IF('【調達AX】入力(風力)'!$E$13=P$2,P26*ROUND('【調達AX】入力(風力)'!$E$26,0)/1000,0)</f>
        <v>0</v>
      </c>
      <c r="Q40" s="14">
        <f>IF('【調達AX】入力(風力)'!$E$13=Q$2,Q26*ROUND('【調達AX】入力(風力)'!$E$26,0)/1000,0)</f>
        <v>0</v>
      </c>
      <c r="R40" s="14">
        <f>IF('【調達AX】入力(風力)'!$E$13=R$2,R26*ROUND('【調達AX】入力(風力)'!$E$26,0)/1000,0)</f>
        <v>0</v>
      </c>
      <c r="S40" s="14">
        <f>IF('【調達AX】入力(風力)'!$E$13=S$2,S26*ROUND('【調達AX】入力(風力)'!$E$26,0)/1000,0)</f>
        <v>0</v>
      </c>
      <c r="T40" s="14">
        <f>IF('【調達AX】入力(風力)'!$E$13=T$2,T26*ROUND('【調達AX】入力(風力)'!$E$26,0)/1000,0)</f>
        <v>0</v>
      </c>
      <c r="U40" s="14">
        <f>IF('【調達AX】入力(風力)'!$E$13=U$2,U26*ROUND('【調達AX】入力(風力)'!$E$26,0)/1000,0)</f>
        <v>0</v>
      </c>
      <c r="V40" s="14">
        <f>IF('【調達AX】入力(風力)'!$E$13=V$2,V26*ROUND('【調達AX】入力(風力)'!$E$26,0)/1000,0)</f>
        <v>0</v>
      </c>
      <c r="W40" s="71">
        <f t="shared" si="1"/>
        <v>0</v>
      </c>
      <c r="Y40" s="4" t="s">
        <v>17</v>
      </c>
      <c r="Z40" s="14">
        <f>IF('【調達AX】入力(水力)'!$E$13=Z$2,Z26*ROUND('【調達AX】入力(水力)'!$E$26,0)/1000,0)</f>
        <v>0</v>
      </c>
      <c r="AA40" s="14">
        <f>IF('【調達AX】入力(水力)'!$E$13=AA$2,AA26*ROUND('【調達AX】入力(水力)'!$E$26,0)/1000,0)</f>
        <v>0</v>
      </c>
      <c r="AB40" s="14">
        <f>IF('【調達AX】入力(水力)'!$E$13=AB$2,AB26*ROUND('【調達AX】入力(水力)'!$E$26,0)/1000,0)</f>
        <v>0</v>
      </c>
      <c r="AC40" s="14">
        <f>IF('【調達AX】入力(水力)'!$E$13=AC$2,AC26*ROUND('【調達AX】入力(水力)'!$E$26,0)/1000,0)</f>
        <v>0</v>
      </c>
      <c r="AD40" s="14">
        <f>IF('【調達AX】入力(水力)'!$E$13=AD$2,AD26*ROUND('【調達AX】入力(水力)'!$E$26,0)/1000,0)</f>
        <v>0</v>
      </c>
      <c r="AE40" s="14">
        <f>IF('【調達AX】入力(水力)'!$E$13=AE$2,AE26*ROUND('【調達AX】入力(水力)'!$E$26,0)/1000,0)</f>
        <v>0</v>
      </c>
      <c r="AF40" s="14">
        <f>IF('【調達AX】入力(水力)'!$E$13=AF$2,AF26*ROUND('【調達AX】入力(水力)'!$E$26,0)/1000,0)</f>
        <v>0</v>
      </c>
      <c r="AG40" s="14">
        <f>IF('【調達AX】入力(水力)'!$E$13=AG$2,AG26*ROUND('【調達AX】入力(水力)'!$E$26,0)/1000,0)</f>
        <v>0</v>
      </c>
      <c r="AH40" s="14">
        <f>IF('【調達AX】入力(水力)'!$E$13=AH$2,AH26*ROUND('【調達AX】入力(水力)'!$E$26,0)/1000,0)</f>
        <v>0</v>
      </c>
      <c r="AI40" s="72">
        <f t="shared" si="2"/>
        <v>0</v>
      </c>
    </row>
    <row r="41" spans="1:35" x14ac:dyDescent="0.3">
      <c r="A41" s="4" t="s">
        <v>18</v>
      </c>
      <c r="B41" s="14">
        <f>IF('【調達AX】入力(太陽光)'!$E$13=B$2,B27*ROUND('【調達AX】入力(太陽光)'!$E$26,0)/1000,0)</f>
        <v>0</v>
      </c>
      <c r="C41" s="14">
        <f>IF('【調達AX】入力(太陽光)'!$E$13=C$2,C27*ROUND('【調達AX】入力(太陽光)'!$E$26,0)/1000,0)</f>
        <v>0</v>
      </c>
      <c r="D41" s="14">
        <f>IF('【調達AX】入力(太陽光)'!$E$13=D$2,D27*ROUND('【調達AX】入力(太陽光)'!$E$26,0)/1000,0)</f>
        <v>0</v>
      </c>
      <c r="E41" s="14">
        <f>IF('【調達AX】入力(太陽光)'!$E$13=E$2,E27*ROUND('【調達AX】入力(太陽光)'!$E$26,0)/1000,0)</f>
        <v>0</v>
      </c>
      <c r="F41" s="14">
        <f>IF('【調達AX】入力(太陽光)'!$E$13=F$2,F27*ROUND('【調達AX】入力(太陽光)'!$E$26,0)/1000,0)</f>
        <v>0</v>
      </c>
      <c r="G41" s="14">
        <f>IF('【調達AX】入力(太陽光)'!$E$13=G$2,G27*ROUND('【調達AX】入力(太陽光)'!$E$26,0)/1000,0)</f>
        <v>0</v>
      </c>
      <c r="H41" s="14">
        <f>IF('【調達AX】入力(太陽光)'!$E$13=H$2,H27*ROUND('【調達AX】入力(太陽光)'!$E$26,0)/1000,0)</f>
        <v>0</v>
      </c>
      <c r="I41" s="14">
        <f>IF('【調達AX】入力(太陽光)'!$E$13=I$2,I27*ROUND('【調達AX】入力(太陽光)'!$E$26,0)/1000,0)</f>
        <v>0</v>
      </c>
      <c r="J41" s="14">
        <f>IF('【調達AX】入力(太陽光)'!$E$13=J$2,J27*ROUND('【調達AX】入力(太陽光)'!$E$26,0)/1000,0)</f>
        <v>0</v>
      </c>
      <c r="K41" s="71">
        <f t="shared" si="0"/>
        <v>0</v>
      </c>
      <c r="M41" s="4" t="s">
        <v>18</v>
      </c>
      <c r="N41" s="14">
        <f>IF('【調達AX】入力(風力)'!$E$13=N$2,N27*ROUND('【調達AX】入力(風力)'!$E$26,0)/1000,0)</f>
        <v>0</v>
      </c>
      <c r="O41" s="14">
        <f>IF('【調達AX】入力(風力)'!$E$13=O$2,O27*ROUND('【調達AX】入力(風力)'!$E$26,0)/1000,0)</f>
        <v>0</v>
      </c>
      <c r="P41" s="14">
        <f>IF('【調達AX】入力(風力)'!$E$13=P$2,P27*ROUND('【調達AX】入力(風力)'!$E$26,0)/1000,0)</f>
        <v>0</v>
      </c>
      <c r="Q41" s="14">
        <f>IF('【調達AX】入力(風力)'!$E$13=Q$2,Q27*ROUND('【調達AX】入力(風力)'!$E$26,0)/1000,0)</f>
        <v>0</v>
      </c>
      <c r="R41" s="14">
        <f>IF('【調達AX】入力(風力)'!$E$13=R$2,R27*ROUND('【調達AX】入力(風力)'!$E$26,0)/1000,0)</f>
        <v>0</v>
      </c>
      <c r="S41" s="14">
        <f>IF('【調達AX】入力(風力)'!$E$13=S$2,S27*ROUND('【調達AX】入力(風力)'!$E$26,0)/1000,0)</f>
        <v>0</v>
      </c>
      <c r="T41" s="14">
        <f>IF('【調達AX】入力(風力)'!$E$13=T$2,T27*ROUND('【調達AX】入力(風力)'!$E$26,0)/1000,0)</f>
        <v>0</v>
      </c>
      <c r="U41" s="14">
        <f>IF('【調達AX】入力(風力)'!$E$13=U$2,U27*ROUND('【調達AX】入力(風力)'!$E$26,0)/1000,0)</f>
        <v>0</v>
      </c>
      <c r="V41" s="14">
        <f>IF('【調達AX】入力(風力)'!$E$13=V$2,V27*ROUND('【調達AX】入力(風力)'!$E$26,0)/1000,0)</f>
        <v>0</v>
      </c>
      <c r="W41" s="71">
        <f t="shared" si="1"/>
        <v>0</v>
      </c>
      <c r="Y41" s="4" t="s">
        <v>18</v>
      </c>
      <c r="Z41" s="14">
        <f>IF('【調達AX】入力(水力)'!$E$13=Z$2,Z27*ROUND('【調達AX】入力(水力)'!$E$26,0)/1000,0)</f>
        <v>0</v>
      </c>
      <c r="AA41" s="14">
        <f>IF('【調達AX】入力(水力)'!$E$13=AA$2,AA27*ROUND('【調達AX】入力(水力)'!$E$26,0)/1000,0)</f>
        <v>0</v>
      </c>
      <c r="AB41" s="14">
        <f>IF('【調達AX】入力(水力)'!$E$13=AB$2,AB27*ROUND('【調達AX】入力(水力)'!$E$26,0)/1000,0)</f>
        <v>0</v>
      </c>
      <c r="AC41" s="14">
        <f>IF('【調達AX】入力(水力)'!$E$13=AC$2,AC27*ROUND('【調達AX】入力(水力)'!$E$26,0)/1000,0)</f>
        <v>0</v>
      </c>
      <c r="AD41" s="14">
        <f>IF('【調達AX】入力(水力)'!$E$13=AD$2,AD27*ROUND('【調達AX】入力(水力)'!$E$26,0)/1000,0)</f>
        <v>0</v>
      </c>
      <c r="AE41" s="14">
        <f>IF('【調達AX】入力(水力)'!$E$13=AE$2,AE27*ROUND('【調達AX】入力(水力)'!$E$26,0)/1000,0)</f>
        <v>0</v>
      </c>
      <c r="AF41" s="14">
        <f>IF('【調達AX】入力(水力)'!$E$13=AF$2,AF27*ROUND('【調達AX】入力(水力)'!$E$26,0)/1000,0)</f>
        <v>0</v>
      </c>
      <c r="AG41" s="14">
        <f>IF('【調達AX】入力(水力)'!$E$13=AG$2,AG27*ROUND('【調達AX】入力(水力)'!$E$26,0)/1000,0)</f>
        <v>0</v>
      </c>
      <c r="AH41" s="14">
        <f>IF('【調達AX】入力(水力)'!$E$13=AH$2,AH27*ROUND('【調達AX】入力(水力)'!$E$26,0)/1000,0)</f>
        <v>0</v>
      </c>
      <c r="AI41" s="72">
        <f t="shared" si="2"/>
        <v>0</v>
      </c>
    </row>
    <row r="42" spans="1:35" x14ac:dyDescent="0.3">
      <c r="A42" s="4" t="s">
        <v>19</v>
      </c>
      <c r="B42" s="14">
        <f>IF('【調達AX】入力(太陽光)'!$E$13=B$2,B28*ROUND('【調達AX】入力(太陽光)'!$E$26,0)/1000,0)</f>
        <v>0</v>
      </c>
      <c r="C42" s="14">
        <f>IF('【調達AX】入力(太陽光)'!$E$13=C$2,C28*ROUND('【調達AX】入力(太陽光)'!$E$26,0)/1000,0)</f>
        <v>0</v>
      </c>
      <c r="D42" s="14">
        <f>IF('【調達AX】入力(太陽光)'!$E$13=D$2,D28*ROUND('【調達AX】入力(太陽光)'!$E$26,0)/1000,0)</f>
        <v>0</v>
      </c>
      <c r="E42" s="14">
        <f>IF('【調達AX】入力(太陽光)'!$E$13=E$2,E28*ROUND('【調達AX】入力(太陽光)'!$E$26,0)/1000,0)</f>
        <v>0</v>
      </c>
      <c r="F42" s="14">
        <f>IF('【調達AX】入力(太陽光)'!$E$13=F$2,F28*ROUND('【調達AX】入力(太陽光)'!$E$26,0)/1000,0)</f>
        <v>0</v>
      </c>
      <c r="G42" s="14">
        <f>IF('【調達AX】入力(太陽光)'!$E$13=G$2,G28*ROUND('【調達AX】入力(太陽光)'!$E$26,0)/1000,0)</f>
        <v>0</v>
      </c>
      <c r="H42" s="14">
        <f>IF('【調達AX】入力(太陽光)'!$E$13=H$2,H28*ROUND('【調達AX】入力(太陽光)'!$E$26,0)/1000,0)</f>
        <v>0</v>
      </c>
      <c r="I42" s="14">
        <f>IF('【調達AX】入力(太陽光)'!$E$13=I$2,I28*ROUND('【調達AX】入力(太陽光)'!$E$26,0)/1000,0)</f>
        <v>0</v>
      </c>
      <c r="J42" s="14">
        <f>IF('【調達AX】入力(太陽光)'!$E$13=J$2,J28*ROUND('【調達AX】入力(太陽光)'!$E$26,0)/1000,0)</f>
        <v>0</v>
      </c>
      <c r="K42" s="71">
        <f t="shared" si="0"/>
        <v>0</v>
      </c>
      <c r="M42" s="4" t="s">
        <v>19</v>
      </c>
      <c r="N42" s="14">
        <f>IF('【調達AX】入力(風力)'!$E$13=N$2,N28*ROUND('【調達AX】入力(風力)'!$E$26,0)/1000,0)</f>
        <v>0</v>
      </c>
      <c r="O42" s="14">
        <f>IF('【調達AX】入力(風力)'!$E$13=O$2,O28*ROUND('【調達AX】入力(風力)'!$E$26,0)/1000,0)</f>
        <v>0</v>
      </c>
      <c r="P42" s="14">
        <f>IF('【調達AX】入力(風力)'!$E$13=P$2,P28*ROUND('【調達AX】入力(風力)'!$E$26,0)/1000,0)</f>
        <v>0</v>
      </c>
      <c r="Q42" s="14">
        <f>IF('【調達AX】入力(風力)'!$E$13=Q$2,Q28*ROUND('【調達AX】入力(風力)'!$E$26,0)/1000,0)</f>
        <v>0</v>
      </c>
      <c r="R42" s="14">
        <f>IF('【調達AX】入力(風力)'!$E$13=R$2,R28*ROUND('【調達AX】入力(風力)'!$E$26,0)/1000,0)</f>
        <v>0</v>
      </c>
      <c r="S42" s="14">
        <f>IF('【調達AX】入力(風力)'!$E$13=S$2,S28*ROUND('【調達AX】入力(風力)'!$E$26,0)/1000,0)</f>
        <v>0</v>
      </c>
      <c r="T42" s="14">
        <f>IF('【調達AX】入力(風力)'!$E$13=T$2,T28*ROUND('【調達AX】入力(風力)'!$E$26,0)/1000,0)</f>
        <v>0</v>
      </c>
      <c r="U42" s="14">
        <f>IF('【調達AX】入力(風力)'!$E$13=U$2,U28*ROUND('【調達AX】入力(風力)'!$E$26,0)/1000,0)</f>
        <v>0</v>
      </c>
      <c r="V42" s="14">
        <f>IF('【調達AX】入力(風力)'!$E$13=V$2,V28*ROUND('【調達AX】入力(風力)'!$E$26,0)/1000,0)</f>
        <v>0</v>
      </c>
      <c r="W42" s="71">
        <f t="shared" si="1"/>
        <v>0</v>
      </c>
      <c r="Y42" s="4" t="s">
        <v>19</v>
      </c>
      <c r="Z42" s="14">
        <f>IF('【調達AX】入力(水力)'!$E$13=Z$2,Z28*ROUND('【調達AX】入力(水力)'!$E$26,0)/1000,0)</f>
        <v>0</v>
      </c>
      <c r="AA42" s="14">
        <f>IF('【調達AX】入力(水力)'!$E$13=AA$2,AA28*ROUND('【調達AX】入力(水力)'!$E$26,0)/1000,0)</f>
        <v>0</v>
      </c>
      <c r="AB42" s="14">
        <f>IF('【調達AX】入力(水力)'!$E$13=AB$2,AB28*ROUND('【調達AX】入力(水力)'!$E$26,0)/1000,0)</f>
        <v>0</v>
      </c>
      <c r="AC42" s="14">
        <f>IF('【調達AX】入力(水力)'!$E$13=AC$2,AC28*ROUND('【調達AX】入力(水力)'!$E$26,0)/1000,0)</f>
        <v>0</v>
      </c>
      <c r="AD42" s="14">
        <f>IF('【調達AX】入力(水力)'!$E$13=AD$2,AD28*ROUND('【調達AX】入力(水力)'!$E$26,0)/1000,0)</f>
        <v>0</v>
      </c>
      <c r="AE42" s="14">
        <f>IF('【調達AX】入力(水力)'!$E$13=AE$2,AE28*ROUND('【調達AX】入力(水力)'!$E$26,0)/1000,0)</f>
        <v>0</v>
      </c>
      <c r="AF42" s="14">
        <f>IF('【調達AX】入力(水力)'!$E$13=AF$2,AF28*ROUND('【調達AX】入力(水力)'!$E$26,0)/1000,0)</f>
        <v>0</v>
      </c>
      <c r="AG42" s="14">
        <f>IF('【調達AX】入力(水力)'!$E$13=AG$2,AG28*ROUND('【調達AX】入力(水力)'!$E$26,0)/1000,0)</f>
        <v>0</v>
      </c>
      <c r="AH42" s="14">
        <f>IF('【調達AX】入力(水力)'!$E$13=AH$2,AH28*ROUND('【調達AX】入力(水力)'!$E$26,0)/1000,0)</f>
        <v>0</v>
      </c>
      <c r="AI42" s="72">
        <f t="shared" si="2"/>
        <v>0</v>
      </c>
    </row>
    <row r="43" spans="1:35" x14ac:dyDescent="0.3">
      <c r="A43" s="4" t="s">
        <v>20</v>
      </c>
      <c r="B43" s="14">
        <f>IF('【調達AX】入力(太陽光)'!$E$13=B$2,B29*ROUND('【調達AX】入力(太陽光)'!$E$26,0)/1000,0)</f>
        <v>0</v>
      </c>
      <c r="C43" s="14">
        <f>IF('【調達AX】入力(太陽光)'!$E$13=C$2,C29*ROUND('【調達AX】入力(太陽光)'!$E$26,0)/1000,0)</f>
        <v>0</v>
      </c>
      <c r="D43" s="14">
        <f>IF('【調達AX】入力(太陽光)'!$E$13=D$2,D29*ROUND('【調達AX】入力(太陽光)'!$E$26,0)/1000,0)</f>
        <v>0</v>
      </c>
      <c r="E43" s="14">
        <f>IF('【調達AX】入力(太陽光)'!$E$13=E$2,E29*ROUND('【調達AX】入力(太陽光)'!$E$26,0)/1000,0)</f>
        <v>0</v>
      </c>
      <c r="F43" s="14">
        <f>IF('【調達AX】入力(太陽光)'!$E$13=F$2,F29*ROUND('【調達AX】入力(太陽光)'!$E$26,0)/1000,0)</f>
        <v>0</v>
      </c>
      <c r="G43" s="14">
        <f>IF('【調達AX】入力(太陽光)'!$E$13=G$2,G29*ROUND('【調達AX】入力(太陽光)'!$E$26,0)/1000,0)</f>
        <v>0</v>
      </c>
      <c r="H43" s="14">
        <f>IF('【調達AX】入力(太陽光)'!$E$13=H$2,H29*ROUND('【調達AX】入力(太陽光)'!$E$26,0)/1000,0)</f>
        <v>0</v>
      </c>
      <c r="I43" s="14">
        <f>IF('【調達AX】入力(太陽光)'!$E$13=I$2,I29*ROUND('【調達AX】入力(太陽光)'!$E$26,0)/1000,0)</f>
        <v>0</v>
      </c>
      <c r="J43" s="14">
        <f>IF('【調達AX】入力(太陽光)'!$E$13=J$2,J29*ROUND('【調達AX】入力(太陽光)'!$E$26,0)/1000,0)</f>
        <v>0</v>
      </c>
      <c r="K43" s="71">
        <f t="shared" si="0"/>
        <v>0</v>
      </c>
      <c r="M43" s="4" t="s">
        <v>20</v>
      </c>
      <c r="N43" s="14">
        <f>IF('【調達AX】入力(風力)'!$E$13=N$2,N29*ROUND('【調達AX】入力(風力)'!$E$26,0)/1000,0)</f>
        <v>0</v>
      </c>
      <c r="O43" s="14">
        <f>IF('【調達AX】入力(風力)'!$E$13=O$2,O29*ROUND('【調達AX】入力(風力)'!$E$26,0)/1000,0)</f>
        <v>0</v>
      </c>
      <c r="P43" s="14">
        <f>IF('【調達AX】入力(風力)'!$E$13=P$2,P29*ROUND('【調達AX】入力(風力)'!$E$26,0)/1000,0)</f>
        <v>0</v>
      </c>
      <c r="Q43" s="14">
        <f>IF('【調達AX】入力(風力)'!$E$13=Q$2,Q29*ROUND('【調達AX】入力(風力)'!$E$26,0)/1000,0)</f>
        <v>0</v>
      </c>
      <c r="R43" s="14">
        <f>IF('【調達AX】入力(風力)'!$E$13=R$2,R29*ROUND('【調達AX】入力(風力)'!$E$26,0)/1000,0)</f>
        <v>0</v>
      </c>
      <c r="S43" s="14">
        <f>IF('【調達AX】入力(風力)'!$E$13=S$2,S29*ROUND('【調達AX】入力(風力)'!$E$26,0)/1000,0)</f>
        <v>0</v>
      </c>
      <c r="T43" s="14">
        <f>IF('【調達AX】入力(風力)'!$E$13=T$2,T29*ROUND('【調達AX】入力(風力)'!$E$26,0)/1000,0)</f>
        <v>0</v>
      </c>
      <c r="U43" s="14">
        <f>IF('【調達AX】入力(風力)'!$E$13=U$2,U29*ROUND('【調達AX】入力(風力)'!$E$26,0)/1000,0)</f>
        <v>0</v>
      </c>
      <c r="V43" s="14">
        <f>IF('【調達AX】入力(風力)'!$E$13=V$2,V29*ROUND('【調達AX】入力(風力)'!$E$26,0)/1000,0)</f>
        <v>0</v>
      </c>
      <c r="W43" s="71">
        <f t="shared" si="1"/>
        <v>0</v>
      </c>
      <c r="Y43" s="4" t="s">
        <v>20</v>
      </c>
      <c r="Z43" s="14">
        <f>IF('【調達AX】入力(水力)'!$E$13=Z$2,Z29*ROUND('【調達AX】入力(水力)'!$E$26,0)/1000,0)</f>
        <v>0</v>
      </c>
      <c r="AA43" s="14">
        <f>IF('【調達AX】入力(水力)'!$E$13=AA$2,AA29*ROUND('【調達AX】入力(水力)'!$E$26,0)/1000,0)</f>
        <v>0</v>
      </c>
      <c r="AB43" s="14">
        <f>IF('【調達AX】入力(水力)'!$E$13=AB$2,AB29*ROUND('【調達AX】入力(水力)'!$E$26,0)/1000,0)</f>
        <v>0</v>
      </c>
      <c r="AC43" s="14">
        <f>IF('【調達AX】入力(水力)'!$E$13=AC$2,AC29*ROUND('【調達AX】入力(水力)'!$E$26,0)/1000,0)</f>
        <v>0</v>
      </c>
      <c r="AD43" s="14">
        <f>IF('【調達AX】入力(水力)'!$E$13=AD$2,AD29*ROUND('【調達AX】入力(水力)'!$E$26,0)/1000,0)</f>
        <v>0</v>
      </c>
      <c r="AE43" s="14">
        <f>IF('【調達AX】入力(水力)'!$E$13=AE$2,AE29*ROUND('【調達AX】入力(水力)'!$E$26,0)/1000,0)</f>
        <v>0</v>
      </c>
      <c r="AF43" s="14">
        <f>IF('【調達AX】入力(水力)'!$E$13=AF$2,AF29*ROUND('【調達AX】入力(水力)'!$E$26,0)/1000,0)</f>
        <v>0</v>
      </c>
      <c r="AG43" s="14">
        <f>IF('【調達AX】入力(水力)'!$E$13=AG$2,AG29*ROUND('【調達AX】入力(水力)'!$E$26,0)/1000,0)</f>
        <v>0</v>
      </c>
      <c r="AH43" s="14">
        <f>IF('【調達AX】入力(水力)'!$E$13=AH$2,AH29*ROUND('【調達AX】入力(水力)'!$E$26,0)/1000,0)</f>
        <v>0</v>
      </c>
      <c r="AI43" s="72">
        <f t="shared" si="2"/>
        <v>0</v>
      </c>
    </row>
    <row r="44" spans="1:35" x14ac:dyDescent="0.3">
      <c r="B44" s="4"/>
      <c r="C44" s="4"/>
      <c r="D44" s="4"/>
      <c r="E44" s="4"/>
      <c r="F44" s="4"/>
      <c r="G44" s="4"/>
      <c r="H44" s="4"/>
      <c r="I44" s="4"/>
      <c r="J44" s="4"/>
      <c r="K44" s="22"/>
      <c r="N44" s="4"/>
      <c r="O44" s="4"/>
      <c r="P44" s="4"/>
      <c r="Q44" s="4"/>
      <c r="R44" s="4"/>
      <c r="S44" s="4"/>
      <c r="T44" s="4"/>
      <c r="U44" s="4"/>
      <c r="V44" s="4"/>
      <c r="Z44" s="4"/>
      <c r="AA44" s="4"/>
      <c r="AB44" s="4"/>
      <c r="AC44" s="4"/>
      <c r="AD44" s="4"/>
      <c r="AE44" s="4"/>
      <c r="AF44" s="4"/>
      <c r="AG44" s="4"/>
      <c r="AH44" s="4"/>
    </row>
    <row r="45" spans="1:35" x14ac:dyDescent="0.3">
      <c r="A45" s="4"/>
      <c r="B45" s="8" t="s">
        <v>128</v>
      </c>
      <c r="C45" s="4"/>
      <c r="D45" s="4"/>
      <c r="E45" s="4"/>
      <c r="F45" s="4"/>
      <c r="G45" s="4"/>
      <c r="H45" s="4"/>
      <c r="I45" s="4"/>
      <c r="J45" s="4"/>
      <c r="K45" s="9" t="s">
        <v>127</v>
      </c>
      <c r="M45" s="4"/>
      <c r="N45" s="8" t="s">
        <v>41</v>
      </c>
      <c r="O45" s="4"/>
      <c r="P45" s="4"/>
      <c r="Q45" s="4"/>
      <c r="R45" s="4"/>
      <c r="S45" s="4"/>
      <c r="T45" s="4"/>
      <c r="U45" s="4"/>
      <c r="V45" s="4"/>
      <c r="W45" s="9" t="s">
        <v>34</v>
      </c>
      <c r="Y45" s="4"/>
      <c r="Z45" s="8" t="s">
        <v>41</v>
      </c>
      <c r="AA45" s="4"/>
      <c r="AB45" s="4"/>
      <c r="AC45" s="4"/>
      <c r="AD45" s="4"/>
      <c r="AE45" s="4"/>
      <c r="AF45" s="4"/>
      <c r="AG45" s="4"/>
      <c r="AH45" s="4"/>
      <c r="AI45" s="9" t="s">
        <v>34</v>
      </c>
    </row>
    <row r="46" spans="1:35" x14ac:dyDescent="0.3">
      <c r="A46" s="4" t="s">
        <v>9</v>
      </c>
      <c r="B46" s="14">
        <f>IF('【調達AX】入力(太陽光)'!$E$13=B$2,B18*'【調達AX】入力(太陽光)'!$E$34/1000,0)</f>
        <v>0</v>
      </c>
      <c r="C46" s="14">
        <f>IF('【調達AX】入力(太陽光)'!$E$13=C$2,C18*'【調達AX】入力(太陽光)'!$E$34/1000,0)</f>
        <v>0</v>
      </c>
      <c r="D46" s="14">
        <f>IF('【調達AX】入力(太陽光)'!$E$13=D$2,D18*'【調達AX】入力(太陽光)'!$E$34/1000,0)</f>
        <v>0</v>
      </c>
      <c r="E46" s="14">
        <f>IF('【調達AX】入力(太陽光)'!$E$13=E$2,E18*'【調達AX】入力(太陽光)'!$E$34/1000,0)</f>
        <v>0</v>
      </c>
      <c r="F46" s="14">
        <f>IF('【調達AX】入力(太陽光)'!$E$13=F$2,F18*'【調達AX】入力(太陽光)'!$E$34/1000,0)</f>
        <v>0</v>
      </c>
      <c r="G46" s="14">
        <f>IF('【調達AX】入力(太陽光)'!$E$13=G$2,G18*'【調達AX】入力(太陽光)'!$E$34/1000,0)</f>
        <v>0</v>
      </c>
      <c r="H46" s="14">
        <f>IF('【調達AX】入力(太陽光)'!$E$13=H$2,H18*'【調達AX】入力(太陽光)'!$E$34/1000,0)</f>
        <v>0</v>
      </c>
      <c r="I46" s="14">
        <f>IF('【調達AX】入力(太陽光)'!$E$13=I$2,I18*'【調達AX】入力(太陽光)'!$E$34/1000,0)</f>
        <v>0</v>
      </c>
      <c r="J46" s="14">
        <f>IF('【調達AX】入力(太陽光)'!$E$13=J$2,J18*'【調達AX】入力(太陽光)'!$E$34/1000,0)</f>
        <v>0</v>
      </c>
      <c r="K46" s="71">
        <f>SUM(B46:J46)*1000</f>
        <v>0</v>
      </c>
      <c r="M46" s="4" t="s">
        <v>9</v>
      </c>
      <c r="N46" s="14">
        <f>IF('【調達AX】入力(風力)'!$E$13=N$2,N18*'【調達AX】入力(風力)'!$E$34/1000,0)</f>
        <v>0</v>
      </c>
      <c r="O46" s="14">
        <f>IF('【調達AX】入力(風力)'!$E$13=O$2,O18*'【調達AX】入力(風力)'!$E$34/1000,0)</f>
        <v>0</v>
      </c>
      <c r="P46" s="14">
        <f>IF('【調達AX】入力(風力)'!$E$13=P$2,P18*'【調達AX】入力(風力)'!$E$34/1000,0)</f>
        <v>0</v>
      </c>
      <c r="Q46" s="14">
        <f>IF('【調達AX】入力(風力)'!$E$13=Q$2,Q18*'【調達AX】入力(風力)'!$E$34/1000,0)</f>
        <v>0</v>
      </c>
      <c r="R46" s="14">
        <f>IF('【調達AX】入力(風力)'!$E$13=R$2,R18*'【調達AX】入力(風力)'!$E$34/1000,0)</f>
        <v>0</v>
      </c>
      <c r="S46" s="14">
        <f>IF('【調達AX】入力(風力)'!$E$13=S$2,S18*'【調達AX】入力(風力)'!$E$34/1000,0)</f>
        <v>0</v>
      </c>
      <c r="T46" s="14">
        <f>IF('【調達AX】入力(風力)'!$E$13=T$2,T18*'【調達AX】入力(風力)'!$E$34/1000,0)</f>
        <v>0</v>
      </c>
      <c r="U46" s="14">
        <f>IF('【調達AX】入力(風力)'!$E$13=U$2,U18*'【調達AX】入力(風力)'!$E$34/1000,0)</f>
        <v>0</v>
      </c>
      <c r="V46" s="14">
        <f>IF('【調達AX】入力(風力)'!$E$13=V$2,V18*'【調達AX】入力(風力)'!$E$34/1000,0)</f>
        <v>0</v>
      </c>
      <c r="W46" s="71">
        <f>SUM(N46:V46)*1000</f>
        <v>0</v>
      </c>
      <c r="Y46" s="4" t="s">
        <v>9</v>
      </c>
      <c r="Z46" s="14">
        <f>IF('【調達AX】入力(水力)'!$E$13=Z$2,Z18*'【調達AX】入力(水力)'!$E$34/1000,0)</f>
        <v>0</v>
      </c>
      <c r="AA46" s="14">
        <f>IF('【調達AX】入力(水力)'!$E$13=AA$2,AA18*'【調達AX】入力(水力)'!$E$34/1000,0)</f>
        <v>0</v>
      </c>
      <c r="AB46" s="14">
        <f>IF('【調達AX】入力(水力)'!$E$13=AB$2,AB18*'【調達AX】入力(水力)'!$E$34/1000,0)</f>
        <v>0</v>
      </c>
      <c r="AC46" s="14">
        <f>IF('【調達AX】入力(水力)'!$E$13=AC$2,AC18*'【調達AX】入力(水力)'!$E$34/1000,0)</f>
        <v>0</v>
      </c>
      <c r="AD46" s="14">
        <f>IF('【調達AX】入力(水力)'!$E$13=AD$2,AD18*'【調達AX】入力(水力)'!$E$34/1000,0)</f>
        <v>0</v>
      </c>
      <c r="AE46" s="14">
        <f>IF('【調達AX】入力(水力)'!$E$13=AE$2,AE18*'【調達AX】入力(水力)'!$E$34/1000,0)</f>
        <v>0</v>
      </c>
      <c r="AF46" s="14">
        <f>IF('【調達AX】入力(水力)'!$E$13=AF$2,AF18*'【調達AX】入力(水力)'!$E$34/1000,0)</f>
        <v>0</v>
      </c>
      <c r="AG46" s="14">
        <f>IF('【調達AX】入力(水力)'!$E$13=AG$2,AG18*'【調達AX】入力(水力)'!$E$34/1000,0)</f>
        <v>0</v>
      </c>
      <c r="AH46" s="14">
        <f>IF('【調達AX】入力(水力)'!$E$13=AH$2,AH18*'【調達AX】入力(水力)'!$E$34/1000,0)</f>
        <v>0</v>
      </c>
      <c r="AI46" s="72">
        <f>SUM(Z46:AH46)*1000</f>
        <v>0</v>
      </c>
    </row>
    <row r="47" spans="1:35" x14ac:dyDescent="0.3">
      <c r="A47" s="4" t="s">
        <v>10</v>
      </c>
      <c r="B47" s="14">
        <f>IF('【調達AX】入力(太陽光)'!$E$13=B$2,B19*'【調達AX】入力(太陽光)'!$F$34/1000,0)</f>
        <v>0</v>
      </c>
      <c r="C47" s="14">
        <f>IF('【調達AX】入力(太陽光)'!$E$13=C$2,C19*'【調達AX】入力(太陽光)'!$F$34/1000,0)</f>
        <v>0</v>
      </c>
      <c r="D47" s="14">
        <f>IF('【調達AX】入力(太陽光)'!$E$13=D$2,D19*'【調達AX】入力(太陽光)'!$F$34/1000,0)</f>
        <v>0</v>
      </c>
      <c r="E47" s="14">
        <f>IF('【調達AX】入力(太陽光)'!$E$13=E$2,E19*'【調達AX】入力(太陽光)'!$F$34/1000,0)</f>
        <v>0</v>
      </c>
      <c r="F47" s="14">
        <f>IF('【調達AX】入力(太陽光)'!$E$13=F$2,F19*'【調達AX】入力(太陽光)'!$F$34/1000,0)</f>
        <v>0</v>
      </c>
      <c r="G47" s="14">
        <f>IF('【調達AX】入力(太陽光)'!$E$13=G$2,G19*'【調達AX】入力(太陽光)'!$F$34/1000,0)</f>
        <v>0</v>
      </c>
      <c r="H47" s="14">
        <f>IF('【調達AX】入力(太陽光)'!$E$13=H$2,H19*'【調達AX】入力(太陽光)'!$F$34/1000,0)</f>
        <v>0</v>
      </c>
      <c r="I47" s="14">
        <f>IF('【調達AX】入力(太陽光)'!$E$13=I$2,I19*'【調達AX】入力(太陽光)'!$F$34/1000,0)</f>
        <v>0</v>
      </c>
      <c r="J47" s="14">
        <f>IF('【調達AX】入力(太陽光)'!$E$13=J$2,J19*'【調達AX】入力(太陽光)'!$F$34/1000,0)</f>
        <v>0</v>
      </c>
      <c r="K47" s="71">
        <f t="shared" ref="K47:K57" si="3">SUM(B47:J47)*1000</f>
        <v>0</v>
      </c>
      <c r="M47" s="4" t="s">
        <v>10</v>
      </c>
      <c r="N47" s="14">
        <f>IF('【調達AX】入力(風力)'!$E$13=N$2,N19*'【調達AX】入力(風力)'!$F$34/1000,0)</f>
        <v>0</v>
      </c>
      <c r="O47" s="14">
        <f>IF('【調達AX】入力(風力)'!$E$13=O$2,O19*'【調達AX】入力(風力)'!$F$34/1000,0)</f>
        <v>0</v>
      </c>
      <c r="P47" s="14">
        <f>IF('【調達AX】入力(風力)'!$E$13=P$2,P19*'【調達AX】入力(風力)'!$F$34/1000,0)</f>
        <v>0</v>
      </c>
      <c r="Q47" s="14">
        <f>IF('【調達AX】入力(風力)'!$E$13=Q$2,Q19*'【調達AX】入力(風力)'!$F$34/1000,0)</f>
        <v>0</v>
      </c>
      <c r="R47" s="14">
        <f>IF('【調達AX】入力(風力)'!$E$13=R$2,R19*'【調達AX】入力(風力)'!$F$34/1000,0)</f>
        <v>0</v>
      </c>
      <c r="S47" s="14">
        <f>IF('【調達AX】入力(風力)'!$E$13=S$2,S19*'【調達AX】入力(風力)'!$F$34/1000,0)</f>
        <v>0</v>
      </c>
      <c r="T47" s="14">
        <f>IF('【調達AX】入力(風力)'!$E$13=T$2,T19*'【調達AX】入力(風力)'!$F$34/1000,0)</f>
        <v>0</v>
      </c>
      <c r="U47" s="14">
        <f>IF('【調達AX】入力(風力)'!$E$13=U$2,U19*'【調達AX】入力(風力)'!$F$34/1000,0)</f>
        <v>0</v>
      </c>
      <c r="V47" s="14">
        <f>IF('【調達AX】入力(風力)'!$E$13=V$2,V19*'【調達AX】入力(風力)'!$F$34/1000,0)</f>
        <v>0</v>
      </c>
      <c r="W47" s="71">
        <f t="shared" ref="W47:W57" si="4">SUM(N47:V47)*1000</f>
        <v>0</v>
      </c>
      <c r="Y47" s="4" t="s">
        <v>10</v>
      </c>
      <c r="Z47" s="14">
        <f>IF('【調達AX】入力(水力)'!$E$13=Z$2,Z19*'【調達AX】入力(水力)'!$F$34/1000,0)</f>
        <v>0</v>
      </c>
      <c r="AA47" s="14">
        <f>IF('【調達AX】入力(水力)'!$E$13=AA$2,AA19*'【調達AX】入力(水力)'!$F$34/1000,0)</f>
        <v>0</v>
      </c>
      <c r="AB47" s="14">
        <f>IF('【調達AX】入力(水力)'!$E$13=AB$2,AB19*'【調達AX】入力(水力)'!$F$34/1000,0)</f>
        <v>0</v>
      </c>
      <c r="AC47" s="14">
        <f>IF('【調達AX】入力(水力)'!$E$13=AC$2,AC19*'【調達AX】入力(水力)'!$F$34/1000,0)</f>
        <v>0</v>
      </c>
      <c r="AD47" s="14">
        <f>IF('【調達AX】入力(水力)'!$E$13=AD$2,AD19*'【調達AX】入力(水力)'!$F$34/1000,0)</f>
        <v>0</v>
      </c>
      <c r="AE47" s="14">
        <f>IF('【調達AX】入力(水力)'!$E$13=AE$2,AE19*'【調達AX】入力(水力)'!$F$34/1000,0)</f>
        <v>0</v>
      </c>
      <c r="AF47" s="14">
        <f>IF('【調達AX】入力(水力)'!$E$13=AF$2,AF19*'【調達AX】入力(水力)'!$F$34/1000,0)</f>
        <v>0</v>
      </c>
      <c r="AG47" s="14">
        <f>IF('【調達AX】入力(水力)'!$E$13=AG$2,AG19*'【調達AX】入力(水力)'!$F$34/1000,0)</f>
        <v>0</v>
      </c>
      <c r="AH47" s="14">
        <f>IF('【調達AX】入力(水力)'!$E$13=AH$2,AH19*'【調達AX】入力(水力)'!$F$34/1000,0)</f>
        <v>0</v>
      </c>
      <c r="AI47" s="72">
        <f t="shared" ref="AI47:AI57" si="5">SUM(Z47:AH47)*1000</f>
        <v>0</v>
      </c>
    </row>
    <row r="48" spans="1:35" x14ac:dyDescent="0.3">
      <c r="A48" s="4" t="s">
        <v>11</v>
      </c>
      <c r="B48" s="14">
        <f>IF('【調達AX】入力(太陽光)'!$E$13=B$2,B20*'【調達AX】入力(太陽光)'!$G$34/1000,0)</f>
        <v>0</v>
      </c>
      <c r="C48" s="14">
        <f>IF('【調達AX】入力(太陽光)'!$E$13=C$2,C20*'【調達AX】入力(太陽光)'!$G$34/1000,0)</f>
        <v>0</v>
      </c>
      <c r="D48" s="14">
        <f>IF('【調達AX】入力(太陽光)'!$E$13=D$2,D20*'【調達AX】入力(太陽光)'!$G$34/1000,0)</f>
        <v>0</v>
      </c>
      <c r="E48" s="14">
        <f>IF('【調達AX】入力(太陽光)'!$E$13=E$2,E20*'【調達AX】入力(太陽光)'!$G$34/1000,0)</f>
        <v>0</v>
      </c>
      <c r="F48" s="14">
        <f>IF('【調達AX】入力(太陽光)'!$E$13=F$2,F20*'【調達AX】入力(太陽光)'!$G$34/1000,0)</f>
        <v>0</v>
      </c>
      <c r="G48" s="14">
        <f>IF('【調達AX】入力(太陽光)'!$E$13=G$2,G20*'【調達AX】入力(太陽光)'!$G$34/1000,0)</f>
        <v>0</v>
      </c>
      <c r="H48" s="14">
        <f>IF('【調達AX】入力(太陽光)'!$E$13=H$2,H20*'【調達AX】入力(太陽光)'!$G$34/1000,0)</f>
        <v>0</v>
      </c>
      <c r="I48" s="14">
        <f>IF('【調達AX】入力(太陽光)'!$E$13=I$2,I20*'【調達AX】入力(太陽光)'!$G$34/1000,0)</f>
        <v>0</v>
      </c>
      <c r="J48" s="14">
        <f>IF('【調達AX】入力(太陽光)'!$E$13=J$2,J20*'【調達AX】入力(太陽光)'!$G$34/1000,0)</f>
        <v>0</v>
      </c>
      <c r="K48" s="71">
        <f t="shared" si="3"/>
        <v>0</v>
      </c>
      <c r="M48" s="4" t="s">
        <v>11</v>
      </c>
      <c r="N48" s="14">
        <f>IF('【調達AX】入力(風力)'!$E$13=N$2,N20*'【調達AX】入力(風力)'!$G$34/1000,0)</f>
        <v>0</v>
      </c>
      <c r="O48" s="14">
        <f>IF('【調達AX】入力(風力)'!$E$13=O$2,O20*'【調達AX】入力(風力)'!$G$34/1000,0)</f>
        <v>0</v>
      </c>
      <c r="P48" s="14">
        <f>IF('【調達AX】入力(風力)'!$E$13=P$2,P20*'【調達AX】入力(風力)'!$G$34/1000,0)</f>
        <v>0</v>
      </c>
      <c r="Q48" s="14">
        <f>IF('【調達AX】入力(風力)'!$E$13=Q$2,Q20*'【調達AX】入力(風力)'!$G$34/1000,0)</f>
        <v>0</v>
      </c>
      <c r="R48" s="14">
        <f>IF('【調達AX】入力(風力)'!$E$13=R$2,R20*'【調達AX】入力(風力)'!$G$34/1000,0)</f>
        <v>0</v>
      </c>
      <c r="S48" s="14">
        <f>IF('【調達AX】入力(風力)'!$E$13=S$2,S20*'【調達AX】入力(風力)'!$G$34/1000,0)</f>
        <v>0</v>
      </c>
      <c r="T48" s="14">
        <f>IF('【調達AX】入力(風力)'!$E$13=T$2,T20*'【調達AX】入力(風力)'!$G$34/1000,0)</f>
        <v>0</v>
      </c>
      <c r="U48" s="14">
        <f>IF('【調達AX】入力(風力)'!$E$13=U$2,U20*'【調達AX】入力(風力)'!$G$34/1000,0)</f>
        <v>0</v>
      </c>
      <c r="V48" s="14">
        <f>IF('【調達AX】入力(風力)'!$E$13=V$2,V20*'【調達AX】入力(風力)'!$G$34/1000,0)</f>
        <v>0</v>
      </c>
      <c r="W48" s="71">
        <f t="shared" si="4"/>
        <v>0</v>
      </c>
      <c r="Y48" s="4" t="s">
        <v>11</v>
      </c>
      <c r="Z48" s="14">
        <f>IF('【調達AX】入力(水力)'!$E$13=Z$2,Z20*'【調達AX】入力(水力)'!$G$34/1000,0)</f>
        <v>0</v>
      </c>
      <c r="AA48" s="14">
        <f>IF('【調達AX】入力(水力)'!$E$13=AA$2,AA20*'【調達AX】入力(水力)'!$G$34/1000,0)</f>
        <v>0</v>
      </c>
      <c r="AB48" s="14">
        <f>IF('【調達AX】入力(水力)'!$E$13=AB$2,AB20*'【調達AX】入力(水力)'!$G$34/1000,0)</f>
        <v>0</v>
      </c>
      <c r="AC48" s="14">
        <f>IF('【調達AX】入力(水力)'!$E$13=AC$2,AC20*'【調達AX】入力(水力)'!$G$34/1000,0)</f>
        <v>0</v>
      </c>
      <c r="AD48" s="14">
        <f>IF('【調達AX】入力(水力)'!$E$13=AD$2,AD20*'【調達AX】入力(水力)'!$G$34/1000,0)</f>
        <v>0</v>
      </c>
      <c r="AE48" s="14">
        <f>IF('【調達AX】入力(水力)'!$E$13=AE$2,AE20*'【調達AX】入力(水力)'!$G$34/1000,0)</f>
        <v>0</v>
      </c>
      <c r="AF48" s="14">
        <f>IF('【調達AX】入力(水力)'!$E$13=AF$2,AF20*'【調達AX】入力(水力)'!$G$34/1000,0)</f>
        <v>0</v>
      </c>
      <c r="AG48" s="14">
        <f>IF('【調達AX】入力(水力)'!$E$13=AG$2,AG20*'【調達AX】入力(水力)'!$G$34/1000,0)</f>
        <v>0</v>
      </c>
      <c r="AH48" s="14">
        <f>IF('【調達AX】入力(水力)'!$E$13=AH$2,AH20*'【調達AX】入力(水力)'!$G$34/1000,0)</f>
        <v>0</v>
      </c>
      <c r="AI48" s="72">
        <f t="shared" si="5"/>
        <v>0</v>
      </c>
    </row>
    <row r="49" spans="1:35" x14ac:dyDescent="0.3">
      <c r="A49" s="4" t="s">
        <v>12</v>
      </c>
      <c r="B49" s="14">
        <f>IF('【調達AX】入力(太陽光)'!$E$13=B$2,B21*'【調達AX】入力(太陽光)'!$H$34/1000,0)</f>
        <v>0</v>
      </c>
      <c r="C49" s="14">
        <f>IF('【調達AX】入力(太陽光)'!$E$13=C$2,C21*'【調達AX】入力(太陽光)'!$H$34/1000,0)</f>
        <v>0</v>
      </c>
      <c r="D49" s="14">
        <f>IF('【調達AX】入力(太陽光)'!$E$13=D$2,D21*'【調達AX】入力(太陽光)'!$H$34/1000,0)</f>
        <v>0</v>
      </c>
      <c r="E49" s="14">
        <f>IF('【調達AX】入力(太陽光)'!$E$13=E$2,E21*'【調達AX】入力(太陽光)'!$H$34/1000,0)</f>
        <v>0</v>
      </c>
      <c r="F49" s="14">
        <f>IF('【調達AX】入力(太陽光)'!$E$13=F$2,F21*'【調達AX】入力(太陽光)'!$H$34/1000,0)</f>
        <v>0</v>
      </c>
      <c r="G49" s="14">
        <f>IF('【調達AX】入力(太陽光)'!$E$13=G$2,G21*'【調達AX】入力(太陽光)'!$H$34/1000,0)</f>
        <v>0</v>
      </c>
      <c r="H49" s="14">
        <f>IF('【調達AX】入力(太陽光)'!$E$13=H$2,H21*'【調達AX】入力(太陽光)'!$H$34/1000,0)</f>
        <v>0</v>
      </c>
      <c r="I49" s="14">
        <f>IF('【調達AX】入力(太陽光)'!$E$13=I$2,I21*'【調達AX】入力(太陽光)'!$H$34/1000,0)</f>
        <v>0</v>
      </c>
      <c r="J49" s="14">
        <f>IF('【調達AX】入力(太陽光)'!$E$13=J$2,J21*'【調達AX】入力(太陽光)'!$H$34/1000,0)</f>
        <v>0</v>
      </c>
      <c r="K49" s="71">
        <f t="shared" si="3"/>
        <v>0</v>
      </c>
      <c r="M49" s="4" t="s">
        <v>12</v>
      </c>
      <c r="N49" s="14">
        <f>IF('【調達AX】入力(風力)'!$E$13=N$2,N21*'【調達AX】入力(風力)'!$H$34/1000,0)</f>
        <v>0</v>
      </c>
      <c r="O49" s="14">
        <f>IF('【調達AX】入力(風力)'!$E$13=O$2,O21*'【調達AX】入力(風力)'!$H$34/1000,0)</f>
        <v>0</v>
      </c>
      <c r="P49" s="14">
        <f>IF('【調達AX】入力(風力)'!$E$13=P$2,P21*'【調達AX】入力(風力)'!$H$34/1000,0)</f>
        <v>0</v>
      </c>
      <c r="Q49" s="14">
        <f>IF('【調達AX】入力(風力)'!$E$13=Q$2,Q21*'【調達AX】入力(風力)'!$H$34/1000,0)</f>
        <v>0</v>
      </c>
      <c r="R49" s="14">
        <f>IF('【調達AX】入力(風力)'!$E$13=R$2,R21*'【調達AX】入力(風力)'!$H$34/1000,0)</f>
        <v>0</v>
      </c>
      <c r="S49" s="14">
        <f>IF('【調達AX】入力(風力)'!$E$13=S$2,S21*'【調達AX】入力(風力)'!$H$34/1000,0)</f>
        <v>0</v>
      </c>
      <c r="T49" s="14">
        <f>IF('【調達AX】入力(風力)'!$E$13=T$2,T21*'【調達AX】入力(風力)'!$H$34/1000,0)</f>
        <v>0</v>
      </c>
      <c r="U49" s="14">
        <f>IF('【調達AX】入力(風力)'!$E$13=U$2,U21*'【調達AX】入力(風力)'!$H$34/1000,0)</f>
        <v>0</v>
      </c>
      <c r="V49" s="14">
        <f>IF('【調達AX】入力(風力)'!$E$13=V$2,V21*'【調達AX】入力(風力)'!$H$34/1000,0)</f>
        <v>0</v>
      </c>
      <c r="W49" s="71">
        <f t="shared" si="4"/>
        <v>0</v>
      </c>
      <c r="Y49" s="4" t="s">
        <v>12</v>
      </c>
      <c r="Z49" s="14">
        <f>IF('【調達AX】入力(水力)'!$E$13=Z$2,Z21*'【調達AX】入力(水力)'!$H$34/1000,0)</f>
        <v>0</v>
      </c>
      <c r="AA49" s="14">
        <f>IF('【調達AX】入力(水力)'!$E$13=AA$2,AA21*'【調達AX】入力(水力)'!$H$34/1000,0)</f>
        <v>0</v>
      </c>
      <c r="AB49" s="14">
        <f>IF('【調達AX】入力(水力)'!$E$13=AB$2,AB21*'【調達AX】入力(水力)'!$H$34/1000,0)</f>
        <v>0</v>
      </c>
      <c r="AC49" s="14">
        <f>IF('【調達AX】入力(水力)'!$E$13=AC$2,AC21*'【調達AX】入力(水力)'!$H$34/1000,0)</f>
        <v>0</v>
      </c>
      <c r="AD49" s="14">
        <f>IF('【調達AX】入力(水力)'!$E$13=AD$2,AD21*'【調達AX】入力(水力)'!$H$34/1000,0)</f>
        <v>0</v>
      </c>
      <c r="AE49" s="14">
        <f>IF('【調達AX】入力(水力)'!$E$13=AE$2,AE21*'【調達AX】入力(水力)'!$H$34/1000,0)</f>
        <v>0</v>
      </c>
      <c r="AF49" s="14">
        <f>IF('【調達AX】入力(水力)'!$E$13=AF$2,AF21*'【調達AX】入力(水力)'!$H$34/1000,0)</f>
        <v>0</v>
      </c>
      <c r="AG49" s="14">
        <f>IF('【調達AX】入力(水力)'!$E$13=AG$2,AG21*'【調達AX】入力(水力)'!$H$34/1000,0)</f>
        <v>0</v>
      </c>
      <c r="AH49" s="14">
        <f>IF('【調達AX】入力(水力)'!$E$13=AH$2,AH21*'【調達AX】入力(水力)'!$H$34/1000,0)</f>
        <v>0</v>
      </c>
      <c r="AI49" s="72">
        <f t="shared" si="5"/>
        <v>0</v>
      </c>
    </row>
    <row r="50" spans="1:35" x14ac:dyDescent="0.3">
      <c r="A50" s="4" t="s">
        <v>13</v>
      </c>
      <c r="B50" s="14">
        <f>IF('【調達AX】入力(太陽光)'!$E$13=B$2,B22*'【調達AX】入力(太陽光)'!$I$34/1000,0)</f>
        <v>0</v>
      </c>
      <c r="C50" s="14">
        <f>IF('【調達AX】入力(太陽光)'!$E$13=C$2,C22*'【調達AX】入力(太陽光)'!$I$34/1000,0)</f>
        <v>0</v>
      </c>
      <c r="D50" s="14">
        <f>IF('【調達AX】入力(太陽光)'!$E$13=D$2,D22*'【調達AX】入力(太陽光)'!$I$34/1000,0)</f>
        <v>0</v>
      </c>
      <c r="E50" s="14">
        <f>IF('【調達AX】入力(太陽光)'!$E$13=E$2,E22*'【調達AX】入力(太陽光)'!$I$34/1000,0)</f>
        <v>0</v>
      </c>
      <c r="F50" s="14">
        <f>IF('【調達AX】入力(太陽光)'!$E$13=F$2,F22*'【調達AX】入力(太陽光)'!$I$34/1000,0)</f>
        <v>0</v>
      </c>
      <c r="G50" s="14">
        <f>IF('【調達AX】入力(太陽光)'!$E$13=G$2,G22*'【調達AX】入力(太陽光)'!$I$34/1000,0)</f>
        <v>0</v>
      </c>
      <c r="H50" s="14">
        <f>IF('【調達AX】入力(太陽光)'!$E$13=H$2,H22*'【調達AX】入力(太陽光)'!$I$34/1000,0)</f>
        <v>0</v>
      </c>
      <c r="I50" s="14">
        <f>IF('【調達AX】入力(太陽光)'!$E$13=I$2,I22*'【調達AX】入力(太陽光)'!$I$34/1000,0)</f>
        <v>0</v>
      </c>
      <c r="J50" s="14">
        <f>IF('【調達AX】入力(太陽光)'!$E$13=J$2,J22*'【調達AX】入力(太陽光)'!$I$34/1000,0)</f>
        <v>0</v>
      </c>
      <c r="K50" s="71">
        <f t="shared" si="3"/>
        <v>0</v>
      </c>
      <c r="M50" s="4" t="s">
        <v>13</v>
      </c>
      <c r="N50" s="14">
        <f>IF('【調達AX】入力(風力)'!$E$13=N$2,N22*'【調達AX】入力(風力)'!$I$34/1000,0)</f>
        <v>0</v>
      </c>
      <c r="O50" s="14">
        <f>IF('【調達AX】入力(風力)'!$E$13=O$2,O22*'【調達AX】入力(風力)'!$I$34/1000,0)</f>
        <v>0</v>
      </c>
      <c r="P50" s="14">
        <f>IF('【調達AX】入力(風力)'!$E$13=P$2,P22*'【調達AX】入力(風力)'!$I$34/1000,0)</f>
        <v>0</v>
      </c>
      <c r="Q50" s="14">
        <f>IF('【調達AX】入力(風力)'!$E$13=Q$2,Q22*'【調達AX】入力(風力)'!$I$34/1000,0)</f>
        <v>0</v>
      </c>
      <c r="R50" s="14">
        <f>IF('【調達AX】入力(風力)'!$E$13=R$2,R22*'【調達AX】入力(風力)'!$I$34/1000,0)</f>
        <v>0</v>
      </c>
      <c r="S50" s="14">
        <f>IF('【調達AX】入力(風力)'!$E$13=S$2,S22*'【調達AX】入力(風力)'!$I$34/1000,0)</f>
        <v>0</v>
      </c>
      <c r="T50" s="14">
        <f>IF('【調達AX】入力(風力)'!$E$13=T$2,T22*'【調達AX】入力(風力)'!$I$34/1000,0)</f>
        <v>0</v>
      </c>
      <c r="U50" s="14">
        <f>IF('【調達AX】入力(風力)'!$E$13=U$2,U22*'【調達AX】入力(風力)'!$I$34/1000,0)</f>
        <v>0</v>
      </c>
      <c r="V50" s="14">
        <f>IF('【調達AX】入力(風力)'!$E$13=V$2,V22*'【調達AX】入力(風力)'!$I$34/1000,0)</f>
        <v>0</v>
      </c>
      <c r="W50" s="71">
        <f t="shared" si="4"/>
        <v>0</v>
      </c>
      <c r="Y50" s="4" t="s">
        <v>13</v>
      </c>
      <c r="Z50" s="14">
        <f>IF('【調達AX】入力(水力)'!$E$13=Z$2,Z22*'【調達AX】入力(水力)'!$I$34/1000,0)</f>
        <v>0</v>
      </c>
      <c r="AA50" s="14">
        <f>IF('【調達AX】入力(水力)'!$E$13=AA$2,AA22*'【調達AX】入力(水力)'!$I$34/1000,0)</f>
        <v>0</v>
      </c>
      <c r="AB50" s="14">
        <f>IF('【調達AX】入力(水力)'!$E$13=AB$2,AB22*'【調達AX】入力(水力)'!$I$34/1000,0)</f>
        <v>0</v>
      </c>
      <c r="AC50" s="14">
        <f>IF('【調達AX】入力(水力)'!$E$13=AC$2,AC22*'【調達AX】入力(水力)'!$I$34/1000,0)</f>
        <v>0</v>
      </c>
      <c r="AD50" s="14">
        <f>IF('【調達AX】入力(水力)'!$E$13=AD$2,AD22*'【調達AX】入力(水力)'!$I$34/1000,0)</f>
        <v>0</v>
      </c>
      <c r="AE50" s="14">
        <f>IF('【調達AX】入力(水力)'!$E$13=AE$2,AE22*'【調達AX】入力(水力)'!$I$34/1000,0)</f>
        <v>0</v>
      </c>
      <c r="AF50" s="14">
        <f>IF('【調達AX】入力(水力)'!$E$13=AF$2,AF22*'【調達AX】入力(水力)'!$I$34/1000,0)</f>
        <v>0</v>
      </c>
      <c r="AG50" s="14">
        <f>IF('【調達AX】入力(水力)'!$E$13=AG$2,AG22*'【調達AX】入力(水力)'!$I$34/1000,0)</f>
        <v>0</v>
      </c>
      <c r="AH50" s="14">
        <f>IF('【調達AX】入力(水力)'!$E$13=AH$2,AH22*'【調達AX】入力(水力)'!$I$34/1000,0)</f>
        <v>0</v>
      </c>
      <c r="AI50" s="72">
        <f t="shared" si="5"/>
        <v>0</v>
      </c>
    </row>
    <row r="51" spans="1:35" x14ac:dyDescent="0.3">
      <c r="A51" s="4" t="s">
        <v>14</v>
      </c>
      <c r="B51" s="14">
        <f>IF('【調達AX】入力(太陽光)'!$E$13=B$2,B23*'【調達AX】入力(太陽光)'!$J$34/1000,0)</f>
        <v>0</v>
      </c>
      <c r="C51" s="14">
        <f>IF('【調達AX】入力(太陽光)'!$E$13=C$2,C23*'【調達AX】入力(太陽光)'!$J$34/1000,0)</f>
        <v>0</v>
      </c>
      <c r="D51" s="14">
        <f>IF('【調達AX】入力(太陽光)'!$E$13=D$2,D23*'【調達AX】入力(太陽光)'!$J$34/1000,0)</f>
        <v>0</v>
      </c>
      <c r="E51" s="14">
        <f>IF('【調達AX】入力(太陽光)'!$E$13=E$2,E23*'【調達AX】入力(太陽光)'!$J$34/1000,0)</f>
        <v>0</v>
      </c>
      <c r="F51" s="14">
        <f>IF('【調達AX】入力(太陽光)'!$E$13=F$2,F23*'【調達AX】入力(太陽光)'!$J$34/1000,0)</f>
        <v>0</v>
      </c>
      <c r="G51" s="14">
        <f>IF('【調達AX】入力(太陽光)'!$E$13=G$2,G23*'【調達AX】入力(太陽光)'!$J$34/1000,0)</f>
        <v>0</v>
      </c>
      <c r="H51" s="14">
        <f>IF('【調達AX】入力(太陽光)'!$E$13=H$2,H23*'【調達AX】入力(太陽光)'!$J$34/1000,0)</f>
        <v>0</v>
      </c>
      <c r="I51" s="14">
        <f>IF('【調達AX】入力(太陽光)'!$E$13=I$2,I23*'【調達AX】入力(太陽光)'!$J$34/1000,0)</f>
        <v>0</v>
      </c>
      <c r="J51" s="14">
        <f>IF('【調達AX】入力(太陽光)'!$E$13=J$2,J23*'【調達AX】入力(太陽光)'!$J$34/1000,0)</f>
        <v>0</v>
      </c>
      <c r="K51" s="71">
        <f t="shared" si="3"/>
        <v>0</v>
      </c>
      <c r="M51" s="4" t="s">
        <v>14</v>
      </c>
      <c r="N51" s="14">
        <f>IF('【調達AX】入力(風力)'!$E$13=N$2,N23*'【調達AX】入力(風力)'!$J$34/1000,0)</f>
        <v>0</v>
      </c>
      <c r="O51" s="14">
        <f>IF('【調達AX】入力(風力)'!$E$13=O$2,O23*'【調達AX】入力(風力)'!$J$34/1000,0)</f>
        <v>0</v>
      </c>
      <c r="P51" s="14">
        <f>IF('【調達AX】入力(風力)'!$E$13=P$2,P23*'【調達AX】入力(風力)'!$J$34/1000,0)</f>
        <v>0</v>
      </c>
      <c r="Q51" s="14">
        <f>IF('【調達AX】入力(風力)'!$E$13=Q$2,Q23*'【調達AX】入力(風力)'!$J$34/1000,0)</f>
        <v>0</v>
      </c>
      <c r="R51" s="14">
        <f>IF('【調達AX】入力(風力)'!$E$13=R$2,R23*'【調達AX】入力(風力)'!$J$34/1000,0)</f>
        <v>0</v>
      </c>
      <c r="S51" s="14">
        <f>IF('【調達AX】入力(風力)'!$E$13=S$2,S23*'【調達AX】入力(風力)'!$J$34/1000,0)</f>
        <v>0</v>
      </c>
      <c r="T51" s="14">
        <f>IF('【調達AX】入力(風力)'!$E$13=T$2,T23*'【調達AX】入力(風力)'!$J$34/1000,0)</f>
        <v>0</v>
      </c>
      <c r="U51" s="14">
        <f>IF('【調達AX】入力(風力)'!$E$13=U$2,U23*'【調達AX】入力(風力)'!$J$34/1000,0)</f>
        <v>0</v>
      </c>
      <c r="V51" s="14">
        <f>IF('【調達AX】入力(風力)'!$E$13=V$2,V23*'【調達AX】入力(風力)'!$J$34/1000,0)</f>
        <v>0</v>
      </c>
      <c r="W51" s="71">
        <f t="shared" si="4"/>
        <v>0</v>
      </c>
      <c r="Y51" s="4" t="s">
        <v>14</v>
      </c>
      <c r="Z51" s="14">
        <f>IF('【調達AX】入力(水力)'!$E$13=Z$2,Z23*'【調達AX】入力(水力)'!$J$34/1000,0)</f>
        <v>0</v>
      </c>
      <c r="AA51" s="14">
        <f>IF('【調達AX】入力(水力)'!$E$13=AA$2,AA23*'【調達AX】入力(水力)'!$J$34/1000,0)</f>
        <v>0</v>
      </c>
      <c r="AB51" s="14">
        <f>IF('【調達AX】入力(水力)'!$E$13=AB$2,AB23*'【調達AX】入力(水力)'!$J$34/1000,0)</f>
        <v>0</v>
      </c>
      <c r="AC51" s="14">
        <f>IF('【調達AX】入力(水力)'!$E$13=AC$2,AC23*'【調達AX】入力(水力)'!$J$34/1000,0)</f>
        <v>0</v>
      </c>
      <c r="AD51" s="14">
        <f>IF('【調達AX】入力(水力)'!$E$13=AD$2,AD23*'【調達AX】入力(水力)'!$J$34/1000,0)</f>
        <v>0</v>
      </c>
      <c r="AE51" s="14">
        <f>IF('【調達AX】入力(水力)'!$E$13=AE$2,AE23*'【調達AX】入力(水力)'!$J$34/1000,0)</f>
        <v>0</v>
      </c>
      <c r="AF51" s="14">
        <f>IF('【調達AX】入力(水力)'!$E$13=AF$2,AF23*'【調達AX】入力(水力)'!$J$34/1000,0)</f>
        <v>0</v>
      </c>
      <c r="AG51" s="14">
        <f>IF('【調達AX】入力(水力)'!$E$13=AG$2,AG23*'【調達AX】入力(水力)'!$J$34/1000,0)</f>
        <v>0</v>
      </c>
      <c r="AH51" s="14">
        <f>IF('【調達AX】入力(水力)'!$E$13=AH$2,AH23*'【調達AX】入力(水力)'!$J$34/1000,0)</f>
        <v>0</v>
      </c>
      <c r="AI51" s="72">
        <f t="shared" si="5"/>
        <v>0</v>
      </c>
    </row>
    <row r="52" spans="1:35" x14ac:dyDescent="0.3">
      <c r="A52" s="4" t="s">
        <v>15</v>
      </c>
      <c r="B52" s="14">
        <f>IF('【調達AX】入力(太陽光)'!$E$13=B$2,B24*'【調達AX】入力(太陽光)'!$K$34/1000,0)</f>
        <v>0</v>
      </c>
      <c r="C52" s="14">
        <f>IF('【調達AX】入力(太陽光)'!$E$13=C$2,C24*'【調達AX】入力(太陽光)'!$K$34/1000,0)</f>
        <v>0</v>
      </c>
      <c r="D52" s="14">
        <f>IF('【調達AX】入力(太陽光)'!$E$13=D$2,D24*'【調達AX】入力(太陽光)'!$K$34/1000,0)</f>
        <v>0</v>
      </c>
      <c r="E52" s="14">
        <f>IF('【調達AX】入力(太陽光)'!$E$13=E$2,E24*'【調達AX】入力(太陽光)'!$K$34/1000,0)</f>
        <v>0</v>
      </c>
      <c r="F52" s="14">
        <f>IF('【調達AX】入力(太陽光)'!$E$13=F$2,F24*'【調達AX】入力(太陽光)'!$K$34/1000,0)</f>
        <v>0</v>
      </c>
      <c r="G52" s="14">
        <f>IF('【調達AX】入力(太陽光)'!$E$13=G$2,G24*'【調達AX】入力(太陽光)'!$K$34/1000,0)</f>
        <v>0</v>
      </c>
      <c r="H52" s="14">
        <f>IF('【調達AX】入力(太陽光)'!$E$13=H$2,H24*'【調達AX】入力(太陽光)'!$K$34/1000,0)</f>
        <v>0</v>
      </c>
      <c r="I52" s="14">
        <f>IF('【調達AX】入力(太陽光)'!$E$13=I$2,I24*'【調達AX】入力(太陽光)'!$K$34/1000,0)</f>
        <v>0</v>
      </c>
      <c r="J52" s="14">
        <f>IF('【調達AX】入力(太陽光)'!$E$13=J$2,J24*'【調達AX】入力(太陽光)'!$K$34/1000,0)</f>
        <v>0</v>
      </c>
      <c r="K52" s="71">
        <f t="shared" si="3"/>
        <v>0</v>
      </c>
      <c r="M52" s="4" t="s">
        <v>15</v>
      </c>
      <c r="N52" s="14">
        <f>IF('【調達AX】入力(風力)'!$E$13=N$2,N24*'【調達AX】入力(風力)'!$K$34/1000,0)</f>
        <v>0</v>
      </c>
      <c r="O52" s="14">
        <f>IF('【調達AX】入力(風力)'!$E$13=O$2,O24*'【調達AX】入力(風力)'!$K$34/1000,0)</f>
        <v>0</v>
      </c>
      <c r="P52" s="14">
        <f>IF('【調達AX】入力(風力)'!$E$13=P$2,P24*'【調達AX】入力(風力)'!$K$34/1000,0)</f>
        <v>0</v>
      </c>
      <c r="Q52" s="14">
        <f>IF('【調達AX】入力(風力)'!$E$13=Q$2,Q24*'【調達AX】入力(風力)'!$K$34/1000,0)</f>
        <v>0</v>
      </c>
      <c r="R52" s="14">
        <f>IF('【調達AX】入力(風力)'!$E$13=R$2,R24*'【調達AX】入力(風力)'!$K$34/1000,0)</f>
        <v>0</v>
      </c>
      <c r="S52" s="14">
        <f>IF('【調達AX】入力(風力)'!$E$13=S$2,S24*'【調達AX】入力(風力)'!$K$34/1000,0)</f>
        <v>0</v>
      </c>
      <c r="T52" s="14">
        <f>IF('【調達AX】入力(風力)'!$E$13=T$2,T24*'【調達AX】入力(風力)'!$K$34/1000,0)</f>
        <v>0</v>
      </c>
      <c r="U52" s="14">
        <f>IF('【調達AX】入力(風力)'!$E$13=U$2,U24*'【調達AX】入力(風力)'!$K$34/1000,0)</f>
        <v>0</v>
      </c>
      <c r="V52" s="14">
        <f>IF('【調達AX】入力(風力)'!$E$13=V$2,V24*'【調達AX】入力(風力)'!$K$34/1000,0)</f>
        <v>0</v>
      </c>
      <c r="W52" s="71">
        <f t="shared" si="4"/>
        <v>0</v>
      </c>
      <c r="Y52" s="4" t="s">
        <v>15</v>
      </c>
      <c r="Z52" s="14">
        <f>IF('【調達AX】入力(水力)'!$E$13=Z$2,Z24*'【調達AX】入力(水力)'!$K$34/1000,0)</f>
        <v>0</v>
      </c>
      <c r="AA52" s="14">
        <f>IF('【調達AX】入力(水力)'!$E$13=AA$2,AA24*'【調達AX】入力(水力)'!$K$34/1000,0)</f>
        <v>0</v>
      </c>
      <c r="AB52" s="14">
        <f>IF('【調達AX】入力(水力)'!$E$13=AB$2,AB24*'【調達AX】入力(水力)'!$K$34/1000,0)</f>
        <v>0</v>
      </c>
      <c r="AC52" s="14">
        <f>IF('【調達AX】入力(水力)'!$E$13=AC$2,AC24*'【調達AX】入力(水力)'!$K$34/1000,0)</f>
        <v>0</v>
      </c>
      <c r="AD52" s="14">
        <f>IF('【調達AX】入力(水力)'!$E$13=AD$2,AD24*'【調達AX】入力(水力)'!$K$34/1000,0)</f>
        <v>0</v>
      </c>
      <c r="AE52" s="14">
        <f>IF('【調達AX】入力(水力)'!$E$13=AE$2,AE24*'【調達AX】入力(水力)'!$K$34/1000,0)</f>
        <v>0</v>
      </c>
      <c r="AF52" s="14">
        <f>IF('【調達AX】入力(水力)'!$E$13=AF$2,AF24*'【調達AX】入力(水力)'!$K$34/1000,0)</f>
        <v>0</v>
      </c>
      <c r="AG52" s="14">
        <f>IF('【調達AX】入力(水力)'!$E$13=AG$2,AG24*'【調達AX】入力(水力)'!$K$34/1000,0)</f>
        <v>0</v>
      </c>
      <c r="AH52" s="14">
        <f>IF('【調達AX】入力(水力)'!$E$13=AH$2,AH24*'【調達AX】入力(水力)'!$K$34/1000,0)</f>
        <v>0</v>
      </c>
      <c r="AI52" s="72">
        <f t="shared" si="5"/>
        <v>0</v>
      </c>
    </row>
    <row r="53" spans="1:35" x14ac:dyDescent="0.3">
      <c r="A53" s="4" t="s">
        <v>16</v>
      </c>
      <c r="B53" s="14">
        <f>IF('【調達AX】入力(太陽光)'!$E$13=B$2,B25*'【調達AX】入力(太陽光)'!$L$34/1000,0)</f>
        <v>0</v>
      </c>
      <c r="C53" s="14">
        <f>IF('【調達AX】入力(太陽光)'!$E$13=C$2,C25*'【調達AX】入力(太陽光)'!$L$34/1000,0)</f>
        <v>0</v>
      </c>
      <c r="D53" s="14">
        <f>IF('【調達AX】入力(太陽光)'!$E$13=D$2,D25*'【調達AX】入力(太陽光)'!$L$34/1000,0)</f>
        <v>0</v>
      </c>
      <c r="E53" s="14">
        <f>IF('【調達AX】入力(太陽光)'!$E$13=E$2,E25*'【調達AX】入力(太陽光)'!$L$34/1000,0)</f>
        <v>0</v>
      </c>
      <c r="F53" s="14">
        <f>IF('【調達AX】入力(太陽光)'!$E$13=F$2,F25*'【調達AX】入力(太陽光)'!$L$34/1000,0)</f>
        <v>0</v>
      </c>
      <c r="G53" s="14">
        <f>IF('【調達AX】入力(太陽光)'!$E$13=G$2,G25*'【調達AX】入力(太陽光)'!$L$34/1000,0)</f>
        <v>0</v>
      </c>
      <c r="H53" s="14">
        <f>IF('【調達AX】入力(太陽光)'!$E$13=H$2,H25*'【調達AX】入力(太陽光)'!$L$34/1000,0)</f>
        <v>0</v>
      </c>
      <c r="I53" s="14">
        <f>IF('【調達AX】入力(太陽光)'!$E$13=I$2,I25*'【調達AX】入力(太陽光)'!$L$34/1000,0)</f>
        <v>0</v>
      </c>
      <c r="J53" s="14">
        <f>IF('【調達AX】入力(太陽光)'!$E$13=J$2,J25*'【調達AX】入力(太陽光)'!$L$34/1000,0)</f>
        <v>0</v>
      </c>
      <c r="K53" s="71">
        <f t="shared" si="3"/>
        <v>0</v>
      </c>
      <c r="M53" s="4" t="s">
        <v>16</v>
      </c>
      <c r="N53" s="14">
        <f>IF('【調達AX】入力(風力)'!$E$13=N$2,N25*'【調達AX】入力(風力)'!$L$34/1000,0)</f>
        <v>0</v>
      </c>
      <c r="O53" s="14">
        <f>IF('【調達AX】入力(風力)'!$E$13=O$2,O25*'【調達AX】入力(風力)'!$L$34/1000,0)</f>
        <v>0</v>
      </c>
      <c r="P53" s="14">
        <f>IF('【調達AX】入力(風力)'!$E$13=P$2,P25*'【調達AX】入力(風力)'!$L$34/1000,0)</f>
        <v>0</v>
      </c>
      <c r="Q53" s="14">
        <f>IF('【調達AX】入力(風力)'!$E$13=Q$2,Q25*'【調達AX】入力(風力)'!$L$34/1000,0)</f>
        <v>0</v>
      </c>
      <c r="R53" s="14">
        <f>IF('【調達AX】入力(風力)'!$E$13=R$2,R25*'【調達AX】入力(風力)'!$L$34/1000,0)</f>
        <v>0</v>
      </c>
      <c r="S53" s="14">
        <f>IF('【調達AX】入力(風力)'!$E$13=S$2,S25*'【調達AX】入力(風力)'!$L$34/1000,0)</f>
        <v>0</v>
      </c>
      <c r="T53" s="14">
        <f>IF('【調達AX】入力(風力)'!$E$13=T$2,T25*'【調達AX】入力(風力)'!$L$34/1000,0)</f>
        <v>0</v>
      </c>
      <c r="U53" s="14">
        <f>IF('【調達AX】入力(風力)'!$E$13=U$2,U25*'【調達AX】入力(風力)'!$L$34/1000,0)</f>
        <v>0</v>
      </c>
      <c r="V53" s="14">
        <f>IF('【調達AX】入力(風力)'!$E$13=V$2,V25*'【調達AX】入力(風力)'!$L$34/1000,0)</f>
        <v>0</v>
      </c>
      <c r="W53" s="71">
        <f t="shared" si="4"/>
        <v>0</v>
      </c>
      <c r="Y53" s="4" t="s">
        <v>16</v>
      </c>
      <c r="Z53" s="14">
        <f>IF('【調達AX】入力(水力)'!$E$13=Z$2,Z25*'【調達AX】入力(水力)'!$L$34/1000,0)</f>
        <v>0</v>
      </c>
      <c r="AA53" s="14">
        <f>IF('【調達AX】入力(水力)'!$E$13=AA$2,AA25*'【調達AX】入力(水力)'!$L$34/1000,0)</f>
        <v>0</v>
      </c>
      <c r="AB53" s="14">
        <f>IF('【調達AX】入力(水力)'!$E$13=AB$2,AB25*'【調達AX】入力(水力)'!$L$34/1000,0)</f>
        <v>0</v>
      </c>
      <c r="AC53" s="14">
        <f>IF('【調達AX】入力(水力)'!$E$13=AC$2,AC25*'【調達AX】入力(水力)'!$L$34/1000,0)</f>
        <v>0</v>
      </c>
      <c r="AD53" s="14">
        <f>IF('【調達AX】入力(水力)'!$E$13=AD$2,AD25*'【調達AX】入力(水力)'!$L$34/1000,0)</f>
        <v>0</v>
      </c>
      <c r="AE53" s="14">
        <f>IF('【調達AX】入力(水力)'!$E$13=AE$2,AE25*'【調達AX】入力(水力)'!$L$34/1000,0)</f>
        <v>0</v>
      </c>
      <c r="AF53" s="14">
        <f>IF('【調達AX】入力(水力)'!$E$13=AF$2,AF25*'【調達AX】入力(水力)'!$L$34/1000,0)</f>
        <v>0</v>
      </c>
      <c r="AG53" s="14">
        <f>IF('【調達AX】入力(水力)'!$E$13=AG$2,AG25*'【調達AX】入力(水力)'!$L$34/1000,0)</f>
        <v>0</v>
      </c>
      <c r="AH53" s="14">
        <f>IF('【調達AX】入力(水力)'!$E$13=AH$2,AH25*'【調達AX】入力(水力)'!$L$34/1000,0)</f>
        <v>0</v>
      </c>
      <c r="AI53" s="72">
        <f t="shared" si="5"/>
        <v>0</v>
      </c>
    </row>
    <row r="54" spans="1:35" x14ac:dyDescent="0.3">
      <c r="A54" s="4" t="s">
        <v>17</v>
      </c>
      <c r="B54" s="14">
        <f>IF('【調達AX】入力(太陽光)'!$E$13=B$2,B26*'【調達AX】入力(太陽光)'!$M$34/1000,0)</f>
        <v>0</v>
      </c>
      <c r="C54" s="14">
        <f>IF('【調達AX】入力(太陽光)'!$E$13=C$2,C26*'【調達AX】入力(太陽光)'!$M$34/1000,0)</f>
        <v>0</v>
      </c>
      <c r="D54" s="14">
        <f>IF('【調達AX】入力(太陽光)'!$E$13=D$2,D26*'【調達AX】入力(太陽光)'!$M$34/1000,0)</f>
        <v>0</v>
      </c>
      <c r="E54" s="14">
        <f>IF('【調達AX】入力(太陽光)'!$E$13=E$2,E26*'【調達AX】入力(太陽光)'!$M$34/1000,0)</f>
        <v>0</v>
      </c>
      <c r="F54" s="14">
        <f>IF('【調達AX】入力(太陽光)'!$E$13=F$2,F26*'【調達AX】入力(太陽光)'!$M$34/1000,0)</f>
        <v>0</v>
      </c>
      <c r="G54" s="14">
        <f>IF('【調達AX】入力(太陽光)'!$E$13=G$2,G26*'【調達AX】入力(太陽光)'!$M$34/1000,0)</f>
        <v>0</v>
      </c>
      <c r="H54" s="14">
        <f>IF('【調達AX】入力(太陽光)'!$E$13=H$2,H26*'【調達AX】入力(太陽光)'!$M$34/1000,0)</f>
        <v>0</v>
      </c>
      <c r="I54" s="14">
        <f>IF('【調達AX】入力(太陽光)'!$E$13=I$2,I26*'【調達AX】入力(太陽光)'!$M$34/1000,0)</f>
        <v>0</v>
      </c>
      <c r="J54" s="14">
        <f>IF('【調達AX】入力(太陽光)'!$E$13=J$2,J26*'【調達AX】入力(太陽光)'!$M$34/1000,0)</f>
        <v>0</v>
      </c>
      <c r="K54" s="71">
        <f t="shared" si="3"/>
        <v>0</v>
      </c>
      <c r="M54" s="4" t="s">
        <v>17</v>
      </c>
      <c r="N54" s="14">
        <f>IF('【調達AX】入力(風力)'!$E$13=N$2,N26*'【調達AX】入力(風力)'!$M$34/1000,0)</f>
        <v>0</v>
      </c>
      <c r="O54" s="14">
        <f>IF('【調達AX】入力(風力)'!$E$13=O$2,O26*'【調達AX】入力(風力)'!$M$34/1000,0)</f>
        <v>0</v>
      </c>
      <c r="P54" s="14">
        <f>IF('【調達AX】入力(風力)'!$E$13=P$2,P26*'【調達AX】入力(風力)'!$M$34/1000,0)</f>
        <v>0</v>
      </c>
      <c r="Q54" s="14">
        <f>IF('【調達AX】入力(風力)'!$E$13=Q$2,Q26*'【調達AX】入力(風力)'!$M$34/1000,0)</f>
        <v>0</v>
      </c>
      <c r="R54" s="14">
        <f>IF('【調達AX】入力(風力)'!$E$13=R$2,R26*'【調達AX】入力(風力)'!$M$34/1000,0)</f>
        <v>0</v>
      </c>
      <c r="S54" s="14">
        <f>IF('【調達AX】入力(風力)'!$E$13=S$2,S26*'【調達AX】入力(風力)'!$M$34/1000,0)</f>
        <v>0</v>
      </c>
      <c r="T54" s="14">
        <f>IF('【調達AX】入力(風力)'!$E$13=T$2,T26*'【調達AX】入力(風力)'!$M$34/1000,0)</f>
        <v>0</v>
      </c>
      <c r="U54" s="14">
        <f>IF('【調達AX】入力(風力)'!$E$13=U$2,U26*'【調達AX】入力(風力)'!$M$34/1000,0)</f>
        <v>0</v>
      </c>
      <c r="V54" s="14">
        <f>IF('【調達AX】入力(風力)'!$E$13=V$2,V26*'【調達AX】入力(風力)'!$M$34/1000,0)</f>
        <v>0</v>
      </c>
      <c r="W54" s="71">
        <f t="shared" si="4"/>
        <v>0</v>
      </c>
      <c r="Y54" s="4" t="s">
        <v>17</v>
      </c>
      <c r="Z54" s="14">
        <f>IF('【調達AX】入力(水力)'!$E$13=Z$2,Z26*'【調達AX】入力(水力)'!$M$34/1000,0)</f>
        <v>0</v>
      </c>
      <c r="AA54" s="14">
        <f>IF('【調達AX】入力(水力)'!$E$13=AA$2,AA26*'【調達AX】入力(水力)'!$M$34/1000,0)</f>
        <v>0</v>
      </c>
      <c r="AB54" s="14">
        <f>IF('【調達AX】入力(水力)'!$E$13=AB$2,AB26*'【調達AX】入力(水力)'!$M$34/1000,0)</f>
        <v>0</v>
      </c>
      <c r="AC54" s="14">
        <f>IF('【調達AX】入力(水力)'!$E$13=AC$2,AC26*'【調達AX】入力(水力)'!$M$34/1000,0)</f>
        <v>0</v>
      </c>
      <c r="AD54" s="14">
        <f>IF('【調達AX】入力(水力)'!$E$13=AD$2,AD26*'【調達AX】入力(水力)'!$M$34/1000,0)</f>
        <v>0</v>
      </c>
      <c r="AE54" s="14">
        <f>IF('【調達AX】入力(水力)'!$E$13=AE$2,AE26*'【調達AX】入力(水力)'!$M$34/1000,0)</f>
        <v>0</v>
      </c>
      <c r="AF54" s="14">
        <f>IF('【調達AX】入力(水力)'!$E$13=AF$2,AF26*'【調達AX】入力(水力)'!$M$34/1000,0)</f>
        <v>0</v>
      </c>
      <c r="AG54" s="14">
        <f>IF('【調達AX】入力(水力)'!$E$13=AG$2,AG26*'【調達AX】入力(水力)'!$M$34/1000,0)</f>
        <v>0</v>
      </c>
      <c r="AH54" s="14">
        <f>IF('【調達AX】入力(水力)'!$E$13=AH$2,AH26*'【調達AX】入力(水力)'!$M$34/1000,0)</f>
        <v>0</v>
      </c>
      <c r="AI54" s="72">
        <f t="shared" si="5"/>
        <v>0</v>
      </c>
    </row>
    <row r="55" spans="1:35" x14ac:dyDescent="0.3">
      <c r="A55" s="4" t="s">
        <v>18</v>
      </c>
      <c r="B55" s="14">
        <f>IF('【調達AX】入力(太陽光)'!$E$13=B$2,B27*'【調達AX】入力(太陽光)'!$N$34/1000,0)</f>
        <v>0</v>
      </c>
      <c r="C55" s="14">
        <f>IF('【調達AX】入力(太陽光)'!$E$13=C$2,C27*'【調達AX】入力(太陽光)'!$N$34/1000,0)</f>
        <v>0</v>
      </c>
      <c r="D55" s="14">
        <f>IF('【調達AX】入力(太陽光)'!$E$13=D$2,D27*'【調達AX】入力(太陽光)'!$N$34/1000,0)</f>
        <v>0</v>
      </c>
      <c r="E55" s="14">
        <f>IF('【調達AX】入力(太陽光)'!$E$13=E$2,E27*'【調達AX】入力(太陽光)'!$N$34/1000,0)</f>
        <v>0</v>
      </c>
      <c r="F55" s="14">
        <f>IF('【調達AX】入力(太陽光)'!$E$13=F$2,F27*'【調達AX】入力(太陽光)'!$N$34/1000,0)</f>
        <v>0</v>
      </c>
      <c r="G55" s="14">
        <f>IF('【調達AX】入力(太陽光)'!$E$13=G$2,G27*'【調達AX】入力(太陽光)'!$N$34/1000,0)</f>
        <v>0</v>
      </c>
      <c r="H55" s="14">
        <f>IF('【調達AX】入力(太陽光)'!$E$13=H$2,H27*'【調達AX】入力(太陽光)'!$N$34/1000,0)</f>
        <v>0</v>
      </c>
      <c r="I55" s="14">
        <f>IF('【調達AX】入力(太陽光)'!$E$13=I$2,I27*'【調達AX】入力(太陽光)'!$N$34/1000,0)</f>
        <v>0</v>
      </c>
      <c r="J55" s="14">
        <f>IF('【調達AX】入力(太陽光)'!$E$13=J$2,J27*'【調達AX】入力(太陽光)'!$N$34/1000,0)</f>
        <v>0</v>
      </c>
      <c r="K55" s="71">
        <f t="shared" si="3"/>
        <v>0</v>
      </c>
      <c r="M55" s="4" t="s">
        <v>18</v>
      </c>
      <c r="N55" s="14">
        <f>IF('【調達AX】入力(風力)'!$E$13=N$2,N27*'【調達AX】入力(風力)'!$N$34/1000,0)</f>
        <v>0</v>
      </c>
      <c r="O55" s="14">
        <f>IF('【調達AX】入力(風力)'!$E$13=O$2,O27*'【調達AX】入力(風力)'!$N$34/1000,0)</f>
        <v>0</v>
      </c>
      <c r="P55" s="14">
        <f>IF('【調達AX】入力(風力)'!$E$13=P$2,P27*'【調達AX】入力(風力)'!$N$34/1000,0)</f>
        <v>0</v>
      </c>
      <c r="Q55" s="14">
        <f>IF('【調達AX】入力(風力)'!$E$13=Q$2,Q27*'【調達AX】入力(風力)'!$N$34/1000,0)</f>
        <v>0</v>
      </c>
      <c r="R55" s="14">
        <f>IF('【調達AX】入力(風力)'!$E$13=R$2,R27*'【調達AX】入力(風力)'!$N$34/1000,0)</f>
        <v>0</v>
      </c>
      <c r="S55" s="14">
        <f>IF('【調達AX】入力(風力)'!$E$13=S$2,S27*'【調達AX】入力(風力)'!$N$34/1000,0)</f>
        <v>0</v>
      </c>
      <c r="T55" s="14">
        <f>IF('【調達AX】入力(風力)'!$E$13=T$2,T27*'【調達AX】入力(風力)'!$N$34/1000,0)</f>
        <v>0</v>
      </c>
      <c r="U55" s="14">
        <f>IF('【調達AX】入力(風力)'!$E$13=U$2,U27*'【調達AX】入力(風力)'!$N$34/1000,0)</f>
        <v>0</v>
      </c>
      <c r="V55" s="14">
        <f>IF('【調達AX】入力(風力)'!$E$13=V$2,V27*'【調達AX】入力(風力)'!$N$34/1000,0)</f>
        <v>0</v>
      </c>
      <c r="W55" s="71">
        <f t="shared" si="4"/>
        <v>0</v>
      </c>
      <c r="Y55" s="4" t="s">
        <v>18</v>
      </c>
      <c r="Z55" s="14">
        <f>IF('【調達AX】入力(水力)'!$E$13=Z$2,Z27*'【調達AX】入力(水力)'!$N$34/1000,0)</f>
        <v>0</v>
      </c>
      <c r="AA55" s="14">
        <f>IF('【調達AX】入力(水力)'!$E$13=AA$2,AA27*'【調達AX】入力(水力)'!$N$34/1000,0)</f>
        <v>0</v>
      </c>
      <c r="AB55" s="14">
        <f>IF('【調達AX】入力(水力)'!$E$13=AB$2,AB27*'【調達AX】入力(水力)'!$N$34/1000,0)</f>
        <v>0</v>
      </c>
      <c r="AC55" s="14">
        <f>IF('【調達AX】入力(水力)'!$E$13=AC$2,AC27*'【調達AX】入力(水力)'!$N$34/1000,0)</f>
        <v>0</v>
      </c>
      <c r="AD55" s="14">
        <f>IF('【調達AX】入力(水力)'!$E$13=AD$2,AD27*'【調達AX】入力(水力)'!$N$34/1000,0)</f>
        <v>0</v>
      </c>
      <c r="AE55" s="14">
        <f>IF('【調達AX】入力(水力)'!$E$13=AE$2,AE27*'【調達AX】入力(水力)'!$N$34/1000,0)</f>
        <v>0</v>
      </c>
      <c r="AF55" s="14">
        <f>IF('【調達AX】入力(水力)'!$E$13=AF$2,AF27*'【調達AX】入力(水力)'!$N$34/1000,0)</f>
        <v>0</v>
      </c>
      <c r="AG55" s="14">
        <f>IF('【調達AX】入力(水力)'!$E$13=AG$2,AG27*'【調達AX】入力(水力)'!$N$34/1000,0)</f>
        <v>0</v>
      </c>
      <c r="AH55" s="14">
        <f>IF('【調達AX】入力(水力)'!$E$13=AH$2,AH27*'【調達AX】入力(水力)'!$N$34/1000,0)</f>
        <v>0</v>
      </c>
      <c r="AI55" s="72">
        <f t="shared" si="5"/>
        <v>0</v>
      </c>
    </row>
    <row r="56" spans="1:35" x14ac:dyDescent="0.3">
      <c r="A56" s="4" t="s">
        <v>19</v>
      </c>
      <c r="B56" s="14">
        <f>IF('【調達AX】入力(太陽光)'!$E$13=B$2,B28*'【調達AX】入力(太陽光)'!$O$34/1000,0)</f>
        <v>0</v>
      </c>
      <c r="C56" s="14">
        <f>IF('【調達AX】入力(太陽光)'!$E$13=C$2,C28*'【調達AX】入力(太陽光)'!$O$34/1000,0)</f>
        <v>0</v>
      </c>
      <c r="D56" s="14">
        <f>IF('【調達AX】入力(太陽光)'!$E$13=D$2,D28*'【調達AX】入力(太陽光)'!$O$34/1000,0)</f>
        <v>0</v>
      </c>
      <c r="E56" s="14">
        <f>IF('【調達AX】入力(太陽光)'!$E$13=E$2,E28*'【調達AX】入力(太陽光)'!$O$34/1000,0)</f>
        <v>0</v>
      </c>
      <c r="F56" s="14">
        <f>IF('【調達AX】入力(太陽光)'!$E$13=F$2,F28*'【調達AX】入力(太陽光)'!$O$34/1000,0)</f>
        <v>0</v>
      </c>
      <c r="G56" s="14">
        <f>IF('【調達AX】入力(太陽光)'!$E$13=G$2,G28*'【調達AX】入力(太陽光)'!$O$34/1000,0)</f>
        <v>0</v>
      </c>
      <c r="H56" s="14">
        <f>IF('【調達AX】入力(太陽光)'!$E$13=H$2,H28*'【調達AX】入力(太陽光)'!$O$34/1000,0)</f>
        <v>0</v>
      </c>
      <c r="I56" s="14">
        <f>IF('【調達AX】入力(太陽光)'!$E$13=I$2,I28*'【調達AX】入力(太陽光)'!$O$34/1000,0)</f>
        <v>0</v>
      </c>
      <c r="J56" s="14">
        <f>IF('【調達AX】入力(太陽光)'!$E$13=J$2,J28*'【調達AX】入力(太陽光)'!$O$34/1000,0)</f>
        <v>0</v>
      </c>
      <c r="K56" s="71">
        <f t="shared" si="3"/>
        <v>0</v>
      </c>
      <c r="M56" s="4" t="s">
        <v>19</v>
      </c>
      <c r="N56" s="14">
        <f>IF('【調達AX】入力(風力)'!$E$13=N$2,N28*'【調達AX】入力(風力)'!$O$34/1000,0)</f>
        <v>0</v>
      </c>
      <c r="O56" s="14">
        <f>IF('【調達AX】入力(風力)'!$E$13=O$2,O28*'【調達AX】入力(風力)'!$O$34/1000,0)</f>
        <v>0</v>
      </c>
      <c r="P56" s="14">
        <f>IF('【調達AX】入力(風力)'!$E$13=P$2,P28*'【調達AX】入力(風力)'!$O$34/1000,0)</f>
        <v>0</v>
      </c>
      <c r="Q56" s="14">
        <f>IF('【調達AX】入力(風力)'!$E$13=Q$2,Q28*'【調達AX】入力(風力)'!$O$34/1000,0)</f>
        <v>0</v>
      </c>
      <c r="R56" s="14">
        <f>IF('【調達AX】入力(風力)'!$E$13=R$2,R28*'【調達AX】入力(風力)'!$O$34/1000,0)</f>
        <v>0</v>
      </c>
      <c r="S56" s="14">
        <f>IF('【調達AX】入力(風力)'!$E$13=S$2,S28*'【調達AX】入力(風力)'!$O$34/1000,0)</f>
        <v>0</v>
      </c>
      <c r="T56" s="14">
        <f>IF('【調達AX】入力(風力)'!$E$13=T$2,T28*'【調達AX】入力(風力)'!$O$34/1000,0)</f>
        <v>0</v>
      </c>
      <c r="U56" s="14">
        <f>IF('【調達AX】入力(風力)'!$E$13=U$2,U28*'【調達AX】入力(風力)'!$O$34/1000,0)</f>
        <v>0</v>
      </c>
      <c r="V56" s="14">
        <f>IF('【調達AX】入力(風力)'!$E$13=V$2,V28*'【調達AX】入力(風力)'!$O$34/1000,0)</f>
        <v>0</v>
      </c>
      <c r="W56" s="71">
        <f t="shared" si="4"/>
        <v>0</v>
      </c>
      <c r="Y56" s="4" t="s">
        <v>19</v>
      </c>
      <c r="Z56" s="14">
        <f>IF('【調達AX】入力(水力)'!$E$13=Z$2,Z28*'【調達AX】入力(水力)'!$O$34/1000,0)</f>
        <v>0</v>
      </c>
      <c r="AA56" s="14">
        <f>IF('【調達AX】入力(水力)'!$E$13=AA$2,AA28*'【調達AX】入力(水力)'!$O$34/1000,0)</f>
        <v>0</v>
      </c>
      <c r="AB56" s="14">
        <f>IF('【調達AX】入力(水力)'!$E$13=AB$2,AB28*'【調達AX】入力(水力)'!$O$34/1000,0)</f>
        <v>0</v>
      </c>
      <c r="AC56" s="14">
        <f>IF('【調達AX】入力(水力)'!$E$13=AC$2,AC28*'【調達AX】入力(水力)'!$O$34/1000,0)</f>
        <v>0</v>
      </c>
      <c r="AD56" s="14">
        <f>IF('【調達AX】入力(水力)'!$E$13=AD$2,AD28*'【調達AX】入力(水力)'!$O$34/1000,0)</f>
        <v>0</v>
      </c>
      <c r="AE56" s="14">
        <f>IF('【調達AX】入力(水力)'!$E$13=AE$2,AE28*'【調達AX】入力(水力)'!$O$34/1000,0)</f>
        <v>0</v>
      </c>
      <c r="AF56" s="14">
        <f>IF('【調達AX】入力(水力)'!$E$13=AF$2,AF28*'【調達AX】入力(水力)'!$O$34/1000,0)</f>
        <v>0</v>
      </c>
      <c r="AG56" s="14">
        <f>IF('【調達AX】入力(水力)'!$E$13=AG$2,AG28*'【調達AX】入力(水力)'!$O$34/1000,0)</f>
        <v>0</v>
      </c>
      <c r="AH56" s="14">
        <f>IF('【調達AX】入力(水力)'!$E$13=AH$2,AH28*'【調達AX】入力(水力)'!$O$34/1000,0)</f>
        <v>0</v>
      </c>
      <c r="AI56" s="72">
        <f t="shared" si="5"/>
        <v>0</v>
      </c>
    </row>
    <row r="57" spans="1:35" x14ac:dyDescent="0.3">
      <c r="A57" s="4" t="s">
        <v>20</v>
      </c>
      <c r="B57" s="14">
        <f>IF('【調達AX】入力(太陽光)'!$E$13=B$2,B29*'【調達AX】入力(太陽光)'!$P$34/1000,0)</f>
        <v>0</v>
      </c>
      <c r="C57" s="14">
        <f>IF('【調達AX】入力(太陽光)'!$E$13=C$2,C29*'【調達AX】入力(太陽光)'!$P$34/1000,0)</f>
        <v>0</v>
      </c>
      <c r="D57" s="14">
        <f>IF('【調達AX】入力(太陽光)'!$E$13=D$2,D29*'【調達AX】入力(太陽光)'!$P$34/1000,0)</f>
        <v>0</v>
      </c>
      <c r="E57" s="14">
        <f>IF('【調達AX】入力(太陽光)'!$E$13=E$2,E29*'【調達AX】入力(太陽光)'!$P$34/1000,0)</f>
        <v>0</v>
      </c>
      <c r="F57" s="14">
        <f>IF('【調達AX】入力(太陽光)'!$E$13=F$2,F29*'【調達AX】入力(太陽光)'!$P$34/1000,0)</f>
        <v>0</v>
      </c>
      <c r="G57" s="14">
        <f>IF('【調達AX】入力(太陽光)'!$E$13=G$2,G29*'【調達AX】入力(太陽光)'!$P$34/1000,0)</f>
        <v>0</v>
      </c>
      <c r="H57" s="14">
        <f>IF('【調達AX】入力(太陽光)'!$E$13=H$2,H29*'【調達AX】入力(太陽光)'!$P$34/1000,0)</f>
        <v>0</v>
      </c>
      <c r="I57" s="14">
        <f>IF('【調達AX】入力(太陽光)'!$E$13=I$2,I29*'【調達AX】入力(太陽光)'!$P$34/1000,0)</f>
        <v>0</v>
      </c>
      <c r="J57" s="14">
        <f>IF('【調達AX】入力(太陽光)'!$E$13=J$2,J29*'【調達AX】入力(太陽光)'!$P$34/1000,0)</f>
        <v>0</v>
      </c>
      <c r="K57" s="71">
        <f t="shared" si="3"/>
        <v>0</v>
      </c>
      <c r="M57" s="4" t="s">
        <v>20</v>
      </c>
      <c r="N57" s="14">
        <f>IF('【調達AX】入力(風力)'!$E$13=N$2,N29*'【調達AX】入力(風力)'!$P$34/1000,0)</f>
        <v>0</v>
      </c>
      <c r="O57" s="14">
        <f>IF('【調達AX】入力(風力)'!$E$13=O$2,O29*'【調達AX】入力(風力)'!$P$34/1000,0)</f>
        <v>0</v>
      </c>
      <c r="P57" s="14">
        <f>IF('【調達AX】入力(風力)'!$E$13=P$2,P29*'【調達AX】入力(風力)'!$P$34/1000,0)</f>
        <v>0</v>
      </c>
      <c r="Q57" s="14">
        <f>IF('【調達AX】入力(風力)'!$E$13=Q$2,Q29*'【調達AX】入力(風力)'!$P$34/1000,0)</f>
        <v>0</v>
      </c>
      <c r="R57" s="14">
        <f>IF('【調達AX】入力(風力)'!$E$13=R$2,R29*'【調達AX】入力(風力)'!$P$34/1000,0)</f>
        <v>0</v>
      </c>
      <c r="S57" s="14">
        <f>IF('【調達AX】入力(風力)'!$E$13=S$2,S29*'【調達AX】入力(風力)'!$P$34/1000,0)</f>
        <v>0</v>
      </c>
      <c r="T57" s="14">
        <f>IF('【調達AX】入力(風力)'!$E$13=T$2,T29*'【調達AX】入力(風力)'!$P$34/1000,0)</f>
        <v>0</v>
      </c>
      <c r="U57" s="14">
        <f>IF('【調達AX】入力(風力)'!$E$13=U$2,U29*'【調達AX】入力(風力)'!$P$34/1000,0)</f>
        <v>0</v>
      </c>
      <c r="V57" s="14">
        <f>IF('【調達AX】入力(風力)'!$E$13=V$2,V29*'【調達AX】入力(風力)'!$P$34/1000,0)</f>
        <v>0</v>
      </c>
      <c r="W57" s="71">
        <f t="shared" si="4"/>
        <v>0</v>
      </c>
      <c r="Y57" s="4" t="s">
        <v>20</v>
      </c>
      <c r="Z57" s="14">
        <f>IF('【調達AX】入力(水力)'!$E$13=Z$2,Z29*'【調達AX】入力(水力)'!$P$34/1000,0)</f>
        <v>0</v>
      </c>
      <c r="AA57" s="14">
        <f>IF('【調達AX】入力(水力)'!$E$13=AA$2,AA29*'【調達AX】入力(水力)'!$P$34/1000,0)</f>
        <v>0</v>
      </c>
      <c r="AB57" s="14">
        <f>IF('【調達AX】入力(水力)'!$E$13=AB$2,AB29*'【調達AX】入力(水力)'!$P$34/1000,0)</f>
        <v>0</v>
      </c>
      <c r="AC57" s="14">
        <f>IF('【調達AX】入力(水力)'!$E$13=AC$2,AC29*'【調達AX】入力(水力)'!$P$34/1000,0)</f>
        <v>0</v>
      </c>
      <c r="AD57" s="14">
        <f>IF('【調達AX】入力(水力)'!$E$13=AD$2,AD29*'【調達AX】入力(水力)'!$P$34/1000,0)</f>
        <v>0</v>
      </c>
      <c r="AE57" s="14">
        <f>IF('【調達AX】入力(水力)'!$E$13=AE$2,AE29*'【調達AX】入力(水力)'!$P$34/1000,0)</f>
        <v>0</v>
      </c>
      <c r="AF57" s="14">
        <f>IF('【調達AX】入力(水力)'!$E$13=AF$2,AF29*'【調達AX】入力(水力)'!$P$34/1000,0)</f>
        <v>0</v>
      </c>
      <c r="AG57" s="14">
        <f>IF('【調達AX】入力(水力)'!$E$13=AG$2,AG29*'【調達AX】入力(水力)'!$P$34/1000,0)</f>
        <v>0</v>
      </c>
      <c r="AH57" s="14">
        <f>IF('【調達AX】入力(水力)'!$E$13=AH$2,AH29*'【調達AX】入力(水力)'!$P$34/1000,0)</f>
        <v>0</v>
      </c>
      <c r="AI57" s="72">
        <f t="shared" si="5"/>
        <v>0</v>
      </c>
    </row>
    <row r="58" spans="1:35" x14ac:dyDescent="0.3">
      <c r="B58" s="4"/>
      <c r="C58" s="4"/>
      <c r="D58" s="4"/>
      <c r="E58" s="4"/>
      <c r="F58" s="4"/>
      <c r="G58" s="4"/>
      <c r="H58" s="4"/>
      <c r="I58" s="4"/>
      <c r="J58" s="4"/>
      <c r="K58" s="22"/>
      <c r="N58" s="4"/>
      <c r="O58" s="4"/>
      <c r="P58" s="4"/>
      <c r="Q58" s="4"/>
      <c r="R58" s="4"/>
      <c r="S58" s="4"/>
      <c r="T58" s="4"/>
      <c r="U58" s="4"/>
      <c r="V58" s="4"/>
      <c r="Z58" s="4"/>
      <c r="AA58" s="4"/>
      <c r="AB58" s="4"/>
      <c r="AC58" s="4"/>
      <c r="AD58" s="4"/>
      <c r="AE58" s="4"/>
      <c r="AF58" s="4"/>
      <c r="AG58" s="4"/>
      <c r="AH58" s="4"/>
    </row>
    <row r="59" spans="1:35" x14ac:dyDescent="0.3">
      <c r="B59" s="4"/>
      <c r="C59" s="4"/>
      <c r="D59" s="4"/>
      <c r="E59" s="4"/>
      <c r="F59" s="4"/>
      <c r="G59" s="4"/>
      <c r="H59" s="4"/>
      <c r="I59" s="4"/>
      <c r="J59" s="4"/>
      <c r="K59" s="22"/>
      <c r="N59" s="4"/>
      <c r="O59" s="4"/>
      <c r="P59" s="4"/>
      <c r="Q59" s="4"/>
      <c r="R59" s="4"/>
      <c r="S59" s="4"/>
      <c r="T59" s="4"/>
      <c r="U59" s="4"/>
      <c r="V59" s="4"/>
      <c r="Z59" s="4"/>
      <c r="AA59" s="4"/>
      <c r="AB59" s="4"/>
      <c r="AC59" s="4"/>
      <c r="AD59" s="4"/>
      <c r="AE59" s="4"/>
      <c r="AF59" s="4"/>
      <c r="AG59" s="4"/>
      <c r="AH59" s="4"/>
    </row>
    <row r="60" spans="1:35" ht="15.6" thickBot="1" x14ac:dyDescent="0.35"/>
    <row r="61" spans="1:35" ht="15.6" thickBot="1" x14ac:dyDescent="0.35">
      <c r="A61" s="1" t="s">
        <v>129</v>
      </c>
      <c r="B61" s="73">
        <f>IFERROR('【調達AX】入力(太陽光)'!$E$26*計算用!B63,0)</f>
        <v>0</v>
      </c>
      <c r="F61" s="6"/>
      <c r="M61" s="1" t="s">
        <v>129</v>
      </c>
      <c r="N61" s="73">
        <f>IFERROR('【調達AX】入力(風力)'!$E$26*計算用!N63,0)</f>
        <v>0</v>
      </c>
      <c r="Y61" s="1" t="s">
        <v>129</v>
      </c>
      <c r="Z61" s="73">
        <f>IFERROR('【調達AX】入力(水力)'!$E$26*計算用!Z63,0)</f>
        <v>0</v>
      </c>
    </row>
    <row r="62" spans="1:35" ht="15.6" thickBot="1" x14ac:dyDescent="0.35">
      <c r="A62" s="1" t="s">
        <v>132</v>
      </c>
      <c r="B62" s="73">
        <f>IFERROR(AVERAGE('【調達AX】入力(太陽光)'!$E$34:$P$34)*B$63,0)</f>
        <v>0</v>
      </c>
      <c r="M62" s="1" t="s">
        <v>132</v>
      </c>
      <c r="N62" s="73">
        <f>IFERROR(AVERAGE('【調達AX】入力(風力)'!$E$34:$P$34)*N$63,0)</f>
        <v>0</v>
      </c>
      <c r="Y62" s="1" t="s">
        <v>132</v>
      </c>
      <c r="Z62" s="73">
        <f>IFERROR(AVERAGE('【調達AX】入力(水力)'!$E$34:$P$34)*Z$63,0)</f>
        <v>0</v>
      </c>
    </row>
    <row r="63" spans="1:35" ht="15.6" thickBot="1" x14ac:dyDescent="0.35">
      <c r="A63" s="1" t="s">
        <v>130</v>
      </c>
      <c r="B63" s="74">
        <f>IFERROR(VLOOKUP('【調達AX】入力(太陽光)'!$E$13,$B$67:$C$75,2,FALSE),0)</f>
        <v>0</v>
      </c>
      <c r="M63" s="1" t="s">
        <v>130</v>
      </c>
      <c r="N63" s="74">
        <f>IFERROR(VLOOKUP('【調達AX】入力(風力)'!$E$13,$N$67:$O$75,2,FALSE),0)</f>
        <v>0</v>
      </c>
      <c r="Y63" s="1" t="s">
        <v>130</v>
      </c>
      <c r="Z63" s="74">
        <f>IFERROR(VLOOKUP('【調達AX】入力(水力)'!$E$13,$Z$67:$AA$75,2,FALSE),0)</f>
        <v>0</v>
      </c>
    </row>
    <row r="66" spans="2:27" x14ac:dyDescent="0.3">
      <c r="C66" s="8" t="s">
        <v>110</v>
      </c>
      <c r="O66" s="8" t="s">
        <v>111</v>
      </c>
      <c r="AA66" s="8" t="s">
        <v>112</v>
      </c>
    </row>
    <row r="67" spans="2:27" x14ac:dyDescent="0.3">
      <c r="B67" s="5" t="s">
        <v>24</v>
      </c>
      <c r="C67" s="75">
        <v>3.7413124063428033E-2</v>
      </c>
      <c r="N67" s="5" t="s">
        <v>24</v>
      </c>
      <c r="O67" s="75">
        <v>0.23790507632404267</v>
      </c>
      <c r="Z67" s="5" t="s">
        <v>24</v>
      </c>
      <c r="AA67" s="75">
        <v>0.42983375616723296</v>
      </c>
    </row>
    <row r="68" spans="2:27" x14ac:dyDescent="0.3">
      <c r="B68" s="5" t="s">
        <v>25</v>
      </c>
      <c r="C68" s="75">
        <v>0.11683621599904262</v>
      </c>
      <c r="N68" s="5" t="s">
        <v>25</v>
      </c>
      <c r="O68" s="75">
        <v>0.34052379808087641</v>
      </c>
      <c r="Z68" s="5" t="s">
        <v>25</v>
      </c>
      <c r="AA68" s="75">
        <v>0.58452385954639818</v>
      </c>
    </row>
    <row r="69" spans="2:27" x14ac:dyDescent="0.3">
      <c r="B69" s="5" t="s">
        <v>26</v>
      </c>
      <c r="C69" s="75">
        <v>9.8499329413492528E-2</v>
      </c>
      <c r="N69" s="5" t="s">
        <v>26</v>
      </c>
      <c r="O69" s="75">
        <v>0.25769045641299515</v>
      </c>
      <c r="Z69" s="5" t="s">
        <v>26</v>
      </c>
      <c r="AA69" s="75">
        <v>0.52365013312735265</v>
      </c>
    </row>
    <row r="70" spans="2:27" x14ac:dyDescent="0.3">
      <c r="B70" s="5" t="s">
        <v>27</v>
      </c>
      <c r="C70" s="75">
        <v>0.12072547501418072</v>
      </c>
      <c r="N70" s="5" t="s">
        <v>27</v>
      </c>
      <c r="O70" s="75">
        <v>0.30180960569730897</v>
      </c>
      <c r="Z70" s="5" t="s">
        <v>27</v>
      </c>
      <c r="AA70" s="75">
        <v>0.49951013190164595</v>
      </c>
    </row>
    <row r="71" spans="2:27" x14ac:dyDescent="0.3">
      <c r="B71" s="5" t="s">
        <v>28</v>
      </c>
      <c r="C71" s="75">
        <v>0.17398480024968982</v>
      </c>
      <c r="N71" s="5" t="s">
        <v>28</v>
      </c>
      <c r="O71" s="75">
        <v>0.23042038488619732</v>
      </c>
      <c r="Z71" s="5" t="s">
        <v>28</v>
      </c>
      <c r="AA71" s="75">
        <v>0.55822175745965674</v>
      </c>
    </row>
    <row r="72" spans="2:27" x14ac:dyDescent="0.3">
      <c r="B72" s="5" t="s">
        <v>29</v>
      </c>
      <c r="C72" s="75">
        <v>0.13407406233808183</v>
      </c>
      <c r="N72" s="5" t="s">
        <v>29</v>
      </c>
      <c r="O72" s="75">
        <v>0.29569522713453927</v>
      </c>
      <c r="Z72" s="5" t="s">
        <v>29</v>
      </c>
      <c r="AA72" s="75">
        <v>0.5177862610468591</v>
      </c>
    </row>
    <row r="73" spans="2:27" x14ac:dyDescent="0.3">
      <c r="B73" s="5" t="s">
        <v>30</v>
      </c>
      <c r="C73" s="75">
        <v>0.14049525443297908</v>
      </c>
      <c r="N73" s="5" t="s">
        <v>30</v>
      </c>
      <c r="O73" s="75">
        <v>0.20984730260945564</v>
      </c>
      <c r="Z73" s="5" t="s">
        <v>30</v>
      </c>
      <c r="AA73" s="75">
        <v>0.42766144784886384</v>
      </c>
    </row>
    <row r="74" spans="2:27" x14ac:dyDescent="0.3">
      <c r="B74" s="5" t="s">
        <v>31</v>
      </c>
      <c r="C74" s="75">
        <v>0.16356702193478073</v>
      </c>
      <c r="N74" s="5" t="s">
        <v>31</v>
      </c>
      <c r="O74" s="75">
        <v>0.34387782605405154</v>
      </c>
      <c r="Z74" s="5" t="s">
        <v>31</v>
      </c>
      <c r="AA74" s="75">
        <v>0.51784374814638578</v>
      </c>
    </row>
    <row r="75" spans="2:27" x14ac:dyDescent="0.3">
      <c r="B75" s="5" t="s">
        <v>32</v>
      </c>
      <c r="C75" s="75">
        <v>8.1395669263442938E-2</v>
      </c>
      <c r="N75" s="5" t="s">
        <v>32</v>
      </c>
      <c r="O75" s="75">
        <v>0.20050846884124784</v>
      </c>
      <c r="Z75" s="5" t="s">
        <v>32</v>
      </c>
      <c r="AA75" s="75">
        <v>0.36778418152003234</v>
      </c>
    </row>
  </sheetData>
  <phoneticPr fontId="4"/>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0000"/>
    <pageSetUpPr fitToPage="1"/>
  </sheetPr>
  <dimension ref="A1:Q40"/>
  <sheetViews>
    <sheetView topLeftCell="A13" workbookViewId="0">
      <selection activeCell="X18" sqref="X18"/>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17" t="s">
        <v>51</v>
      </c>
      <c r="B1" s="17"/>
      <c r="C1" s="17"/>
      <c r="D1" s="17"/>
      <c r="E1" s="17"/>
      <c r="F1" s="18" t="s">
        <v>53</v>
      </c>
      <c r="G1" s="18"/>
      <c r="H1" s="18"/>
      <c r="I1" s="19" t="s">
        <v>52</v>
      </c>
    </row>
    <row r="2" spans="1:17" ht="16.2" x14ac:dyDescent="0.3">
      <c r="A2" s="124" t="s">
        <v>0</v>
      </c>
      <c r="B2" s="125"/>
      <c r="C2" s="3"/>
      <c r="D2" s="3"/>
      <c r="E2" s="3"/>
      <c r="F2" s="3"/>
      <c r="G2" s="3"/>
      <c r="H2" s="3"/>
      <c r="I2" s="3"/>
      <c r="J2" s="3"/>
      <c r="K2" s="3"/>
      <c r="L2" s="3"/>
      <c r="M2" s="3"/>
      <c r="N2" s="3"/>
      <c r="O2" s="3"/>
      <c r="P2" s="3"/>
      <c r="Q2" s="3"/>
    </row>
    <row r="3" spans="1:17" ht="16.2" x14ac:dyDescent="0.3">
      <c r="A3" s="12"/>
      <c r="B3" s="12"/>
      <c r="C3" s="3"/>
      <c r="D3" s="3"/>
      <c r="E3" s="3"/>
      <c r="F3" s="3"/>
      <c r="G3" s="3"/>
      <c r="H3" s="3"/>
      <c r="I3" s="3"/>
      <c r="J3" s="3"/>
      <c r="K3" s="3"/>
      <c r="L3" s="3"/>
      <c r="M3" s="3"/>
      <c r="N3" s="3"/>
      <c r="O3" s="3"/>
      <c r="P3" s="3"/>
      <c r="Q3" s="3"/>
    </row>
    <row r="4" spans="1:17" ht="16.2" x14ac:dyDescent="0.3">
      <c r="A4" s="126" t="s">
        <v>104</v>
      </c>
      <c r="B4" s="126"/>
      <c r="C4" s="126"/>
      <c r="D4" s="126"/>
      <c r="E4" s="126"/>
      <c r="F4" s="126"/>
      <c r="G4" s="126"/>
      <c r="H4" s="126"/>
      <c r="I4" s="126"/>
      <c r="J4" s="126"/>
      <c r="K4" s="126"/>
      <c r="L4" s="126"/>
      <c r="M4" s="126"/>
      <c r="N4" s="126"/>
      <c r="O4" s="126"/>
      <c r="P4" s="126"/>
      <c r="Q4" s="126"/>
    </row>
    <row r="5" spans="1:17" ht="16.2" x14ac:dyDescent="0.3">
      <c r="A5" s="3"/>
      <c r="B5" s="3"/>
      <c r="C5" s="3"/>
      <c r="D5" s="3"/>
      <c r="E5" s="3"/>
      <c r="F5" s="3"/>
      <c r="G5" s="3"/>
      <c r="H5" s="3"/>
      <c r="I5" s="3"/>
      <c r="J5" s="3"/>
      <c r="K5" s="3"/>
      <c r="L5" s="3"/>
      <c r="M5" s="3"/>
      <c r="N5" s="3"/>
      <c r="O5" s="3"/>
      <c r="P5" s="3"/>
      <c r="Q5" s="3"/>
    </row>
    <row r="6" spans="1:17" ht="16.2" x14ac:dyDescent="0.3">
      <c r="A6" s="126" t="s">
        <v>35</v>
      </c>
      <c r="B6" s="126"/>
      <c r="C6" s="126"/>
      <c r="D6" s="126"/>
      <c r="E6" s="126"/>
      <c r="F6" s="126"/>
      <c r="G6" s="126"/>
      <c r="H6" s="126"/>
      <c r="I6" s="126"/>
      <c r="J6" s="126"/>
      <c r="K6" s="126"/>
      <c r="L6" s="126"/>
      <c r="M6" s="126"/>
      <c r="N6" s="126"/>
      <c r="O6" s="126"/>
      <c r="P6" s="126"/>
      <c r="Q6" s="126"/>
    </row>
    <row r="7" spans="1:17" ht="16.2" x14ac:dyDescent="0.3">
      <c r="A7" s="12"/>
      <c r="B7" s="12"/>
      <c r="C7" s="12"/>
      <c r="D7" s="12"/>
      <c r="E7" s="12"/>
      <c r="F7" s="12"/>
      <c r="G7" s="12"/>
      <c r="H7" s="12"/>
      <c r="I7" s="12"/>
      <c r="J7" s="12"/>
      <c r="K7" s="12"/>
      <c r="L7" s="12"/>
      <c r="M7" s="12"/>
      <c r="N7" s="12"/>
      <c r="O7" s="12"/>
      <c r="P7" s="12"/>
      <c r="Q7" s="12"/>
    </row>
    <row r="8" spans="1:17" ht="16.2" x14ac:dyDescent="0.3">
      <c r="A8" s="23" t="s">
        <v>78</v>
      </c>
      <c r="B8" s="12"/>
      <c r="C8" s="12"/>
      <c r="D8" s="12"/>
      <c r="E8" s="12"/>
      <c r="F8" s="12"/>
      <c r="G8" s="12"/>
      <c r="H8" s="12"/>
      <c r="I8" s="12"/>
      <c r="J8" s="12"/>
      <c r="K8" s="12"/>
      <c r="L8" s="12"/>
      <c r="M8" s="12"/>
      <c r="N8" s="12"/>
      <c r="O8" s="12"/>
      <c r="P8" s="12"/>
      <c r="Q8" s="12"/>
    </row>
    <row r="9" spans="1:17" ht="16.2" x14ac:dyDescent="0.3">
      <c r="A9" s="12"/>
      <c r="B9" s="23" t="s">
        <v>79</v>
      </c>
      <c r="C9" s="12"/>
      <c r="D9" s="12"/>
      <c r="E9" s="12"/>
      <c r="F9" s="12"/>
      <c r="G9" s="12"/>
      <c r="H9" s="12"/>
      <c r="I9" s="12"/>
      <c r="J9" s="12"/>
      <c r="K9" s="12"/>
      <c r="L9" s="12"/>
      <c r="M9" s="12"/>
      <c r="N9" s="12"/>
      <c r="O9" s="12"/>
      <c r="P9" s="12"/>
      <c r="Q9" s="12"/>
    </row>
    <row r="10" spans="1:17" ht="16.2" x14ac:dyDescent="0.3">
      <c r="C10" s="3"/>
      <c r="D10" s="3"/>
      <c r="E10" s="3"/>
      <c r="F10" s="3"/>
      <c r="G10" s="3"/>
      <c r="H10" s="3"/>
      <c r="I10" s="3"/>
      <c r="J10" s="3"/>
      <c r="K10" s="3"/>
      <c r="L10" s="3"/>
      <c r="M10" s="3"/>
      <c r="N10" s="3"/>
      <c r="O10" s="3"/>
      <c r="P10" s="3"/>
      <c r="Q10" s="3"/>
    </row>
    <row r="11" spans="1:17" ht="16.2" x14ac:dyDescent="0.3">
      <c r="A11" s="13"/>
      <c r="B11" s="13"/>
      <c r="C11" s="13"/>
      <c r="D11" s="13"/>
      <c r="E11" s="13"/>
      <c r="F11" s="13"/>
      <c r="G11" s="13"/>
      <c r="H11" s="13"/>
      <c r="I11" s="13"/>
      <c r="J11" s="13"/>
      <c r="K11" s="13"/>
      <c r="L11" s="13"/>
      <c r="M11" s="127" t="s">
        <v>57</v>
      </c>
      <c r="N11" s="127"/>
      <c r="O11" s="127"/>
      <c r="P11" s="127"/>
      <c r="Q11" s="127"/>
    </row>
    <row r="12" spans="1:17" ht="24" customHeight="1" x14ac:dyDescent="0.3">
      <c r="A12" s="79" t="s">
        <v>1</v>
      </c>
      <c r="B12" s="79"/>
      <c r="C12" s="79"/>
      <c r="D12" s="79"/>
      <c r="E12" s="86" t="s">
        <v>22</v>
      </c>
      <c r="F12" s="103"/>
      <c r="G12" s="103"/>
      <c r="H12" s="103"/>
      <c r="I12" s="103"/>
      <c r="J12" s="103"/>
      <c r="K12" s="103"/>
      <c r="L12" s="103"/>
      <c r="M12" s="103"/>
      <c r="N12" s="103"/>
      <c r="O12" s="103"/>
      <c r="P12" s="196"/>
      <c r="Q12" s="11" t="s">
        <v>2</v>
      </c>
    </row>
    <row r="13" spans="1:17" ht="24" customHeight="1" x14ac:dyDescent="0.3">
      <c r="A13" s="79" t="s">
        <v>3</v>
      </c>
      <c r="B13" s="79"/>
      <c r="C13" s="79"/>
      <c r="D13" s="79"/>
      <c r="E13" s="193">
        <f>【調達AX】合計!E13</f>
        <v>0</v>
      </c>
      <c r="F13" s="194"/>
      <c r="G13" s="194"/>
      <c r="H13" s="194"/>
      <c r="I13" s="194"/>
      <c r="J13" s="194"/>
      <c r="K13" s="194"/>
      <c r="L13" s="194"/>
      <c r="M13" s="194"/>
      <c r="N13" s="194"/>
      <c r="O13" s="194"/>
      <c r="P13" s="195"/>
      <c r="Q13" s="2"/>
    </row>
    <row r="14" spans="1:17" ht="30" customHeight="1" x14ac:dyDescent="0.3">
      <c r="A14" s="190" t="s">
        <v>4</v>
      </c>
      <c r="B14" s="190"/>
      <c r="C14" s="190"/>
      <c r="D14" s="190"/>
      <c r="E14" s="187">
        <f>【調達AX】合計!E14</f>
        <v>0</v>
      </c>
      <c r="F14" s="188"/>
      <c r="G14" s="188"/>
      <c r="H14" s="188"/>
      <c r="I14" s="188"/>
      <c r="J14" s="188"/>
      <c r="K14" s="188"/>
      <c r="L14" s="188"/>
      <c r="M14" s="188"/>
      <c r="N14" s="188"/>
      <c r="O14" s="188"/>
      <c r="P14" s="189"/>
      <c r="Q14" s="44"/>
    </row>
    <row r="15" spans="1:17" ht="24" customHeight="1" x14ac:dyDescent="0.3">
      <c r="A15" s="183" t="s">
        <v>5</v>
      </c>
      <c r="B15" s="183"/>
      <c r="C15" s="183"/>
      <c r="D15" s="183"/>
      <c r="E15" s="187">
        <f>【調達AX】合計!E15</f>
        <v>0</v>
      </c>
      <c r="F15" s="188"/>
      <c r="G15" s="188"/>
      <c r="H15" s="188"/>
      <c r="I15" s="188"/>
      <c r="J15" s="188"/>
      <c r="K15" s="188"/>
      <c r="L15" s="188"/>
      <c r="M15" s="188"/>
      <c r="N15" s="188"/>
      <c r="O15" s="188"/>
      <c r="P15" s="189"/>
      <c r="Q15" s="44"/>
    </row>
    <row r="16" spans="1:17" ht="24" customHeight="1" x14ac:dyDescent="0.3">
      <c r="A16" s="183" t="s">
        <v>6</v>
      </c>
      <c r="B16" s="183"/>
      <c r="C16" s="183"/>
      <c r="D16" s="183"/>
      <c r="E16" s="187">
        <f>【調達AX】合計!E16</f>
        <v>0</v>
      </c>
      <c r="F16" s="188"/>
      <c r="G16" s="188"/>
      <c r="H16" s="188"/>
      <c r="I16" s="188"/>
      <c r="J16" s="188"/>
      <c r="K16" s="188"/>
      <c r="L16" s="188"/>
      <c r="M16" s="188"/>
      <c r="N16" s="188"/>
      <c r="O16" s="188"/>
      <c r="P16" s="189"/>
      <c r="Q16" s="44"/>
    </row>
    <row r="17" spans="1:17" ht="24" customHeight="1" x14ac:dyDescent="0.3">
      <c r="A17" s="183" t="s">
        <v>7</v>
      </c>
      <c r="B17" s="183"/>
      <c r="C17" s="183"/>
      <c r="D17" s="183"/>
      <c r="E17" s="187">
        <f>【調達AX】合計!E17</f>
        <v>0</v>
      </c>
      <c r="F17" s="188"/>
      <c r="G17" s="188"/>
      <c r="H17" s="188"/>
      <c r="I17" s="188"/>
      <c r="J17" s="188"/>
      <c r="K17" s="188"/>
      <c r="L17" s="188"/>
      <c r="M17" s="188"/>
      <c r="N17" s="188"/>
      <c r="O17" s="188"/>
      <c r="P17" s="189"/>
      <c r="Q17" s="45" t="s">
        <v>21</v>
      </c>
    </row>
    <row r="18" spans="1:17" ht="24" customHeight="1" x14ac:dyDescent="0.3">
      <c r="A18" s="183" t="s">
        <v>36</v>
      </c>
      <c r="B18" s="183"/>
      <c r="C18" s="183"/>
      <c r="D18" s="183"/>
      <c r="E18" s="187">
        <f>【調達AX】合計!E18</f>
        <v>0</v>
      </c>
      <c r="F18" s="188"/>
      <c r="G18" s="188"/>
      <c r="H18" s="188"/>
      <c r="I18" s="188"/>
      <c r="J18" s="188"/>
      <c r="K18" s="188"/>
      <c r="L18" s="188"/>
      <c r="M18" s="188"/>
      <c r="N18" s="188"/>
      <c r="O18" s="188"/>
      <c r="P18" s="189"/>
      <c r="Q18" s="45" t="s">
        <v>21</v>
      </c>
    </row>
    <row r="19" spans="1:17" ht="24" customHeight="1" x14ac:dyDescent="0.3">
      <c r="A19" s="183" t="s">
        <v>37</v>
      </c>
      <c r="B19" s="183"/>
      <c r="C19" s="183"/>
      <c r="D19" s="183"/>
      <c r="E19" s="187" t="str">
        <f>【調達AX】合計!E19</f>
        <v>－</v>
      </c>
      <c r="F19" s="188"/>
      <c r="G19" s="188"/>
      <c r="H19" s="188"/>
      <c r="I19" s="188"/>
      <c r="J19" s="188"/>
      <c r="K19" s="188"/>
      <c r="L19" s="188"/>
      <c r="M19" s="188"/>
      <c r="N19" s="188"/>
      <c r="O19" s="188"/>
      <c r="P19" s="189"/>
      <c r="Q19" s="45" t="s">
        <v>21</v>
      </c>
    </row>
    <row r="20" spans="1:17" ht="24" customHeight="1" x14ac:dyDescent="0.3">
      <c r="A20" s="190" t="s">
        <v>89</v>
      </c>
      <c r="B20" s="183"/>
      <c r="C20" s="183"/>
      <c r="D20" s="183"/>
      <c r="E20" s="45" t="s">
        <v>9</v>
      </c>
      <c r="F20" s="45" t="s">
        <v>10</v>
      </c>
      <c r="G20" s="45" t="s">
        <v>11</v>
      </c>
      <c r="H20" s="45" t="s">
        <v>12</v>
      </c>
      <c r="I20" s="45" t="s">
        <v>13</v>
      </c>
      <c r="J20" s="45" t="s">
        <v>14</v>
      </c>
      <c r="K20" s="45" t="s">
        <v>15</v>
      </c>
      <c r="L20" s="45" t="s">
        <v>16</v>
      </c>
      <c r="M20" s="45" t="s">
        <v>17</v>
      </c>
      <c r="N20" s="45" t="s">
        <v>18</v>
      </c>
      <c r="O20" s="45" t="s">
        <v>19</v>
      </c>
      <c r="P20" s="45" t="s">
        <v>20</v>
      </c>
      <c r="Q20" s="44"/>
    </row>
    <row r="21" spans="1:17" ht="24" customHeight="1" x14ac:dyDescent="0.3">
      <c r="A21" s="183"/>
      <c r="B21" s="183"/>
      <c r="C21" s="183"/>
      <c r="D21" s="183"/>
      <c r="E21" s="46">
        <f>【調達AX】合計!E29</f>
        <v>0</v>
      </c>
      <c r="F21" s="46">
        <f>【調達AX】合計!F29</f>
        <v>0</v>
      </c>
      <c r="G21" s="46">
        <f>【調達AX】合計!G29</f>
        <v>0</v>
      </c>
      <c r="H21" s="46">
        <f>【調達AX】合計!H29</f>
        <v>0</v>
      </c>
      <c r="I21" s="46">
        <f>【調達AX】合計!I29</f>
        <v>0</v>
      </c>
      <c r="J21" s="46">
        <f>【調達AX】合計!J29</f>
        <v>0</v>
      </c>
      <c r="K21" s="46">
        <f>【調達AX】合計!K29</f>
        <v>0</v>
      </c>
      <c r="L21" s="46">
        <f>【調達AX】合計!L29</f>
        <v>0</v>
      </c>
      <c r="M21" s="46">
        <f>【調達AX】合計!M29</f>
        <v>0</v>
      </c>
      <c r="N21" s="46">
        <f>【調達AX】合計!N29</f>
        <v>0</v>
      </c>
      <c r="O21" s="46">
        <f>【調達AX】合計!O29</f>
        <v>0</v>
      </c>
      <c r="P21" s="46">
        <f>【調達AX】合計!P29</f>
        <v>0</v>
      </c>
      <c r="Q21" s="45" t="s">
        <v>21</v>
      </c>
    </row>
    <row r="22" spans="1:17" ht="30.6" customHeight="1" x14ac:dyDescent="0.3">
      <c r="A22" s="190" t="s">
        <v>90</v>
      </c>
      <c r="B22" s="183"/>
      <c r="C22" s="183"/>
      <c r="D22" s="183"/>
      <c r="E22" s="184">
        <f>【調達AX】合計!E30</f>
        <v>0</v>
      </c>
      <c r="F22" s="185"/>
      <c r="G22" s="185"/>
      <c r="H22" s="185"/>
      <c r="I22" s="185"/>
      <c r="J22" s="185"/>
      <c r="K22" s="185"/>
      <c r="L22" s="185"/>
      <c r="M22" s="185"/>
      <c r="N22" s="185"/>
      <c r="O22" s="185"/>
      <c r="P22" s="186"/>
      <c r="Q22" s="45" t="s">
        <v>21</v>
      </c>
    </row>
    <row r="23" spans="1:17" ht="24" customHeight="1" x14ac:dyDescent="0.3">
      <c r="A23" s="191" t="s">
        <v>91</v>
      </c>
      <c r="B23" s="192"/>
      <c r="C23" s="192"/>
      <c r="D23" s="192"/>
      <c r="E23" s="11" t="s">
        <v>9</v>
      </c>
      <c r="F23" s="11" t="s">
        <v>10</v>
      </c>
      <c r="G23" s="11" t="s">
        <v>11</v>
      </c>
      <c r="H23" s="11" t="s">
        <v>12</v>
      </c>
      <c r="I23" s="11" t="s">
        <v>13</v>
      </c>
      <c r="J23" s="11" t="s">
        <v>14</v>
      </c>
      <c r="K23" s="11" t="s">
        <v>15</v>
      </c>
      <c r="L23" s="11" t="s">
        <v>16</v>
      </c>
      <c r="M23" s="11" t="s">
        <v>17</v>
      </c>
      <c r="N23" s="11" t="s">
        <v>18</v>
      </c>
      <c r="O23" s="11" t="s">
        <v>19</v>
      </c>
      <c r="P23" s="11" t="s">
        <v>20</v>
      </c>
      <c r="Q23" s="2"/>
    </row>
    <row r="24" spans="1:17" ht="24" customHeight="1" x14ac:dyDescent="0.3">
      <c r="A24" s="192"/>
      <c r="B24" s="192"/>
      <c r="C24" s="192"/>
      <c r="D24" s="192"/>
      <c r="E24" s="47">
        <f>【調達AX】合計!E34+ROUND(【調達AX】合計!E24,0)</f>
        <v>0</v>
      </c>
      <c r="F24" s="47">
        <f>【調達AX】合計!F34+ROUND(【調達AX】合計!F24,0)</f>
        <v>0</v>
      </c>
      <c r="G24" s="47">
        <f>【調達AX】合計!G34+ROUND(【調達AX】合計!G24,0)</f>
        <v>0</v>
      </c>
      <c r="H24" s="47">
        <f>【調達AX】合計!H34+ROUND(【調達AX】合計!H24,0)</f>
        <v>0</v>
      </c>
      <c r="I24" s="47">
        <f>【調達AX】合計!I34+ROUND(【調達AX】合計!I24,0)</f>
        <v>0</v>
      </c>
      <c r="J24" s="47">
        <f>【調達AX】合計!J34+ROUND(【調達AX】合計!J24,0)</f>
        <v>0</v>
      </c>
      <c r="K24" s="47">
        <f>【調達AX】合計!K34+ROUND(【調達AX】合計!K24,0)</f>
        <v>0</v>
      </c>
      <c r="L24" s="47">
        <f>【調達AX】合計!L34+ROUND(【調達AX】合計!L24,0)</f>
        <v>0</v>
      </c>
      <c r="M24" s="47">
        <f>【調達AX】合計!M34+ROUND(【調達AX】合計!M24,0)</f>
        <v>0</v>
      </c>
      <c r="N24" s="47">
        <f>【調達AX】合計!N34+ROUND(【調達AX】合計!N24,0)</f>
        <v>0</v>
      </c>
      <c r="O24" s="47">
        <f>【調達AX】合計!O34+ROUND(【調達AX】合計!O24,0)</f>
        <v>0</v>
      </c>
      <c r="P24" s="47">
        <f>【調達AX】合計!P34+ROUND(【調達AX】合計!P24,0)</f>
        <v>0</v>
      </c>
      <c r="Q24" s="10" t="s">
        <v>21</v>
      </c>
    </row>
    <row r="25" spans="1:17" ht="24" customHeight="1" x14ac:dyDescent="0.3">
      <c r="A25" s="190" t="s">
        <v>59</v>
      </c>
      <c r="B25" s="183"/>
      <c r="C25" s="183"/>
      <c r="D25" s="183"/>
      <c r="E25" s="45" t="s">
        <v>9</v>
      </c>
      <c r="F25" s="45" t="s">
        <v>10</v>
      </c>
      <c r="G25" s="45" t="s">
        <v>11</v>
      </c>
      <c r="H25" s="45" t="s">
        <v>12</v>
      </c>
      <c r="I25" s="45" t="s">
        <v>13</v>
      </c>
      <c r="J25" s="45" t="s">
        <v>14</v>
      </c>
      <c r="K25" s="45" t="s">
        <v>15</v>
      </c>
      <c r="L25" s="45" t="s">
        <v>16</v>
      </c>
      <c r="M25" s="45" t="s">
        <v>17</v>
      </c>
      <c r="N25" s="45" t="s">
        <v>18</v>
      </c>
      <c r="O25" s="45" t="s">
        <v>19</v>
      </c>
      <c r="P25" s="45" t="s">
        <v>20</v>
      </c>
      <c r="Q25" s="44"/>
    </row>
    <row r="26" spans="1:17" ht="24" customHeight="1" x14ac:dyDescent="0.3">
      <c r="A26" s="183"/>
      <c r="B26" s="183"/>
      <c r="C26" s="183"/>
      <c r="D26" s="183"/>
      <c r="E26" s="46">
        <f>【調達AX】合計!E34</f>
        <v>0</v>
      </c>
      <c r="F26" s="46">
        <f>【調達AX】合計!F34</f>
        <v>0</v>
      </c>
      <c r="G26" s="46">
        <f>【調達AX】合計!G34</f>
        <v>0</v>
      </c>
      <c r="H26" s="46">
        <f>【調達AX】合計!H34</f>
        <v>0</v>
      </c>
      <c r="I26" s="46">
        <f>【調達AX】合計!I34</f>
        <v>0</v>
      </c>
      <c r="J26" s="46">
        <f>【調達AX】合計!J34</f>
        <v>0</v>
      </c>
      <c r="K26" s="46">
        <f>【調達AX】合計!K34</f>
        <v>0</v>
      </c>
      <c r="L26" s="46">
        <f>【調達AX】合計!L34</f>
        <v>0</v>
      </c>
      <c r="M26" s="46">
        <f>【調達AX】合計!M34</f>
        <v>0</v>
      </c>
      <c r="N26" s="46">
        <f>【調達AX】合計!N34</f>
        <v>0</v>
      </c>
      <c r="O26" s="46">
        <f>【調達AX】合計!O34</f>
        <v>0</v>
      </c>
      <c r="P26" s="46">
        <f>【調達AX】合計!P34</f>
        <v>0</v>
      </c>
      <c r="Q26" s="45" t="s">
        <v>21</v>
      </c>
    </row>
    <row r="27" spans="1:17" ht="24" customHeight="1" x14ac:dyDescent="0.3">
      <c r="A27" s="183" t="s">
        <v>8</v>
      </c>
      <c r="B27" s="183"/>
      <c r="C27" s="183"/>
      <c r="D27" s="183"/>
      <c r="E27" s="184">
        <f>【調達AX】合計!E35</f>
        <v>0</v>
      </c>
      <c r="F27" s="185"/>
      <c r="G27" s="185"/>
      <c r="H27" s="185"/>
      <c r="I27" s="185"/>
      <c r="J27" s="185"/>
      <c r="K27" s="185"/>
      <c r="L27" s="185"/>
      <c r="M27" s="185"/>
      <c r="N27" s="185"/>
      <c r="O27" s="185"/>
      <c r="P27" s="186"/>
      <c r="Q27" s="45" t="s">
        <v>21</v>
      </c>
    </row>
    <row r="28" spans="1:17" x14ac:dyDescent="0.3">
      <c r="A28" s="1" t="s">
        <v>23</v>
      </c>
    </row>
    <row r="29" spans="1:17" x14ac:dyDescent="0.3">
      <c r="A29" s="1" t="s">
        <v>81</v>
      </c>
    </row>
    <row r="30" spans="1:17" x14ac:dyDescent="0.3">
      <c r="B30" s="1" t="s">
        <v>83</v>
      </c>
    </row>
    <row r="31" spans="1:17" x14ac:dyDescent="0.3">
      <c r="B31" s="1" t="s">
        <v>50</v>
      </c>
    </row>
    <row r="32" spans="1:17" x14ac:dyDescent="0.3">
      <c r="B32" s="16" t="s">
        <v>49</v>
      </c>
    </row>
    <row r="33" spans="1:2" x14ac:dyDescent="0.3">
      <c r="B33" s="1" t="s">
        <v>47</v>
      </c>
    </row>
    <row r="34" spans="1:2" x14ac:dyDescent="0.3">
      <c r="B34" s="16" t="s">
        <v>77</v>
      </c>
    </row>
    <row r="35" spans="1:2" x14ac:dyDescent="0.3">
      <c r="B35" s="1" t="s">
        <v>46</v>
      </c>
    </row>
    <row r="37" spans="1:2" x14ac:dyDescent="0.3">
      <c r="A37" s="1" t="s">
        <v>82</v>
      </c>
    </row>
    <row r="38" spans="1:2" x14ac:dyDescent="0.3">
      <c r="B38" s="1" t="s">
        <v>76</v>
      </c>
    </row>
    <row r="39" spans="1:2" x14ac:dyDescent="0.3">
      <c r="B39" s="1" t="s">
        <v>74</v>
      </c>
    </row>
    <row r="40" spans="1:2" x14ac:dyDescent="0.3">
      <c r="B40" s="1" t="s">
        <v>75</v>
      </c>
    </row>
  </sheetData>
  <dataConsolidate/>
  <mergeCells count="27">
    <mergeCell ref="A2:B2"/>
    <mergeCell ref="A4:Q4"/>
    <mergeCell ref="A6:Q6"/>
    <mergeCell ref="A12:D12"/>
    <mergeCell ref="E12:P12"/>
    <mergeCell ref="M11:Q11"/>
    <mergeCell ref="E13:P13"/>
    <mergeCell ref="A17:D17"/>
    <mergeCell ref="E17:P17"/>
    <mergeCell ref="A18:D18"/>
    <mergeCell ref="E18:P18"/>
    <mergeCell ref="A13:D13"/>
    <mergeCell ref="A14:D14"/>
    <mergeCell ref="E14:P14"/>
    <mergeCell ref="A15:D15"/>
    <mergeCell ref="E15:P15"/>
    <mergeCell ref="A27:D27"/>
    <mergeCell ref="E27:P27"/>
    <mergeCell ref="E16:P16"/>
    <mergeCell ref="A19:D19"/>
    <mergeCell ref="E19:P19"/>
    <mergeCell ref="A20:D21"/>
    <mergeCell ref="A22:D22"/>
    <mergeCell ref="E22:P22"/>
    <mergeCell ref="A23:D24"/>
    <mergeCell ref="A16:D16"/>
    <mergeCell ref="A25:D26"/>
  </mergeCells>
  <phoneticPr fontId="4"/>
  <conditionalFormatting sqref="E22:P22">
    <cfRule type="cellIs" dxfId="2" priority="3" operator="lessThan">
      <formula>1000</formula>
    </cfRule>
  </conditionalFormatting>
  <conditionalFormatting sqref="E27:P27">
    <cfRule type="cellIs" dxfId="1" priority="1" operator="lessThan">
      <formula>1000</formula>
    </cfRule>
    <cfRule type="cellIs" dxfId="0" priority="4" operator="greaterThan">
      <formula>$E$22</formula>
    </cfRule>
  </conditionalFormatting>
  <pageMargins left="0.11811023622047245" right="0.11811023622047245" top="0.35433070866141736" bottom="0.35433070866141736" header="0.31496062992125984" footer="0.31496062992125984"/>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F401D-8F05-4C26-969B-52BCA615B7AE}">
  <sheetPr codeName="Sheet9">
    <tabColor theme="0" tint="-0.499984740745262"/>
    <pageSetUpPr fitToPage="1"/>
  </sheetPr>
  <dimension ref="A1:Z54"/>
  <sheetViews>
    <sheetView showGridLines="0" zoomScale="85" zoomScaleNormal="85" workbookViewId="0"/>
  </sheetViews>
  <sheetFormatPr defaultColWidth="9" defaultRowHeight="15" x14ac:dyDescent="0.3"/>
  <cols>
    <col min="1" max="4" width="5.6640625" style="1" customWidth="1"/>
    <col min="5" max="16" width="12.77734375" style="1" customWidth="1"/>
    <col min="17" max="20" width="5.6640625" style="1" customWidth="1"/>
    <col min="21" max="16384" width="9" style="1"/>
  </cols>
  <sheetData>
    <row r="1" spans="1:17" ht="16.2" x14ac:dyDescent="0.3">
      <c r="A1" s="17" t="s">
        <v>51</v>
      </c>
      <c r="B1" s="17"/>
      <c r="C1" s="17"/>
      <c r="D1" s="17"/>
      <c r="E1" s="17"/>
      <c r="F1" s="35" t="s">
        <v>53</v>
      </c>
      <c r="G1" s="35"/>
      <c r="H1" s="35"/>
      <c r="I1" s="19" t="s">
        <v>52</v>
      </c>
    </row>
    <row r="2" spans="1:17" ht="16.2" x14ac:dyDescent="0.3">
      <c r="A2" s="124" t="s">
        <v>0</v>
      </c>
      <c r="B2" s="125"/>
      <c r="C2" s="131"/>
      <c r="D2" s="132"/>
      <c r="E2" s="3"/>
      <c r="F2" s="3"/>
      <c r="G2" s="3"/>
      <c r="H2" s="3"/>
      <c r="I2" s="3"/>
      <c r="J2" s="3"/>
      <c r="K2" s="3"/>
      <c r="L2" s="3"/>
      <c r="M2" s="3"/>
      <c r="N2" s="3"/>
      <c r="O2" s="3"/>
      <c r="P2" s="3"/>
      <c r="Q2" s="3"/>
    </row>
    <row r="3" spans="1:17" ht="16.2" x14ac:dyDescent="0.3">
      <c r="A3" s="23"/>
      <c r="B3" s="12"/>
      <c r="C3" s="3"/>
      <c r="D3" s="3"/>
      <c r="E3" s="3"/>
      <c r="F3" s="3"/>
      <c r="G3" s="3"/>
      <c r="H3" s="3"/>
      <c r="I3" s="3"/>
      <c r="J3" s="3"/>
      <c r="K3" s="3"/>
      <c r="L3" s="3"/>
      <c r="M3" s="3"/>
      <c r="N3" s="3"/>
      <c r="O3" s="3"/>
      <c r="P3" s="3"/>
      <c r="Q3" s="3"/>
    </row>
    <row r="4" spans="1:17" ht="16.2" x14ac:dyDescent="0.3">
      <c r="A4" s="126" t="s">
        <v>124</v>
      </c>
      <c r="B4" s="126"/>
      <c r="C4" s="126"/>
      <c r="D4" s="126"/>
      <c r="E4" s="126"/>
      <c r="F4" s="126"/>
      <c r="G4" s="126"/>
      <c r="H4" s="126"/>
      <c r="I4" s="126"/>
      <c r="J4" s="126"/>
      <c r="K4" s="126"/>
      <c r="L4" s="126"/>
      <c r="M4" s="126"/>
      <c r="N4" s="126"/>
      <c r="O4" s="126"/>
      <c r="P4" s="126"/>
      <c r="Q4" s="126"/>
    </row>
    <row r="5" spans="1:17" ht="16.2" x14ac:dyDescent="0.3">
      <c r="A5" s="3"/>
      <c r="B5" s="3"/>
      <c r="C5" s="3"/>
      <c r="D5" s="3"/>
      <c r="E5" s="3"/>
      <c r="F5" s="3"/>
      <c r="G5" s="3"/>
      <c r="H5" s="3"/>
      <c r="I5" s="3"/>
      <c r="J5" s="3"/>
      <c r="K5" s="3"/>
      <c r="L5" s="3"/>
      <c r="M5" s="3"/>
      <c r="N5" s="3"/>
      <c r="O5" s="3"/>
      <c r="P5" s="3"/>
      <c r="Q5" s="3"/>
    </row>
    <row r="6" spans="1:17" ht="16.2" x14ac:dyDescent="0.3">
      <c r="A6" s="126" t="s">
        <v>44</v>
      </c>
      <c r="B6" s="126"/>
      <c r="C6" s="126"/>
      <c r="D6" s="126"/>
      <c r="E6" s="126"/>
      <c r="F6" s="126"/>
      <c r="G6" s="126"/>
      <c r="H6" s="126"/>
      <c r="I6" s="126"/>
      <c r="J6" s="126"/>
      <c r="K6" s="126"/>
      <c r="L6" s="126"/>
      <c r="M6" s="126"/>
      <c r="N6" s="126"/>
      <c r="O6" s="126"/>
      <c r="P6" s="126"/>
      <c r="Q6" s="126"/>
    </row>
    <row r="7" spans="1:17" ht="16.2" x14ac:dyDescent="0.3">
      <c r="C7" s="3"/>
      <c r="D7" s="3"/>
      <c r="E7" s="3"/>
      <c r="F7" s="3"/>
      <c r="G7" s="3"/>
      <c r="H7" s="3"/>
      <c r="I7" s="3"/>
      <c r="J7" s="3"/>
      <c r="K7" s="3"/>
      <c r="L7" s="3"/>
      <c r="M7" s="3"/>
      <c r="N7" s="3"/>
      <c r="O7" s="3"/>
      <c r="P7" s="3"/>
      <c r="Q7" s="3"/>
    </row>
    <row r="8" spans="1:17" ht="16.2" x14ac:dyDescent="0.3">
      <c r="A8" s="38"/>
      <c r="B8" s="38"/>
      <c r="C8" s="38"/>
      <c r="D8" s="38"/>
      <c r="E8" s="38"/>
      <c r="F8" s="38"/>
      <c r="G8" s="38"/>
      <c r="H8" s="38"/>
      <c r="I8" s="38"/>
      <c r="J8" s="38"/>
      <c r="K8" s="39"/>
      <c r="L8" s="38"/>
      <c r="M8" s="172" t="str">
        <f>'記載例（合計）'!$M$11</f>
        <v>&lt;会社名&gt;</v>
      </c>
      <c r="N8" s="172"/>
      <c r="O8" s="172"/>
      <c r="P8" s="172"/>
      <c r="Q8" s="172"/>
    </row>
    <row r="9" spans="1:17" ht="24" customHeight="1" thickBot="1" x14ac:dyDescent="0.35">
      <c r="A9" s="79" t="s">
        <v>1</v>
      </c>
      <c r="B9" s="79"/>
      <c r="C9" s="79"/>
      <c r="D9" s="79"/>
      <c r="E9" s="128" t="s">
        <v>22</v>
      </c>
      <c r="F9" s="129"/>
      <c r="G9" s="129"/>
      <c r="H9" s="129"/>
      <c r="I9" s="129"/>
      <c r="J9" s="129"/>
      <c r="K9" s="129"/>
      <c r="L9" s="129"/>
      <c r="M9" s="129"/>
      <c r="N9" s="129"/>
      <c r="O9" s="129"/>
      <c r="P9" s="130"/>
      <c r="Q9" s="11" t="s">
        <v>2</v>
      </c>
    </row>
    <row r="10" spans="1:17" ht="24" customHeight="1" x14ac:dyDescent="0.3">
      <c r="A10" s="79" t="s">
        <v>3</v>
      </c>
      <c r="B10" s="79"/>
      <c r="C10" s="79"/>
      <c r="D10" s="86"/>
      <c r="E10" s="169">
        <v>0</v>
      </c>
      <c r="F10" s="170"/>
      <c r="G10" s="170"/>
      <c r="H10" s="170"/>
      <c r="I10" s="170"/>
      <c r="J10" s="170"/>
      <c r="K10" s="170"/>
      <c r="L10" s="170"/>
      <c r="M10" s="170"/>
      <c r="N10" s="170"/>
      <c r="O10" s="170"/>
      <c r="P10" s="171"/>
      <c r="Q10" s="26"/>
    </row>
    <row r="11" spans="1:17" ht="30" customHeight="1" x14ac:dyDescent="0.3">
      <c r="A11" s="78" t="s">
        <v>4</v>
      </c>
      <c r="B11" s="78"/>
      <c r="C11" s="78"/>
      <c r="D11" s="90"/>
      <c r="E11" s="165" t="s">
        <v>105</v>
      </c>
      <c r="F11" s="166"/>
      <c r="G11" s="166"/>
      <c r="H11" s="166"/>
      <c r="I11" s="166"/>
      <c r="J11" s="166"/>
      <c r="K11" s="166"/>
      <c r="L11" s="166"/>
      <c r="M11" s="166"/>
      <c r="N11" s="166"/>
      <c r="O11" s="166"/>
      <c r="P11" s="167"/>
      <c r="Q11" s="26"/>
    </row>
    <row r="12" spans="1:17" ht="24" customHeight="1" x14ac:dyDescent="0.3">
      <c r="A12" s="79" t="s">
        <v>5</v>
      </c>
      <c r="B12" s="79"/>
      <c r="C12" s="79"/>
      <c r="D12" s="86"/>
      <c r="E12" s="165" t="s">
        <v>106</v>
      </c>
      <c r="F12" s="166"/>
      <c r="G12" s="166"/>
      <c r="H12" s="166"/>
      <c r="I12" s="166"/>
      <c r="J12" s="166"/>
      <c r="K12" s="166"/>
      <c r="L12" s="166"/>
      <c r="M12" s="166"/>
      <c r="N12" s="166"/>
      <c r="O12" s="166"/>
      <c r="P12" s="167"/>
      <c r="Q12" s="26"/>
    </row>
    <row r="13" spans="1:17" ht="24" customHeight="1" x14ac:dyDescent="0.3">
      <c r="A13" s="79" t="s">
        <v>6</v>
      </c>
      <c r="B13" s="79"/>
      <c r="C13" s="79"/>
      <c r="D13" s="86"/>
      <c r="E13" s="165" t="s">
        <v>107</v>
      </c>
      <c r="F13" s="166"/>
      <c r="G13" s="166"/>
      <c r="H13" s="166"/>
      <c r="I13" s="166"/>
      <c r="J13" s="166"/>
      <c r="K13" s="166"/>
      <c r="L13" s="166"/>
      <c r="M13" s="166"/>
      <c r="N13" s="166"/>
      <c r="O13" s="166"/>
      <c r="P13" s="167"/>
      <c r="Q13" s="26"/>
    </row>
    <row r="14" spans="1:17" ht="24" customHeight="1" x14ac:dyDescent="0.3">
      <c r="A14" s="79" t="s">
        <v>7</v>
      </c>
      <c r="B14" s="79"/>
      <c r="C14" s="79"/>
      <c r="D14" s="86"/>
      <c r="E14" s="107">
        <v>150000</v>
      </c>
      <c r="F14" s="108"/>
      <c r="G14" s="108"/>
      <c r="H14" s="108"/>
      <c r="I14" s="108"/>
      <c r="J14" s="108"/>
      <c r="K14" s="108"/>
      <c r="L14" s="108"/>
      <c r="M14" s="108"/>
      <c r="N14" s="108"/>
      <c r="O14" s="108"/>
      <c r="P14" s="109"/>
      <c r="Q14" s="27" t="s">
        <v>21</v>
      </c>
    </row>
    <row r="15" spans="1:17" ht="40.200000000000003" customHeight="1" x14ac:dyDescent="0.3">
      <c r="A15" s="96" t="s">
        <v>113</v>
      </c>
      <c r="B15" s="97"/>
      <c r="C15" s="97"/>
      <c r="D15" s="168"/>
      <c r="E15" s="107">
        <v>100000</v>
      </c>
      <c r="F15" s="108"/>
      <c r="G15" s="108"/>
      <c r="H15" s="108"/>
      <c r="I15" s="108"/>
      <c r="J15" s="108"/>
      <c r="K15" s="108"/>
      <c r="L15" s="108"/>
      <c r="M15" s="108"/>
      <c r="N15" s="108"/>
      <c r="O15" s="108"/>
      <c r="P15" s="109"/>
      <c r="Q15" s="30" t="s">
        <v>21</v>
      </c>
    </row>
    <row r="16" spans="1:17" ht="36.6" customHeight="1" thickBot="1" x14ac:dyDescent="0.35">
      <c r="A16" s="78" t="s">
        <v>84</v>
      </c>
      <c r="B16" s="79"/>
      <c r="C16" s="79"/>
      <c r="D16" s="86"/>
      <c r="E16" s="153">
        <v>3.8907959967627949E-2</v>
      </c>
      <c r="F16" s="154"/>
      <c r="G16" s="154"/>
      <c r="H16" s="154"/>
      <c r="I16" s="154"/>
      <c r="J16" s="154"/>
      <c r="K16" s="154"/>
      <c r="L16" s="154"/>
      <c r="M16" s="154"/>
      <c r="N16" s="154"/>
      <c r="O16" s="154"/>
      <c r="P16" s="155"/>
      <c r="Q16" s="30" t="s">
        <v>86</v>
      </c>
    </row>
    <row r="17" spans="1:19" ht="24" customHeight="1" x14ac:dyDescent="0.3">
      <c r="A17" s="78" t="s">
        <v>85</v>
      </c>
      <c r="B17" s="79"/>
      <c r="C17" s="79"/>
      <c r="D17" s="79"/>
      <c r="E17" s="42" t="s">
        <v>9</v>
      </c>
      <c r="F17" s="42" t="s">
        <v>10</v>
      </c>
      <c r="G17" s="42" t="s">
        <v>11</v>
      </c>
      <c r="H17" s="42" t="s">
        <v>12</v>
      </c>
      <c r="I17" s="42" t="s">
        <v>13</v>
      </c>
      <c r="J17" s="42" t="s">
        <v>14</v>
      </c>
      <c r="K17" s="42" t="s">
        <v>15</v>
      </c>
      <c r="L17" s="42" t="s">
        <v>16</v>
      </c>
      <c r="M17" s="42" t="s">
        <v>17</v>
      </c>
      <c r="N17" s="42" t="s">
        <v>18</v>
      </c>
      <c r="O17" s="42" t="s">
        <v>19</v>
      </c>
      <c r="P17" s="42" t="s">
        <v>20</v>
      </c>
      <c r="Q17" s="25"/>
    </row>
    <row r="18" spans="1:19" ht="24" customHeight="1" thickBot="1" x14ac:dyDescent="0.35">
      <c r="A18" s="79"/>
      <c r="B18" s="79"/>
      <c r="C18" s="79"/>
      <c r="D18" s="79"/>
      <c r="E18" s="43">
        <v>1.2142600650463761E-2</v>
      </c>
      <c r="F18" s="43">
        <v>3.7828330290400392E-2</v>
      </c>
      <c r="G18" s="43">
        <v>6.4898635830027335E-2</v>
      </c>
      <c r="H18" s="43">
        <v>9.0640911938341839E-2</v>
      </c>
      <c r="I18" s="43">
        <v>9.1073735238599157E-2</v>
      </c>
      <c r="J18" s="43">
        <v>4.1116201553973442E-2</v>
      </c>
      <c r="K18" s="43">
        <v>6.9769827108486096E-3</v>
      </c>
      <c r="L18" s="43">
        <v>5.9511484115288768E-3</v>
      </c>
      <c r="M18" s="43">
        <v>5.438518987742562E-3</v>
      </c>
      <c r="N18" s="43">
        <v>1.1499157976160098E-2</v>
      </c>
      <c r="O18" s="43">
        <v>1.3789516971117648E-2</v>
      </c>
      <c r="P18" s="43">
        <v>1.1614655113282447E-2</v>
      </c>
      <c r="Q18" s="25" t="s">
        <v>86</v>
      </c>
    </row>
    <row r="19" spans="1:19" ht="24" customHeight="1" x14ac:dyDescent="0.3">
      <c r="A19" s="78" t="s">
        <v>88</v>
      </c>
      <c r="B19" s="79"/>
      <c r="C19" s="79"/>
      <c r="D19" s="86"/>
      <c r="E19" s="32" t="s">
        <v>9</v>
      </c>
      <c r="F19" s="33" t="s">
        <v>10</v>
      </c>
      <c r="G19" s="33" t="s">
        <v>11</v>
      </c>
      <c r="H19" s="33" t="s">
        <v>12</v>
      </c>
      <c r="I19" s="33" t="s">
        <v>13</v>
      </c>
      <c r="J19" s="33" t="s">
        <v>14</v>
      </c>
      <c r="K19" s="33" t="s">
        <v>15</v>
      </c>
      <c r="L19" s="33" t="s">
        <v>16</v>
      </c>
      <c r="M19" s="33" t="s">
        <v>17</v>
      </c>
      <c r="N19" s="33" t="s">
        <v>18</v>
      </c>
      <c r="O19" s="33" t="s">
        <v>19</v>
      </c>
      <c r="P19" s="34" t="s">
        <v>20</v>
      </c>
      <c r="Q19" s="30"/>
    </row>
    <row r="20" spans="1:19" ht="24" customHeight="1" x14ac:dyDescent="0.3">
      <c r="A20" s="79"/>
      <c r="B20" s="79"/>
      <c r="C20" s="79"/>
      <c r="D20" s="86"/>
      <c r="E20" s="52">
        <v>441</v>
      </c>
      <c r="F20" s="53">
        <v>1636</v>
      </c>
      <c r="G20" s="53">
        <v>1862</v>
      </c>
      <c r="H20" s="53">
        <v>2376</v>
      </c>
      <c r="I20" s="53">
        <v>2745</v>
      </c>
      <c r="J20" s="53">
        <v>1703</v>
      </c>
      <c r="K20" s="53">
        <v>1030</v>
      </c>
      <c r="L20" s="53">
        <v>40</v>
      </c>
      <c r="M20" s="53">
        <v>396</v>
      </c>
      <c r="N20" s="53">
        <v>508</v>
      </c>
      <c r="O20" s="53">
        <v>282</v>
      </c>
      <c r="P20" s="54">
        <v>227</v>
      </c>
      <c r="Q20" s="30" t="s">
        <v>21</v>
      </c>
    </row>
    <row r="21" spans="1:19" ht="36.75" customHeight="1" x14ac:dyDescent="0.3">
      <c r="A21" s="78" t="s">
        <v>95</v>
      </c>
      <c r="B21" s="79"/>
      <c r="C21" s="79"/>
      <c r="D21" s="86"/>
      <c r="E21" s="107">
        <v>1312</v>
      </c>
      <c r="F21" s="108"/>
      <c r="G21" s="108"/>
      <c r="H21" s="108"/>
      <c r="I21" s="108"/>
      <c r="J21" s="108"/>
      <c r="K21" s="108"/>
      <c r="L21" s="108"/>
      <c r="M21" s="108"/>
      <c r="N21" s="108"/>
      <c r="O21" s="108"/>
      <c r="P21" s="109"/>
      <c r="Q21" s="30" t="s">
        <v>21</v>
      </c>
    </row>
    <row r="22" spans="1:19" ht="24" customHeight="1" x14ac:dyDescent="0.3">
      <c r="A22" s="78" t="s">
        <v>117</v>
      </c>
      <c r="B22" s="79"/>
      <c r="C22" s="79"/>
      <c r="D22" s="86"/>
      <c r="E22" s="28" t="s">
        <v>9</v>
      </c>
      <c r="F22" s="11" t="s">
        <v>10</v>
      </c>
      <c r="G22" s="11" t="s">
        <v>11</v>
      </c>
      <c r="H22" s="11" t="s">
        <v>12</v>
      </c>
      <c r="I22" s="11" t="s">
        <v>13</v>
      </c>
      <c r="J22" s="11" t="s">
        <v>14</v>
      </c>
      <c r="K22" s="11" t="s">
        <v>15</v>
      </c>
      <c r="L22" s="11" t="s">
        <v>16</v>
      </c>
      <c r="M22" s="11" t="s">
        <v>17</v>
      </c>
      <c r="N22" s="11" t="s">
        <v>18</v>
      </c>
      <c r="O22" s="11" t="s">
        <v>19</v>
      </c>
      <c r="P22" s="29" t="s">
        <v>20</v>
      </c>
      <c r="Q22" s="30"/>
    </row>
    <row r="23" spans="1:19" ht="24" customHeight="1" x14ac:dyDescent="0.3">
      <c r="A23" s="79"/>
      <c r="B23" s="79"/>
      <c r="C23" s="79"/>
      <c r="D23" s="86"/>
      <c r="E23" s="52">
        <v>5000</v>
      </c>
      <c r="F23" s="53">
        <v>5000</v>
      </c>
      <c r="G23" s="53">
        <v>5000</v>
      </c>
      <c r="H23" s="53">
        <v>5000</v>
      </c>
      <c r="I23" s="53">
        <v>5000</v>
      </c>
      <c r="J23" s="53">
        <v>5000</v>
      </c>
      <c r="K23" s="53">
        <v>5000</v>
      </c>
      <c r="L23" s="53">
        <v>5000</v>
      </c>
      <c r="M23" s="53">
        <v>5000</v>
      </c>
      <c r="N23" s="53">
        <v>5000</v>
      </c>
      <c r="O23" s="53">
        <v>5000</v>
      </c>
      <c r="P23" s="54">
        <v>5000</v>
      </c>
      <c r="Q23" s="30" t="s">
        <v>21</v>
      </c>
    </row>
    <row r="24" spans="1:19" ht="36.6" customHeight="1" thickBot="1" x14ac:dyDescent="0.35">
      <c r="A24" s="78" t="s">
        <v>87</v>
      </c>
      <c r="B24" s="79"/>
      <c r="C24" s="79"/>
      <c r="D24" s="86"/>
      <c r="E24" s="156">
        <v>656</v>
      </c>
      <c r="F24" s="157"/>
      <c r="G24" s="157"/>
      <c r="H24" s="157"/>
      <c r="I24" s="157"/>
      <c r="J24" s="157"/>
      <c r="K24" s="157"/>
      <c r="L24" s="157"/>
      <c r="M24" s="157"/>
      <c r="N24" s="157"/>
      <c r="O24" s="157"/>
      <c r="P24" s="158"/>
      <c r="Q24" s="30" t="s">
        <v>21</v>
      </c>
    </row>
    <row r="25" spans="1:19" ht="36.6" customHeight="1" x14ac:dyDescent="0.3">
      <c r="A25" s="98" t="s">
        <v>114</v>
      </c>
      <c r="B25" s="99"/>
      <c r="C25" s="99"/>
      <c r="D25" s="99"/>
      <c r="E25" s="162">
        <v>150000</v>
      </c>
      <c r="F25" s="163"/>
      <c r="G25" s="163"/>
      <c r="H25" s="163"/>
      <c r="I25" s="163"/>
      <c r="J25" s="163"/>
      <c r="K25" s="163"/>
      <c r="L25" s="163"/>
      <c r="M25" s="163"/>
      <c r="N25" s="163"/>
      <c r="O25" s="163"/>
      <c r="P25" s="164"/>
      <c r="Q25" s="30" t="s">
        <v>21</v>
      </c>
    </row>
    <row r="26" spans="1:19" ht="36.6" customHeight="1" x14ac:dyDescent="0.3">
      <c r="A26" s="90" t="s">
        <v>108</v>
      </c>
      <c r="B26" s="91"/>
      <c r="C26" s="91"/>
      <c r="D26" s="92"/>
      <c r="E26" s="159">
        <v>100000</v>
      </c>
      <c r="F26" s="160"/>
      <c r="G26" s="160"/>
      <c r="H26" s="160"/>
      <c r="I26" s="160"/>
      <c r="J26" s="160"/>
      <c r="K26" s="160"/>
      <c r="L26" s="160"/>
      <c r="M26" s="160"/>
      <c r="N26" s="160"/>
      <c r="O26" s="160"/>
      <c r="P26" s="161"/>
      <c r="Q26" s="25" t="s">
        <v>21</v>
      </c>
      <c r="S26" s="40"/>
    </row>
    <row r="27" spans="1:19" ht="36.6" customHeight="1" x14ac:dyDescent="0.3">
      <c r="A27" s="78" t="s">
        <v>97</v>
      </c>
      <c r="B27" s="79"/>
      <c r="C27" s="79"/>
      <c r="D27" s="79"/>
      <c r="E27" s="150">
        <v>4.0898299313405266E-2</v>
      </c>
      <c r="F27" s="151"/>
      <c r="G27" s="151"/>
      <c r="H27" s="151"/>
      <c r="I27" s="151"/>
      <c r="J27" s="151"/>
      <c r="K27" s="151"/>
      <c r="L27" s="151"/>
      <c r="M27" s="151"/>
      <c r="N27" s="151"/>
      <c r="O27" s="151"/>
      <c r="P27" s="152"/>
      <c r="Q27" s="10" t="s">
        <v>58</v>
      </c>
    </row>
    <row r="28" spans="1:19" ht="24" customHeight="1" x14ac:dyDescent="0.3">
      <c r="A28" s="78" t="s">
        <v>98</v>
      </c>
      <c r="B28" s="79"/>
      <c r="C28" s="79"/>
      <c r="D28" s="79"/>
      <c r="E28" s="11" t="s">
        <v>9</v>
      </c>
      <c r="F28" s="11" t="s">
        <v>10</v>
      </c>
      <c r="G28" s="11" t="s">
        <v>11</v>
      </c>
      <c r="H28" s="11" t="s">
        <v>12</v>
      </c>
      <c r="I28" s="11" t="s">
        <v>13</v>
      </c>
      <c r="J28" s="11" t="s">
        <v>14</v>
      </c>
      <c r="K28" s="11" t="s">
        <v>15</v>
      </c>
      <c r="L28" s="11" t="s">
        <v>16</v>
      </c>
      <c r="M28" s="11" t="s">
        <v>17</v>
      </c>
      <c r="N28" s="11" t="s">
        <v>18</v>
      </c>
      <c r="O28" s="11" t="s">
        <v>19</v>
      </c>
      <c r="P28" s="11" t="s">
        <v>20</v>
      </c>
      <c r="Q28" s="2"/>
    </row>
    <row r="29" spans="1:19" ht="24" customHeight="1" x14ac:dyDescent="0.3">
      <c r="A29" s="79"/>
      <c r="B29" s="79"/>
      <c r="C29" s="79"/>
      <c r="D29" s="79"/>
      <c r="E29" s="20">
        <v>1.6727427428826092E-2</v>
      </c>
      <c r="F29" s="20">
        <v>4.4798746843773635E-2</v>
      </c>
      <c r="G29" s="20">
        <v>6.2439344315454365E-2</v>
      </c>
      <c r="H29" s="20">
        <v>8.4820368855084705E-2</v>
      </c>
      <c r="I29" s="20">
        <v>8.5757915265218088E-2</v>
      </c>
      <c r="J29" s="20">
        <v>6.0130202830313048E-2</v>
      </c>
      <c r="K29" s="20">
        <v>1.0128344656657505E-2</v>
      </c>
      <c r="L29" s="20">
        <v>5.4107190670705718E-3</v>
      </c>
      <c r="M29" s="20">
        <v>7.1713880796520644E-3</v>
      </c>
      <c r="N29" s="20">
        <v>1.235872550565208E-2</v>
      </c>
      <c r="O29" s="20">
        <v>1.0304294446710978E-2</v>
      </c>
      <c r="P29" s="20">
        <v>8.998250726494423E-3</v>
      </c>
      <c r="Q29" s="10" t="s">
        <v>58</v>
      </c>
    </row>
    <row r="30" spans="1:19" ht="24" customHeight="1" x14ac:dyDescent="0.3">
      <c r="A30" s="78" t="s">
        <v>92</v>
      </c>
      <c r="B30" s="79"/>
      <c r="C30" s="79"/>
      <c r="D30" s="79"/>
      <c r="E30" s="11" t="s">
        <v>9</v>
      </c>
      <c r="F30" s="11" t="s">
        <v>10</v>
      </c>
      <c r="G30" s="11" t="s">
        <v>11</v>
      </c>
      <c r="H30" s="11" t="s">
        <v>12</v>
      </c>
      <c r="I30" s="11" t="s">
        <v>13</v>
      </c>
      <c r="J30" s="11" t="s">
        <v>14</v>
      </c>
      <c r="K30" s="11" t="s">
        <v>15</v>
      </c>
      <c r="L30" s="11" t="s">
        <v>16</v>
      </c>
      <c r="M30" s="11" t="s">
        <v>17</v>
      </c>
      <c r="N30" s="11" t="s">
        <v>18</v>
      </c>
      <c r="O30" s="11" t="s">
        <v>19</v>
      </c>
      <c r="P30" s="11" t="s">
        <v>20</v>
      </c>
      <c r="Q30" s="2"/>
    </row>
    <row r="31" spans="1:19" ht="24" customHeight="1" x14ac:dyDescent="0.3">
      <c r="A31" s="79"/>
      <c r="B31" s="79"/>
      <c r="C31" s="79"/>
      <c r="D31" s="79"/>
      <c r="E31" s="55">
        <v>836.37137144130463</v>
      </c>
      <c r="F31" s="55">
        <v>2239.9373421886817</v>
      </c>
      <c r="G31" s="55">
        <v>3121.9672157727182</v>
      </c>
      <c r="H31" s="55">
        <v>4241.0184427542354</v>
      </c>
      <c r="I31" s="55">
        <v>4287.8957632609045</v>
      </c>
      <c r="J31" s="55">
        <v>3006.5101415156523</v>
      </c>
      <c r="K31" s="55">
        <v>506.41723283287519</v>
      </c>
      <c r="L31" s="55">
        <v>270.53595335352861</v>
      </c>
      <c r="M31" s="55">
        <v>358.56940398260321</v>
      </c>
      <c r="N31" s="55">
        <v>617.93627528260402</v>
      </c>
      <c r="O31" s="55">
        <v>515.21472233554891</v>
      </c>
      <c r="P31" s="55">
        <v>449.91253632472115</v>
      </c>
      <c r="Q31" s="10" t="s">
        <v>21</v>
      </c>
    </row>
    <row r="32" spans="1:19" ht="44.4" customHeight="1" x14ac:dyDescent="0.3">
      <c r="A32" s="78" t="s">
        <v>93</v>
      </c>
      <c r="B32" s="79"/>
      <c r="C32" s="79"/>
      <c r="D32" s="79"/>
      <c r="E32" s="83">
        <v>2701</v>
      </c>
      <c r="F32" s="84"/>
      <c r="G32" s="84"/>
      <c r="H32" s="84"/>
      <c r="I32" s="84"/>
      <c r="J32" s="84"/>
      <c r="K32" s="84"/>
      <c r="L32" s="84"/>
      <c r="M32" s="84"/>
      <c r="N32" s="84"/>
      <c r="O32" s="84"/>
      <c r="P32" s="85"/>
      <c r="Q32" s="10" t="s">
        <v>21</v>
      </c>
    </row>
    <row r="33" spans="1:26" ht="24" customHeight="1" x14ac:dyDescent="0.3">
      <c r="A33" s="96" t="s">
        <v>94</v>
      </c>
      <c r="B33" s="97"/>
      <c r="C33" s="97"/>
      <c r="D33" s="97"/>
      <c r="E33" s="11" t="s">
        <v>9</v>
      </c>
      <c r="F33" s="11" t="s">
        <v>10</v>
      </c>
      <c r="G33" s="11" t="s">
        <v>11</v>
      </c>
      <c r="H33" s="11" t="s">
        <v>12</v>
      </c>
      <c r="I33" s="11" t="s">
        <v>13</v>
      </c>
      <c r="J33" s="11" t="s">
        <v>14</v>
      </c>
      <c r="K33" s="11" t="s">
        <v>15</v>
      </c>
      <c r="L33" s="11" t="s">
        <v>16</v>
      </c>
      <c r="M33" s="11" t="s">
        <v>17</v>
      </c>
      <c r="N33" s="11" t="s">
        <v>18</v>
      </c>
      <c r="O33" s="11" t="s">
        <v>19</v>
      </c>
      <c r="P33" s="11" t="s">
        <v>20</v>
      </c>
      <c r="Q33" s="2"/>
    </row>
    <row r="34" spans="1:26" ht="31.95" customHeight="1" x14ac:dyDescent="0.3">
      <c r="A34" s="97"/>
      <c r="B34" s="97"/>
      <c r="C34" s="97"/>
      <c r="D34" s="97"/>
      <c r="E34" s="56">
        <v>10000</v>
      </c>
      <c r="F34" s="56">
        <v>10000</v>
      </c>
      <c r="G34" s="56">
        <v>10000</v>
      </c>
      <c r="H34" s="56">
        <v>10000</v>
      </c>
      <c r="I34" s="56">
        <v>10000</v>
      </c>
      <c r="J34" s="56">
        <v>10000</v>
      </c>
      <c r="K34" s="56">
        <v>10000</v>
      </c>
      <c r="L34" s="56">
        <v>10000</v>
      </c>
      <c r="M34" s="56">
        <v>10000</v>
      </c>
      <c r="N34" s="56">
        <v>10000</v>
      </c>
      <c r="O34" s="56">
        <v>10000</v>
      </c>
      <c r="P34" s="56">
        <v>10000</v>
      </c>
      <c r="Q34" s="25" t="s">
        <v>21</v>
      </c>
    </row>
    <row r="35" spans="1:26" ht="24" customHeight="1" x14ac:dyDescent="0.3">
      <c r="A35" s="78" t="s">
        <v>59</v>
      </c>
      <c r="B35" s="79"/>
      <c r="C35" s="79"/>
      <c r="D35" s="79"/>
      <c r="E35" s="11" t="s">
        <v>9</v>
      </c>
      <c r="F35" s="11" t="s">
        <v>10</v>
      </c>
      <c r="G35" s="11" t="s">
        <v>11</v>
      </c>
      <c r="H35" s="11" t="s">
        <v>12</v>
      </c>
      <c r="I35" s="11" t="s">
        <v>13</v>
      </c>
      <c r="J35" s="11" t="s">
        <v>14</v>
      </c>
      <c r="K35" s="11" t="s">
        <v>15</v>
      </c>
      <c r="L35" s="11" t="s">
        <v>16</v>
      </c>
      <c r="M35" s="11" t="s">
        <v>17</v>
      </c>
      <c r="N35" s="11" t="s">
        <v>18</v>
      </c>
      <c r="O35" s="11" t="s">
        <v>19</v>
      </c>
      <c r="P35" s="11" t="s">
        <v>20</v>
      </c>
      <c r="Q35" s="2"/>
      <c r="Z35" s="41"/>
    </row>
    <row r="36" spans="1:26" ht="24" customHeight="1" x14ac:dyDescent="0.3">
      <c r="A36" s="79"/>
      <c r="B36" s="79"/>
      <c r="C36" s="79"/>
      <c r="D36" s="79"/>
      <c r="E36" s="55">
        <v>836</v>
      </c>
      <c r="F36" s="55">
        <v>1792</v>
      </c>
      <c r="G36" s="55">
        <v>1873</v>
      </c>
      <c r="H36" s="55">
        <v>4241</v>
      </c>
      <c r="I36" s="55">
        <v>3430</v>
      </c>
      <c r="J36" s="55">
        <v>1804</v>
      </c>
      <c r="K36" s="55">
        <v>506</v>
      </c>
      <c r="L36" s="55">
        <v>216</v>
      </c>
      <c r="M36" s="55">
        <v>215</v>
      </c>
      <c r="N36" s="55">
        <v>618</v>
      </c>
      <c r="O36" s="55">
        <v>412</v>
      </c>
      <c r="P36" s="55">
        <v>270</v>
      </c>
      <c r="Q36" s="10" t="s">
        <v>21</v>
      </c>
      <c r="Z36" s="41"/>
    </row>
    <row r="37" spans="1:26" ht="43.95" customHeight="1" x14ac:dyDescent="0.3">
      <c r="A37" s="78" t="s">
        <v>99</v>
      </c>
      <c r="B37" s="79"/>
      <c r="C37" s="79"/>
      <c r="D37" s="79"/>
      <c r="E37" s="83">
        <v>1636</v>
      </c>
      <c r="F37" s="84"/>
      <c r="G37" s="84"/>
      <c r="H37" s="84"/>
      <c r="I37" s="84"/>
      <c r="J37" s="84"/>
      <c r="K37" s="84"/>
      <c r="L37" s="84"/>
      <c r="M37" s="84"/>
      <c r="N37" s="84"/>
      <c r="O37" s="84"/>
      <c r="P37" s="85"/>
      <c r="Q37" s="10" t="s">
        <v>21</v>
      </c>
    </row>
    <row r="38" spans="1:26" x14ac:dyDescent="0.3">
      <c r="A38" s="1" t="s">
        <v>23</v>
      </c>
    </row>
    <row r="39" spans="1:26" x14ac:dyDescent="0.3">
      <c r="A39" s="1" t="s">
        <v>133</v>
      </c>
    </row>
    <row r="40" spans="1:26" x14ac:dyDescent="0.3">
      <c r="B40" s="16" t="s">
        <v>56</v>
      </c>
      <c r="C40" s="16"/>
    </row>
    <row r="41" spans="1:26" x14ac:dyDescent="0.3">
      <c r="B41" s="16" t="s">
        <v>134</v>
      </c>
      <c r="C41" s="16"/>
    </row>
    <row r="42" spans="1:26" x14ac:dyDescent="0.3">
      <c r="B42" s="16" t="s">
        <v>138</v>
      </c>
      <c r="C42" s="16"/>
    </row>
    <row r="43" spans="1:26" x14ac:dyDescent="0.3">
      <c r="B43" s="16" t="s">
        <v>54</v>
      </c>
      <c r="C43" s="16"/>
    </row>
    <row r="44" spans="1:26" x14ac:dyDescent="0.3">
      <c r="B44" s="16" t="s">
        <v>136</v>
      </c>
      <c r="C44" s="16"/>
    </row>
    <row r="45" spans="1:26" x14ac:dyDescent="0.3">
      <c r="B45" s="16" t="s">
        <v>139</v>
      </c>
      <c r="C45" s="16"/>
    </row>
    <row r="46" spans="1:26" x14ac:dyDescent="0.3">
      <c r="B46" s="1" t="s">
        <v>122</v>
      </c>
    </row>
    <row r="47" spans="1:26" x14ac:dyDescent="0.3">
      <c r="B47" s="16" t="s">
        <v>140</v>
      </c>
    </row>
    <row r="48" spans="1:26" x14ac:dyDescent="0.3">
      <c r="B48" s="16" t="s">
        <v>118</v>
      </c>
    </row>
    <row r="49" spans="1:2" x14ac:dyDescent="0.3">
      <c r="B49" s="16" t="s">
        <v>119</v>
      </c>
    </row>
    <row r="50" spans="1:2" x14ac:dyDescent="0.3">
      <c r="B50" s="16" t="s">
        <v>120</v>
      </c>
    </row>
    <row r="51" spans="1:2" x14ac:dyDescent="0.3">
      <c r="A51" s="1" t="s">
        <v>125</v>
      </c>
    </row>
    <row r="52" spans="1:2" x14ac:dyDescent="0.3">
      <c r="B52" s="1" t="s">
        <v>141</v>
      </c>
    </row>
    <row r="53" spans="1:2" x14ac:dyDescent="0.3">
      <c r="B53" s="1" t="s">
        <v>103</v>
      </c>
    </row>
    <row r="54" spans="1:2" x14ac:dyDescent="0.3">
      <c r="B54" s="1" t="s">
        <v>75</v>
      </c>
    </row>
  </sheetData>
  <sheetProtection algorithmName="SHA-512" hashValue="CX5Fr8jwysi2TtuUyfZwZMthg8pPKyv3JmvQih0GGd+9dPqY6S9rt3tRkdD8dmN8raSbl5mmDSqxfS25RaH8Qw==" saltValue="VmMUFUc6lCHTI0MiULEaKw==" spinCount="100000" sheet="1" objects="1" scenarios="1"/>
  <dataConsolidate/>
  <mergeCells count="42">
    <mergeCell ref="A2:B2"/>
    <mergeCell ref="A4:Q4"/>
    <mergeCell ref="A6:Q6"/>
    <mergeCell ref="M8:Q8"/>
    <mergeCell ref="A9:D9"/>
    <mergeCell ref="E9:P9"/>
    <mergeCell ref="C2:D2"/>
    <mergeCell ref="A10:D10"/>
    <mergeCell ref="E10:P10"/>
    <mergeCell ref="A11:D11"/>
    <mergeCell ref="E11:P11"/>
    <mergeCell ref="A12:D12"/>
    <mergeCell ref="E12:P12"/>
    <mergeCell ref="A13:D13"/>
    <mergeCell ref="E13:P13"/>
    <mergeCell ref="A14:D14"/>
    <mergeCell ref="E14:P14"/>
    <mergeCell ref="A15:D15"/>
    <mergeCell ref="E15:P15"/>
    <mergeCell ref="A27:D27"/>
    <mergeCell ref="E27:P27"/>
    <mergeCell ref="A16:D16"/>
    <mergeCell ref="E16:P16"/>
    <mergeCell ref="A17:D18"/>
    <mergeCell ref="A19:D20"/>
    <mergeCell ref="A21:D21"/>
    <mergeCell ref="E21:P21"/>
    <mergeCell ref="A22:D23"/>
    <mergeCell ref="A24:D24"/>
    <mergeCell ref="E24:P24"/>
    <mergeCell ref="A26:D26"/>
    <mergeCell ref="E26:P26"/>
    <mergeCell ref="A25:D25"/>
    <mergeCell ref="E25:P25"/>
    <mergeCell ref="A37:D37"/>
    <mergeCell ref="E37:P37"/>
    <mergeCell ref="A28:D29"/>
    <mergeCell ref="A30:D31"/>
    <mergeCell ref="A32:D32"/>
    <mergeCell ref="E32:P32"/>
    <mergeCell ref="A33:D34"/>
    <mergeCell ref="A35:D36"/>
  </mergeCells>
  <phoneticPr fontId="4"/>
  <conditionalFormatting sqref="E34:P34">
    <cfRule type="cellIs" dxfId="28" priority="1" operator="greaterThan">
      <formula>$E$15</formula>
    </cfRule>
  </conditionalFormatting>
  <conditionalFormatting sqref="E37:P37">
    <cfRule type="cellIs" dxfId="27" priority="2" operator="greaterThan">
      <formula>$E$32</formula>
    </cfRule>
  </conditionalFormatting>
  <dataValidations count="3">
    <dataValidation type="whole" operator="lessThanOrEqual" allowBlank="1" showInputMessage="1" showErrorMessage="1" error="送電可能電力以下の整数値で入力してください" sqref="E34" xr:uid="{7485316F-13DB-4971-9A83-88D0DDB0C9D4}">
      <formula1>$E$26</formula1>
    </dataValidation>
    <dataValidation type="whole" allowBlank="1" showInputMessage="1" showErrorMessage="1" error="期待容量以下の整数値で入力してください" sqref="E37:P37" xr:uid="{49B1288E-705F-4078-A75D-A909A744C7A5}">
      <formula1>0</formula1>
      <formula2>E32</formula2>
    </dataValidation>
    <dataValidation type="whole" operator="lessThanOrEqual" allowBlank="1" showInputMessage="1" showErrorMessage="1" error="送電可能電力以下の整数値で入力してください" sqref="F34:P34" xr:uid="{D12C68F7-8528-4845-89B2-80CE315A6C3E}">
      <formula1>$E$15</formula1>
    </dataValidation>
  </dataValidations>
  <pageMargins left="0.11811023622047245" right="0.11811023622047245" top="0.35433070866141736" bottom="0.35433070866141736" header="0.31496062992125984" footer="0.31496062992125984"/>
  <pageSetup paperSize="9"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52560-1313-4FFE-ACD5-53D36CAEA331}">
  <sheetPr codeName="Sheet10">
    <tabColor theme="0" tint="-0.499984740745262"/>
    <pageSetUpPr fitToPage="1"/>
  </sheetPr>
  <dimension ref="A1:Z54"/>
  <sheetViews>
    <sheetView showGridLines="0" zoomScale="85" zoomScaleNormal="85" workbookViewId="0"/>
  </sheetViews>
  <sheetFormatPr defaultColWidth="9" defaultRowHeight="15" x14ac:dyDescent="0.3"/>
  <cols>
    <col min="1" max="4" width="5.6640625" style="1" customWidth="1"/>
    <col min="5" max="16" width="12.77734375" style="1" customWidth="1"/>
    <col min="17" max="20" width="5.6640625" style="1" customWidth="1"/>
    <col min="21" max="16384" width="9" style="1"/>
  </cols>
  <sheetData>
    <row r="1" spans="1:17" ht="16.2" x14ac:dyDescent="0.3">
      <c r="A1" s="17" t="s">
        <v>51</v>
      </c>
      <c r="B1" s="17"/>
      <c r="C1" s="17"/>
      <c r="D1" s="17"/>
      <c r="E1" s="17"/>
      <c r="F1" s="35" t="s">
        <v>53</v>
      </c>
      <c r="G1" s="35"/>
      <c r="H1" s="35"/>
      <c r="I1" s="19" t="s">
        <v>52</v>
      </c>
    </row>
    <row r="2" spans="1:17" ht="16.2" x14ac:dyDescent="0.3">
      <c r="A2" s="124" t="s">
        <v>0</v>
      </c>
      <c r="B2" s="125"/>
      <c r="C2" s="131"/>
      <c r="D2" s="132"/>
      <c r="E2" s="3"/>
      <c r="F2" s="3"/>
      <c r="G2" s="3"/>
      <c r="H2" s="3"/>
      <c r="I2" s="3"/>
      <c r="J2" s="3"/>
      <c r="K2" s="3"/>
      <c r="L2" s="3"/>
      <c r="M2" s="3"/>
      <c r="N2" s="3"/>
      <c r="O2" s="3"/>
      <c r="P2" s="3"/>
      <c r="Q2" s="3"/>
    </row>
    <row r="3" spans="1:17" ht="16.2" x14ac:dyDescent="0.3">
      <c r="A3" s="23"/>
      <c r="B3" s="12"/>
      <c r="C3" s="3"/>
      <c r="D3" s="3"/>
      <c r="E3" s="3"/>
      <c r="F3" s="3"/>
      <c r="G3" s="3"/>
      <c r="H3" s="3"/>
      <c r="I3" s="3"/>
      <c r="J3" s="3"/>
      <c r="K3" s="3"/>
      <c r="L3" s="3"/>
      <c r="M3" s="3"/>
      <c r="N3" s="3"/>
      <c r="O3" s="3"/>
      <c r="P3" s="3"/>
      <c r="Q3" s="3"/>
    </row>
    <row r="4" spans="1:17" ht="16.2" x14ac:dyDescent="0.3">
      <c r="A4" s="126" t="s">
        <v>124</v>
      </c>
      <c r="B4" s="126"/>
      <c r="C4" s="126"/>
      <c r="D4" s="126"/>
      <c r="E4" s="126"/>
      <c r="F4" s="126"/>
      <c r="G4" s="126"/>
      <c r="H4" s="126"/>
      <c r="I4" s="126"/>
      <c r="J4" s="126"/>
      <c r="K4" s="126"/>
      <c r="L4" s="126"/>
      <c r="M4" s="126"/>
      <c r="N4" s="126"/>
      <c r="O4" s="126"/>
      <c r="P4" s="126"/>
      <c r="Q4" s="126"/>
    </row>
    <row r="5" spans="1:17" ht="16.2" x14ac:dyDescent="0.3">
      <c r="A5" s="3"/>
      <c r="B5" s="3"/>
      <c r="C5" s="3"/>
      <c r="D5" s="3"/>
      <c r="E5" s="3"/>
      <c r="F5" s="3"/>
      <c r="G5" s="3"/>
      <c r="H5" s="3"/>
      <c r="I5" s="3"/>
      <c r="J5" s="3"/>
      <c r="K5" s="3"/>
      <c r="L5" s="3"/>
      <c r="M5" s="3"/>
      <c r="N5" s="3"/>
      <c r="O5" s="3"/>
      <c r="P5" s="3"/>
      <c r="Q5" s="3"/>
    </row>
    <row r="6" spans="1:17" ht="16.2" x14ac:dyDescent="0.3">
      <c r="A6" s="126" t="s">
        <v>44</v>
      </c>
      <c r="B6" s="126"/>
      <c r="C6" s="126"/>
      <c r="D6" s="126"/>
      <c r="E6" s="126"/>
      <c r="F6" s="126"/>
      <c r="G6" s="126"/>
      <c r="H6" s="126"/>
      <c r="I6" s="126"/>
      <c r="J6" s="126"/>
      <c r="K6" s="126"/>
      <c r="L6" s="126"/>
      <c r="M6" s="126"/>
      <c r="N6" s="126"/>
      <c r="O6" s="126"/>
      <c r="P6" s="126"/>
      <c r="Q6" s="126"/>
    </row>
    <row r="7" spans="1:17" ht="16.2" x14ac:dyDescent="0.3">
      <c r="C7" s="3"/>
      <c r="D7" s="3"/>
      <c r="E7" s="3"/>
      <c r="F7" s="3"/>
      <c r="G7" s="3"/>
      <c r="H7" s="3"/>
      <c r="I7" s="3"/>
      <c r="J7" s="3"/>
      <c r="K7" s="3"/>
      <c r="L7" s="3"/>
      <c r="M7" s="3"/>
      <c r="N7" s="3"/>
      <c r="O7" s="3"/>
      <c r="P7" s="3"/>
      <c r="Q7" s="3"/>
    </row>
    <row r="8" spans="1:17" ht="16.2" x14ac:dyDescent="0.3">
      <c r="A8" s="38"/>
      <c r="B8" s="38"/>
      <c r="C8" s="38"/>
      <c r="D8" s="38"/>
      <c r="E8" s="38"/>
      <c r="F8" s="38"/>
      <c r="G8" s="38"/>
      <c r="H8" s="38"/>
      <c r="I8" s="38"/>
      <c r="J8" s="38"/>
      <c r="K8" s="38"/>
      <c r="L8" s="38"/>
      <c r="M8" s="172" t="str">
        <f>'記載例（合計）'!$M$11</f>
        <v>&lt;会社名&gt;</v>
      </c>
      <c r="N8" s="172"/>
      <c r="O8" s="172"/>
      <c r="P8" s="172"/>
      <c r="Q8" s="172"/>
    </row>
    <row r="9" spans="1:17" ht="24" customHeight="1" thickBot="1" x14ac:dyDescent="0.35">
      <c r="A9" s="79" t="s">
        <v>1</v>
      </c>
      <c r="B9" s="79"/>
      <c r="C9" s="79"/>
      <c r="D9" s="79"/>
      <c r="E9" s="128" t="s">
        <v>22</v>
      </c>
      <c r="F9" s="129"/>
      <c r="G9" s="129"/>
      <c r="H9" s="129"/>
      <c r="I9" s="129"/>
      <c r="J9" s="129"/>
      <c r="K9" s="129"/>
      <c r="L9" s="129"/>
      <c r="M9" s="129"/>
      <c r="N9" s="129"/>
      <c r="O9" s="129"/>
      <c r="P9" s="130"/>
      <c r="Q9" s="11" t="s">
        <v>2</v>
      </c>
    </row>
    <row r="10" spans="1:17" ht="24" customHeight="1" x14ac:dyDescent="0.3">
      <c r="A10" s="79" t="s">
        <v>3</v>
      </c>
      <c r="B10" s="79"/>
      <c r="C10" s="79"/>
      <c r="D10" s="86"/>
      <c r="E10" s="169">
        <v>0</v>
      </c>
      <c r="F10" s="170"/>
      <c r="G10" s="170"/>
      <c r="H10" s="170"/>
      <c r="I10" s="170"/>
      <c r="J10" s="170"/>
      <c r="K10" s="170"/>
      <c r="L10" s="170"/>
      <c r="M10" s="170"/>
      <c r="N10" s="170"/>
      <c r="O10" s="170"/>
      <c r="P10" s="171"/>
      <c r="Q10" s="26"/>
    </row>
    <row r="11" spans="1:17" ht="30" customHeight="1" x14ac:dyDescent="0.3">
      <c r="A11" s="78" t="s">
        <v>4</v>
      </c>
      <c r="B11" s="78"/>
      <c r="C11" s="78"/>
      <c r="D11" s="90"/>
      <c r="E11" s="165" t="s">
        <v>105</v>
      </c>
      <c r="F11" s="166"/>
      <c r="G11" s="166"/>
      <c r="H11" s="166"/>
      <c r="I11" s="166"/>
      <c r="J11" s="166"/>
      <c r="K11" s="166"/>
      <c r="L11" s="166"/>
      <c r="M11" s="166"/>
      <c r="N11" s="166"/>
      <c r="O11" s="166"/>
      <c r="P11" s="167"/>
      <c r="Q11" s="26"/>
    </row>
    <row r="12" spans="1:17" ht="24" customHeight="1" x14ac:dyDescent="0.3">
      <c r="A12" s="79" t="s">
        <v>5</v>
      </c>
      <c r="B12" s="79"/>
      <c r="C12" s="79"/>
      <c r="D12" s="86"/>
      <c r="E12" s="165" t="s">
        <v>42</v>
      </c>
      <c r="F12" s="166"/>
      <c r="G12" s="166"/>
      <c r="H12" s="166"/>
      <c r="I12" s="166"/>
      <c r="J12" s="166"/>
      <c r="K12" s="166"/>
      <c r="L12" s="166"/>
      <c r="M12" s="166"/>
      <c r="N12" s="166"/>
      <c r="O12" s="166"/>
      <c r="P12" s="167"/>
      <c r="Q12" s="26"/>
    </row>
    <row r="13" spans="1:17" ht="24" customHeight="1" x14ac:dyDescent="0.3">
      <c r="A13" s="79" t="s">
        <v>6</v>
      </c>
      <c r="B13" s="79"/>
      <c r="C13" s="79"/>
      <c r="D13" s="86"/>
      <c r="E13" s="165" t="s">
        <v>107</v>
      </c>
      <c r="F13" s="166"/>
      <c r="G13" s="166"/>
      <c r="H13" s="166"/>
      <c r="I13" s="166"/>
      <c r="J13" s="166"/>
      <c r="K13" s="166"/>
      <c r="L13" s="166"/>
      <c r="M13" s="166"/>
      <c r="N13" s="166"/>
      <c r="O13" s="166"/>
      <c r="P13" s="167"/>
      <c r="Q13" s="26"/>
    </row>
    <row r="14" spans="1:17" ht="24" customHeight="1" x14ac:dyDescent="0.3">
      <c r="A14" s="79" t="s">
        <v>7</v>
      </c>
      <c r="B14" s="79"/>
      <c r="C14" s="79"/>
      <c r="D14" s="86"/>
      <c r="E14" s="107">
        <v>150000</v>
      </c>
      <c r="F14" s="108"/>
      <c r="G14" s="108"/>
      <c r="H14" s="108"/>
      <c r="I14" s="108"/>
      <c r="J14" s="108"/>
      <c r="K14" s="108"/>
      <c r="L14" s="108"/>
      <c r="M14" s="108"/>
      <c r="N14" s="108"/>
      <c r="O14" s="108"/>
      <c r="P14" s="109"/>
      <c r="Q14" s="27" t="s">
        <v>21</v>
      </c>
    </row>
    <row r="15" spans="1:17" ht="40.200000000000003" customHeight="1" x14ac:dyDescent="0.3">
      <c r="A15" s="96" t="s">
        <v>113</v>
      </c>
      <c r="B15" s="97"/>
      <c r="C15" s="97"/>
      <c r="D15" s="168"/>
      <c r="E15" s="107">
        <v>100000</v>
      </c>
      <c r="F15" s="108"/>
      <c r="G15" s="108"/>
      <c r="H15" s="108"/>
      <c r="I15" s="108"/>
      <c r="J15" s="108"/>
      <c r="K15" s="108"/>
      <c r="L15" s="108"/>
      <c r="M15" s="108"/>
      <c r="N15" s="108"/>
      <c r="O15" s="108"/>
      <c r="P15" s="109"/>
      <c r="Q15" s="30" t="s">
        <v>21</v>
      </c>
    </row>
    <row r="16" spans="1:17" ht="36.6" customHeight="1" thickBot="1" x14ac:dyDescent="0.35">
      <c r="A16" s="78" t="s">
        <v>84</v>
      </c>
      <c r="B16" s="79"/>
      <c r="C16" s="79"/>
      <c r="D16" s="86"/>
      <c r="E16" s="153">
        <v>0.23552861959748661</v>
      </c>
      <c r="F16" s="154"/>
      <c r="G16" s="154"/>
      <c r="H16" s="154"/>
      <c r="I16" s="154"/>
      <c r="J16" s="154"/>
      <c r="K16" s="154"/>
      <c r="L16" s="154"/>
      <c r="M16" s="154"/>
      <c r="N16" s="154"/>
      <c r="O16" s="154"/>
      <c r="P16" s="155"/>
      <c r="Q16" s="30" t="s">
        <v>86</v>
      </c>
    </row>
    <row r="17" spans="1:17" ht="24" customHeight="1" x14ac:dyDescent="0.3">
      <c r="A17" s="78" t="s">
        <v>85</v>
      </c>
      <c r="B17" s="79"/>
      <c r="C17" s="79"/>
      <c r="D17" s="79"/>
      <c r="E17" s="31" t="s">
        <v>9</v>
      </c>
      <c r="F17" s="31" t="s">
        <v>10</v>
      </c>
      <c r="G17" s="31" t="s">
        <v>11</v>
      </c>
      <c r="H17" s="31" t="s">
        <v>12</v>
      </c>
      <c r="I17" s="31" t="s">
        <v>13</v>
      </c>
      <c r="J17" s="31" t="s">
        <v>14</v>
      </c>
      <c r="K17" s="31" t="s">
        <v>15</v>
      </c>
      <c r="L17" s="31" t="s">
        <v>16</v>
      </c>
      <c r="M17" s="31" t="s">
        <v>17</v>
      </c>
      <c r="N17" s="31" t="s">
        <v>18</v>
      </c>
      <c r="O17" s="31" t="s">
        <v>19</v>
      </c>
      <c r="P17" s="31" t="s">
        <v>20</v>
      </c>
      <c r="Q17" s="25"/>
    </row>
    <row r="18" spans="1:17" ht="24" customHeight="1" thickBot="1" x14ac:dyDescent="0.35">
      <c r="A18" s="79"/>
      <c r="B18" s="79"/>
      <c r="C18" s="79"/>
      <c r="D18" s="79"/>
      <c r="E18" s="43">
        <v>0.24484766139372252</v>
      </c>
      <c r="F18" s="43">
        <v>0.15626783111865714</v>
      </c>
      <c r="G18" s="43">
        <v>0.14654315487194955</v>
      </c>
      <c r="H18" s="43">
        <v>0.14654696964867839</v>
      </c>
      <c r="I18" s="43">
        <v>0.11080164320374156</v>
      </c>
      <c r="J18" s="43">
        <v>0.15207991922089326</v>
      </c>
      <c r="K18" s="43">
        <v>0.19100614172356128</v>
      </c>
      <c r="L18" s="43">
        <v>0.25509248765295478</v>
      </c>
      <c r="M18" s="43">
        <v>0.26697055214443927</v>
      </c>
      <c r="N18" s="43">
        <v>0.2219346289945629</v>
      </c>
      <c r="O18" s="43">
        <v>0.26297079075631996</v>
      </c>
      <c r="P18" s="43">
        <v>0.22377727720436297</v>
      </c>
      <c r="Q18" s="25" t="s">
        <v>86</v>
      </c>
    </row>
    <row r="19" spans="1:17" ht="24" customHeight="1" x14ac:dyDescent="0.3">
      <c r="A19" s="78" t="s">
        <v>88</v>
      </c>
      <c r="B19" s="79"/>
      <c r="C19" s="79"/>
      <c r="D19" s="86"/>
      <c r="E19" s="32" t="s">
        <v>9</v>
      </c>
      <c r="F19" s="33" t="s">
        <v>10</v>
      </c>
      <c r="G19" s="33" t="s">
        <v>11</v>
      </c>
      <c r="H19" s="33" t="s">
        <v>12</v>
      </c>
      <c r="I19" s="33" t="s">
        <v>13</v>
      </c>
      <c r="J19" s="33" t="s">
        <v>14</v>
      </c>
      <c r="K19" s="33" t="s">
        <v>15</v>
      </c>
      <c r="L19" s="33" t="s">
        <v>16</v>
      </c>
      <c r="M19" s="33" t="s">
        <v>17</v>
      </c>
      <c r="N19" s="33" t="s">
        <v>18</v>
      </c>
      <c r="O19" s="33" t="s">
        <v>19</v>
      </c>
      <c r="P19" s="34" t="s">
        <v>20</v>
      </c>
      <c r="Q19" s="30"/>
    </row>
    <row r="20" spans="1:17" ht="24" customHeight="1" x14ac:dyDescent="0.3">
      <c r="A20" s="79"/>
      <c r="B20" s="79"/>
      <c r="C20" s="79"/>
      <c r="D20" s="86"/>
      <c r="E20" s="52">
        <v>2977</v>
      </c>
      <c r="F20" s="53">
        <v>1579</v>
      </c>
      <c r="G20" s="53">
        <v>1881</v>
      </c>
      <c r="H20" s="53">
        <v>785</v>
      </c>
      <c r="I20" s="53">
        <v>1183</v>
      </c>
      <c r="J20" s="53">
        <v>1354</v>
      </c>
      <c r="K20" s="53">
        <v>1664</v>
      </c>
      <c r="L20" s="53">
        <v>2876</v>
      </c>
      <c r="M20" s="53">
        <v>2742</v>
      </c>
      <c r="N20" s="53">
        <v>3545</v>
      </c>
      <c r="O20" s="53">
        <v>3680</v>
      </c>
      <c r="P20" s="54">
        <v>3512</v>
      </c>
      <c r="Q20" s="30" t="s">
        <v>21</v>
      </c>
    </row>
    <row r="21" spans="1:17" ht="36.75" customHeight="1" x14ac:dyDescent="0.3">
      <c r="A21" s="78" t="s">
        <v>95</v>
      </c>
      <c r="B21" s="79"/>
      <c r="C21" s="79"/>
      <c r="D21" s="86"/>
      <c r="E21" s="107">
        <v>2750</v>
      </c>
      <c r="F21" s="108"/>
      <c r="G21" s="108"/>
      <c r="H21" s="108"/>
      <c r="I21" s="108"/>
      <c r="J21" s="108"/>
      <c r="K21" s="108"/>
      <c r="L21" s="108"/>
      <c r="M21" s="108"/>
      <c r="N21" s="108"/>
      <c r="O21" s="108"/>
      <c r="P21" s="109"/>
      <c r="Q21" s="30" t="s">
        <v>21</v>
      </c>
    </row>
    <row r="22" spans="1:17" ht="24" customHeight="1" x14ac:dyDescent="0.3">
      <c r="A22" s="78" t="s">
        <v>117</v>
      </c>
      <c r="B22" s="79"/>
      <c r="C22" s="79"/>
      <c r="D22" s="86"/>
      <c r="E22" s="28" t="s">
        <v>9</v>
      </c>
      <c r="F22" s="11" t="s">
        <v>10</v>
      </c>
      <c r="G22" s="11" t="s">
        <v>11</v>
      </c>
      <c r="H22" s="11" t="s">
        <v>12</v>
      </c>
      <c r="I22" s="11" t="s">
        <v>13</v>
      </c>
      <c r="J22" s="11" t="s">
        <v>14</v>
      </c>
      <c r="K22" s="11" t="s">
        <v>15</v>
      </c>
      <c r="L22" s="11" t="s">
        <v>16</v>
      </c>
      <c r="M22" s="11" t="s">
        <v>17</v>
      </c>
      <c r="N22" s="11" t="s">
        <v>18</v>
      </c>
      <c r="O22" s="11" t="s">
        <v>19</v>
      </c>
      <c r="P22" s="29" t="s">
        <v>20</v>
      </c>
      <c r="Q22" s="30"/>
    </row>
    <row r="23" spans="1:17" ht="24" customHeight="1" x14ac:dyDescent="0.3">
      <c r="A23" s="79"/>
      <c r="B23" s="79"/>
      <c r="C23" s="79"/>
      <c r="D23" s="86"/>
      <c r="E23" s="52">
        <v>5000</v>
      </c>
      <c r="F23" s="53">
        <v>5000</v>
      </c>
      <c r="G23" s="53">
        <v>5000</v>
      </c>
      <c r="H23" s="53">
        <v>5000</v>
      </c>
      <c r="I23" s="53">
        <v>5000</v>
      </c>
      <c r="J23" s="53">
        <v>5000</v>
      </c>
      <c r="K23" s="53">
        <v>5000</v>
      </c>
      <c r="L23" s="53">
        <v>5000</v>
      </c>
      <c r="M23" s="53">
        <v>5000</v>
      </c>
      <c r="N23" s="53">
        <v>5000</v>
      </c>
      <c r="O23" s="53">
        <v>5000</v>
      </c>
      <c r="P23" s="54">
        <v>5000</v>
      </c>
      <c r="Q23" s="30" t="s">
        <v>21</v>
      </c>
    </row>
    <row r="24" spans="1:17" ht="36.6" customHeight="1" thickBot="1" x14ac:dyDescent="0.35">
      <c r="A24" s="78" t="s">
        <v>87</v>
      </c>
      <c r="B24" s="79"/>
      <c r="C24" s="79"/>
      <c r="D24" s="86"/>
      <c r="E24" s="156">
        <v>1375</v>
      </c>
      <c r="F24" s="157"/>
      <c r="G24" s="157"/>
      <c r="H24" s="157"/>
      <c r="I24" s="157"/>
      <c r="J24" s="157"/>
      <c r="K24" s="157"/>
      <c r="L24" s="157"/>
      <c r="M24" s="157"/>
      <c r="N24" s="157"/>
      <c r="O24" s="157"/>
      <c r="P24" s="158"/>
      <c r="Q24" s="30" t="s">
        <v>21</v>
      </c>
    </row>
    <row r="25" spans="1:17" ht="36.6" customHeight="1" x14ac:dyDescent="0.3">
      <c r="A25" s="98" t="s">
        <v>114</v>
      </c>
      <c r="B25" s="99"/>
      <c r="C25" s="99"/>
      <c r="D25" s="99"/>
      <c r="E25" s="162">
        <v>150000</v>
      </c>
      <c r="F25" s="163"/>
      <c r="G25" s="163"/>
      <c r="H25" s="163"/>
      <c r="I25" s="163"/>
      <c r="J25" s="163"/>
      <c r="K25" s="163"/>
      <c r="L25" s="163"/>
      <c r="M25" s="163"/>
      <c r="N25" s="163"/>
      <c r="O25" s="163"/>
      <c r="P25" s="164"/>
      <c r="Q25" s="30" t="s">
        <v>21</v>
      </c>
    </row>
    <row r="26" spans="1:17" ht="36.6" customHeight="1" x14ac:dyDescent="0.3">
      <c r="A26" s="90" t="s">
        <v>108</v>
      </c>
      <c r="B26" s="91"/>
      <c r="C26" s="91"/>
      <c r="D26" s="92"/>
      <c r="E26" s="159">
        <v>100000</v>
      </c>
      <c r="F26" s="160"/>
      <c r="G26" s="160"/>
      <c r="H26" s="160"/>
      <c r="I26" s="160"/>
      <c r="J26" s="160"/>
      <c r="K26" s="160"/>
      <c r="L26" s="160"/>
      <c r="M26" s="160"/>
      <c r="N26" s="160"/>
      <c r="O26" s="160"/>
      <c r="P26" s="161"/>
      <c r="Q26" s="25" t="s">
        <v>21</v>
      </c>
    </row>
    <row r="27" spans="1:17" ht="36.6" customHeight="1" x14ac:dyDescent="0.3">
      <c r="A27" s="78" t="s">
        <v>97</v>
      </c>
      <c r="B27" s="79"/>
      <c r="C27" s="79"/>
      <c r="D27" s="79"/>
      <c r="E27" s="150">
        <v>0.20830623746421745</v>
      </c>
      <c r="F27" s="151"/>
      <c r="G27" s="151"/>
      <c r="H27" s="151"/>
      <c r="I27" s="151"/>
      <c r="J27" s="151"/>
      <c r="K27" s="151"/>
      <c r="L27" s="151"/>
      <c r="M27" s="151"/>
      <c r="N27" s="151"/>
      <c r="O27" s="151"/>
      <c r="P27" s="152"/>
      <c r="Q27" s="10" t="s">
        <v>58</v>
      </c>
    </row>
    <row r="28" spans="1:17" ht="24" customHeight="1" x14ac:dyDescent="0.3">
      <c r="A28" s="78" t="s">
        <v>98</v>
      </c>
      <c r="B28" s="79"/>
      <c r="C28" s="79"/>
      <c r="D28" s="79"/>
      <c r="E28" s="11" t="s">
        <v>9</v>
      </c>
      <c r="F28" s="11" t="s">
        <v>10</v>
      </c>
      <c r="G28" s="11" t="s">
        <v>11</v>
      </c>
      <c r="H28" s="11" t="s">
        <v>12</v>
      </c>
      <c r="I28" s="11" t="s">
        <v>13</v>
      </c>
      <c r="J28" s="11" t="s">
        <v>14</v>
      </c>
      <c r="K28" s="11" t="s">
        <v>15</v>
      </c>
      <c r="L28" s="11" t="s">
        <v>16</v>
      </c>
      <c r="M28" s="11" t="s">
        <v>17</v>
      </c>
      <c r="N28" s="11" t="s">
        <v>18</v>
      </c>
      <c r="O28" s="11" t="s">
        <v>19</v>
      </c>
      <c r="P28" s="11" t="s">
        <v>20</v>
      </c>
      <c r="Q28" s="2"/>
    </row>
    <row r="29" spans="1:17" ht="24" customHeight="1" x14ac:dyDescent="0.3">
      <c r="A29" s="79"/>
      <c r="B29" s="79"/>
      <c r="C29" s="79"/>
      <c r="D29" s="79"/>
      <c r="E29" s="20">
        <v>0.2277975678684715</v>
      </c>
      <c r="F29" s="20">
        <v>0.16329747694757171</v>
      </c>
      <c r="G29" s="20">
        <v>0.14791949309812508</v>
      </c>
      <c r="H29" s="20">
        <v>0.12114998737806655</v>
      </c>
      <c r="I29" s="20">
        <v>8.9628678778718565E-2</v>
      </c>
      <c r="J29" s="20">
        <v>0.13796705659034808</v>
      </c>
      <c r="K29" s="20">
        <v>0.18385621312005587</v>
      </c>
      <c r="L29" s="20">
        <v>0.25974562895841502</v>
      </c>
      <c r="M29" s="20">
        <v>0.29065696724454204</v>
      </c>
      <c r="N29" s="20">
        <v>0.18219635253502059</v>
      </c>
      <c r="O29" s="20">
        <v>0.25477836195579751</v>
      </c>
      <c r="P29" s="20">
        <v>0.23262898315779326</v>
      </c>
      <c r="Q29" s="10" t="s">
        <v>58</v>
      </c>
    </row>
    <row r="30" spans="1:17" ht="24" customHeight="1" x14ac:dyDescent="0.3">
      <c r="A30" s="78" t="s">
        <v>92</v>
      </c>
      <c r="B30" s="79"/>
      <c r="C30" s="79"/>
      <c r="D30" s="79"/>
      <c r="E30" s="11" t="s">
        <v>9</v>
      </c>
      <c r="F30" s="11" t="s">
        <v>10</v>
      </c>
      <c r="G30" s="11" t="s">
        <v>11</v>
      </c>
      <c r="H30" s="11" t="s">
        <v>12</v>
      </c>
      <c r="I30" s="11" t="s">
        <v>13</v>
      </c>
      <c r="J30" s="11" t="s">
        <v>14</v>
      </c>
      <c r="K30" s="11" t="s">
        <v>15</v>
      </c>
      <c r="L30" s="11" t="s">
        <v>16</v>
      </c>
      <c r="M30" s="11" t="s">
        <v>17</v>
      </c>
      <c r="N30" s="11" t="s">
        <v>18</v>
      </c>
      <c r="O30" s="11" t="s">
        <v>19</v>
      </c>
      <c r="P30" s="11" t="s">
        <v>20</v>
      </c>
      <c r="Q30" s="2"/>
    </row>
    <row r="31" spans="1:17" ht="24" customHeight="1" x14ac:dyDescent="0.3">
      <c r="A31" s="79"/>
      <c r="B31" s="79"/>
      <c r="C31" s="79"/>
      <c r="D31" s="79"/>
      <c r="E31" s="55">
        <v>4555.9513573694303</v>
      </c>
      <c r="F31" s="55">
        <v>3265.9495389514341</v>
      </c>
      <c r="G31" s="55">
        <v>2958.3898619625015</v>
      </c>
      <c r="H31" s="55">
        <v>2422.9997475613309</v>
      </c>
      <c r="I31" s="55">
        <v>1792.5735755743713</v>
      </c>
      <c r="J31" s="55">
        <v>2759.3411318069616</v>
      </c>
      <c r="K31" s="55">
        <v>3677.1242624011174</v>
      </c>
      <c r="L31" s="55">
        <v>5194.9125791683</v>
      </c>
      <c r="M31" s="55">
        <v>5813.1393448908411</v>
      </c>
      <c r="N31" s="55">
        <v>3643.9270507004117</v>
      </c>
      <c r="O31" s="55">
        <v>5095.5672391159505</v>
      </c>
      <c r="P31" s="55">
        <v>4652.5796631558651</v>
      </c>
      <c r="Q31" s="10" t="s">
        <v>21</v>
      </c>
    </row>
    <row r="32" spans="1:17" ht="44.4" customHeight="1" x14ac:dyDescent="0.3">
      <c r="A32" s="78" t="s">
        <v>93</v>
      </c>
      <c r="B32" s="79"/>
      <c r="C32" s="79"/>
      <c r="D32" s="79"/>
      <c r="E32" s="83">
        <v>5541</v>
      </c>
      <c r="F32" s="84"/>
      <c r="G32" s="84"/>
      <c r="H32" s="84"/>
      <c r="I32" s="84"/>
      <c r="J32" s="84"/>
      <c r="K32" s="84"/>
      <c r="L32" s="84"/>
      <c r="M32" s="84"/>
      <c r="N32" s="84"/>
      <c r="O32" s="84"/>
      <c r="P32" s="85"/>
      <c r="Q32" s="10" t="s">
        <v>21</v>
      </c>
    </row>
    <row r="33" spans="1:26" ht="24" customHeight="1" x14ac:dyDescent="0.3">
      <c r="A33" s="96" t="s">
        <v>94</v>
      </c>
      <c r="B33" s="97"/>
      <c r="C33" s="97"/>
      <c r="D33" s="97"/>
      <c r="E33" s="11" t="s">
        <v>9</v>
      </c>
      <c r="F33" s="11" t="s">
        <v>10</v>
      </c>
      <c r="G33" s="11" t="s">
        <v>11</v>
      </c>
      <c r="H33" s="11" t="s">
        <v>12</v>
      </c>
      <c r="I33" s="11" t="s">
        <v>13</v>
      </c>
      <c r="J33" s="11" t="s">
        <v>14</v>
      </c>
      <c r="K33" s="11" t="s">
        <v>15</v>
      </c>
      <c r="L33" s="11" t="s">
        <v>16</v>
      </c>
      <c r="M33" s="11" t="s">
        <v>17</v>
      </c>
      <c r="N33" s="11" t="s">
        <v>18</v>
      </c>
      <c r="O33" s="11" t="s">
        <v>19</v>
      </c>
      <c r="P33" s="11" t="s">
        <v>20</v>
      </c>
      <c r="Q33" s="2"/>
    </row>
    <row r="34" spans="1:26" ht="31.95" customHeight="1" x14ac:dyDescent="0.3">
      <c r="A34" s="97"/>
      <c r="B34" s="97"/>
      <c r="C34" s="97"/>
      <c r="D34" s="97"/>
      <c r="E34" s="56">
        <v>5000</v>
      </c>
      <c r="F34" s="56">
        <v>5000</v>
      </c>
      <c r="G34" s="56">
        <v>5000</v>
      </c>
      <c r="H34" s="56">
        <v>5000</v>
      </c>
      <c r="I34" s="56">
        <v>5000</v>
      </c>
      <c r="J34" s="56">
        <v>5000</v>
      </c>
      <c r="K34" s="56">
        <v>5000</v>
      </c>
      <c r="L34" s="56">
        <v>5000</v>
      </c>
      <c r="M34" s="56">
        <v>5000</v>
      </c>
      <c r="N34" s="56">
        <v>5000</v>
      </c>
      <c r="O34" s="56">
        <v>5000</v>
      </c>
      <c r="P34" s="56">
        <v>5000</v>
      </c>
      <c r="Q34" s="25" t="s">
        <v>21</v>
      </c>
    </row>
    <row r="35" spans="1:26" ht="24" customHeight="1" x14ac:dyDescent="0.3">
      <c r="A35" s="78" t="s">
        <v>59</v>
      </c>
      <c r="B35" s="79"/>
      <c r="C35" s="79"/>
      <c r="D35" s="79"/>
      <c r="E35" s="11" t="s">
        <v>9</v>
      </c>
      <c r="F35" s="11" t="s">
        <v>10</v>
      </c>
      <c r="G35" s="11" t="s">
        <v>11</v>
      </c>
      <c r="H35" s="11" t="s">
        <v>12</v>
      </c>
      <c r="I35" s="11" t="s">
        <v>13</v>
      </c>
      <c r="J35" s="11" t="s">
        <v>14</v>
      </c>
      <c r="K35" s="11" t="s">
        <v>15</v>
      </c>
      <c r="L35" s="11" t="s">
        <v>16</v>
      </c>
      <c r="M35" s="11" t="s">
        <v>17</v>
      </c>
      <c r="N35" s="11" t="s">
        <v>18</v>
      </c>
      <c r="O35" s="11" t="s">
        <v>19</v>
      </c>
      <c r="P35" s="11" t="s">
        <v>20</v>
      </c>
      <c r="Q35" s="2"/>
      <c r="Z35" s="41"/>
    </row>
    <row r="36" spans="1:26" ht="24" customHeight="1" x14ac:dyDescent="0.3">
      <c r="A36" s="79"/>
      <c r="B36" s="79"/>
      <c r="C36" s="79"/>
      <c r="D36" s="79"/>
      <c r="E36" s="55">
        <v>4556</v>
      </c>
      <c r="F36" s="55">
        <v>3266</v>
      </c>
      <c r="G36" s="55">
        <v>2958</v>
      </c>
      <c r="H36" s="55">
        <v>2423</v>
      </c>
      <c r="I36" s="55">
        <v>1793</v>
      </c>
      <c r="J36" s="55">
        <v>2759</v>
      </c>
      <c r="K36" s="55">
        <v>3677</v>
      </c>
      <c r="L36" s="55">
        <v>5195</v>
      </c>
      <c r="M36" s="55">
        <v>5813</v>
      </c>
      <c r="N36" s="55">
        <v>3644</v>
      </c>
      <c r="O36" s="55">
        <v>5096</v>
      </c>
      <c r="P36" s="55">
        <v>4653</v>
      </c>
      <c r="Q36" s="10" t="s">
        <v>21</v>
      </c>
      <c r="Z36" s="41"/>
    </row>
    <row r="37" spans="1:26" ht="43.95" customHeight="1" x14ac:dyDescent="0.3">
      <c r="A37" s="78" t="s">
        <v>99</v>
      </c>
      <c r="B37" s="79"/>
      <c r="C37" s="79"/>
      <c r="D37" s="79"/>
      <c r="E37" s="83">
        <v>4166</v>
      </c>
      <c r="F37" s="84"/>
      <c r="G37" s="84"/>
      <c r="H37" s="84"/>
      <c r="I37" s="84"/>
      <c r="J37" s="84"/>
      <c r="K37" s="84"/>
      <c r="L37" s="84"/>
      <c r="M37" s="84"/>
      <c r="N37" s="84"/>
      <c r="O37" s="84"/>
      <c r="P37" s="85"/>
      <c r="Q37" s="10" t="s">
        <v>21</v>
      </c>
    </row>
    <row r="38" spans="1:26" x14ac:dyDescent="0.3">
      <c r="A38" s="1" t="s">
        <v>23</v>
      </c>
    </row>
    <row r="39" spans="1:26" x14ac:dyDescent="0.3">
      <c r="A39" s="1" t="s">
        <v>133</v>
      </c>
    </row>
    <row r="40" spans="1:26" x14ac:dyDescent="0.3">
      <c r="B40" s="16" t="s">
        <v>56</v>
      </c>
      <c r="C40" s="16"/>
    </row>
    <row r="41" spans="1:26" x14ac:dyDescent="0.3">
      <c r="B41" s="16" t="s">
        <v>134</v>
      </c>
      <c r="C41" s="16"/>
    </row>
    <row r="42" spans="1:26" x14ac:dyDescent="0.3">
      <c r="B42" s="16" t="s">
        <v>138</v>
      </c>
      <c r="C42" s="16"/>
    </row>
    <row r="43" spans="1:26" x14ac:dyDescent="0.3">
      <c r="B43" s="16" t="s">
        <v>55</v>
      </c>
      <c r="C43" s="16"/>
    </row>
    <row r="44" spans="1:26" x14ac:dyDescent="0.3">
      <c r="B44" s="16" t="s">
        <v>136</v>
      </c>
      <c r="C44" s="16"/>
    </row>
    <row r="45" spans="1:26" x14ac:dyDescent="0.3">
      <c r="B45" s="16" t="s">
        <v>139</v>
      </c>
      <c r="C45" s="16"/>
    </row>
    <row r="46" spans="1:26" x14ac:dyDescent="0.3">
      <c r="B46" s="1" t="s">
        <v>122</v>
      </c>
      <c r="C46" s="16"/>
    </row>
    <row r="47" spans="1:26" x14ac:dyDescent="0.3">
      <c r="B47" s="16" t="s">
        <v>140</v>
      </c>
      <c r="C47" s="16"/>
    </row>
    <row r="48" spans="1:26" x14ac:dyDescent="0.3">
      <c r="B48" s="16" t="s">
        <v>118</v>
      </c>
      <c r="C48" s="16"/>
    </row>
    <row r="49" spans="1:3" x14ac:dyDescent="0.3">
      <c r="B49" s="16" t="s">
        <v>119</v>
      </c>
      <c r="C49" s="16"/>
    </row>
    <row r="50" spans="1:3" x14ac:dyDescent="0.3">
      <c r="B50" s="16" t="s">
        <v>120</v>
      </c>
      <c r="C50" s="16"/>
    </row>
    <row r="51" spans="1:3" x14ac:dyDescent="0.3">
      <c r="A51" s="1" t="s">
        <v>125</v>
      </c>
    </row>
    <row r="52" spans="1:3" x14ac:dyDescent="0.3">
      <c r="B52" s="1" t="s">
        <v>141</v>
      </c>
    </row>
    <row r="53" spans="1:3" x14ac:dyDescent="0.3">
      <c r="B53" s="1" t="s">
        <v>103</v>
      </c>
    </row>
    <row r="54" spans="1:3" x14ac:dyDescent="0.3">
      <c r="B54" s="1" t="s">
        <v>75</v>
      </c>
    </row>
  </sheetData>
  <sheetProtection algorithmName="SHA-512" hashValue="R4f95LJyQTCBxV1tBFGzUIha8AAKBk6LvLSh4aI6svSuYX75QKYp9RJW52oToJJsoVTbUqqApgoLnYcnZXRESg==" saltValue="JO0BGPch0a+lxjOEMfrXXg==" spinCount="100000" sheet="1" objects="1" scenarios="1"/>
  <dataConsolidate/>
  <mergeCells count="42">
    <mergeCell ref="A2:B2"/>
    <mergeCell ref="A4:Q4"/>
    <mergeCell ref="A6:Q6"/>
    <mergeCell ref="M8:Q8"/>
    <mergeCell ref="A9:D9"/>
    <mergeCell ref="E9:P9"/>
    <mergeCell ref="C2:D2"/>
    <mergeCell ref="A10:D10"/>
    <mergeCell ref="E10:P10"/>
    <mergeCell ref="A11:D11"/>
    <mergeCell ref="E11:P11"/>
    <mergeCell ref="A12:D12"/>
    <mergeCell ref="E12:P12"/>
    <mergeCell ref="A13:D13"/>
    <mergeCell ref="E13:P13"/>
    <mergeCell ref="A14:D14"/>
    <mergeCell ref="E14:P14"/>
    <mergeCell ref="A15:D15"/>
    <mergeCell ref="E15:P15"/>
    <mergeCell ref="A27:D27"/>
    <mergeCell ref="E27:P27"/>
    <mergeCell ref="A16:D16"/>
    <mergeCell ref="E16:P16"/>
    <mergeCell ref="A17:D18"/>
    <mergeCell ref="A19:D20"/>
    <mergeCell ref="A21:D21"/>
    <mergeCell ref="E21:P21"/>
    <mergeCell ref="A22:D23"/>
    <mergeCell ref="A24:D24"/>
    <mergeCell ref="E24:P24"/>
    <mergeCell ref="A26:D26"/>
    <mergeCell ref="E26:P26"/>
    <mergeCell ref="A25:D25"/>
    <mergeCell ref="E25:P25"/>
    <mergeCell ref="A37:D37"/>
    <mergeCell ref="E37:P37"/>
    <mergeCell ref="A28:D29"/>
    <mergeCell ref="A30:D31"/>
    <mergeCell ref="A32:D32"/>
    <mergeCell ref="E32:P32"/>
    <mergeCell ref="A33:D34"/>
    <mergeCell ref="A35:D36"/>
  </mergeCells>
  <phoneticPr fontId="4"/>
  <conditionalFormatting sqref="E34:P34">
    <cfRule type="cellIs" dxfId="26" priority="1" operator="greaterThan">
      <formula>$E$15</formula>
    </cfRule>
  </conditionalFormatting>
  <conditionalFormatting sqref="E37:P37">
    <cfRule type="cellIs" dxfId="25" priority="2" operator="greaterThan">
      <formula>$E$32</formula>
    </cfRule>
  </conditionalFormatting>
  <dataValidations count="3">
    <dataValidation type="whole" operator="lessThanOrEqual" allowBlank="1" showInputMessage="1" showErrorMessage="1" error="送電可能電力以下の整数値で入力してください" sqref="F34:P34" xr:uid="{8C8097D0-1FAA-406F-ADF5-B61130495FDA}">
      <formula1>$E$15</formula1>
    </dataValidation>
    <dataValidation type="whole" allowBlank="1" showInputMessage="1" showErrorMessage="1" error="期待容量以下の整数値で入力してください" sqref="E37:P37" xr:uid="{9275C6F4-0BE6-4E7D-AEF1-918994BEA962}">
      <formula1>0</formula1>
      <formula2>E32</formula2>
    </dataValidation>
    <dataValidation type="whole" operator="lessThanOrEqual" allowBlank="1" showInputMessage="1" showErrorMessage="1" error="送電可能電力以下の整数値で入力してください" sqref="E34" xr:uid="{C4160028-7A34-48D8-9F82-FC6B8205E600}">
      <formula1>$E$26</formula1>
    </dataValidation>
  </dataValidations>
  <pageMargins left="0.11811023622047245" right="0.11811023622047245" top="0.35433070866141736" bottom="0.35433070866141736" header="0.31496062992125984" footer="0.31496062992125984"/>
  <pageSetup paperSize="9" scale="4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5BD01-17B6-40C3-8D0B-1E725EE7ED6B}">
  <sheetPr codeName="Sheet11">
    <tabColor theme="0" tint="-0.499984740745262"/>
    <pageSetUpPr fitToPage="1"/>
  </sheetPr>
  <dimension ref="A1:Z54"/>
  <sheetViews>
    <sheetView showGridLines="0" zoomScale="85" zoomScaleNormal="85" workbookViewId="0"/>
  </sheetViews>
  <sheetFormatPr defaultColWidth="9" defaultRowHeight="15" x14ac:dyDescent="0.3"/>
  <cols>
    <col min="1" max="4" width="5.6640625" style="1" customWidth="1"/>
    <col min="5" max="16" width="12.77734375" style="1" customWidth="1"/>
    <col min="17" max="20" width="5.6640625" style="1" customWidth="1"/>
    <col min="21" max="25" width="9" style="1"/>
    <col min="26" max="26" width="11.44140625" style="1" bestFit="1" customWidth="1"/>
    <col min="27" max="16384" width="9" style="1"/>
  </cols>
  <sheetData>
    <row r="1" spans="1:17" ht="16.2" x14ac:dyDescent="0.3">
      <c r="A1" s="17" t="s">
        <v>51</v>
      </c>
      <c r="B1" s="17"/>
      <c r="C1" s="17"/>
      <c r="D1" s="17"/>
      <c r="E1" s="17"/>
      <c r="F1" s="35" t="s">
        <v>53</v>
      </c>
      <c r="G1" s="35"/>
      <c r="H1" s="35"/>
      <c r="I1" s="19" t="s">
        <v>52</v>
      </c>
    </row>
    <row r="2" spans="1:17" ht="16.2" x14ac:dyDescent="0.3">
      <c r="A2" s="124" t="s">
        <v>0</v>
      </c>
      <c r="B2" s="125"/>
      <c r="C2" s="131"/>
      <c r="D2" s="132"/>
      <c r="E2" s="3"/>
      <c r="F2" s="3"/>
      <c r="G2" s="3"/>
      <c r="H2" s="3"/>
      <c r="I2" s="3"/>
      <c r="J2" s="3"/>
      <c r="K2" s="3"/>
      <c r="L2" s="3"/>
      <c r="M2" s="3"/>
      <c r="N2" s="3"/>
      <c r="O2" s="3"/>
      <c r="P2" s="3"/>
      <c r="Q2" s="3"/>
    </row>
    <row r="3" spans="1:17" ht="16.2" x14ac:dyDescent="0.3">
      <c r="A3" s="23"/>
      <c r="B3" s="12"/>
      <c r="C3" s="3"/>
      <c r="D3" s="3"/>
      <c r="E3" s="3"/>
      <c r="F3" s="3"/>
      <c r="G3" s="3"/>
      <c r="H3" s="3"/>
      <c r="I3" s="3"/>
      <c r="J3" s="3"/>
      <c r="K3" s="3"/>
      <c r="L3" s="3"/>
      <c r="M3" s="3"/>
      <c r="N3" s="3"/>
      <c r="O3" s="3"/>
      <c r="P3" s="3"/>
      <c r="Q3" s="3"/>
    </row>
    <row r="4" spans="1:17" ht="16.2" x14ac:dyDescent="0.3">
      <c r="A4" s="126" t="s">
        <v>124</v>
      </c>
      <c r="B4" s="126"/>
      <c r="C4" s="126"/>
      <c r="D4" s="126"/>
      <c r="E4" s="126"/>
      <c r="F4" s="126"/>
      <c r="G4" s="126"/>
      <c r="H4" s="126"/>
      <c r="I4" s="126"/>
      <c r="J4" s="126"/>
      <c r="K4" s="126"/>
      <c r="L4" s="126"/>
      <c r="M4" s="126"/>
      <c r="N4" s="126"/>
      <c r="O4" s="126"/>
      <c r="P4" s="126"/>
      <c r="Q4" s="126"/>
    </row>
    <row r="5" spans="1:17" ht="16.2" x14ac:dyDescent="0.3">
      <c r="A5" s="3"/>
      <c r="B5" s="3"/>
      <c r="C5" s="3"/>
      <c r="D5" s="3"/>
      <c r="E5" s="3"/>
      <c r="F5" s="3"/>
      <c r="G5" s="3"/>
      <c r="H5" s="3"/>
      <c r="I5" s="3"/>
      <c r="J5" s="3"/>
      <c r="K5" s="3"/>
      <c r="L5" s="3"/>
      <c r="M5" s="3"/>
      <c r="N5" s="3"/>
      <c r="O5" s="3"/>
      <c r="P5" s="3"/>
      <c r="Q5" s="3"/>
    </row>
    <row r="6" spans="1:17" ht="16.2" x14ac:dyDescent="0.3">
      <c r="A6" s="126" t="s">
        <v>44</v>
      </c>
      <c r="B6" s="126"/>
      <c r="C6" s="126"/>
      <c r="D6" s="126"/>
      <c r="E6" s="126"/>
      <c r="F6" s="126"/>
      <c r="G6" s="126"/>
      <c r="H6" s="126"/>
      <c r="I6" s="126"/>
      <c r="J6" s="126"/>
      <c r="K6" s="126"/>
      <c r="L6" s="126"/>
      <c r="M6" s="126"/>
      <c r="N6" s="126"/>
      <c r="O6" s="126"/>
      <c r="P6" s="126"/>
      <c r="Q6" s="126"/>
    </row>
    <row r="7" spans="1:17" ht="16.2" x14ac:dyDescent="0.3">
      <c r="C7" s="3"/>
      <c r="D7" s="3"/>
      <c r="E7" s="3"/>
      <c r="F7" s="3"/>
      <c r="G7" s="3"/>
      <c r="H7" s="3"/>
      <c r="I7" s="3"/>
      <c r="J7" s="3"/>
      <c r="K7" s="3"/>
      <c r="L7" s="3"/>
      <c r="M7" s="3"/>
      <c r="N7" s="3"/>
      <c r="O7" s="3"/>
      <c r="P7" s="3"/>
      <c r="Q7" s="3"/>
    </row>
    <row r="8" spans="1:17" ht="16.2" x14ac:dyDescent="0.3">
      <c r="A8" s="38"/>
      <c r="B8" s="38"/>
      <c r="C8" s="38"/>
      <c r="D8" s="38"/>
      <c r="E8" s="38"/>
      <c r="F8" s="38"/>
      <c r="G8" s="38"/>
      <c r="H8" s="38"/>
      <c r="I8" s="38"/>
      <c r="J8" s="38"/>
      <c r="K8" s="38"/>
      <c r="L8" s="38"/>
      <c r="M8" s="172" t="str">
        <f>'記載例（合計）'!$M$11</f>
        <v>&lt;会社名&gt;</v>
      </c>
      <c r="N8" s="172"/>
      <c r="O8" s="172"/>
      <c r="P8" s="172"/>
      <c r="Q8" s="172"/>
    </row>
    <row r="9" spans="1:17" ht="24" customHeight="1" thickBot="1" x14ac:dyDescent="0.35">
      <c r="A9" s="79" t="s">
        <v>1</v>
      </c>
      <c r="B9" s="79"/>
      <c r="C9" s="79"/>
      <c r="D9" s="79"/>
      <c r="E9" s="128" t="s">
        <v>22</v>
      </c>
      <c r="F9" s="129"/>
      <c r="G9" s="129"/>
      <c r="H9" s="129"/>
      <c r="I9" s="129"/>
      <c r="J9" s="129"/>
      <c r="K9" s="129"/>
      <c r="L9" s="129"/>
      <c r="M9" s="129"/>
      <c r="N9" s="129"/>
      <c r="O9" s="129"/>
      <c r="P9" s="130"/>
      <c r="Q9" s="11" t="s">
        <v>2</v>
      </c>
    </row>
    <row r="10" spans="1:17" ht="24" customHeight="1" x14ac:dyDescent="0.3">
      <c r="A10" s="79" t="s">
        <v>3</v>
      </c>
      <c r="B10" s="79"/>
      <c r="C10" s="79"/>
      <c r="D10" s="86"/>
      <c r="E10" s="169">
        <v>0</v>
      </c>
      <c r="F10" s="170"/>
      <c r="G10" s="170"/>
      <c r="H10" s="170"/>
      <c r="I10" s="170"/>
      <c r="J10" s="170"/>
      <c r="K10" s="170"/>
      <c r="L10" s="170"/>
      <c r="M10" s="170"/>
      <c r="N10" s="170"/>
      <c r="O10" s="170"/>
      <c r="P10" s="171"/>
      <c r="Q10" s="26"/>
    </row>
    <row r="11" spans="1:17" ht="30" customHeight="1" x14ac:dyDescent="0.3">
      <c r="A11" s="78" t="s">
        <v>4</v>
      </c>
      <c r="B11" s="78"/>
      <c r="C11" s="78"/>
      <c r="D11" s="90"/>
      <c r="E11" s="165" t="s">
        <v>105</v>
      </c>
      <c r="F11" s="166"/>
      <c r="G11" s="166"/>
      <c r="H11" s="166"/>
      <c r="I11" s="166"/>
      <c r="J11" s="166"/>
      <c r="K11" s="166"/>
      <c r="L11" s="166"/>
      <c r="M11" s="166"/>
      <c r="N11" s="166"/>
      <c r="O11" s="166"/>
      <c r="P11" s="167"/>
      <c r="Q11" s="26"/>
    </row>
    <row r="12" spans="1:17" ht="24" customHeight="1" x14ac:dyDescent="0.3">
      <c r="A12" s="79" t="s">
        <v>5</v>
      </c>
      <c r="B12" s="79"/>
      <c r="C12" s="79"/>
      <c r="D12" s="86"/>
      <c r="E12" s="165" t="s">
        <v>45</v>
      </c>
      <c r="F12" s="166"/>
      <c r="G12" s="166"/>
      <c r="H12" s="166"/>
      <c r="I12" s="166"/>
      <c r="J12" s="166"/>
      <c r="K12" s="166"/>
      <c r="L12" s="166"/>
      <c r="M12" s="166"/>
      <c r="N12" s="166"/>
      <c r="O12" s="166"/>
      <c r="P12" s="167"/>
      <c r="Q12" s="26"/>
    </row>
    <row r="13" spans="1:17" ht="24" customHeight="1" x14ac:dyDescent="0.3">
      <c r="A13" s="79" t="s">
        <v>6</v>
      </c>
      <c r="B13" s="79"/>
      <c r="C13" s="79"/>
      <c r="D13" s="86"/>
      <c r="E13" s="165" t="s">
        <v>107</v>
      </c>
      <c r="F13" s="166"/>
      <c r="G13" s="166"/>
      <c r="H13" s="166"/>
      <c r="I13" s="166"/>
      <c r="J13" s="166"/>
      <c r="K13" s="166"/>
      <c r="L13" s="166"/>
      <c r="M13" s="166"/>
      <c r="N13" s="166"/>
      <c r="O13" s="166"/>
      <c r="P13" s="167"/>
      <c r="Q13" s="26"/>
    </row>
    <row r="14" spans="1:17" ht="24" customHeight="1" x14ac:dyDescent="0.3">
      <c r="A14" s="79" t="s">
        <v>7</v>
      </c>
      <c r="B14" s="79"/>
      <c r="C14" s="79"/>
      <c r="D14" s="86"/>
      <c r="E14" s="107">
        <v>150000</v>
      </c>
      <c r="F14" s="108"/>
      <c r="G14" s="108"/>
      <c r="H14" s="108"/>
      <c r="I14" s="108"/>
      <c r="J14" s="108"/>
      <c r="K14" s="108"/>
      <c r="L14" s="108"/>
      <c r="M14" s="108"/>
      <c r="N14" s="108"/>
      <c r="O14" s="108"/>
      <c r="P14" s="109"/>
      <c r="Q14" s="27" t="s">
        <v>21</v>
      </c>
    </row>
    <row r="15" spans="1:17" ht="40.200000000000003" customHeight="1" x14ac:dyDescent="0.3">
      <c r="A15" s="96" t="s">
        <v>113</v>
      </c>
      <c r="B15" s="97"/>
      <c r="C15" s="97"/>
      <c r="D15" s="168"/>
      <c r="E15" s="107">
        <v>100000</v>
      </c>
      <c r="F15" s="108"/>
      <c r="G15" s="108"/>
      <c r="H15" s="108"/>
      <c r="I15" s="108"/>
      <c r="J15" s="108"/>
      <c r="K15" s="108"/>
      <c r="L15" s="108"/>
      <c r="M15" s="108"/>
      <c r="N15" s="108"/>
      <c r="O15" s="108"/>
      <c r="P15" s="109"/>
      <c r="Q15" s="30" t="s">
        <v>21</v>
      </c>
    </row>
    <row r="16" spans="1:17" ht="36.6" customHeight="1" thickBot="1" x14ac:dyDescent="0.35">
      <c r="A16" s="78" t="s">
        <v>84</v>
      </c>
      <c r="B16" s="79"/>
      <c r="C16" s="79"/>
      <c r="D16" s="86"/>
      <c r="E16" s="153">
        <v>0.47241918644635772</v>
      </c>
      <c r="F16" s="154"/>
      <c r="G16" s="154"/>
      <c r="H16" s="154"/>
      <c r="I16" s="154"/>
      <c r="J16" s="154"/>
      <c r="K16" s="154"/>
      <c r="L16" s="154"/>
      <c r="M16" s="154"/>
      <c r="N16" s="154"/>
      <c r="O16" s="154"/>
      <c r="P16" s="155"/>
      <c r="Q16" s="30" t="s">
        <v>86</v>
      </c>
    </row>
    <row r="17" spans="1:17" ht="24" customHeight="1" x14ac:dyDescent="0.3">
      <c r="A17" s="78" t="s">
        <v>85</v>
      </c>
      <c r="B17" s="79"/>
      <c r="C17" s="79"/>
      <c r="D17" s="79"/>
      <c r="E17" s="31" t="s">
        <v>9</v>
      </c>
      <c r="F17" s="31" t="s">
        <v>10</v>
      </c>
      <c r="G17" s="31" t="s">
        <v>11</v>
      </c>
      <c r="H17" s="31" t="s">
        <v>12</v>
      </c>
      <c r="I17" s="31" t="s">
        <v>13</v>
      </c>
      <c r="J17" s="31" t="s">
        <v>14</v>
      </c>
      <c r="K17" s="31" t="s">
        <v>15</v>
      </c>
      <c r="L17" s="31" t="s">
        <v>16</v>
      </c>
      <c r="M17" s="31" t="s">
        <v>17</v>
      </c>
      <c r="N17" s="31" t="s">
        <v>18</v>
      </c>
      <c r="O17" s="31" t="s">
        <v>19</v>
      </c>
      <c r="P17" s="31" t="s">
        <v>20</v>
      </c>
      <c r="Q17" s="25"/>
    </row>
    <row r="18" spans="1:17" ht="24" customHeight="1" thickBot="1" x14ac:dyDescent="0.35">
      <c r="A18" s="79"/>
      <c r="B18" s="79"/>
      <c r="C18" s="79"/>
      <c r="D18" s="79"/>
      <c r="E18" s="43">
        <v>0.41977306838294109</v>
      </c>
      <c r="F18" s="43">
        <v>0.69101983860834493</v>
      </c>
      <c r="G18" s="43">
        <v>0.56416212570247037</v>
      </c>
      <c r="H18" s="43">
        <v>0.42122130014391296</v>
      </c>
      <c r="I18" s="43">
        <v>0.44890356609580911</v>
      </c>
      <c r="J18" s="43">
        <v>0.37691774600004241</v>
      </c>
      <c r="K18" s="43">
        <v>0.35670088459714544</v>
      </c>
      <c r="L18" s="43">
        <v>0.34588614793754086</v>
      </c>
      <c r="M18" s="43">
        <v>0.32862824298032811</v>
      </c>
      <c r="N18" s="43">
        <v>0.29220270814934396</v>
      </c>
      <c r="O18" s="43">
        <v>0.27354390103200849</v>
      </c>
      <c r="P18" s="43">
        <v>0.25247425347787522</v>
      </c>
      <c r="Q18" s="25" t="s">
        <v>86</v>
      </c>
    </row>
    <row r="19" spans="1:17" ht="24" customHeight="1" x14ac:dyDescent="0.3">
      <c r="A19" s="78" t="s">
        <v>88</v>
      </c>
      <c r="B19" s="79"/>
      <c r="C19" s="79"/>
      <c r="D19" s="86"/>
      <c r="E19" s="32" t="s">
        <v>9</v>
      </c>
      <c r="F19" s="33" t="s">
        <v>10</v>
      </c>
      <c r="G19" s="33" t="s">
        <v>11</v>
      </c>
      <c r="H19" s="33" t="s">
        <v>12</v>
      </c>
      <c r="I19" s="33" t="s">
        <v>13</v>
      </c>
      <c r="J19" s="33" t="s">
        <v>14</v>
      </c>
      <c r="K19" s="33" t="s">
        <v>15</v>
      </c>
      <c r="L19" s="33" t="s">
        <v>16</v>
      </c>
      <c r="M19" s="33" t="s">
        <v>17</v>
      </c>
      <c r="N19" s="33" t="s">
        <v>18</v>
      </c>
      <c r="O19" s="33" t="s">
        <v>19</v>
      </c>
      <c r="P19" s="34" t="s">
        <v>20</v>
      </c>
      <c r="Q19" s="30"/>
    </row>
    <row r="20" spans="1:17" ht="24" customHeight="1" x14ac:dyDescent="0.3">
      <c r="A20" s="79"/>
      <c r="B20" s="79"/>
      <c r="C20" s="79"/>
      <c r="D20" s="86"/>
      <c r="E20" s="52">
        <v>5204</v>
      </c>
      <c r="F20" s="53">
        <v>5840</v>
      </c>
      <c r="G20" s="53">
        <v>5644</v>
      </c>
      <c r="H20" s="53">
        <v>5981</v>
      </c>
      <c r="I20" s="53">
        <v>4793</v>
      </c>
      <c r="J20" s="53">
        <v>4323</v>
      </c>
      <c r="K20" s="53">
        <v>3269</v>
      </c>
      <c r="L20" s="53">
        <v>3030</v>
      </c>
      <c r="M20" s="53">
        <v>3463</v>
      </c>
      <c r="N20" s="53">
        <v>3383</v>
      </c>
      <c r="O20" s="53">
        <v>3656</v>
      </c>
      <c r="P20" s="54">
        <v>4256</v>
      </c>
      <c r="Q20" s="30" t="s">
        <v>21</v>
      </c>
    </row>
    <row r="21" spans="1:17" ht="36.75" customHeight="1" x14ac:dyDescent="0.3">
      <c r="A21" s="78" t="s">
        <v>95</v>
      </c>
      <c r="B21" s="79"/>
      <c r="C21" s="79"/>
      <c r="D21" s="86"/>
      <c r="E21" s="107">
        <v>5232</v>
      </c>
      <c r="F21" s="108"/>
      <c r="G21" s="108"/>
      <c r="H21" s="108"/>
      <c r="I21" s="108"/>
      <c r="J21" s="108"/>
      <c r="K21" s="108"/>
      <c r="L21" s="108"/>
      <c r="M21" s="108"/>
      <c r="N21" s="108"/>
      <c r="O21" s="108"/>
      <c r="P21" s="109"/>
      <c r="Q21" s="30" t="s">
        <v>21</v>
      </c>
    </row>
    <row r="22" spans="1:17" ht="24" customHeight="1" x14ac:dyDescent="0.3">
      <c r="A22" s="78" t="s">
        <v>117</v>
      </c>
      <c r="B22" s="79"/>
      <c r="C22" s="79"/>
      <c r="D22" s="86"/>
      <c r="E22" s="28" t="s">
        <v>9</v>
      </c>
      <c r="F22" s="11" t="s">
        <v>10</v>
      </c>
      <c r="G22" s="11" t="s">
        <v>11</v>
      </c>
      <c r="H22" s="11" t="s">
        <v>12</v>
      </c>
      <c r="I22" s="11" t="s">
        <v>13</v>
      </c>
      <c r="J22" s="11" t="s">
        <v>14</v>
      </c>
      <c r="K22" s="11" t="s">
        <v>15</v>
      </c>
      <c r="L22" s="11" t="s">
        <v>16</v>
      </c>
      <c r="M22" s="11" t="s">
        <v>17</v>
      </c>
      <c r="N22" s="11" t="s">
        <v>18</v>
      </c>
      <c r="O22" s="11" t="s">
        <v>19</v>
      </c>
      <c r="P22" s="29" t="s">
        <v>20</v>
      </c>
      <c r="Q22" s="30"/>
    </row>
    <row r="23" spans="1:17" ht="24" customHeight="1" x14ac:dyDescent="0.3">
      <c r="A23" s="79"/>
      <c r="B23" s="79"/>
      <c r="C23" s="79"/>
      <c r="D23" s="86"/>
      <c r="E23" s="52">
        <v>5000</v>
      </c>
      <c r="F23" s="53">
        <v>5000</v>
      </c>
      <c r="G23" s="53">
        <v>5000</v>
      </c>
      <c r="H23" s="53">
        <v>5000</v>
      </c>
      <c r="I23" s="53">
        <v>5000</v>
      </c>
      <c r="J23" s="53">
        <v>5000</v>
      </c>
      <c r="K23" s="53">
        <v>5000</v>
      </c>
      <c r="L23" s="53">
        <v>5000</v>
      </c>
      <c r="M23" s="53">
        <v>5000</v>
      </c>
      <c r="N23" s="53">
        <v>5000</v>
      </c>
      <c r="O23" s="53">
        <v>5000</v>
      </c>
      <c r="P23" s="54">
        <v>5000</v>
      </c>
      <c r="Q23" s="30" t="s">
        <v>21</v>
      </c>
    </row>
    <row r="24" spans="1:17" ht="36.6" customHeight="1" thickBot="1" x14ac:dyDescent="0.35">
      <c r="A24" s="78" t="s">
        <v>87</v>
      </c>
      <c r="B24" s="79"/>
      <c r="C24" s="79"/>
      <c r="D24" s="86"/>
      <c r="E24" s="156">
        <v>2616</v>
      </c>
      <c r="F24" s="157"/>
      <c r="G24" s="157"/>
      <c r="H24" s="157"/>
      <c r="I24" s="157"/>
      <c r="J24" s="157"/>
      <c r="K24" s="157"/>
      <c r="L24" s="157"/>
      <c r="M24" s="157"/>
      <c r="N24" s="157"/>
      <c r="O24" s="157"/>
      <c r="P24" s="158"/>
      <c r="Q24" s="30" t="s">
        <v>21</v>
      </c>
    </row>
    <row r="25" spans="1:17" ht="36.6" customHeight="1" x14ac:dyDescent="0.3">
      <c r="A25" s="98" t="s">
        <v>114</v>
      </c>
      <c r="B25" s="99"/>
      <c r="C25" s="99"/>
      <c r="D25" s="99"/>
      <c r="E25" s="162">
        <v>150000</v>
      </c>
      <c r="F25" s="163"/>
      <c r="G25" s="163"/>
      <c r="H25" s="163"/>
      <c r="I25" s="163"/>
      <c r="J25" s="163"/>
      <c r="K25" s="163"/>
      <c r="L25" s="163"/>
      <c r="M25" s="163"/>
      <c r="N25" s="163"/>
      <c r="O25" s="163"/>
      <c r="P25" s="164"/>
      <c r="Q25" s="30" t="s">
        <v>21</v>
      </c>
    </row>
    <row r="26" spans="1:17" ht="36.6" customHeight="1" x14ac:dyDescent="0.3">
      <c r="A26" s="90" t="s">
        <v>108</v>
      </c>
      <c r="B26" s="91"/>
      <c r="C26" s="91"/>
      <c r="D26" s="92"/>
      <c r="E26" s="159">
        <v>100000</v>
      </c>
      <c r="F26" s="160"/>
      <c r="G26" s="160"/>
      <c r="H26" s="160"/>
      <c r="I26" s="160"/>
      <c r="J26" s="160"/>
      <c r="K26" s="160"/>
      <c r="L26" s="160"/>
      <c r="M26" s="160"/>
      <c r="N26" s="160"/>
      <c r="O26" s="160"/>
      <c r="P26" s="161"/>
      <c r="Q26" s="25" t="s">
        <v>21</v>
      </c>
    </row>
    <row r="27" spans="1:17" ht="36.6" customHeight="1" x14ac:dyDescent="0.3">
      <c r="A27" s="78" t="s">
        <v>97</v>
      </c>
      <c r="B27" s="79"/>
      <c r="C27" s="79"/>
      <c r="D27" s="79"/>
      <c r="E27" s="150">
        <v>0.44526893390290306</v>
      </c>
      <c r="F27" s="151"/>
      <c r="G27" s="151"/>
      <c r="H27" s="151"/>
      <c r="I27" s="151"/>
      <c r="J27" s="151"/>
      <c r="K27" s="151"/>
      <c r="L27" s="151"/>
      <c r="M27" s="151"/>
      <c r="N27" s="151"/>
      <c r="O27" s="151"/>
      <c r="P27" s="152"/>
      <c r="Q27" s="10" t="s">
        <v>58</v>
      </c>
    </row>
    <row r="28" spans="1:17" ht="24" customHeight="1" x14ac:dyDescent="0.3">
      <c r="A28" s="78" t="s">
        <v>98</v>
      </c>
      <c r="B28" s="79"/>
      <c r="C28" s="79"/>
      <c r="D28" s="79"/>
      <c r="E28" s="11" t="s">
        <v>9</v>
      </c>
      <c r="F28" s="11" t="s">
        <v>10</v>
      </c>
      <c r="G28" s="11" t="s">
        <v>11</v>
      </c>
      <c r="H28" s="11" t="s">
        <v>12</v>
      </c>
      <c r="I28" s="11" t="s">
        <v>13</v>
      </c>
      <c r="J28" s="11" t="s">
        <v>14</v>
      </c>
      <c r="K28" s="11" t="s">
        <v>15</v>
      </c>
      <c r="L28" s="11" t="s">
        <v>16</v>
      </c>
      <c r="M28" s="11" t="s">
        <v>17</v>
      </c>
      <c r="N28" s="11" t="s">
        <v>18</v>
      </c>
      <c r="O28" s="11" t="s">
        <v>19</v>
      </c>
      <c r="P28" s="11" t="s">
        <v>20</v>
      </c>
      <c r="Q28" s="2"/>
    </row>
    <row r="29" spans="1:17" ht="24" customHeight="1" x14ac:dyDescent="0.3">
      <c r="A29" s="79"/>
      <c r="B29" s="79"/>
      <c r="C29" s="79"/>
      <c r="D29" s="79"/>
      <c r="E29" s="20">
        <v>0.39902672910538373</v>
      </c>
      <c r="F29" s="20">
        <v>0.67442735162016987</v>
      </c>
      <c r="G29" s="20">
        <v>0.55108926832203076</v>
      </c>
      <c r="H29" s="20">
        <v>0.38072867617059719</v>
      </c>
      <c r="I29" s="20">
        <v>0.40643381355835584</v>
      </c>
      <c r="J29" s="20">
        <v>0.34157966831506009</v>
      </c>
      <c r="K29" s="20">
        <v>0.31683989883896707</v>
      </c>
      <c r="L29" s="20">
        <v>0.30708864096979172</v>
      </c>
      <c r="M29" s="20">
        <v>0.31105566860620576</v>
      </c>
      <c r="N29" s="20">
        <v>0.2595532830332265</v>
      </c>
      <c r="O29" s="20">
        <v>0.25302574068815292</v>
      </c>
      <c r="P29" s="20">
        <v>0.25252360854971995</v>
      </c>
      <c r="Q29" s="10" t="s">
        <v>58</v>
      </c>
    </row>
    <row r="30" spans="1:17" ht="24" customHeight="1" x14ac:dyDescent="0.3">
      <c r="A30" s="78" t="s">
        <v>92</v>
      </c>
      <c r="B30" s="79"/>
      <c r="C30" s="79"/>
      <c r="D30" s="79"/>
      <c r="E30" s="11" t="s">
        <v>9</v>
      </c>
      <c r="F30" s="11" t="s">
        <v>10</v>
      </c>
      <c r="G30" s="11" t="s">
        <v>11</v>
      </c>
      <c r="H30" s="11" t="s">
        <v>12</v>
      </c>
      <c r="I30" s="11" t="s">
        <v>13</v>
      </c>
      <c r="J30" s="11" t="s">
        <v>14</v>
      </c>
      <c r="K30" s="11" t="s">
        <v>15</v>
      </c>
      <c r="L30" s="11" t="s">
        <v>16</v>
      </c>
      <c r="M30" s="11" t="s">
        <v>17</v>
      </c>
      <c r="N30" s="11" t="s">
        <v>18</v>
      </c>
      <c r="O30" s="11" t="s">
        <v>19</v>
      </c>
      <c r="P30" s="11" t="s">
        <v>20</v>
      </c>
      <c r="Q30" s="2"/>
    </row>
    <row r="31" spans="1:17" ht="24" customHeight="1" x14ac:dyDescent="0.3">
      <c r="A31" s="79"/>
      <c r="B31" s="79"/>
      <c r="C31" s="79"/>
      <c r="D31" s="79"/>
      <c r="E31" s="55">
        <v>7980.5345821076744</v>
      </c>
      <c r="F31" s="55">
        <v>13488.547032403398</v>
      </c>
      <c r="G31" s="55">
        <v>11021.785366440616</v>
      </c>
      <c r="H31" s="55">
        <v>7614.5735234119438</v>
      </c>
      <c r="I31" s="55">
        <v>8128.6762711671181</v>
      </c>
      <c r="J31" s="55">
        <v>6831.593366301202</v>
      </c>
      <c r="K31" s="55">
        <v>6336.7979767793413</v>
      </c>
      <c r="L31" s="55">
        <v>6141.7728193958346</v>
      </c>
      <c r="M31" s="55">
        <v>6221.1133721241149</v>
      </c>
      <c r="N31" s="55">
        <v>5191.0656606645298</v>
      </c>
      <c r="O31" s="55">
        <v>5060.5148137630586</v>
      </c>
      <c r="P31" s="55">
        <v>5050.4721709943988</v>
      </c>
      <c r="Q31" s="10" t="s">
        <v>21</v>
      </c>
    </row>
    <row r="32" spans="1:17" ht="44.4" customHeight="1" x14ac:dyDescent="0.3">
      <c r="A32" s="78" t="s">
        <v>93</v>
      </c>
      <c r="B32" s="79"/>
      <c r="C32" s="79"/>
      <c r="D32" s="79"/>
      <c r="E32" s="83">
        <v>11521</v>
      </c>
      <c r="F32" s="84"/>
      <c r="G32" s="84"/>
      <c r="H32" s="84"/>
      <c r="I32" s="84"/>
      <c r="J32" s="84"/>
      <c r="K32" s="84"/>
      <c r="L32" s="84"/>
      <c r="M32" s="84"/>
      <c r="N32" s="84"/>
      <c r="O32" s="84"/>
      <c r="P32" s="85"/>
      <c r="Q32" s="10" t="s">
        <v>21</v>
      </c>
    </row>
    <row r="33" spans="1:26" ht="24" customHeight="1" x14ac:dyDescent="0.3">
      <c r="A33" s="96" t="s">
        <v>94</v>
      </c>
      <c r="B33" s="97"/>
      <c r="C33" s="97"/>
      <c r="D33" s="97"/>
      <c r="E33" s="11" t="s">
        <v>9</v>
      </c>
      <c r="F33" s="11" t="s">
        <v>10</v>
      </c>
      <c r="G33" s="11" t="s">
        <v>11</v>
      </c>
      <c r="H33" s="11" t="s">
        <v>12</v>
      </c>
      <c r="I33" s="11" t="s">
        <v>13</v>
      </c>
      <c r="J33" s="11" t="s">
        <v>14</v>
      </c>
      <c r="K33" s="11" t="s">
        <v>15</v>
      </c>
      <c r="L33" s="11" t="s">
        <v>16</v>
      </c>
      <c r="M33" s="11" t="s">
        <v>17</v>
      </c>
      <c r="N33" s="11" t="s">
        <v>18</v>
      </c>
      <c r="O33" s="11" t="s">
        <v>19</v>
      </c>
      <c r="P33" s="11" t="s">
        <v>20</v>
      </c>
      <c r="Q33" s="2"/>
    </row>
    <row r="34" spans="1:26" ht="31.95" customHeight="1" x14ac:dyDescent="0.3">
      <c r="A34" s="97"/>
      <c r="B34" s="97"/>
      <c r="C34" s="97"/>
      <c r="D34" s="97"/>
      <c r="E34" s="56">
        <v>5000</v>
      </c>
      <c r="F34" s="56">
        <v>5000</v>
      </c>
      <c r="G34" s="56">
        <v>5000</v>
      </c>
      <c r="H34" s="56">
        <v>5000</v>
      </c>
      <c r="I34" s="56">
        <v>5000</v>
      </c>
      <c r="J34" s="56">
        <v>5000</v>
      </c>
      <c r="K34" s="56">
        <v>5000</v>
      </c>
      <c r="L34" s="56">
        <v>5000</v>
      </c>
      <c r="M34" s="56">
        <v>5000</v>
      </c>
      <c r="N34" s="56">
        <v>5000</v>
      </c>
      <c r="O34" s="56">
        <v>5000</v>
      </c>
      <c r="P34" s="56">
        <v>5000</v>
      </c>
      <c r="Q34" s="25" t="s">
        <v>21</v>
      </c>
    </row>
    <row r="35" spans="1:26" ht="24" customHeight="1" x14ac:dyDescent="0.3">
      <c r="A35" s="78" t="s">
        <v>59</v>
      </c>
      <c r="B35" s="79"/>
      <c r="C35" s="79"/>
      <c r="D35" s="79"/>
      <c r="E35" s="11" t="s">
        <v>9</v>
      </c>
      <c r="F35" s="11" t="s">
        <v>10</v>
      </c>
      <c r="G35" s="11" t="s">
        <v>11</v>
      </c>
      <c r="H35" s="11" t="s">
        <v>12</v>
      </c>
      <c r="I35" s="11" t="s">
        <v>13</v>
      </c>
      <c r="J35" s="11" t="s">
        <v>14</v>
      </c>
      <c r="K35" s="11" t="s">
        <v>15</v>
      </c>
      <c r="L35" s="11" t="s">
        <v>16</v>
      </c>
      <c r="M35" s="11" t="s">
        <v>17</v>
      </c>
      <c r="N35" s="11" t="s">
        <v>18</v>
      </c>
      <c r="O35" s="11" t="s">
        <v>19</v>
      </c>
      <c r="P35" s="11" t="s">
        <v>20</v>
      </c>
      <c r="Q35" s="2"/>
      <c r="Z35" s="41"/>
    </row>
    <row r="36" spans="1:26" ht="24" customHeight="1" x14ac:dyDescent="0.3">
      <c r="A36" s="79"/>
      <c r="B36" s="79"/>
      <c r="C36" s="79"/>
      <c r="D36" s="79"/>
      <c r="E36" s="55">
        <v>3990</v>
      </c>
      <c r="F36" s="55">
        <v>13489</v>
      </c>
      <c r="G36" s="55">
        <v>16533</v>
      </c>
      <c r="H36" s="55">
        <v>1523</v>
      </c>
      <c r="I36" s="55">
        <v>1626</v>
      </c>
      <c r="J36" s="55">
        <v>1366</v>
      </c>
      <c r="K36" s="55">
        <v>1267</v>
      </c>
      <c r="L36" s="55">
        <v>1228</v>
      </c>
      <c r="M36" s="55">
        <v>1244</v>
      </c>
      <c r="N36" s="55">
        <v>1038</v>
      </c>
      <c r="O36" s="55">
        <v>1012</v>
      </c>
      <c r="P36" s="55">
        <v>1010</v>
      </c>
      <c r="Q36" s="10" t="s">
        <v>21</v>
      </c>
      <c r="Z36" s="41"/>
    </row>
    <row r="37" spans="1:26" ht="43.95" customHeight="1" x14ac:dyDescent="0.3">
      <c r="A37" s="78" t="s">
        <v>99</v>
      </c>
      <c r="B37" s="79"/>
      <c r="C37" s="79"/>
      <c r="D37" s="79"/>
      <c r="E37" s="83">
        <v>3562</v>
      </c>
      <c r="F37" s="84"/>
      <c r="G37" s="84"/>
      <c r="H37" s="84"/>
      <c r="I37" s="84"/>
      <c r="J37" s="84"/>
      <c r="K37" s="84"/>
      <c r="L37" s="84"/>
      <c r="M37" s="84"/>
      <c r="N37" s="84"/>
      <c r="O37" s="84"/>
      <c r="P37" s="85"/>
      <c r="Q37" s="10" t="s">
        <v>21</v>
      </c>
    </row>
    <row r="38" spans="1:26" x14ac:dyDescent="0.3">
      <c r="A38" s="1" t="s">
        <v>23</v>
      </c>
    </row>
    <row r="39" spans="1:26" x14ac:dyDescent="0.3">
      <c r="A39" s="1" t="s">
        <v>133</v>
      </c>
    </row>
    <row r="40" spans="1:26" x14ac:dyDescent="0.3">
      <c r="B40" s="16" t="s">
        <v>56</v>
      </c>
    </row>
    <row r="41" spans="1:26" x14ac:dyDescent="0.3">
      <c r="B41" s="16" t="s">
        <v>134</v>
      </c>
      <c r="C41" s="16"/>
      <c r="D41" s="16"/>
    </row>
    <row r="42" spans="1:26" x14ac:dyDescent="0.3">
      <c r="B42" s="16" t="s">
        <v>138</v>
      </c>
      <c r="C42" s="16"/>
      <c r="D42" s="16"/>
    </row>
    <row r="43" spans="1:26" x14ac:dyDescent="0.3">
      <c r="B43" s="16" t="s">
        <v>100</v>
      </c>
      <c r="C43" s="16"/>
      <c r="D43" s="16"/>
    </row>
    <row r="44" spans="1:26" x14ac:dyDescent="0.3">
      <c r="B44" s="16" t="s">
        <v>136</v>
      </c>
      <c r="C44" s="16"/>
      <c r="D44" s="16"/>
    </row>
    <row r="45" spans="1:26" x14ac:dyDescent="0.3">
      <c r="B45" s="16" t="s">
        <v>139</v>
      </c>
      <c r="C45" s="16"/>
      <c r="D45" s="16"/>
    </row>
    <row r="46" spans="1:26" x14ac:dyDescent="0.3">
      <c r="B46" s="1" t="s">
        <v>122</v>
      </c>
      <c r="C46" s="16"/>
      <c r="D46" s="16"/>
    </row>
    <row r="47" spans="1:26" x14ac:dyDescent="0.3">
      <c r="B47" s="16" t="s">
        <v>140</v>
      </c>
      <c r="C47" s="16"/>
      <c r="D47" s="16"/>
    </row>
    <row r="48" spans="1:26" x14ac:dyDescent="0.3">
      <c r="B48" s="16" t="s">
        <v>118</v>
      </c>
      <c r="C48" s="16"/>
      <c r="D48" s="16"/>
    </row>
    <row r="49" spans="1:4" x14ac:dyDescent="0.3">
      <c r="B49" s="16" t="s">
        <v>119</v>
      </c>
      <c r="C49" s="16"/>
      <c r="D49" s="16"/>
    </row>
    <row r="50" spans="1:4" x14ac:dyDescent="0.3">
      <c r="B50" s="16" t="s">
        <v>120</v>
      </c>
      <c r="C50" s="16"/>
      <c r="D50" s="16"/>
    </row>
    <row r="51" spans="1:4" x14ac:dyDescent="0.3">
      <c r="A51" s="1" t="s">
        <v>125</v>
      </c>
    </row>
    <row r="52" spans="1:4" x14ac:dyDescent="0.3">
      <c r="B52" s="1" t="s">
        <v>141</v>
      </c>
    </row>
    <row r="53" spans="1:4" x14ac:dyDescent="0.3">
      <c r="B53" s="1" t="s">
        <v>103</v>
      </c>
    </row>
    <row r="54" spans="1:4" x14ac:dyDescent="0.3">
      <c r="B54" s="1" t="s">
        <v>75</v>
      </c>
    </row>
  </sheetData>
  <sheetProtection algorithmName="SHA-512" hashValue="wumPjM14+NLJgox9YfjdD1TUP2DbpnHr8H3vUw9pDWKWWysldAloauUnhILsKPXHN2NHQA66lw+Enu8x0CEp5A==" saltValue="iiRdwfeB2jxzfR1X+naRMQ==" spinCount="100000" sheet="1" objects="1" scenarios="1"/>
  <dataConsolidate/>
  <mergeCells count="42">
    <mergeCell ref="A2:B2"/>
    <mergeCell ref="A4:Q4"/>
    <mergeCell ref="A6:Q6"/>
    <mergeCell ref="M8:Q8"/>
    <mergeCell ref="A9:D9"/>
    <mergeCell ref="E9:P9"/>
    <mergeCell ref="C2:D2"/>
    <mergeCell ref="A10:D10"/>
    <mergeCell ref="E10:P10"/>
    <mergeCell ref="A11:D11"/>
    <mergeCell ref="E11:P11"/>
    <mergeCell ref="A12:D12"/>
    <mergeCell ref="E12:P12"/>
    <mergeCell ref="A13:D13"/>
    <mergeCell ref="E13:P13"/>
    <mergeCell ref="A14:D14"/>
    <mergeCell ref="E14:P14"/>
    <mergeCell ref="A15:D15"/>
    <mergeCell ref="E15:P15"/>
    <mergeCell ref="A27:D27"/>
    <mergeCell ref="E27:P27"/>
    <mergeCell ref="A16:D16"/>
    <mergeCell ref="E16:P16"/>
    <mergeCell ref="A17:D18"/>
    <mergeCell ref="A19:D20"/>
    <mergeCell ref="A21:D21"/>
    <mergeCell ref="E21:P21"/>
    <mergeCell ref="A22:D23"/>
    <mergeCell ref="A24:D24"/>
    <mergeCell ref="E24:P24"/>
    <mergeCell ref="A26:D26"/>
    <mergeCell ref="E26:P26"/>
    <mergeCell ref="A25:D25"/>
    <mergeCell ref="E25:P25"/>
    <mergeCell ref="A37:D37"/>
    <mergeCell ref="E37:P37"/>
    <mergeCell ref="A28:D29"/>
    <mergeCell ref="A30:D31"/>
    <mergeCell ref="A32:D32"/>
    <mergeCell ref="E32:P32"/>
    <mergeCell ref="A33:D34"/>
    <mergeCell ref="A35:D36"/>
  </mergeCells>
  <phoneticPr fontId="4"/>
  <conditionalFormatting sqref="E34:P34">
    <cfRule type="cellIs" dxfId="24" priority="1" operator="greaterThan">
      <formula>$E$15</formula>
    </cfRule>
  </conditionalFormatting>
  <conditionalFormatting sqref="E37:P37">
    <cfRule type="cellIs" dxfId="23" priority="2" operator="greaterThan">
      <formula>$E$32</formula>
    </cfRule>
  </conditionalFormatting>
  <dataValidations count="3">
    <dataValidation type="whole" operator="lessThanOrEqual" allowBlank="1" showInputMessage="1" showErrorMessage="1" error="送電可能電力以下の整数値で入力してください" sqref="E34" xr:uid="{A7133245-EDD7-4D74-8C7F-0AEFD2589464}">
      <formula1>$E$26</formula1>
    </dataValidation>
    <dataValidation type="whole" allowBlank="1" showInputMessage="1" showErrorMessage="1" error="期待容量以下の整数値で入力してください" sqref="E37:P37" xr:uid="{AE3F9E49-F44B-40EF-8014-AD66CE9A2665}">
      <formula1>0</formula1>
      <formula2>E32</formula2>
    </dataValidation>
    <dataValidation type="whole" operator="lessThanOrEqual" allowBlank="1" showInputMessage="1" showErrorMessage="1" error="送電可能電力以下の整数値で入力してください" sqref="F34:P34" xr:uid="{79EF9E79-FE9C-4CEA-84C9-5B49D5D82EC5}">
      <formula1>$E$15</formula1>
    </dataValidation>
  </dataValidations>
  <pageMargins left="0.11811023622047245" right="0.11811023622047245" top="0.35433070866141736" bottom="0.35433070866141736" header="0.31496062992125984" footer="0.31496062992125984"/>
  <pageSetup paperSize="9" scale="48"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F28F4-0D18-4831-8FDC-76BC83F206DA}">
  <sheetPr codeName="Sheet13">
    <tabColor rgb="FF0000FF"/>
    <pageSetUpPr fitToPage="1"/>
  </sheetPr>
  <dimension ref="A1:Q48"/>
  <sheetViews>
    <sheetView showGridLines="0" zoomScaleNormal="100" workbookViewId="0"/>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17" t="s">
        <v>51</v>
      </c>
      <c r="B1" s="17"/>
      <c r="C1" s="17"/>
      <c r="D1" s="17"/>
      <c r="E1" s="17"/>
      <c r="F1" s="35" t="s">
        <v>53</v>
      </c>
      <c r="G1" s="35"/>
      <c r="H1" s="35"/>
      <c r="I1" s="19" t="s">
        <v>52</v>
      </c>
    </row>
    <row r="2" spans="1:17" ht="16.2" x14ac:dyDescent="0.3">
      <c r="A2" s="124" t="s">
        <v>0</v>
      </c>
      <c r="B2" s="125"/>
      <c r="C2" s="131"/>
      <c r="D2" s="132"/>
      <c r="E2" s="3"/>
      <c r="F2" s="3"/>
      <c r="G2" s="3"/>
      <c r="H2" s="3"/>
      <c r="I2" s="3"/>
      <c r="J2" s="3"/>
      <c r="K2" s="3"/>
      <c r="L2" s="3"/>
      <c r="M2" s="3"/>
      <c r="N2" s="3"/>
      <c r="O2" s="3"/>
      <c r="P2" s="3"/>
      <c r="Q2" s="3"/>
    </row>
    <row r="3" spans="1:17" ht="16.2" x14ac:dyDescent="0.3">
      <c r="A3" s="23"/>
      <c r="B3" s="12"/>
      <c r="C3" s="3"/>
      <c r="D3" s="3"/>
      <c r="E3" s="3"/>
      <c r="F3" s="3"/>
      <c r="G3" s="3"/>
      <c r="H3" s="3"/>
      <c r="I3" s="3"/>
      <c r="J3" s="3"/>
      <c r="K3" s="3"/>
      <c r="L3" s="3"/>
      <c r="M3" s="3"/>
      <c r="N3" s="3"/>
      <c r="O3" s="3"/>
      <c r="P3" s="3"/>
      <c r="Q3" s="3"/>
    </row>
    <row r="4" spans="1:17" ht="16.2" x14ac:dyDescent="0.3">
      <c r="A4" s="126" t="s">
        <v>124</v>
      </c>
      <c r="B4" s="126"/>
      <c r="C4" s="126"/>
      <c r="D4" s="126"/>
      <c r="E4" s="126"/>
      <c r="F4" s="126"/>
      <c r="G4" s="126"/>
      <c r="H4" s="126"/>
      <c r="I4" s="126"/>
      <c r="J4" s="126"/>
      <c r="K4" s="126"/>
      <c r="L4" s="126"/>
      <c r="M4" s="126"/>
      <c r="N4" s="126"/>
      <c r="O4" s="126"/>
      <c r="P4" s="126"/>
      <c r="Q4" s="126"/>
    </row>
    <row r="5" spans="1:17" ht="16.2" x14ac:dyDescent="0.3">
      <c r="A5" s="3"/>
      <c r="B5" s="3"/>
      <c r="C5" s="3"/>
      <c r="D5" s="3"/>
      <c r="E5" s="3"/>
      <c r="F5" s="3"/>
      <c r="G5" s="3"/>
      <c r="H5" s="3"/>
      <c r="I5" s="3"/>
      <c r="J5" s="3"/>
      <c r="K5" s="3"/>
      <c r="L5" s="3"/>
      <c r="M5" s="3"/>
      <c r="N5" s="3"/>
      <c r="O5" s="3"/>
      <c r="P5" s="3"/>
      <c r="Q5" s="3"/>
    </row>
    <row r="6" spans="1:17" ht="16.2" x14ac:dyDescent="0.3">
      <c r="A6" s="126" t="s">
        <v>35</v>
      </c>
      <c r="B6" s="126"/>
      <c r="C6" s="126"/>
      <c r="D6" s="126"/>
      <c r="E6" s="126"/>
      <c r="F6" s="126"/>
      <c r="G6" s="126"/>
      <c r="H6" s="126"/>
      <c r="I6" s="126"/>
      <c r="J6" s="126"/>
      <c r="K6" s="126"/>
      <c r="L6" s="126"/>
      <c r="M6" s="126"/>
      <c r="N6" s="126"/>
      <c r="O6" s="126"/>
      <c r="P6" s="126"/>
      <c r="Q6" s="126"/>
    </row>
    <row r="7" spans="1:17" ht="16.2" x14ac:dyDescent="0.3">
      <c r="A7" s="12"/>
      <c r="B7" s="12"/>
      <c r="C7" s="12"/>
      <c r="D7" s="12"/>
      <c r="E7" s="12"/>
      <c r="F7" s="12"/>
      <c r="G7" s="12"/>
      <c r="H7" s="12"/>
      <c r="I7" s="12"/>
      <c r="J7" s="12"/>
      <c r="K7" s="12"/>
      <c r="L7" s="12"/>
      <c r="M7" s="12"/>
      <c r="N7" s="12"/>
      <c r="O7" s="12"/>
      <c r="P7" s="12"/>
      <c r="Q7" s="12"/>
    </row>
    <row r="8" spans="1:17" ht="16.2" x14ac:dyDescent="0.3">
      <c r="A8" s="36" t="s">
        <v>109</v>
      </c>
      <c r="B8" s="12"/>
      <c r="C8" s="12"/>
      <c r="D8" s="12"/>
      <c r="E8" s="12"/>
      <c r="F8" s="12"/>
      <c r="G8" s="12"/>
      <c r="H8" s="12"/>
      <c r="I8" s="12"/>
      <c r="J8" s="12"/>
      <c r="K8" s="12"/>
      <c r="L8" s="12"/>
      <c r="M8" s="12"/>
      <c r="N8" s="12"/>
      <c r="O8" s="12"/>
      <c r="P8" s="12"/>
      <c r="Q8" s="12"/>
    </row>
    <row r="9" spans="1:17" ht="18.600000000000001" x14ac:dyDescent="0.3">
      <c r="A9" s="12"/>
      <c r="B9" s="37" t="s">
        <v>79</v>
      </c>
      <c r="C9" s="12"/>
      <c r="D9" s="12"/>
      <c r="E9" s="12"/>
      <c r="F9" s="12"/>
      <c r="G9" s="12"/>
      <c r="H9" s="12"/>
      <c r="I9" s="12"/>
      <c r="J9" s="12"/>
      <c r="K9" s="12"/>
      <c r="L9" s="12"/>
      <c r="M9" s="12"/>
      <c r="N9" s="12"/>
      <c r="O9" s="12"/>
      <c r="P9" s="12"/>
      <c r="Q9" s="12"/>
    </row>
    <row r="10" spans="1:17" ht="16.2" x14ac:dyDescent="0.3">
      <c r="C10" s="3"/>
      <c r="D10" s="3"/>
      <c r="E10" s="3"/>
      <c r="F10" s="3"/>
      <c r="G10" s="3"/>
      <c r="H10" s="3"/>
      <c r="I10" s="3"/>
      <c r="J10" s="3"/>
      <c r="K10" s="3"/>
      <c r="L10" s="3"/>
      <c r="M10" s="3"/>
      <c r="N10" s="3"/>
      <c r="O10" s="3"/>
      <c r="P10" s="3"/>
      <c r="Q10" s="3"/>
    </row>
    <row r="11" spans="1:17" ht="16.2" x14ac:dyDescent="0.3">
      <c r="A11" s="13"/>
      <c r="B11" s="13"/>
      <c r="C11" s="13"/>
      <c r="D11" s="13"/>
      <c r="E11" s="13"/>
      <c r="F11" s="13"/>
      <c r="G11" s="13"/>
      <c r="H11" s="13"/>
      <c r="I11" s="13"/>
      <c r="J11" s="13"/>
      <c r="K11" s="13"/>
      <c r="L11" s="13"/>
      <c r="M11" s="127" t="s">
        <v>57</v>
      </c>
      <c r="N11" s="127"/>
      <c r="O11" s="127"/>
      <c r="P11" s="127"/>
      <c r="Q11" s="127"/>
    </row>
    <row r="12" spans="1:17" ht="24" customHeight="1" thickBot="1" x14ac:dyDescent="0.35">
      <c r="A12" s="79" t="s">
        <v>1</v>
      </c>
      <c r="B12" s="79"/>
      <c r="C12" s="79"/>
      <c r="D12" s="79"/>
      <c r="E12" s="128" t="s">
        <v>22</v>
      </c>
      <c r="F12" s="129"/>
      <c r="G12" s="129"/>
      <c r="H12" s="129"/>
      <c r="I12" s="129"/>
      <c r="J12" s="129"/>
      <c r="K12" s="129"/>
      <c r="L12" s="129"/>
      <c r="M12" s="129"/>
      <c r="N12" s="129"/>
      <c r="O12" s="129"/>
      <c r="P12" s="130"/>
      <c r="Q12" s="11" t="s">
        <v>2</v>
      </c>
    </row>
    <row r="13" spans="1:17" ht="24" customHeight="1" x14ac:dyDescent="0.3">
      <c r="A13" s="79" t="s">
        <v>3</v>
      </c>
      <c r="B13" s="79"/>
      <c r="C13" s="79"/>
      <c r="D13" s="86"/>
      <c r="E13" s="118"/>
      <c r="F13" s="119"/>
      <c r="G13" s="119"/>
      <c r="H13" s="119"/>
      <c r="I13" s="119"/>
      <c r="J13" s="119"/>
      <c r="K13" s="119"/>
      <c r="L13" s="119"/>
      <c r="M13" s="119"/>
      <c r="N13" s="119"/>
      <c r="O13" s="119"/>
      <c r="P13" s="120"/>
      <c r="Q13" s="26"/>
    </row>
    <row r="14" spans="1:17" ht="30" customHeight="1" x14ac:dyDescent="0.3">
      <c r="A14" s="78" t="s">
        <v>4</v>
      </c>
      <c r="B14" s="78"/>
      <c r="C14" s="78"/>
      <c r="D14" s="90"/>
      <c r="E14" s="121"/>
      <c r="F14" s="122"/>
      <c r="G14" s="122"/>
      <c r="H14" s="122"/>
      <c r="I14" s="122"/>
      <c r="J14" s="122"/>
      <c r="K14" s="122"/>
      <c r="L14" s="122"/>
      <c r="M14" s="122"/>
      <c r="N14" s="122"/>
      <c r="O14" s="122"/>
      <c r="P14" s="123"/>
      <c r="Q14" s="26"/>
    </row>
    <row r="15" spans="1:17" ht="24" customHeight="1" x14ac:dyDescent="0.3">
      <c r="A15" s="79" t="s">
        <v>5</v>
      </c>
      <c r="B15" s="79"/>
      <c r="C15" s="79"/>
      <c r="D15" s="86"/>
      <c r="E15" s="107"/>
      <c r="F15" s="108"/>
      <c r="G15" s="108"/>
      <c r="H15" s="108"/>
      <c r="I15" s="108"/>
      <c r="J15" s="108"/>
      <c r="K15" s="108"/>
      <c r="L15" s="108"/>
      <c r="M15" s="108"/>
      <c r="N15" s="108"/>
      <c r="O15" s="108"/>
      <c r="P15" s="109"/>
      <c r="Q15" s="26"/>
    </row>
    <row r="16" spans="1:17" ht="24" customHeight="1" x14ac:dyDescent="0.3">
      <c r="A16" s="79" t="s">
        <v>6</v>
      </c>
      <c r="B16" s="79"/>
      <c r="C16" s="79"/>
      <c r="D16" s="86"/>
      <c r="E16" s="107"/>
      <c r="F16" s="108"/>
      <c r="G16" s="108"/>
      <c r="H16" s="108"/>
      <c r="I16" s="108"/>
      <c r="J16" s="108"/>
      <c r="K16" s="108"/>
      <c r="L16" s="108"/>
      <c r="M16" s="108"/>
      <c r="N16" s="108"/>
      <c r="O16" s="108"/>
      <c r="P16" s="109"/>
      <c r="Q16" s="26"/>
    </row>
    <row r="17" spans="1:17" ht="24" customHeight="1" x14ac:dyDescent="0.3">
      <c r="A17" s="79" t="s">
        <v>7</v>
      </c>
      <c r="B17" s="79"/>
      <c r="C17" s="79"/>
      <c r="D17" s="86"/>
      <c r="E17" s="110"/>
      <c r="F17" s="111"/>
      <c r="G17" s="111"/>
      <c r="H17" s="111"/>
      <c r="I17" s="111"/>
      <c r="J17" s="111"/>
      <c r="K17" s="111"/>
      <c r="L17" s="111"/>
      <c r="M17" s="111"/>
      <c r="N17" s="111"/>
      <c r="O17" s="111"/>
      <c r="P17" s="112"/>
      <c r="Q17" s="27" t="s">
        <v>21</v>
      </c>
    </row>
    <row r="18" spans="1:17" ht="39" customHeight="1" thickBot="1" x14ac:dyDescent="0.35">
      <c r="A18" s="78" t="s">
        <v>113</v>
      </c>
      <c r="B18" s="79"/>
      <c r="C18" s="79"/>
      <c r="D18" s="86"/>
      <c r="E18" s="113"/>
      <c r="F18" s="114"/>
      <c r="G18" s="114"/>
      <c r="H18" s="114"/>
      <c r="I18" s="114"/>
      <c r="J18" s="114"/>
      <c r="K18" s="114"/>
      <c r="L18" s="114"/>
      <c r="M18" s="114"/>
      <c r="N18" s="114"/>
      <c r="O18" s="114"/>
      <c r="P18" s="115"/>
      <c r="Q18" s="27" t="s">
        <v>21</v>
      </c>
    </row>
    <row r="19" spans="1:17" ht="24" customHeight="1" x14ac:dyDescent="0.3">
      <c r="A19" s="86" t="s">
        <v>37</v>
      </c>
      <c r="B19" s="103"/>
      <c r="C19" s="103"/>
      <c r="D19" s="103"/>
      <c r="E19" s="104" t="s">
        <v>101</v>
      </c>
      <c r="F19" s="105"/>
      <c r="G19" s="105"/>
      <c r="H19" s="105"/>
      <c r="I19" s="105"/>
      <c r="J19" s="105"/>
      <c r="K19" s="105"/>
      <c r="L19" s="105"/>
      <c r="M19" s="105"/>
      <c r="N19" s="105"/>
      <c r="O19" s="105"/>
      <c r="P19" s="106"/>
      <c r="Q19" s="27" t="s">
        <v>123</v>
      </c>
    </row>
    <row r="20" spans="1:17" ht="24" customHeight="1" x14ac:dyDescent="0.3">
      <c r="A20" s="78" t="s">
        <v>88</v>
      </c>
      <c r="B20" s="79"/>
      <c r="C20" s="79"/>
      <c r="D20" s="86"/>
      <c r="E20" s="48" t="s">
        <v>9</v>
      </c>
      <c r="F20" s="11" t="s">
        <v>10</v>
      </c>
      <c r="G20" s="11" t="s">
        <v>11</v>
      </c>
      <c r="H20" s="11" t="s">
        <v>12</v>
      </c>
      <c r="I20" s="11" t="s">
        <v>13</v>
      </c>
      <c r="J20" s="11" t="s">
        <v>14</v>
      </c>
      <c r="K20" s="11" t="s">
        <v>15</v>
      </c>
      <c r="L20" s="11" t="s">
        <v>16</v>
      </c>
      <c r="M20" s="11" t="s">
        <v>17</v>
      </c>
      <c r="N20" s="11" t="s">
        <v>18</v>
      </c>
      <c r="O20" s="11" t="s">
        <v>19</v>
      </c>
      <c r="P20" s="49" t="s">
        <v>20</v>
      </c>
      <c r="Q20" s="26"/>
    </row>
    <row r="21" spans="1:17" ht="24" customHeight="1" x14ac:dyDescent="0.3">
      <c r="A21" s="79"/>
      <c r="B21" s="79"/>
      <c r="C21" s="79"/>
      <c r="D21" s="86"/>
      <c r="E21" s="57">
        <f>'【調達AX】入力(太陽光)'!E20+'【調達AX】入力(風力)'!E20+'【調達AX】入力(水力)'!E20</f>
        <v>0</v>
      </c>
      <c r="F21" s="55">
        <f>'【調達AX】入力(太陽光)'!F20+'【調達AX】入力(風力)'!F20+'【調達AX】入力(水力)'!F20</f>
        <v>0</v>
      </c>
      <c r="G21" s="55">
        <f>'【調達AX】入力(太陽光)'!G20+'【調達AX】入力(風力)'!G20+'【調達AX】入力(水力)'!G20</f>
        <v>0</v>
      </c>
      <c r="H21" s="55">
        <f>'【調達AX】入力(太陽光)'!H20+'【調達AX】入力(風力)'!H20+'【調達AX】入力(水力)'!H20</f>
        <v>0</v>
      </c>
      <c r="I21" s="55">
        <f>'【調達AX】入力(太陽光)'!I20+'【調達AX】入力(風力)'!I20+'【調達AX】入力(水力)'!I20</f>
        <v>0</v>
      </c>
      <c r="J21" s="55">
        <f>'【調達AX】入力(太陽光)'!J20+'【調達AX】入力(風力)'!J20+'【調達AX】入力(水力)'!J20</f>
        <v>0</v>
      </c>
      <c r="K21" s="55">
        <f>'【調達AX】入力(太陽光)'!K20+'【調達AX】入力(風力)'!K20+'【調達AX】入力(水力)'!K20</f>
        <v>0</v>
      </c>
      <c r="L21" s="55">
        <f>'【調達AX】入力(太陽光)'!L20+'【調達AX】入力(風力)'!L20+'【調達AX】入力(水力)'!L20</f>
        <v>0</v>
      </c>
      <c r="M21" s="55">
        <f>'【調達AX】入力(太陽光)'!M20+'【調達AX】入力(風力)'!M20+'【調達AX】入力(水力)'!M20</f>
        <v>0</v>
      </c>
      <c r="N21" s="55">
        <f>'【調達AX】入力(太陽光)'!N20+'【調達AX】入力(風力)'!N20+'【調達AX】入力(水力)'!N20</f>
        <v>0</v>
      </c>
      <c r="O21" s="55">
        <f>'【調達AX】入力(太陽光)'!O20+'【調達AX】入力(風力)'!O20+'【調達AX】入力(水力)'!O20</f>
        <v>0</v>
      </c>
      <c r="P21" s="58">
        <f>'【調達AX】入力(太陽光)'!P20+'【調達AX】入力(風力)'!P20+'【調達AX】入力(水力)'!P20</f>
        <v>0</v>
      </c>
      <c r="Q21" s="27" t="s">
        <v>21</v>
      </c>
    </row>
    <row r="22" spans="1:17" ht="37.950000000000003" customHeight="1" x14ac:dyDescent="0.3">
      <c r="A22" s="78" t="s">
        <v>95</v>
      </c>
      <c r="B22" s="79"/>
      <c r="C22" s="79"/>
      <c r="D22" s="86"/>
      <c r="E22" s="116">
        <f>'【調達AX】入力(太陽光)'!E21:P21+'【調達AX】入力(風力)'!E21:P21+'【調達AX】入力(水力)'!E21:P21</f>
        <v>0</v>
      </c>
      <c r="F22" s="81"/>
      <c r="G22" s="81"/>
      <c r="H22" s="81"/>
      <c r="I22" s="81"/>
      <c r="J22" s="81"/>
      <c r="K22" s="81"/>
      <c r="L22" s="81"/>
      <c r="M22" s="81"/>
      <c r="N22" s="81"/>
      <c r="O22" s="81"/>
      <c r="P22" s="117"/>
      <c r="Q22" s="27" t="s">
        <v>21</v>
      </c>
    </row>
    <row r="23" spans="1:17" ht="24" customHeight="1" x14ac:dyDescent="0.3">
      <c r="A23" s="78" t="s">
        <v>117</v>
      </c>
      <c r="B23" s="79"/>
      <c r="C23" s="79"/>
      <c r="D23" s="86"/>
      <c r="E23" s="48" t="s">
        <v>9</v>
      </c>
      <c r="F23" s="11" t="s">
        <v>10</v>
      </c>
      <c r="G23" s="11" t="s">
        <v>11</v>
      </c>
      <c r="H23" s="11" t="s">
        <v>12</v>
      </c>
      <c r="I23" s="11" t="s">
        <v>13</v>
      </c>
      <c r="J23" s="11" t="s">
        <v>14</v>
      </c>
      <c r="K23" s="11" t="s">
        <v>15</v>
      </c>
      <c r="L23" s="11" t="s">
        <v>16</v>
      </c>
      <c r="M23" s="11" t="s">
        <v>17</v>
      </c>
      <c r="N23" s="11" t="s">
        <v>18</v>
      </c>
      <c r="O23" s="11" t="s">
        <v>19</v>
      </c>
      <c r="P23" s="49" t="s">
        <v>20</v>
      </c>
      <c r="Q23" s="26"/>
    </row>
    <row r="24" spans="1:17" ht="24" customHeight="1" x14ac:dyDescent="0.3">
      <c r="A24" s="79"/>
      <c r="B24" s="79"/>
      <c r="C24" s="79"/>
      <c r="D24" s="86"/>
      <c r="E24" s="57">
        <f>'【調達AX】入力(太陽光)'!E23+'【調達AX】入力(風力)'!E23+'【調達AX】入力(水力)'!E23</f>
        <v>0</v>
      </c>
      <c r="F24" s="55">
        <f>'【調達AX】入力(太陽光)'!F23+'【調達AX】入力(風力)'!F23+'【調達AX】入力(水力)'!F23</f>
        <v>0</v>
      </c>
      <c r="G24" s="55">
        <f>'【調達AX】入力(太陽光)'!G23+'【調達AX】入力(風力)'!G23+'【調達AX】入力(水力)'!G23</f>
        <v>0</v>
      </c>
      <c r="H24" s="55">
        <f>'【調達AX】入力(太陽光)'!H23+'【調達AX】入力(風力)'!H23+'【調達AX】入力(水力)'!H23</f>
        <v>0</v>
      </c>
      <c r="I24" s="55">
        <f>'【調達AX】入力(太陽光)'!I23+'【調達AX】入力(風力)'!I23+'【調達AX】入力(水力)'!I23</f>
        <v>0</v>
      </c>
      <c r="J24" s="55">
        <f>'【調達AX】入力(太陽光)'!J23+'【調達AX】入力(風力)'!J23+'【調達AX】入力(水力)'!J23</f>
        <v>0</v>
      </c>
      <c r="K24" s="55">
        <f>'【調達AX】入力(太陽光)'!K23+'【調達AX】入力(風力)'!K23+'【調達AX】入力(水力)'!K23</f>
        <v>0</v>
      </c>
      <c r="L24" s="55">
        <f>'【調達AX】入力(太陽光)'!L23+'【調達AX】入力(風力)'!L23+'【調達AX】入力(水力)'!L23</f>
        <v>0</v>
      </c>
      <c r="M24" s="55">
        <f>'【調達AX】入力(太陽光)'!M23+'【調達AX】入力(風力)'!M23+'【調達AX】入力(水力)'!M23</f>
        <v>0</v>
      </c>
      <c r="N24" s="55">
        <f>'【調達AX】入力(太陽光)'!N23+'【調達AX】入力(風力)'!N23+'【調達AX】入力(水力)'!N23</f>
        <v>0</v>
      </c>
      <c r="O24" s="55">
        <f>'【調達AX】入力(太陽光)'!O23+'【調達AX】入力(風力)'!O23+'【調達AX】入力(水力)'!O23</f>
        <v>0</v>
      </c>
      <c r="P24" s="58">
        <f>'【調達AX】入力(太陽光)'!P23+'【調達AX】入力(風力)'!P23+'【調達AX】入力(水力)'!P23</f>
        <v>0</v>
      </c>
      <c r="Q24" s="27" t="s">
        <v>21</v>
      </c>
    </row>
    <row r="25" spans="1:17" ht="40.950000000000003" customHeight="1" x14ac:dyDescent="0.3">
      <c r="A25" s="78" t="s">
        <v>87</v>
      </c>
      <c r="B25" s="79"/>
      <c r="C25" s="79"/>
      <c r="D25" s="86"/>
      <c r="E25" s="87">
        <f>'【調達AX】入力(太陽光)'!E24:P24+'【調達AX】入力(風力)'!E24:P24+'【調達AX】入力(水力)'!E24:P24</f>
        <v>0</v>
      </c>
      <c r="F25" s="88"/>
      <c r="G25" s="88"/>
      <c r="H25" s="88"/>
      <c r="I25" s="88"/>
      <c r="J25" s="88"/>
      <c r="K25" s="88"/>
      <c r="L25" s="88"/>
      <c r="M25" s="88"/>
      <c r="N25" s="88"/>
      <c r="O25" s="88"/>
      <c r="P25" s="89"/>
      <c r="Q25" s="27" t="s">
        <v>21</v>
      </c>
    </row>
    <row r="26" spans="1:17" ht="40.950000000000003" customHeight="1" x14ac:dyDescent="0.3">
      <c r="A26" s="98" t="s">
        <v>114</v>
      </c>
      <c r="B26" s="99"/>
      <c r="C26" s="99"/>
      <c r="D26" s="99"/>
      <c r="E26" s="100" t="s">
        <v>96</v>
      </c>
      <c r="F26" s="101"/>
      <c r="G26" s="101"/>
      <c r="H26" s="101"/>
      <c r="I26" s="101"/>
      <c r="J26" s="101"/>
      <c r="K26" s="101"/>
      <c r="L26" s="101"/>
      <c r="M26" s="101"/>
      <c r="N26" s="101"/>
      <c r="O26" s="101"/>
      <c r="P26" s="102"/>
      <c r="Q26" s="30" t="s">
        <v>21</v>
      </c>
    </row>
    <row r="27" spans="1:17" ht="48.6" customHeight="1" x14ac:dyDescent="0.3">
      <c r="A27" s="90" t="s">
        <v>108</v>
      </c>
      <c r="B27" s="91"/>
      <c r="C27" s="91"/>
      <c r="D27" s="92"/>
      <c r="E27" s="93">
        <f>'【調達AX】入力(太陽光)'!E26:P26+'【調達AX】入力(風力)'!E26:P26+'【調達AX】入力(水力)'!E26:P26</f>
        <v>0</v>
      </c>
      <c r="F27" s="94"/>
      <c r="G27" s="94"/>
      <c r="H27" s="94"/>
      <c r="I27" s="94"/>
      <c r="J27" s="94"/>
      <c r="K27" s="94"/>
      <c r="L27" s="94"/>
      <c r="M27" s="94"/>
      <c r="N27" s="94"/>
      <c r="O27" s="94"/>
      <c r="P27" s="95"/>
      <c r="Q27" s="10" t="s">
        <v>21</v>
      </c>
    </row>
    <row r="28" spans="1:17" ht="24" customHeight="1" x14ac:dyDescent="0.3">
      <c r="A28" s="78" t="s">
        <v>92</v>
      </c>
      <c r="B28" s="79"/>
      <c r="C28" s="79"/>
      <c r="D28" s="79"/>
      <c r="E28" s="11" t="s">
        <v>9</v>
      </c>
      <c r="F28" s="11" t="s">
        <v>10</v>
      </c>
      <c r="G28" s="11" t="s">
        <v>11</v>
      </c>
      <c r="H28" s="11" t="s">
        <v>12</v>
      </c>
      <c r="I28" s="11" t="s">
        <v>13</v>
      </c>
      <c r="J28" s="11" t="s">
        <v>14</v>
      </c>
      <c r="K28" s="11" t="s">
        <v>15</v>
      </c>
      <c r="L28" s="11" t="s">
        <v>16</v>
      </c>
      <c r="M28" s="11" t="s">
        <v>17</v>
      </c>
      <c r="N28" s="11" t="s">
        <v>18</v>
      </c>
      <c r="O28" s="11" t="s">
        <v>19</v>
      </c>
      <c r="P28" s="11" t="s">
        <v>20</v>
      </c>
      <c r="Q28" s="2"/>
    </row>
    <row r="29" spans="1:17" ht="24" customHeight="1" x14ac:dyDescent="0.3">
      <c r="A29" s="79"/>
      <c r="B29" s="79"/>
      <c r="C29" s="79"/>
      <c r="D29" s="79"/>
      <c r="E29" s="55">
        <f>'【調達AX】入力(太陽光)'!E31+'【調達AX】入力(風力)'!E31+'【調達AX】入力(水力)'!E31</f>
        <v>0</v>
      </c>
      <c r="F29" s="55">
        <f>'【調達AX】入力(太陽光)'!F31+'【調達AX】入力(風力)'!F31+'【調達AX】入力(水力)'!F31</f>
        <v>0</v>
      </c>
      <c r="G29" s="55">
        <f>'【調達AX】入力(太陽光)'!G31+'【調達AX】入力(風力)'!G31+'【調達AX】入力(水力)'!G31</f>
        <v>0</v>
      </c>
      <c r="H29" s="55">
        <f>'【調達AX】入力(太陽光)'!H31+'【調達AX】入力(風力)'!H31+'【調達AX】入力(水力)'!H31</f>
        <v>0</v>
      </c>
      <c r="I29" s="55">
        <f>'【調達AX】入力(太陽光)'!I31+'【調達AX】入力(風力)'!I31+'【調達AX】入力(水力)'!I31</f>
        <v>0</v>
      </c>
      <c r="J29" s="55">
        <f>'【調達AX】入力(太陽光)'!J31+'【調達AX】入力(風力)'!J31+'【調達AX】入力(水力)'!J31</f>
        <v>0</v>
      </c>
      <c r="K29" s="55">
        <f>'【調達AX】入力(太陽光)'!K31+'【調達AX】入力(風力)'!K31+'【調達AX】入力(水力)'!K31</f>
        <v>0</v>
      </c>
      <c r="L29" s="55">
        <f>'【調達AX】入力(太陽光)'!L31+'【調達AX】入力(風力)'!L31+'【調達AX】入力(水力)'!L31</f>
        <v>0</v>
      </c>
      <c r="M29" s="55">
        <f>'【調達AX】入力(太陽光)'!M31+'【調達AX】入力(風力)'!M31+'【調達AX】入力(水力)'!M31</f>
        <v>0</v>
      </c>
      <c r="N29" s="55">
        <f>'【調達AX】入力(太陽光)'!N31+'【調達AX】入力(風力)'!N31+'【調達AX】入力(水力)'!N31</f>
        <v>0</v>
      </c>
      <c r="O29" s="55">
        <f>'【調達AX】入力(太陽光)'!O31+'【調達AX】入力(風力)'!O31+'【調達AX】入力(水力)'!O31</f>
        <v>0</v>
      </c>
      <c r="P29" s="55">
        <f>'【調達AX】入力(太陽光)'!P31+'【調達AX】入力(風力)'!P31+'【調達AX】入力(水力)'!P31</f>
        <v>0</v>
      </c>
      <c r="Q29" s="10" t="s">
        <v>21</v>
      </c>
    </row>
    <row r="30" spans="1:17" ht="39.6" customHeight="1" x14ac:dyDescent="0.3">
      <c r="A30" s="78" t="s">
        <v>93</v>
      </c>
      <c r="B30" s="79"/>
      <c r="C30" s="79"/>
      <c r="D30" s="79"/>
      <c r="E30" s="80">
        <f>'【調達AX】入力(太陽光)'!E32:P32+'【調達AX】入力(風力)'!E32:P32+'【調達AX】入力(水力)'!E32:P32</f>
        <v>0</v>
      </c>
      <c r="F30" s="81"/>
      <c r="G30" s="81"/>
      <c r="H30" s="81"/>
      <c r="I30" s="81"/>
      <c r="J30" s="81"/>
      <c r="K30" s="81"/>
      <c r="L30" s="81"/>
      <c r="M30" s="81"/>
      <c r="N30" s="81"/>
      <c r="O30" s="81"/>
      <c r="P30" s="82"/>
      <c r="Q30" s="10" t="s">
        <v>21</v>
      </c>
    </row>
    <row r="31" spans="1:17" ht="24" customHeight="1" x14ac:dyDescent="0.3">
      <c r="A31" s="96" t="s">
        <v>94</v>
      </c>
      <c r="B31" s="97"/>
      <c r="C31" s="97"/>
      <c r="D31" s="97"/>
      <c r="E31" s="11" t="s">
        <v>9</v>
      </c>
      <c r="F31" s="11" t="s">
        <v>10</v>
      </c>
      <c r="G31" s="11" t="s">
        <v>11</v>
      </c>
      <c r="H31" s="11" t="s">
        <v>12</v>
      </c>
      <c r="I31" s="11" t="s">
        <v>13</v>
      </c>
      <c r="J31" s="11" t="s">
        <v>14</v>
      </c>
      <c r="K31" s="11" t="s">
        <v>15</v>
      </c>
      <c r="L31" s="11" t="s">
        <v>16</v>
      </c>
      <c r="M31" s="11" t="s">
        <v>17</v>
      </c>
      <c r="N31" s="11" t="s">
        <v>18</v>
      </c>
      <c r="O31" s="11" t="s">
        <v>19</v>
      </c>
      <c r="P31" s="11" t="s">
        <v>20</v>
      </c>
      <c r="Q31" s="10"/>
    </row>
    <row r="32" spans="1:17" ht="24" customHeight="1" x14ac:dyDescent="0.3">
      <c r="A32" s="97"/>
      <c r="B32" s="97"/>
      <c r="C32" s="97"/>
      <c r="D32" s="97"/>
      <c r="E32" s="55">
        <f>ROUND('【調達AX】入力(太陽光)'!E34,0)+ROUND('【調達AX】入力(風力)'!E34,0)+ROUND('【調達AX】入力(水力)'!E34,0)</f>
        <v>0</v>
      </c>
      <c r="F32" s="55">
        <f>ROUND('【調達AX】入力(太陽光)'!F34,0)+ROUND('【調達AX】入力(風力)'!F34,0)+ROUND('【調達AX】入力(水力)'!F34,0)</f>
        <v>0</v>
      </c>
      <c r="G32" s="55">
        <f>ROUND('【調達AX】入力(太陽光)'!G34,0)+ROUND('【調達AX】入力(風力)'!G34,0)+ROUND('【調達AX】入力(水力)'!G34,0)</f>
        <v>0</v>
      </c>
      <c r="H32" s="55">
        <f>ROUND('【調達AX】入力(太陽光)'!H34,0)+ROUND('【調達AX】入力(風力)'!H34,0)+ROUND('【調達AX】入力(水力)'!H34,0)</f>
        <v>0</v>
      </c>
      <c r="I32" s="55">
        <f>ROUND('【調達AX】入力(太陽光)'!I34,0)+ROUND('【調達AX】入力(風力)'!I34,0)+ROUND('【調達AX】入力(水力)'!I34,0)</f>
        <v>0</v>
      </c>
      <c r="J32" s="55">
        <f>ROUND('【調達AX】入力(太陽光)'!J34,0)+ROUND('【調達AX】入力(風力)'!J34,0)+ROUND('【調達AX】入力(水力)'!J34,0)</f>
        <v>0</v>
      </c>
      <c r="K32" s="55">
        <f>ROUND('【調達AX】入力(太陽光)'!K34,0)+ROUND('【調達AX】入力(風力)'!K34,0)+ROUND('【調達AX】入力(水力)'!K34,0)</f>
        <v>0</v>
      </c>
      <c r="L32" s="55">
        <f>ROUND('【調達AX】入力(太陽光)'!L34,0)+ROUND('【調達AX】入力(風力)'!L34,0)+ROUND('【調達AX】入力(水力)'!L34,0)</f>
        <v>0</v>
      </c>
      <c r="M32" s="55">
        <f>ROUND('【調達AX】入力(太陽光)'!M34,0)+ROUND('【調達AX】入力(風力)'!M34,0)+ROUND('【調達AX】入力(水力)'!M34,0)</f>
        <v>0</v>
      </c>
      <c r="N32" s="55">
        <f>ROUND('【調達AX】入力(太陽光)'!N34,0)+ROUND('【調達AX】入力(風力)'!N34,0)+ROUND('【調達AX】入力(水力)'!N34,0)</f>
        <v>0</v>
      </c>
      <c r="O32" s="55">
        <f>ROUND('【調達AX】入力(太陽光)'!O34,0)+ROUND('【調達AX】入力(風力)'!O34,0)+ROUND('【調達AX】入力(水力)'!O34,0)</f>
        <v>0</v>
      </c>
      <c r="P32" s="55">
        <f>ROUND('【調達AX】入力(太陽光)'!P34,0)+ROUND('【調達AX】入力(風力)'!P34,0)+ROUND('【調達AX】入力(水力)'!P34,0)</f>
        <v>0</v>
      </c>
      <c r="Q32" s="10" t="s">
        <v>21</v>
      </c>
    </row>
    <row r="33" spans="1:17" ht="24" customHeight="1" x14ac:dyDescent="0.3">
      <c r="A33" s="78" t="s">
        <v>59</v>
      </c>
      <c r="B33" s="79"/>
      <c r="C33" s="79"/>
      <c r="D33" s="79"/>
      <c r="E33" s="11" t="s">
        <v>9</v>
      </c>
      <c r="F33" s="11" t="s">
        <v>10</v>
      </c>
      <c r="G33" s="11" t="s">
        <v>11</v>
      </c>
      <c r="H33" s="11" t="s">
        <v>12</v>
      </c>
      <c r="I33" s="11" t="s">
        <v>13</v>
      </c>
      <c r="J33" s="11" t="s">
        <v>14</v>
      </c>
      <c r="K33" s="11" t="s">
        <v>15</v>
      </c>
      <c r="L33" s="11" t="s">
        <v>16</v>
      </c>
      <c r="M33" s="11" t="s">
        <v>17</v>
      </c>
      <c r="N33" s="11" t="s">
        <v>18</v>
      </c>
      <c r="O33" s="11" t="s">
        <v>19</v>
      </c>
      <c r="P33" s="11" t="s">
        <v>20</v>
      </c>
      <c r="Q33" s="10"/>
    </row>
    <row r="34" spans="1:17" ht="24" customHeight="1" x14ac:dyDescent="0.3">
      <c r="A34" s="79"/>
      <c r="B34" s="79"/>
      <c r="C34" s="79"/>
      <c r="D34" s="79"/>
      <c r="E34" s="55">
        <f>'【調達AX】入力(太陽光)'!E36+'【調達AX】入力(風力)'!E36+'【調達AX】入力(水力)'!E36</f>
        <v>0</v>
      </c>
      <c r="F34" s="55">
        <f>'【調達AX】入力(太陽光)'!F36+'【調達AX】入力(風力)'!F36+'【調達AX】入力(水力)'!F36</f>
        <v>0</v>
      </c>
      <c r="G34" s="55">
        <f>'【調達AX】入力(太陽光)'!G36+'【調達AX】入力(風力)'!G36+'【調達AX】入力(水力)'!G36</f>
        <v>0</v>
      </c>
      <c r="H34" s="55">
        <f>'【調達AX】入力(太陽光)'!H36+'【調達AX】入力(風力)'!H36+'【調達AX】入力(水力)'!H36</f>
        <v>0</v>
      </c>
      <c r="I34" s="55">
        <f>'【調達AX】入力(太陽光)'!I36+'【調達AX】入力(風力)'!I36+'【調達AX】入力(水力)'!I36</f>
        <v>0</v>
      </c>
      <c r="J34" s="55">
        <f>'【調達AX】入力(太陽光)'!J36+'【調達AX】入力(風力)'!J36+'【調達AX】入力(水力)'!J36</f>
        <v>0</v>
      </c>
      <c r="K34" s="55">
        <f>'【調達AX】入力(太陽光)'!K36+'【調達AX】入力(風力)'!K36+'【調達AX】入力(水力)'!K36</f>
        <v>0</v>
      </c>
      <c r="L34" s="55">
        <f>'【調達AX】入力(太陽光)'!L36+'【調達AX】入力(風力)'!L36+'【調達AX】入力(水力)'!L36</f>
        <v>0</v>
      </c>
      <c r="M34" s="55">
        <f>'【調達AX】入力(太陽光)'!M36+'【調達AX】入力(風力)'!M36+'【調達AX】入力(水力)'!M36</f>
        <v>0</v>
      </c>
      <c r="N34" s="55">
        <f>'【調達AX】入力(太陽光)'!N36+'【調達AX】入力(風力)'!N36+'【調達AX】入力(水力)'!N36</f>
        <v>0</v>
      </c>
      <c r="O34" s="55">
        <f>'【調達AX】入力(太陽光)'!O36+'【調達AX】入力(風力)'!O36+'【調達AX】入力(水力)'!O36</f>
        <v>0</v>
      </c>
      <c r="P34" s="55">
        <f>'【調達AX】入力(太陽光)'!P36+'【調達AX】入力(風力)'!P36+'【調達AX】入力(水力)'!P36</f>
        <v>0</v>
      </c>
      <c r="Q34" s="10" t="s">
        <v>21</v>
      </c>
    </row>
    <row r="35" spans="1:17" ht="24" customHeight="1" x14ac:dyDescent="0.3">
      <c r="A35" s="79" t="s">
        <v>8</v>
      </c>
      <c r="B35" s="79"/>
      <c r="C35" s="79"/>
      <c r="D35" s="79"/>
      <c r="E35" s="83">
        <f>'【調達AX】入力(太陽光)'!E37:P37+'【調達AX】入力(風力)'!E37:P37+'【調達AX】入力(水力)'!E37:P37</f>
        <v>0</v>
      </c>
      <c r="F35" s="84"/>
      <c r="G35" s="84"/>
      <c r="H35" s="84"/>
      <c r="I35" s="84"/>
      <c r="J35" s="84"/>
      <c r="K35" s="84"/>
      <c r="L35" s="84"/>
      <c r="M35" s="84"/>
      <c r="N35" s="84"/>
      <c r="O35" s="84"/>
      <c r="P35" s="85"/>
      <c r="Q35" s="10" t="s">
        <v>21</v>
      </c>
    </row>
    <row r="36" spans="1:17" x14ac:dyDescent="0.3">
      <c r="A36" s="1" t="s">
        <v>23</v>
      </c>
    </row>
    <row r="37" spans="1:17" x14ac:dyDescent="0.3">
      <c r="A37" s="1" t="s">
        <v>133</v>
      </c>
    </row>
    <row r="38" spans="1:17" x14ac:dyDescent="0.3">
      <c r="B38" s="16" t="s">
        <v>134</v>
      </c>
    </row>
    <row r="39" spans="1:17" x14ac:dyDescent="0.3">
      <c r="B39" s="1" t="s">
        <v>135</v>
      </c>
    </row>
    <row r="40" spans="1:17" x14ac:dyDescent="0.3">
      <c r="B40" s="16" t="s">
        <v>121</v>
      </c>
    </row>
    <row r="41" spans="1:17" x14ac:dyDescent="0.3">
      <c r="B41" s="1" t="s">
        <v>136</v>
      </c>
    </row>
    <row r="42" spans="1:17" x14ac:dyDescent="0.3">
      <c r="B42" s="1" t="s">
        <v>122</v>
      </c>
    </row>
    <row r="43" spans="1:17" x14ac:dyDescent="0.3">
      <c r="B43" s="16" t="s">
        <v>77</v>
      </c>
    </row>
    <row r="44" spans="1:17" x14ac:dyDescent="0.3">
      <c r="B44" s="1" t="s">
        <v>102</v>
      </c>
    </row>
    <row r="45" spans="1:17" x14ac:dyDescent="0.3">
      <c r="A45" s="1" t="s">
        <v>137</v>
      </c>
    </row>
    <row r="46" spans="1:17" x14ac:dyDescent="0.3">
      <c r="B46" s="1" t="s">
        <v>76</v>
      </c>
    </row>
    <row r="47" spans="1:17" x14ac:dyDescent="0.3">
      <c r="B47" s="1" t="s">
        <v>103</v>
      </c>
    </row>
    <row r="48" spans="1:17" x14ac:dyDescent="0.3">
      <c r="B48" s="1" t="s">
        <v>75</v>
      </c>
    </row>
  </sheetData>
  <sheetProtection algorithmName="SHA-512" hashValue="NuyruYBMEbdpCKFnioXi4K/Q+USSogTeYtqxhkANoHc2S2cCfVOMG5x6O5GMpFC7npOznNXbxofZFxvWE7hBJg==" saltValue="OACczCYkJi9l+iJOtHEKXQ==" spinCount="100000" sheet="1" objects="1" scenarios="1"/>
  <dataConsolidate/>
  <mergeCells count="38">
    <mergeCell ref="A2:B2"/>
    <mergeCell ref="A4:Q4"/>
    <mergeCell ref="A6:Q6"/>
    <mergeCell ref="M11:Q11"/>
    <mergeCell ref="A12:D12"/>
    <mergeCell ref="E12:P12"/>
    <mergeCell ref="C2:D2"/>
    <mergeCell ref="A13:D13"/>
    <mergeCell ref="E13:P13"/>
    <mergeCell ref="A14:D14"/>
    <mergeCell ref="E14:P14"/>
    <mergeCell ref="A15:D15"/>
    <mergeCell ref="E15:P15"/>
    <mergeCell ref="A19:D19"/>
    <mergeCell ref="E19:P19"/>
    <mergeCell ref="A23:D24"/>
    <mergeCell ref="A16:D16"/>
    <mergeCell ref="E16:P16"/>
    <mergeCell ref="A17:D17"/>
    <mergeCell ref="E17:P17"/>
    <mergeCell ref="A18:D18"/>
    <mergeCell ref="E18:P18"/>
    <mergeCell ref="A20:D21"/>
    <mergeCell ref="A22:D22"/>
    <mergeCell ref="E22:P22"/>
    <mergeCell ref="A25:D25"/>
    <mergeCell ref="E25:P25"/>
    <mergeCell ref="A27:D27"/>
    <mergeCell ref="E27:P27"/>
    <mergeCell ref="A31:D32"/>
    <mergeCell ref="A26:D26"/>
    <mergeCell ref="E26:P26"/>
    <mergeCell ref="A33:D34"/>
    <mergeCell ref="E30:P30"/>
    <mergeCell ref="A28:D29"/>
    <mergeCell ref="A35:D35"/>
    <mergeCell ref="E35:P35"/>
    <mergeCell ref="A30:D30"/>
  </mergeCells>
  <phoneticPr fontId="4"/>
  <conditionalFormatting sqref="E30:P30">
    <cfRule type="cellIs" dxfId="22" priority="2" operator="lessThan">
      <formula>1000</formula>
    </cfRule>
  </conditionalFormatting>
  <conditionalFormatting sqref="E32:P32">
    <cfRule type="cellIs" dxfId="21" priority="1" operator="greaterThan">
      <formula>$E$27</formula>
    </cfRule>
  </conditionalFormatting>
  <conditionalFormatting sqref="E35:P35">
    <cfRule type="cellIs" dxfId="20" priority="3" operator="lessThan">
      <formula>1000</formula>
    </cfRule>
    <cfRule type="cellIs" dxfId="19" priority="5" operator="greaterThan">
      <formula>$E$30-$E$25</formula>
    </cfRule>
  </conditionalFormatting>
  <dataValidations count="2">
    <dataValidation type="list" allowBlank="1" showInputMessage="1" showErrorMessage="1" sqref="E14:P14" xr:uid="{175E6CCB-0C64-43A2-BD46-8B600ADBD8A0}">
      <formula1>"変動電源（単独）,変動電源（アグリゲート）"</formula1>
    </dataValidation>
    <dataValidation type="list" allowBlank="1" showInputMessage="1" showErrorMessage="1" sqref="E16:P16" xr:uid="{F6A856F9-C960-44CA-A992-23ECB7EF3F51}">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160020</xdr:colOff>
                    <xdr:row>7</xdr:row>
                    <xdr:rowOff>152400</xdr:rowOff>
                  </from>
                  <to>
                    <xdr:col>1</xdr:col>
                    <xdr:colOff>99060</xdr:colOff>
                    <xdr:row>9</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CDC2A-B627-4C1B-A8AB-677B39199BF1}">
  <sheetPr codeName="Sheet14">
    <tabColor rgb="FF0000FF"/>
    <pageSetUpPr fitToPage="1"/>
  </sheetPr>
  <dimension ref="A1:AC54"/>
  <sheetViews>
    <sheetView showGridLines="0" zoomScale="70" zoomScaleNormal="70" workbookViewId="0"/>
  </sheetViews>
  <sheetFormatPr defaultColWidth="9" defaultRowHeight="15" x14ac:dyDescent="0.3"/>
  <cols>
    <col min="1" max="4" width="5.6640625" style="1" customWidth="1"/>
    <col min="5" max="16" width="12.77734375" style="1" customWidth="1"/>
    <col min="17" max="20" width="5.6640625" style="1" customWidth="1"/>
    <col min="21" max="16384" width="9" style="1"/>
  </cols>
  <sheetData>
    <row r="1" spans="1:18" ht="16.2" x14ac:dyDescent="0.3">
      <c r="A1" s="17" t="s">
        <v>51</v>
      </c>
      <c r="B1" s="17"/>
      <c r="C1" s="17"/>
      <c r="D1" s="17"/>
      <c r="E1" s="17"/>
      <c r="F1" s="35" t="s">
        <v>53</v>
      </c>
      <c r="G1" s="35"/>
      <c r="H1" s="35"/>
      <c r="I1" s="19" t="s">
        <v>52</v>
      </c>
    </row>
    <row r="2" spans="1:18" ht="16.2" x14ac:dyDescent="0.3">
      <c r="A2" s="124" t="s">
        <v>0</v>
      </c>
      <c r="B2" s="125"/>
      <c r="C2" s="131"/>
      <c r="D2" s="132"/>
      <c r="E2" s="3"/>
      <c r="F2" s="3"/>
      <c r="G2" s="3"/>
      <c r="H2" s="3"/>
      <c r="I2" s="3"/>
      <c r="J2" s="3"/>
      <c r="K2" s="3"/>
      <c r="L2" s="3"/>
      <c r="M2" s="3"/>
      <c r="N2" s="3"/>
      <c r="O2" s="3"/>
      <c r="P2" s="3"/>
      <c r="Q2" s="3"/>
    </row>
    <row r="3" spans="1:18" ht="16.2" x14ac:dyDescent="0.3">
      <c r="A3" s="23"/>
      <c r="B3" s="12"/>
      <c r="C3" s="3"/>
      <c r="D3" s="3"/>
      <c r="E3" s="3"/>
      <c r="F3" s="3"/>
      <c r="G3" s="3"/>
      <c r="H3" s="3"/>
      <c r="I3" s="3"/>
      <c r="J3" s="3"/>
      <c r="K3" s="3"/>
      <c r="L3" s="3"/>
      <c r="M3" s="3"/>
      <c r="N3" s="3"/>
      <c r="O3" s="3"/>
      <c r="P3" s="3"/>
      <c r="Q3" s="3"/>
    </row>
    <row r="4" spans="1:18" ht="16.2" x14ac:dyDescent="0.3">
      <c r="A4" s="126" t="s">
        <v>124</v>
      </c>
      <c r="B4" s="126"/>
      <c r="C4" s="126"/>
      <c r="D4" s="126"/>
      <c r="E4" s="126"/>
      <c r="F4" s="126"/>
      <c r="G4" s="126"/>
      <c r="H4" s="126"/>
      <c r="I4" s="126"/>
      <c r="J4" s="126"/>
      <c r="K4" s="126"/>
      <c r="L4" s="126"/>
      <c r="M4" s="126"/>
      <c r="N4" s="126"/>
      <c r="O4" s="126"/>
      <c r="P4" s="126"/>
      <c r="Q4" s="126"/>
    </row>
    <row r="5" spans="1:18" ht="16.2" x14ac:dyDescent="0.3">
      <c r="A5" s="3"/>
      <c r="B5" s="3"/>
      <c r="C5" s="3"/>
      <c r="D5" s="3"/>
      <c r="E5" s="3"/>
      <c r="F5" s="3"/>
      <c r="G5" s="3"/>
      <c r="H5" s="3"/>
      <c r="I5" s="3"/>
      <c r="J5" s="3"/>
      <c r="K5" s="3"/>
      <c r="L5" s="3"/>
      <c r="M5" s="3"/>
      <c r="N5" s="3"/>
      <c r="O5" s="3"/>
      <c r="P5" s="3"/>
      <c r="Q5" s="3"/>
    </row>
    <row r="6" spans="1:18" ht="16.2" x14ac:dyDescent="0.3">
      <c r="A6" s="126" t="s">
        <v>44</v>
      </c>
      <c r="B6" s="126"/>
      <c r="C6" s="126"/>
      <c r="D6" s="126"/>
      <c r="E6" s="126"/>
      <c r="F6" s="126"/>
      <c r="G6" s="126"/>
      <c r="H6" s="126"/>
      <c r="I6" s="126"/>
      <c r="J6" s="126"/>
      <c r="K6" s="126"/>
      <c r="L6" s="126"/>
      <c r="M6" s="126"/>
      <c r="N6" s="126"/>
      <c r="O6" s="126"/>
      <c r="P6" s="126"/>
      <c r="Q6" s="126"/>
    </row>
    <row r="7" spans="1:18" ht="16.2" x14ac:dyDescent="0.3">
      <c r="C7" s="3"/>
      <c r="D7" s="3"/>
      <c r="E7" s="3"/>
      <c r="F7" s="3"/>
      <c r="G7" s="3"/>
      <c r="H7" s="3"/>
      <c r="I7" s="3"/>
      <c r="J7" s="3"/>
      <c r="K7" s="3"/>
      <c r="L7" s="3"/>
      <c r="M7" s="3"/>
      <c r="N7" s="3"/>
      <c r="O7" s="3"/>
      <c r="P7" s="3"/>
      <c r="Q7" s="3"/>
    </row>
    <row r="8" spans="1:18" ht="16.2" x14ac:dyDescent="0.3">
      <c r="A8" s="38"/>
      <c r="B8" s="38"/>
      <c r="C8" s="38"/>
      <c r="D8" s="38"/>
      <c r="E8" s="62" t="str">
        <f>IF(OR($R$24=1,$R$33=1),"！！！入力エラーがあります。R列のコメントを確認してください。！！！","")</f>
        <v/>
      </c>
      <c r="F8" s="38"/>
      <c r="G8" s="38"/>
      <c r="H8" s="38"/>
      <c r="I8" s="38"/>
      <c r="J8" s="38"/>
      <c r="K8" s="39"/>
      <c r="L8" s="38"/>
      <c r="M8" s="172" t="str">
        <f>【調達AX】合計!$M$11</f>
        <v>&lt;会社名&gt;</v>
      </c>
      <c r="N8" s="172"/>
      <c r="O8" s="172"/>
      <c r="P8" s="172"/>
      <c r="Q8" s="172"/>
    </row>
    <row r="9" spans="1:18" ht="24" customHeight="1" thickBot="1" x14ac:dyDescent="0.35">
      <c r="A9" s="79" t="s">
        <v>1</v>
      </c>
      <c r="B9" s="79"/>
      <c r="C9" s="79"/>
      <c r="D9" s="79"/>
      <c r="E9" s="128" t="s">
        <v>22</v>
      </c>
      <c r="F9" s="129"/>
      <c r="G9" s="129"/>
      <c r="H9" s="129"/>
      <c r="I9" s="129"/>
      <c r="J9" s="129"/>
      <c r="K9" s="129"/>
      <c r="L9" s="129"/>
      <c r="M9" s="129"/>
      <c r="N9" s="129"/>
      <c r="O9" s="129"/>
      <c r="P9" s="130"/>
      <c r="Q9" s="11" t="s">
        <v>2</v>
      </c>
      <c r="R9" s="63"/>
    </row>
    <row r="10" spans="1:18" ht="24" customHeight="1" x14ac:dyDescent="0.3">
      <c r="A10" s="79" t="s">
        <v>3</v>
      </c>
      <c r="B10" s="79"/>
      <c r="C10" s="79"/>
      <c r="D10" s="86"/>
      <c r="E10" s="173"/>
      <c r="F10" s="174"/>
      <c r="G10" s="174"/>
      <c r="H10" s="174"/>
      <c r="I10" s="174"/>
      <c r="J10" s="174"/>
      <c r="K10" s="174"/>
      <c r="L10" s="174"/>
      <c r="M10" s="174"/>
      <c r="N10" s="174"/>
      <c r="O10" s="174"/>
      <c r="P10" s="175"/>
      <c r="Q10" s="26"/>
      <c r="R10" s="63"/>
    </row>
    <row r="11" spans="1:18" ht="30" customHeight="1" x14ac:dyDescent="0.3">
      <c r="A11" s="78" t="s">
        <v>4</v>
      </c>
      <c r="B11" s="78"/>
      <c r="C11" s="78"/>
      <c r="D11" s="90"/>
      <c r="E11" s="176"/>
      <c r="F11" s="177"/>
      <c r="G11" s="177"/>
      <c r="H11" s="177"/>
      <c r="I11" s="177"/>
      <c r="J11" s="177"/>
      <c r="K11" s="177"/>
      <c r="L11" s="177"/>
      <c r="M11" s="177"/>
      <c r="N11" s="177"/>
      <c r="O11" s="177"/>
      <c r="P11" s="178"/>
      <c r="Q11" s="26"/>
      <c r="R11" s="63"/>
    </row>
    <row r="12" spans="1:18" ht="24" customHeight="1" x14ac:dyDescent="0.3">
      <c r="A12" s="79" t="s">
        <v>5</v>
      </c>
      <c r="B12" s="79"/>
      <c r="C12" s="79"/>
      <c r="D12" s="86"/>
      <c r="E12" s="107"/>
      <c r="F12" s="108"/>
      <c r="G12" s="108"/>
      <c r="H12" s="108"/>
      <c r="I12" s="108"/>
      <c r="J12" s="108"/>
      <c r="K12" s="108"/>
      <c r="L12" s="108"/>
      <c r="M12" s="108"/>
      <c r="N12" s="108"/>
      <c r="O12" s="108"/>
      <c r="P12" s="109"/>
      <c r="Q12" s="26"/>
      <c r="R12" s="63"/>
    </row>
    <row r="13" spans="1:18" ht="24" customHeight="1" x14ac:dyDescent="0.3">
      <c r="A13" s="79" t="s">
        <v>6</v>
      </c>
      <c r="B13" s="79"/>
      <c r="C13" s="79"/>
      <c r="D13" s="86"/>
      <c r="E13" s="107"/>
      <c r="F13" s="108"/>
      <c r="G13" s="108"/>
      <c r="H13" s="108"/>
      <c r="I13" s="108"/>
      <c r="J13" s="108"/>
      <c r="K13" s="108"/>
      <c r="L13" s="108"/>
      <c r="M13" s="108"/>
      <c r="N13" s="108"/>
      <c r="O13" s="108"/>
      <c r="P13" s="109"/>
      <c r="Q13" s="26"/>
      <c r="R13" s="63"/>
    </row>
    <row r="14" spans="1:18" ht="24" customHeight="1" x14ac:dyDescent="0.3">
      <c r="A14" s="79" t="s">
        <v>7</v>
      </c>
      <c r="B14" s="79"/>
      <c r="C14" s="79"/>
      <c r="D14" s="86"/>
      <c r="E14" s="107"/>
      <c r="F14" s="108"/>
      <c r="G14" s="108"/>
      <c r="H14" s="108"/>
      <c r="I14" s="108"/>
      <c r="J14" s="108"/>
      <c r="K14" s="108"/>
      <c r="L14" s="108"/>
      <c r="M14" s="108"/>
      <c r="N14" s="108"/>
      <c r="O14" s="108"/>
      <c r="P14" s="109"/>
      <c r="Q14" s="27" t="s">
        <v>21</v>
      </c>
      <c r="R14" s="63"/>
    </row>
    <row r="15" spans="1:18" ht="33" customHeight="1" x14ac:dyDescent="0.3">
      <c r="A15" s="96" t="s">
        <v>113</v>
      </c>
      <c r="B15" s="97"/>
      <c r="C15" s="97"/>
      <c r="D15" s="168"/>
      <c r="E15" s="107"/>
      <c r="F15" s="108"/>
      <c r="G15" s="108"/>
      <c r="H15" s="108"/>
      <c r="I15" s="108"/>
      <c r="J15" s="108"/>
      <c r="K15" s="108"/>
      <c r="L15" s="108"/>
      <c r="M15" s="108"/>
      <c r="N15" s="108"/>
      <c r="O15" s="108"/>
      <c r="P15" s="109"/>
      <c r="Q15" s="27" t="s">
        <v>21</v>
      </c>
      <c r="R15" s="63"/>
    </row>
    <row r="16" spans="1:18" ht="36.6" customHeight="1" thickBot="1" x14ac:dyDescent="0.35">
      <c r="A16" s="78" t="s">
        <v>84</v>
      </c>
      <c r="B16" s="79"/>
      <c r="C16" s="79"/>
      <c r="D16" s="86"/>
      <c r="E16" s="153"/>
      <c r="F16" s="154"/>
      <c r="G16" s="154"/>
      <c r="H16" s="154"/>
      <c r="I16" s="154"/>
      <c r="J16" s="154"/>
      <c r="K16" s="154"/>
      <c r="L16" s="154"/>
      <c r="M16" s="154"/>
      <c r="N16" s="154"/>
      <c r="O16" s="154"/>
      <c r="P16" s="155"/>
      <c r="Q16" s="30" t="s">
        <v>86</v>
      </c>
      <c r="R16" s="63"/>
    </row>
    <row r="17" spans="1:29" ht="24" customHeight="1" x14ac:dyDescent="0.3">
      <c r="A17" s="78" t="s">
        <v>85</v>
      </c>
      <c r="B17" s="79"/>
      <c r="C17" s="79"/>
      <c r="D17" s="79"/>
      <c r="E17" s="42" t="s">
        <v>9</v>
      </c>
      <c r="F17" s="42" t="s">
        <v>10</v>
      </c>
      <c r="G17" s="42" t="s">
        <v>11</v>
      </c>
      <c r="H17" s="42" t="s">
        <v>12</v>
      </c>
      <c r="I17" s="42" t="s">
        <v>13</v>
      </c>
      <c r="J17" s="42" t="s">
        <v>14</v>
      </c>
      <c r="K17" s="42" t="s">
        <v>15</v>
      </c>
      <c r="L17" s="42" t="s">
        <v>16</v>
      </c>
      <c r="M17" s="42" t="s">
        <v>17</v>
      </c>
      <c r="N17" s="42" t="s">
        <v>18</v>
      </c>
      <c r="O17" s="42" t="s">
        <v>19</v>
      </c>
      <c r="P17" s="42" t="s">
        <v>20</v>
      </c>
      <c r="Q17" s="25"/>
      <c r="R17" s="63"/>
    </row>
    <row r="18" spans="1:29" ht="24" customHeight="1" thickBot="1" x14ac:dyDescent="0.35">
      <c r="A18" s="79"/>
      <c r="B18" s="79"/>
      <c r="C18" s="79"/>
      <c r="D18" s="79"/>
      <c r="E18" s="43">
        <f>計算用!$K4</f>
        <v>0</v>
      </c>
      <c r="F18" s="43">
        <f>計算用!$K5</f>
        <v>0</v>
      </c>
      <c r="G18" s="43">
        <f>計算用!$K6</f>
        <v>0</v>
      </c>
      <c r="H18" s="43">
        <f>計算用!$K7</f>
        <v>0</v>
      </c>
      <c r="I18" s="43">
        <f>計算用!$K8</f>
        <v>0</v>
      </c>
      <c r="J18" s="43">
        <f>計算用!$K9</f>
        <v>0</v>
      </c>
      <c r="K18" s="43">
        <f>計算用!$K10</f>
        <v>0</v>
      </c>
      <c r="L18" s="43">
        <f>計算用!$K11</f>
        <v>0</v>
      </c>
      <c r="M18" s="43">
        <f>計算用!$K12</f>
        <v>0</v>
      </c>
      <c r="N18" s="43">
        <f>計算用!$K13</f>
        <v>0</v>
      </c>
      <c r="O18" s="43">
        <f>計算用!$K14</f>
        <v>0</v>
      </c>
      <c r="P18" s="43">
        <f>計算用!$K15</f>
        <v>0</v>
      </c>
      <c r="Q18" s="25" t="s">
        <v>86</v>
      </c>
      <c r="R18" s="63"/>
    </row>
    <row r="19" spans="1:29" ht="24" customHeight="1" x14ac:dyDescent="0.3">
      <c r="A19" s="78" t="s">
        <v>88</v>
      </c>
      <c r="B19" s="79"/>
      <c r="C19" s="79"/>
      <c r="D19" s="86"/>
      <c r="E19" s="32" t="s">
        <v>9</v>
      </c>
      <c r="F19" s="33" t="s">
        <v>10</v>
      </c>
      <c r="G19" s="33" t="s">
        <v>11</v>
      </c>
      <c r="H19" s="33" t="s">
        <v>12</v>
      </c>
      <c r="I19" s="33" t="s">
        <v>13</v>
      </c>
      <c r="J19" s="33" t="s">
        <v>14</v>
      </c>
      <c r="K19" s="33" t="s">
        <v>15</v>
      </c>
      <c r="L19" s="33" t="s">
        <v>16</v>
      </c>
      <c r="M19" s="33" t="s">
        <v>17</v>
      </c>
      <c r="N19" s="33" t="s">
        <v>18</v>
      </c>
      <c r="O19" s="33" t="s">
        <v>19</v>
      </c>
      <c r="P19" s="34" t="s">
        <v>20</v>
      </c>
      <c r="Q19" s="30"/>
      <c r="R19" s="63"/>
    </row>
    <row r="20" spans="1:29" ht="24" customHeight="1" x14ac:dyDescent="0.3">
      <c r="A20" s="79"/>
      <c r="B20" s="79"/>
      <c r="C20" s="79"/>
      <c r="D20" s="86"/>
      <c r="E20" s="52"/>
      <c r="F20" s="53"/>
      <c r="G20" s="53"/>
      <c r="H20" s="53"/>
      <c r="I20" s="53"/>
      <c r="J20" s="53"/>
      <c r="K20" s="53"/>
      <c r="L20" s="53"/>
      <c r="M20" s="53"/>
      <c r="N20" s="53"/>
      <c r="O20" s="53"/>
      <c r="P20" s="54"/>
      <c r="Q20" s="30" t="s">
        <v>21</v>
      </c>
      <c r="R20" s="63"/>
    </row>
    <row r="21" spans="1:29" ht="39" customHeight="1" x14ac:dyDescent="0.3">
      <c r="A21" s="78" t="s">
        <v>95</v>
      </c>
      <c r="B21" s="79"/>
      <c r="C21" s="79"/>
      <c r="D21" s="86"/>
      <c r="E21" s="107"/>
      <c r="F21" s="108"/>
      <c r="G21" s="108"/>
      <c r="H21" s="108"/>
      <c r="I21" s="108"/>
      <c r="J21" s="108"/>
      <c r="K21" s="108"/>
      <c r="L21" s="108"/>
      <c r="M21" s="108"/>
      <c r="N21" s="108"/>
      <c r="O21" s="108"/>
      <c r="P21" s="109"/>
      <c r="Q21" s="30" t="s">
        <v>21</v>
      </c>
      <c r="R21" s="63"/>
    </row>
    <row r="22" spans="1:29" ht="24" customHeight="1" x14ac:dyDescent="0.3">
      <c r="A22" s="78" t="s">
        <v>117</v>
      </c>
      <c r="B22" s="79"/>
      <c r="C22" s="79"/>
      <c r="D22" s="86"/>
      <c r="E22" s="28" t="s">
        <v>9</v>
      </c>
      <c r="F22" s="11" t="s">
        <v>10</v>
      </c>
      <c r="G22" s="11" t="s">
        <v>11</v>
      </c>
      <c r="H22" s="11" t="s">
        <v>12</v>
      </c>
      <c r="I22" s="11" t="s">
        <v>13</v>
      </c>
      <c r="J22" s="11" t="s">
        <v>14</v>
      </c>
      <c r="K22" s="11" t="s">
        <v>15</v>
      </c>
      <c r="L22" s="11" t="s">
        <v>16</v>
      </c>
      <c r="M22" s="11" t="s">
        <v>17</v>
      </c>
      <c r="N22" s="11" t="s">
        <v>18</v>
      </c>
      <c r="O22" s="11" t="s">
        <v>19</v>
      </c>
      <c r="P22" s="29" t="s">
        <v>20</v>
      </c>
      <c r="Q22" s="30"/>
      <c r="R22" s="63"/>
    </row>
    <row r="23" spans="1:29" ht="24" customHeight="1" x14ac:dyDescent="0.3">
      <c r="A23" s="79"/>
      <c r="B23" s="79"/>
      <c r="C23" s="79"/>
      <c r="D23" s="86"/>
      <c r="E23" s="52"/>
      <c r="F23" s="53"/>
      <c r="G23" s="53"/>
      <c r="H23" s="53"/>
      <c r="I23" s="53"/>
      <c r="J23" s="53"/>
      <c r="K23" s="53"/>
      <c r="L23" s="53"/>
      <c r="M23" s="53"/>
      <c r="N23" s="53"/>
      <c r="O23" s="53"/>
      <c r="P23" s="54"/>
      <c r="Q23" s="30" t="s">
        <v>21</v>
      </c>
      <c r="R23" s="63"/>
    </row>
    <row r="24" spans="1:29" ht="36.6" customHeight="1" thickBot="1" x14ac:dyDescent="0.35">
      <c r="A24" s="78" t="s">
        <v>87</v>
      </c>
      <c r="B24" s="79"/>
      <c r="C24" s="79"/>
      <c r="D24" s="86"/>
      <c r="E24" s="156"/>
      <c r="F24" s="157"/>
      <c r="G24" s="157"/>
      <c r="H24" s="157"/>
      <c r="I24" s="157"/>
      <c r="J24" s="157"/>
      <c r="K24" s="157"/>
      <c r="L24" s="157"/>
      <c r="M24" s="157"/>
      <c r="N24" s="157"/>
      <c r="O24" s="157"/>
      <c r="P24" s="158"/>
      <c r="Q24" s="30" t="s">
        <v>21</v>
      </c>
      <c r="R24" s="64">
        <f>IF(E25&gt;E14,1,0)</f>
        <v>0</v>
      </c>
    </row>
    <row r="25" spans="1:29" ht="36.6" customHeight="1" x14ac:dyDescent="0.3">
      <c r="A25" s="98" t="s">
        <v>114</v>
      </c>
      <c r="B25" s="99"/>
      <c r="C25" s="99"/>
      <c r="D25" s="99"/>
      <c r="E25" s="179"/>
      <c r="F25" s="180"/>
      <c r="G25" s="180"/>
      <c r="H25" s="180"/>
      <c r="I25" s="180"/>
      <c r="J25" s="180"/>
      <c r="K25" s="180"/>
      <c r="L25" s="180"/>
      <c r="M25" s="180"/>
      <c r="N25" s="180"/>
      <c r="O25" s="180"/>
      <c r="P25" s="181"/>
      <c r="Q25" s="30" t="s">
        <v>21</v>
      </c>
      <c r="R25" s="65" t="str">
        <f>IF(E25&gt;E14,"※「送電可能電力」が「設備容量」を超過している月があります。入力値を修正してください。","")</f>
        <v/>
      </c>
    </row>
    <row r="26" spans="1:29" ht="36.6" customHeight="1" x14ac:dyDescent="0.3">
      <c r="A26" s="90" t="s">
        <v>108</v>
      </c>
      <c r="B26" s="91"/>
      <c r="C26" s="91"/>
      <c r="D26" s="92"/>
      <c r="E26" s="159">
        <f>IF(E24=0,E25,E25-ROUND(E24/(E21/E15),0))</f>
        <v>0</v>
      </c>
      <c r="F26" s="160"/>
      <c r="G26" s="160"/>
      <c r="H26" s="160"/>
      <c r="I26" s="160"/>
      <c r="J26" s="160"/>
      <c r="K26" s="160"/>
      <c r="L26" s="160"/>
      <c r="M26" s="160"/>
      <c r="N26" s="160"/>
      <c r="O26" s="160"/>
      <c r="P26" s="161"/>
      <c r="Q26" s="25" t="s">
        <v>21</v>
      </c>
      <c r="R26" s="63"/>
    </row>
    <row r="27" spans="1:29" ht="36.6" customHeight="1" x14ac:dyDescent="0.3">
      <c r="A27" s="78" t="s">
        <v>97</v>
      </c>
      <c r="B27" s="79"/>
      <c r="C27" s="79"/>
      <c r="D27" s="79"/>
      <c r="E27" s="150">
        <f>計算用!B63</f>
        <v>0</v>
      </c>
      <c r="F27" s="151"/>
      <c r="G27" s="151"/>
      <c r="H27" s="151"/>
      <c r="I27" s="151"/>
      <c r="J27" s="151"/>
      <c r="K27" s="151"/>
      <c r="L27" s="151"/>
      <c r="M27" s="151"/>
      <c r="N27" s="151"/>
      <c r="O27" s="151"/>
      <c r="P27" s="152"/>
      <c r="Q27" s="10" t="s">
        <v>58</v>
      </c>
      <c r="R27" s="63"/>
      <c r="AA27" s="182"/>
      <c r="AB27" s="182"/>
      <c r="AC27" s="182"/>
    </row>
    <row r="28" spans="1:29" ht="24" customHeight="1" x14ac:dyDescent="0.3">
      <c r="A28" s="78" t="s">
        <v>98</v>
      </c>
      <c r="B28" s="79"/>
      <c r="C28" s="79"/>
      <c r="D28" s="79"/>
      <c r="E28" s="11" t="s">
        <v>9</v>
      </c>
      <c r="F28" s="11" t="s">
        <v>10</v>
      </c>
      <c r="G28" s="11" t="s">
        <v>11</v>
      </c>
      <c r="H28" s="11" t="s">
        <v>12</v>
      </c>
      <c r="I28" s="11" t="s">
        <v>13</v>
      </c>
      <c r="J28" s="11" t="s">
        <v>14</v>
      </c>
      <c r="K28" s="11" t="s">
        <v>15</v>
      </c>
      <c r="L28" s="11" t="s">
        <v>16</v>
      </c>
      <c r="M28" s="11" t="s">
        <v>17</v>
      </c>
      <c r="N28" s="11" t="s">
        <v>18</v>
      </c>
      <c r="O28" s="11" t="s">
        <v>19</v>
      </c>
      <c r="P28" s="11" t="s">
        <v>20</v>
      </c>
      <c r="Q28" s="2"/>
      <c r="R28" s="63"/>
      <c r="AC28" s="21"/>
    </row>
    <row r="29" spans="1:29" ht="24" customHeight="1" x14ac:dyDescent="0.3">
      <c r="A29" s="79"/>
      <c r="B29" s="79"/>
      <c r="C29" s="79"/>
      <c r="D29" s="79"/>
      <c r="E29" s="20">
        <f>計算用!$K$18</f>
        <v>0</v>
      </c>
      <c r="F29" s="20">
        <f>計算用!$K$19</f>
        <v>0</v>
      </c>
      <c r="G29" s="20">
        <f>計算用!$K$20</f>
        <v>0</v>
      </c>
      <c r="H29" s="20">
        <f>計算用!$K$21</f>
        <v>0</v>
      </c>
      <c r="I29" s="20">
        <f>計算用!$K$22</f>
        <v>0</v>
      </c>
      <c r="J29" s="20">
        <f>計算用!$K$23</f>
        <v>0</v>
      </c>
      <c r="K29" s="20">
        <f>計算用!$K$24</f>
        <v>0</v>
      </c>
      <c r="L29" s="20">
        <f>計算用!$K$25</f>
        <v>0</v>
      </c>
      <c r="M29" s="20">
        <f>計算用!$K$26</f>
        <v>0</v>
      </c>
      <c r="N29" s="20">
        <f>計算用!$K$27</f>
        <v>0</v>
      </c>
      <c r="O29" s="20">
        <f>計算用!$K$28</f>
        <v>0</v>
      </c>
      <c r="P29" s="20">
        <f>計算用!$K$29</f>
        <v>0</v>
      </c>
      <c r="Q29" s="10" t="s">
        <v>58</v>
      </c>
      <c r="R29" s="63"/>
    </row>
    <row r="30" spans="1:29" ht="24" customHeight="1" x14ac:dyDescent="0.3">
      <c r="A30" s="78" t="s">
        <v>92</v>
      </c>
      <c r="B30" s="79"/>
      <c r="C30" s="79"/>
      <c r="D30" s="79"/>
      <c r="E30" s="11" t="s">
        <v>9</v>
      </c>
      <c r="F30" s="11" t="s">
        <v>10</v>
      </c>
      <c r="G30" s="11" t="s">
        <v>11</v>
      </c>
      <c r="H30" s="11" t="s">
        <v>12</v>
      </c>
      <c r="I30" s="11" t="s">
        <v>13</v>
      </c>
      <c r="J30" s="11" t="s">
        <v>14</v>
      </c>
      <c r="K30" s="11" t="s">
        <v>15</v>
      </c>
      <c r="L30" s="11" t="s">
        <v>16</v>
      </c>
      <c r="M30" s="11" t="s">
        <v>17</v>
      </c>
      <c r="N30" s="11" t="s">
        <v>18</v>
      </c>
      <c r="O30" s="11" t="s">
        <v>19</v>
      </c>
      <c r="P30" s="11" t="s">
        <v>20</v>
      </c>
      <c r="Q30" s="2"/>
      <c r="R30" s="63"/>
    </row>
    <row r="31" spans="1:29" ht="24" customHeight="1" x14ac:dyDescent="0.3">
      <c r="A31" s="79"/>
      <c r="B31" s="79"/>
      <c r="C31" s="79"/>
      <c r="D31" s="79"/>
      <c r="E31" s="55">
        <f>計算用!$K$32</f>
        <v>0</v>
      </c>
      <c r="F31" s="55">
        <f>計算用!$K$33</f>
        <v>0</v>
      </c>
      <c r="G31" s="55">
        <f>計算用!$K$34</f>
        <v>0</v>
      </c>
      <c r="H31" s="55">
        <f>計算用!$K$35</f>
        <v>0</v>
      </c>
      <c r="I31" s="55">
        <f>計算用!$K$36</f>
        <v>0</v>
      </c>
      <c r="J31" s="55">
        <f>計算用!$K$37</f>
        <v>0</v>
      </c>
      <c r="K31" s="55">
        <f>計算用!$K$38</f>
        <v>0</v>
      </c>
      <c r="L31" s="55">
        <f>計算用!$K$39</f>
        <v>0</v>
      </c>
      <c r="M31" s="55">
        <f>計算用!$K$40</f>
        <v>0</v>
      </c>
      <c r="N31" s="55">
        <f>計算用!$K$41</f>
        <v>0</v>
      </c>
      <c r="O31" s="55">
        <f>計算用!$K$42</f>
        <v>0</v>
      </c>
      <c r="P31" s="55">
        <f>計算用!$K$43</f>
        <v>0</v>
      </c>
      <c r="Q31" s="10" t="s">
        <v>21</v>
      </c>
      <c r="R31" s="63"/>
    </row>
    <row r="32" spans="1:29" ht="44.4" customHeight="1" x14ac:dyDescent="0.3">
      <c r="A32" s="78" t="s">
        <v>93</v>
      </c>
      <c r="B32" s="79"/>
      <c r="C32" s="79"/>
      <c r="D32" s="79"/>
      <c r="E32" s="83">
        <f>ROUND(計算用!B61,0)+ROUND(E24,0)</f>
        <v>0</v>
      </c>
      <c r="F32" s="84"/>
      <c r="G32" s="84"/>
      <c r="H32" s="84"/>
      <c r="I32" s="84"/>
      <c r="J32" s="84"/>
      <c r="K32" s="84"/>
      <c r="L32" s="84"/>
      <c r="M32" s="84"/>
      <c r="N32" s="84"/>
      <c r="O32" s="84"/>
      <c r="P32" s="85"/>
      <c r="Q32" s="10" t="s">
        <v>21</v>
      </c>
      <c r="R32" s="63"/>
    </row>
    <row r="33" spans="1:26" ht="24" customHeight="1" x14ac:dyDescent="0.3">
      <c r="A33" s="96" t="s">
        <v>94</v>
      </c>
      <c r="B33" s="97"/>
      <c r="C33" s="97"/>
      <c r="D33" s="97"/>
      <c r="E33" s="11" t="s">
        <v>9</v>
      </c>
      <c r="F33" s="11" t="s">
        <v>10</v>
      </c>
      <c r="G33" s="11" t="s">
        <v>11</v>
      </c>
      <c r="H33" s="11" t="s">
        <v>12</v>
      </c>
      <c r="I33" s="11" t="s">
        <v>13</v>
      </c>
      <c r="J33" s="11" t="s">
        <v>14</v>
      </c>
      <c r="K33" s="11" t="s">
        <v>15</v>
      </c>
      <c r="L33" s="11" t="s">
        <v>16</v>
      </c>
      <c r="M33" s="11" t="s">
        <v>17</v>
      </c>
      <c r="N33" s="11" t="s">
        <v>18</v>
      </c>
      <c r="O33" s="11" t="s">
        <v>19</v>
      </c>
      <c r="P33" s="11" t="s">
        <v>20</v>
      </c>
      <c r="Q33" s="2"/>
      <c r="R33" s="64">
        <f>IF(MAX(E34:P34)&gt;E25,1,0)</f>
        <v>0</v>
      </c>
    </row>
    <row r="34" spans="1:26" ht="31.95" customHeight="1" x14ac:dyDescent="0.3">
      <c r="A34" s="97"/>
      <c r="B34" s="97"/>
      <c r="C34" s="97"/>
      <c r="D34" s="97"/>
      <c r="E34" s="56"/>
      <c r="F34" s="56"/>
      <c r="G34" s="56"/>
      <c r="H34" s="56"/>
      <c r="I34" s="56"/>
      <c r="J34" s="56"/>
      <c r="K34" s="56"/>
      <c r="L34" s="56"/>
      <c r="M34" s="56"/>
      <c r="N34" s="56"/>
      <c r="O34" s="56"/>
      <c r="P34" s="56"/>
      <c r="Q34" s="25" t="s">
        <v>21</v>
      </c>
      <c r="R34" s="65" t="str">
        <f>IF(MAX(E34:P34)&gt;E25,"※「提供できる各月の送電可能電力」が「設備容量」を超過している月があります。入力値を修正してください。","")</f>
        <v/>
      </c>
    </row>
    <row r="35" spans="1:26" ht="24" customHeight="1" x14ac:dyDescent="0.3">
      <c r="A35" s="78" t="s">
        <v>59</v>
      </c>
      <c r="B35" s="79"/>
      <c r="C35" s="79"/>
      <c r="D35" s="79"/>
      <c r="E35" s="11" t="s">
        <v>9</v>
      </c>
      <c r="F35" s="11" t="s">
        <v>10</v>
      </c>
      <c r="G35" s="11" t="s">
        <v>11</v>
      </c>
      <c r="H35" s="11" t="s">
        <v>12</v>
      </c>
      <c r="I35" s="11" t="s">
        <v>13</v>
      </c>
      <c r="J35" s="11" t="s">
        <v>14</v>
      </c>
      <c r="K35" s="11" t="s">
        <v>15</v>
      </c>
      <c r="L35" s="11" t="s">
        <v>16</v>
      </c>
      <c r="M35" s="11" t="s">
        <v>17</v>
      </c>
      <c r="N35" s="11" t="s">
        <v>18</v>
      </c>
      <c r="O35" s="11" t="s">
        <v>19</v>
      </c>
      <c r="P35" s="11" t="s">
        <v>20</v>
      </c>
      <c r="Q35" s="2"/>
      <c r="R35" s="63"/>
      <c r="Z35" s="41"/>
    </row>
    <row r="36" spans="1:26" ht="24" customHeight="1" x14ac:dyDescent="0.3">
      <c r="A36" s="79"/>
      <c r="B36" s="79"/>
      <c r="C36" s="79"/>
      <c r="D36" s="79"/>
      <c r="E36" s="55">
        <f>ROUND(計算用!$K$46,0)</f>
        <v>0</v>
      </c>
      <c r="F36" s="55">
        <f>ROUND(計算用!$K$47,0)</f>
        <v>0</v>
      </c>
      <c r="G36" s="55">
        <f>ROUND(計算用!$K$48,0)</f>
        <v>0</v>
      </c>
      <c r="H36" s="55">
        <f>ROUND(計算用!$K$49,0)</f>
        <v>0</v>
      </c>
      <c r="I36" s="55">
        <f>ROUND(計算用!$K$50,0)</f>
        <v>0</v>
      </c>
      <c r="J36" s="55">
        <f>ROUND(計算用!$K$51,0)</f>
        <v>0</v>
      </c>
      <c r="K36" s="55">
        <f>ROUND(計算用!$K$52,0)</f>
        <v>0</v>
      </c>
      <c r="L36" s="55">
        <f>ROUND(計算用!$K$53,0)</f>
        <v>0</v>
      </c>
      <c r="M36" s="55">
        <f>ROUND(計算用!$K$54,0)</f>
        <v>0</v>
      </c>
      <c r="N36" s="55">
        <f>ROUND(計算用!$K$55,0)</f>
        <v>0</v>
      </c>
      <c r="O36" s="55">
        <f>ROUND(計算用!$K$56,0)</f>
        <v>0</v>
      </c>
      <c r="P36" s="55">
        <f>ROUND(計算用!$K$57,0)</f>
        <v>0</v>
      </c>
      <c r="Q36" s="10" t="s">
        <v>21</v>
      </c>
      <c r="R36" s="63"/>
      <c r="Z36" s="41"/>
    </row>
    <row r="37" spans="1:26" ht="43.95" customHeight="1" x14ac:dyDescent="0.3">
      <c r="A37" s="78" t="s">
        <v>99</v>
      </c>
      <c r="B37" s="79"/>
      <c r="C37" s="79"/>
      <c r="D37" s="79"/>
      <c r="E37" s="83">
        <f>ROUND(計算用!B62,0)</f>
        <v>0</v>
      </c>
      <c r="F37" s="84"/>
      <c r="G37" s="84"/>
      <c r="H37" s="84"/>
      <c r="I37" s="84"/>
      <c r="J37" s="84"/>
      <c r="K37" s="84"/>
      <c r="L37" s="84"/>
      <c r="M37" s="84"/>
      <c r="N37" s="84"/>
      <c r="O37" s="84"/>
      <c r="P37" s="85"/>
      <c r="Q37" s="10" t="s">
        <v>21</v>
      </c>
      <c r="R37" s="63"/>
    </row>
    <row r="38" spans="1:26" x14ac:dyDescent="0.3">
      <c r="A38" s="1" t="s">
        <v>23</v>
      </c>
      <c r="P38" s="66" t="str">
        <f>E8</f>
        <v/>
      </c>
    </row>
    <row r="39" spans="1:26" x14ac:dyDescent="0.3">
      <c r="A39" s="1" t="s">
        <v>133</v>
      </c>
    </row>
    <row r="40" spans="1:26" x14ac:dyDescent="0.3">
      <c r="B40" s="16" t="s">
        <v>56</v>
      </c>
      <c r="C40" s="16"/>
    </row>
    <row r="41" spans="1:26" x14ac:dyDescent="0.3">
      <c r="B41" s="16" t="s">
        <v>134</v>
      </c>
      <c r="C41" s="16"/>
    </row>
    <row r="42" spans="1:26" x14ac:dyDescent="0.3">
      <c r="B42" s="16" t="s">
        <v>138</v>
      </c>
      <c r="C42" s="16"/>
    </row>
    <row r="43" spans="1:26" x14ac:dyDescent="0.3">
      <c r="B43" s="16" t="s">
        <v>54</v>
      </c>
      <c r="C43" s="16"/>
    </row>
    <row r="44" spans="1:26" x14ac:dyDescent="0.3">
      <c r="B44" s="16" t="s">
        <v>136</v>
      </c>
      <c r="C44" s="16"/>
    </row>
    <row r="45" spans="1:26" x14ac:dyDescent="0.3">
      <c r="B45" s="16" t="s">
        <v>139</v>
      </c>
      <c r="C45" s="16"/>
    </row>
    <row r="46" spans="1:26" x14ac:dyDescent="0.3">
      <c r="B46" s="1" t="s">
        <v>122</v>
      </c>
    </row>
    <row r="47" spans="1:26" x14ac:dyDescent="0.3">
      <c r="B47" s="16" t="s">
        <v>140</v>
      </c>
    </row>
    <row r="48" spans="1:26" x14ac:dyDescent="0.3">
      <c r="B48" s="16" t="s">
        <v>118</v>
      </c>
    </row>
    <row r="49" spans="1:2" x14ac:dyDescent="0.3">
      <c r="B49" s="16" t="s">
        <v>119</v>
      </c>
    </row>
    <row r="50" spans="1:2" x14ac:dyDescent="0.3">
      <c r="B50" s="16" t="s">
        <v>120</v>
      </c>
    </row>
    <row r="51" spans="1:2" x14ac:dyDescent="0.3">
      <c r="A51" s="1" t="s">
        <v>125</v>
      </c>
    </row>
    <row r="52" spans="1:2" x14ac:dyDescent="0.3">
      <c r="B52" s="1" t="s">
        <v>141</v>
      </c>
    </row>
    <row r="53" spans="1:2" x14ac:dyDescent="0.3">
      <c r="B53" s="1" t="s">
        <v>103</v>
      </c>
    </row>
    <row r="54" spans="1:2" x14ac:dyDescent="0.3">
      <c r="B54" s="1" t="s">
        <v>75</v>
      </c>
    </row>
  </sheetData>
  <sheetProtection password="BE7C" sheet="1" objects="1" scenarios="1"/>
  <dataConsolidate/>
  <mergeCells count="43">
    <mergeCell ref="AA27:AC27"/>
    <mergeCell ref="A15:D15"/>
    <mergeCell ref="E15:P15"/>
    <mergeCell ref="A32:D32"/>
    <mergeCell ref="E32:P32"/>
    <mergeCell ref="A16:D16"/>
    <mergeCell ref="E16:P16"/>
    <mergeCell ref="A17:D18"/>
    <mergeCell ref="A24:D24"/>
    <mergeCell ref="A22:D23"/>
    <mergeCell ref="E24:P24"/>
    <mergeCell ref="A26:D26"/>
    <mergeCell ref="E26:P26"/>
    <mergeCell ref="A19:D20"/>
    <mergeCell ref="A21:D21"/>
    <mergeCell ref="E21:P21"/>
    <mergeCell ref="A33:D34"/>
    <mergeCell ref="A35:D36"/>
    <mergeCell ref="A37:D37"/>
    <mergeCell ref="E37:P37"/>
    <mergeCell ref="A27:D27"/>
    <mergeCell ref="E27:P27"/>
    <mergeCell ref="A28:D29"/>
    <mergeCell ref="A30:D31"/>
    <mergeCell ref="A13:D13"/>
    <mergeCell ref="E13:P13"/>
    <mergeCell ref="A14:D14"/>
    <mergeCell ref="E14:P14"/>
    <mergeCell ref="A25:D25"/>
    <mergeCell ref="E25:P25"/>
    <mergeCell ref="A2:B2"/>
    <mergeCell ref="A4:Q4"/>
    <mergeCell ref="A6:Q6"/>
    <mergeCell ref="M8:Q8"/>
    <mergeCell ref="A9:D9"/>
    <mergeCell ref="E9:P9"/>
    <mergeCell ref="C2:D2"/>
    <mergeCell ref="A10:D10"/>
    <mergeCell ref="E10:P10"/>
    <mergeCell ref="A11:D11"/>
    <mergeCell ref="E11:P11"/>
    <mergeCell ref="A12:D12"/>
    <mergeCell ref="E12:P12"/>
  </mergeCells>
  <phoneticPr fontId="4"/>
  <conditionalFormatting sqref="E26:P26 E32:P32">
    <cfRule type="cellIs" dxfId="18" priority="18" operator="lessThan">
      <formula>1000</formula>
    </cfRule>
    <cfRule type="cellIs" dxfId="17" priority="19" operator="greaterThan">
      <formula>$E$25</formula>
    </cfRule>
  </conditionalFormatting>
  <conditionalFormatting sqref="E37:P37">
    <cfRule type="cellIs" dxfId="16" priority="3" operator="lessThan">
      <formula>1000</formula>
    </cfRule>
    <cfRule type="cellIs" dxfId="15" priority="17" operator="greaterThan">
      <formula>$E$32-$E$24</formula>
    </cfRule>
  </conditionalFormatting>
  <dataValidations count="1">
    <dataValidation operator="lessThan" allowBlank="1" showInputMessage="1" showErrorMessage="1" error="設備容量以下の整数値を入力してください。" sqref="E26:P26" xr:uid="{B7217F05-CB9B-4A97-BDE8-0341E106E693}"/>
  </dataValidations>
  <pageMargins left="0.11811023622047245" right="0.11811023622047245" top="0.35433070866141736" bottom="0.35433070866141736" header="0.31496062992125984" footer="0.31496062992125984"/>
  <pageSetup paperSize="9" scale="4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08921-A0A7-4B95-85B7-EBDF8CBF13FD}">
  <sheetPr codeName="Sheet15">
    <tabColor rgb="FF0000FF"/>
    <pageSetUpPr fitToPage="1"/>
  </sheetPr>
  <dimension ref="A1:Z54"/>
  <sheetViews>
    <sheetView showGridLines="0" zoomScale="85" zoomScaleNormal="85" workbookViewId="0"/>
  </sheetViews>
  <sheetFormatPr defaultColWidth="9" defaultRowHeight="15" x14ac:dyDescent="0.3"/>
  <cols>
    <col min="1" max="4" width="5.6640625" style="1" customWidth="1"/>
    <col min="5" max="16" width="12.77734375" style="1" customWidth="1"/>
    <col min="17" max="20" width="5.6640625" style="1" customWidth="1"/>
    <col min="21" max="21" width="9" style="1"/>
    <col min="22" max="22" width="14" style="1" bestFit="1" customWidth="1"/>
    <col min="23" max="16384" width="9" style="1"/>
  </cols>
  <sheetData>
    <row r="1" spans="1:18" ht="16.2" x14ac:dyDescent="0.3">
      <c r="A1" s="17" t="s">
        <v>51</v>
      </c>
      <c r="B1" s="17"/>
      <c r="C1" s="17"/>
      <c r="D1" s="17"/>
      <c r="E1" s="17"/>
      <c r="F1" s="35" t="s">
        <v>53</v>
      </c>
      <c r="G1" s="35"/>
      <c r="H1" s="35"/>
      <c r="I1" s="19" t="s">
        <v>52</v>
      </c>
    </row>
    <row r="2" spans="1:18" ht="16.2" x14ac:dyDescent="0.3">
      <c r="A2" s="124" t="s">
        <v>0</v>
      </c>
      <c r="B2" s="125"/>
      <c r="C2" s="131"/>
      <c r="D2" s="132"/>
      <c r="E2" s="3"/>
      <c r="F2" s="3"/>
      <c r="G2" s="3"/>
      <c r="H2" s="3"/>
      <c r="I2" s="3"/>
      <c r="J2" s="3"/>
      <c r="K2" s="3"/>
      <c r="L2" s="3"/>
      <c r="M2" s="3"/>
      <c r="N2" s="3"/>
      <c r="O2" s="3"/>
      <c r="P2" s="3"/>
      <c r="Q2" s="3"/>
    </row>
    <row r="3" spans="1:18" ht="16.2" x14ac:dyDescent="0.3">
      <c r="A3" s="23"/>
      <c r="B3" s="12"/>
      <c r="C3" s="3"/>
      <c r="D3" s="3"/>
      <c r="E3" s="3"/>
      <c r="F3" s="3"/>
      <c r="G3" s="3"/>
      <c r="H3" s="3"/>
      <c r="I3" s="3"/>
      <c r="J3" s="3"/>
      <c r="K3" s="3"/>
      <c r="L3" s="3"/>
      <c r="M3" s="3"/>
      <c r="N3" s="3"/>
      <c r="O3" s="3"/>
      <c r="P3" s="3"/>
      <c r="Q3" s="3"/>
    </row>
    <row r="4" spans="1:18" ht="16.2" x14ac:dyDescent="0.3">
      <c r="A4" s="126" t="s">
        <v>124</v>
      </c>
      <c r="B4" s="126"/>
      <c r="C4" s="126"/>
      <c r="D4" s="126"/>
      <c r="E4" s="126"/>
      <c r="F4" s="126"/>
      <c r="G4" s="126"/>
      <c r="H4" s="126"/>
      <c r="I4" s="126"/>
      <c r="J4" s="126"/>
      <c r="K4" s="126"/>
      <c r="L4" s="126"/>
      <c r="M4" s="126"/>
      <c r="N4" s="126"/>
      <c r="O4" s="126"/>
      <c r="P4" s="126"/>
      <c r="Q4" s="126"/>
    </row>
    <row r="5" spans="1:18" ht="16.2" x14ac:dyDescent="0.3">
      <c r="A5" s="3"/>
      <c r="B5" s="3"/>
      <c r="C5" s="3"/>
      <c r="D5" s="3"/>
      <c r="E5" s="3"/>
      <c r="F5" s="3"/>
      <c r="G5" s="3"/>
      <c r="H5" s="3"/>
      <c r="I5" s="3"/>
      <c r="J5" s="3"/>
      <c r="K5" s="3"/>
      <c r="L5" s="3"/>
      <c r="M5" s="3"/>
      <c r="N5" s="3"/>
      <c r="O5" s="3"/>
      <c r="P5" s="3"/>
      <c r="Q5" s="3"/>
    </row>
    <row r="6" spans="1:18" ht="16.2" x14ac:dyDescent="0.3">
      <c r="A6" s="126" t="s">
        <v>44</v>
      </c>
      <c r="B6" s="126"/>
      <c r="C6" s="126"/>
      <c r="D6" s="126"/>
      <c r="E6" s="126"/>
      <c r="F6" s="126"/>
      <c r="G6" s="126"/>
      <c r="H6" s="126"/>
      <c r="I6" s="126"/>
      <c r="J6" s="126"/>
      <c r="K6" s="126"/>
      <c r="L6" s="126"/>
      <c r="M6" s="126"/>
      <c r="N6" s="126"/>
      <c r="O6" s="126"/>
      <c r="P6" s="126"/>
      <c r="Q6" s="126"/>
    </row>
    <row r="7" spans="1:18" ht="16.2" x14ac:dyDescent="0.3">
      <c r="C7" s="3"/>
      <c r="D7" s="3"/>
      <c r="E7" s="3"/>
      <c r="F7" s="3"/>
      <c r="G7" s="3"/>
      <c r="H7" s="3"/>
      <c r="I7" s="3"/>
      <c r="J7" s="3"/>
      <c r="K7" s="3"/>
      <c r="L7" s="3"/>
      <c r="M7" s="3"/>
      <c r="N7" s="3"/>
      <c r="O7" s="3"/>
      <c r="P7" s="3"/>
      <c r="Q7" s="3"/>
    </row>
    <row r="8" spans="1:18" ht="16.2" x14ac:dyDescent="0.3">
      <c r="A8" s="38"/>
      <c r="B8" s="38"/>
      <c r="C8" s="38"/>
      <c r="D8" s="38"/>
      <c r="E8" s="62" t="str">
        <f>IF(OR($R$24=1,$R$33=1),"！！！入力エラーがあります。R列のコメントを確認してください。！！！","")</f>
        <v/>
      </c>
      <c r="F8" s="38"/>
      <c r="G8" s="38"/>
      <c r="H8" s="38"/>
      <c r="I8" s="38"/>
      <c r="J8" s="38"/>
      <c r="K8" s="38"/>
      <c r="L8" s="38"/>
      <c r="M8" s="172" t="str">
        <f>【調達AX】合計!$M$11</f>
        <v>&lt;会社名&gt;</v>
      </c>
      <c r="N8" s="172"/>
      <c r="O8" s="172"/>
      <c r="P8" s="172"/>
      <c r="Q8" s="172"/>
      <c r="R8" s="63"/>
    </row>
    <row r="9" spans="1:18" ht="24" customHeight="1" thickBot="1" x14ac:dyDescent="0.35">
      <c r="A9" s="79" t="s">
        <v>1</v>
      </c>
      <c r="B9" s="79"/>
      <c r="C9" s="79"/>
      <c r="D9" s="79"/>
      <c r="E9" s="128" t="s">
        <v>22</v>
      </c>
      <c r="F9" s="129"/>
      <c r="G9" s="129"/>
      <c r="H9" s="129"/>
      <c r="I9" s="129"/>
      <c r="J9" s="129"/>
      <c r="K9" s="129"/>
      <c r="L9" s="129"/>
      <c r="M9" s="129"/>
      <c r="N9" s="129"/>
      <c r="O9" s="129"/>
      <c r="P9" s="130"/>
      <c r="Q9" s="11" t="s">
        <v>2</v>
      </c>
      <c r="R9" s="63"/>
    </row>
    <row r="10" spans="1:18" ht="24" customHeight="1" x14ac:dyDescent="0.3">
      <c r="A10" s="79" t="s">
        <v>3</v>
      </c>
      <c r="B10" s="79"/>
      <c r="C10" s="79"/>
      <c r="D10" s="86"/>
      <c r="E10" s="173"/>
      <c r="F10" s="174"/>
      <c r="G10" s="174"/>
      <c r="H10" s="174"/>
      <c r="I10" s="174"/>
      <c r="J10" s="174"/>
      <c r="K10" s="174"/>
      <c r="L10" s="174"/>
      <c r="M10" s="174"/>
      <c r="N10" s="174"/>
      <c r="O10" s="174"/>
      <c r="P10" s="175"/>
      <c r="Q10" s="26"/>
      <c r="R10" s="63"/>
    </row>
    <row r="11" spans="1:18" ht="30" customHeight="1" x14ac:dyDescent="0.3">
      <c r="A11" s="78" t="s">
        <v>4</v>
      </c>
      <c r="B11" s="78"/>
      <c r="C11" s="78"/>
      <c r="D11" s="90"/>
      <c r="E11" s="176"/>
      <c r="F11" s="177"/>
      <c r="G11" s="177"/>
      <c r="H11" s="177"/>
      <c r="I11" s="177"/>
      <c r="J11" s="177"/>
      <c r="K11" s="177"/>
      <c r="L11" s="177"/>
      <c r="M11" s="177"/>
      <c r="N11" s="177"/>
      <c r="O11" s="177"/>
      <c r="P11" s="178"/>
      <c r="Q11" s="26"/>
      <c r="R11" s="63"/>
    </row>
    <row r="12" spans="1:18" ht="24" customHeight="1" x14ac:dyDescent="0.3">
      <c r="A12" s="79" t="s">
        <v>5</v>
      </c>
      <c r="B12" s="79"/>
      <c r="C12" s="79"/>
      <c r="D12" s="86"/>
      <c r="E12" s="107"/>
      <c r="F12" s="108"/>
      <c r="G12" s="108"/>
      <c r="H12" s="108"/>
      <c r="I12" s="108"/>
      <c r="J12" s="108"/>
      <c r="K12" s="108"/>
      <c r="L12" s="108"/>
      <c r="M12" s="108"/>
      <c r="N12" s="108"/>
      <c r="O12" s="108"/>
      <c r="P12" s="109"/>
      <c r="Q12" s="26"/>
      <c r="R12" s="63"/>
    </row>
    <row r="13" spans="1:18" ht="24" customHeight="1" x14ac:dyDescent="0.3">
      <c r="A13" s="79" t="s">
        <v>6</v>
      </c>
      <c r="B13" s="79"/>
      <c r="C13" s="79"/>
      <c r="D13" s="86"/>
      <c r="E13" s="107"/>
      <c r="F13" s="108"/>
      <c r="G13" s="108"/>
      <c r="H13" s="108"/>
      <c r="I13" s="108"/>
      <c r="J13" s="108"/>
      <c r="K13" s="108"/>
      <c r="L13" s="108"/>
      <c r="M13" s="108"/>
      <c r="N13" s="108"/>
      <c r="O13" s="108"/>
      <c r="P13" s="109"/>
      <c r="Q13" s="26"/>
      <c r="R13" s="63"/>
    </row>
    <row r="14" spans="1:18" ht="24" customHeight="1" x14ac:dyDescent="0.3">
      <c r="A14" s="79" t="s">
        <v>7</v>
      </c>
      <c r="B14" s="79"/>
      <c r="C14" s="79"/>
      <c r="D14" s="86"/>
      <c r="E14" s="107"/>
      <c r="F14" s="108"/>
      <c r="G14" s="108"/>
      <c r="H14" s="108"/>
      <c r="I14" s="108"/>
      <c r="J14" s="108"/>
      <c r="K14" s="108"/>
      <c r="L14" s="108"/>
      <c r="M14" s="108"/>
      <c r="N14" s="108"/>
      <c r="O14" s="108"/>
      <c r="P14" s="109"/>
      <c r="Q14" s="27" t="s">
        <v>21</v>
      </c>
      <c r="R14" s="63"/>
    </row>
    <row r="15" spans="1:18" ht="34.200000000000003" customHeight="1" x14ac:dyDescent="0.3">
      <c r="A15" s="96" t="s">
        <v>113</v>
      </c>
      <c r="B15" s="97"/>
      <c r="C15" s="97"/>
      <c r="D15" s="168"/>
      <c r="E15" s="107"/>
      <c r="F15" s="108"/>
      <c r="G15" s="108"/>
      <c r="H15" s="108"/>
      <c r="I15" s="108"/>
      <c r="J15" s="108"/>
      <c r="K15" s="108"/>
      <c r="L15" s="108"/>
      <c r="M15" s="108"/>
      <c r="N15" s="108"/>
      <c r="O15" s="108"/>
      <c r="P15" s="109"/>
      <c r="Q15" s="27" t="s">
        <v>21</v>
      </c>
      <c r="R15" s="63"/>
    </row>
    <row r="16" spans="1:18" ht="36.6" customHeight="1" thickBot="1" x14ac:dyDescent="0.35">
      <c r="A16" s="78" t="s">
        <v>84</v>
      </c>
      <c r="B16" s="79"/>
      <c r="C16" s="79"/>
      <c r="D16" s="86"/>
      <c r="E16" s="153"/>
      <c r="F16" s="154"/>
      <c r="G16" s="154"/>
      <c r="H16" s="154"/>
      <c r="I16" s="154"/>
      <c r="J16" s="154"/>
      <c r="K16" s="154"/>
      <c r="L16" s="154"/>
      <c r="M16" s="154"/>
      <c r="N16" s="154"/>
      <c r="O16" s="154"/>
      <c r="P16" s="155"/>
      <c r="Q16" s="30" t="s">
        <v>86</v>
      </c>
      <c r="R16" s="63"/>
    </row>
    <row r="17" spans="1:18" ht="24" customHeight="1" x14ac:dyDescent="0.3">
      <c r="A17" s="78" t="s">
        <v>85</v>
      </c>
      <c r="B17" s="79"/>
      <c r="C17" s="79"/>
      <c r="D17" s="79"/>
      <c r="E17" s="31" t="s">
        <v>9</v>
      </c>
      <c r="F17" s="31" t="s">
        <v>10</v>
      </c>
      <c r="G17" s="31" t="s">
        <v>11</v>
      </c>
      <c r="H17" s="31" t="s">
        <v>12</v>
      </c>
      <c r="I17" s="31" t="s">
        <v>13</v>
      </c>
      <c r="J17" s="31" t="s">
        <v>14</v>
      </c>
      <c r="K17" s="31" t="s">
        <v>15</v>
      </c>
      <c r="L17" s="31" t="s">
        <v>16</v>
      </c>
      <c r="M17" s="31" t="s">
        <v>17</v>
      </c>
      <c r="N17" s="31" t="s">
        <v>18</v>
      </c>
      <c r="O17" s="31" t="s">
        <v>19</v>
      </c>
      <c r="P17" s="31" t="s">
        <v>20</v>
      </c>
      <c r="Q17" s="25"/>
      <c r="R17" s="63"/>
    </row>
    <row r="18" spans="1:18" ht="24" customHeight="1" thickBot="1" x14ac:dyDescent="0.35">
      <c r="A18" s="79"/>
      <c r="B18" s="79"/>
      <c r="C18" s="79"/>
      <c r="D18" s="79"/>
      <c r="E18" s="43">
        <f>計算用!$W4</f>
        <v>0</v>
      </c>
      <c r="F18" s="43">
        <f>計算用!$W5</f>
        <v>0</v>
      </c>
      <c r="G18" s="43">
        <f>計算用!$W6</f>
        <v>0</v>
      </c>
      <c r="H18" s="43">
        <f>計算用!$W7</f>
        <v>0</v>
      </c>
      <c r="I18" s="43">
        <f>計算用!$W8</f>
        <v>0</v>
      </c>
      <c r="J18" s="43">
        <f>計算用!$W9</f>
        <v>0</v>
      </c>
      <c r="K18" s="43">
        <f>計算用!$W10</f>
        <v>0</v>
      </c>
      <c r="L18" s="43">
        <f>計算用!$W11</f>
        <v>0</v>
      </c>
      <c r="M18" s="43">
        <f>計算用!$W12</f>
        <v>0</v>
      </c>
      <c r="N18" s="43">
        <f>計算用!$W13</f>
        <v>0</v>
      </c>
      <c r="O18" s="43">
        <f>計算用!$W14</f>
        <v>0</v>
      </c>
      <c r="P18" s="43">
        <f>計算用!$W15</f>
        <v>0</v>
      </c>
      <c r="Q18" s="25" t="s">
        <v>86</v>
      </c>
      <c r="R18" s="63"/>
    </row>
    <row r="19" spans="1:18" ht="24" customHeight="1" x14ac:dyDescent="0.3">
      <c r="A19" s="78" t="s">
        <v>88</v>
      </c>
      <c r="B19" s="79"/>
      <c r="C19" s="79"/>
      <c r="D19" s="86"/>
      <c r="E19" s="32" t="s">
        <v>9</v>
      </c>
      <c r="F19" s="33" t="s">
        <v>10</v>
      </c>
      <c r="G19" s="33" t="s">
        <v>11</v>
      </c>
      <c r="H19" s="33" t="s">
        <v>12</v>
      </c>
      <c r="I19" s="33" t="s">
        <v>13</v>
      </c>
      <c r="J19" s="33" t="s">
        <v>14</v>
      </c>
      <c r="K19" s="33" t="s">
        <v>15</v>
      </c>
      <c r="L19" s="33" t="s">
        <v>16</v>
      </c>
      <c r="M19" s="33" t="s">
        <v>17</v>
      </c>
      <c r="N19" s="33" t="s">
        <v>18</v>
      </c>
      <c r="O19" s="33" t="s">
        <v>19</v>
      </c>
      <c r="P19" s="34" t="s">
        <v>20</v>
      </c>
      <c r="Q19" s="30"/>
      <c r="R19" s="63"/>
    </row>
    <row r="20" spans="1:18" ht="24" customHeight="1" x14ac:dyDescent="0.3">
      <c r="A20" s="79"/>
      <c r="B20" s="79"/>
      <c r="C20" s="79"/>
      <c r="D20" s="86"/>
      <c r="E20" s="52"/>
      <c r="F20" s="53"/>
      <c r="G20" s="53"/>
      <c r="H20" s="53"/>
      <c r="I20" s="53"/>
      <c r="J20" s="53"/>
      <c r="K20" s="53"/>
      <c r="L20" s="53"/>
      <c r="M20" s="53"/>
      <c r="N20" s="53"/>
      <c r="O20" s="53"/>
      <c r="P20" s="54"/>
      <c r="Q20" s="30" t="s">
        <v>21</v>
      </c>
      <c r="R20" s="63"/>
    </row>
    <row r="21" spans="1:18" ht="42.75" customHeight="1" x14ac:dyDescent="0.3">
      <c r="A21" s="78" t="s">
        <v>95</v>
      </c>
      <c r="B21" s="79"/>
      <c r="C21" s="79"/>
      <c r="D21" s="86"/>
      <c r="E21" s="107"/>
      <c r="F21" s="108"/>
      <c r="G21" s="108"/>
      <c r="H21" s="108"/>
      <c r="I21" s="108"/>
      <c r="J21" s="108"/>
      <c r="K21" s="108"/>
      <c r="L21" s="108"/>
      <c r="M21" s="108"/>
      <c r="N21" s="108"/>
      <c r="O21" s="108"/>
      <c r="P21" s="109"/>
      <c r="Q21" s="30" t="s">
        <v>21</v>
      </c>
      <c r="R21" s="63"/>
    </row>
    <row r="22" spans="1:18" ht="24" customHeight="1" x14ac:dyDescent="0.3">
      <c r="A22" s="78" t="s">
        <v>117</v>
      </c>
      <c r="B22" s="79"/>
      <c r="C22" s="79"/>
      <c r="D22" s="86"/>
      <c r="E22" s="28" t="s">
        <v>9</v>
      </c>
      <c r="F22" s="11" t="s">
        <v>10</v>
      </c>
      <c r="G22" s="11" t="s">
        <v>11</v>
      </c>
      <c r="H22" s="11" t="s">
        <v>12</v>
      </c>
      <c r="I22" s="11" t="s">
        <v>13</v>
      </c>
      <c r="J22" s="11" t="s">
        <v>14</v>
      </c>
      <c r="K22" s="11" t="s">
        <v>15</v>
      </c>
      <c r="L22" s="11" t="s">
        <v>16</v>
      </c>
      <c r="M22" s="11" t="s">
        <v>17</v>
      </c>
      <c r="N22" s="11" t="s">
        <v>18</v>
      </c>
      <c r="O22" s="11" t="s">
        <v>19</v>
      </c>
      <c r="P22" s="29" t="s">
        <v>20</v>
      </c>
      <c r="Q22" s="30"/>
      <c r="R22" s="63"/>
    </row>
    <row r="23" spans="1:18" ht="24" customHeight="1" x14ac:dyDescent="0.3">
      <c r="A23" s="79"/>
      <c r="B23" s="79"/>
      <c r="C23" s="79"/>
      <c r="D23" s="86"/>
      <c r="E23" s="52"/>
      <c r="F23" s="53"/>
      <c r="G23" s="53"/>
      <c r="H23" s="53"/>
      <c r="I23" s="53"/>
      <c r="J23" s="53"/>
      <c r="K23" s="53"/>
      <c r="L23" s="53"/>
      <c r="M23" s="53"/>
      <c r="N23" s="53"/>
      <c r="O23" s="53"/>
      <c r="P23" s="54"/>
      <c r="Q23" s="30" t="s">
        <v>21</v>
      </c>
      <c r="R23" s="63"/>
    </row>
    <row r="24" spans="1:18" ht="36.6" customHeight="1" thickBot="1" x14ac:dyDescent="0.35">
      <c r="A24" s="78" t="s">
        <v>87</v>
      </c>
      <c r="B24" s="79"/>
      <c r="C24" s="79"/>
      <c r="D24" s="86"/>
      <c r="E24" s="156"/>
      <c r="F24" s="157"/>
      <c r="G24" s="157"/>
      <c r="H24" s="157"/>
      <c r="I24" s="157"/>
      <c r="J24" s="157"/>
      <c r="K24" s="157"/>
      <c r="L24" s="157"/>
      <c r="M24" s="157"/>
      <c r="N24" s="157"/>
      <c r="O24" s="157"/>
      <c r="P24" s="158"/>
      <c r="Q24" s="30" t="s">
        <v>21</v>
      </c>
      <c r="R24" s="64">
        <f>IF(E25&gt;E14,1,0)</f>
        <v>0</v>
      </c>
    </row>
    <row r="25" spans="1:18" ht="36.6" customHeight="1" x14ac:dyDescent="0.3">
      <c r="A25" s="98" t="s">
        <v>114</v>
      </c>
      <c r="B25" s="99"/>
      <c r="C25" s="99"/>
      <c r="D25" s="99"/>
      <c r="E25" s="162"/>
      <c r="F25" s="163"/>
      <c r="G25" s="163"/>
      <c r="H25" s="163"/>
      <c r="I25" s="163"/>
      <c r="J25" s="163"/>
      <c r="K25" s="163"/>
      <c r="L25" s="163"/>
      <c r="M25" s="163"/>
      <c r="N25" s="163"/>
      <c r="O25" s="163"/>
      <c r="P25" s="164"/>
      <c r="Q25" s="30"/>
      <c r="R25" s="65" t="str">
        <f>IF(E25&gt;E14,"※「送電可能電力」が「設備容量」を超過している月があります。入力値を修正してください。","")</f>
        <v/>
      </c>
    </row>
    <row r="26" spans="1:18" ht="36.6" customHeight="1" x14ac:dyDescent="0.3">
      <c r="A26" s="90" t="s">
        <v>108</v>
      </c>
      <c r="B26" s="91"/>
      <c r="C26" s="91"/>
      <c r="D26" s="92"/>
      <c r="E26" s="159">
        <f>IF(E24=0,E25,E25-ROUND(E24/(E21/E15),0))</f>
        <v>0</v>
      </c>
      <c r="F26" s="160"/>
      <c r="G26" s="160"/>
      <c r="H26" s="160"/>
      <c r="I26" s="160"/>
      <c r="J26" s="160"/>
      <c r="K26" s="160"/>
      <c r="L26" s="160"/>
      <c r="M26" s="160"/>
      <c r="N26" s="160"/>
      <c r="O26" s="160"/>
      <c r="P26" s="161"/>
      <c r="Q26" s="25" t="s">
        <v>21</v>
      </c>
      <c r="R26" s="63"/>
    </row>
    <row r="27" spans="1:18" ht="36.6" customHeight="1" x14ac:dyDescent="0.3">
      <c r="A27" s="78" t="s">
        <v>97</v>
      </c>
      <c r="B27" s="79"/>
      <c r="C27" s="79"/>
      <c r="D27" s="79"/>
      <c r="E27" s="150">
        <f>計算用!N63</f>
        <v>0</v>
      </c>
      <c r="F27" s="151"/>
      <c r="G27" s="151"/>
      <c r="H27" s="151"/>
      <c r="I27" s="151"/>
      <c r="J27" s="151"/>
      <c r="K27" s="151"/>
      <c r="L27" s="151"/>
      <c r="M27" s="151"/>
      <c r="N27" s="151"/>
      <c r="O27" s="151"/>
      <c r="P27" s="152"/>
      <c r="Q27" s="10" t="s">
        <v>58</v>
      </c>
      <c r="R27" s="63"/>
    </row>
    <row r="28" spans="1:18" ht="24" customHeight="1" x14ac:dyDescent="0.3">
      <c r="A28" s="78" t="s">
        <v>98</v>
      </c>
      <c r="B28" s="79"/>
      <c r="C28" s="79"/>
      <c r="D28" s="79"/>
      <c r="E28" s="11" t="s">
        <v>9</v>
      </c>
      <c r="F28" s="11" t="s">
        <v>10</v>
      </c>
      <c r="G28" s="11" t="s">
        <v>11</v>
      </c>
      <c r="H28" s="11" t="s">
        <v>12</v>
      </c>
      <c r="I28" s="11" t="s">
        <v>13</v>
      </c>
      <c r="J28" s="11" t="s">
        <v>14</v>
      </c>
      <c r="K28" s="11" t="s">
        <v>15</v>
      </c>
      <c r="L28" s="11" t="s">
        <v>16</v>
      </c>
      <c r="M28" s="11" t="s">
        <v>17</v>
      </c>
      <c r="N28" s="11" t="s">
        <v>18</v>
      </c>
      <c r="O28" s="11" t="s">
        <v>19</v>
      </c>
      <c r="P28" s="11" t="s">
        <v>20</v>
      </c>
      <c r="Q28" s="2"/>
      <c r="R28" s="63"/>
    </row>
    <row r="29" spans="1:18" ht="24" customHeight="1" x14ac:dyDescent="0.3">
      <c r="A29" s="79"/>
      <c r="B29" s="79"/>
      <c r="C29" s="79"/>
      <c r="D29" s="79"/>
      <c r="E29" s="20">
        <f>計算用!$W$18</f>
        <v>0</v>
      </c>
      <c r="F29" s="20">
        <f>計算用!$W$19</f>
        <v>0</v>
      </c>
      <c r="G29" s="20">
        <f>計算用!$W$20</f>
        <v>0</v>
      </c>
      <c r="H29" s="20">
        <f>計算用!$W$21</f>
        <v>0</v>
      </c>
      <c r="I29" s="20">
        <f>計算用!$W$22</f>
        <v>0</v>
      </c>
      <c r="J29" s="20">
        <f>計算用!$W$23</f>
        <v>0</v>
      </c>
      <c r="K29" s="20">
        <f>計算用!$W$24</f>
        <v>0</v>
      </c>
      <c r="L29" s="20">
        <f>計算用!$W$25</f>
        <v>0</v>
      </c>
      <c r="M29" s="20">
        <f>計算用!$W$26</f>
        <v>0</v>
      </c>
      <c r="N29" s="20">
        <f>計算用!$W$27</f>
        <v>0</v>
      </c>
      <c r="O29" s="20">
        <f>計算用!$W$28</f>
        <v>0</v>
      </c>
      <c r="P29" s="20">
        <f>計算用!$W$29</f>
        <v>0</v>
      </c>
      <c r="Q29" s="10" t="s">
        <v>58</v>
      </c>
      <c r="R29" s="63"/>
    </row>
    <row r="30" spans="1:18" ht="24" customHeight="1" x14ac:dyDescent="0.3">
      <c r="A30" s="78" t="s">
        <v>92</v>
      </c>
      <c r="B30" s="79"/>
      <c r="C30" s="79"/>
      <c r="D30" s="79"/>
      <c r="E30" s="11" t="s">
        <v>9</v>
      </c>
      <c r="F30" s="11" t="s">
        <v>10</v>
      </c>
      <c r="G30" s="11" t="s">
        <v>11</v>
      </c>
      <c r="H30" s="11" t="s">
        <v>12</v>
      </c>
      <c r="I30" s="11" t="s">
        <v>13</v>
      </c>
      <c r="J30" s="11" t="s">
        <v>14</v>
      </c>
      <c r="K30" s="11" t="s">
        <v>15</v>
      </c>
      <c r="L30" s="11" t="s">
        <v>16</v>
      </c>
      <c r="M30" s="11" t="s">
        <v>17</v>
      </c>
      <c r="N30" s="11" t="s">
        <v>18</v>
      </c>
      <c r="O30" s="11" t="s">
        <v>19</v>
      </c>
      <c r="P30" s="11" t="s">
        <v>20</v>
      </c>
      <c r="Q30" s="2"/>
      <c r="R30" s="63"/>
    </row>
    <row r="31" spans="1:18" ht="24" customHeight="1" x14ac:dyDescent="0.3">
      <c r="A31" s="79"/>
      <c r="B31" s="79"/>
      <c r="C31" s="79"/>
      <c r="D31" s="79"/>
      <c r="E31" s="55">
        <f>計算用!$W$32</f>
        <v>0</v>
      </c>
      <c r="F31" s="55">
        <f>計算用!$W$33</f>
        <v>0</v>
      </c>
      <c r="G31" s="55">
        <f>計算用!$W$34</f>
        <v>0</v>
      </c>
      <c r="H31" s="55">
        <f>計算用!$W$35</f>
        <v>0</v>
      </c>
      <c r="I31" s="55">
        <f>計算用!$W$36</f>
        <v>0</v>
      </c>
      <c r="J31" s="55">
        <f>計算用!$W$37</f>
        <v>0</v>
      </c>
      <c r="K31" s="55">
        <f>計算用!$W$38</f>
        <v>0</v>
      </c>
      <c r="L31" s="55">
        <f>計算用!$W$39</f>
        <v>0</v>
      </c>
      <c r="M31" s="55">
        <f>計算用!$W$40</f>
        <v>0</v>
      </c>
      <c r="N31" s="55">
        <f>計算用!$W$41</f>
        <v>0</v>
      </c>
      <c r="O31" s="55">
        <f>計算用!$W$42</f>
        <v>0</v>
      </c>
      <c r="P31" s="55">
        <f>計算用!$W$43</f>
        <v>0</v>
      </c>
      <c r="Q31" s="10" t="s">
        <v>21</v>
      </c>
      <c r="R31" s="63"/>
    </row>
    <row r="32" spans="1:18" ht="44.4" customHeight="1" x14ac:dyDescent="0.3">
      <c r="A32" s="78" t="s">
        <v>93</v>
      </c>
      <c r="B32" s="79"/>
      <c r="C32" s="79"/>
      <c r="D32" s="79"/>
      <c r="E32" s="83">
        <f>ROUND(計算用!N61,0)+ROUND(E24,0)</f>
        <v>0</v>
      </c>
      <c r="F32" s="84"/>
      <c r="G32" s="84"/>
      <c r="H32" s="84"/>
      <c r="I32" s="84"/>
      <c r="J32" s="84"/>
      <c r="K32" s="84"/>
      <c r="L32" s="84"/>
      <c r="M32" s="84"/>
      <c r="N32" s="84"/>
      <c r="O32" s="84"/>
      <c r="P32" s="85"/>
      <c r="Q32" s="10" t="s">
        <v>21</v>
      </c>
      <c r="R32" s="63"/>
    </row>
    <row r="33" spans="1:26" ht="24" customHeight="1" x14ac:dyDescent="0.3">
      <c r="A33" s="96" t="s">
        <v>94</v>
      </c>
      <c r="B33" s="97"/>
      <c r="C33" s="97"/>
      <c r="D33" s="97"/>
      <c r="E33" s="11" t="s">
        <v>9</v>
      </c>
      <c r="F33" s="11" t="s">
        <v>10</v>
      </c>
      <c r="G33" s="11" t="s">
        <v>11</v>
      </c>
      <c r="H33" s="11" t="s">
        <v>12</v>
      </c>
      <c r="I33" s="11" t="s">
        <v>13</v>
      </c>
      <c r="J33" s="11" t="s">
        <v>14</v>
      </c>
      <c r="K33" s="11" t="s">
        <v>15</v>
      </c>
      <c r="L33" s="11" t="s">
        <v>16</v>
      </c>
      <c r="M33" s="11" t="s">
        <v>17</v>
      </c>
      <c r="N33" s="11" t="s">
        <v>18</v>
      </c>
      <c r="O33" s="11" t="s">
        <v>19</v>
      </c>
      <c r="P33" s="11" t="s">
        <v>20</v>
      </c>
      <c r="Q33" s="2"/>
      <c r="R33" s="64">
        <f>IF(MAX(E34:P34)&gt;E25,1,0)</f>
        <v>0</v>
      </c>
    </row>
    <row r="34" spans="1:26" ht="31.95" customHeight="1" x14ac:dyDescent="0.3">
      <c r="A34" s="97"/>
      <c r="B34" s="97"/>
      <c r="C34" s="97"/>
      <c r="D34" s="97"/>
      <c r="E34" s="56"/>
      <c r="F34" s="56"/>
      <c r="G34" s="56"/>
      <c r="H34" s="56"/>
      <c r="I34" s="56"/>
      <c r="J34" s="56"/>
      <c r="K34" s="56"/>
      <c r="L34" s="56"/>
      <c r="M34" s="56"/>
      <c r="N34" s="56"/>
      <c r="O34" s="56"/>
      <c r="P34" s="56"/>
      <c r="Q34" s="25" t="s">
        <v>21</v>
      </c>
      <c r="R34" s="65" t="str">
        <f>IF(MAX(E34:P34)&gt;E25,"※「提供できる各月の送電可能電力」が「設備容量」を超過している月があります。入力値を修正してください。","")</f>
        <v/>
      </c>
    </row>
    <row r="35" spans="1:26" ht="24" customHeight="1" x14ac:dyDescent="0.3">
      <c r="A35" s="78" t="s">
        <v>59</v>
      </c>
      <c r="B35" s="79"/>
      <c r="C35" s="79"/>
      <c r="D35" s="79"/>
      <c r="E35" s="11" t="s">
        <v>9</v>
      </c>
      <c r="F35" s="11" t="s">
        <v>10</v>
      </c>
      <c r="G35" s="11" t="s">
        <v>11</v>
      </c>
      <c r="H35" s="11" t="s">
        <v>12</v>
      </c>
      <c r="I35" s="11" t="s">
        <v>13</v>
      </c>
      <c r="J35" s="11" t="s">
        <v>14</v>
      </c>
      <c r="K35" s="11" t="s">
        <v>15</v>
      </c>
      <c r="L35" s="11" t="s">
        <v>16</v>
      </c>
      <c r="M35" s="11" t="s">
        <v>17</v>
      </c>
      <c r="N35" s="11" t="s">
        <v>18</v>
      </c>
      <c r="O35" s="11" t="s">
        <v>19</v>
      </c>
      <c r="P35" s="11" t="s">
        <v>20</v>
      </c>
      <c r="Q35" s="2"/>
      <c r="R35" s="63"/>
      <c r="Z35" s="41"/>
    </row>
    <row r="36" spans="1:26" ht="24" customHeight="1" x14ac:dyDescent="0.3">
      <c r="A36" s="79"/>
      <c r="B36" s="79"/>
      <c r="C36" s="79"/>
      <c r="D36" s="79"/>
      <c r="E36" s="55">
        <f>ROUND(計算用!$W$46,0)</f>
        <v>0</v>
      </c>
      <c r="F36" s="55">
        <f>ROUND(計算用!$W$47,0)</f>
        <v>0</v>
      </c>
      <c r="G36" s="55">
        <f>ROUND(計算用!$W$48,0)</f>
        <v>0</v>
      </c>
      <c r="H36" s="55">
        <f>ROUND(計算用!$W$49,0)</f>
        <v>0</v>
      </c>
      <c r="I36" s="55">
        <f>ROUND(計算用!$W$50,0)</f>
        <v>0</v>
      </c>
      <c r="J36" s="55">
        <f>ROUND(計算用!$W$51,0)</f>
        <v>0</v>
      </c>
      <c r="K36" s="55">
        <f>ROUND(計算用!$W$52,0)</f>
        <v>0</v>
      </c>
      <c r="L36" s="55">
        <f>ROUND(計算用!$W$53,0)</f>
        <v>0</v>
      </c>
      <c r="M36" s="55">
        <f>ROUND(計算用!$W$54,0)</f>
        <v>0</v>
      </c>
      <c r="N36" s="55">
        <f>ROUND(計算用!$W$55,0)</f>
        <v>0</v>
      </c>
      <c r="O36" s="55">
        <f>ROUND(計算用!$W$56,0)</f>
        <v>0</v>
      </c>
      <c r="P36" s="55">
        <f>ROUND(計算用!$W$57,0)</f>
        <v>0</v>
      </c>
      <c r="Q36" s="10" t="s">
        <v>21</v>
      </c>
      <c r="R36" s="63"/>
      <c r="Z36" s="41"/>
    </row>
    <row r="37" spans="1:26" ht="43.95" customHeight="1" x14ac:dyDescent="0.3">
      <c r="A37" s="78" t="s">
        <v>99</v>
      </c>
      <c r="B37" s="79"/>
      <c r="C37" s="79"/>
      <c r="D37" s="79"/>
      <c r="E37" s="83">
        <f>ROUND(計算用!N62,0)</f>
        <v>0</v>
      </c>
      <c r="F37" s="84"/>
      <c r="G37" s="84"/>
      <c r="H37" s="84"/>
      <c r="I37" s="84"/>
      <c r="J37" s="84"/>
      <c r="K37" s="84"/>
      <c r="L37" s="84"/>
      <c r="M37" s="84"/>
      <c r="N37" s="84"/>
      <c r="O37" s="84"/>
      <c r="P37" s="85"/>
      <c r="Q37" s="10" t="s">
        <v>21</v>
      </c>
      <c r="R37" s="63"/>
    </row>
    <row r="38" spans="1:26" x14ac:dyDescent="0.3">
      <c r="A38" s="1" t="s">
        <v>23</v>
      </c>
      <c r="P38" s="66" t="str">
        <f>E8</f>
        <v/>
      </c>
      <c r="R38" s="63"/>
    </row>
    <row r="39" spans="1:26" x14ac:dyDescent="0.3">
      <c r="A39" s="1" t="s">
        <v>133</v>
      </c>
    </row>
    <row r="40" spans="1:26" x14ac:dyDescent="0.3">
      <c r="B40" s="16" t="s">
        <v>56</v>
      </c>
      <c r="C40" s="16"/>
    </row>
    <row r="41" spans="1:26" x14ac:dyDescent="0.3">
      <c r="B41" s="16" t="s">
        <v>134</v>
      </c>
      <c r="C41" s="16"/>
    </row>
    <row r="42" spans="1:26" x14ac:dyDescent="0.3">
      <c r="B42" s="16" t="s">
        <v>138</v>
      </c>
      <c r="C42" s="16"/>
    </row>
    <row r="43" spans="1:26" x14ac:dyDescent="0.3">
      <c r="B43" s="16" t="s">
        <v>55</v>
      </c>
      <c r="C43" s="16"/>
    </row>
    <row r="44" spans="1:26" x14ac:dyDescent="0.3">
      <c r="B44" s="16" t="s">
        <v>136</v>
      </c>
      <c r="C44" s="16"/>
    </row>
    <row r="45" spans="1:26" x14ac:dyDescent="0.3">
      <c r="B45" s="16" t="s">
        <v>139</v>
      </c>
      <c r="C45" s="16"/>
    </row>
    <row r="46" spans="1:26" x14ac:dyDescent="0.3">
      <c r="B46" s="1" t="s">
        <v>122</v>
      </c>
      <c r="C46" s="16"/>
    </row>
    <row r="47" spans="1:26" x14ac:dyDescent="0.3">
      <c r="B47" s="16" t="s">
        <v>140</v>
      </c>
      <c r="C47" s="16"/>
    </row>
    <row r="48" spans="1:26" x14ac:dyDescent="0.3">
      <c r="B48" s="16" t="s">
        <v>118</v>
      </c>
      <c r="C48" s="16"/>
    </row>
    <row r="49" spans="1:3" x14ac:dyDescent="0.3">
      <c r="B49" s="16" t="s">
        <v>119</v>
      </c>
      <c r="C49" s="16"/>
    </row>
    <row r="50" spans="1:3" x14ac:dyDescent="0.3">
      <c r="B50" s="16" t="s">
        <v>120</v>
      </c>
      <c r="C50" s="16"/>
    </row>
    <row r="51" spans="1:3" x14ac:dyDescent="0.3">
      <c r="A51" s="1" t="s">
        <v>125</v>
      </c>
    </row>
    <row r="52" spans="1:3" x14ac:dyDescent="0.3">
      <c r="B52" s="1" t="s">
        <v>141</v>
      </c>
    </row>
    <row r="53" spans="1:3" x14ac:dyDescent="0.3">
      <c r="B53" s="1" t="s">
        <v>103</v>
      </c>
    </row>
    <row r="54" spans="1:3" x14ac:dyDescent="0.3">
      <c r="B54" s="1" t="s">
        <v>75</v>
      </c>
    </row>
  </sheetData>
  <sheetProtection password="BE7C" sheet="1" objects="1" scenarios="1"/>
  <dataConsolidate/>
  <mergeCells count="42">
    <mergeCell ref="A13:D13"/>
    <mergeCell ref="E13:P13"/>
    <mergeCell ref="A10:D10"/>
    <mergeCell ref="E10:P10"/>
    <mergeCell ref="A11:D11"/>
    <mergeCell ref="E11:P11"/>
    <mergeCell ref="A12:D12"/>
    <mergeCell ref="E12:P12"/>
    <mergeCell ref="A2:B2"/>
    <mergeCell ref="A4:Q4"/>
    <mergeCell ref="A6:Q6"/>
    <mergeCell ref="M8:Q8"/>
    <mergeCell ref="A9:D9"/>
    <mergeCell ref="E9:P9"/>
    <mergeCell ref="C2:D2"/>
    <mergeCell ref="A14:D14"/>
    <mergeCell ref="E14:P14"/>
    <mergeCell ref="A25:D25"/>
    <mergeCell ref="E25:P25"/>
    <mergeCell ref="A22:D23"/>
    <mergeCell ref="A15:D15"/>
    <mergeCell ref="E15:P15"/>
    <mergeCell ref="A24:D24"/>
    <mergeCell ref="E24:P24"/>
    <mergeCell ref="A26:D26"/>
    <mergeCell ref="E26:P26"/>
    <mergeCell ref="A16:D16"/>
    <mergeCell ref="E16:P16"/>
    <mergeCell ref="A17:D18"/>
    <mergeCell ref="A19:D20"/>
    <mergeCell ref="A21:D21"/>
    <mergeCell ref="E21:P21"/>
    <mergeCell ref="A33:D34"/>
    <mergeCell ref="A35:D36"/>
    <mergeCell ref="A37:D37"/>
    <mergeCell ref="E37:P37"/>
    <mergeCell ref="A27:D27"/>
    <mergeCell ref="E27:P27"/>
    <mergeCell ref="A28:D29"/>
    <mergeCell ref="A30:D31"/>
    <mergeCell ref="A32:D32"/>
    <mergeCell ref="E32:P32"/>
  </mergeCells>
  <phoneticPr fontId="4"/>
  <conditionalFormatting sqref="E26:P26">
    <cfRule type="cellIs" dxfId="14" priority="25" operator="lessThan">
      <formula>1000</formula>
    </cfRule>
    <cfRule type="cellIs" dxfId="13" priority="26" operator="greaterThan">
      <formula>$E$25</formula>
    </cfRule>
  </conditionalFormatting>
  <conditionalFormatting sqref="E32:P32">
    <cfRule type="cellIs" dxfId="12" priority="3" operator="lessThan">
      <formula>1000</formula>
    </cfRule>
    <cfRule type="cellIs" dxfId="11" priority="4" operator="greaterThan">
      <formula>$E$25</formula>
    </cfRule>
  </conditionalFormatting>
  <conditionalFormatting sqref="E37:P37">
    <cfRule type="cellIs" dxfId="10" priority="1" operator="lessThan">
      <formula>1000</formula>
    </cfRule>
    <cfRule type="cellIs" dxfId="9" priority="2" operator="greaterThan">
      <formula>$E$32-$E$24</formula>
    </cfRule>
  </conditionalFormatting>
  <pageMargins left="0.11811023622047245" right="0.11811023622047245" top="0.35433070866141736" bottom="0.35433070866141736" header="0.31496062992125984" footer="0.31496062992125984"/>
  <pageSetup paperSize="9" scale="4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A7816-A548-49AA-8C75-7FB89D2C4FF7}">
  <sheetPr codeName="Sheet16">
    <tabColor rgb="FF0000FF"/>
    <pageSetUpPr fitToPage="1"/>
  </sheetPr>
  <dimension ref="A1:Z54"/>
  <sheetViews>
    <sheetView showGridLines="0" zoomScale="85" zoomScaleNormal="85" workbookViewId="0"/>
  </sheetViews>
  <sheetFormatPr defaultColWidth="9" defaultRowHeight="15" x14ac:dyDescent="0.3"/>
  <cols>
    <col min="1" max="4" width="5.6640625" style="1" customWidth="1"/>
    <col min="5" max="16" width="12.77734375" style="1" customWidth="1"/>
    <col min="17" max="20" width="5.6640625" style="1" customWidth="1"/>
    <col min="21" max="16384" width="9" style="1"/>
  </cols>
  <sheetData>
    <row r="1" spans="1:18" ht="16.2" x14ac:dyDescent="0.3">
      <c r="A1" s="17" t="s">
        <v>51</v>
      </c>
      <c r="B1" s="17"/>
      <c r="C1" s="17"/>
      <c r="D1" s="17"/>
      <c r="E1" s="17"/>
      <c r="F1" s="35" t="s">
        <v>53</v>
      </c>
      <c r="G1" s="35"/>
      <c r="H1" s="35"/>
      <c r="I1" s="19" t="s">
        <v>52</v>
      </c>
    </row>
    <row r="2" spans="1:18" ht="16.2" x14ac:dyDescent="0.3">
      <c r="A2" s="124" t="s">
        <v>0</v>
      </c>
      <c r="B2" s="125"/>
      <c r="C2" s="131"/>
      <c r="D2" s="132"/>
      <c r="E2" s="3"/>
      <c r="F2" s="3"/>
      <c r="G2" s="3"/>
      <c r="H2" s="3"/>
      <c r="I2" s="3"/>
      <c r="J2" s="3"/>
      <c r="K2" s="3"/>
      <c r="L2" s="3"/>
      <c r="M2" s="3"/>
      <c r="N2" s="3"/>
      <c r="O2" s="3"/>
      <c r="P2" s="3"/>
      <c r="Q2" s="3"/>
    </row>
    <row r="3" spans="1:18" ht="16.2" x14ac:dyDescent="0.3">
      <c r="A3" s="23"/>
      <c r="B3" s="12"/>
      <c r="C3" s="3"/>
      <c r="D3" s="3"/>
      <c r="E3" s="3"/>
      <c r="F3" s="3"/>
      <c r="G3" s="3"/>
      <c r="H3" s="3"/>
      <c r="I3" s="3"/>
      <c r="J3" s="3"/>
      <c r="K3" s="3"/>
      <c r="L3" s="3"/>
      <c r="M3" s="3"/>
      <c r="N3" s="3"/>
      <c r="O3" s="3"/>
      <c r="P3" s="3"/>
      <c r="Q3" s="3"/>
    </row>
    <row r="4" spans="1:18" ht="16.2" x14ac:dyDescent="0.3">
      <c r="A4" s="126" t="s">
        <v>124</v>
      </c>
      <c r="B4" s="126"/>
      <c r="C4" s="126"/>
      <c r="D4" s="126"/>
      <c r="E4" s="126"/>
      <c r="F4" s="126"/>
      <c r="G4" s="126"/>
      <c r="H4" s="126"/>
      <c r="I4" s="126"/>
      <c r="J4" s="126"/>
      <c r="K4" s="126"/>
      <c r="L4" s="126"/>
      <c r="M4" s="126"/>
      <c r="N4" s="126"/>
      <c r="O4" s="126"/>
      <c r="P4" s="126"/>
      <c r="Q4" s="126"/>
    </row>
    <row r="5" spans="1:18" ht="16.2" x14ac:dyDescent="0.3">
      <c r="A5" s="3"/>
      <c r="B5" s="3"/>
      <c r="C5" s="3"/>
      <c r="D5" s="3"/>
      <c r="E5" s="3"/>
      <c r="F5" s="3"/>
      <c r="G5" s="3"/>
      <c r="H5" s="3"/>
      <c r="I5" s="3"/>
      <c r="J5" s="3"/>
      <c r="K5" s="3"/>
      <c r="L5" s="3"/>
      <c r="M5" s="3"/>
      <c r="N5" s="3"/>
      <c r="O5" s="3"/>
      <c r="P5" s="3"/>
      <c r="Q5" s="3"/>
    </row>
    <row r="6" spans="1:18" ht="16.2" x14ac:dyDescent="0.3">
      <c r="A6" s="126" t="s">
        <v>44</v>
      </c>
      <c r="B6" s="126"/>
      <c r="C6" s="126"/>
      <c r="D6" s="126"/>
      <c r="E6" s="126"/>
      <c r="F6" s="126"/>
      <c r="G6" s="126"/>
      <c r="H6" s="126"/>
      <c r="I6" s="126"/>
      <c r="J6" s="126"/>
      <c r="K6" s="126"/>
      <c r="L6" s="126"/>
      <c r="M6" s="126"/>
      <c r="N6" s="126"/>
      <c r="O6" s="126"/>
      <c r="P6" s="126"/>
      <c r="Q6" s="126"/>
    </row>
    <row r="7" spans="1:18" ht="16.2" x14ac:dyDescent="0.3">
      <c r="C7" s="3"/>
      <c r="D7" s="3"/>
      <c r="E7" s="3"/>
      <c r="F7" s="3"/>
      <c r="G7" s="3"/>
      <c r="H7" s="3"/>
      <c r="I7" s="3"/>
      <c r="J7" s="3"/>
      <c r="K7" s="3"/>
      <c r="L7" s="3"/>
      <c r="M7" s="3"/>
      <c r="N7" s="3"/>
      <c r="O7" s="3"/>
      <c r="P7" s="3"/>
      <c r="Q7" s="3"/>
    </row>
    <row r="8" spans="1:18" ht="16.2" x14ac:dyDescent="0.3">
      <c r="A8" s="38"/>
      <c r="B8" s="38"/>
      <c r="C8" s="38"/>
      <c r="D8" s="38"/>
      <c r="E8" s="62" t="str">
        <f>IF(OR($R$24=1,$R$33=1),"！！！入力エラーがあります。R列のコメントを確認してください。！！！","")</f>
        <v/>
      </c>
      <c r="F8" s="38"/>
      <c r="G8" s="38"/>
      <c r="H8" s="38"/>
      <c r="I8" s="38"/>
      <c r="J8" s="38"/>
      <c r="K8" s="38"/>
      <c r="L8" s="38"/>
      <c r="M8" s="172" t="str">
        <f>【調達AX】合計!$M$11</f>
        <v>&lt;会社名&gt;</v>
      </c>
      <c r="N8" s="172"/>
      <c r="O8" s="172"/>
      <c r="P8" s="172"/>
      <c r="Q8" s="172"/>
      <c r="R8" s="63"/>
    </row>
    <row r="9" spans="1:18" ht="24" customHeight="1" thickBot="1" x14ac:dyDescent="0.35">
      <c r="A9" s="79" t="s">
        <v>1</v>
      </c>
      <c r="B9" s="79"/>
      <c r="C9" s="79"/>
      <c r="D9" s="79"/>
      <c r="E9" s="128" t="s">
        <v>22</v>
      </c>
      <c r="F9" s="129"/>
      <c r="G9" s="129"/>
      <c r="H9" s="129"/>
      <c r="I9" s="129"/>
      <c r="J9" s="129"/>
      <c r="K9" s="129"/>
      <c r="L9" s="129"/>
      <c r="M9" s="129"/>
      <c r="N9" s="129"/>
      <c r="O9" s="129"/>
      <c r="P9" s="130"/>
      <c r="Q9" s="11" t="s">
        <v>2</v>
      </c>
      <c r="R9" s="63"/>
    </row>
    <row r="10" spans="1:18" ht="24" customHeight="1" x14ac:dyDescent="0.3">
      <c r="A10" s="79" t="s">
        <v>3</v>
      </c>
      <c r="B10" s="79"/>
      <c r="C10" s="79"/>
      <c r="D10" s="86"/>
      <c r="E10" s="173"/>
      <c r="F10" s="174"/>
      <c r="G10" s="174"/>
      <c r="H10" s="174"/>
      <c r="I10" s="174"/>
      <c r="J10" s="174"/>
      <c r="K10" s="174"/>
      <c r="L10" s="174"/>
      <c r="M10" s="174"/>
      <c r="N10" s="174"/>
      <c r="O10" s="174"/>
      <c r="P10" s="175"/>
      <c r="Q10" s="26"/>
      <c r="R10" s="63"/>
    </row>
    <row r="11" spans="1:18" ht="30" customHeight="1" x14ac:dyDescent="0.3">
      <c r="A11" s="78" t="s">
        <v>4</v>
      </c>
      <c r="B11" s="78"/>
      <c r="C11" s="78"/>
      <c r="D11" s="90"/>
      <c r="E11" s="176"/>
      <c r="F11" s="177"/>
      <c r="G11" s="177"/>
      <c r="H11" s="177"/>
      <c r="I11" s="177"/>
      <c r="J11" s="177"/>
      <c r="K11" s="177"/>
      <c r="L11" s="177"/>
      <c r="M11" s="177"/>
      <c r="N11" s="177"/>
      <c r="O11" s="177"/>
      <c r="P11" s="178"/>
      <c r="Q11" s="26"/>
      <c r="R11" s="63"/>
    </row>
    <row r="12" spans="1:18" ht="24" customHeight="1" x14ac:dyDescent="0.3">
      <c r="A12" s="79" t="s">
        <v>5</v>
      </c>
      <c r="B12" s="79"/>
      <c r="C12" s="79"/>
      <c r="D12" s="86"/>
      <c r="E12" s="107"/>
      <c r="F12" s="108"/>
      <c r="G12" s="108"/>
      <c r="H12" s="108"/>
      <c r="I12" s="108"/>
      <c r="J12" s="108"/>
      <c r="K12" s="108"/>
      <c r="L12" s="108"/>
      <c r="M12" s="108"/>
      <c r="N12" s="108"/>
      <c r="O12" s="108"/>
      <c r="P12" s="109"/>
      <c r="Q12" s="26"/>
      <c r="R12" s="63"/>
    </row>
    <row r="13" spans="1:18" ht="24" customHeight="1" x14ac:dyDescent="0.3">
      <c r="A13" s="79" t="s">
        <v>6</v>
      </c>
      <c r="B13" s="79"/>
      <c r="C13" s="79"/>
      <c r="D13" s="86"/>
      <c r="E13" s="107"/>
      <c r="F13" s="108"/>
      <c r="G13" s="108"/>
      <c r="H13" s="108"/>
      <c r="I13" s="108"/>
      <c r="J13" s="108"/>
      <c r="K13" s="108"/>
      <c r="L13" s="108"/>
      <c r="M13" s="108"/>
      <c r="N13" s="108"/>
      <c r="O13" s="108"/>
      <c r="P13" s="109"/>
      <c r="Q13" s="26"/>
      <c r="R13" s="63"/>
    </row>
    <row r="14" spans="1:18" ht="24" customHeight="1" x14ac:dyDescent="0.3">
      <c r="A14" s="79" t="s">
        <v>7</v>
      </c>
      <c r="B14" s="79"/>
      <c r="C14" s="79"/>
      <c r="D14" s="86"/>
      <c r="E14" s="107"/>
      <c r="F14" s="108"/>
      <c r="G14" s="108"/>
      <c r="H14" s="108"/>
      <c r="I14" s="108"/>
      <c r="J14" s="108"/>
      <c r="K14" s="108"/>
      <c r="L14" s="108"/>
      <c r="M14" s="108"/>
      <c r="N14" s="108"/>
      <c r="O14" s="108"/>
      <c r="P14" s="109"/>
      <c r="Q14" s="27" t="s">
        <v>21</v>
      </c>
      <c r="R14" s="63"/>
    </row>
    <row r="15" spans="1:18" ht="30" customHeight="1" x14ac:dyDescent="0.3">
      <c r="A15" s="96" t="s">
        <v>113</v>
      </c>
      <c r="B15" s="97"/>
      <c r="C15" s="97"/>
      <c r="D15" s="168"/>
      <c r="E15" s="107"/>
      <c r="F15" s="108"/>
      <c r="G15" s="108"/>
      <c r="H15" s="108"/>
      <c r="I15" s="108"/>
      <c r="J15" s="108"/>
      <c r="K15" s="108"/>
      <c r="L15" s="108"/>
      <c r="M15" s="108"/>
      <c r="N15" s="108"/>
      <c r="O15" s="108"/>
      <c r="P15" s="109"/>
      <c r="Q15" s="27" t="s">
        <v>21</v>
      </c>
      <c r="R15" s="63"/>
    </row>
    <row r="16" spans="1:18" ht="36.6" customHeight="1" thickBot="1" x14ac:dyDescent="0.35">
      <c r="A16" s="78" t="s">
        <v>84</v>
      </c>
      <c r="B16" s="79"/>
      <c r="C16" s="79"/>
      <c r="D16" s="86"/>
      <c r="E16" s="153"/>
      <c r="F16" s="154"/>
      <c r="G16" s="154"/>
      <c r="H16" s="154"/>
      <c r="I16" s="154"/>
      <c r="J16" s="154"/>
      <c r="K16" s="154"/>
      <c r="L16" s="154"/>
      <c r="M16" s="154"/>
      <c r="N16" s="154"/>
      <c r="O16" s="154"/>
      <c r="P16" s="155"/>
      <c r="Q16" s="30" t="s">
        <v>86</v>
      </c>
      <c r="R16" s="63"/>
    </row>
    <row r="17" spans="1:18" ht="24" customHeight="1" x14ac:dyDescent="0.3">
      <c r="A17" s="78" t="s">
        <v>85</v>
      </c>
      <c r="B17" s="79"/>
      <c r="C17" s="79"/>
      <c r="D17" s="79"/>
      <c r="E17" s="31" t="s">
        <v>9</v>
      </c>
      <c r="F17" s="31" t="s">
        <v>10</v>
      </c>
      <c r="G17" s="31" t="s">
        <v>11</v>
      </c>
      <c r="H17" s="31" t="s">
        <v>12</v>
      </c>
      <c r="I17" s="31" t="s">
        <v>13</v>
      </c>
      <c r="J17" s="31" t="s">
        <v>14</v>
      </c>
      <c r="K17" s="31" t="s">
        <v>15</v>
      </c>
      <c r="L17" s="31" t="s">
        <v>16</v>
      </c>
      <c r="M17" s="31" t="s">
        <v>17</v>
      </c>
      <c r="N17" s="31" t="s">
        <v>18</v>
      </c>
      <c r="O17" s="31" t="s">
        <v>19</v>
      </c>
      <c r="P17" s="31" t="s">
        <v>20</v>
      </c>
      <c r="Q17" s="25"/>
      <c r="R17" s="63"/>
    </row>
    <row r="18" spans="1:18" ht="24" customHeight="1" thickBot="1" x14ac:dyDescent="0.35">
      <c r="A18" s="79"/>
      <c r="B18" s="79"/>
      <c r="C18" s="79"/>
      <c r="D18" s="79"/>
      <c r="E18" s="43">
        <f>計算用!$AI4</f>
        <v>0</v>
      </c>
      <c r="F18" s="43">
        <f>計算用!$AI5</f>
        <v>0</v>
      </c>
      <c r="G18" s="43">
        <f>計算用!$AI6</f>
        <v>0</v>
      </c>
      <c r="H18" s="43">
        <f>計算用!$AI7</f>
        <v>0</v>
      </c>
      <c r="I18" s="43">
        <f>計算用!$AI8</f>
        <v>0</v>
      </c>
      <c r="J18" s="43">
        <f>計算用!$AI9</f>
        <v>0</v>
      </c>
      <c r="K18" s="43">
        <f>計算用!$AI10</f>
        <v>0</v>
      </c>
      <c r="L18" s="43">
        <f>計算用!$AI11</f>
        <v>0</v>
      </c>
      <c r="M18" s="43">
        <f>計算用!$AI12</f>
        <v>0</v>
      </c>
      <c r="N18" s="43">
        <f>計算用!$AI13</f>
        <v>0</v>
      </c>
      <c r="O18" s="43">
        <f>計算用!$AI14</f>
        <v>0</v>
      </c>
      <c r="P18" s="43">
        <f>計算用!$AI15</f>
        <v>0</v>
      </c>
      <c r="Q18" s="25" t="s">
        <v>86</v>
      </c>
      <c r="R18" s="63"/>
    </row>
    <row r="19" spans="1:18" ht="24" customHeight="1" x14ac:dyDescent="0.3">
      <c r="A19" s="78" t="s">
        <v>88</v>
      </c>
      <c r="B19" s="79"/>
      <c r="C19" s="79"/>
      <c r="D19" s="86"/>
      <c r="E19" s="32" t="s">
        <v>9</v>
      </c>
      <c r="F19" s="33" t="s">
        <v>10</v>
      </c>
      <c r="G19" s="33" t="s">
        <v>11</v>
      </c>
      <c r="H19" s="33" t="s">
        <v>12</v>
      </c>
      <c r="I19" s="33" t="s">
        <v>13</v>
      </c>
      <c r="J19" s="33" t="s">
        <v>14</v>
      </c>
      <c r="K19" s="33" t="s">
        <v>15</v>
      </c>
      <c r="L19" s="33" t="s">
        <v>16</v>
      </c>
      <c r="M19" s="33" t="s">
        <v>17</v>
      </c>
      <c r="N19" s="33" t="s">
        <v>18</v>
      </c>
      <c r="O19" s="33" t="s">
        <v>19</v>
      </c>
      <c r="P19" s="34" t="s">
        <v>20</v>
      </c>
      <c r="Q19" s="30"/>
      <c r="R19" s="63"/>
    </row>
    <row r="20" spans="1:18" ht="24" customHeight="1" x14ac:dyDescent="0.3">
      <c r="A20" s="79"/>
      <c r="B20" s="79"/>
      <c r="C20" s="79"/>
      <c r="D20" s="86"/>
      <c r="E20" s="52"/>
      <c r="F20" s="53"/>
      <c r="G20" s="53"/>
      <c r="H20" s="53"/>
      <c r="I20" s="53"/>
      <c r="J20" s="53"/>
      <c r="K20" s="53"/>
      <c r="L20" s="53"/>
      <c r="M20" s="53"/>
      <c r="N20" s="53"/>
      <c r="O20" s="53"/>
      <c r="P20" s="54"/>
      <c r="Q20" s="30" t="s">
        <v>21</v>
      </c>
      <c r="R20" s="63"/>
    </row>
    <row r="21" spans="1:18" ht="36.75" customHeight="1" x14ac:dyDescent="0.3">
      <c r="A21" s="78" t="s">
        <v>95</v>
      </c>
      <c r="B21" s="79"/>
      <c r="C21" s="79"/>
      <c r="D21" s="86"/>
      <c r="E21" s="107"/>
      <c r="F21" s="108"/>
      <c r="G21" s="108"/>
      <c r="H21" s="108"/>
      <c r="I21" s="108"/>
      <c r="J21" s="108"/>
      <c r="K21" s="108"/>
      <c r="L21" s="108"/>
      <c r="M21" s="108"/>
      <c r="N21" s="108"/>
      <c r="O21" s="108"/>
      <c r="P21" s="109"/>
      <c r="Q21" s="30" t="s">
        <v>21</v>
      </c>
      <c r="R21" s="63"/>
    </row>
    <row r="22" spans="1:18" ht="24" customHeight="1" x14ac:dyDescent="0.3">
      <c r="A22" s="78" t="s">
        <v>117</v>
      </c>
      <c r="B22" s="79"/>
      <c r="C22" s="79"/>
      <c r="D22" s="86"/>
      <c r="E22" s="28" t="s">
        <v>9</v>
      </c>
      <c r="F22" s="11" t="s">
        <v>10</v>
      </c>
      <c r="G22" s="11" t="s">
        <v>11</v>
      </c>
      <c r="H22" s="11" t="s">
        <v>12</v>
      </c>
      <c r="I22" s="11" t="s">
        <v>13</v>
      </c>
      <c r="J22" s="11" t="s">
        <v>14</v>
      </c>
      <c r="K22" s="11" t="s">
        <v>15</v>
      </c>
      <c r="L22" s="11" t="s">
        <v>16</v>
      </c>
      <c r="M22" s="11" t="s">
        <v>17</v>
      </c>
      <c r="N22" s="11" t="s">
        <v>18</v>
      </c>
      <c r="O22" s="11" t="s">
        <v>19</v>
      </c>
      <c r="P22" s="29" t="s">
        <v>20</v>
      </c>
      <c r="Q22" s="30"/>
      <c r="R22" s="63"/>
    </row>
    <row r="23" spans="1:18" ht="24" customHeight="1" x14ac:dyDescent="0.3">
      <c r="A23" s="79"/>
      <c r="B23" s="79"/>
      <c r="C23" s="79"/>
      <c r="D23" s="86"/>
      <c r="E23" s="52"/>
      <c r="F23" s="53"/>
      <c r="G23" s="53"/>
      <c r="H23" s="53"/>
      <c r="I23" s="53"/>
      <c r="J23" s="53"/>
      <c r="K23" s="53"/>
      <c r="L23" s="53"/>
      <c r="M23" s="53"/>
      <c r="N23" s="53"/>
      <c r="O23" s="53"/>
      <c r="P23" s="54"/>
      <c r="Q23" s="30" t="s">
        <v>21</v>
      </c>
      <c r="R23" s="63"/>
    </row>
    <row r="24" spans="1:18" ht="36.6" customHeight="1" thickBot="1" x14ac:dyDescent="0.35">
      <c r="A24" s="78" t="s">
        <v>87</v>
      </c>
      <c r="B24" s="79"/>
      <c r="C24" s="79"/>
      <c r="D24" s="86"/>
      <c r="E24" s="156"/>
      <c r="F24" s="157"/>
      <c r="G24" s="157"/>
      <c r="H24" s="157"/>
      <c r="I24" s="157"/>
      <c r="J24" s="157"/>
      <c r="K24" s="157"/>
      <c r="L24" s="157"/>
      <c r="M24" s="157"/>
      <c r="N24" s="157"/>
      <c r="O24" s="157"/>
      <c r="P24" s="158"/>
      <c r="Q24" s="30" t="s">
        <v>21</v>
      </c>
      <c r="R24" s="64">
        <f>IF(E25&gt;E14,1,0)</f>
        <v>0</v>
      </c>
    </row>
    <row r="25" spans="1:18" ht="36.6" customHeight="1" x14ac:dyDescent="0.3">
      <c r="A25" s="98" t="s">
        <v>114</v>
      </c>
      <c r="B25" s="99"/>
      <c r="C25" s="99"/>
      <c r="D25" s="99"/>
      <c r="E25" s="162"/>
      <c r="F25" s="163"/>
      <c r="G25" s="163"/>
      <c r="H25" s="163"/>
      <c r="I25" s="163"/>
      <c r="J25" s="163"/>
      <c r="K25" s="163"/>
      <c r="L25" s="163"/>
      <c r="M25" s="163"/>
      <c r="N25" s="163"/>
      <c r="O25" s="163"/>
      <c r="P25" s="164"/>
      <c r="Q25" s="30"/>
      <c r="R25" s="65" t="str">
        <f>IF(E25&gt;E14,"※「送電可能電力」が「設備容量」を超過している月があります。入力値を修正してください。","")</f>
        <v/>
      </c>
    </row>
    <row r="26" spans="1:18" ht="36.6" customHeight="1" x14ac:dyDescent="0.3">
      <c r="A26" s="90" t="s">
        <v>108</v>
      </c>
      <c r="B26" s="91"/>
      <c r="C26" s="91"/>
      <c r="D26" s="92"/>
      <c r="E26" s="159">
        <f>IF(E24=0,E25,E25-ROUND(E24/(E21/E15),0))</f>
        <v>0</v>
      </c>
      <c r="F26" s="160"/>
      <c r="G26" s="160"/>
      <c r="H26" s="160"/>
      <c r="I26" s="160"/>
      <c r="J26" s="160"/>
      <c r="K26" s="160"/>
      <c r="L26" s="160"/>
      <c r="M26" s="160"/>
      <c r="N26" s="160"/>
      <c r="O26" s="160"/>
      <c r="P26" s="161"/>
      <c r="Q26" s="25" t="s">
        <v>21</v>
      </c>
      <c r="R26" s="63"/>
    </row>
    <row r="27" spans="1:18" ht="36.6" customHeight="1" x14ac:dyDescent="0.3">
      <c r="A27" s="78" t="s">
        <v>97</v>
      </c>
      <c r="B27" s="79"/>
      <c r="C27" s="79"/>
      <c r="D27" s="79"/>
      <c r="E27" s="150">
        <f>計算用!Z63</f>
        <v>0</v>
      </c>
      <c r="F27" s="151"/>
      <c r="G27" s="151"/>
      <c r="H27" s="151"/>
      <c r="I27" s="151"/>
      <c r="J27" s="151"/>
      <c r="K27" s="151"/>
      <c r="L27" s="151"/>
      <c r="M27" s="151"/>
      <c r="N27" s="151"/>
      <c r="O27" s="151"/>
      <c r="P27" s="152"/>
      <c r="Q27" s="10" t="s">
        <v>58</v>
      </c>
      <c r="R27" s="63"/>
    </row>
    <row r="28" spans="1:18" ht="24" customHeight="1" x14ac:dyDescent="0.3">
      <c r="A28" s="78" t="s">
        <v>98</v>
      </c>
      <c r="B28" s="79"/>
      <c r="C28" s="79"/>
      <c r="D28" s="79"/>
      <c r="E28" s="11" t="s">
        <v>9</v>
      </c>
      <c r="F28" s="11" t="s">
        <v>10</v>
      </c>
      <c r="G28" s="11" t="s">
        <v>11</v>
      </c>
      <c r="H28" s="11" t="s">
        <v>12</v>
      </c>
      <c r="I28" s="11" t="s">
        <v>13</v>
      </c>
      <c r="J28" s="11" t="s">
        <v>14</v>
      </c>
      <c r="K28" s="11" t="s">
        <v>15</v>
      </c>
      <c r="L28" s="11" t="s">
        <v>16</v>
      </c>
      <c r="M28" s="11" t="s">
        <v>17</v>
      </c>
      <c r="N28" s="11" t="s">
        <v>18</v>
      </c>
      <c r="O28" s="11" t="s">
        <v>19</v>
      </c>
      <c r="P28" s="11" t="s">
        <v>20</v>
      </c>
      <c r="Q28" s="2"/>
      <c r="R28" s="63"/>
    </row>
    <row r="29" spans="1:18" ht="24" customHeight="1" x14ac:dyDescent="0.3">
      <c r="A29" s="79"/>
      <c r="B29" s="79"/>
      <c r="C29" s="79"/>
      <c r="D29" s="79"/>
      <c r="E29" s="20">
        <f>計算用!$AI$18</f>
        <v>0</v>
      </c>
      <c r="F29" s="20">
        <f>計算用!$AI$19</f>
        <v>0</v>
      </c>
      <c r="G29" s="20">
        <f>計算用!$AI$20</f>
        <v>0</v>
      </c>
      <c r="H29" s="20">
        <f>計算用!$AI$21</f>
        <v>0</v>
      </c>
      <c r="I29" s="20">
        <f>計算用!$AI$22</f>
        <v>0</v>
      </c>
      <c r="J29" s="20">
        <f>計算用!$AI$23</f>
        <v>0</v>
      </c>
      <c r="K29" s="20">
        <f>計算用!$AI$24</f>
        <v>0</v>
      </c>
      <c r="L29" s="20">
        <f>計算用!$AI$25</f>
        <v>0</v>
      </c>
      <c r="M29" s="20">
        <f>計算用!$AI$26</f>
        <v>0</v>
      </c>
      <c r="N29" s="20">
        <f>計算用!$AI$27</f>
        <v>0</v>
      </c>
      <c r="O29" s="20">
        <f>計算用!$AI$28</f>
        <v>0</v>
      </c>
      <c r="P29" s="20">
        <f>計算用!$AI$29</f>
        <v>0</v>
      </c>
      <c r="Q29" s="10" t="s">
        <v>58</v>
      </c>
      <c r="R29" s="63"/>
    </row>
    <row r="30" spans="1:18" ht="24" customHeight="1" x14ac:dyDescent="0.3">
      <c r="A30" s="78" t="s">
        <v>92</v>
      </c>
      <c r="B30" s="79"/>
      <c r="C30" s="79"/>
      <c r="D30" s="79"/>
      <c r="E30" s="11" t="s">
        <v>9</v>
      </c>
      <c r="F30" s="11" t="s">
        <v>10</v>
      </c>
      <c r="G30" s="11" t="s">
        <v>11</v>
      </c>
      <c r="H30" s="11" t="s">
        <v>12</v>
      </c>
      <c r="I30" s="11" t="s">
        <v>13</v>
      </c>
      <c r="J30" s="11" t="s">
        <v>14</v>
      </c>
      <c r="K30" s="11" t="s">
        <v>15</v>
      </c>
      <c r="L30" s="11" t="s">
        <v>16</v>
      </c>
      <c r="M30" s="11" t="s">
        <v>17</v>
      </c>
      <c r="N30" s="11" t="s">
        <v>18</v>
      </c>
      <c r="O30" s="11" t="s">
        <v>19</v>
      </c>
      <c r="P30" s="11" t="s">
        <v>20</v>
      </c>
      <c r="Q30" s="2"/>
      <c r="R30" s="63"/>
    </row>
    <row r="31" spans="1:18" ht="24" customHeight="1" x14ac:dyDescent="0.3">
      <c r="A31" s="79"/>
      <c r="B31" s="79"/>
      <c r="C31" s="79"/>
      <c r="D31" s="79"/>
      <c r="E31" s="55">
        <f>計算用!$AI$32</f>
        <v>0</v>
      </c>
      <c r="F31" s="55">
        <f>計算用!$AI$33</f>
        <v>0</v>
      </c>
      <c r="G31" s="55">
        <f>計算用!$AI$34</f>
        <v>0</v>
      </c>
      <c r="H31" s="55">
        <f>計算用!$AI$35</f>
        <v>0</v>
      </c>
      <c r="I31" s="55">
        <f>計算用!$AI$36</f>
        <v>0</v>
      </c>
      <c r="J31" s="55">
        <f>計算用!$AI$37</f>
        <v>0</v>
      </c>
      <c r="K31" s="55">
        <f>計算用!$AI$38</f>
        <v>0</v>
      </c>
      <c r="L31" s="55">
        <f>計算用!$AI$39</f>
        <v>0</v>
      </c>
      <c r="M31" s="55">
        <f>計算用!$AI$40</f>
        <v>0</v>
      </c>
      <c r="N31" s="55">
        <f>計算用!$AI$41</f>
        <v>0</v>
      </c>
      <c r="O31" s="55">
        <f>計算用!$AI$42</f>
        <v>0</v>
      </c>
      <c r="P31" s="55">
        <f>計算用!$AI$43</f>
        <v>0</v>
      </c>
      <c r="Q31" s="10" t="s">
        <v>21</v>
      </c>
      <c r="R31" s="63"/>
    </row>
    <row r="32" spans="1:18" ht="44.4" customHeight="1" x14ac:dyDescent="0.3">
      <c r="A32" s="78" t="s">
        <v>93</v>
      </c>
      <c r="B32" s="79"/>
      <c r="C32" s="79"/>
      <c r="D32" s="79"/>
      <c r="E32" s="83">
        <f>ROUND(計算用!Z61,0)+ROUND(E24,0)</f>
        <v>0</v>
      </c>
      <c r="F32" s="84"/>
      <c r="G32" s="84"/>
      <c r="H32" s="84"/>
      <c r="I32" s="84"/>
      <c r="J32" s="84"/>
      <c r="K32" s="84"/>
      <c r="L32" s="84"/>
      <c r="M32" s="84"/>
      <c r="N32" s="84"/>
      <c r="O32" s="84"/>
      <c r="P32" s="85"/>
      <c r="Q32" s="10" t="s">
        <v>21</v>
      </c>
      <c r="R32" s="63"/>
    </row>
    <row r="33" spans="1:26" ht="24" customHeight="1" x14ac:dyDescent="0.3">
      <c r="A33" s="96" t="s">
        <v>94</v>
      </c>
      <c r="B33" s="97"/>
      <c r="C33" s="97"/>
      <c r="D33" s="97"/>
      <c r="E33" s="11" t="s">
        <v>9</v>
      </c>
      <c r="F33" s="11" t="s">
        <v>10</v>
      </c>
      <c r="G33" s="11" t="s">
        <v>11</v>
      </c>
      <c r="H33" s="11" t="s">
        <v>12</v>
      </c>
      <c r="I33" s="11" t="s">
        <v>13</v>
      </c>
      <c r="J33" s="11" t="s">
        <v>14</v>
      </c>
      <c r="K33" s="11" t="s">
        <v>15</v>
      </c>
      <c r="L33" s="11" t="s">
        <v>16</v>
      </c>
      <c r="M33" s="11" t="s">
        <v>17</v>
      </c>
      <c r="N33" s="11" t="s">
        <v>18</v>
      </c>
      <c r="O33" s="11" t="s">
        <v>19</v>
      </c>
      <c r="P33" s="11" t="s">
        <v>20</v>
      </c>
      <c r="Q33" s="2"/>
      <c r="R33" s="64">
        <f>IF(MAX(E34:P34)&gt;E25,1,0)</f>
        <v>0</v>
      </c>
    </row>
    <row r="34" spans="1:26" ht="31.95" customHeight="1" x14ac:dyDescent="0.3">
      <c r="A34" s="97"/>
      <c r="B34" s="97"/>
      <c r="C34" s="97"/>
      <c r="D34" s="97"/>
      <c r="E34" s="56"/>
      <c r="F34" s="56"/>
      <c r="G34" s="56"/>
      <c r="H34" s="56"/>
      <c r="I34" s="56"/>
      <c r="J34" s="56"/>
      <c r="K34" s="56"/>
      <c r="L34" s="56"/>
      <c r="M34" s="56"/>
      <c r="N34" s="56"/>
      <c r="O34" s="56"/>
      <c r="P34" s="56"/>
      <c r="Q34" s="25" t="s">
        <v>21</v>
      </c>
      <c r="R34" s="65" t="str">
        <f>IF(MAX(E34:P34)&gt;E25,"※「提供できる各月の送電可能電力」が「設備容量」を超過している月があります。入力値を修正してください。","")</f>
        <v/>
      </c>
    </row>
    <row r="35" spans="1:26" ht="24" customHeight="1" x14ac:dyDescent="0.3">
      <c r="A35" s="78" t="s">
        <v>59</v>
      </c>
      <c r="B35" s="79"/>
      <c r="C35" s="79"/>
      <c r="D35" s="79"/>
      <c r="E35" s="11" t="s">
        <v>9</v>
      </c>
      <c r="F35" s="11" t="s">
        <v>10</v>
      </c>
      <c r="G35" s="11" t="s">
        <v>11</v>
      </c>
      <c r="H35" s="11" t="s">
        <v>12</v>
      </c>
      <c r="I35" s="11" t="s">
        <v>13</v>
      </c>
      <c r="J35" s="11" t="s">
        <v>14</v>
      </c>
      <c r="K35" s="11" t="s">
        <v>15</v>
      </c>
      <c r="L35" s="11" t="s">
        <v>16</v>
      </c>
      <c r="M35" s="11" t="s">
        <v>17</v>
      </c>
      <c r="N35" s="11" t="s">
        <v>18</v>
      </c>
      <c r="O35" s="11" t="s">
        <v>19</v>
      </c>
      <c r="P35" s="11" t="s">
        <v>20</v>
      </c>
      <c r="Q35" s="2"/>
      <c r="R35" s="63"/>
      <c r="Z35" s="41"/>
    </row>
    <row r="36" spans="1:26" ht="24" customHeight="1" x14ac:dyDescent="0.3">
      <c r="A36" s="79"/>
      <c r="B36" s="79"/>
      <c r="C36" s="79"/>
      <c r="D36" s="79"/>
      <c r="E36" s="55">
        <f>ROUND(計算用!$AI$46,0)</f>
        <v>0</v>
      </c>
      <c r="F36" s="55">
        <f>ROUND(計算用!$AI$47,0)</f>
        <v>0</v>
      </c>
      <c r="G36" s="55">
        <f>ROUND(計算用!$AI$48,0)</f>
        <v>0</v>
      </c>
      <c r="H36" s="55">
        <f>ROUND(計算用!$AI$49,0)</f>
        <v>0</v>
      </c>
      <c r="I36" s="55">
        <f>ROUND(計算用!$AI$50,0)</f>
        <v>0</v>
      </c>
      <c r="J36" s="55">
        <f>ROUND(計算用!$AI$51,0)</f>
        <v>0</v>
      </c>
      <c r="K36" s="55">
        <f>ROUND(計算用!$AI$52,0)</f>
        <v>0</v>
      </c>
      <c r="L36" s="55">
        <f>ROUND(計算用!$AI$53,0)</f>
        <v>0</v>
      </c>
      <c r="M36" s="55">
        <f>ROUND(計算用!$AI$54,0)</f>
        <v>0</v>
      </c>
      <c r="N36" s="55">
        <f>ROUND(計算用!$AI$55,0)</f>
        <v>0</v>
      </c>
      <c r="O36" s="55">
        <f>ROUND(計算用!$AI$56,0)</f>
        <v>0</v>
      </c>
      <c r="P36" s="55">
        <f>ROUND(計算用!$AI$57,0)</f>
        <v>0</v>
      </c>
      <c r="Q36" s="10" t="s">
        <v>21</v>
      </c>
      <c r="R36" s="63"/>
      <c r="Z36" s="41"/>
    </row>
    <row r="37" spans="1:26" ht="43.95" customHeight="1" x14ac:dyDescent="0.3">
      <c r="A37" s="78" t="s">
        <v>99</v>
      </c>
      <c r="B37" s="79"/>
      <c r="C37" s="79"/>
      <c r="D37" s="79"/>
      <c r="E37" s="83">
        <f>ROUND(計算用!Z62,0)</f>
        <v>0</v>
      </c>
      <c r="F37" s="84"/>
      <c r="G37" s="84"/>
      <c r="H37" s="84"/>
      <c r="I37" s="84"/>
      <c r="J37" s="84"/>
      <c r="K37" s="84"/>
      <c r="L37" s="84"/>
      <c r="M37" s="84"/>
      <c r="N37" s="84"/>
      <c r="O37" s="84"/>
      <c r="P37" s="85"/>
      <c r="Q37" s="10" t="s">
        <v>21</v>
      </c>
      <c r="R37" s="63"/>
    </row>
    <row r="38" spans="1:26" x14ac:dyDescent="0.3">
      <c r="A38" s="1" t="s">
        <v>23</v>
      </c>
      <c r="P38" s="66" t="str">
        <f>E8</f>
        <v/>
      </c>
      <c r="R38" s="63"/>
    </row>
    <row r="39" spans="1:26" x14ac:dyDescent="0.3">
      <c r="A39" s="1" t="s">
        <v>133</v>
      </c>
    </row>
    <row r="40" spans="1:26" x14ac:dyDescent="0.3">
      <c r="B40" s="16" t="s">
        <v>56</v>
      </c>
    </row>
    <row r="41" spans="1:26" x14ac:dyDescent="0.3">
      <c r="B41" s="16" t="s">
        <v>134</v>
      </c>
      <c r="C41" s="16"/>
      <c r="D41" s="16"/>
    </row>
    <row r="42" spans="1:26" x14ac:dyDescent="0.3">
      <c r="B42" s="16" t="s">
        <v>138</v>
      </c>
      <c r="C42" s="16"/>
      <c r="D42" s="16"/>
    </row>
    <row r="43" spans="1:26" x14ac:dyDescent="0.3">
      <c r="B43" s="16" t="s">
        <v>100</v>
      </c>
      <c r="C43" s="16"/>
      <c r="D43" s="16"/>
    </row>
    <row r="44" spans="1:26" x14ac:dyDescent="0.3">
      <c r="B44" s="16" t="s">
        <v>136</v>
      </c>
      <c r="C44" s="16"/>
      <c r="D44" s="16"/>
    </row>
    <row r="45" spans="1:26" x14ac:dyDescent="0.3">
      <c r="B45" s="16" t="s">
        <v>139</v>
      </c>
      <c r="C45" s="16"/>
      <c r="D45" s="16"/>
    </row>
    <row r="46" spans="1:26" x14ac:dyDescent="0.3">
      <c r="B46" s="1" t="s">
        <v>122</v>
      </c>
      <c r="C46" s="16"/>
      <c r="D46" s="16"/>
    </row>
    <row r="47" spans="1:26" x14ac:dyDescent="0.3">
      <c r="B47" s="16" t="s">
        <v>140</v>
      </c>
      <c r="C47" s="16"/>
      <c r="D47" s="16"/>
    </row>
    <row r="48" spans="1:26" x14ac:dyDescent="0.3">
      <c r="B48" s="16" t="s">
        <v>118</v>
      </c>
      <c r="C48" s="16"/>
      <c r="D48" s="16"/>
    </row>
    <row r="49" spans="1:4" x14ac:dyDescent="0.3">
      <c r="B49" s="16" t="s">
        <v>119</v>
      </c>
      <c r="C49" s="16"/>
      <c r="D49" s="16"/>
    </row>
    <row r="50" spans="1:4" x14ac:dyDescent="0.3">
      <c r="B50" s="16" t="s">
        <v>120</v>
      </c>
      <c r="C50" s="16"/>
      <c r="D50" s="16"/>
    </row>
    <row r="51" spans="1:4" x14ac:dyDescent="0.3">
      <c r="A51" s="1" t="s">
        <v>125</v>
      </c>
    </row>
    <row r="52" spans="1:4" x14ac:dyDescent="0.3">
      <c r="B52" s="1" t="s">
        <v>141</v>
      </c>
    </row>
    <row r="53" spans="1:4" x14ac:dyDescent="0.3">
      <c r="B53" s="1" t="s">
        <v>103</v>
      </c>
    </row>
    <row r="54" spans="1:4" x14ac:dyDescent="0.3">
      <c r="B54" s="1" t="s">
        <v>75</v>
      </c>
    </row>
  </sheetData>
  <sheetProtection password="BE7C" sheet="1" objects="1" scenarios="1"/>
  <dataConsolidate/>
  <mergeCells count="42">
    <mergeCell ref="A13:D13"/>
    <mergeCell ref="E13:P13"/>
    <mergeCell ref="A10:D10"/>
    <mergeCell ref="E10:P10"/>
    <mergeCell ref="A11:D11"/>
    <mergeCell ref="E11:P11"/>
    <mergeCell ref="A12:D12"/>
    <mergeCell ref="E12:P12"/>
    <mergeCell ref="A2:B2"/>
    <mergeCell ref="A4:Q4"/>
    <mergeCell ref="A6:Q6"/>
    <mergeCell ref="M8:Q8"/>
    <mergeCell ref="A9:D9"/>
    <mergeCell ref="E9:P9"/>
    <mergeCell ref="C2:D2"/>
    <mergeCell ref="A14:D14"/>
    <mergeCell ref="E14:P14"/>
    <mergeCell ref="A25:D25"/>
    <mergeCell ref="E25:P25"/>
    <mergeCell ref="A22:D23"/>
    <mergeCell ref="A15:D15"/>
    <mergeCell ref="E15:P15"/>
    <mergeCell ref="A24:D24"/>
    <mergeCell ref="E24:P24"/>
    <mergeCell ref="A26:D26"/>
    <mergeCell ref="E26:P26"/>
    <mergeCell ref="A16:D16"/>
    <mergeCell ref="E16:P16"/>
    <mergeCell ref="A17:D18"/>
    <mergeCell ref="A19:D20"/>
    <mergeCell ref="A21:D21"/>
    <mergeCell ref="E21:P21"/>
    <mergeCell ref="A33:D34"/>
    <mergeCell ref="A35:D36"/>
    <mergeCell ref="A37:D37"/>
    <mergeCell ref="E37:P37"/>
    <mergeCell ref="A27:D27"/>
    <mergeCell ref="E27:P27"/>
    <mergeCell ref="A28:D29"/>
    <mergeCell ref="A30:D31"/>
    <mergeCell ref="A32:D32"/>
    <mergeCell ref="E32:P32"/>
  </mergeCells>
  <phoneticPr fontId="4"/>
  <conditionalFormatting sqref="E26:P26">
    <cfRule type="cellIs" dxfId="8" priority="27" operator="lessThan">
      <formula>1000</formula>
    </cfRule>
    <cfRule type="cellIs" dxfId="7" priority="28" operator="greaterThan">
      <formula>$E$25</formula>
    </cfRule>
  </conditionalFormatting>
  <conditionalFormatting sqref="E32:P32">
    <cfRule type="cellIs" dxfId="6" priority="3" operator="lessThan">
      <formula>1000</formula>
    </cfRule>
    <cfRule type="cellIs" dxfId="5" priority="4" operator="greaterThan">
      <formula>$E$25</formula>
    </cfRule>
  </conditionalFormatting>
  <conditionalFormatting sqref="E37:P37">
    <cfRule type="cellIs" dxfId="4" priority="1" operator="lessThan">
      <formula>1000</formula>
    </cfRule>
    <cfRule type="cellIs" dxfId="3" priority="2" operator="greaterThan">
      <formula>$E$32-$E$24</formula>
    </cfRule>
  </conditionalFormatting>
  <pageMargins left="0.11811023622047245" right="0.11811023622047245" top="0.35433070866141736" bottom="0.35433070866141736" header="0.31496062992125984" footer="0.31496062992125984"/>
  <pageSetup paperSize="9" scale="4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70748-52D4-4CC0-A905-BB6629A8E19C}">
  <sheetPr codeName="Sheet12">
    <tabColor rgb="FFFFFF00"/>
  </sheetPr>
  <dimension ref="B2:C15"/>
  <sheetViews>
    <sheetView workbookViewId="0">
      <selection activeCell="E15" sqref="E15:P15"/>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73</v>
      </c>
    </row>
    <row r="3" spans="2:3" x14ac:dyDescent="0.3">
      <c r="B3" s="1" t="s">
        <v>60</v>
      </c>
      <c r="C3" s="21" t="s">
        <v>70</v>
      </c>
    </row>
    <row r="4" spans="2:3" x14ac:dyDescent="0.3">
      <c r="B4" s="1" t="s">
        <v>60</v>
      </c>
      <c r="C4" s="21" t="s">
        <v>71</v>
      </c>
    </row>
    <row r="5" spans="2:3" x14ac:dyDescent="0.3">
      <c r="C5" s="21" t="s">
        <v>72</v>
      </c>
    </row>
    <row r="7" spans="2:3" x14ac:dyDescent="0.3">
      <c r="B7" s="1" t="s">
        <v>61</v>
      </c>
    </row>
    <row r="8" spans="2:3" x14ac:dyDescent="0.3">
      <c r="C8" s="21" t="s">
        <v>62</v>
      </c>
    </row>
    <row r="9" spans="2:3" x14ac:dyDescent="0.3">
      <c r="C9" s="21" t="s">
        <v>63</v>
      </c>
    </row>
    <row r="10" spans="2:3" x14ac:dyDescent="0.3">
      <c r="C10" s="21" t="s">
        <v>64</v>
      </c>
    </row>
    <row r="11" spans="2:3" x14ac:dyDescent="0.3">
      <c r="C11" s="21" t="s">
        <v>65</v>
      </c>
    </row>
    <row r="12" spans="2:3" x14ac:dyDescent="0.3">
      <c r="C12" s="21" t="s">
        <v>69</v>
      </c>
    </row>
    <row r="13" spans="2:3" x14ac:dyDescent="0.3">
      <c r="C13" s="21" t="s">
        <v>66</v>
      </c>
    </row>
    <row r="14" spans="2:3" x14ac:dyDescent="0.3">
      <c r="C14" s="21" t="s">
        <v>67</v>
      </c>
    </row>
    <row r="15" spans="2:3" x14ac:dyDescent="0.3">
      <c r="C15" s="21" t="s">
        <v>68</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記載例（合計）</vt:lpstr>
      <vt:lpstr>記載例(太陽光)</vt:lpstr>
      <vt:lpstr>記載例(風力)</vt:lpstr>
      <vt:lpstr>記載例(水力)</vt:lpstr>
      <vt:lpstr>【調達AX】合計</vt:lpstr>
      <vt:lpstr>【調達AX】入力(太陽光)</vt:lpstr>
      <vt:lpstr>【調達AX】入力(風力)</vt:lpstr>
      <vt:lpstr>【調達AX】入力(水力)</vt:lpstr>
      <vt:lpstr>webにUP時は非表示にする⇒</vt:lpstr>
      <vt:lpstr>計算用</vt:lpstr>
      <vt:lpstr>合計※確認中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2025-04-03T00:14:35Z</dcterms:created>
  <dcterms:modified xsi:type="dcterms:W3CDTF">2026-03-10T07:07:36Z</dcterms:modified>
</cp:coreProperties>
</file>