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customProperty2.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xr:revisionPtr revIDLastSave="0" documentId="13_ncr:1_{D39F88F9-BD46-4258-8637-2444FFA869E7}" xr6:coauthVersionLast="47" xr6:coauthVersionMax="47" xr10:uidLastSave="{00000000-0000-0000-0000-000000000000}"/>
  <workbookProtection workbookAlgorithmName="SHA-512" workbookHashValue="ESnChm35J5kRMYz266C4oGdUjkNruzsS2kRqvFoblyWk2UHO3/hdN/+wDkCRIeaLN1im+HasK6ynnEfE9I7URQ==" workbookSaltValue="UQfMKFJXgPfuVqGppqQcTA==" workbookSpinCount="100000" lockStructure="1"/>
  <bookViews>
    <workbookView xWindow="-8925" yWindow="-16320" windowWidth="29040" windowHeight="15720" xr2:uid="{293A0895-6862-447C-AE91-116558C39FD1}"/>
  </bookViews>
  <sheets>
    <sheet name="算定" sheetId="4" r:id="rId1"/>
    <sheet name="入力例" sheetId="5" r:id="rId2"/>
    <sheet name="マスタ"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3" l="1"/>
  <c r="I3" i="3" s="1"/>
  <c r="D34" i="5" l="1"/>
  <c r="G30" i="5"/>
  <c r="G31" i="5" s="1"/>
  <c r="G32" i="5" s="1"/>
  <c r="G33" i="5" s="1"/>
  <c r="D26" i="5"/>
  <c r="K24" i="5"/>
  <c r="G24" i="5"/>
  <c r="G11" i="5"/>
  <c r="G8" i="5"/>
  <c r="D23" i="5" l="1"/>
  <c r="D22" i="5"/>
  <c r="D21" i="5"/>
  <c r="C21" i="5"/>
  <c r="G30" i="4"/>
  <c r="G8" i="4" l="1"/>
  <c r="D23" i="4" l="1"/>
  <c r="D22" i="4"/>
  <c r="D21" i="4"/>
  <c r="C21" i="4"/>
  <c r="G31" i="4"/>
  <c r="K24" i="4"/>
  <c r="G24" i="4"/>
  <c r="G12" i="3" l="1"/>
  <c r="D34" i="4" l="1"/>
  <c r="D26" i="4"/>
  <c r="G11" i="4"/>
  <c r="G32" i="4"/>
  <c r="H4" i="3"/>
  <c r="I4" i="3" s="1"/>
  <c r="H5" i="3"/>
  <c r="H6" i="3"/>
  <c r="I6" i="3" s="1"/>
  <c r="H7" i="3"/>
  <c r="I7" i="3" s="1"/>
  <c r="H8" i="3"/>
  <c r="I8" i="3" s="1"/>
  <c r="H9" i="3"/>
  <c r="I9" i="3" s="1"/>
  <c r="H10" i="3"/>
  <c r="I10" i="3" s="1"/>
  <c r="H11" i="3"/>
  <c r="I11" i="3" s="1"/>
  <c r="I5" i="3" l="1"/>
  <c r="G12" i="5"/>
  <c r="G34" i="5" s="1"/>
  <c r="G12" i="4"/>
  <c r="G33" i="4" l="1"/>
  <c r="G34" i="4"/>
</calcChain>
</file>

<file path=xl/sharedStrings.xml><?xml version="1.0" encoding="utf-8"?>
<sst xmlns="http://schemas.openxmlformats.org/spreadsheetml/2006/main" count="153" uniqueCount="69">
  <si>
    <t>対象エリア</t>
    <rPh sb="0" eb="2">
      <t>タイショウ</t>
    </rPh>
    <phoneticPr fontId="3"/>
  </si>
  <si>
    <t>中国</t>
  </si>
  <si>
    <t>円/年</t>
    <rPh sb="0" eb="1">
      <t>エン</t>
    </rPh>
    <rPh sb="2" eb="3">
      <t>ネン</t>
    </rPh>
    <phoneticPr fontId="3"/>
  </si>
  <si>
    <t>円/月</t>
    <rPh sb="0" eb="1">
      <t>エン</t>
    </rPh>
    <rPh sb="2" eb="3">
      <t>ツキ</t>
    </rPh>
    <phoneticPr fontId="3"/>
  </si>
  <si>
    <t>kW</t>
    <phoneticPr fontId="3"/>
  </si>
  <si>
    <t>容量拠出金請求額算定結果</t>
    <rPh sb="0" eb="12">
      <t>ヨウリョウキョシュツキンセイキュウガクサンテイケッカ</t>
    </rPh>
    <phoneticPr fontId="3"/>
  </si>
  <si>
    <t>前提諸元（全体）</t>
    <rPh sb="0" eb="2">
      <t>ゼンテイ</t>
    </rPh>
    <rPh sb="2" eb="4">
      <t>ショゲン</t>
    </rPh>
    <rPh sb="5" eb="7">
      <t>ゼンタイ</t>
    </rPh>
    <phoneticPr fontId="3"/>
  </si>
  <si>
    <t>前提諸元（個社）</t>
    <rPh sb="0" eb="2">
      <t>ゼンテイ</t>
    </rPh>
    <rPh sb="2" eb="4">
      <t>ショゲン</t>
    </rPh>
    <rPh sb="5" eb="7">
      <t>コシャ</t>
    </rPh>
    <phoneticPr fontId="3"/>
  </si>
  <si>
    <t>*1</t>
    <phoneticPr fontId="3"/>
  </si>
  <si>
    <t>請求対象月</t>
    <rPh sb="0" eb="4">
      <t>セイキュウタイショウ</t>
    </rPh>
    <rPh sb="4" eb="5">
      <t>ツキ</t>
    </rPh>
    <phoneticPr fontId="3"/>
  </si>
  <si>
    <t>参照ピーク</t>
    <rPh sb="0" eb="2">
      <t>サンショウ</t>
    </rPh>
    <phoneticPr fontId="3"/>
  </si>
  <si>
    <t>夏季</t>
    <rPh sb="0" eb="2">
      <t>カキ</t>
    </rPh>
    <phoneticPr fontId="3"/>
  </si>
  <si>
    <t>冬季</t>
    <rPh sb="0" eb="2">
      <t>トウキ</t>
    </rPh>
    <phoneticPr fontId="3"/>
  </si>
  <si>
    <t>シェア変動考慮後の配分比率</t>
    <rPh sb="3" eb="8">
      <t>ヘンドウコウリョゴ</t>
    </rPh>
    <rPh sb="9" eb="13">
      <t>ハイブンヒリツ</t>
    </rPh>
    <phoneticPr fontId="3"/>
  </si>
  <si>
    <t>円</t>
    <rPh sb="0" eb="1">
      <t>エン</t>
    </rPh>
    <phoneticPr fontId="3"/>
  </si>
  <si>
    <t>*2</t>
    <phoneticPr fontId="3"/>
  </si>
  <si>
    <t>エリア</t>
    <phoneticPr fontId="3"/>
  </si>
  <si>
    <t>北海道</t>
  </si>
  <si>
    <t>東北</t>
  </si>
  <si>
    <t>東京</t>
  </si>
  <si>
    <t>中部</t>
  </si>
  <si>
    <t>北陸</t>
  </si>
  <si>
    <t>関西</t>
  </si>
  <si>
    <t>四国</t>
  </si>
  <si>
    <t>九州</t>
  </si>
  <si>
    <t>容量拠出金の小売事業者負担金額(円)</t>
    <rPh sb="0" eb="5">
      <t>ヨウリョウキョシュツキン</t>
    </rPh>
    <rPh sb="6" eb="15">
      <t>コウリジギョウシャフタンキンガク</t>
    </rPh>
    <rPh sb="16" eb="17">
      <t>エン</t>
    </rPh>
    <phoneticPr fontId="3"/>
  </si>
  <si>
    <t>ひと月当たりの額(4月～2月)</t>
    <rPh sb="3" eb="4">
      <t>ツキ</t>
    </rPh>
    <rPh sb="4" eb="5">
      <t>ア</t>
    </rPh>
    <rPh sb="7" eb="8">
      <t>ガク</t>
    </rPh>
    <rPh sb="13" eb="14">
      <t>ガツ</t>
    </rPh>
    <phoneticPr fontId="2"/>
  </si>
  <si>
    <t>ひと月当たりの額(3月)</t>
    <phoneticPr fontId="3"/>
  </si>
  <si>
    <t>請求対象年月</t>
    <rPh sb="0" eb="4">
      <t>セイキュウタイショウ</t>
    </rPh>
    <rPh sb="4" eb="6">
      <t>ネンゲツ</t>
    </rPh>
    <phoneticPr fontId="3"/>
  </si>
  <si>
    <t>入力セル</t>
    <rPh sb="0" eb="2">
      <t>ニュウリョク</t>
    </rPh>
    <phoneticPr fontId="3"/>
  </si>
  <si>
    <t>新規参入/既存</t>
    <rPh sb="0" eb="2">
      <t>シンキ</t>
    </rPh>
    <rPh sb="2" eb="4">
      <t>サンニュウ</t>
    </rPh>
    <rPh sb="5" eb="7">
      <t>キゾン</t>
    </rPh>
    <phoneticPr fontId="3"/>
  </si>
  <si>
    <t>算定対象年月</t>
    <rPh sb="0" eb="2">
      <t>サンテイ</t>
    </rPh>
    <rPh sb="2" eb="4">
      <t>タイショウ</t>
    </rPh>
    <rPh sb="4" eb="6">
      <t>ネンゲツ</t>
    </rPh>
    <phoneticPr fontId="3"/>
  </si>
  <si>
    <t>*3</t>
    <phoneticPr fontId="3"/>
  </si>
  <si>
    <t>シェア変動考慮後のkW（推定）*2</t>
    <rPh sb="3" eb="8">
      <t>ヘンドウコウリョゴ</t>
    </rPh>
    <rPh sb="12" eb="14">
      <t>スイテイ</t>
    </rPh>
    <phoneticPr fontId="3"/>
  </si>
  <si>
    <t>DB1</t>
    <phoneticPr fontId="3"/>
  </si>
  <si>
    <t>DB2</t>
    <phoneticPr fontId="3"/>
  </si>
  <si>
    <t>計</t>
    <rPh sb="0" eb="1">
      <t>ケイ</t>
    </rPh>
    <phoneticPr fontId="3"/>
  </si>
  <si>
    <t>当該エリアの全小売電気事業者の負担総額(市場退出反映済)</t>
    <rPh sb="0" eb="2">
      <t>トウガイ</t>
    </rPh>
    <rPh sb="6" eb="7">
      <t>ゼン</t>
    </rPh>
    <rPh sb="7" eb="9">
      <t>コウリ</t>
    </rPh>
    <rPh sb="9" eb="11">
      <t>デンキ</t>
    </rPh>
    <rPh sb="11" eb="14">
      <t>ジギョウシャ</t>
    </rPh>
    <rPh sb="15" eb="17">
      <t>フタン</t>
    </rPh>
    <rPh sb="17" eb="19">
      <t>ソウガク</t>
    </rPh>
    <rPh sb="20" eb="27">
      <t>シジョウタイシュツハンエイスミ</t>
    </rPh>
    <phoneticPr fontId="2"/>
  </si>
  <si>
    <t>合計</t>
    <rPh sb="0" eb="2">
      <t>ゴウケイ</t>
    </rPh>
    <phoneticPr fontId="3"/>
  </si>
  <si>
    <t>※本機関のお知らせページに記載の値を入力してください。</t>
    <rPh sb="1" eb="4">
      <t>ホンキカン</t>
    </rPh>
    <rPh sb="6" eb="7">
      <t>シ</t>
    </rPh>
    <rPh sb="13" eb="15">
      <t>キサイ</t>
    </rPh>
    <rPh sb="16" eb="17">
      <t>アタイ</t>
    </rPh>
    <rPh sb="18" eb="20">
      <t>ニュウリョク</t>
    </rPh>
    <phoneticPr fontId="3"/>
  </si>
  <si>
    <t>ピーク時電力kW</t>
    <rPh sb="3" eb="4">
      <t>ジ</t>
    </rPh>
    <rPh sb="4" eb="6">
      <t>デンリョク</t>
    </rPh>
    <phoneticPr fontId="3"/>
  </si>
  <si>
    <t>ピーク託送契約電力kW</t>
    <rPh sb="3" eb="9">
      <t>タクソウケイヤクデンリョク</t>
    </rPh>
    <phoneticPr fontId="3"/>
  </si>
  <si>
    <t>負担分の比率(％)　※小数点第3位を四捨五入した概算比率</t>
    <rPh sb="0" eb="3">
      <t>フタンブン</t>
    </rPh>
    <rPh sb="4" eb="6">
      <t>ヒリツ</t>
    </rPh>
    <rPh sb="11" eb="14">
      <t>ショウスウテン</t>
    </rPh>
    <rPh sb="14" eb="15">
      <t>ダイ</t>
    </rPh>
    <rPh sb="16" eb="17">
      <t>イ</t>
    </rPh>
    <rPh sb="18" eb="22">
      <t>シシャゴニュウ</t>
    </rPh>
    <rPh sb="24" eb="26">
      <t>ガイサン</t>
    </rPh>
    <rPh sb="26" eb="28">
      <t>ヒリツ</t>
    </rPh>
    <phoneticPr fontId="3"/>
  </si>
  <si>
    <t>※シェア変動考慮後のkW(推定)は小数点以下を四捨五入します。</t>
    <phoneticPr fontId="3"/>
  </si>
  <si>
    <t>※各月の請求額は小数点以下の値を四捨五入します。</t>
    <phoneticPr fontId="3"/>
  </si>
  <si>
    <t>※請求額通知書 「2.算定諸元情報（請求対象月分）」に記載の負担比率となります。</t>
    <rPh sb="1" eb="4">
      <t>セイキュウガク</t>
    </rPh>
    <rPh sb="4" eb="7">
      <t>ツウチショ</t>
    </rPh>
    <rPh sb="11" eb="13">
      <t>サンテイ</t>
    </rPh>
    <rPh sb="13" eb="15">
      <t>ショゲン</t>
    </rPh>
    <rPh sb="15" eb="17">
      <t>ジョウホウ</t>
    </rPh>
    <rPh sb="18" eb="20">
      <t>セイキュウ</t>
    </rPh>
    <rPh sb="20" eb="22">
      <t>タイショウ</t>
    </rPh>
    <rPh sb="22" eb="23">
      <t>ツキ</t>
    </rPh>
    <rPh sb="23" eb="24">
      <t>ブン</t>
    </rPh>
    <rPh sb="27" eb="29">
      <t>キサイ</t>
    </rPh>
    <rPh sb="30" eb="32">
      <t>フタン</t>
    </rPh>
    <rPh sb="32" eb="34">
      <t>ヒリツ</t>
    </rPh>
    <phoneticPr fontId="3"/>
  </si>
  <si>
    <t>※プルダウンにて算定対象月を選択してください。</t>
    <rPh sb="8" eb="10">
      <t>サンテイ</t>
    </rPh>
    <rPh sb="10" eb="12">
      <t>タイショウ</t>
    </rPh>
    <rPh sb="12" eb="13">
      <t>ヅキ</t>
    </rPh>
    <rPh sb="14" eb="16">
      <t>センタク</t>
    </rPh>
    <phoneticPr fontId="3"/>
  </si>
  <si>
    <t>※プルダウンにてエリアを選択してください。</t>
    <rPh sb="12" eb="14">
      <t>センタク</t>
    </rPh>
    <phoneticPr fontId="3"/>
  </si>
  <si>
    <t>※本機関のお知らせページに記載の当該エリアの全小売電気事業者の負担総額（年額）です。</t>
    <rPh sb="1" eb="4">
      <t>ホンキカン</t>
    </rPh>
    <rPh sb="6" eb="7">
      <t>シ</t>
    </rPh>
    <rPh sb="13" eb="15">
      <t>キサイ</t>
    </rPh>
    <rPh sb="16" eb="18">
      <t>トウガイ</t>
    </rPh>
    <rPh sb="22" eb="23">
      <t>ゼン</t>
    </rPh>
    <rPh sb="23" eb="25">
      <t>コウリ</t>
    </rPh>
    <rPh sb="25" eb="27">
      <t>デンキ</t>
    </rPh>
    <rPh sb="27" eb="30">
      <t>ジギョウシャ</t>
    </rPh>
    <rPh sb="31" eb="33">
      <t>フタン</t>
    </rPh>
    <rPh sb="33" eb="35">
      <t>ソウガク</t>
    </rPh>
    <rPh sb="36" eb="38">
      <t>ネンガク</t>
    </rPh>
    <phoneticPr fontId="3"/>
  </si>
  <si>
    <t>※請求額通知書 「2.算定諸元情報（請求対象月分）」に記載の当該エリアの全小売電気事業者の負担総額（月額）です。</t>
    <rPh sb="1" eb="4">
      <t>セイキュウガク</t>
    </rPh>
    <rPh sb="4" eb="7">
      <t>ツウチショ</t>
    </rPh>
    <rPh sb="11" eb="13">
      <t>サンテイ</t>
    </rPh>
    <rPh sb="13" eb="15">
      <t>ショゲン</t>
    </rPh>
    <rPh sb="15" eb="17">
      <t>ジョウホウ</t>
    </rPh>
    <rPh sb="18" eb="20">
      <t>セイキュウ</t>
    </rPh>
    <rPh sb="20" eb="22">
      <t>タイショウ</t>
    </rPh>
    <rPh sb="22" eb="23">
      <t>ツキ</t>
    </rPh>
    <rPh sb="23" eb="24">
      <t>ブン</t>
    </rPh>
    <rPh sb="27" eb="29">
      <t>キサイ</t>
    </rPh>
    <rPh sb="30" eb="32">
      <t>トウガイ</t>
    </rPh>
    <rPh sb="36" eb="37">
      <t>ゼン</t>
    </rPh>
    <rPh sb="37" eb="39">
      <t>コウリ</t>
    </rPh>
    <rPh sb="39" eb="41">
      <t>デンキ</t>
    </rPh>
    <rPh sb="41" eb="44">
      <t>ジギョウシャ</t>
    </rPh>
    <rPh sb="45" eb="49">
      <t>フタンソウガク</t>
    </rPh>
    <rPh sb="50" eb="52">
      <t>ゲツガク</t>
    </rPh>
    <phoneticPr fontId="3"/>
  </si>
  <si>
    <r>
      <t>エリア別の負担総額［円］</t>
    </r>
    <r>
      <rPr>
        <sz val="11"/>
        <color theme="1"/>
        <rFont val="游ゴシック"/>
        <family val="3"/>
        <charset val="128"/>
        <scheme val="minor"/>
      </rPr>
      <t>*1</t>
    </r>
    <rPh sb="3" eb="4">
      <t>ベツ</t>
    </rPh>
    <rPh sb="5" eb="9">
      <t>フタンソウガク</t>
    </rPh>
    <rPh sb="10" eb="11">
      <t>エン</t>
    </rPh>
    <phoneticPr fontId="2"/>
  </si>
  <si>
    <t>容量拠出金請求額(円)*3</t>
    <rPh sb="0" eb="8">
      <t>ヨウリョウキョシュツキンセイキュウガク</t>
    </rPh>
    <rPh sb="9" eb="10">
      <t>エン</t>
    </rPh>
    <phoneticPr fontId="3"/>
  </si>
  <si>
    <t>※シェア変動考慮後の配分比率（負担比率）は小数点以下16位まで計算します（小数点以下17位を四捨五入）。</t>
    <rPh sb="4" eb="6">
      <t>ヘンドウ</t>
    </rPh>
    <rPh sb="6" eb="8">
      <t>コウリョ</t>
    </rPh>
    <rPh sb="8" eb="9">
      <t>ゴ</t>
    </rPh>
    <rPh sb="10" eb="12">
      <t>ハイブン</t>
    </rPh>
    <rPh sb="12" eb="14">
      <t>ヒリツ</t>
    </rPh>
    <rPh sb="15" eb="17">
      <t>フタン</t>
    </rPh>
    <rPh sb="17" eb="19">
      <t>ヒリツ</t>
    </rPh>
    <rPh sb="21" eb="24">
      <t>ショウスウテン</t>
    </rPh>
    <rPh sb="24" eb="26">
      <t>イカ</t>
    </rPh>
    <rPh sb="28" eb="29">
      <t>イ</t>
    </rPh>
    <rPh sb="31" eb="33">
      <t>ケイサン</t>
    </rPh>
    <rPh sb="37" eb="40">
      <t>ショウスウテン</t>
    </rPh>
    <rPh sb="40" eb="42">
      <t>イカ</t>
    </rPh>
    <rPh sb="44" eb="45">
      <t>イ</t>
    </rPh>
    <rPh sb="46" eb="50">
      <t>シシャゴニュウ</t>
    </rPh>
    <phoneticPr fontId="3"/>
  </si>
  <si>
    <t>小売電気事業者向け容量拠出金請求額検算ツール</t>
    <rPh sb="0" eb="2">
      <t>コウリ</t>
    </rPh>
    <rPh sb="2" eb="4">
      <t>デンキ</t>
    </rPh>
    <rPh sb="4" eb="7">
      <t>ジギョウシャ</t>
    </rPh>
    <rPh sb="7" eb="8">
      <t>ム</t>
    </rPh>
    <rPh sb="9" eb="14">
      <t>ヨウリョウキョシュツキン</t>
    </rPh>
    <rPh sb="14" eb="17">
      <t>セイキュウガク</t>
    </rPh>
    <rPh sb="17" eb="19">
      <t>ケンザン</t>
    </rPh>
    <phoneticPr fontId="3"/>
  </si>
  <si>
    <t>エリア別の負担総額は、年間負担総額を12(か月)で割り、小数点以下の値を切り下げします（4月～2月分）。その上で年間負担総額との差分を3月分に上乗せします。</t>
    <rPh sb="3" eb="4">
      <t>ベツ</t>
    </rPh>
    <rPh sb="5" eb="7">
      <t>フタン</t>
    </rPh>
    <rPh sb="7" eb="9">
      <t>ソウガク</t>
    </rPh>
    <rPh sb="11" eb="13">
      <t>ネンカン</t>
    </rPh>
    <rPh sb="13" eb="15">
      <t>フタン</t>
    </rPh>
    <rPh sb="15" eb="17">
      <t>ソウガク</t>
    </rPh>
    <rPh sb="22" eb="23">
      <t>ゲツ</t>
    </rPh>
    <rPh sb="25" eb="26">
      <t>ワ</t>
    </rPh>
    <rPh sb="28" eb="33">
      <t>ショウスウテンイカ</t>
    </rPh>
    <rPh sb="34" eb="35">
      <t>アタイ</t>
    </rPh>
    <rPh sb="36" eb="37">
      <t>キ</t>
    </rPh>
    <rPh sb="38" eb="39">
      <t>サ</t>
    </rPh>
    <rPh sb="45" eb="46">
      <t>ガツ</t>
    </rPh>
    <rPh sb="48" eb="49">
      <t>ガツ</t>
    </rPh>
    <rPh sb="49" eb="50">
      <t>ブン</t>
    </rPh>
    <rPh sb="54" eb="55">
      <t>ウエ</t>
    </rPh>
    <rPh sb="56" eb="58">
      <t>ネンカン</t>
    </rPh>
    <rPh sb="58" eb="62">
      <t>フタンソウガク</t>
    </rPh>
    <rPh sb="64" eb="66">
      <t>サブン</t>
    </rPh>
    <rPh sb="68" eb="70">
      <t>ガツブン</t>
    </rPh>
    <rPh sb="71" eb="73">
      <t>ウワノ</t>
    </rPh>
    <phoneticPr fontId="3"/>
  </si>
  <si>
    <t>※請求額通知書 「1.容量拠出金請求額」の備考欄に記載の値を入力してください。</t>
    <rPh sb="11" eb="13">
      <t>ヨウリョウ</t>
    </rPh>
    <rPh sb="13" eb="16">
      <t>キョシュツキン</t>
    </rPh>
    <rPh sb="16" eb="19">
      <t>セイキュウガク</t>
    </rPh>
    <rPh sb="21" eb="23">
      <t>ビコウ</t>
    </rPh>
    <rPh sb="23" eb="24">
      <t>ラン</t>
    </rPh>
    <rPh sb="28" eb="29">
      <t>アタイ</t>
    </rPh>
    <rPh sb="30" eb="32">
      <t>ニュウリョク</t>
    </rPh>
    <phoneticPr fontId="3"/>
  </si>
  <si>
    <t>※本機関のお知らせページに記載の値を入力してください（新規参入の場合のみ）。</t>
    <rPh sb="1" eb="4">
      <t>ホンキカン</t>
    </rPh>
    <rPh sb="6" eb="7">
      <t>シ</t>
    </rPh>
    <rPh sb="13" eb="15">
      <t>キサイ</t>
    </rPh>
    <rPh sb="16" eb="17">
      <t>アタイ</t>
    </rPh>
    <rPh sb="18" eb="20">
      <t>ニュウリョク</t>
    </rPh>
    <rPh sb="27" eb="29">
      <t>シンキ</t>
    </rPh>
    <rPh sb="29" eb="31">
      <t>サンニュウ</t>
    </rPh>
    <rPh sb="32" eb="34">
      <t>バアイ</t>
    </rPh>
    <phoneticPr fontId="3"/>
  </si>
  <si>
    <t>当該エリアの全小売電気事業者のシェア変動考慮後のkW（推定)合計</t>
    <rPh sb="0" eb="2">
      <t>トウガイ</t>
    </rPh>
    <rPh sb="6" eb="9">
      <t>ゼンコウリ</t>
    </rPh>
    <rPh sb="9" eb="14">
      <t>デンキジギョウシャ</t>
    </rPh>
    <rPh sb="18" eb="20">
      <t>ヘンドウ</t>
    </rPh>
    <rPh sb="20" eb="23">
      <t>コウリョゴ</t>
    </rPh>
    <rPh sb="27" eb="29">
      <t>スイテイ</t>
    </rPh>
    <rPh sb="30" eb="32">
      <t>ゴウケイ</t>
    </rPh>
    <phoneticPr fontId="3"/>
  </si>
  <si>
    <t>新規参入におけるシェア変動考慮後のkW（推定）は、小数点以下を四捨五入した端数を新規参入事業者のエリア最大シェア事業者にて調整します。</t>
    <rPh sb="0" eb="2">
      <t>シンキ</t>
    </rPh>
    <rPh sb="2" eb="4">
      <t>サンニュウ</t>
    </rPh>
    <rPh sb="11" eb="13">
      <t>ヘンドウ</t>
    </rPh>
    <rPh sb="13" eb="16">
      <t>コウリョゴ</t>
    </rPh>
    <rPh sb="20" eb="22">
      <t>スイテイ</t>
    </rPh>
    <rPh sb="25" eb="30">
      <t>ショウスウテンイカ</t>
    </rPh>
    <rPh sb="31" eb="35">
      <t>シシャゴニュウ</t>
    </rPh>
    <rPh sb="37" eb="39">
      <t>ハスウ</t>
    </rPh>
    <rPh sb="40" eb="42">
      <t>シンキ</t>
    </rPh>
    <rPh sb="42" eb="44">
      <t>サンニュウ</t>
    </rPh>
    <rPh sb="44" eb="47">
      <t>ジギョウシャ</t>
    </rPh>
    <rPh sb="61" eb="63">
      <t>チョウセイ</t>
    </rPh>
    <phoneticPr fontId="3"/>
  </si>
  <si>
    <t>容量拠出金請求額(円)は小数点以下を四捨五入した端数をエリア最大事業者への請求額にて調整するため、請求額通知書の金額と異なる場合があります。</t>
    <rPh sb="0" eb="8">
      <t>ヨウリョウキョシュツキンセイキュウガク</t>
    </rPh>
    <rPh sb="9" eb="10">
      <t>エン</t>
    </rPh>
    <rPh sb="12" eb="15">
      <t>ショウスウテン</t>
    </rPh>
    <rPh sb="15" eb="17">
      <t>イカ</t>
    </rPh>
    <rPh sb="18" eb="22">
      <t>シシャゴニュウ</t>
    </rPh>
    <rPh sb="24" eb="26">
      <t>ハスウ</t>
    </rPh>
    <rPh sb="30" eb="32">
      <t>サイダイ</t>
    </rPh>
    <rPh sb="32" eb="35">
      <t>ジギョウシャ</t>
    </rPh>
    <rPh sb="37" eb="40">
      <t>セイキュウガク</t>
    </rPh>
    <rPh sb="42" eb="44">
      <t>チョウセイ</t>
    </rPh>
    <rPh sb="49" eb="52">
      <t>セイキュウガク</t>
    </rPh>
    <rPh sb="52" eb="55">
      <t>ツウチショ</t>
    </rPh>
    <rPh sb="56" eb="58">
      <t>キンガク</t>
    </rPh>
    <phoneticPr fontId="3"/>
  </si>
  <si>
    <t>そのため、請求額通知書と本ツールの容量拠出金請求額(円)に差異が生じる場合があります。</t>
    <rPh sb="26" eb="27">
      <t>エン</t>
    </rPh>
    <rPh sb="29" eb="31">
      <t>サイ</t>
    </rPh>
    <rPh sb="32" eb="33">
      <t>ショウ</t>
    </rPh>
    <rPh sb="35" eb="37">
      <t>バアイ</t>
    </rPh>
    <phoneticPr fontId="3"/>
  </si>
  <si>
    <t>※容量拠出金請求額通知書に記載の金額および本ツールの金額は全て税抜です。</t>
    <rPh sb="1" eb="3">
      <t>ヨウリョウ</t>
    </rPh>
    <rPh sb="3" eb="6">
      <t>キョシュツキン</t>
    </rPh>
    <rPh sb="6" eb="9">
      <t>セイキュウガク</t>
    </rPh>
    <rPh sb="9" eb="12">
      <t>ツウチショ</t>
    </rPh>
    <rPh sb="13" eb="15">
      <t>キサイ</t>
    </rPh>
    <rPh sb="16" eb="18">
      <t>キンガク</t>
    </rPh>
    <rPh sb="21" eb="22">
      <t>ホン</t>
    </rPh>
    <rPh sb="26" eb="28">
      <t>キンガク</t>
    </rPh>
    <rPh sb="29" eb="30">
      <t>スベ</t>
    </rPh>
    <rPh sb="31" eb="33">
      <t>ゼイヌ</t>
    </rPh>
    <phoneticPr fontId="3"/>
  </si>
  <si>
    <t>託送契約電力kW</t>
    <rPh sb="0" eb="2">
      <t>タクソウ</t>
    </rPh>
    <rPh sb="2" eb="4">
      <t>ケイヤク</t>
    </rPh>
    <rPh sb="4" eb="6">
      <t>デンリョク</t>
    </rPh>
    <phoneticPr fontId="3"/>
  </si>
  <si>
    <t>当該エリアの既存事業者のエリアシェアkW</t>
    <rPh sb="0" eb="2">
      <t>トウガイ</t>
    </rPh>
    <rPh sb="6" eb="8">
      <t>キソン</t>
    </rPh>
    <rPh sb="8" eb="11">
      <t>ジギョウシャ</t>
    </rPh>
    <phoneticPr fontId="2"/>
  </si>
  <si>
    <t>当該エリアの既存事業者の託送契約電力kW合計</t>
    <rPh sb="0" eb="2">
      <t>トウガイ</t>
    </rPh>
    <rPh sb="6" eb="8">
      <t>キソン</t>
    </rPh>
    <rPh sb="8" eb="11">
      <t>ジギョウシャ</t>
    </rPh>
    <rPh sb="12" eb="18">
      <t>タクソウケイヤクデンリョク</t>
    </rPh>
    <rPh sb="20" eb="22">
      <t>ゴウケイ</t>
    </rPh>
    <phoneticPr fontId="2"/>
  </si>
  <si>
    <t>当該エリアの既存事業者のエリアシェアkW</t>
    <rPh sb="0" eb="2">
      <t>トウガイ</t>
    </rPh>
    <rPh sb="6" eb="8">
      <t>キソン</t>
    </rPh>
    <rPh sb="8" eb="11">
      <t>ジギョウシャ</t>
    </rPh>
    <phoneticPr fontId="3"/>
  </si>
  <si>
    <t>当該エリアの既存事業者の託送契約電力kW合計</t>
    <rPh sb="0" eb="2">
      <t>トウガイ</t>
    </rPh>
    <rPh sb="6" eb="8">
      <t>キソン</t>
    </rPh>
    <rPh sb="8" eb="11">
      <t>ジギョウシャ</t>
    </rPh>
    <rPh sb="12" eb="18">
      <t>タクソウケイヤクデンリョク</t>
    </rPh>
    <rPh sb="20" eb="22">
      <t>ゴウケイ</t>
    </rPh>
    <phoneticPr fontId="3"/>
  </si>
  <si>
    <t>*4</t>
  </si>
  <si>
    <t>端数調整対象となる事業者は、T31、T34セルに端数調整値・端数調整額を入力いただくことで、端数調整を反映した検算結果をご確認いただけます。</t>
    <rPh sb="0" eb="4">
      <t>ハスウチョウセイ</t>
    </rPh>
    <rPh sb="4" eb="6">
      <t>タイショウ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</si>
</sst>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Red]\-#,##0.000"/>
    <numFmt numFmtId="177" formatCode="#,##0.0000000000000000;[Red]\-#,##0.0000000000000000"/>
  </numFmts>
  <fonts count="15">
    <font>
      <sz val="11"/>
      <color theme="1"/>
      <name val="游ゴシック"/>
      <family val="2"/>
      <scheme val="minor"/>
    </font>
    <font>
      <sz val="11"/>
      <color theme="1"/>
      <name val="游ゴシック"/>
      <family val="2"/>
      <scheme val="minor"/>
    </font>
    <font>
      <sz val="18"/>
      <color theme="3"/>
      <name val="游ゴシック Light"/>
      <family val="2"/>
      <charset val="128"/>
      <scheme val="major"/>
    </font>
    <font>
      <sz val="6"/>
      <name val="游ゴシック"/>
      <family val="3"/>
      <charset val="128"/>
      <scheme val="minor"/>
    </font>
    <font>
      <u/>
      <sz val="11"/>
      <color theme="1"/>
      <name val="游ゴシック"/>
      <family val="2"/>
      <scheme val="minor"/>
    </font>
    <font>
      <b/>
      <sz val="11"/>
      <color theme="1"/>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sz val="11"/>
      <name val="游ゴシック"/>
      <family val="3"/>
      <charset val="128"/>
      <scheme val="minor"/>
    </font>
    <font>
      <b/>
      <sz val="11"/>
      <name val="游ゴシック"/>
      <family val="3"/>
      <charset val="128"/>
      <scheme val="minor"/>
    </font>
    <font>
      <sz val="11"/>
      <name val="游ゴシック"/>
      <family val="2"/>
      <scheme val="minor"/>
    </font>
    <font>
      <sz val="11"/>
      <color theme="1"/>
      <name val="游ゴシック"/>
      <family val="3"/>
      <charset val="128"/>
      <scheme val="minor"/>
    </font>
    <font>
      <b/>
      <u/>
      <sz val="11"/>
      <color rgb="FFFF0000"/>
      <name val="游ゴシック"/>
      <family val="3"/>
      <charset val="128"/>
      <scheme val="minor"/>
    </font>
    <font>
      <sz val="10.5"/>
      <color theme="1"/>
      <name val="ＭＳ 明朝"/>
      <family val="1"/>
      <charset val="128"/>
    </font>
    <font>
      <sz val="9"/>
      <color theme="1"/>
      <name val="ＭＳ 明朝"/>
      <family val="1"/>
      <charset val="128"/>
    </font>
  </fonts>
  <fills count="7">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6" tint="0.79998168889431442"/>
        <bgColor indexed="64"/>
      </patternFill>
    </fill>
    <fill>
      <patternFill patternType="solid">
        <fgColor theme="7" tint="0.79998168889431442"/>
        <bgColor indexed="64"/>
      </patternFill>
    </fill>
  </fills>
  <borders count="7">
    <border>
      <left/>
      <right/>
      <top/>
      <bottom/>
      <diagonal/>
    </border>
    <border>
      <left/>
      <right/>
      <top style="hair">
        <color theme="1" tint="0.499984740745262"/>
      </top>
      <bottom style="hair">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hair">
        <color theme="1" tint="0.499984740745262"/>
      </top>
      <bottom/>
      <diagonal/>
    </border>
    <border>
      <left/>
      <right/>
      <top/>
      <bottom style="hair">
        <color theme="1" tint="0.499984740745262"/>
      </bottom>
      <diagonal/>
    </border>
    <border>
      <left style="thin">
        <color indexed="64"/>
      </left>
      <right style="thin">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diagonal/>
    </border>
  </borders>
  <cellStyleXfs count="3">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63">
    <xf numFmtId="0" fontId="0" fillId="0" borderId="0" xfId="0"/>
    <xf numFmtId="0" fontId="0" fillId="0" borderId="0" xfId="0" applyAlignment="1">
      <alignment vertical="center"/>
    </xf>
    <xf numFmtId="0" fontId="0" fillId="0" borderId="0" xfId="0" applyAlignment="1">
      <alignment vertical="center" wrapText="1"/>
    </xf>
    <xf numFmtId="38" fontId="0" fillId="0" borderId="0" xfId="1" applyFont="1" applyAlignment="1">
      <alignment vertical="center"/>
    </xf>
    <xf numFmtId="0" fontId="4" fillId="0" borderId="0" xfId="0" applyFont="1" applyAlignment="1">
      <alignment vertical="center"/>
    </xf>
    <xf numFmtId="0" fontId="0" fillId="0" borderId="1" xfId="0" applyBorder="1" applyAlignme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0" fillId="0" borderId="2" xfId="0" applyBorder="1"/>
    <xf numFmtId="55" fontId="0" fillId="0" borderId="2" xfId="0" applyNumberFormat="1" applyBorder="1" applyAlignment="1">
      <alignment vertical="center"/>
    </xf>
    <xf numFmtId="38" fontId="0" fillId="0" borderId="2" xfId="1" applyFont="1" applyBorder="1" applyAlignment="1"/>
    <xf numFmtId="0" fontId="6" fillId="0" borderId="0" xfId="0" applyFont="1" applyAlignment="1">
      <alignment vertical="center"/>
    </xf>
    <xf numFmtId="0" fontId="0" fillId="2" borderId="0" xfId="0" applyFill="1" applyAlignment="1">
      <alignment horizontal="center" vertical="center"/>
    </xf>
    <xf numFmtId="0" fontId="7" fillId="0" borderId="1" xfId="0" applyFont="1" applyBorder="1" applyAlignment="1">
      <alignment vertical="center"/>
    </xf>
    <xf numFmtId="0" fontId="5" fillId="0" borderId="0" xfId="0" applyFont="1"/>
    <xf numFmtId="0" fontId="0" fillId="3" borderId="2" xfId="0" applyFill="1" applyBorder="1"/>
    <xf numFmtId="0" fontId="8" fillId="0" borderId="1" xfId="0" applyFont="1" applyBorder="1" applyAlignment="1">
      <alignment vertical="center"/>
    </xf>
    <xf numFmtId="176" fontId="8" fillId="0" borderId="1" xfId="1" applyNumberFormat="1" applyFont="1" applyFill="1" applyBorder="1" applyAlignment="1">
      <alignment horizontal="right" vertical="center"/>
    </xf>
    <xf numFmtId="0" fontId="8" fillId="0" borderId="0" xfId="0" applyFont="1" applyAlignment="1">
      <alignment vertical="center"/>
    </xf>
    <xf numFmtId="0" fontId="9" fillId="0" borderId="1" xfId="0" applyFont="1" applyBorder="1" applyAlignment="1">
      <alignment vertical="center"/>
    </xf>
    <xf numFmtId="55" fontId="9" fillId="0" borderId="1" xfId="0" applyNumberFormat="1" applyFont="1" applyBorder="1" applyAlignment="1">
      <alignment vertical="center"/>
    </xf>
    <xf numFmtId="0" fontId="8" fillId="0" borderId="1" xfId="0" applyFont="1" applyBorder="1" applyAlignment="1">
      <alignment vertical="center" wrapText="1"/>
    </xf>
    <xf numFmtId="38" fontId="8" fillId="0" borderId="1" xfId="1" applyFont="1" applyFill="1" applyBorder="1" applyAlignment="1">
      <alignment vertical="center"/>
    </xf>
    <xf numFmtId="55" fontId="8" fillId="0" borderId="1" xfId="0" applyNumberFormat="1" applyFont="1" applyBorder="1" applyAlignment="1">
      <alignment vertical="center"/>
    </xf>
    <xf numFmtId="55" fontId="8" fillId="0" borderId="1" xfId="0" applyNumberFormat="1" applyFont="1" applyBorder="1" applyAlignment="1">
      <alignment horizontal="right" vertical="center"/>
    </xf>
    <xf numFmtId="0" fontId="0" fillId="0" borderId="6" xfId="0" applyBorder="1"/>
    <xf numFmtId="0" fontId="0" fillId="0" borderId="5" xfId="0" applyBorder="1"/>
    <xf numFmtId="38" fontId="0" fillId="0" borderId="5" xfId="0" applyNumberFormat="1" applyBorder="1"/>
    <xf numFmtId="38" fontId="0" fillId="4" borderId="2" xfId="1" applyFont="1" applyFill="1" applyBorder="1" applyAlignment="1"/>
    <xf numFmtId="38" fontId="0" fillId="4" borderId="6" xfId="1" applyFont="1" applyFill="1" applyBorder="1" applyAlignment="1"/>
    <xf numFmtId="38" fontId="8" fillId="0" borderId="0" xfId="1" applyFont="1" applyFill="1" applyBorder="1" applyAlignment="1">
      <alignment vertical="center" wrapText="1"/>
    </xf>
    <xf numFmtId="0" fontId="0" fillId="0" borderId="0" xfId="0" applyAlignment="1">
      <alignment horizontal="right" vertical="center"/>
    </xf>
    <xf numFmtId="0" fontId="10" fillId="0" borderId="0" xfId="0" applyFont="1" applyAlignment="1">
      <alignment horizontal="right" vertical="center"/>
    </xf>
    <xf numFmtId="0" fontId="12" fillId="0" borderId="0" xfId="0" applyFont="1" applyAlignment="1">
      <alignment vertical="center"/>
    </xf>
    <xf numFmtId="38" fontId="8" fillId="0" borderId="1" xfId="1" applyFont="1" applyBorder="1" applyAlignment="1" applyProtection="1">
      <alignment vertical="center"/>
    </xf>
    <xf numFmtId="55" fontId="0" fillId="0" borderId="1" xfId="0" applyNumberFormat="1" applyBorder="1" applyAlignment="1">
      <alignment horizontal="right" vertical="center"/>
    </xf>
    <xf numFmtId="38" fontId="0" fillId="0" borderId="1" xfId="1" applyFont="1" applyBorder="1" applyAlignment="1" applyProtection="1">
      <alignment vertical="center"/>
    </xf>
    <xf numFmtId="38" fontId="8" fillId="0" borderId="1" xfId="1" applyFont="1" applyFill="1" applyBorder="1" applyAlignment="1" applyProtection="1">
      <alignment vertical="center"/>
    </xf>
    <xf numFmtId="177" fontId="8" fillId="0" borderId="1" xfId="1" applyNumberFormat="1" applyFont="1" applyBorder="1" applyAlignment="1" applyProtection="1">
      <alignment vertical="center"/>
    </xf>
    <xf numFmtId="10" fontId="8" fillId="0" borderId="0" xfId="2" applyNumberFormat="1" applyFont="1" applyAlignment="1" applyProtection="1">
      <alignment vertical="center"/>
    </xf>
    <xf numFmtId="38" fontId="9" fillId="0" borderId="1" xfId="1" applyFont="1" applyBorder="1" applyAlignment="1" applyProtection="1">
      <alignment vertical="center"/>
    </xf>
    <xf numFmtId="38" fontId="8" fillId="2" borderId="1" xfId="1" applyFont="1" applyFill="1" applyBorder="1" applyAlignment="1" applyProtection="1">
      <alignment vertical="center"/>
      <protection locked="0"/>
    </xf>
    <xf numFmtId="38" fontId="0" fillId="2" borderId="1" xfId="1" applyFont="1" applyFill="1" applyBorder="1" applyAlignment="1" applyProtection="1">
      <alignment vertical="center"/>
      <protection locked="0"/>
    </xf>
    <xf numFmtId="0" fontId="0" fillId="2" borderId="1" xfId="0" applyFill="1" applyBorder="1" applyAlignment="1" applyProtection="1">
      <alignment horizontal="right" vertical="center"/>
      <protection locked="0"/>
    </xf>
    <xf numFmtId="55" fontId="0" fillId="2" borderId="1" xfId="0" applyNumberFormat="1" applyFill="1" applyBorder="1" applyAlignment="1" applyProtection="1">
      <alignment vertical="center"/>
      <protection locked="0"/>
    </xf>
    <xf numFmtId="0" fontId="0" fillId="5" borderId="0" xfId="0" applyFill="1" applyAlignment="1" applyProtection="1">
      <alignment vertical="center"/>
      <protection locked="0"/>
    </xf>
    <xf numFmtId="176" fontId="8" fillId="2" borderId="1" xfId="1" applyNumberFormat="1" applyFont="1" applyFill="1" applyBorder="1" applyAlignment="1" applyProtection="1">
      <alignment vertical="center"/>
      <protection locked="0"/>
    </xf>
    <xf numFmtId="176" fontId="8" fillId="0" borderId="1" xfId="1" applyNumberFormat="1" applyFont="1" applyFill="1" applyBorder="1" applyAlignment="1" applyProtection="1">
      <alignment vertical="center"/>
    </xf>
    <xf numFmtId="0" fontId="0" fillId="6" borderId="0" xfId="0" applyFill="1" applyAlignment="1">
      <alignment horizontal="center" vertical="center"/>
    </xf>
    <xf numFmtId="55" fontId="0" fillId="6" borderId="1" xfId="0" applyNumberFormat="1" applyFill="1" applyBorder="1" applyAlignment="1" applyProtection="1">
      <alignment vertical="center"/>
      <protection locked="0"/>
    </xf>
    <xf numFmtId="0" fontId="0" fillId="6" borderId="1" xfId="0" applyFill="1" applyBorder="1" applyAlignment="1" applyProtection="1">
      <alignment horizontal="right" vertical="center"/>
      <protection locked="0"/>
    </xf>
    <xf numFmtId="38" fontId="0" fillId="6" borderId="1" xfId="1" applyFont="1" applyFill="1" applyBorder="1" applyAlignment="1" applyProtection="1">
      <alignment vertical="center"/>
      <protection locked="0"/>
    </xf>
    <xf numFmtId="38" fontId="8" fillId="6" borderId="1" xfId="1" applyFont="1" applyFill="1" applyBorder="1" applyAlignment="1" applyProtection="1">
      <alignment vertical="center"/>
      <protection locked="0"/>
    </xf>
    <xf numFmtId="176" fontId="8" fillId="6" borderId="1" xfId="1" applyNumberFormat="1" applyFont="1" applyFill="1" applyBorder="1" applyAlignment="1" applyProtection="1">
      <alignment vertical="center"/>
      <protection locked="0"/>
    </xf>
    <xf numFmtId="0" fontId="13" fillId="0" borderId="0" xfId="0" applyFont="1"/>
    <xf numFmtId="0" fontId="14" fillId="0" borderId="0" xfId="0" applyFont="1" applyAlignment="1">
      <alignment vertical="center"/>
    </xf>
    <xf numFmtId="0" fontId="13" fillId="0" borderId="0" xfId="0" applyFont="1" applyAlignment="1">
      <alignment vertical="center"/>
    </xf>
    <xf numFmtId="38" fontId="8" fillId="0" borderId="3" xfId="1" applyFont="1" applyFill="1" applyBorder="1" applyAlignment="1">
      <alignment horizontal="left" vertical="center" wrapText="1"/>
    </xf>
    <xf numFmtId="38" fontId="8" fillId="0" borderId="0" xfId="1" applyFont="1" applyFill="1" applyBorder="1" applyAlignment="1">
      <alignment horizontal="left" vertical="center" wrapText="1"/>
    </xf>
    <xf numFmtId="0" fontId="0" fillId="0" borderId="1" xfId="0" applyBorder="1" applyAlignment="1">
      <alignment vertical="center"/>
    </xf>
    <xf numFmtId="0" fontId="8" fillId="0" borderId="3" xfId="0" applyFont="1" applyBorder="1" applyAlignment="1">
      <alignment vertical="center"/>
    </xf>
    <xf numFmtId="0" fontId="8" fillId="0" borderId="0" xfId="0" applyFont="1" applyAlignment="1">
      <alignment vertical="center"/>
    </xf>
    <xf numFmtId="0" fontId="8" fillId="0" borderId="4" xfId="0" applyFont="1" applyBorder="1" applyAlignment="1">
      <alignmen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381000</xdr:colOff>
      <xdr:row>31</xdr:row>
      <xdr:rowOff>108857</xdr:rowOff>
    </xdr:from>
    <xdr:to>
      <xdr:col>1</xdr:col>
      <xdr:colOff>511629</xdr:colOff>
      <xdr:row>31</xdr:row>
      <xdr:rowOff>108857</xdr:rowOff>
    </xdr:to>
    <xdr:cxnSp macro="">
      <xdr:nvCxnSpPr>
        <xdr:cNvPr id="3" name="直線コネクタ 2">
          <a:extLst>
            <a:ext uri="{FF2B5EF4-FFF2-40B4-BE49-F238E27FC236}">
              <a16:creationId xmlns:a16="http://schemas.microsoft.com/office/drawing/2014/main" id="{F86728EA-B280-46ED-AB50-CE5A3F56C876}"/>
            </a:ext>
          </a:extLst>
        </xdr:cNvPr>
        <xdr:cNvCxnSpPr/>
      </xdr:nvCxnSpPr>
      <xdr:spPr>
        <a:xfrm>
          <a:off x="827314" y="7892143"/>
          <a:ext cx="130629"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381000</xdr:colOff>
      <xdr:row>31</xdr:row>
      <xdr:rowOff>113881</xdr:rowOff>
    </xdr:from>
    <xdr:to>
      <xdr:col>1</xdr:col>
      <xdr:colOff>381837</xdr:colOff>
      <xdr:row>32</xdr:row>
      <xdr:rowOff>128953</xdr:rowOff>
    </xdr:to>
    <xdr:cxnSp macro="">
      <xdr:nvCxnSpPr>
        <xdr:cNvPr id="4" name="直線コネクタ 3">
          <a:extLst>
            <a:ext uri="{FF2B5EF4-FFF2-40B4-BE49-F238E27FC236}">
              <a16:creationId xmlns:a16="http://schemas.microsoft.com/office/drawing/2014/main" id="{39C1A4B2-F0A1-4AC7-BCD9-9D022D988920}"/>
            </a:ext>
          </a:extLst>
        </xdr:cNvPr>
        <xdr:cNvCxnSpPr/>
      </xdr:nvCxnSpPr>
      <xdr:spPr>
        <a:xfrm flipH="1">
          <a:off x="832338" y="7892143"/>
          <a:ext cx="837" cy="243672"/>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381838</xdr:colOff>
      <xdr:row>32</xdr:row>
      <xdr:rowOff>119743</xdr:rowOff>
    </xdr:from>
    <xdr:to>
      <xdr:col>1</xdr:col>
      <xdr:colOff>512467</xdr:colOff>
      <xdr:row>32</xdr:row>
      <xdr:rowOff>119743</xdr:rowOff>
    </xdr:to>
    <xdr:cxnSp macro="">
      <xdr:nvCxnSpPr>
        <xdr:cNvPr id="6" name="直線コネクタ 5">
          <a:extLst>
            <a:ext uri="{FF2B5EF4-FFF2-40B4-BE49-F238E27FC236}">
              <a16:creationId xmlns:a16="http://schemas.microsoft.com/office/drawing/2014/main" id="{ACAC8649-B193-4186-A9E2-55D0EB366211}"/>
            </a:ext>
          </a:extLst>
        </xdr:cNvPr>
        <xdr:cNvCxnSpPr/>
      </xdr:nvCxnSpPr>
      <xdr:spPr>
        <a:xfrm>
          <a:off x="833176" y="8126605"/>
          <a:ext cx="130629" cy="0"/>
        </a:xfrm>
        <a:prstGeom prst="line">
          <a:avLst/>
        </a:prstGeom>
        <a:ln w="15875">
          <a:solidFill>
            <a:schemeClr val="tx1"/>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370114</xdr:colOff>
      <xdr:row>19</xdr:row>
      <xdr:rowOff>217716</xdr:rowOff>
    </xdr:from>
    <xdr:to>
      <xdr:col>11</xdr:col>
      <xdr:colOff>566056</xdr:colOff>
      <xdr:row>26</xdr:row>
      <xdr:rowOff>21772</xdr:rowOff>
    </xdr:to>
    <xdr:sp macro="" textlink="">
      <xdr:nvSpPr>
        <xdr:cNvPr id="7" name="右中かっこ 6">
          <a:extLst>
            <a:ext uri="{FF2B5EF4-FFF2-40B4-BE49-F238E27FC236}">
              <a16:creationId xmlns:a16="http://schemas.microsoft.com/office/drawing/2014/main" id="{A99281B5-36B6-424E-A5F9-624BCBBAEE49}"/>
            </a:ext>
          </a:extLst>
        </xdr:cNvPr>
        <xdr:cNvSpPr/>
      </xdr:nvSpPr>
      <xdr:spPr>
        <a:xfrm>
          <a:off x="9612085" y="4572002"/>
          <a:ext cx="195942" cy="2318656"/>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152400</xdr:colOff>
      <xdr:row>29</xdr:row>
      <xdr:rowOff>108857</xdr:rowOff>
    </xdr:from>
    <xdr:to>
      <xdr:col>14</xdr:col>
      <xdr:colOff>729343</xdr:colOff>
      <xdr:row>29</xdr:row>
      <xdr:rowOff>108857</xdr:rowOff>
    </xdr:to>
    <xdr:cxnSp macro="">
      <xdr:nvCxnSpPr>
        <xdr:cNvPr id="8" name="直線コネクタ 7">
          <a:extLst>
            <a:ext uri="{FF2B5EF4-FFF2-40B4-BE49-F238E27FC236}">
              <a16:creationId xmlns:a16="http://schemas.microsoft.com/office/drawing/2014/main" id="{F14B280E-F351-4037-A0CF-8939B47AD221}"/>
            </a:ext>
          </a:extLst>
        </xdr:cNvPr>
        <xdr:cNvCxnSpPr/>
      </xdr:nvCxnSpPr>
      <xdr:spPr>
        <a:xfrm>
          <a:off x="8044543" y="7434943"/>
          <a:ext cx="4354286" cy="0"/>
        </a:xfrm>
        <a:prstGeom prst="line">
          <a:avLst/>
        </a:prstGeom>
        <a:ln w="15875">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718457</xdr:colOff>
      <xdr:row>17</xdr:row>
      <xdr:rowOff>108857</xdr:rowOff>
    </xdr:from>
    <xdr:to>
      <xdr:col>14</xdr:col>
      <xdr:colOff>718457</xdr:colOff>
      <xdr:row>29</xdr:row>
      <xdr:rowOff>108857</xdr:rowOff>
    </xdr:to>
    <xdr:cxnSp macro="">
      <xdr:nvCxnSpPr>
        <xdr:cNvPr id="12" name="直線コネクタ 11">
          <a:extLst>
            <a:ext uri="{FF2B5EF4-FFF2-40B4-BE49-F238E27FC236}">
              <a16:creationId xmlns:a16="http://schemas.microsoft.com/office/drawing/2014/main" id="{F02EBA6D-1217-4187-A0A4-259C19AA833C}"/>
            </a:ext>
          </a:extLst>
        </xdr:cNvPr>
        <xdr:cNvCxnSpPr/>
      </xdr:nvCxnSpPr>
      <xdr:spPr>
        <a:xfrm flipV="1">
          <a:off x="12387943" y="3777343"/>
          <a:ext cx="0" cy="3657600"/>
        </a:xfrm>
        <a:prstGeom prst="line">
          <a:avLst/>
        </a:prstGeom>
        <a:ln w="15875">
          <a:solidFill>
            <a:schemeClr val="tx1"/>
          </a:solidFill>
          <a:prstDash val="dash"/>
          <a:tailEnd type="stealth" w="med"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385141</xdr:colOff>
      <xdr:row>0</xdr:row>
      <xdr:rowOff>1041538</xdr:rowOff>
    </xdr:from>
    <xdr:to>
      <xdr:col>27</xdr:col>
      <xdr:colOff>119941</xdr:colOff>
      <xdr:row>26</xdr:row>
      <xdr:rowOff>91657</xdr:rowOff>
    </xdr:to>
    <xdr:pic>
      <xdr:nvPicPr>
        <xdr:cNvPr id="20" name="図 19">
          <a:extLst>
            <a:ext uri="{FF2B5EF4-FFF2-40B4-BE49-F238E27FC236}">
              <a16:creationId xmlns:a16="http://schemas.microsoft.com/office/drawing/2014/main" id="{3CB7E6D7-848D-C0DC-0D14-A90A2092F4E1}"/>
            </a:ext>
          </a:extLst>
        </xdr:cNvPr>
        <xdr:cNvPicPr>
          <a:picLocks noChangeAspect="1"/>
        </xdr:cNvPicPr>
      </xdr:nvPicPr>
      <xdr:blipFill>
        <a:blip xmlns:r="http://schemas.openxmlformats.org/officeDocument/2006/relationships" r:embed="rId1"/>
        <a:stretch>
          <a:fillRect/>
        </a:stretch>
      </xdr:blipFill>
      <xdr:spPr>
        <a:xfrm>
          <a:off x="15891841" y="1041538"/>
          <a:ext cx="5090571" cy="6060519"/>
        </a:xfrm>
        <a:prstGeom prst="rect">
          <a:avLst/>
        </a:prstGeom>
      </xdr:spPr>
    </xdr:pic>
    <xdr:clientData/>
  </xdr:twoCellAnchor>
  <xdr:twoCellAnchor editAs="oneCell">
    <xdr:from>
      <xdr:col>4</xdr:col>
      <xdr:colOff>221672</xdr:colOff>
      <xdr:row>0</xdr:row>
      <xdr:rowOff>124690</xdr:rowOff>
    </xdr:from>
    <xdr:to>
      <xdr:col>14</xdr:col>
      <xdr:colOff>1048509</xdr:colOff>
      <xdr:row>4</xdr:row>
      <xdr:rowOff>110835</xdr:rowOff>
    </xdr:to>
    <xdr:pic>
      <xdr:nvPicPr>
        <xdr:cNvPr id="15" name="図 14">
          <a:extLst>
            <a:ext uri="{FF2B5EF4-FFF2-40B4-BE49-F238E27FC236}">
              <a16:creationId xmlns:a16="http://schemas.microsoft.com/office/drawing/2014/main" id="{01A61B9C-8DD2-4960-A72F-95BE0D67B98C}"/>
            </a:ext>
          </a:extLst>
        </xdr:cNvPr>
        <xdr:cNvPicPr>
          <a:picLocks noChangeAspect="1"/>
        </xdr:cNvPicPr>
      </xdr:nvPicPr>
      <xdr:blipFill>
        <a:blip xmlns:r="http://schemas.openxmlformats.org/officeDocument/2006/relationships" r:embed="rId2"/>
        <a:stretch>
          <a:fillRect/>
        </a:stretch>
      </xdr:blipFill>
      <xdr:spPr>
        <a:xfrm>
          <a:off x="3920836" y="124690"/>
          <a:ext cx="8516109" cy="1759527"/>
        </a:xfrm>
        <a:prstGeom prst="rect">
          <a:avLst/>
        </a:prstGeom>
      </xdr:spPr>
    </xdr:pic>
    <xdr:clientData/>
  </xdr:twoCellAnchor>
  <xdr:twoCellAnchor>
    <xdr:from>
      <xdr:col>1</xdr:col>
      <xdr:colOff>381000</xdr:colOff>
      <xdr:row>31</xdr:row>
      <xdr:rowOff>108857</xdr:rowOff>
    </xdr:from>
    <xdr:to>
      <xdr:col>1</xdr:col>
      <xdr:colOff>511629</xdr:colOff>
      <xdr:row>31</xdr:row>
      <xdr:rowOff>108857</xdr:rowOff>
    </xdr:to>
    <xdr:cxnSp macro="">
      <xdr:nvCxnSpPr>
        <xdr:cNvPr id="2" name="直線コネクタ 1">
          <a:extLst>
            <a:ext uri="{FF2B5EF4-FFF2-40B4-BE49-F238E27FC236}">
              <a16:creationId xmlns:a16="http://schemas.microsoft.com/office/drawing/2014/main" id="{F9FCAD3C-3B75-459F-B10A-9F3EAAC74C77}"/>
            </a:ext>
          </a:extLst>
        </xdr:cNvPr>
        <xdr:cNvCxnSpPr/>
      </xdr:nvCxnSpPr>
      <xdr:spPr>
        <a:xfrm>
          <a:off x="586740" y="7203077"/>
          <a:ext cx="130629"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381000</xdr:colOff>
      <xdr:row>31</xdr:row>
      <xdr:rowOff>113881</xdr:rowOff>
    </xdr:from>
    <xdr:to>
      <xdr:col>1</xdr:col>
      <xdr:colOff>381837</xdr:colOff>
      <xdr:row>32</xdr:row>
      <xdr:rowOff>128953</xdr:rowOff>
    </xdr:to>
    <xdr:cxnSp macro="">
      <xdr:nvCxnSpPr>
        <xdr:cNvPr id="3" name="直線コネクタ 2">
          <a:extLst>
            <a:ext uri="{FF2B5EF4-FFF2-40B4-BE49-F238E27FC236}">
              <a16:creationId xmlns:a16="http://schemas.microsoft.com/office/drawing/2014/main" id="{9835FF4B-D748-4A8D-98D0-3C62F067777F}"/>
            </a:ext>
          </a:extLst>
        </xdr:cNvPr>
        <xdr:cNvCxnSpPr/>
      </xdr:nvCxnSpPr>
      <xdr:spPr>
        <a:xfrm flipH="1">
          <a:off x="586740" y="7208101"/>
          <a:ext cx="837" cy="243672"/>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381838</xdr:colOff>
      <xdr:row>32</xdr:row>
      <xdr:rowOff>119743</xdr:rowOff>
    </xdr:from>
    <xdr:to>
      <xdr:col>1</xdr:col>
      <xdr:colOff>512467</xdr:colOff>
      <xdr:row>32</xdr:row>
      <xdr:rowOff>119743</xdr:rowOff>
    </xdr:to>
    <xdr:cxnSp macro="">
      <xdr:nvCxnSpPr>
        <xdr:cNvPr id="4" name="直線コネクタ 3">
          <a:extLst>
            <a:ext uri="{FF2B5EF4-FFF2-40B4-BE49-F238E27FC236}">
              <a16:creationId xmlns:a16="http://schemas.microsoft.com/office/drawing/2014/main" id="{74733CFC-74F2-4336-B41D-546FEF2A4DB0}"/>
            </a:ext>
          </a:extLst>
        </xdr:cNvPr>
        <xdr:cNvCxnSpPr/>
      </xdr:nvCxnSpPr>
      <xdr:spPr>
        <a:xfrm>
          <a:off x="587578" y="7442563"/>
          <a:ext cx="130629" cy="0"/>
        </a:xfrm>
        <a:prstGeom prst="line">
          <a:avLst/>
        </a:prstGeom>
        <a:ln w="15875">
          <a:solidFill>
            <a:schemeClr val="tx1"/>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370114</xdr:colOff>
      <xdr:row>19</xdr:row>
      <xdr:rowOff>217716</xdr:rowOff>
    </xdr:from>
    <xdr:to>
      <xdr:col>11</xdr:col>
      <xdr:colOff>566056</xdr:colOff>
      <xdr:row>26</xdr:row>
      <xdr:rowOff>21772</xdr:rowOff>
    </xdr:to>
    <xdr:sp macro="" textlink="">
      <xdr:nvSpPr>
        <xdr:cNvPr id="5" name="右中かっこ 4">
          <a:extLst>
            <a:ext uri="{FF2B5EF4-FFF2-40B4-BE49-F238E27FC236}">
              <a16:creationId xmlns:a16="http://schemas.microsoft.com/office/drawing/2014/main" id="{B628A93E-B472-41BE-A7FE-B8351ADEED41}"/>
            </a:ext>
          </a:extLst>
        </xdr:cNvPr>
        <xdr:cNvSpPr/>
      </xdr:nvSpPr>
      <xdr:spPr>
        <a:xfrm>
          <a:off x="9605554" y="4568736"/>
          <a:ext cx="195942" cy="1404256"/>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152400</xdr:colOff>
      <xdr:row>29</xdr:row>
      <xdr:rowOff>108857</xdr:rowOff>
    </xdr:from>
    <xdr:to>
      <xdr:col>14</xdr:col>
      <xdr:colOff>729343</xdr:colOff>
      <xdr:row>29</xdr:row>
      <xdr:rowOff>108857</xdr:rowOff>
    </xdr:to>
    <xdr:cxnSp macro="">
      <xdr:nvCxnSpPr>
        <xdr:cNvPr id="6" name="直線コネクタ 5">
          <a:extLst>
            <a:ext uri="{FF2B5EF4-FFF2-40B4-BE49-F238E27FC236}">
              <a16:creationId xmlns:a16="http://schemas.microsoft.com/office/drawing/2014/main" id="{B0B8F019-7CA7-40FF-9FD1-18162D00F6B8}"/>
            </a:ext>
          </a:extLst>
        </xdr:cNvPr>
        <xdr:cNvCxnSpPr/>
      </xdr:nvCxnSpPr>
      <xdr:spPr>
        <a:xfrm>
          <a:off x="7795260" y="6745877"/>
          <a:ext cx="4310743" cy="0"/>
        </a:xfrm>
        <a:prstGeom prst="line">
          <a:avLst/>
        </a:prstGeom>
        <a:ln w="15875">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718457</xdr:colOff>
      <xdr:row>17</xdr:row>
      <xdr:rowOff>108857</xdr:rowOff>
    </xdr:from>
    <xdr:to>
      <xdr:col>14</xdr:col>
      <xdr:colOff>718457</xdr:colOff>
      <xdr:row>29</xdr:row>
      <xdr:rowOff>108857</xdr:rowOff>
    </xdr:to>
    <xdr:cxnSp macro="">
      <xdr:nvCxnSpPr>
        <xdr:cNvPr id="7" name="直線コネクタ 6">
          <a:extLst>
            <a:ext uri="{FF2B5EF4-FFF2-40B4-BE49-F238E27FC236}">
              <a16:creationId xmlns:a16="http://schemas.microsoft.com/office/drawing/2014/main" id="{FD2C443A-B169-4919-B5EE-28CDF319EABA}"/>
            </a:ext>
          </a:extLst>
        </xdr:cNvPr>
        <xdr:cNvCxnSpPr/>
      </xdr:nvCxnSpPr>
      <xdr:spPr>
        <a:xfrm flipV="1">
          <a:off x="12095117" y="4002677"/>
          <a:ext cx="0" cy="2743200"/>
        </a:xfrm>
        <a:prstGeom prst="line">
          <a:avLst/>
        </a:prstGeom>
        <a:ln w="15875">
          <a:solidFill>
            <a:schemeClr val="tx1"/>
          </a:solidFill>
          <a:prstDash val="dash"/>
          <a:tailEnd type="stealth"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762000</xdr:colOff>
      <xdr:row>6</xdr:row>
      <xdr:rowOff>8965</xdr:rowOff>
    </xdr:from>
    <xdr:to>
      <xdr:col>7</xdr:col>
      <xdr:colOff>8965</xdr:colOff>
      <xdr:row>7</xdr:row>
      <xdr:rowOff>8965</xdr:rowOff>
    </xdr:to>
    <xdr:sp macro="" textlink="">
      <xdr:nvSpPr>
        <xdr:cNvPr id="21" name="正方形/長方形 20">
          <a:extLst>
            <a:ext uri="{FF2B5EF4-FFF2-40B4-BE49-F238E27FC236}">
              <a16:creationId xmlns:a16="http://schemas.microsoft.com/office/drawing/2014/main" id="{10D21BAA-DCD5-43DA-9060-866DE0C6125E}"/>
            </a:ext>
          </a:extLst>
        </xdr:cNvPr>
        <xdr:cNvSpPr/>
      </xdr:nvSpPr>
      <xdr:spPr>
        <a:xfrm>
          <a:off x="5647765" y="1425389"/>
          <a:ext cx="1559859" cy="233082"/>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762000</xdr:colOff>
      <xdr:row>8</xdr:row>
      <xdr:rowOff>0</xdr:rowOff>
    </xdr:from>
    <xdr:to>
      <xdr:col>7</xdr:col>
      <xdr:colOff>8965</xdr:colOff>
      <xdr:row>9</xdr:row>
      <xdr:rowOff>-1</xdr:rowOff>
    </xdr:to>
    <xdr:sp macro="" textlink="">
      <xdr:nvSpPr>
        <xdr:cNvPr id="30" name="正方形/長方形 29">
          <a:extLst>
            <a:ext uri="{FF2B5EF4-FFF2-40B4-BE49-F238E27FC236}">
              <a16:creationId xmlns:a16="http://schemas.microsoft.com/office/drawing/2014/main" id="{53B778B1-332F-42AC-9EA3-7A83E0A562AB}"/>
            </a:ext>
          </a:extLst>
        </xdr:cNvPr>
        <xdr:cNvSpPr/>
      </xdr:nvSpPr>
      <xdr:spPr>
        <a:xfrm>
          <a:off x="5647765" y="1882588"/>
          <a:ext cx="1559859" cy="233082"/>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763345</xdr:colOff>
      <xdr:row>13</xdr:row>
      <xdr:rowOff>8068</xdr:rowOff>
    </xdr:from>
    <xdr:to>
      <xdr:col>7</xdr:col>
      <xdr:colOff>10310</xdr:colOff>
      <xdr:row>14</xdr:row>
      <xdr:rowOff>8067</xdr:rowOff>
    </xdr:to>
    <xdr:sp macro="" textlink="">
      <xdr:nvSpPr>
        <xdr:cNvPr id="37" name="正方形/長方形 36">
          <a:extLst>
            <a:ext uri="{FF2B5EF4-FFF2-40B4-BE49-F238E27FC236}">
              <a16:creationId xmlns:a16="http://schemas.microsoft.com/office/drawing/2014/main" id="{3FBDAAE7-546C-4221-9FB0-589C03D97401}"/>
            </a:ext>
          </a:extLst>
        </xdr:cNvPr>
        <xdr:cNvSpPr/>
      </xdr:nvSpPr>
      <xdr:spPr>
        <a:xfrm>
          <a:off x="5647765" y="2987488"/>
          <a:ext cx="1555825" cy="228599"/>
        </a:xfrm>
        <a:prstGeom prst="rect">
          <a:avLst/>
        </a:prstGeom>
        <a:noFill/>
        <a:ln w="254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763345</xdr:colOff>
      <xdr:row>15</xdr:row>
      <xdr:rowOff>448</xdr:rowOff>
    </xdr:from>
    <xdr:to>
      <xdr:col>7</xdr:col>
      <xdr:colOff>10310</xdr:colOff>
      <xdr:row>16</xdr:row>
      <xdr:rowOff>447</xdr:rowOff>
    </xdr:to>
    <xdr:sp macro="" textlink="">
      <xdr:nvSpPr>
        <xdr:cNvPr id="46" name="正方形/長方形 45">
          <a:extLst>
            <a:ext uri="{FF2B5EF4-FFF2-40B4-BE49-F238E27FC236}">
              <a16:creationId xmlns:a16="http://schemas.microsoft.com/office/drawing/2014/main" id="{7AC7AFC6-D4D5-4EDD-94A0-F703583D4EAB}"/>
            </a:ext>
          </a:extLst>
        </xdr:cNvPr>
        <xdr:cNvSpPr/>
      </xdr:nvSpPr>
      <xdr:spPr>
        <a:xfrm>
          <a:off x="5647765" y="3437068"/>
          <a:ext cx="1555825" cy="228599"/>
        </a:xfrm>
        <a:prstGeom prst="rect">
          <a:avLst/>
        </a:prstGeom>
        <a:noFill/>
        <a:ln w="254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763345</xdr:colOff>
      <xdr:row>16</xdr:row>
      <xdr:rowOff>448</xdr:rowOff>
    </xdr:from>
    <xdr:to>
      <xdr:col>7</xdr:col>
      <xdr:colOff>10310</xdr:colOff>
      <xdr:row>17</xdr:row>
      <xdr:rowOff>447</xdr:rowOff>
    </xdr:to>
    <xdr:sp macro="" textlink="">
      <xdr:nvSpPr>
        <xdr:cNvPr id="47" name="正方形/長方形 46">
          <a:extLst>
            <a:ext uri="{FF2B5EF4-FFF2-40B4-BE49-F238E27FC236}">
              <a16:creationId xmlns:a16="http://schemas.microsoft.com/office/drawing/2014/main" id="{69F99A05-00EC-402E-9A32-06F7358A4C53}"/>
            </a:ext>
          </a:extLst>
        </xdr:cNvPr>
        <xdr:cNvSpPr/>
      </xdr:nvSpPr>
      <xdr:spPr>
        <a:xfrm>
          <a:off x="5647765" y="3665668"/>
          <a:ext cx="1555825" cy="228599"/>
        </a:xfrm>
        <a:prstGeom prst="rect">
          <a:avLst/>
        </a:prstGeom>
        <a:noFill/>
        <a:ln w="254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585266</xdr:colOff>
      <xdr:row>11</xdr:row>
      <xdr:rowOff>141514</xdr:rowOff>
    </xdr:from>
    <xdr:to>
      <xdr:col>6</xdr:col>
      <xdr:colOff>367553</xdr:colOff>
      <xdr:row>13</xdr:row>
      <xdr:rowOff>185057</xdr:rowOff>
    </xdr:to>
    <xdr:sp macro="" textlink="">
      <xdr:nvSpPr>
        <xdr:cNvPr id="59" name="楕円 58">
          <a:extLst>
            <a:ext uri="{FF2B5EF4-FFF2-40B4-BE49-F238E27FC236}">
              <a16:creationId xmlns:a16="http://schemas.microsoft.com/office/drawing/2014/main" id="{94202E83-707C-4D98-AE82-F2ADC71DB1B4}"/>
            </a:ext>
          </a:extLst>
        </xdr:cNvPr>
        <xdr:cNvSpPr/>
      </xdr:nvSpPr>
      <xdr:spPr>
        <a:xfrm>
          <a:off x="5471031" y="2705420"/>
          <a:ext cx="553251" cy="509708"/>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rPr>
            <a:t>3</a:t>
          </a:r>
          <a:endParaRPr kumimoji="1" lang="ja-JP" altLang="en-US" sz="2000" b="1">
            <a:solidFill>
              <a:schemeClr val="bg1"/>
            </a:solidFill>
          </a:endParaRPr>
        </a:p>
      </xdr:txBody>
    </xdr:sp>
    <xdr:clientData/>
  </xdr:twoCellAnchor>
  <xdr:twoCellAnchor>
    <xdr:from>
      <xdr:col>5</xdr:col>
      <xdr:colOff>585266</xdr:colOff>
      <xdr:row>13</xdr:row>
      <xdr:rowOff>179614</xdr:rowOff>
    </xdr:from>
    <xdr:to>
      <xdr:col>6</xdr:col>
      <xdr:colOff>367553</xdr:colOff>
      <xdr:row>15</xdr:row>
      <xdr:rowOff>223157</xdr:rowOff>
    </xdr:to>
    <xdr:sp macro="" textlink="">
      <xdr:nvSpPr>
        <xdr:cNvPr id="61" name="楕円 60">
          <a:extLst>
            <a:ext uri="{FF2B5EF4-FFF2-40B4-BE49-F238E27FC236}">
              <a16:creationId xmlns:a16="http://schemas.microsoft.com/office/drawing/2014/main" id="{2D8C240F-6ED0-43E1-9445-346C3EA02FFC}"/>
            </a:ext>
          </a:extLst>
        </xdr:cNvPr>
        <xdr:cNvSpPr/>
      </xdr:nvSpPr>
      <xdr:spPr>
        <a:xfrm>
          <a:off x="5471031" y="3209685"/>
          <a:ext cx="553251" cy="509707"/>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rPr>
            <a:t>4</a:t>
          </a:r>
          <a:endParaRPr kumimoji="1" lang="ja-JP" altLang="en-US" sz="2000" b="1">
            <a:solidFill>
              <a:schemeClr val="bg1"/>
            </a:solidFill>
          </a:endParaRPr>
        </a:p>
      </xdr:txBody>
    </xdr:sp>
    <xdr:clientData/>
  </xdr:twoCellAnchor>
  <xdr:twoCellAnchor>
    <xdr:from>
      <xdr:col>5</xdr:col>
      <xdr:colOff>585266</xdr:colOff>
      <xdr:row>15</xdr:row>
      <xdr:rowOff>217714</xdr:rowOff>
    </xdr:from>
    <xdr:to>
      <xdr:col>6</xdr:col>
      <xdr:colOff>367553</xdr:colOff>
      <xdr:row>18</xdr:row>
      <xdr:rowOff>32657</xdr:rowOff>
    </xdr:to>
    <xdr:sp macro="" textlink="">
      <xdr:nvSpPr>
        <xdr:cNvPr id="63" name="楕円 62">
          <a:extLst>
            <a:ext uri="{FF2B5EF4-FFF2-40B4-BE49-F238E27FC236}">
              <a16:creationId xmlns:a16="http://schemas.microsoft.com/office/drawing/2014/main" id="{6EAB0C12-33BF-4AA8-8E2C-A8249A467186}"/>
            </a:ext>
          </a:extLst>
        </xdr:cNvPr>
        <xdr:cNvSpPr/>
      </xdr:nvSpPr>
      <xdr:spPr>
        <a:xfrm>
          <a:off x="5471031" y="3713949"/>
          <a:ext cx="553251" cy="514190"/>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rPr>
            <a:t>5</a:t>
          </a:r>
          <a:endParaRPr kumimoji="1" lang="ja-JP" altLang="en-US" sz="2000" b="1">
            <a:solidFill>
              <a:schemeClr val="bg1"/>
            </a:solidFill>
          </a:endParaRPr>
        </a:p>
      </xdr:txBody>
    </xdr:sp>
    <xdr:clientData/>
  </xdr:twoCellAnchor>
  <xdr:twoCellAnchor>
    <xdr:from>
      <xdr:col>5</xdr:col>
      <xdr:colOff>585266</xdr:colOff>
      <xdr:row>5</xdr:row>
      <xdr:rowOff>54430</xdr:rowOff>
    </xdr:from>
    <xdr:to>
      <xdr:col>6</xdr:col>
      <xdr:colOff>367553</xdr:colOff>
      <xdr:row>7</xdr:row>
      <xdr:rowOff>97973</xdr:rowOff>
    </xdr:to>
    <xdr:sp macro="" textlink="">
      <xdr:nvSpPr>
        <xdr:cNvPr id="66" name="楕円 65">
          <a:extLst>
            <a:ext uri="{FF2B5EF4-FFF2-40B4-BE49-F238E27FC236}">
              <a16:creationId xmlns:a16="http://schemas.microsoft.com/office/drawing/2014/main" id="{DC4B7665-FA42-41AA-91A4-37BF90A773D0}"/>
            </a:ext>
          </a:extLst>
        </xdr:cNvPr>
        <xdr:cNvSpPr/>
      </xdr:nvSpPr>
      <xdr:spPr>
        <a:xfrm>
          <a:off x="5471031" y="1237771"/>
          <a:ext cx="553251" cy="509708"/>
        </a:xfrm>
        <a:prstGeom prst="ellipse">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rPr>
            <a:t>1</a:t>
          </a:r>
          <a:endParaRPr kumimoji="1" lang="ja-JP" altLang="en-US" sz="2000" b="1">
            <a:solidFill>
              <a:schemeClr val="bg1"/>
            </a:solidFill>
          </a:endParaRPr>
        </a:p>
      </xdr:txBody>
    </xdr:sp>
    <xdr:clientData/>
  </xdr:twoCellAnchor>
  <xdr:twoCellAnchor>
    <xdr:from>
      <xdr:col>5</xdr:col>
      <xdr:colOff>585266</xdr:colOff>
      <xdr:row>7</xdr:row>
      <xdr:rowOff>87085</xdr:rowOff>
    </xdr:from>
    <xdr:to>
      <xdr:col>6</xdr:col>
      <xdr:colOff>367553</xdr:colOff>
      <xdr:row>9</xdr:row>
      <xdr:rowOff>130628</xdr:rowOff>
    </xdr:to>
    <xdr:sp macro="" textlink="">
      <xdr:nvSpPr>
        <xdr:cNvPr id="67" name="楕円 66">
          <a:extLst>
            <a:ext uri="{FF2B5EF4-FFF2-40B4-BE49-F238E27FC236}">
              <a16:creationId xmlns:a16="http://schemas.microsoft.com/office/drawing/2014/main" id="{F669C819-8098-47B6-9004-C1A75789F45A}"/>
            </a:ext>
          </a:extLst>
        </xdr:cNvPr>
        <xdr:cNvSpPr/>
      </xdr:nvSpPr>
      <xdr:spPr>
        <a:xfrm>
          <a:off x="5471031" y="1736591"/>
          <a:ext cx="553251" cy="509708"/>
        </a:xfrm>
        <a:prstGeom prst="ellipse">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rPr>
            <a:t>2</a:t>
          </a:r>
          <a:endParaRPr kumimoji="1" lang="ja-JP" altLang="en-US" sz="2000" b="1">
            <a:solidFill>
              <a:schemeClr val="bg1"/>
            </a:solidFill>
          </a:endParaRPr>
        </a:p>
      </xdr:txBody>
    </xdr:sp>
    <xdr:clientData/>
  </xdr:twoCellAnchor>
  <xdr:twoCellAnchor>
    <xdr:from>
      <xdr:col>20</xdr:col>
      <xdr:colOff>235074</xdr:colOff>
      <xdr:row>8</xdr:row>
      <xdr:rowOff>71627</xdr:rowOff>
    </xdr:from>
    <xdr:to>
      <xdr:col>21</xdr:col>
      <xdr:colOff>515500</xdr:colOff>
      <xdr:row>9</xdr:row>
      <xdr:rowOff>204148</xdr:rowOff>
    </xdr:to>
    <xdr:sp macro="" textlink="">
      <xdr:nvSpPr>
        <xdr:cNvPr id="17" name="楕円 16">
          <a:extLst>
            <a:ext uri="{FF2B5EF4-FFF2-40B4-BE49-F238E27FC236}">
              <a16:creationId xmlns:a16="http://schemas.microsoft.com/office/drawing/2014/main" id="{EEF1F90D-6E4C-47F5-BCFB-37B8375A14C7}"/>
            </a:ext>
          </a:extLst>
        </xdr:cNvPr>
        <xdr:cNvSpPr/>
      </xdr:nvSpPr>
      <xdr:spPr>
        <a:xfrm>
          <a:off x="16394444" y="2813170"/>
          <a:ext cx="951317" cy="372717"/>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125524</xdr:colOff>
      <xdr:row>18</xdr:row>
      <xdr:rowOff>166632</xdr:rowOff>
    </xdr:from>
    <xdr:to>
      <xdr:col>25</xdr:col>
      <xdr:colOff>605309</xdr:colOff>
      <xdr:row>19</xdr:row>
      <xdr:rowOff>179124</xdr:rowOff>
    </xdr:to>
    <xdr:sp macro="" textlink="">
      <xdr:nvSpPr>
        <xdr:cNvPr id="27" name="楕円 26">
          <a:extLst>
            <a:ext uri="{FF2B5EF4-FFF2-40B4-BE49-F238E27FC236}">
              <a16:creationId xmlns:a16="http://schemas.microsoft.com/office/drawing/2014/main" id="{1D456EB4-09AF-45D1-AF0C-F0D779AE0714}"/>
            </a:ext>
          </a:extLst>
        </xdr:cNvPr>
        <xdr:cNvSpPr/>
      </xdr:nvSpPr>
      <xdr:spPr>
        <a:xfrm>
          <a:off x="19639350" y="5277002"/>
          <a:ext cx="479785" cy="252687"/>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399118</xdr:colOff>
      <xdr:row>6</xdr:row>
      <xdr:rowOff>145131</xdr:rowOff>
    </xdr:from>
    <xdr:to>
      <xdr:col>20</xdr:col>
      <xdr:colOff>288328</xdr:colOff>
      <xdr:row>8</xdr:row>
      <xdr:rowOff>192641</xdr:rowOff>
    </xdr:to>
    <xdr:sp macro="" textlink="">
      <xdr:nvSpPr>
        <xdr:cNvPr id="65" name="楕円 64">
          <a:extLst>
            <a:ext uri="{FF2B5EF4-FFF2-40B4-BE49-F238E27FC236}">
              <a16:creationId xmlns:a16="http://schemas.microsoft.com/office/drawing/2014/main" id="{3A873833-D82D-44AC-B014-BA8D2047D938}"/>
            </a:ext>
          </a:extLst>
        </xdr:cNvPr>
        <xdr:cNvSpPr/>
      </xdr:nvSpPr>
      <xdr:spPr>
        <a:xfrm>
          <a:off x="15887596" y="2406283"/>
          <a:ext cx="560102" cy="527901"/>
        </a:xfrm>
        <a:prstGeom prst="ellipse">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rPr>
            <a:t>1</a:t>
          </a:r>
          <a:endParaRPr kumimoji="1" lang="ja-JP" altLang="en-US" sz="2000" b="1">
            <a:solidFill>
              <a:schemeClr val="bg1"/>
            </a:solidFill>
          </a:endParaRPr>
        </a:p>
      </xdr:txBody>
    </xdr:sp>
    <xdr:clientData/>
  </xdr:twoCellAnchor>
  <xdr:twoCellAnchor>
    <xdr:from>
      <xdr:col>25</xdr:col>
      <xdr:colOff>533882</xdr:colOff>
      <xdr:row>16</xdr:row>
      <xdr:rowOff>223008</xdr:rowOff>
    </xdr:from>
    <xdr:to>
      <xdr:col>26</xdr:col>
      <xdr:colOff>423093</xdr:colOff>
      <xdr:row>19</xdr:row>
      <xdr:rowOff>32968</xdr:rowOff>
    </xdr:to>
    <xdr:sp macro="" textlink="">
      <xdr:nvSpPr>
        <xdr:cNvPr id="68" name="楕円 67">
          <a:extLst>
            <a:ext uri="{FF2B5EF4-FFF2-40B4-BE49-F238E27FC236}">
              <a16:creationId xmlns:a16="http://schemas.microsoft.com/office/drawing/2014/main" id="{0389CB60-90BA-4832-AE86-3032038A9D9C}"/>
            </a:ext>
          </a:extLst>
        </xdr:cNvPr>
        <xdr:cNvSpPr/>
      </xdr:nvSpPr>
      <xdr:spPr>
        <a:xfrm>
          <a:off x="20047708" y="4852986"/>
          <a:ext cx="560102" cy="530547"/>
        </a:xfrm>
        <a:prstGeom prst="ellipse">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rPr>
            <a:t>2</a:t>
          </a:r>
          <a:endParaRPr kumimoji="1" lang="ja-JP" altLang="en-US" sz="2000" b="1">
            <a:solidFill>
              <a:schemeClr val="bg1"/>
            </a:solidFill>
          </a:endParaRPr>
        </a:p>
      </xdr:txBody>
    </xdr:sp>
    <xdr:clientData/>
  </xdr:twoCellAnchor>
  <xdr:twoCellAnchor>
    <xdr:from>
      <xdr:col>0</xdr:col>
      <xdr:colOff>130629</xdr:colOff>
      <xdr:row>0</xdr:row>
      <xdr:rowOff>185056</xdr:rowOff>
    </xdr:from>
    <xdr:to>
      <xdr:col>3</xdr:col>
      <xdr:colOff>838200</xdr:colOff>
      <xdr:row>1</xdr:row>
      <xdr:rowOff>76200</xdr:rowOff>
    </xdr:to>
    <xdr:sp macro="" textlink="">
      <xdr:nvSpPr>
        <xdr:cNvPr id="71" name="フローチャート: 処理 70">
          <a:extLst>
            <a:ext uri="{FF2B5EF4-FFF2-40B4-BE49-F238E27FC236}">
              <a16:creationId xmlns:a16="http://schemas.microsoft.com/office/drawing/2014/main" id="{707F4D25-5CE2-46CF-8301-9C86DB1F8227}"/>
            </a:ext>
          </a:extLst>
        </xdr:cNvPr>
        <xdr:cNvSpPr/>
      </xdr:nvSpPr>
      <xdr:spPr>
        <a:xfrm>
          <a:off x="130629" y="185056"/>
          <a:ext cx="3537857" cy="947058"/>
        </a:xfrm>
        <a:prstGeom prst="flowChartProcess">
          <a:avLst/>
        </a:prstGeom>
        <a:ln w="31750">
          <a:solidFill>
            <a:srgbClr val="0070C0"/>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400" b="1">
              <a:latin typeface="Meiryo UI" panose="020B0604030504040204" pitchFamily="50" charset="-128"/>
              <a:ea typeface="Meiryo UI" panose="020B0604030504040204" pitchFamily="50" charset="-128"/>
            </a:rPr>
            <a:t>入力例</a:t>
          </a:r>
          <a:br>
            <a:rPr kumimoji="1" lang="en-US" altLang="ja-JP" sz="2400" b="1">
              <a:latin typeface="Meiryo UI" panose="020B0604030504040204" pitchFamily="50" charset="-128"/>
              <a:ea typeface="Meiryo UI" panose="020B0604030504040204" pitchFamily="50" charset="-128"/>
            </a:rPr>
          </a:br>
          <a:r>
            <a:rPr kumimoji="1" lang="ja-JP" altLang="en-US" sz="1600" b="1">
              <a:latin typeface="Meiryo UI" panose="020B0604030504040204" pitchFamily="50" charset="-128"/>
              <a:ea typeface="Meiryo UI" panose="020B0604030504040204" pitchFamily="50" charset="-128"/>
            </a:rPr>
            <a:t>記載の数値はすべてサンプルです。</a:t>
          </a:r>
          <a:endParaRPr kumimoji="1" lang="ja-JP" altLang="en-US" sz="2400" b="1">
            <a:latin typeface="Meiryo UI" panose="020B0604030504040204" pitchFamily="50" charset="-128"/>
            <a:ea typeface="Meiryo UI" panose="020B0604030504040204" pitchFamily="50" charset="-128"/>
          </a:endParaRPr>
        </a:p>
      </xdr:txBody>
    </xdr:sp>
    <xdr:clientData/>
  </xdr:twoCellAnchor>
  <xdr:twoCellAnchor>
    <xdr:from>
      <xdr:col>1</xdr:col>
      <xdr:colOff>334009</xdr:colOff>
      <xdr:row>23</xdr:row>
      <xdr:rowOff>179639</xdr:rowOff>
    </xdr:from>
    <xdr:to>
      <xdr:col>4</xdr:col>
      <xdr:colOff>40735</xdr:colOff>
      <xdr:row>29</xdr:row>
      <xdr:rowOff>167472</xdr:rowOff>
    </xdr:to>
    <xdr:sp macro="" textlink="">
      <xdr:nvSpPr>
        <xdr:cNvPr id="73" name="吹き出し: 角を丸めた四角形 72">
          <a:extLst>
            <a:ext uri="{FF2B5EF4-FFF2-40B4-BE49-F238E27FC236}">
              <a16:creationId xmlns:a16="http://schemas.microsoft.com/office/drawing/2014/main" id="{FA5A33E7-5806-415A-8B46-6B16D4227F9F}"/>
            </a:ext>
          </a:extLst>
        </xdr:cNvPr>
        <xdr:cNvSpPr/>
      </xdr:nvSpPr>
      <xdr:spPr>
        <a:xfrm>
          <a:off x="539163" y="5443301"/>
          <a:ext cx="3194341" cy="1359433"/>
        </a:xfrm>
        <a:prstGeom prst="wedgeRoundRectCallout">
          <a:avLst>
            <a:gd name="adj1" fmla="val 10531"/>
            <a:gd name="adj2" fmla="val -68523"/>
            <a:gd name="adj3" fmla="val 16667"/>
          </a:avLst>
        </a:prstGeom>
        <a:ln w="31750">
          <a:solidFill>
            <a:srgbClr val="0070C0"/>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latin typeface="Meiryo UI" panose="020B0604030504040204" pitchFamily="50" charset="-128"/>
              <a:ea typeface="Meiryo UI" panose="020B0604030504040204" pitchFamily="50" charset="-128"/>
            </a:rPr>
            <a:t>算定対象年月を選択すると、「夏季・冬季」および対象月の表記が自動で切り替わります。</a:t>
          </a:r>
          <a:endParaRPr kumimoji="1" lang="en-US" altLang="ja-JP" sz="1600" b="1">
            <a:latin typeface="Meiryo UI" panose="020B0604030504040204" pitchFamily="50" charset="-128"/>
            <a:ea typeface="Meiryo UI" panose="020B0604030504040204" pitchFamily="50" charset="-128"/>
          </a:endParaRPr>
        </a:p>
      </xdr:txBody>
    </xdr:sp>
    <xdr:clientData/>
  </xdr:twoCellAnchor>
  <xdr:twoCellAnchor>
    <xdr:from>
      <xdr:col>5</xdr:col>
      <xdr:colOff>136071</xdr:colOff>
      <xdr:row>18</xdr:row>
      <xdr:rowOff>163285</xdr:rowOff>
    </xdr:from>
    <xdr:to>
      <xdr:col>5</xdr:col>
      <xdr:colOff>691243</xdr:colOff>
      <xdr:row>20</xdr:row>
      <xdr:rowOff>206828</xdr:rowOff>
    </xdr:to>
    <xdr:sp macro="" textlink="">
      <xdr:nvSpPr>
        <xdr:cNvPr id="74" name="楕円 73">
          <a:extLst>
            <a:ext uri="{FF2B5EF4-FFF2-40B4-BE49-F238E27FC236}">
              <a16:creationId xmlns:a16="http://schemas.microsoft.com/office/drawing/2014/main" id="{91B6C366-0C5C-486F-ADDF-B30554241DD2}"/>
            </a:ext>
          </a:extLst>
        </xdr:cNvPr>
        <xdr:cNvSpPr/>
      </xdr:nvSpPr>
      <xdr:spPr>
        <a:xfrm>
          <a:off x="5023757" y="4288971"/>
          <a:ext cx="555172" cy="500743"/>
        </a:xfrm>
        <a:prstGeom prst="ellipse">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rPr>
            <a:t>6</a:t>
          </a:r>
          <a:endParaRPr kumimoji="1" lang="ja-JP" altLang="en-US" sz="2000" b="1">
            <a:solidFill>
              <a:schemeClr val="bg1"/>
            </a:solidFill>
          </a:endParaRPr>
        </a:p>
      </xdr:txBody>
    </xdr:sp>
    <xdr:clientData/>
  </xdr:twoCellAnchor>
  <xdr:twoCellAnchor>
    <xdr:from>
      <xdr:col>5</xdr:col>
      <xdr:colOff>136071</xdr:colOff>
      <xdr:row>20</xdr:row>
      <xdr:rowOff>92528</xdr:rowOff>
    </xdr:from>
    <xdr:to>
      <xdr:col>5</xdr:col>
      <xdr:colOff>691243</xdr:colOff>
      <xdr:row>22</xdr:row>
      <xdr:rowOff>136071</xdr:rowOff>
    </xdr:to>
    <xdr:sp macro="" textlink="">
      <xdr:nvSpPr>
        <xdr:cNvPr id="75" name="楕円 74">
          <a:extLst>
            <a:ext uri="{FF2B5EF4-FFF2-40B4-BE49-F238E27FC236}">
              <a16:creationId xmlns:a16="http://schemas.microsoft.com/office/drawing/2014/main" id="{625B1BB3-8C0E-44E9-A7E5-B8C9B3CE73B5}"/>
            </a:ext>
          </a:extLst>
        </xdr:cNvPr>
        <xdr:cNvSpPr/>
      </xdr:nvSpPr>
      <xdr:spPr>
        <a:xfrm>
          <a:off x="5023757" y="4675414"/>
          <a:ext cx="555172" cy="500743"/>
        </a:xfrm>
        <a:prstGeom prst="ellipse">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rPr>
            <a:t>7</a:t>
          </a:r>
          <a:endParaRPr kumimoji="1" lang="ja-JP" altLang="en-US" sz="2000" b="1">
            <a:solidFill>
              <a:schemeClr val="bg1"/>
            </a:solidFill>
          </a:endParaRPr>
        </a:p>
      </xdr:txBody>
    </xdr:sp>
    <xdr:clientData/>
  </xdr:twoCellAnchor>
  <xdr:twoCellAnchor>
    <xdr:from>
      <xdr:col>5</xdr:col>
      <xdr:colOff>136071</xdr:colOff>
      <xdr:row>22</xdr:row>
      <xdr:rowOff>21771</xdr:rowOff>
    </xdr:from>
    <xdr:to>
      <xdr:col>5</xdr:col>
      <xdr:colOff>691243</xdr:colOff>
      <xdr:row>24</xdr:row>
      <xdr:rowOff>65314</xdr:rowOff>
    </xdr:to>
    <xdr:sp macro="" textlink="">
      <xdr:nvSpPr>
        <xdr:cNvPr id="76" name="楕円 75">
          <a:extLst>
            <a:ext uri="{FF2B5EF4-FFF2-40B4-BE49-F238E27FC236}">
              <a16:creationId xmlns:a16="http://schemas.microsoft.com/office/drawing/2014/main" id="{78F93BAA-AC82-46A1-B0F3-ECF5B823062D}"/>
            </a:ext>
          </a:extLst>
        </xdr:cNvPr>
        <xdr:cNvSpPr/>
      </xdr:nvSpPr>
      <xdr:spPr>
        <a:xfrm>
          <a:off x="5023757" y="5061857"/>
          <a:ext cx="555172" cy="500743"/>
        </a:xfrm>
        <a:prstGeom prst="ellipse">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rPr>
            <a:t>8</a:t>
          </a:r>
          <a:endParaRPr kumimoji="1" lang="ja-JP" altLang="en-US" sz="2000" b="1">
            <a:solidFill>
              <a:schemeClr val="bg1"/>
            </a:solidFill>
          </a:endParaRPr>
        </a:p>
      </xdr:txBody>
    </xdr:sp>
    <xdr:clientData/>
  </xdr:twoCellAnchor>
  <xdr:twoCellAnchor>
    <xdr:from>
      <xdr:col>7</xdr:col>
      <xdr:colOff>299356</xdr:colOff>
      <xdr:row>18</xdr:row>
      <xdr:rowOff>174171</xdr:rowOff>
    </xdr:from>
    <xdr:to>
      <xdr:col>9</xdr:col>
      <xdr:colOff>136071</xdr:colOff>
      <xdr:row>20</xdr:row>
      <xdr:rowOff>217714</xdr:rowOff>
    </xdr:to>
    <xdr:sp macro="" textlink="">
      <xdr:nvSpPr>
        <xdr:cNvPr id="77" name="楕円 76">
          <a:extLst>
            <a:ext uri="{FF2B5EF4-FFF2-40B4-BE49-F238E27FC236}">
              <a16:creationId xmlns:a16="http://schemas.microsoft.com/office/drawing/2014/main" id="{07ED786B-51B1-4733-9E57-968E706CBF13}"/>
            </a:ext>
          </a:extLst>
        </xdr:cNvPr>
        <xdr:cNvSpPr/>
      </xdr:nvSpPr>
      <xdr:spPr>
        <a:xfrm>
          <a:off x="7494813" y="4299857"/>
          <a:ext cx="555172" cy="500743"/>
        </a:xfrm>
        <a:prstGeom prst="ellipse">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rPr>
            <a:t>9</a:t>
          </a:r>
          <a:endParaRPr kumimoji="1" lang="ja-JP" altLang="en-US" sz="2000" b="1">
            <a:solidFill>
              <a:schemeClr val="bg1"/>
            </a:solidFill>
          </a:endParaRPr>
        </a:p>
      </xdr:txBody>
    </xdr:sp>
    <xdr:clientData/>
  </xdr:twoCellAnchor>
  <xdr:twoCellAnchor>
    <xdr:from>
      <xdr:col>7</xdr:col>
      <xdr:colOff>299356</xdr:colOff>
      <xdr:row>20</xdr:row>
      <xdr:rowOff>103414</xdr:rowOff>
    </xdr:from>
    <xdr:to>
      <xdr:col>9</xdr:col>
      <xdr:colOff>136071</xdr:colOff>
      <xdr:row>22</xdr:row>
      <xdr:rowOff>146957</xdr:rowOff>
    </xdr:to>
    <xdr:sp macro="" textlink="">
      <xdr:nvSpPr>
        <xdr:cNvPr id="78" name="楕円 77">
          <a:extLst>
            <a:ext uri="{FF2B5EF4-FFF2-40B4-BE49-F238E27FC236}">
              <a16:creationId xmlns:a16="http://schemas.microsoft.com/office/drawing/2014/main" id="{AD3016A5-9EA5-492E-858A-94C37FA0FD09}"/>
            </a:ext>
          </a:extLst>
        </xdr:cNvPr>
        <xdr:cNvSpPr/>
      </xdr:nvSpPr>
      <xdr:spPr>
        <a:xfrm>
          <a:off x="7494813" y="4686300"/>
          <a:ext cx="555172" cy="500743"/>
        </a:xfrm>
        <a:prstGeom prst="ellipse">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bg1"/>
              </a:solidFill>
            </a:rPr>
            <a:t>10</a:t>
          </a:r>
          <a:endParaRPr kumimoji="1" lang="ja-JP" altLang="en-US" sz="1400" b="1">
            <a:solidFill>
              <a:schemeClr val="bg1"/>
            </a:solidFill>
          </a:endParaRPr>
        </a:p>
      </xdr:txBody>
    </xdr:sp>
    <xdr:clientData/>
  </xdr:twoCellAnchor>
  <xdr:twoCellAnchor>
    <xdr:from>
      <xdr:col>7</xdr:col>
      <xdr:colOff>299356</xdr:colOff>
      <xdr:row>22</xdr:row>
      <xdr:rowOff>32657</xdr:rowOff>
    </xdr:from>
    <xdr:to>
      <xdr:col>9</xdr:col>
      <xdr:colOff>136071</xdr:colOff>
      <xdr:row>24</xdr:row>
      <xdr:rowOff>76200</xdr:rowOff>
    </xdr:to>
    <xdr:sp macro="" textlink="">
      <xdr:nvSpPr>
        <xdr:cNvPr id="79" name="楕円 78">
          <a:extLst>
            <a:ext uri="{FF2B5EF4-FFF2-40B4-BE49-F238E27FC236}">
              <a16:creationId xmlns:a16="http://schemas.microsoft.com/office/drawing/2014/main" id="{CB131BAC-671C-40E2-974B-BF76A37779C0}"/>
            </a:ext>
          </a:extLst>
        </xdr:cNvPr>
        <xdr:cNvSpPr/>
      </xdr:nvSpPr>
      <xdr:spPr>
        <a:xfrm>
          <a:off x="7494813" y="5072743"/>
          <a:ext cx="555172" cy="500743"/>
        </a:xfrm>
        <a:prstGeom prst="ellipse">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bg1"/>
              </a:solidFill>
            </a:rPr>
            <a:t>11</a:t>
          </a:r>
          <a:endParaRPr kumimoji="1" lang="ja-JP" altLang="en-US" sz="1400" b="1">
            <a:solidFill>
              <a:schemeClr val="bg1"/>
            </a:solidFill>
          </a:endParaRPr>
        </a:p>
      </xdr:txBody>
    </xdr:sp>
    <xdr:clientData/>
  </xdr:twoCellAnchor>
  <xdr:twoCellAnchor>
    <xdr:from>
      <xdr:col>7</xdr:col>
      <xdr:colOff>310242</xdr:colOff>
      <xdr:row>24</xdr:row>
      <xdr:rowOff>141514</xdr:rowOff>
    </xdr:from>
    <xdr:to>
      <xdr:col>9</xdr:col>
      <xdr:colOff>146957</xdr:colOff>
      <xdr:row>26</xdr:row>
      <xdr:rowOff>185057</xdr:rowOff>
    </xdr:to>
    <xdr:sp macro="" textlink="">
      <xdr:nvSpPr>
        <xdr:cNvPr id="80" name="楕円 79">
          <a:extLst>
            <a:ext uri="{FF2B5EF4-FFF2-40B4-BE49-F238E27FC236}">
              <a16:creationId xmlns:a16="http://schemas.microsoft.com/office/drawing/2014/main" id="{458B7C37-7BC9-481C-80C6-4891ED426452}"/>
            </a:ext>
          </a:extLst>
        </xdr:cNvPr>
        <xdr:cNvSpPr/>
      </xdr:nvSpPr>
      <xdr:spPr>
        <a:xfrm>
          <a:off x="7505699" y="5638800"/>
          <a:ext cx="555172" cy="500743"/>
        </a:xfrm>
        <a:prstGeom prst="ellipse">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bg1"/>
              </a:solidFill>
            </a:rPr>
            <a:t>12</a:t>
          </a:r>
          <a:endParaRPr kumimoji="1" lang="ja-JP" altLang="en-US" sz="1400" b="1">
            <a:solidFill>
              <a:schemeClr val="bg1"/>
            </a:solidFill>
          </a:endParaRPr>
        </a:p>
      </xdr:txBody>
    </xdr:sp>
    <xdr:clientData/>
  </xdr:twoCellAnchor>
  <xdr:twoCellAnchor>
    <xdr:from>
      <xdr:col>9</xdr:col>
      <xdr:colOff>126787</xdr:colOff>
      <xdr:row>15</xdr:row>
      <xdr:rowOff>8964</xdr:rowOff>
    </xdr:from>
    <xdr:to>
      <xdr:col>13</xdr:col>
      <xdr:colOff>313766</xdr:colOff>
      <xdr:row>17</xdr:row>
      <xdr:rowOff>26894</xdr:rowOff>
    </xdr:to>
    <xdr:sp macro="" textlink="">
      <xdr:nvSpPr>
        <xdr:cNvPr id="89" name="吹き出し: 角を丸めた四角形 88">
          <a:extLst>
            <a:ext uri="{FF2B5EF4-FFF2-40B4-BE49-F238E27FC236}">
              <a16:creationId xmlns:a16="http://schemas.microsoft.com/office/drawing/2014/main" id="{3D6788D7-A35B-44FE-A3E5-936F76A0986C}"/>
            </a:ext>
          </a:extLst>
        </xdr:cNvPr>
        <xdr:cNvSpPr/>
      </xdr:nvSpPr>
      <xdr:spPr>
        <a:xfrm>
          <a:off x="8042622" y="3505199"/>
          <a:ext cx="2992932" cy="484095"/>
        </a:xfrm>
        <a:prstGeom prst="wedgeRoundRectCallout">
          <a:avLst>
            <a:gd name="adj1" fmla="val -64935"/>
            <a:gd name="adj2" fmla="val -9036"/>
            <a:gd name="adj3" fmla="val 16667"/>
          </a:avLst>
        </a:prstGeom>
        <a:ln w="31750">
          <a:solidFill>
            <a:srgbClr val="0070C0"/>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latin typeface="Meiryo UI" panose="020B0604030504040204" pitchFamily="50" charset="-128"/>
              <a:ea typeface="Meiryo UI" panose="020B0604030504040204" pitchFamily="50" charset="-128"/>
            </a:rPr>
            <a:t>④⑤新規事業者は入力必須</a:t>
          </a:r>
          <a:endParaRPr kumimoji="1" lang="en-US" altLang="ja-JP" sz="1600" b="1">
            <a:latin typeface="Meiryo UI" panose="020B0604030504040204" pitchFamily="50" charset="-128"/>
            <a:ea typeface="Meiryo UI" panose="020B0604030504040204" pitchFamily="50" charset="-128"/>
          </a:endParaRPr>
        </a:p>
      </xdr:txBody>
    </xdr:sp>
    <xdr:clientData/>
  </xdr:twoCellAnchor>
  <xdr:twoCellAnchor>
    <xdr:from>
      <xdr:col>12</xdr:col>
      <xdr:colOff>530199</xdr:colOff>
      <xdr:row>20</xdr:row>
      <xdr:rowOff>98611</xdr:rowOff>
    </xdr:from>
    <xdr:to>
      <xdr:col>15</xdr:col>
      <xdr:colOff>654425</xdr:colOff>
      <xdr:row>22</xdr:row>
      <xdr:rowOff>116541</xdr:rowOff>
    </xdr:to>
    <xdr:sp macro="" textlink="">
      <xdr:nvSpPr>
        <xdr:cNvPr id="90" name="吹き出し: 角を丸めた四角形 89">
          <a:extLst>
            <a:ext uri="{FF2B5EF4-FFF2-40B4-BE49-F238E27FC236}">
              <a16:creationId xmlns:a16="http://schemas.microsoft.com/office/drawing/2014/main" id="{FAF879DE-3D69-4887-BB69-29CC5B37832D}"/>
            </a:ext>
          </a:extLst>
        </xdr:cNvPr>
        <xdr:cNvSpPr/>
      </xdr:nvSpPr>
      <xdr:spPr>
        <a:xfrm>
          <a:off x="10436199" y="4760258"/>
          <a:ext cx="2992932" cy="484095"/>
        </a:xfrm>
        <a:prstGeom prst="wedgeRoundRectCallout">
          <a:avLst>
            <a:gd name="adj1" fmla="val -64935"/>
            <a:gd name="adj2" fmla="val -9036"/>
            <a:gd name="adj3" fmla="val 16667"/>
          </a:avLst>
        </a:prstGeom>
        <a:ln w="31750">
          <a:solidFill>
            <a:srgbClr val="0070C0"/>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latin typeface="Meiryo UI" panose="020B0604030504040204" pitchFamily="50" charset="-128"/>
              <a:ea typeface="Meiryo UI" panose="020B0604030504040204" pitchFamily="50" charset="-128"/>
            </a:rPr>
            <a:t>⑥～⑪既存事業者は入力必須</a:t>
          </a:r>
          <a:endParaRPr kumimoji="1" lang="en-US" altLang="ja-JP" sz="1600" b="1">
            <a:latin typeface="Meiryo UI" panose="020B0604030504040204" pitchFamily="50" charset="-128"/>
            <a:ea typeface="Meiryo UI" panose="020B0604030504040204" pitchFamily="50" charset="-128"/>
          </a:endParaRPr>
        </a:p>
      </xdr:txBody>
    </xdr:sp>
    <xdr:clientData/>
  </xdr:twoCellAnchor>
  <xdr:twoCellAnchor>
    <xdr:from>
      <xdr:col>9</xdr:col>
      <xdr:colOff>144717</xdr:colOff>
      <xdr:row>28</xdr:row>
      <xdr:rowOff>152398</xdr:rowOff>
    </xdr:from>
    <xdr:to>
      <xdr:col>16</xdr:col>
      <xdr:colOff>44824</xdr:colOff>
      <xdr:row>37</xdr:row>
      <xdr:rowOff>110836</xdr:rowOff>
    </xdr:to>
    <xdr:sp macro="" textlink="">
      <xdr:nvSpPr>
        <xdr:cNvPr id="51" name="吹き出し: 角を丸めた四角形 50">
          <a:extLst>
            <a:ext uri="{FF2B5EF4-FFF2-40B4-BE49-F238E27FC236}">
              <a16:creationId xmlns:a16="http://schemas.microsoft.com/office/drawing/2014/main" id="{8B055F36-E369-448C-8B15-82153A6B583C}"/>
            </a:ext>
          </a:extLst>
        </xdr:cNvPr>
        <xdr:cNvSpPr/>
      </xdr:nvSpPr>
      <xdr:spPr>
        <a:xfrm>
          <a:off x="8055662" y="7550725"/>
          <a:ext cx="5428071" cy="2078184"/>
        </a:xfrm>
        <a:prstGeom prst="wedgeRoundRectCallout">
          <a:avLst>
            <a:gd name="adj1" fmla="val -62290"/>
            <a:gd name="adj2" fmla="val -38581"/>
            <a:gd name="adj3" fmla="val 16667"/>
          </a:avLst>
        </a:prstGeom>
        <a:ln w="31750">
          <a:solidFill>
            <a:srgbClr val="0070C0"/>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latin typeface="Meiryo UI" panose="020B0604030504040204" pitchFamily="50" charset="-128"/>
              <a:ea typeface="Meiryo UI" panose="020B0604030504040204" pitchFamily="50" charset="-128"/>
            </a:rPr>
            <a:t>⑥～⑪のすべての欄において「入力しない」「</a:t>
          </a:r>
          <a:r>
            <a:rPr kumimoji="1" lang="en-US" altLang="ja-JP" sz="1600" b="1">
              <a:latin typeface="Meiryo UI" panose="020B0604030504040204" pitchFamily="50" charset="-128"/>
              <a:ea typeface="Meiryo UI" panose="020B0604030504040204" pitchFamily="50" charset="-128"/>
            </a:rPr>
            <a:t>0</a:t>
          </a:r>
          <a:r>
            <a:rPr kumimoji="1" lang="ja-JP" altLang="en-US" sz="1600" b="1">
              <a:latin typeface="Meiryo UI" panose="020B0604030504040204" pitchFamily="50" charset="-128"/>
              <a:ea typeface="Meiryo UI" panose="020B0604030504040204" pitchFamily="50" charset="-128"/>
            </a:rPr>
            <a:t>を入力</a:t>
          </a:r>
          <a:r>
            <a:rPr kumimoji="1" lang="ja-JP" altLang="en-US" sz="1600" b="1">
              <a:solidFill>
                <a:schemeClr val="dk1"/>
              </a:solidFill>
              <a:effectLst/>
              <a:latin typeface="Meiryo UI" panose="020B0604030504040204" pitchFamily="50" charset="-128"/>
              <a:ea typeface="Meiryo UI" panose="020B0604030504040204" pitchFamily="50" charset="-128"/>
              <a:cs typeface="+mn-cs"/>
            </a:rPr>
            <a:t>」「</a:t>
          </a:r>
          <a:r>
            <a:rPr kumimoji="1" lang="ja-JP" altLang="en-US" sz="1600" b="1">
              <a:latin typeface="Meiryo UI" panose="020B0604030504040204" pitchFamily="50" charset="-128"/>
              <a:ea typeface="Meiryo UI" panose="020B0604030504040204" pitchFamily="50" charset="-128"/>
            </a:rPr>
            <a:t>ーを入力」など、合計値が</a:t>
          </a:r>
          <a:r>
            <a:rPr kumimoji="1" lang="en-US" altLang="ja-JP" sz="1600" b="1">
              <a:latin typeface="Meiryo UI" panose="020B0604030504040204" pitchFamily="50" charset="-128"/>
              <a:ea typeface="Meiryo UI" panose="020B0604030504040204" pitchFamily="50" charset="-128"/>
            </a:rPr>
            <a:t>0</a:t>
          </a:r>
          <a:r>
            <a:rPr kumimoji="1" lang="ja-JP" altLang="en-US" sz="1600" b="1">
              <a:latin typeface="Meiryo UI" panose="020B0604030504040204" pitchFamily="50" charset="-128"/>
              <a:ea typeface="Meiryo UI" panose="020B0604030504040204" pitchFamily="50" charset="-128"/>
            </a:rPr>
            <a:t>となる場合は、「新規参入」となり、新規参入者として拠出金を算定します。⑥～⑪のいずれかに値を入力した場合、「既存」となり、既存事業者として拠出金を算定します。</a:t>
          </a:r>
          <a:endParaRPr kumimoji="1" lang="en-US" altLang="ja-JP" sz="1600" b="1">
            <a:latin typeface="Meiryo UI" panose="020B0604030504040204" pitchFamily="50" charset="-128"/>
            <a:ea typeface="Meiryo UI" panose="020B0604030504040204" pitchFamily="50" charset="-128"/>
          </a:endParaRPr>
        </a:p>
      </xdr:txBody>
    </xdr:sp>
    <xdr:clientData/>
  </xdr:twoCellAnchor>
  <xdr:twoCellAnchor>
    <xdr:from>
      <xdr:col>21</xdr:col>
      <xdr:colOff>81224</xdr:colOff>
      <xdr:row>28</xdr:row>
      <xdr:rowOff>148214</xdr:rowOff>
    </xdr:from>
    <xdr:to>
      <xdr:col>35</xdr:col>
      <xdr:colOff>62096</xdr:colOff>
      <xdr:row>57</xdr:row>
      <xdr:rowOff>93769</xdr:rowOff>
    </xdr:to>
    <xdr:grpSp>
      <xdr:nvGrpSpPr>
        <xdr:cNvPr id="10" name="グループ化 9">
          <a:extLst>
            <a:ext uri="{FF2B5EF4-FFF2-40B4-BE49-F238E27FC236}">
              <a16:creationId xmlns:a16="http://schemas.microsoft.com/office/drawing/2014/main" id="{A073F523-C239-46AC-ADB5-A1350DB6F972}"/>
            </a:ext>
          </a:extLst>
        </xdr:cNvPr>
        <xdr:cNvGrpSpPr/>
      </xdr:nvGrpSpPr>
      <xdr:grpSpPr>
        <a:xfrm>
          <a:off x="16883324" y="7596764"/>
          <a:ext cx="9315372" cy="6851180"/>
          <a:chOff x="14700739" y="93786"/>
          <a:chExt cx="9277272" cy="6574955"/>
        </a:xfrm>
      </xdr:grpSpPr>
      <xdr:pic>
        <xdr:nvPicPr>
          <xdr:cNvPr id="8" name="図 7">
            <a:extLst>
              <a:ext uri="{FF2B5EF4-FFF2-40B4-BE49-F238E27FC236}">
                <a16:creationId xmlns:a16="http://schemas.microsoft.com/office/drawing/2014/main" id="{DED2C40E-5977-401B-AF43-C5DB0536970D}"/>
              </a:ext>
            </a:extLst>
          </xdr:cNvPr>
          <xdr:cNvPicPr>
            <a:picLocks noChangeAspect="1"/>
          </xdr:cNvPicPr>
        </xdr:nvPicPr>
        <xdr:blipFill>
          <a:blip xmlns:r="http://schemas.openxmlformats.org/officeDocument/2006/relationships" r:embed="rId3"/>
          <a:stretch>
            <a:fillRect/>
          </a:stretch>
        </xdr:blipFill>
        <xdr:spPr>
          <a:xfrm>
            <a:off x="14700739" y="93786"/>
            <a:ext cx="9277272" cy="6574955"/>
          </a:xfrm>
          <a:prstGeom prst="rect">
            <a:avLst/>
          </a:prstGeom>
          <a:ln>
            <a:solidFill>
              <a:schemeClr val="tx1">
                <a:lumMod val="75000"/>
                <a:lumOff val="25000"/>
              </a:schemeClr>
            </a:solidFill>
          </a:ln>
        </xdr:spPr>
      </xdr:pic>
      <xdr:sp macro="" textlink="">
        <xdr:nvSpPr>
          <xdr:cNvPr id="36" name="楕円 35">
            <a:extLst>
              <a:ext uri="{FF2B5EF4-FFF2-40B4-BE49-F238E27FC236}">
                <a16:creationId xmlns:a16="http://schemas.microsoft.com/office/drawing/2014/main" id="{62EF55C5-7DBC-4D57-97DA-7E79F14D1CAE}"/>
              </a:ext>
            </a:extLst>
          </xdr:cNvPr>
          <xdr:cNvSpPr/>
        </xdr:nvSpPr>
        <xdr:spPr>
          <a:xfrm>
            <a:off x="20631760" y="1155499"/>
            <a:ext cx="943022" cy="255046"/>
          </a:xfrm>
          <a:prstGeom prst="ellipse">
            <a:avLst/>
          </a:prstGeom>
          <a:no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8" name="楕円 47">
            <a:extLst>
              <a:ext uri="{FF2B5EF4-FFF2-40B4-BE49-F238E27FC236}">
                <a16:creationId xmlns:a16="http://schemas.microsoft.com/office/drawing/2014/main" id="{04E371C3-5F47-4AE5-A346-182C41047A32}"/>
              </a:ext>
            </a:extLst>
          </xdr:cNvPr>
          <xdr:cNvSpPr/>
        </xdr:nvSpPr>
        <xdr:spPr>
          <a:xfrm>
            <a:off x="20631760" y="3399810"/>
            <a:ext cx="943022" cy="250564"/>
          </a:xfrm>
          <a:prstGeom prst="ellipse">
            <a:avLst/>
          </a:prstGeom>
          <a:no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9" name="楕円 48">
            <a:extLst>
              <a:ext uri="{FF2B5EF4-FFF2-40B4-BE49-F238E27FC236}">
                <a16:creationId xmlns:a16="http://schemas.microsoft.com/office/drawing/2014/main" id="{4C12493D-2789-4093-B9B6-297C40AFEE87}"/>
              </a:ext>
            </a:extLst>
          </xdr:cNvPr>
          <xdr:cNvSpPr/>
        </xdr:nvSpPr>
        <xdr:spPr>
          <a:xfrm>
            <a:off x="20631760" y="5462147"/>
            <a:ext cx="943022" cy="250564"/>
          </a:xfrm>
          <a:prstGeom prst="ellipse">
            <a:avLst/>
          </a:prstGeom>
          <a:no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0" name="楕円 59">
            <a:extLst>
              <a:ext uri="{FF2B5EF4-FFF2-40B4-BE49-F238E27FC236}">
                <a16:creationId xmlns:a16="http://schemas.microsoft.com/office/drawing/2014/main" id="{91BD49DA-9B2B-4CB1-AF22-1A10E38B443B}"/>
              </a:ext>
            </a:extLst>
          </xdr:cNvPr>
          <xdr:cNvSpPr/>
        </xdr:nvSpPr>
        <xdr:spPr>
          <a:xfrm>
            <a:off x="20235904" y="848841"/>
            <a:ext cx="555172" cy="500743"/>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rPr>
              <a:t>3</a:t>
            </a:r>
            <a:endParaRPr kumimoji="1" lang="ja-JP" altLang="en-US" sz="2000" b="1">
              <a:solidFill>
                <a:schemeClr val="bg1"/>
              </a:solidFill>
            </a:endParaRPr>
          </a:p>
        </xdr:txBody>
      </xdr:sp>
      <xdr:sp macro="" textlink="">
        <xdr:nvSpPr>
          <xdr:cNvPr id="62" name="楕円 61">
            <a:extLst>
              <a:ext uri="{FF2B5EF4-FFF2-40B4-BE49-F238E27FC236}">
                <a16:creationId xmlns:a16="http://schemas.microsoft.com/office/drawing/2014/main" id="{2A9DD6C3-0F5D-4F54-A087-C323AE8D39B6}"/>
              </a:ext>
            </a:extLst>
          </xdr:cNvPr>
          <xdr:cNvSpPr/>
        </xdr:nvSpPr>
        <xdr:spPr>
          <a:xfrm>
            <a:off x="20235904" y="3181327"/>
            <a:ext cx="555172" cy="496261"/>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rPr>
              <a:t>4</a:t>
            </a:r>
            <a:endParaRPr kumimoji="1" lang="ja-JP" altLang="en-US" sz="2000" b="1">
              <a:solidFill>
                <a:schemeClr val="bg1"/>
              </a:solidFill>
            </a:endParaRPr>
          </a:p>
        </xdr:txBody>
      </xdr:sp>
      <xdr:sp macro="" textlink="">
        <xdr:nvSpPr>
          <xdr:cNvPr id="64" name="楕円 63">
            <a:extLst>
              <a:ext uri="{FF2B5EF4-FFF2-40B4-BE49-F238E27FC236}">
                <a16:creationId xmlns:a16="http://schemas.microsoft.com/office/drawing/2014/main" id="{CDB66DAB-A339-4FD3-9498-3850BDEFF5F4}"/>
              </a:ext>
            </a:extLst>
          </xdr:cNvPr>
          <xdr:cNvSpPr/>
        </xdr:nvSpPr>
        <xdr:spPr>
          <a:xfrm>
            <a:off x="20235904" y="5286118"/>
            <a:ext cx="555172" cy="500743"/>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rPr>
              <a:t>5</a:t>
            </a:r>
            <a:endParaRPr kumimoji="1" lang="ja-JP" altLang="en-US" sz="2000" b="1">
              <a:solidFill>
                <a:schemeClr val="bg1"/>
              </a:solidFill>
            </a:endParaRPr>
          </a:p>
        </xdr:txBody>
      </xdr:sp>
      <xdr:sp macro="" textlink="">
        <xdr:nvSpPr>
          <xdr:cNvPr id="55" name="正方形/長方形 54">
            <a:extLst>
              <a:ext uri="{FF2B5EF4-FFF2-40B4-BE49-F238E27FC236}">
                <a16:creationId xmlns:a16="http://schemas.microsoft.com/office/drawing/2014/main" id="{76D2729F-D39B-4855-8F19-7F47CD8FA711}"/>
              </a:ext>
            </a:extLst>
          </xdr:cNvPr>
          <xdr:cNvSpPr/>
        </xdr:nvSpPr>
        <xdr:spPr>
          <a:xfrm>
            <a:off x="21640799" y="391886"/>
            <a:ext cx="1861457" cy="1817914"/>
          </a:xfrm>
          <a:prstGeom prst="rect">
            <a:avLst/>
          </a:prstGeom>
          <a:noFill/>
          <a:ln w="28575">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6" name="正方形/長方形 55">
            <a:extLst>
              <a:ext uri="{FF2B5EF4-FFF2-40B4-BE49-F238E27FC236}">
                <a16:creationId xmlns:a16="http://schemas.microsoft.com/office/drawing/2014/main" id="{480B2ADC-5FDD-486E-B161-C3138AF86576}"/>
              </a:ext>
            </a:extLst>
          </xdr:cNvPr>
          <xdr:cNvSpPr/>
        </xdr:nvSpPr>
        <xdr:spPr>
          <a:xfrm>
            <a:off x="21619027" y="2721429"/>
            <a:ext cx="1861457" cy="1709057"/>
          </a:xfrm>
          <a:prstGeom prst="rect">
            <a:avLst/>
          </a:prstGeom>
          <a:noFill/>
          <a:ln w="28575">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7" name="楕円 56">
            <a:extLst>
              <a:ext uri="{FF2B5EF4-FFF2-40B4-BE49-F238E27FC236}">
                <a16:creationId xmlns:a16="http://schemas.microsoft.com/office/drawing/2014/main" id="{8F16DDEF-1AD4-405A-A20C-7D2156288E28}"/>
              </a:ext>
            </a:extLst>
          </xdr:cNvPr>
          <xdr:cNvSpPr/>
        </xdr:nvSpPr>
        <xdr:spPr>
          <a:xfrm>
            <a:off x="23310727" y="1736896"/>
            <a:ext cx="555172" cy="500743"/>
          </a:xfrm>
          <a:prstGeom prst="ellipse">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chemeClr val="bg1"/>
                </a:solidFill>
              </a:rPr>
              <a:t>13</a:t>
            </a:r>
            <a:endParaRPr kumimoji="1" lang="ja-JP" altLang="en-US" sz="1600" b="1">
              <a:solidFill>
                <a:schemeClr val="bg1"/>
              </a:solidFill>
            </a:endParaRPr>
          </a:p>
        </xdr:txBody>
      </xdr:sp>
      <xdr:sp macro="" textlink="">
        <xdr:nvSpPr>
          <xdr:cNvPr id="58" name="楕円 57">
            <a:extLst>
              <a:ext uri="{FF2B5EF4-FFF2-40B4-BE49-F238E27FC236}">
                <a16:creationId xmlns:a16="http://schemas.microsoft.com/office/drawing/2014/main" id="{696459D2-773F-4AE9-9AE1-F052DD6131B7}"/>
              </a:ext>
            </a:extLst>
          </xdr:cNvPr>
          <xdr:cNvSpPr/>
        </xdr:nvSpPr>
        <xdr:spPr>
          <a:xfrm>
            <a:off x="23310727" y="2686266"/>
            <a:ext cx="555172" cy="500743"/>
          </a:xfrm>
          <a:prstGeom prst="ellipse">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chemeClr val="bg1"/>
                </a:solidFill>
              </a:rPr>
              <a:t>14</a:t>
            </a:r>
            <a:endParaRPr kumimoji="1" lang="ja-JP" altLang="en-US" sz="1600" b="1">
              <a:solidFill>
                <a:schemeClr val="bg1"/>
              </a:solidFill>
            </a:endParaRPr>
          </a:p>
        </xdr:txBody>
      </xdr:sp>
    </xdr:grpSp>
    <xdr:clientData/>
  </xdr:twoCellAnchor>
  <xdr:twoCellAnchor>
    <xdr:from>
      <xdr:col>19</xdr:col>
      <xdr:colOff>354105</xdr:colOff>
      <xdr:row>33</xdr:row>
      <xdr:rowOff>225461</xdr:rowOff>
    </xdr:from>
    <xdr:to>
      <xdr:col>34</xdr:col>
      <xdr:colOff>336164</xdr:colOff>
      <xdr:row>38</xdr:row>
      <xdr:rowOff>3628</xdr:rowOff>
    </xdr:to>
    <xdr:cxnSp macro="">
      <xdr:nvCxnSpPr>
        <xdr:cNvPr id="14" name="コネクタ: カギ線 13">
          <a:extLst>
            <a:ext uri="{FF2B5EF4-FFF2-40B4-BE49-F238E27FC236}">
              <a16:creationId xmlns:a16="http://schemas.microsoft.com/office/drawing/2014/main" id="{7AA375DE-FD30-4B1A-BEDA-475BA64231F3}"/>
            </a:ext>
          </a:extLst>
        </xdr:cNvPr>
        <xdr:cNvCxnSpPr>
          <a:stCxn id="57" idx="4"/>
        </xdr:cNvCxnSpPr>
      </xdr:nvCxnSpPr>
      <xdr:spPr>
        <a:xfrm rot="5400000" flipH="1">
          <a:off x="20277015" y="4238316"/>
          <a:ext cx="943579" cy="9932882"/>
        </a:xfrm>
        <a:prstGeom prst="bentConnector3">
          <a:avLst>
            <a:gd name="adj1" fmla="val -24227"/>
          </a:avLst>
        </a:prstGeom>
        <a:ln w="38100">
          <a:solidFill>
            <a:srgbClr val="7030A0"/>
          </a:solidFill>
          <a:prstDash val="solid"/>
          <a:headEnd w="lg" len="lg"/>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336176</xdr:colOff>
      <xdr:row>30</xdr:row>
      <xdr:rowOff>0</xdr:rowOff>
    </xdr:from>
    <xdr:to>
      <xdr:col>34</xdr:col>
      <xdr:colOff>613482</xdr:colOff>
      <xdr:row>41</xdr:row>
      <xdr:rowOff>17199</xdr:rowOff>
    </xdr:to>
    <xdr:cxnSp macro="">
      <xdr:nvCxnSpPr>
        <xdr:cNvPr id="91" name="コネクタ: カギ線 90">
          <a:extLst>
            <a:ext uri="{FF2B5EF4-FFF2-40B4-BE49-F238E27FC236}">
              <a16:creationId xmlns:a16="http://schemas.microsoft.com/office/drawing/2014/main" id="{EEB4C70E-FA2B-4FE0-9983-3DAF90E7A1EE}"/>
            </a:ext>
          </a:extLst>
        </xdr:cNvPr>
        <xdr:cNvCxnSpPr>
          <a:stCxn id="58" idx="6"/>
        </xdr:cNvCxnSpPr>
      </xdr:nvCxnSpPr>
      <xdr:spPr>
        <a:xfrm flipH="1" flipV="1">
          <a:off x="15764435" y="7808259"/>
          <a:ext cx="10228129" cy="2581105"/>
        </a:xfrm>
        <a:prstGeom prst="bentConnector4">
          <a:avLst>
            <a:gd name="adj1" fmla="val -32999"/>
            <a:gd name="adj2" fmla="val 123097"/>
          </a:avLst>
        </a:prstGeom>
        <a:ln w="38100">
          <a:solidFill>
            <a:srgbClr val="7030A0"/>
          </a:solidFill>
          <a:prstDash val="solid"/>
          <a:headEnd w="lg" len="lg"/>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277906</xdr:colOff>
      <xdr:row>32</xdr:row>
      <xdr:rowOff>231798</xdr:rowOff>
    </xdr:from>
    <xdr:to>
      <xdr:col>39</xdr:col>
      <xdr:colOff>314754</xdr:colOff>
      <xdr:row>38</xdr:row>
      <xdr:rowOff>185057</xdr:rowOff>
    </xdr:to>
    <xdr:sp macro="" textlink="">
      <xdr:nvSpPr>
        <xdr:cNvPr id="92" name="吹き出し: 角を丸めた四角形 91">
          <a:extLst>
            <a:ext uri="{FF2B5EF4-FFF2-40B4-BE49-F238E27FC236}">
              <a16:creationId xmlns:a16="http://schemas.microsoft.com/office/drawing/2014/main" id="{07C19685-1F2C-4CC0-A6D4-17CDD2D6FB43}"/>
            </a:ext>
          </a:extLst>
        </xdr:cNvPr>
        <xdr:cNvSpPr/>
      </xdr:nvSpPr>
      <xdr:spPr>
        <a:xfrm>
          <a:off x="26320377" y="8506222"/>
          <a:ext cx="2690401" cy="1351753"/>
        </a:xfrm>
        <a:prstGeom prst="wedgeRoundRectCallout">
          <a:avLst>
            <a:gd name="adj1" fmla="val -61208"/>
            <a:gd name="adj2" fmla="val 13657"/>
            <a:gd name="adj3" fmla="val 16667"/>
          </a:avLst>
        </a:prstGeom>
        <a:ln w="31750">
          <a:solidFill>
            <a:srgbClr val="0070C0"/>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latin typeface="Meiryo UI" panose="020B0604030504040204" pitchFamily="50" charset="-128"/>
              <a:ea typeface="Meiryo UI" panose="020B0604030504040204" pitchFamily="50" charset="-128"/>
            </a:rPr>
            <a:t>端数調整額です。エリアのトップシェア事業者は入力ください</a:t>
          </a:r>
          <a:endParaRPr kumimoji="1" lang="en-US" altLang="ja-JP" sz="1600" b="1">
            <a:latin typeface="Meiryo UI" panose="020B0604030504040204" pitchFamily="50" charset="-128"/>
            <a:ea typeface="Meiryo UI" panose="020B0604030504040204" pitchFamily="50" charset="-128"/>
          </a:endParaRPr>
        </a:p>
      </xdr:txBody>
    </xdr:sp>
    <xdr:clientData/>
  </xdr:twoCellAnchor>
  <xdr:twoCellAnchor>
    <xdr:from>
      <xdr:col>12</xdr:col>
      <xdr:colOff>402771</xdr:colOff>
      <xdr:row>30</xdr:row>
      <xdr:rowOff>122464</xdr:rowOff>
    </xdr:from>
    <xdr:to>
      <xdr:col>19</xdr:col>
      <xdr:colOff>27215</xdr:colOff>
      <xdr:row>40</xdr:row>
      <xdr:rowOff>108857</xdr:rowOff>
    </xdr:to>
    <xdr:grpSp>
      <xdr:nvGrpSpPr>
        <xdr:cNvPr id="23" name="グループ化 22">
          <a:extLst>
            <a:ext uri="{FF2B5EF4-FFF2-40B4-BE49-F238E27FC236}">
              <a16:creationId xmlns:a16="http://schemas.microsoft.com/office/drawing/2014/main" id="{500790CC-161C-403B-BEC3-100606221556}"/>
            </a:ext>
          </a:extLst>
        </xdr:cNvPr>
        <xdr:cNvGrpSpPr/>
      </xdr:nvGrpSpPr>
      <xdr:grpSpPr>
        <a:xfrm>
          <a:off x="10327821" y="8047264"/>
          <a:ext cx="5167994" cy="2367643"/>
          <a:chOff x="10308771" y="6991350"/>
          <a:chExt cx="5143501" cy="2272393"/>
        </a:xfrm>
      </xdr:grpSpPr>
      <xdr:cxnSp macro="">
        <xdr:nvCxnSpPr>
          <xdr:cNvPr id="85" name="コネクタ: カギ線 84">
            <a:extLst>
              <a:ext uri="{FF2B5EF4-FFF2-40B4-BE49-F238E27FC236}">
                <a16:creationId xmlns:a16="http://schemas.microsoft.com/office/drawing/2014/main" id="{79C8D01C-B659-46FE-AB1F-4A9BE3547C99}"/>
              </a:ext>
            </a:extLst>
          </xdr:cNvPr>
          <xdr:cNvCxnSpPr/>
        </xdr:nvCxnSpPr>
        <xdr:spPr>
          <a:xfrm flipV="1">
            <a:off x="14249400" y="7685316"/>
            <a:ext cx="1202872" cy="10884"/>
          </a:xfrm>
          <a:prstGeom prst="straightConnector1">
            <a:avLst/>
          </a:prstGeom>
          <a:ln w="38100">
            <a:solidFill>
              <a:srgbClr val="7030A0"/>
            </a:solidFill>
            <a:headEnd w="lg" len="lg"/>
            <a:tailEnd type="triangle" w="lg" len="lg"/>
          </a:ln>
        </xdr:spPr>
        <xdr:style>
          <a:lnRef idx="1">
            <a:schemeClr val="accent1"/>
          </a:lnRef>
          <a:fillRef idx="0">
            <a:schemeClr val="accent1"/>
          </a:fillRef>
          <a:effectRef idx="0">
            <a:schemeClr val="accent1"/>
          </a:effectRef>
          <a:fontRef idx="minor">
            <a:schemeClr val="tx1"/>
          </a:fontRef>
        </xdr:style>
      </xdr:cxnSp>
      <xdr:cxnSp macro="">
        <xdr:nvCxnSpPr>
          <xdr:cNvPr id="94" name="コネクタ: カギ線 93">
            <a:extLst>
              <a:ext uri="{FF2B5EF4-FFF2-40B4-BE49-F238E27FC236}">
                <a16:creationId xmlns:a16="http://schemas.microsoft.com/office/drawing/2014/main" id="{E1CDF9AC-3D27-4C06-B3A9-6F7E46258FC6}"/>
              </a:ext>
            </a:extLst>
          </xdr:cNvPr>
          <xdr:cNvCxnSpPr/>
        </xdr:nvCxnSpPr>
        <xdr:spPr>
          <a:xfrm flipV="1">
            <a:off x="10308771" y="6991350"/>
            <a:ext cx="5143501" cy="2272393"/>
          </a:xfrm>
          <a:prstGeom prst="bentConnector3">
            <a:avLst>
              <a:gd name="adj1" fmla="val 76455"/>
            </a:avLst>
          </a:prstGeom>
          <a:ln w="38100">
            <a:solidFill>
              <a:srgbClr val="7030A0"/>
            </a:solidFill>
            <a:headEnd w="lg" len="lg"/>
            <a:tailEnd type="triangle" w="lg" len="lg"/>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35</xdr:col>
      <xdr:colOff>277906</xdr:colOff>
      <xdr:row>41</xdr:row>
      <xdr:rowOff>100594</xdr:rowOff>
    </xdr:from>
    <xdr:to>
      <xdr:col>39</xdr:col>
      <xdr:colOff>314754</xdr:colOff>
      <xdr:row>47</xdr:row>
      <xdr:rowOff>56297</xdr:rowOff>
    </xdr:to>
    <xdr:sp macro="" textlink="">
      <xdr:nvSpPr>
        <xdr:cNvPr id="72" name="吹き出し: 角を丸めた四角形 71">
          <a:extLst>
            <a:ext uri="{FF2B5EF4-FFF2-40B4-BE49-F238E27FC236}">
              <a16:creationId xmlns:a16="http://schemas.microsoft.com/office/drawing/2014/main" id="{51E9E7CA-75DA-4521-941C-A1F9029B73D2}"/>
            </a:ext>
          </a:extLst>
        </xdr:cNvPr>
        <xdr:cNvSpPr/>
      </xdr:nvSpPr>
      <xdr:spPr>
        <a:xfrm>
          <a:off x="26320377" y="10472759"/>
          <a:ext cx="2690401" cy="1354197"/>
        </a:xfrm>
        <a:prstGeom prst="wedgeRoundRectCallout">
          <a:avLst>
            <a:gd name="adj1" fmla="val -61541"/>
            <a:gd name="adj2" fmla="val -45247"/>
            <a:gd name="adj3" fmla="val 16667"/>
          </a:avLst>
        </a:prstGeom>
        <a:ln w="31750">
          <a:solidFill>
            <a:srgbClr val="0070C0"/>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latin typeface="Meiryo UI" panose="020B0604030504040204" pitchFamily="50" charset="-128"/>
              <a:ea typeface="Meiryo UI" panose="020B0604030504040204" pitchFamily="50" charset="-128"/>
            </a:rPr>
            <a:t>端数調整値です。エリアにおけるトップシェアの新規事業者は入力ください</a:t>
          </a:r>
        </a:p>
      </xdr:txBody>
    </xdr:sp>
    <xdr:clientData/>
  </xdr:twoCellAnchor>
  <xdr:twoCellAnchor>
    <xdr:from>
      <xdr:col>27</xdr:col>
      <xdr:colOff>353192</xdr:colOff>
      <xdr:row>14</xdr:row>
      <xdr:rowOff>92376</xdr:rowOff>
    </xdr:from>
    <xdr:to>
      <xdr:col>40</xdr:col>
      <xdr:colOff>286022</xdr:colOff>
      <xdr:row>26</xdr:row>
      <xdr:rowOff>104290</xdr:rowOff>
    </xdr:to>
    <xdr:grpSp>
      <xdr:nvGrpSpPr>
        <xdr:cNvPr id="109" name="グループ化 108">
          <a:extLst>
            <a:ext uri="{FF2B5EF4-FFF2-40B4-BE49-F238E27FC236}">
              <a16:creationId xmlns:a16="http://schemas.microsoft.com/office/drawing/2014/main" id="{B2A5F004-3209-9414-54CD-B7B3AD3B6119}"/>
            </a:ext>
          </a:extLst>
        </xdr:cNvPr>
        <xdr:cNvGrpSpPr/>
      </xdr:nvGrpSpPr>
      <xdr:grpSpPr>
        <a:xfrm>
          <a:off x="21155792" y="4216701"/>
          <a:ext cx="8600580" cy="2859889"/>
          <a:chOff x="21081057" y="4722991"/>
          <a:chExt cx="8600580" cy="2898722"/>
        </a:xfrm>
      </xdr:grpSpPr>
      <xdr:pic>
        <xdr:nvPicPr>
          <xdr:cNvPr id="33" name="図 32">
            <a:extLst>
              <a:ext uri="{FF2B5EF4-FFF2-40B4-BE49-F238E27FC236}">
                <a16:creationId xmlns:a16="http://schemas.microsoft.com/office/drawing/2014/main" id="{26B1B000-853C-8417-6639-FDEEE2078CB3}"/>
              </a:ext>
            </a:extLst>
          </xdr:cNvPr>
          <xdr:cNvPicPr>
            <a:picLocks noChangeAspect="1"/>
          </xdr:cNvPicPr>
        </xdr:nvPicPr>
        <xdr:blipFill>
          <a:blip xmlns:r="http://schemas.openxmlformats.org/officeDocument/2006/relationships" r:embed="rId4"/>
          <a:stretch>
            <a:fillRect/>
          </a:stretch>
        </xdr:blipFill>
        <xdr:spPr>
          <a:xfrm>
            <a:off x="21081057" y="5438684"/>
            <a:ext cx="6492777" cy="1677921"/>
          </a:xfrm>
          <a:prstGeom prst="rect">
            <a:avLst/>
          </a:prstGeom>
        </xdr:spPr>
      </xdr:pic>
      <xdr:sp macro="" textlink="">
        <xdr:nvSpPr>
          <xdr:cNvPr id="24" name="楕円 23">
            <a:extLst>
              <a:ext uri="{FF2B5EF4-FFF2-40B4-BE49-F238E27FC236}">
                <a16:creationId xmlns:a16="http://schemas.microsoft.com/office/drawing/2014/main" id="{DE54F5B5-82BC-4073-AF88-8659B1BE076D}"/>
              </a:ext>
            </a:extLst>
          </xdr:cNvPr>
          <xdr:cNvSpPr/>
        </xdr:nvSpPr>
        <xdr:spPr>
          <a:xfrm>
            <a:off x="27742617" y="5145698"/>
            <a:ext cx="560608" cy="519272"/>
          </a:xfrm>
          <a:prstGeom prst="ellipse">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rPr>
              <a:t>6</a:t>
            </a:r>
            <a:endParaRPr kumimoji="1" lang="ja-JP" altLang="en-US" sz="2000" b="1">
              <a:solidFill>
                <a:schemeClr val="bg1"/>
              </a:solidFill>
            </a:endParaRPr>
          </a:p>
        </xdr:txBody>
      </xdr:sp>
      <xdr:sp macro="" textlink="">
        <xdr:nvSpPr>
          <xdr:cNvPr id="25" name="楕円 24">
            <a:extLst>
              <a:ext uri="{FF2B5EF4-FFF2-40B4-BE49-F238E27FC236}">
                <a16:creationId xmlns:a16="http://schemas.microsoft.com/office/drawing/2014/main" id="{AB495A00-D5D7-4A91-8C50-B09E617C34CF}"/>
              </a:ext>
            </a:extLst>
          </xdr:cNvPr>
          <xdr:cNvSpPr/>
        </xdr:nvSpPr>
        <xdr:spPr>
          <a:xfrm>
            <a:off x="28398413" y="5377962"/>
            <a:ext cx="560608" cy="514143"/>
          </a:xfrm>
          <a:prstGeom prst="ellipse">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rPr>
              <a:t>7</a:t>
            </a:r>
            <a:endParaRPr kumimoji="1" lang="ja-JP" altLang="en-US" sz="2000" b="1">
              <a:solidFill>
                <a:schemeClr val="bg1"/>
              </a:solidFill>
            </a:endParaRPr>
          </a:p>
        </xdr:txBody>
      </xdr:sp>
      <xdr:sp macro="" textlink="">
        <xdr:nvSpPr>
          <xdr:cNvPr id="26" name="楕円 25">
            <a:extLst>
              <a:ext uri="{FF2B5EF4-FFF2-40B4-BE49-F238E27FC236}">
                <a16:creationId xmlns:a16="http://schemas.microsoft.com/office/drawing/2014/main" id="{F8176350-CBB3-4C04-B247-53798C4A9311}"/>
              </a:ext>
            </a:extLst>
          </xdr:cNvPr>
          <xdr:cNvSpPr/>
        </xdr:nvSpPr>
        <xdr:spPr>
          <a:xfrm>
            <a:off x="29063733" y="5606562"/>
            <a:ext cx="560608" cy="517806"/>
          </a:xfrm>
          <a:prstGeom prst="ellipse">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rPr>
              <a:t>8</a:t>
            </a:r>
            <a:endParaRPr kumimoji="1" lang="ja-JP" altLang="en-US" sz="2000" b="1">
              <a:solidFill>
                <a:schemeClr val="bg1"/>
              </a:solidFill>
            </a:endParaRPr>
          </a:p>
        </xdr:txBody>
      </xdr:sp>
      <xdr:sp macro="" textlink="">
        <xdr:nvSpPr>
          <xdr:cNvPr id="28" name="楕円 27">
            <a:extLst>
              <a:ext uri="{FF2B5EF4-FFF2-40B4-BE49-F238E27FC236}">
                <a16:creationId xmlns:a16="http://schemas.microsoft.com/office/drawing/2014/main" id="{DFCEC3FA-6AB0-49BC-9C0F-FC3E29ED72FE}"/>
              </a:ext>
            </a:extLst>
          </xdr:cNvPr>
          <xdr:cNvSpPr/>
        </xdr:nvSpPr>
        <xdr:spPr>
          <a:xfrm>
            <a:off x="29121029" y="6618864"/>
            <a:ext cx="560608" cy="519272"/>
          </a:xfrm>
          <a:prstGeom prst="ellipse">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rPr>
              <a:t>9</a:t>
            </a:r>
            <a:endParaRPr kumimoji="1" lang="ja-JP" altLang="en-US" sz="2000" b="1">
              <a:solidFill>
                <a:schemeClr val="bg1"/>
              </a:solidFill>
            </a:endParaRPr>
          </a:p>
        </xdr:txBody>
      </xdr:sp>
      <xdr:sp macro="" textlink="">
        <xdr:nvSpPr>
          <xdr:cNvPr id="29" name="楕円 28">
            <a:extLst>
              <a:ext uri="{FF2B5EF4-FFF2-40B4-BE49-F238E27FC236}">
                <a16:creationId xmlns:a16="http://schemas.microsoft.com/office/drawing/2014/main" id="{FAFB3643-6879-451D-8138-0396AAB0157C}"/>
              </a:ext>
            </a:extLst>
          </xdr:cNvPr>
          <xdr:cNvSpPr/>
        </xdr:nvSpPr>
        <xdr:spPr>
          <a:xfrm>
            <a:off x="28399195" y="6860652"/>
            <a:ext cx="560608" cy="519272"/>
          </a:xfrm>
          <a:prstGeom prst="ellipse">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chemeClr val="bg1"/>
                </a:solidFill>
              </a:rPr>
              <a:t>10</a:t>
            </a:r>
            <a:endParaRPr kumimoji="1" lang="ja-JP" altLang="en-US" sz="1600" b="1">
              <a:solidFill>
                <a:schemeClr val="bg1"/>
              </a:solidFill>
            </a:endParaRPr>
          </a:p>
        </xdr:txBody>
      </xdr:sp>
      <xdr:sp macro="" textlink="">
        <xdr:nvSpPr>
          <xdr:cNvPr id="31" name="楕円 30">
            <a:extLst>
              <a:ext uri="{FF2B5EF4-FFF2-40B4-BE49-F238E27FC236}">
                <a16:creationId xmlns:a16="http://schemas.microsoft.com/office/drawing/2014/main" id="{C7846213-AF13-4932-8E52-3791B7DB8743}"/>
              </a:ext>
            </a:extLst>
          </xdr:cNvPr>
          <xdr:cNvSpPr/>
        </xdr:nvSpPr>
        <xdr:spPr>
          <a:xfrm>
            <a:off x="27744034" y="7102441"/>
            <a:ext cx="560608" cy="519272"/>
          </a:xfrm>
          <a:prstGeom prst="ellipse">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chemeClr val="bg1"/>
                </a:solidFill>
              </a:rPr>
              <a:t>11</a:t>
            </a:r>
            <a:endParaRPr kumimoji="1" lang="ja-JP" altLang="en-US" sz="1600" b="1">
              <a:solidFill>
                <a:schemeClr val="bg1"/>
              </a:solidFill>
            </a:endParaRPr>
          </a:p>
        </xdr:txBody>
      </xdr:sp>
      <xdr:sp macro="" textlink="">
        <xdr:nvSpPr>
          <xdr:cNvPr id="32" name="楕円 31">
            <a:extLst>
              <a:ext uri="{FF2B5EF4-FFF2-40B4-BE49-F238E27FC236}">
                <a16:creationId xmlns:a16="http://schemas.microsoft.com/office/drawing/2014/main" id="{1A9467C9-B1A7-43AA-98D3-0DBC2B8E9100}"/>
              </a:ext>
            </a:extLst>
          </xdr:cNvPr>
          <xdr:cNvSpPr/>
        </xdr:nvSpPr>
        <xdr:spPr>
          <a:xfrm>
            <a:off x="27109130" y="4722991"/>
            <a:ext cx="557324" cy="512468"/>
          </a:xfrm>
          <a:prstGeom prst="ellipse">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chemeClr val="bg1"/>
                </a:solidFill>
              </a:rPr>
              <a:t>12</a:t>
            </a:r>
            <a:endParaRPr kumimoji="1" lang="ja-JP" altLang="en-US" sz="1600" b="1">
              <a:solidFill>
                <a:schemeClr val="bg1"/>
              </a:solidFill>
            </a:endParaRPr>
          </a:p>
        </xdr:txBody>
      </xdr:sp>
      <xdr:sp macro="" textlink="">
        <xdr:nvSpPr>
          <xdr:cNvPr id="34" name="正方形/長方形 33">
            <a:extLst>
              <a:ext uri="{FF2B5EF4-FFF2-40B4-BE49-F238E27FC236}">
                <a16:creationId xmlns:a16="http://schemas.microsoft.com/office/drawing/2014/main" id="{BDD3D9D3-94D3-2F10-B212-58CFCAC6C238}"/>
              </a:ext>
            </a:extLst>
          </xdr:cNvPr>
          <xdr:cNvSpPr/>
        </xdr:nvSpPr>
        <xdr:spPr>
          <a:xfrm>
            <a:off x="26762901" y="5692009"/>
            <a:ext cx="806341" cy="22056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5" name="正方形/長方形 34">
            <a:extLst>
              <a:ext uri="{FF2B5EF4-FFF2-40B4-BE49-F238E27FC236}">
                <a16:creationId xmlns:a16="http://schemas.microsoft.com/office/drawing/2014/main" id="{412B4304-0110-445B-A804-9CFD500DFAB7}"/>
              </a:ext>
            </a:extLst>
          </xdr:cNvPr>
          <xdr:cNvSpPr/>
        </xdr:nvSpPr>
        <xdr:spPr>
          <a:xfrm>
            <a:off x="26764215" y="5920457"/>
            <a:ext cx="806341" cy="22864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8" name="正方形/長方形 37">
            <a:extLst>
              <a:ext uri="{FF2B5EF4-FFF2-40B4-BE49-F238E27FC236}">
                <a16:creationId xmlns:a16="http://schemas.microsoft.com/office/drawing/2014/main" id="{A3F308E4-DFC1-4E7E-925F-5F819FC405EB}"/>
              </a:ext>
            </a:extLst>
          </xdr:cNvPr>
          <xdr:cNvSpPr/>
        </xdr:nvSpPr>
        <xdr:spPr>
          <a:xfrm>
            <a:off x="26758959" y="6156990"/>
            <a:ext cx="806341" cy="22865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9" name="正方形/長方形 38">
            <a:extLst>
              <a:ext uri="{FF2B5EF4-FFF2-40B4-BE49-F238E27FC236}">
                <a16:creationId xmlns:a16="http://schemas.microsoft.com/office/drawing/2014/main" id="{CA17A38C-65FE-4177-A336-A829B3576E43}"/>
              </a:ext>
            </a:extLst>
          </xdr:cNvPr>
          <xdr:cNvSpPr/>
        </xdr:nvSpPr>
        <xdr:spPr>
          <a:xfrm>
            <a:off x="26760272" y="6393525"/>
            <a:ext cx="806341" cy="22864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0" name="正方形/長方形 39">
            <a:extLst>
              <a:ext uri="{FF2B5EF4-FFF2-40B4-BE49-F238E27FC236}">
                <a16:creationId xmlns:a16="http://schemas.microsoft.com/office/drawing/2014/main" id="{66C05855-5294-4539-AEFD-1AE5D47B49AB}"/>
              </a:ext>
            </a:extLst>
          </xdr:cNvPr>
          <xdr:cNvSpPr/>
        </xdr:nvSpPr>
        <xdr:spPr>
          <a:xfrm>
            <a:off x="26761585" y="6636627"/>
            <a:ext cx="806341" cy="22864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1" name="正方形/長方形 40">
            <a:extLst>
              <a:ext uri="{FF2B5EF4-FFF2-40B4-BE49-F238E27FC236}">
                <a16:creationId xmlns:a16="http://schemas.microsoft.com/office/drawing/2014/main" id="{40B8063E-32A0-4886-B2FC-D88A927EEAD0}"/>
              </a:ext>
            </a:extLst>
          </xdr:cNvPr>
          <xdr:cNvSpPr/>
        </xdr:nvSpPr>
        <xdr:spPr>
          <a:xfrm>
            <a:off x="26762898" y="6873160"/>
            <a:ext cx="806341" cy="2286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3" name="コネクタ: カギ線 42">
            <a:extLst>
              <a:ext uri="{FF2B5EF4-FFF2-40B4-BE49-F238E27FC236}">
                <a16:creationId xmlns:a16="http://schemas.microsoft.com/office/drawing/2014/main" id="{278062FF-D2B7-0781-A69B-FC5811BB4210}"/>
              </a:ext>
            </a:extLst>
          </xdr:cNvPr>
          <xdr:cNvCxnSpPr>
            <a:stCxn id="34" idx="3"/>
            <a:endCxn id="24" idx="4"/>
          </xdr:cNvCxnSpPr>
        </xdr:nvCxnSpPr>
        <xdr:spPr>
          <a:xfrm flipV="1">
            <a:off x="27569242" y="5664970"/>
            <a:ext cx="455322" cy="138711"/>
          </a:xfrm>
          <a:prstGeom prst="bentConnector2">
            <a:avLst/>
          </a:prstGeom>
          <a:ln w="25400">
            <a:solidFill>
              <a:srgbClr val="00B050"/>
            </a:solidFill>
            <a:headEnd type="oval"/>
          </a:ln>
        </xdr:spPr>
        <xdr:style>
          <a:lnRef idx="1">
            <a:schemeClr val="accent1"/>
          </a:lnRef>
          <a:fillRef idx="0">
            <a:schemeClr val="accent1"/>
          </a:fillRef>
          <a:effectRef idx="0">
            <a:schemeClr val="accent1"/>
          </a:effectRef>
          <a:fontRef idx="minor">
            <a:schemeClr val="tx1"/>
          </a:fontRef>
        </xdr:style>
      </xdr:cxnSp>
      <xdr:cxnSp macro="">
        <xdr:nvCxnSpPr>
          <xdr:cNvPr id="45" name="コネクタ: カギ線 44">
            <a:extLst>
              <a:ext uri="{FF2B5EF4-FFF2-40B4-BE49-F238E27FC236}">
                <a16:creationId xmlns:a16="http://schemas.microsoft.com/office/drawing/2014/main" id="{1A85A055-87E8-4B14-BD3B-0A7CCEC5D4D6}"/>
              </a:ext>
            </a:extLst>
          </xdr:cNvPr>
          <xdr:cNvCxnSpPr>
            <a:stCxn id="35" idx="3"/>
            <a:endCxn id="25" idx="4"/>
          </xdr:cNvCxnSpPr>
        </xdr:nvCxnSpPr>
        <xdr:spPr>
          <a:xfrm flipV="1">
            <a:off x="27570556" y="5892105"/>
            <a:ext cx="1109803" cy="140024"/>
          </a:xfrm>
          <a:prstGeom prst="bentConnector2">
            <a:avLst/>
          </a:prstGeom>
          <a:ln w="25400">
            <a:solidFill>
              <a:srgbClr val="00B050"/>
            </a:solidFill>
            <a:headEnd type="oval"/>
          </a:ln>
        </xdr:spPr>
        <xdr:style>
          <a:lnRef idx="1">
            <a:schemeClr val="accent1"/>
          </a:lnRef>
          <a:fillRef idx="0">
            <a:schemeClr val="accent1"/>
          </a:fillRef>
          <a:effectRef idx="0">
            <a:schemeClr val="accent1"/>
          </a:effectRef>
          <a:fontRef idx="minor">
            <a:schemeClr val="tx1"/>
          </a:fontRef>
        </xdr:style>
      </xdr:cxnSp>
      <xdr:cxnSp macro="">
        <xdr:nvCxnSpPr>
          <xdr:cNvPr id="53" name="コネクタ: カギ線 52">
            <a:extLst>
              <a:ext uri="{FF2B5EF4-FFF2-40B4-BE49-F238E27FC236}">
                <a16:creationId xmlns:a16="http://schemas.microsoft.com/office/drawing/2014/main" id="{60B28EF4-1981-4CEB-90F0-150E4988DE09}"/>
              </a:ext>
            </a:extLst>
          </xdr:cNvPr>
          <xdr:cNvCxnSpPr>
            <a:stCxn id="38" idx="3"/>
            <a:endCxn id="26" idx="4"/>
          </xdr:cNvCxnSpPr>
        </xdr:nvCxnSpPr>
        <xdr:spPr>
          <a:xfrm flipV="1">
            <a:off x="27565300" y="6124368"/>
            <a:ext cx="1780380" cy="144294"/>
          </a:xfrm>
          <a:prstGeom prst="bentConnector2">
            <a:avLst/>
          </a:prstGeom>
          <a:ln w="25400">
            <a:solidFill>
              <a:srgbClr val="00B050"/>
            </a:solidFill>
            <a:headEnd type="oval"/>
          </a:ln>
        </xdr:spPr>
        <xdr:style>
          <a:lnRef idx="1">
            <a:schemeClr val="accent1"/>
          </a:lnRef>
          <a:fillRef idx="0">
            <a:schemeClr val="accent1"/>
          </a:fillRef>
          <a:effectRef idx="0">
            <a:schemeClr val="accent1"/>
          </a:effectRef>
          <a:fontRef idx="minor">
            <a:schemeClr val="tx1"/>
          </a:fontRef>
        </xdr:style>
      </xdr:cxnSp>
      <xdr:cxnSp macro="">
        <xdr:nvCxnSpPr>
          <xdr:cNvPr id="95" name="コネクタ: カギ線 94">
            <a:extLst>
              <a:ext uri="{FF2B5EF4-FFF2-40B4-BE49-F238E27FC236}">
                <a16:creationId xmlns:a16="http://schemas.microsoft.com/office/drawing/2014/main" id="{C56FCB7A-1315-404B-AAF3-49D73B8E33B9}"/>
              </a:ext>
            </a:extLst>
          </xdr:cNvPr>
          <xdr:cNvCxnSpPr>
            <a:stCxn id="39" idx="3"/>
            <a:endCxn id="28" idx="0"/>
          </xdr:cNvCxnSpPr>
        </xdr:nvCxnSpPr>
        <xdr:spPr>
          <a:xfrm>
            <a:off x="27566613" y="6505197"/>
            <a:ext cx="1836363" cy="113667"/>
          </a:xfrm>
          <a:prstGeom prst="bentConnector2">
            <a:avLst/>
          </a:prstGeom>
          <a:ln w="25400">
            <a:solidFill>
              <a:srgbClr val="00B050"/>
            </a:solidFill>
            <a:headEnd type="oval"/>
          </a:ln>
        </xdr:spPr>
        <xdr:style>
          <a:lnRef idx="1">
            <a:schemeClr val="accent1"/>
          </a:lnRef>
          <a:fillRef idx="0">
            <a:schemeClr val="accent1"/>
          </a:fillRef>
          <a:effectRef idx="0">
            <a:schemeClr val="accent1"/>
          </a:effectRef>
          <a:fontRef idx="minor">
            <a:schemeClr val="tx1"/>
          </a:fontRef>
        </xdr:style>
      </xdr:cxnSp>
      <xdr:cxnSp macro="">
        <xdr:nvCxnSpPr>
          <xdr:cNvPr id="98" name="コネクタ: カギ線 97">
            <a:extLst>
              <a:ext uri="{FF2B5EF4-FFF2-40B4-BE49-F238E27FC236}">
                <a16:creationId xmlns:a16="http://schemas.microsoft.com/office/drawing/2014/main" id="{660C28EF-72E5-485F-8012-62715843B31B}"/>
              </a:ext>
            </a:extLst>
          </xdr:cNvPr>
          <xdr:cNvCxnSpPr>
            <a:stCxn id="40" idx="3"/>
            <a:endCxn id="29" idx="0"/>
          </xdr:cNvCxnSpPr>
        </xdr:nvCxnSpPr>
        <xdr:spPr>
          <a:xfrm>
            <a:off x="27567926" y="6748299"/>
            <a:ext cx="1113215" cy="112353"/>
          </a:xfrm>
          <a:prstGeom prst="bentConnector2">
            <a:avLst/>
          </a:prstGeom>
          <a:ln w="25400">
            <a:solidFill>
              <a:srgbClr val="00B050"/>
            </a:solidFill>
            <a:headEnd type="oval"/>
          </a:ln>
        </xdr:spPr>
        <xdr:style>
          <a:lnRef idx="1">
            <a:schemeClr val="accent1"/>
          </a:lnRef>
          <a:fillRef idx="0">
            <a:schemeClr val="accent1"/>
          </a:fillRef>
          <a:effectRef idx="0">
            <a:schemeClr val="accent1"/>
          </a:effectRef>
          <a:fontRef idx="minor">
            <a:schemeClr val="tx1"/>
          </a:fontRef>
        </xdr:style>
      </xdr:cxnSp>
      <xdr:cxnSp macro="">
        <xdr:nvCxnSpPr>
          <xdr:cNvPr id="101" name="コネクタ: カギ線 100">
            <a:extLst>
              <a:ext uri="{FF2B5EF4-FFF2-40B4-BE49-F238E27FC236}">
                <a16:creationId xmlns:a16="http://schemas.microsoft.com/office/drawing/2014/main" id="{4270462D-A506-4901-97E5-8474448F8721}"/>
              </a:ext>
            </a:extLst>
          </xdr:cNvPr>
          <xdr:cNvCxnSpPr>
            <a:stCxn id="41" idx="3"/>
            <a:endCxn id="31" idx="0"/>
          </xdr:cNvCxnSpPr>
        </xdr:nvCxnSpPr>
        <xdr:spPr>
          <a:xfrm>
            <a:off x="27569239" y="6984832"/>
            <a:ext cx="456742" cy="117609"/>
          </a:xfrm>
          <a:prstGeom prst="bentConnector2">
            <a:avLst/>
          </a:prstGeom>
          <a:ln w="25400">
            <a:solidFill>
              <a:srgbClr val="00B050"/>
            </a:solidFill>
            <a:headEnd type="oval"/>
          </a:ln>
        </xdr:spPr>
        <xdr:style>
          <a:lnRef idx="1">
            <a:schemeClr val="accent1"/>
          </a:lnRef>
          <a:fillRef idx="0">
            <a:schemeClr val="accent1"/>
          </a:fillRef>
          <a:effectRef idx="0">
            <a:schemeClr val="accent1"/>
          </a:effectRef>
          <a:fontRef idx="minor">
            <a:schemeClr val="tx1"/>
          </a:fontRef>
        </xdr:style>
      </xdr:cxnSp>
      <xdr:sp macro="" textlink="">
        <xdr:nvSpPr>
          <xdr:cNvPr id="105" name="正方形/長方形 104">
            <a:extLst>
              <a:ext uri="{FF2B5EF4-FFF2-40B4-BE49-F238E27FC236}">
                <a16:creationId xmlns:a16="http://schemas.microsoft.com/office/drawing/2014/main" id="{99310036-7D9A-4778-B2D4-AD2BEB029C4C}"/>
              </a:ext>
            </a:extLst>
          </xdr:cNvPr>
          <xdr:cNvSpPr/>
        </xdr:nvSpPr>
        <xdr:spPr>
          <a:xfrm>
            <a:off x="27242763" y="5444966"/>
            <a:ext cx="292320" cy="22864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06" name="コネクタ: カギ線 105">
            <a:extLst>
              <a:ext uri="{FF2B5EF4-FFF2-40B4-BE49-F238E27FC236}">
                <a16:creationId xmlns:a16="http://schemas.microsoft.com/office/drawing/2014/main" id="{BD915FC2-DAAE-4078-A980-906F6CD00EF9}"/>
              </a:ext>
            </a:extLst>
          </xdr:cNvPr>
          <xdr:cNvCxnSpPr>
            <a:stCxn id="105" idx="0"/>
            <a:endCxn id="32" idx="4"/>
          </xdr:cNvCxnSpPr>
        </xdr:nvCxnSpPr>
        <xdr:spPr>
          <a:xfrm flipH="1" flipV="1">
            <a:off x="27389434" y="5235459"/>
            <a:ext cx="1131" cy="209507"/>
          </a:xfrm>
          <a:prstGeom prst="straightConnector1">
            <a:avLst/>
          </a:prstGeom>
          <a:ln w="25400">
            <a:solidFill>
              <a:srgbClr val="00B050"/>
            </a:solidFill>
            <a:head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25</xdr:col>
      <xdr:colOff>571499</xdr:colOff>
      <xdr:row>21</xdr:row>
      <xdr:rowOff>139211</xdr:rowOff>
    </xdr:from>
    <xdr:to>
      <xdr:col>26</xdr:col>
      <xdr:colOff>102051</xdr:colOff>
      <xdr:row>24</xdr:row>
      <xdr:rowOff>212481</xdr:rowOff>
    </xdr:to>
    <xdr:sp macro="" textlink="">
      <xdr:nvSpPr>
        <xdr:cNvPr id="110" name="右中かっこ 109">
          <a:extLst>
            <a:ext uri="{FF2B5EF4-FFF2-40B4-BE49-F238E27FC236}">
              <a16:creationId xmlns:a16="http://schemas.microsoft.com/office/drawing/2014/main" id="{9C5B1281-D595-176F-0396-02A035C974A0}"/>
            </a:ext>
          </a:extLst>
        </xdr:cNvPr>
        <xdr:cNvSpPr/>
      </xdr:nvSpPr>
      <xdr:spPr>
        <a:xfrm>
          <a:off x="20046722" y="5922247"/>
          <a:ext cx="197302" cy="787645"/>
        </a:xfrm>
        <a:prstGeom prst="rightBrace">
          <a:avLst>
            <a:gd name="adj1" fmla="val 38434"/>
            <a:gd name="adj2" fmla="val 50000"/>
          </a:avLst>
        </a:prstGeom>
        <a:ln w="38100">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217715</xdr:colOff>
      <xdr:row>13</xdr:row>
      <xdr:rowOff>163286</xdr:rowOff>
    </xdr:from>
    <xdr:to>
      <xdr:col>40</xdr:col>
      <xdr:colOff>544286</xdr:colOff>
      <xdr:row>26</xdr:row>
      <xdr:rowOff>204107</xdr:rowOff>
    </xdr:to>
    <xdr:sp macro="" textlink="">
      <xdr:nvSpPr>
        <xdr:cNvPr id="111" name="正方形/長方形 110">
          <a:extLst>
            <a:ext uri="{FF2B5EF4-FFF2-40B4-BE49-F238E27FC236}">
              <a16:creationId xmlns:a16="http://schemas.microsoft.com/office/drawing/2014/main" id="{8647D619-4F3E-FE17-AEBA-DEBCFDDE1D69}"/>
            </a:ext>
          </a:extLst>
        </xdr:cNvPr>
        <xdr:cNvSpPr/>
      </xdr:nvSpPr>
      <xdr:spPr>
        <a:xfrm>
          <a:off x="21023036" y="4109357"/>
          <a:ext cx="8994321" cy="3211286"/>
        </a:xfrm>
        <a:prstGeom prst="rect">
          <a:avLst/>
        </a:prstGeom>
        <a:noFill/>
        <a:ln w="1905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102051</xdr:colOff>
      <xdr:row>20</xdr:row>
      <xdr:rowOff>54429</xdr:rowOff>
    </xdr:from>
    <xdr:to>
      <xdr:col>27</xdr:col>
      <xdr:colOff>217715</xdr:colOff>
      <xdr:row>23</xdr:row>
      <xdr:rowOff>53382</xdr:rowOff>
    </xdr:to>
    <xdr:cxnSp macro="">
      <xdr:nvCxnSpPr>
        <xdr:cNvPr id="112" name="コネクタ: カギ線 111">
          <a:extLst>
            <a:ext uri="{FF2B5EF4-FFF2-40B4-BE49-F238E27FC236}">
              <a16:creationId xmlns:a16="http://schemas.microsoft.com/office/drawing/2014/main" id="{116643D9-B980-4FF6-8018-A8E2B94A195C}"/>
            </a:ext>
          </a:extLst>
        </xdr:cNvPr>
        <xdr:cNvCxnSpPr>
          <a:stCxn id="110" idx="1"/>
          <a:endCxn id="111" idx="1"/>
        </xdr:cNvCxnSpPr>
      </xdr:nvCxnSpPr>
      <xdr:spPr>
        <a:xfrm rot="10800000" flipH="1">
          <a:off x="20240622" y="5715000"/>
          <a:ext cx="782414" cy="720132"/>
        </a:xfrm>
        <a:prstGeom prst="bentConnector3">
          <a:avLst>
            <a:gd name="adj1" fmla="val 37740"/>
          </a:avLst>
        </a:prstGeom>
        <a:ln w="25400">
          <a:solidFill>
            <a:srgbClr val="00B050"/>
          </a:solidFill>
          <a:head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270782</xdr:colOff>
      <xdr:row>34</xdr:row>
      <xdr:rowOff>131989</xdr:rowOff>
    </xdr:from>
    <xdr:to>
      <xdr:col>19</xdr:col>
      <xdr:colOff>161484</xdr:colOff>
      <xdr:row>36</xdr:row>
      <xdr:rowOff>178938</xdr:rowOff>
    </xdr:to>
    <xdr:sp macro="" textlink="">
      <xdr:nvSpPr>
        <xdr:cNvPr id="11" name="楕円 10">
          <a:extLst>
            <a:ext uri="{FF2B5EF4-FFF2-40B4-BE49-F238E27FC236}">
              <a16:creationId xmlns:a16="http://schemas.microsoft.com/office/drawing/2014/main" id="{AAE0D61E-9E79-4F89-8BBF-BD07F1F4575B}"/>
            </a:ext>
          </a:extLst>
        </xdr:cNvPr>
        <xdr:cNvSpPr/>
      </xdr:nvSpPr>
      <xdr:spPr>
        <a:xfrm>
          <a:off x="15072632" y="9009289"/>
          <a:ext cx="557452" cy="523199"/>
        </a:xfrm>
        <a:prstGeom prst="ellipse">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chemeClr val="bg1"/>
              </a:solidFill>
            </a:rPr>
            <a:t>13</a:t>
          </a:r>
          <a:endParaRPr kumimoji="1" lang="ja-JP" altLang="en-US" sz="1600" b="1">
            <a:solidFill>
              <a:schemeClr val="bg1"/>
            </a:solidFill>
          </a:endParaRPr>
        </a:p>
      </xdr:txBody>
    </xdr:sp>
    <xdr:clientData/>
  </xdr:twoCellAnchor>
  <xdr:twoCellAnchor>
    <xdr:from>
      <xdr:col>18</xdr:col>
      <xdr:colOff>228600</xdr:colOff>
      <xdr:row>27</xdr:row>
      <xdr:rowOff>92529</xdr:rowOff>
    </xdr:from>
    <xdr:to>
      <xdr:col>19</xdr:col>
      <xdr:colOff>119302</xdr:colOff>
      <xdr:row>29</xdr:row>
      <xdr:rowOff>139478</xdr:rowOff>
    </xdr:to>
    <xdr:sp macro="" textlink="">
      <xdr:nvSpPr>
        <xdr:cNvPr id="13" name="楕円 12">
          <a:extLst>
            <a:ext uri="{FF2B5EF4-FFF2-40B4-BE49-F238E27FC236}">
              <a16:creationId xmlns:a16="http://schemas.microsoft.com/office/drawing/2014/main" id="{6DD098C9-3A72-4F71-9371-B2FC4F2E75F6}"/>
            </a:ext>
          </a:extLst>
        </xdr:cNvPr>
        <xdr:cNvSpPr/>
      </xdr:nvSpPr>
      <xdr:spPr>
        <a:xfrm>
          <a:off x="15030450" y="7302954"/>
          <a:ext cx="557452" cy="523199"/>
        </a:xfrm>
        <a:prstGeom prst="ellipse">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chemeClr val="bg1"/>
              </a:solidFill>
            </a:rPr>
            <a:t>14</a:t>
          </a:r>
          <a:endParaRPr kumimoji="1" lang="ja-JP" altLang="en-US" sz="1600" b="1">
            <a:solidFill>
              <a:schemeClr val="bg1"/>
            </a:solidFill>
          </a:endParaRPr>
        </a:p>
      </xdr:txBody>
    </xdr:sp>
    <xdr:clientData/>
  </xdr:twoCellAnchor>
  <xdr:twoCellAnchor>
    <xdr:from>
      <xdr:col>26</xdr:col>
      <xdr:colOff>80010</xdr:colOff>
      <xdr:row>23</xdr:row>
      <xdr:rowOff>171449</xdr:rowOff>
    </xdr:from>
    <xdr:to>
      <xdr:col>26</xdr:col>
      <xdr:colOff>606618</xdr:colOff>
      <xdr:row>24</xdr:row>
      <xdr:rowOff>111419</xdr:rowOff>
    </xdr:to>
    <xdr:grpSp>
      <xdr:nvGrpSpPr>
        <xdr:cNvPr id="22" name="グループ化 21">
          <a:extLst>
            <a:ext uri="{FF2B5EF4-FFF2-40B4-BE49-F238E27FC236}">
              <a16:creationId xmlns:a16="http://schemas.microsoft.com/office/drawing/2014/main" id="{E53070CB-4428-852D-6BB9-8D557409AEA3}"/>
            </a:ext>
          </a:extLst>
        </xdr:cNvPr>
        <xdr:cNvGrpSpPr/>
      </xdr:nvGrpSpPr>
      <xdr:grpSpPr>
        <a:xfrm>
          <a:off x="20215860" y="6429374"/>
          <a:ext cx="526608" cy="178095"/>
          <a:chOff x="20273010" y="6463392"/>
          <a:chExt cx="526608" cy="179456"/>
        </a:xfrm>
      </xdr:grpSpPr>
      <xdr:sp macro="" textlink="">
        <xdr:nvSpPr>
          <xdr:cNvPr id="9" name="楕円 8">
            <a:extLst>
              <a:ext uri="{FF2B5EF4-FFF2-40B4-BE49-F238E27FC236}">
                <a16:creationId xmlns:a16="http://schemas.microsoft.com/office/drawing/2014/main" id="{724E1059-525B-4AA1-A925-34A92EF6208F}"/>
              </a:ext>
            </a:extLst>
          </xdr:cNvPr>
          <xdr:cNvSpPr/>
        </xdr:nvSpPr>
        <xdr:spPr>
          <a:xfrm>
            <a:off x="20619618" y="6463392"/>
            <a:ext cx="180000" cy="179456"/>
          </a:xfrm>
          <a:prstGeom prst="ellipse">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900" b="1">
                <a:solidFill>
                  <a:schemeClr val="bg1"/>
                </a:solidFill>
              </a:rPr>
              <a:t>12</a:t>
            </a:r>
            <a:endParaRPr kumimoji="1" lang="ja-JP" altLang="en-US" sz="900" b="1">
              <a:solidFill>
                <a:schemeClr val="bg1"/>
              </a:solidFill>
            </a:endParaRPr>
          </a:p>
        </xdr:txBody>
      </xdr:sp>
      <xdr:sp macro="" textlink="">
        <xdr:nvSpPr>
          <xdr:cNvPr id="16" name="楕円 15">
            <a:extLst>
              <a:ext uri="{FF2B5EF4-FFF2-40B4-BE49-F238E27FC236}">
                <a16:creationId xmlns:a16="http://schemas.microsoft.com/office/drawing/2014/main" id="{06258C96-ECA7-4E2E-9DF6-04A8C40972C0}"/>
              </a:ext>
            </a:extLst>
          </xdr:cNvPr>
          <xdr:cNvSpPr/>
        </xdr:nvSpPr>
        <xdr:spPr>
          <a:xfrm>
            <a:off x="20273010" y="6463392"/>
            <a:ext cx="180000" cy="179456"/>
          </a:xfrm>
          <a:prstGeom prst="ellipse">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900" b="1">
                <a:solidFill>
                  <a:schemeClr val="bg1"/>
                </a:solidFill>
              </a:rPr>
              <a:t>6</a:t>
            </a:r>
            <a:endParaRPr kumimoji="1" lang="ja-JP" altLang="en-US" sz="900" b="1">
              <a:solidFill>
                <a:schemeClr val="bg1"/>
              </a:solidFill>
            </a:endParaRPr>
          </a:p>
        </xdr:txBody>
      </xdr:sp>
      <xdr:sp macro="" textlink="">
        <xdr:nvSpPr>
          <xdr:cNvPr id="19" name="テキスト ボックス 18">
            <a:extLst>
              <a:ext uri="{FF2B5EF4-FFF2-40B4-BE49-F238E27FC236}">
                <a16:creationId xmlns:a16="http://schemas.microsoft.com/office/drawing/2014/main" id="{0F263640-71CF-1305-C44D-6C8C5DE649B3}"/>
              </a:ext>
            </a:extLst>
          </xdr:cNvPr>
          <xdr:cNvSpPr txBox="1"/>
        </xdr:nvSpPr>
        <xdr:spPr>
          <a:xfrm>
            <a:off x="20404095" y="6515910"/>
            <a:ext cx="262581" cy="1133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200">
                <a:solidFill>
                  <a:srgbClr val="00B050"/>
                </a:solidFill>
              </a:rPr>
              <a:t>~</a:t>
            </a:r>
            <a:endParaRPr kumimoji="1" lang="ja-JP" altLang="en-US" sz="1200">
              <a:solidFill>
                <a:srgbClr val="00B050"/>
              </a:solidFill>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D7704-12DF-4A93-8034-89542A86663E}">
  <sheetPr codeName="Sheet1"/>
  <dimension ref="B2:T41"/>
  <sheetViews>
    <sheetView showGridLines="0" tabSelected="1" zoomScaleNormal="100" workbookViewId="0"/>
  </sheetViews>
  <sheetFormatPr defaultColWidth="8.75" defaultRowHeight="18.75"/>
  <cols>
    <col min="1" max="1" width="2.75" style="1" customWidth="1"/>
    <col min="2" max="2" width="6.75" style="1" customWidth="1"/>
    <col min="3" max="3" width="27.75" style="1" customWidth="1"/>
    <col min="4" max="4" width="11.375" style="1" customWidth="1"/>
    <col min="5" max="5" width="15.625" style="1" customWidth="1"/>
    <col min="6" max="6" width="10.125" style="1" customWidth="1"/>
    <col min="7" max="7" width="20.25" style="1" customWidth="1"/>
    <col min="8" max="8" width="5.875" style="1" customWidth="1"/>
    <col min="9" max="9" width="3.5" style="1" customWidth="1"/>
    <col min="10" max="10" width="2.75" style="1" customWidth="1"/>
    <col min="11" max="11" width="14.75" style="1" customWidth="1"/>
    <col min="12" max="12" width="8.75" style="1"/>
    <col min="13" max="13" width="10.75" style="1" customWidth="1"/>
    <col min="14" max="14" width="8.75" style="1"/>
    <col min="15" max="15" width="18.25" style="1" customWidth="1"/>
    <col min="16" max="16384" width="8.75" style="1"/>
  </cols>
  <sheetData>
    <row r="2" spans="2:9" ht="19.5">
      <c r="B2" s="11" t="s">
        <v>53</v>
      </c>
    </row>
    <row r="3" spans="2:9">
      <c r="B3" s="33" t="s">
        <v>61</v>
      </c>
    </row>
    <row r="4" spans="2:9">
      <c r="G4" s="12" t="s">
        <v>29</v>
      </c>
    </row>
    <row r="5" spans="2:9">
      <c r="B5" s="4" t="s">
        <v>6</v>
      </c>
    </row>
    <row r="6" spans="2:9">
      <c r="H6" s="2"/>
      <c r="I6" s="2"/>
    </row>
    <row r="7" spans="2:9">
      <c r="C7" s="59" t="s">
        <v>31</v>
      </c>
      <c r="D7" s="59"/>
      <c r="E7" s="5"/>
      <c r="F7" s="5"/>
      <c r="G7" s="44">
        <v>46419</v>
      </c>
      <c r="H7" s="1" t="s">
        <v>46</v>
      </c>
      <c r="I7" s="2"/>
    </row>
    <row r="8" spans="2:9">
      <c r="C8" s="5" t="s">
        <v>10</v>
      </c>
      <c r="D8" s="5"/>
      <c r="E8" s="5"/>
      <c r="F8" s="5"/>
      <c r="G8" s="35" t="str">
        <f>VLOOKUP(MONTH(G7),マスタ!C3:D14,2,FALSE)</f>
        <v>冬季</v>
      </c>
      <c r="H8" s="2"/>
      <c r="I8" s="2"/>
    </row>
    <row r="9" spans="2:9">
      <c r="C9" s="59" t="s">
        <v>0</v>
      </c>
      <c r="D9" s="59"/>
      <c r="E9" s="5"/>
      <c r="F9" s="5"/>
      <c r="G9" s="43" t="s">
        <v>17</v>
      </c>
      <c r="H9" s="1" t="s">
        <v>47</v>
      </c>
      <c r="I9" s="3"/>
    </row>
    <row r="11" spans="2:9" ht="16.899999999999999" customHeight="1">
      <c r="C11" s="6" t="s">
        <v>37</v>
      </c>
      <c r="D11" s="6"/>
      <c r="E11" s="5"/>
      <c r="F11" s="5"/>
      <c r="G11" s="36">
        <f>VLOOKUP(G9,マスタ!F3:I11,2,FALSE)</f>
        <v>35302710757</v>
      </c>
      <c r="H11" s="7" t="s">
        <v>2</v>
      </c>
      <c r="I11" s="1" t="s">
        <v>48</v>
      </c>
    </row>
    <row r="12" spans="2:9">
      <c r="C12" s="59" t="s">
        <v>50</v>
      </c>
      <c r="D12" s="59"/>
      <c r="E12" s="5"/>
      <c r="F12" s="5"/>
      <c r="G12" s="36">
        <f>IF(MONTH(G7)=3,VLOOKUP(G9,マスタ!F3:I11,4,FALSE),VLOOKUP(G9,マスタ!F3:I11,3,FALSE))</f>
        <v>2941892563</v>
      </c>
      <c r="H12" s="7" t="s">
        <v>3</v>
      </c>
      <c r="I12" s="18" t="s">
        <v>49</v>
      </c>
    </row>
    <row r="14" spans="2:9">
      <c r="C14" s="5" t="s">
        <v>57</v>
      </c>
      <c r="D14" s="5"/>
      <c r="E14" s="5"/>
      <c r="F14" s="5"/>
      <c r="G14" s="42">
        <v>0</v>
      </c>
      <c r="H14" s="5" t="s">
        <v>4</v>
      </c>
      <c r="I14" s="1" t="s">
        <v>39</v>
      </c>
    </row>
    <row r="16" spans="2:9">
      <c r="C16" s="16" t="s">
        <v>65</v>
      </c>
      <c r="D16" s="16"/>
      <c r="E16" s="16"/>
      <c r="F16" s="16"/>
      <c r="G16" s="41">
        <v>0</v>
      </c>
      <c r="H16" s="16" t="s">
        <v>4</v>
      </c>
      <c r="I16" s="1" t="s">
        <v>56</v>
      </c>
    </row>
    <row r="17" spans="2:20">
      <c r="C17" s="16" t="s">
        <v>66</v>
      </c>
      <c r="D17" s="16"/>
      <c r="E17" s="16"/>
      <c r="F17" s="16"/>
      <c r="G17" s="46">
        <v>0</v>
      </c>
      <c r="H17" s="16" t="s">
        <v>4</v>
      </c>
      <c r="I17" s="1" t="s">
        <v>56</v>
      </c>
    </row>
    <row r="19" spans="2:20">
      <c r="B19" s="4" t="s">
        <v>7</v>
      </c>
    </row>
    <row r="20" spans="2:20">
      <c r="C20" s="5"/>
      <c r="D20" s="5"/>
      <c r="E20" s="5"/>
      <c r="F20" s="5"/>
      <c r="G20" s="16" t="s">
        <v>40</v>
      </c>
      <c r="H20" s="16"/>
      <c r="I20" s="21"/>
      <c r="J20" s="16"/>
      <c r="K20" s="16" t="s">
        <v>41</v>
      </c>
      <c r="L20" s="16"/>
      <c r="M20" s="21"/>
      <c r="N20" s="16"/>
    </row>
    <row r="21" spans="2:20" ht="18" customHeight="1">
      <c r="C21" s="60" t="str">
        <f>"前年度"&amp;G8</f>
        <v>前年度冬季</v>
      </c>
      <c r="D21" s="23">
        <f>DATE(IF($G$8="夏季",YEAR($G$7)-1,YEAR($G$7)-IF(MONTH($G$7)&gt;=10,1,2)),IF($G$8="夏季",7,12),1)</f>
        <v>45992</v>
      </c>
      <c r="E21" s="5"/>
      <c r="F21" s="5"/>
      <c r="G21" s="41">
        <v>0</v>
      </c>
      <c r="H21" s="16" t="s">
        <v>4</v>
      </c>
      <c r="I21" s="22"/>
      <c r="J21" s="16"/>
      <c r="K21" s="46">
        <v>0</v>
      </c>
      <c r="L21" s="16" t="s">
        <v>4</v>
      </c>
      <c r="M21" s="57" t="s">
        <v>55</v>
      </c>
      <c r="N21" s="57"/>
      <c r="O21" s="30"/>
    </row>
    <row r="22" spans="2:20">
      <c r="C22" s="61"/>
      <c r="D22" s="23">
        <f>DATE(IF($G$8="夏季",YEAR($G$7)-1,YEAR($G$7)-IF(MONTH($G$7)&gt;=10,0,1)),IF($G$8="夏季",8,1),1)</f>
        <v>46023</v>
      </c>
      <c r="E22" s="5"/>
      <c r="F22" s="5"/>
      <c r="G22" s="41">
        <v>0</v>
      </c>
      <c r="H22" s="16" t="s">
        <v>4</v>
      </c>
      <c r="I22" s="22"/>
      <c r="J22" s="16"/>
      <c r="K22" s="46">
        <v>0</v>
      </c>
      <c r="L22" s="16" t="s">
        <v>4</v>
      </c>
      <c r="M22" s="58"/>
      <c r="N22" s="58"/>
      <c r="O22" s="30"/>
    </row>
    <row r="23" spans="2:20">
      <c r="C23" s="61"/>
      <c r="D23" s="23">
        <f>DATE(IF($G$8="夏季",YEAR($G$7)-1,YEAR($G$7)-IF(MONTH($G$7)&gt;=10,0,1)),IF($G$8="夏季",9,2),1)</f>
        <v>46054</v>
      </c>
      <c r="E23" s="5"/>
      <c r="F23" s="5"/>
      <c r="G23" s="41">
        <v>0</v>
      </c>
      <c r="H23" s="16" t="s">
        <v>4</v>
      </c>
      <c r="I23" s="22"/>
      <c r="J23" s="16"/>
      <c r="K23" s="46">
        <v>0</v>
      </c>
      <c r="L23" s="16" t="s">
        <v>4</v>
      </c>
      <c r="M23" s="58"/>
      <c r="N23" s="58"/>
      <c r="O23" s="30"/>
    </row>
    <row r="24" spans="2:20">
      <c r="C24" s="62"/>
      <c r="D24" s="24" t="s">
        <v>36</v>
      </c>
      <c r="E24" s="13"/>
      <c r="F24" s="13"/>
      <c r="G24" s="37">
        <f>SUM(G21:G23)</f>
        <v>0</v>
      </c>
      <c r="H24" s="16" t="s">
        <v>4</v>
      </c>
      <c r="I24" s="22"/>
      <c r="J24" s="16"/>
      <c r="K24" s="47">
        <f>SUM(K21:K23)</f>
        <v>0</v>
      </c>
      <c r="L24" s="16" t="s">
        <v>4</v>
      </c>
      <c r="M24" s="58"/>
      <c r="N24" s="58"/>
      <c r="O24" s="30"/>
    </row>
    <row r="25" spans="2:20">
      <c r="C25" s="5"/>
      <c r="D25" s="16"/>
      <c r="E25" s="5"/>
      <c r="F25" s="5"/>
      <c r="G25" s="16"/>
      <c r="H25" s="16"/>
      <c r="I25" s="16"/>
      <c r="J25" s="16"/>
      <c r="K25" s="16"/>
      <c r="L25" s="16"/>
      <c r="M25" s="58"/>
      <c r="N25" s="58"/>
      <c r="O25" s="30"/>
    </row>
    <row r="26" spans="2:20">
      <c r="C26" s="5" t="s">
        <v>31</v>
      </c>
      <c r="D26" s="23">
        <f>G7</f>
        <v>46419</v>
      </c>
      <c r="E26" s="5"/>
      <c r="F26" s="5"/>
      <c r="G26" s="16" t="s">
        <v>62</v>
      </c>
      <c r="H26" s="16"/>
      <c r="I26" s="16"/>
      <c r="J26" s="16"/>
      <c r="K26" s="46">
        <v>0</v>
      </c>
      <c r="L26" s="16" t="s">
        <v>4</v>
      </c>
      <c r="M26" s="58"/>
      <c r="N26" s="58"/>
      <c r="O26" s="30"/>
    </row>
    <row r="28" spans="2:20">
      <c r="B28" s="4" t="s">
        <v>5</v>
      </c>
    </row>
    <row r="30" spans="2:20">
      <c r="C30" s="16" t="s">
        <v>30</v>
      </c>
      <c r="D30" s="16"/>
      <c r="E30" s="16"/>
      <c r="F30" s="16"/>
      <c r="G30" s="17" t="str">
        <f>IF(AND(SUM(G21:G23)=0,SUM(K21:K23)=0),"新規参入","既存")</f>
        <v>新規参入</v>
      </c>
      <c r="H30" s="16"/>
      <c r="I30" s="18"/>
    </row>
    <row r="31" spans="2:20">
      <c r="C31" s="16" t="s">
        <v>33</v>
      </c>
      <c r="D31" s="16"/>
      <c r="E31" s="16"/>
      <c r="F31" s="16"/>
      <c r="G31" s="34" t="e">
        <f>IF(G30="新規参入",ROUND(G16*(K26/G17),0),ROUND((K26/K24)*G24,0))+T31</f>
        <v>#DIV/0!</v>
      </c>
      <c r="H31" s="16" t="s">
        <v>4</v>
      </c>
      <c r="I31" s="18" t="s">
        <v>43</v>
      </c>
      <c r="T31" s="45"/>
    </row>
    <row r="32" spans="2:20">
      <c r="C32" s="16" t="s">
        <v>13</v>
      </c>
      <c r="D32" s="16"/>
      <c r="E32" s="16"/>
      <c r="F32" s="16"/>
      <c r="G32" s="38" t="e">
        <f>ROUND(G31/G14,16)</f>
        <v>#DIV/0!</v>
      </c>
      <c r="H32" s="16"/>
      <c r="I32" s="18" t="s">
        <v>52</v>
      </c>
    </row>
    <row r="33" spans="2:20">
      <c r="C33" s="18" t="s">
        <v>42</v>
      </c>
      <c r="D33" s="18"/>
      <c r="E33" s="18"/>
      <c r="F33" s="18"/>
      <c r="G33" s="39" t="e">
        <f>ROUND(G32,4)</f>
        <v>#DIV/0!</v>
      </c>
      <c r="H33" s="18"/>
      <c r="I33" s="18" t="s">
        <v>45</v>
      </c>
    </row>
    <row r="34" spans="2:20">
      <c r="C34" s="19" t="s">
        <v>51</v>
      </c>
      <c r="D34" s="20">
        <f>G7</f>
        <v>46419</v>
      </c>
      <c r="E34" s="19"/>
      <c r="F34" s="19"/>
      <c r="G34" s="40" t="e">
        <f>ROUND(G12*G32,0)+T34</f>
        <v>#DIV/0!</v>
      </c>
      <c r="H34" s="19" t="s">
        <v>14</v>
      </c>
      <c r="I34" s="18" t="s">
        <v>44</v>
      </c>
      <c r="T34" s="45"/>
    </row>
    <row r="35" spans="2:20">
      <c r="C35" s="18"/>
      <c r="D35" s="18"/>
      <c r="E35" s="18"/>
      <c r="F35" s="18"/>
      <c r="G35" s="18"/>
      <c r="H35" s="18"/>
      <c r="I35" s="18"/>
    </row>
    <row r="36" spans="2:20">
      <c r="C36" s="18"/>
      <c r="D36" s="18"/>
      <c r="E36" s="18"/>
      <c r="F36" s="18"/>
      <c r="G36" s="18"/>
      <c r="H36" s="18"/>
      <c r="I36" s="18"/>
    </row>
    <row r="37" spans="2:20">
      <c r="B37" s="31" t="s">
        <v>8</v>
      </c>
      <c r="C37" s="18" t="s">
        <v>54</v>
      </c>
      <c r="D37" s="18"/>
      <c r="E37" s="18"/>
      <c r="F37" s="18"/>
      <c r="G37" s="18"/>
      <c r="H37" s="18"/>
      <c r="I37" s="18"/>
    </row>
    <row r="38" spans="2:20">
      <c r="B38" s="32" t="s">
        <v>15</v>
      </c>
      <c r="C38" s="18" t="s">
        <v>58</v>
      </c>
      <c r="D38" s="18"/>
      <c r="E38" s="18"/>
      <c r="F38" s="18"/>
      <c r="G38" s="18"/>
      <c r="H38" s="18"/>
      <c r="I38" s="18"/>
    </row>
    <row r="39" spans="2:20">
      <c r="B39" s="32"/>
      <c r="C39" s="18" t="s">
        <v>60</v>
      </c>
      <c r="D39" s="18"/>
      <c r="E39" s="18"/>
      <c r="F39" s="18"/>
      <c r="G39" s="18"/>
      <c r="H39" s="18"/>
      <c r="I39" s="18"/>
    </row>
    <row r="40" spans="2:20">
      <c r="B40" s="31" t="s">
        <v>32</v>
      </c>
      <c r="C40" s="18" t="s">
        <v>59</v>
      </c>
      <c r="D40" s="18"/>
      <c r="E40" s="18"/>
      <c r="F40" s="18"/>
      <c r="G40" s="18"/>
      <c r="H40" s="18"/>
      <c r="I40" s="18"/>
    </row>
    <row r="41" spans="2:20">
      <c r="B41" s="32" t="s">
        <v>67</v>
      </c>
      <c r="C41" s="18" t="s">
        <v>68</v>
      </c>
    </row>
  </sheetData>
  <sheetProtection algorithmName="SHA-512" hashValue="nPDV3oaXbbwzti87ffEpJ1BVyHAn3TOdM4wzuoKQ5NTYX8HDoR0xYXTtrvWu7pA7rInZVAh57oq4mfk1hyavcg==" saltValue="Z14xAoi2CgpmPuhw6iC2/w==" spinCount="100000" sheet="1" objects="1" scenarios="1"/>
  <mergeCells count="5">
    <mergeCell ref="M21:N26"/>
    <mergeCell ref="C7:D7"/>
    <mergeCell ref="C9:D9"/>
    <mergeCell ref="C12:D12"/>
    <mergeCell ref="C21:C24"/>
  </mergeCells>
  <phoneticPr fontId="3"/>
  <pageMargins left="0.7" right="0.7" top="0.75" bottom="0.75" header="0.3" footer="0.3"/>
  <pageSetup paperSize="9" orientation="portrait" r:id="rId1"/>
  <customProperties>
    <customPr name="OrphanNamesChecked" r:id="rId2"/>
  </customPropertie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B6ED76B8-56EB-45D1-86B6-AB254C99C601}">
          <x14:formula1>
            <xm:f>マスタ!$F$3:$F$11</xm:f>
          </x14:formula1>
          <xm:sqref>G9</xm:sqref>
        </x14:dataValidation>
        <x14:dataValidation type="list" allowBlank="1" showInputMessage="1" showErrorMessage="1" xr:uid="{801629BF-E2A4-4808-9169-DF5E752E606D}">
          <x14:formula1>
            <xm:f>マスタ!$B$3:$B$14</xm:f>
          </x14:formula1>
          <xm:sqref>G7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AD41D-E248-4EDA-93FB-F083D8B5D116}">
  <dimension ref="B1:AU41"/>
  <sheetViews>
    <sheetView showGridLines="0" zoomScaleNormal="100" workbookViewId="0"/>
  </sheetViews>
  <sheetFormatPr defaultColWidth="8.75" defaultRowHeight="18.75"/>
  <cols>
    <col min="1" max="1" width="2.75" style="1" customWidth="1"/>
    <col min="2" max="2" width="6.75" style="1" customWidth="1"/>
    <col min="3" max="3" width="27.75" style="1" customWidth="1"/>
    <col min="4" max="4" width="11.375" style="1" customWidth="1"/>
    <col min="5" max="5" width="15.625" style="1" customWidth="1"/>
    <col min="6" max="6" width="10.125" style="1" customWidth="1"/>
    <col min="7" max="7" width="20.25" style="1" customWidth="1"/>
    <col min="8" max="8" width="5.875" style="1" customWidth="1"/>
    <col min="9" max="9" width="3.5" style="1" customWidth="1"/>
    <col min="10" max="10" width="2.75" style="1" customWidth="1"/>
    <col min="11" max="11" width="14.75" style="1" customWidth="1"/>
    <col min="12" max="12" width="8.75" style="1"/>
    <col min="13" max="13" width="10.75" style="1" customWidth="1"/>
    <col min="14" max="14" width="8.75" style="1"/>
    <col min="15" max="15" width="18.25" style="1" customWidth="1"/>
    <col min="16" max="16384" width="8.75" style="1"/>
  </cols>
  <sheetData>
    <row r="1" spans="2:47" ht="82.9" customHeight="1"/>
    <row r="2" spans="2:47" ht="19.5">
      <c r="B2" s="11"/>
    </row>
    <row r="3" spans="2:47">
      <c r="B3" s="33"/>
    </row>
    <row r="4" spans="2:47">
      <c r="G4" s="48" t="s">
        <v>29</v>
      </c>
    </row>
    <row r="5" spans="2:47">
      <c r="B5" s="4" t="s">
        <v>6</v>
      </c>
    </row>
    <row r="6" spans="2:47">
      <c r="H6" s="2"/>
      <c r="I6" s="2"/>
    </row>
    <row r="7" spans="2:47">
      <c r="C7" s="59" t="s">
        <v>31</v>
      </c>
      <c r="D7" s="59"/>
      <c r="E7" s="5"/>
      <c r="F7" s="5"/>
      <c r="G7" s="49">
        <v>46113</v>
      </c>
      <c r="H7" s="1" t="s">
        <v>46</v>
      </c>
      <c r="I7" s="2"/>
    </row>
    <row r="8" spans="2:47">
      <c r="C8" s="5" t="s">
        <v>10</v>
      </c>
      <c r="D8" s="5"/>
      <c r="E8" s="5"/>
      <c r="F8" s="5"/>
      <c r="G8" s="35" t="str">
        <f>VLOOKUP(MONTH(G7),マスタ!C3:D14,2,FALSE)</f>
        <v>夏季</v>
      </c>
      <c r="H8" s="2"/>
      <c r="I8" s="2"/>
    </row>
    <row r="9" spans="2:47">
      <c r="C9" s="59" t="s">
        <v>0</v>
      </c>
      <c r="D9" s="59"/>
      <c r="E9" s="5"/>
      <c r="F9" s="5"/>
      <c r="G9" s="50" t="s">
        <v>19</v>
      </c>
      <c r="H9" s="1" t="s">
        <v>47</v>
      </c>
      <c r="I9" s="3"/>
    </row>
    <row r="11" spans="2:47" ht="16.899999999999999" customHeight="1">
      <c r="C11" s="6" t="s">
        <v>37</v>
      </c>
      <c r="D11" s="6"/>
      <c r="E11" s="5"/>
      <c r="F11" s="5"/>
      <c r="G11" s="36">
        <f>VLOOKUP(G9,マスタ!F3:I11,2,FALSE)</f>
        <v>251417662801</v>
      </c>
      <c r="H11" s="7" t="s">
        <v>2</v>
      </c>
      <c r="I11" s="1" t="s">
        <v>48</v>
      </c>
      <c r="AU11" s="54"/>
    </row>
    <row r="12" spans="2:47">
      <c r="C12" s="59" t="s">
        <v>50</v>
      </c>
      <c r="D12" s="59"/>
      <c r="E12" s="5"/>
      <c r="F12" s="5"/>
      <c r="G12" s="36">
        <f>IF(MONTH(G7)=3,VLOOKUP(G9,マスタ!F3:I11,4,FALSE),VLOOKUP(G9,マスタ!F3:I11,3,FALSE))</f>
        <v>20951471900</v>
      </c>
      <c r="H12" s="7" t="s">
        <v>3</v>
      </c>
      <c r="I12" s="18" t="s">
        <v>49</v>
      </c>
      <c r="AU12" s="55"/>
    </row>
    <row r="13" spans="2:47">
      <c r="AU13" s="55"/>
    </row>
    <row r="14" spans="2:47">
      <c r="C14" s="5" t="s">
        <v>57</v>
      </c>
      <c r="D14" s="5"/>
      <c r="E14" s="5"/>
      <c r="F14" s="5"/>
      <c r="G14" s="51">
        <v>48360898</v>
      </c>
      <c r="H14" s="5" t="s">
        <v>4</v>
      </c>
      <c r="I14" s="1" t="s">
        <v>39</v>
      </c>
      <c r="AU14" s="56"/>
    </row>
    <row r="15" spans="2:47">
      <c r="AU15" s="56"/>
    </row>
    <row r="16" spans="2:47">
      <c r="C16" s="16" t="s">
        <v>63</v>
      </c>
      <c r="D16" s="16"/>
      <c r="E16" s="16"/>
      <c r="F16" s="16"/>
      <c r="G16" s="52">
        <v>47647883</v>
      </c>
      <c r="H16" s="16" t="s">
        <v>4</v>
      </c>
      <c r="I16" s="1" t="s">
        <v>56</v>
      </c>
      <c r="AU16" s="56"/>
    </row>
    <row r="17" spans="2:47">
      <c r="C17" s="16" t="s">
        <v>64</v>
      </c>
      <c r="D17" s="16"/>
      <c r="E17" s="16"/>
      <c r="F17" s="16"/>
      <c r="G17" s="53">
        <v>171903148.94999999</v>
      </c>
      <c r="H17" s="16" t="s">
        <v>4</v>
      </c>
      <c r="I17" s="1" t="s">
        <v>56</v>
      </c>
      <c r="AU17" s="55"/>
    </row>
    <row r="19" spans="2:47">
      <c r="B19" s="4" t="s">
        <v>7</v>
      </c>
    </row>
    <row r="20" spans="2:47">
      <c r="C20" s="5"/>
      <c r="D20" s="5"/>
      <c r="E20" s="5"/>
      <c r="F20" s="5"/>
      <c r="G20" s="16" t="s">
        <v>40</v>
      </c>
      <c r="H20" s="16"/>
      <c r="I20" s="21"/>
      <c r="J20" s="16"/>
      <c r="K20" s="16" t="s">
        <v>41</v>
      </c>
      <c r="L20" s="16"/>
      <c r="M20" s="21"/>
      <c r="N20" s="16"/>
    </row>
    <row r="21" spans="2:47" ht="18" customHeight="1">
      <c r="C21" s="60" t="str">
        <f>"前年度"&amp;G8</f>
        <v>前年度夏季</v>
      </c>
      <c r="D21" s="23">
        <f>DATE(IF($G$8="夏季",YEAR($G$7)-1,YEAR($G$7)-IF(MONTH($G$7)&gt;=10,1,2)),IF($G$8="夏季",7,12),1)</f>
        <v>45839</v>
      </c>
      <c r="E21" s="5"/>
      <c r="F21" s="5"/>
      <c r="G21" s="52">
        <v>10000</v>
      </c>
      <c r="H21" s="16" t="s">
        <v>4</v>
      </c>
      <c r="I21" s="22"/>
      <c r="J21" s="16"/>
      <c r="K21" s="53">
        <v>50000</v>
      </c>
      <c r="L21" s="16" t="s">
        <v>4</v>
      </c>
      <c r="M21" s="57" t="s">
        <v>55</v>
      </c>
      <c r="N21" s="57"/>
      <c r="O21" s="30"/>
    </row>
    <row r="22" spans="2:47">
      <c r="C22" s="61"/>
      <c r="D22" s="23">
        <f>DATE(IF($G$8="夏季",YEAR($G$7)-1,YEAR($G$7)-IF(MONTH($G$7)&gt;=10,0,1)),IF($G$8="夏季",8,1),1)</f>
        <v>45870</v>
      </c>
      <c r="E22" s="5"/>
      <c r="F22" s="5"/>
      <c r="G22" s="52">
        <v>11000</v>
      </c>
      <c r="H22" s="16" t="s">
        <v>4</v>
      </c>
      <c r="I22" s="22"/>
      <c r="J22" s="16"/>
      <c r="K22" s="53">
        <v>60000</v>
      </c>
      <c r="L22" s="16" t="s">
        <v>4</v>
      </c>
      <c r="M22" s="58"/>
      <c r="N22" s="58"/>
      <c r="O22" s="30"/>
    </row>
    <row r="23" spans="2:47">
      <c r="C23" s="61"/>
      <c r="D23" s="23">
        <f>DATE(IF($G$8="夏季",YEAR($G$7)-1,YEAR($G$7)-IF(MONTH($G$7)&gt;=10,0,1)),IF($G$8="夏季",9,2),1)</f>
        <v>45901</v>
      </c>
      <c r="E23" s="5"/>
      <c r="F23" s="5"/>
      <c r="G23" s="52">
        <v>12000</v>
      </c>
      <c r="H23" s="16" t="s">
        <v>4</v>
      </c>
      <c r="I23" s="22"/>
      <c r="J23" s="16"/>
      <c r="K23" s="53">
        <v>70000</v>
      </c>
      <c r="L23" s="16" t="s">
        <v>4</v>
      </c>
      <c r="M23" s="58"/>
      <c r="N23" s="58"/>
      <c r="O23" s="30"/>
    </row>
    <row r="24" spans="2:47">
      <c r="C24" s="62"/>
      <c r="D24" s="24" t="s">
        <v>36</v>
      </c>
      <c r="E24" s="13"/>
      <c r="F24" s="13"/>
      <c r="G24" s="37">
        <f>SUM(G21:G23)</f>
        <v>33000</v>
      </c>
      <c r="H24" s="16" t="s">
        <v>4</v>
      </c>
      <c r="I24" s="22"/>
      <c r="J24" s="16"/>
      <c r="K24" s="47">
        <f>SUM(K21:K23)</f>
        <v>180000</v>
      </c>
      <c r="L24" s="16" t="s">
        <v>4</v>
      </c>
      <c r="M24" s="58"/>
      <c r="N24" s="58"/>
      <c r="O24" s="30"/>
    </row>
    <row r="25" spans="2:47">
      <c r="C25" s="5"/>
      <c r="D25" s="16"/>
      <c r="E25" s="5"/>
      <c r="F25" s="5"/>
      <c r="G25" s="16"/>
      <c r="H25" s="16"/>
      <c r="I25" s="16"/>
      <c r="J25" s="16"/>
      <c r="K25" s="16"/>
      <c r="L25" s="16"/>
      <c r="M25" s="58"/>
      <c r="N25" s="58"/>
      <c r="O25" s="30"/>
    </row>
    <row r="26" spans="2:47">
      <c r="C26" s="5" t="s">
        <v>31</v>
      </c>
      <c r="D26" s="23">
        <f>G7</f>
        <v>46113</v>
      </c>
      <c r="E26" s="5"/>
      <c r="F26" s="5"/>
      <c r="G26" s="16" t="s">
        <v>62</v>
      </c>
      <c r="H26" s="16"/>
      <c r="I26" s="16"/>
      <c r="J26" s="16"/>
      <c r="K26" s="53">
        <v>100000</v>
      </c>
      <c r="L26" s="16" t="s">
        <v>4</v>
      </c>
      <c r="M26" s="58"/>
      <c r="N26" s="58"/>
      <c r="O26" s="30"/>
    </row>
    <row r="28" spans="2:47">
      <c r="B28" s="4" t="s">
        <v>5</v>
      </c>
    </row>
    <row r="30" spans="2:47">
      <c r="C30" s="16" t="s">
        <v>30</v>
      </c>
      <c r="D30" s="16"/>
      <c r="E30" s="16"/>
      <c r="F30" s="16"/>
      <c r="G30" s="17" t="str">
        <f>IF(AND(SUM(G21:G23)=0,SUM(K21:K23)=0),"新規参入","既存")</f>
        <v>既存</v>
      </c>
      <c r="H30" s="16"/>
      <c r="I30" s="18"/>
    </row>
    <row r="31" spans="2:47">
      <c r="C31" s="16" t="s">
        <v>33</v>
      </c>
      <c r="D31" s="16"/>
      <c r="E31" s="16"/>
      <c r="F31" s="16"/>
      <c r="G31" s="34">
        <f>IF(G30="新規参入",ROUND(G16*(K26/G17),0),ROUND((K26/K24)*G24,0))+T31</f>
        <v>18333</v>
      </c>
      <c r="H31" s="16" t="s">
        <v>4</v>
      </c>
      <c r="I31" s="18" t="s">
        <v>43</v>
      </c>
      <c r="T31" s="45"/>
    </row>
    <row r="32" spans="2:47">
      <c r="C32" s="16" t="s">
        <v>13</v>
      </c>
      <c r="D32" s="16"/>
      <c r="E32" s="16"/>
      <c r="F32" s="16"/>
      <c r="G32" s="38">
        <f>ROUND(G31/G14,16)</f>
        <v>3.7908725350799998E-4</v>
      </c>
      <c r="H32" s="16"/>
      <c r="I32" s="18" t="s">
        <v>52</v>
      </c>
    </row>
    <row r="33" spans="2:20">
      <c r="C33" s="18" t="s">
        <v>42</v>
      </c>
      <c r="D33" s="18"/>
      <c r="E33" s="18"/>
      <c r="F33" s="18"/>
      <c r="G33" s="39">
        <f>ROUND(G32,4)</f>
        <v>4.0000000000000002E-4</v>
      </c>
      <c r="H33" s="18"/>
      <c r="I33" s="18" t="s">
        <v>45</v>
      </c>
    </row>
    <row r="34" spans="2:20">
      <c r="C34" s="19" t="s">
        <v>51</v>
      </c>
      <c r="D34" s="20">
        <f>G7</f>
        <v>46113</v>
      </c>
      <c r="E34" s="19"/>
      <c r="F34" s="19"/>
      <c r="G34" s="40">
        <f>ROUND(G12*G32,0)+T34</f>
        <v>7942436</v>
      </c>
      <c r="H34" s="19" t="s">
        <v>14</v>
      </c>
      <c r="I34" s="18" t="s">
        <v>44</v>
      </c>
      <c r="T34" s="45"/>
    </row>
    <row r="35" spans="2:20">
      <c r="C35" s="18"/>
      <c r="D35" s="18"/>
      <c r="E35" s="18"/>
      <c r="F35" s="18"/>
      <c r="G35" s="18"/>
      <c r="H35" s="18"/>
      <c r="I35" s="18"/>
    </row>
    <row r="36" spans="2:20">
      <c r="C36" s="18"/>
      <c r="D36" s="18"/>
      <c r="E36" s="18"/>
      <c r="F36" s="18"/>
      <c r="G36" s="18"/>
      <c r="H36" s="18"/>
      <c r="I36" s="18"/>
    </row>
    <row r="37" spans="2:20">
      <c r="B37" s="31" t="s">
        <v>8</v>
      </c>
      <c r="C37" s="18" t="s">
        <v>54</v>
      </c>
      <c r="D37" s="18"/>
      <c r="E37" s="18"/>
      <c r="F37" s="18"/>
      <c r="G37" s="18"/>
      <c r="H37" s="18"/>
      <c r="I37" s="18"/>
    </row>
    <row r="38" spans="2:20">
      <c r="B38" s="32" t="s">
        <v>15</v>
      </c>
      <c r="C38" s="18" t="s">
        <v>58</v>
      </c>
      <c r="D38" s="18"/>
      <c r="E38" s="18"/>
      <c r="F38" s="18"/>
      <c r="G38" s="18"/>
      <c r="H38" s="18"/>
      <c r="I38" s="18"/>
    </row>
    <row r="39" spans="2:20">
      <c r="B39" s="32"/>
      <c r="C39" s="18" t="s">
        <v>60</v>
      </c>
      <c r="D39" s="18"/>
      <c r="E39" s="18"/>
      <c r="F39" s="18"/>
      <c r="G39" s="18"/>
      <c r="H39" s="18"/>
      <c r="I39" s="18"/>
    </row>
    <row r="40" spans="2:20">
      <c r="B40" s="31" t="s">
        <v>32</v>
      </c>
      <c r="C40" s="18" t="s">
        <v>59</v>
      </c>
      <c r="D40" s="18"/>
      <c r="E40" s="18"/>
      <c r="F40" s="18"/>
      <c r="G40" s="18"/>
      <c r="H40" s="18"/>
      <c r="I40" s="18"/>
    </row>
    <row r="41" spans="2:20">
      <c r="B41" s="32" t="s">
        <v>67</v>
      </c>
      <c r="C41" s="18" t="s">
        <v>68</v>
      </c>
    </row>
  </sheetData>
  <sheetProtection algorithmName="SHA-512" hashValue="nx5meIkMsPOmAUBnTSnLnj03ib6ubn+RSrMX+Qq4jxLKI81xHuEjIRfxnXeD+7g5Qbbrk3JY/BGULS8RVlVzLQ==" saltValue="7ISmldo30wupqpqKUOkfYg==" spinCount="100000" sheet="1" objects="1" scenarios="1"/>
  <mergeCells count="5">
    <mergeCell ref="C7:D7"/>
    <mergeCell ref="C9:D9"/>
    <mergeCell ref="C12:D12"/>
    <mergeCell ref="C21:C24"/>
    <mergeCell ref="M21:N26"/>
  </mergeCells>
  <phoneticPr fontId="3"/>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E45005D-78A4-4069-80F5-B21D9EDC2458}">
          <x14:formula1>
            <xm:f>マスタ!$B$3:$B$14</xm:f>
          </x14:formula1>
          <xm:sqref>G7</xm:sqref>
        </x14:dataValidation>
        <x14:dataValidation type="list" allowBlank="1" showInputMessage="1" showErrorMessage="1" xr:uid="{D5CDB524-0B46-4FDA-A778-5D18A0E31506}">
          <x14:formula1>
            <xm:f>マスタ!$F$3:$F$11</xm:f>
          </x14:formula1>
          <xm:sqref>G9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F0C0D-D202-4078-80FC-E71FFC906C4D}">
  <sheetPr codeName="Sheet2"/>
  <dimension ref="B1:I14"/>
  <sheetViews>
    <sheetView showGridLines="0" workbookViewId="0"/>
  </sheetViews>
  <sheetFormatPr defaultRowHeight="18.75"/>
  <cols>
    <col min="2" max="2" width="12.25" customWidth="1"/>
    <col min="3" max="3" width="13.625" customWidth="1"/>
    <col min="4" max="4" width="12.375" customWidth="1"/>
    <col min="5" max="5" width="6.75" customWidth="1"/>
    <col min="7" max="7" width="33" customWidth="1"/>
    <col min="8" max="8" width="27.875" customWidth="1"/>
    <col min="9" max="9" width="24.75" customWidth="1"/>
    <col min="11" max="11" width="14.25" bestFit="1" customWidth="1"/>
  </cols>
  <sheetData>
    <row r="1" spans="2:9">
      <c r="B1" s="14" t="s">
        <v>34</v>
      </c>
      <c r="F1" s="14" t="s">
        <v>35</v>
      </c>
    </row>
    <row r="2" spans="2:9">
      <c r="B2" s="15" t="s">
        <v>28</v>
      </c>
      <c r="C2" s="15" t="s">
        <v>9</v>
      </c>
      <c r="D2" s="15" t="s">
        <v>10</v>
      </c>
      <c r="F2" s="15" t="s">
        <v>16</v>
      </c>
      <c r="G2" s="15" t="s">
        <v>25</v>
      </c>
      <c r="H2" s="15" t="s">
        <v>26</v>
      </c>
      <c r="I2" s="15" t="s">
        <v>27</v>
      </c>
    </row>
    <row r="3" spans="2:9">
      <c r="B3" s="9">
        <v>46113</v>
      </c>
      <c r="C3" s="8">
        <v>4</v>
      </c>
      <c r="D3" s="8" t="s">
        <v>11</v>
      </c>
      <c r="F3" s="8" t="s">
        <v>17</v>
      </c>
      <c r="G3" s="28">
        <v>35302710757</v>
      </c>
      <c r="H3" s="10">
        <f>ROUNDDOWN(G3/12,0)</f>
        <v>2941892563</v>
      </c>
      <c r="I3" s="10">
        <f>G3-H3*11</f>
        <v>2941892564</v>
      </c>
    </row>
    <row r="4" spans="2:9">
      <c r="B4" s="9">
        <v>46143</v>
      </c>
      <c r="C4" s="8">
        <v>5</v>
      </c>
      <c r="D4" s="8" t="s">
        <v>11</v>
      </c>
      <c r="F4" s="8" t="s">
        <v>18</v>
      </c>
      <c r="G4" s="28">
        <v>63290016611</v>
      </c>
      <c r="H4" s="10">
        <f t="shared" ref="H4:H11" si="0">ROUNDDOWN(G4/12,0)</f>
        <v>5274168050</v>
      </c>
      <c r="I4" s="10">
        <f t="shared" ref="I4:I11" si="1">G4-H4*11</f>
        <v>5274168061</v>
      </c>
    </row>
    <row r="5" spans="2:9">
      <c r="B5" s="9">
        <v>46174</v>
      </c>
      <c r="C5" s="8">
        <v>6</v>
      </c>
      <c r="D5" s="8" t="s">
        <v>11</v>
      </c>
      <c r="F5" s="8" t="s">
        <v>19</v>
      </c>
      <c r="G5" s="28">
        <v>251417662801</v>
      </c>
      <c r="H5" s="10">
        <f t="shared" si="0"/>
        <v>20951471900</v>
      </c>
      <c r="I5" s="10">
        <f t="shared" si="1"/>
        <v>20951471901</v>
      </c>
    </row>
    <row r="6" spans="2:9">
      <c r="B6" s="9">
        <v>46204</v>
      </c>
      <c r="C6" s="8">
        <v>7</v>
      </c>
      <c r="D6" s="8" t="s">
        <v>11</v>
      </c>
      <c r="F6" s="8" t="s">
        <v>20</v>
      </c>
      <c r="G6" s="28">
        <v>115752988439</v>
      </c>
      <c r="H6" s="10">
        <f t="shared" si="0"/>
        <v>9646082369</v>
      </c>
      <c r="I6" s="10">
        <f t="shared" si="1"/>
        <v>9646082380</v>
      </c>
    </row>
    <row r="7" spans="2:9">
      <c r="B7" s="9">
        <v>46235</v>
      </c>
      <c r="C7" s="8">
        <v>8</v>
      </c>
      <c r="D7" s="8" t="s">
        <v>11</v>
      </c>
      <c r="F7" s="8" t="s">
        <v>21</v>
      </c>
      <c r="G7" s="28">
        <v>24028736977</v>
      </c>
      <c r="H7" s="10">
        <f t="shared" si="0"/>
        <v>2002394748</v>
      </c>
      <c r="I7" s="10">
        <f t="shared" si="1"/>
        <v>2002394749</v>
      </c>
    </row>
    <row r="8" spans="2:9">
      <c r="B8" s="9">
        <v>46266</v>
      </c>
      <c r="C8" s="8">
        <v>9</v>
      </c>
      <c r="D8" s="8" t="s">
        <v>11</v>
      </c>
      <c r="F8" s="8" t="s">
        <v>22</v>
      </c>
      <c r="G8" s="28">
        <v>127049804558</v>
      </c>
      <c r="H8" s="10">
        <f t="shared" si="0"/>
        <v>10587483713</v>
      </c>
      <c r="I8" s="10">
        <f t="shared" si="1"/>
        <v>10587483715</v>
      </c>
    </row>
    <row r="9" spans="2:9">
      <c r="B9" s="9">
        <v>46296</v>
      </c>
      <c r="C9" s="8">
        <v>10</v>
      </c>
      <c r="D9" s="8" t="s">
        <v>12</v>
      </c>
      <c r="F9" s="8" t="s">
        <v>1</v>
      </c>
      <c r="G9" s="28">
        <v>48749163146</v>
      </c>
      <c r="H9" s="10">
        <f t="shared" si="0"/>
        <v>4062430262</v>
      </c>
      <c r="I9" s="10">
        <f t="shared" si="1"/>
        <v>4062430264</v>
      </c>
    </row>
    <row r="10" spans="2:9">
      <c r="B10" s="9">
        <v>46327</v>
      </c>
      <c r="C10" s="8">
        <v>11</v>
      </c>
      <c r="D10" s="8" t="s">
        <v>12</v>
      </c>
      <c r="F10" s="8" t="s">
        <v>23</v>
      </c>
      <c r="G10" s="28">
        <v>22656610425</v>
      </c>
      <c r="H10" s="10">
        <f t="shared" si="0"/>
        <v>1888050868</v>
      </c>
      <c r="I10" s="10">
        <f t="shared" si="1"/>
        <v>1888050877</v>
      </c>
    </row>
    <row r="11" spans="2:9">
      <c r="B11" s="9">
        <v>46357</v>
      </c>
      <c r="C11" s="8">
        <v>12</v>
      </c>
      <c r="D11" s="8" t="s">
        <v>12</v>
      </c>
      <c r="F11" s="25" t="s">
        <v>24</v>
      </c>
      <c r="G11" s="29">
        <v>104867544040</v>
      </c>
      <c r="H11" s="10">
        <f t="shared" si="0"/>
        <v>8738962003</v>
      </c>
      <c r="I11" s="10">
        <f t="shared" si="1"/>
        <v>8738962007</v>
      </c>
    </row>
    <row r="12" spans="2:9">
      <c r="B12" s="9">
        <v>46388</v>
      </c>
      <c r="C12" s="8">
        <v>1</v>
      </c>
      <c r="D12" s="8" t="s">
        <v>12</v>
      </c>
      <c r="F12" s="26" t="s">
        <v>38</v>
      </c>
      <c r="G12" s="27">
        <f>SUM(G3:G11)</f>
        <v>793115237754</v>
      </c>
    </row>
    <row r="13" spans="2:9">
      <c r="B13" s="9">
        <v>46419</v>
      </c>
      <c r="C13" s="8">
        <v>2</v>
      </c>
      <c r="D13" s="8" t="s">
        <v>12</v>
      </c>
    </row>
    <row r="14" spans="2:9">
      <c r="B14" s="9">
        <v>46447</v>
      </c>
      <c r="C14" s="8">
        <v>3</v>
      </c>
      <c r="D14" s="8" t="s">
        <v>12</v>
      </c>
    </row>
  </sheetData>
  <sheetProtection algorithmName="SHA-512" hashValue="0LzvisS/D8OQNCTasyTyxEDjDkUToLAVW183Sgwpm5/NW3BszRa+eKyVsHxa5qsjsH5tyRznNczu5S49OAYZ4Q==" saltValue="InTrUdE5ghruOBTYomcuxw==" spinCount="100000" sheet="1" objects="1" scenarios="1"/>
  <phoneticPr fontId="3"/>
  <pageMargins left="0.7" right="0.7" top="0.75" bottom="0.75" header="0.3" footer="0.3"/>
  <pageSetup paperSize="9" orientation="portrait" r:id="rId1"/>
  <customProperties>
    <customPr name="OrphanNamesChecke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算定</vt:lpstr>
      <vt:lpstr>入力例</vt:lpstr>
      <vt:lpstr>マスタ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2024-05-09T13:17:25Z</dcterms:created>
  <dcterms:modified xsi:type="dcterms:W3CDTF">2026-06-02T04:30:26Z</dcterms:modified>
</cp:coreProperties>
</file>