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961B440A-6ECC-4438-B8A2-A76DE8BD83D9}" xr6:coauthVersionLast="47" xr6:coauthVersionMax="47" xr10:uidLastSave="{00000000-0000-0000-0000-000000000000}"/>
  <workbookProtection workbookAlgorithmName="SHA-512" workbookHashValue="OAGFDE8X7KAKQnhMXXSdl4m/mZYSsMpKFGBbvxF1PNcK/bk6gFMLw0Eg+1tpKGIHpN4QzAhjBCVtWYmKCRXbjg==" workbookSaltValue="7WGea/Cto8V2T3IsSlIGzw==" workbookSpinCount="100000" lockStructure="1"/>
  <bookViews>
    <workbookView xWindow="14190" yWindow="-16200" windowWidth="19410" windowHeight="15585" tabRatio="848" xr2:uid="{60599A7B-7501-4234-9237-7DCCCB3DB28B}"/>
  </bookViews>
  <sheets>
    <sheet name="入力欄(基本情報)" sheetId="62" r:id="rId1"/>
    <sheet name="入力欄(差替情報)" sheetId="63" r:id="rId2"/>
    <sheet name="提出用（算定諸元一覧(差替元)）" sheetId="18" r:id="rId3"/>
    <sheet name="webにUP時は非表示にする⇒" sheetId="17" state="hidden" r:id="rId4"/>
    <sheet name="計算用" sheetId="64" state="hidden" r:id="rId5"/>
  </sheets>
  <definedNames>
    <definedName name="_xlnm.Print_Area" localSheetId="0">'入力欄(基本情報)'!$A$1:$D$31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64" l="1"/>
  <c r="N32" i="64" s="1"/>
  <c r="D9" i="63" l="1"/>
  <c r="D21" i="63" l="1"/>
  <c r="D33" i="63"/>
  <c r="D45" i="63"/>
  <c r="E24" i="18" l="1"/>
  <c r="Z34" i="64" l="1"/>
  <c r="D29" i="63"/>
  <c r="B34" i="64"/>
  <c r="B32" i="64" s="1"/>
  <c r="D17" i="63" s="1"/>
  <c r="Z32" i="64" l="1"/>
  <c r="D41" i="63" s="1"/>
  <c r="D140" i="63"/>
  <c r="D125" i="63"/>
  <c r="O123" i="63"/>
  <c r="N123" i="63"/>
  <c r="M123" i="63"/>
  <c r="L123" i="63"/>
  <c r="K123" i="63"/>
  <c r="J123" i="63"/>
  <c r="I123" i="63"/>
  <c r="H123" i="63"/>
  <c r="G123" i="63"/>
  <c r="F123" i="63"/>
  <c r="E123" i="63"/>
  <c r="D123" i="63"/>
  <c r="D117" i="63"/>
  <c r="O115" i="63"/>
  <c r="N115" i="63"/>
  <c r="M115" i="63"/>
  <c r="L115" i="63"/>
  <c r="K115" i="63"/>
  <c r="J115" i="63"/>
  <c r="I115" i="63"/>
  <c r="H115" i="63"/>
  <c r="G115" i="63"/>
  <c r="F115" i="63"/>
  <c r="E115" i="63"/>
  <c r="D115" i="63"/>
  <c r="D109" i="63"/>
  <c r="O107" i="63"/>
  <c r="N107" i="63"/>
  <c r="M107" i="63"/>
  <c r="L107" i="63"/>
  <c r="K107" i="63"/>
  <c r="J107" i="63"/>
  <c r="I107" i="63"/>
  <c r="H107" i="63"/>
  <c r="G107" i="63"/>
  <c r="F107" i="63"/>
  <c r="E107" i="63"/>
  <c r="D107" i="63"/>
  <c r="D101" i="63"/>
  <c r="O99" i="63"/>
  <c r="N99" i="63"/>
  <c r="M99" i="63"/>
  <c r="L99" i="63"/>
  <c r="K99" i="63"/>
  <c r="J99" i="63"/>
  <c r="I99" i="63"/>
  <c r="H99" i="63"/>
  <c r="G99" i="63"/>
  <c r="F99" i="63"/>
  <c r="E99" i="63"/>
  <c r="D99" i="63"/>
  <c r="D93" i="63"/>
  <c r="O91" i="63"/>
  <c r="N91" i="63"/>
  <c r="M91" i="63"/>
  <c r="L91" i="63"/>
  <c r="K91" i="63"/>
  <c r="J91" i="63"/>
  <c r="I91" i="63"/>
  <c r="H91" i="63"/>
  <c r="G91" i="63"/>
  <c r="F91" i="63"/>
  <c r="E91" i="63"/>
  <c r="D91" i="63"/>
  <c r="D85" i="63"/>
  <c r="O83" i="63"/>
  <c r="N83" i="63"/>
  <c r="M83" i="63"/>
  <c r="L83" i="63"/>
  <c r="K83" i="63"/>
  <c r="J83" i="63"/>
  <c r="I83" i="63"/>
  <c r="H83" i="63"/>
  <c r="G83" i="63"/>
  <c r="F83" i="63"/>
  <c r="E83" i="63"/>
  <c r="D83" i="63"/>
  <c r="D77" i="63"/>
  <c r="O75" i="63"/>
  <c r="N75" i="63"/>
  <c r="M75" i="63"/>
  <c r="L75" i="63"/>
  <c r="K75" i="63"/>
  <c r="J75" i="63"/>
  <c r="I75" i="63"/>
  <c r="H75" i="63"/>
  <c r="G75" i="63"/>
  <c r="F75" i="63"/>
  <c r="E75" i="63"/>
  <c r="D75" i="63"/>
  <c r="D69" i="63"/>
  <c r="O67" i="63"/>
  <c r="N67" i="63"/>
  <c r="M67" i="63"/>
  <c r="L67" i="63"/>
  <c r="K67" i="63"/>
  <c r="J67" i="63"/>
  <c r="I67" i="63"/>
  <c r="H67" i="63"/>
  <c r="G67" i="63"/>
  <c r="F67" i="63"/>
  <c r="E67" i="63"/>
  <c r="E127" i="63" s="1"/>
  <c r="D67" i="63"/>
  <c r="D61" i="63"/>
  <c r="E59" i="63"/>
  <c r="F59" i="63"/>
  <c r="F127" i="63" s="1"/>
  <c r="G59" i="63"/>
  <c r="G127" i="63" s="1"/>
  <c r="H59" i="63"/>
  <c r="I59" i="63"/>
  <c r="J59" i="63"/>
  <c r="K59" i="63"/>
  <c r="K127" i="63" s="1"/>
  <c r="L59" i="63"/>
  <c r="L127" i="63" s="1"/>
  <c r="M59" i="63"/>
  <c r="M127" i="63" s="1"/>
  <c r="N59" i="63"/>
  <c r="O59" i="63"/>
  <c r="O127" i="63" s="1"/>
  <c r="D59" i="63"/>
  <c r="D127" i="63" s="1"/>
  <c r="D50" i="63"/>
  <c r="D36" i="63"/>
  <c r="K38" i="63" s="1"/>
  <c r="D24" i="63"/>
  <c r="I26" i="63" s="1"/>
  <c r="D12" i="63"/>
  <c r="L14" i="63" s="1"/>
  <c r="H127" i="63" l="1"/>
  <c r="N127" i="63"/>
  <c r="J127" i="63"/>
  <c r="I127" i="63"/>
  <c r="D128" i="63"/>
  <c r="I14" i="63"/>
  <c r="M14" i="63"/>
  <c r="E14" i="63"/>
  <c r="F14" i="63"/>
  <c r="G14" i="63"/>
  <c r="L38" i="63"/>
  <c r="D38" i="63"/>
  <c r="E47" i="18"/>
  <c r="M38" i="63"/>
  <c r="N38" i="63"/>
  <c r="N14" i="63"/>
  <c r="E38" i="63"/>
  <c r="O14" i="63"/>
  <c r="F38" i="63"/>
  <c r="H38" i="63"/>
  <c r="H14" i="63"/>
  <c r="G38" i="63"/>
  <c r="O38" i="63"/>
  <c r="J14" i="63"/>
  <c r="I38" i="63"/>
  <c r="K14" i="63"/>
  <c r="J38" i="63"/>
  <c r="D14" i="63"/>
  <c r="L26" i="63"/>
  <c r="E26" i="63"/>
  <c r="F26" i="63"/>
  <c r="G26" i="63"/>
  <c r="O26" i="63"/>
  <c r="J26" i="63"/>
  <c r="K26" i="63"/>
  <c r="D26" i="63"/>
  <c r="M26" i="63"/>
  <c r="N26" i="63"/>
  <c r="H26" i="63"/>
  <c r="D8" i="63" l="1"/>
  <c r="D134" i="63"/>
  <c r="D133" i="63"/>
  <c r="E49" i="18" l="1"/>
  <c r="E41" i="18" l="1"/>
  <c r="E40" i="18"/>
  <c r="E39" i="18"/>
  <c r="E38" i="18"/>
  <c r="E37" i="18"/>
  <c r="E36" i="18"/>
  <c r="E35" i="18"/>
  <c r="E34" i="18"/>
  <c r="E33" i="18"/>
  <c r="E32" i="18"/>
  <c r="F30" i="18" l="1"/>
  <c r="G30" i="18"/>
  <c r="H30" i="18"/>
  <c r="I30" i="18"/>
  <c r="J30" i="18"/>
  <c r="K30" i="18"/>
  <c r="L30" i="18"/>
  <c r="M30" i="18"/>
  <c r="N30" i="18"/>
  <c r="O30" i="18"/>
  <c r="P30" i="18"/>
  <c r="E30" i="18"/>
  <c r="E15" i="18" l="1"/>
  <c r="E26" i="18" l="1"/>
  <c r="E25" i="18"/>
  <c r="E23" i="18"/>
  <c r="E21" i="18"/>
  <c r="E19" i="18"/>
  <c r="E18" i="18"/>
  <c r="E17" i="18"/>
  <c r="E16" i="18"/>
  <c r="E12" i="18"/>
  <c r="D7" i="63"/>
  <c r="D6" i="63"/>
  <c r="AH29" i="64" l="1"/>
  <c r="Z29" i="64"/>
  <c r="AA28" i="64"/>
  <c r="AB27" i="64"/>
  <c r="AC26" i="64"/>
  <c r="AD25" i="64"/>
  <c r="AE24" i="64"/>
  <c r="AF23" i="64"/>
  <c r="AG22" i="64"/>
  <c r="AH21" i="64"/>
  <c r="Z21" i="64"/>
  <c r="AA20" i="64"/>
  <c r="AB19" i="64"/>
  <c r="AC18" i="64"/>
  <c r="T29" i="64"/>
  <c r="T28" i="64"/>
  <c r="T27" i="64"/>
  <c r="T26" i="64"/>
  <c r="T25" i="64"/>
  <c r="T24" i="64"/>
  <c r="T23" i="64"/>
  <c r="T22" i="64"/>
  <c r="T21" i="64"/>
  <c r="T20" i="64"/>
  <c r="T19" i="64"/>
  <c r="T18" i="64"/>
  <c r="I29" i="64"/>
  <c r="I28" i="64"/>
  <c r="I27" i="64"/>
  <c r="I26" i="64"/>
  <c r="I25" i="64"/>
  <c r="I24" i="64"/>
  <c r="I23" i="64"/>
  <c r="I22" i="64"/>
  <c r="I21" i="64"/>
  <c r="I20" i="64"/>
  <c r="I19" i="64"/>
  <c r="I18" i="64"/>
  <c r="AG29" i="64"/>
  <c r="AH28" i="64"/>
  <c r="Z28" i="64"/>
  <c r="AA27" i="64"/>
  <c r="AB26" i="64"/>
  <c r="AC25" i="64"/>
  <c r="AD24" i="64"/>
  <c r="AE23" i="64"/>
  <c r="AF22" i="64"/>
  <c r="AG21" i="64"/>
  <c r="AH20" i="64"/>
  <c r="Z20" i="64"/>
  <c r="AA19" i="64"/>
  <c r="AB18" i="64"/>
  <c r="S29" i="64"/>
  <c r="S28" i="64"/>
  <c r="S27" i="64"/>
  <c r="S26" i="64"/>
  <c r="S25" i="64"/>
  <c r="S24" i="64"/>
  <c r="S23" i="64"/>
  <c r="S22" i="64"/>
  <c r="S21" i="64"/>
  <c r="S20" i="64"/>
  <c r="S19" i="64"/>
  <c r="S18" i="64"/>
  <c r="H29" i="64"/>
  <c r="H28" i="64"/>
  <c r="H27" i="64"/>
  <c r="H26" i="64"/>
  <c r="H25" i="64"/>
  <c r="H24" i="64"/>
  <c r="H23" i="64"/>
  <c r="H22" i="64"/>
  <c r="AF29" i="64"/>
  <c r="AG28" i="64"/>
  <c r="AH27" i="64"/>
  <c r="Z27" i="64"/>
  <c r="AA26" i="64"/>
  <c r="AB25" i="64"/>
  <c r="AC24" i="64"/>
  <c r="AD23" i="64"/>
  <c r="AE22" i="64"/>
  <c r="AF21" i="64"/>
  <c r="AG20" i="64"/>
  <c r="AH19" i="64"/>
  <c r="Z19" i="64"/>
  <c r="AA18" i="64"/>
  <c r="R29" i="64"/>
  <c r="R28" i="64"/>
  <c r="R27" i="64"/>
  <c r="R26" i="64"/>
  <c r="R25" i="64"/>
  <c r="R24" i="64"/>
  <c r="R23" i="64"/>
  <c r="R22" i="64"/>
  <c r="R21" i="64"/>
  <c r="R20" i="64"/>
  <c r="R19" i="64"/>
  <c r="R18" i="64"/>
  <c r="G29" i="64"/>
  <c r="G28" i="64"/>
  <c r="G27" i="64"/>
  <c r="G26" i="64"/>
  <c r="G25" i="64"/>
  <c r="G24" i="64"/>
  <c r="G23" i="64"/>
  <c r="G22" i="64"/>
  <c r="G21" i="64"/>
  <c r="G20" i="64"/>
  <c r="G19" i="64"/>
  <c r="G18" i="64"/>
  <c r="AH25" i="64"/>
  <c r="AB23" i="64"/>
  <c r="AE20" i="64"/>
  <c r="AG18" i="64"/>
  <c r="P29" i="64"/>
  <c r="P27" i="64"/>
  <c r="P26" i="64"/>
  <c r="P24" i="64"/>
  <c r="P22" i="64"/>
  <c r="P20" i="64"/>
  <c r="P18" i="64"/>
  <c r="E28" i="64"/>
  <c r="E25" i="64"/>
  <c r="E23" i="64"/>
  <c r="E21" i="64"/>
  <c r="E19" i="64"/>
  <c r="AD28" i="64"/>
  <c r="AE27" i="64"/>
  <c r="AG25" i="64"/>
  <c r="AH24" i="64"/>
  <c r="AA23" i="64"/>
  <c r="AC21" i="64"/>
  <c r="AD20" i="64"/>
  <c r="AF18" i="64"/>
  <c r="O29" i="64"/>
  <c r="O27" i="64"/>
  <c r="O25" i="64"/>
  <c r="O23" i="64"/>
  <c r="O22" i="64"/>
  <c r="O20" i="64"/>
  <c r="D22" i="64"/>
  <c r="D18" i="64"/>
  <c r="AE29" i="64"/>
  <c r="AF28" i="64"/>
  <c r="AG27" i="64"/>
  <c r="AH26" i="64"/>
  <c r="Z26" i="64"/>
  <c r="AA25" i="64"/>
  <c r="AB24" i="64"/>
  <c r="AC23" i="64"/>
  <c r="AD22" i="64"/>
  <c r="AE21" i="64"/>
  <c r="AF20" i="64"/>
  <c r="AG19" i="64"/>
  <c r="AH18" i="64"/>
  <c r="Z18" i="64"/>
  <c r="Q29" i="64"/>
  <c r="Q28" i="64"/>
  <c r="Q27" i="64"/>
  <c r="Q26" i="64"/>
  <c r="Q25" i="64"/>
  <c r="Q24" i="64"/>
  <c r="Q23" i="64"/>
  <c r="Q22" i="64"/>
  <c r="Q21" i="64"/>
  <c r="Q20" i="64"/>
  <c r="Q19" i="64"/>
  <c r="Q18" i="64"/>
  <c r="F29" i="64"/>
  <c r="F28" i="64"/>
  <c r="F27" i="64"/>
  <c r="F26" i="64"/>
  <c r="F25" i="64"/>
  <c r="F24" i="64"/>
  <c r="F23" i="64"/>
  <c r="F22" i="64"/>
  <c r="F21" i="64"/>
  <c r="F20" i="64"/>
  <c r="F19" i="64"/>
  <c r="F18" i="64"/>
  <c r="AD29" i="64"/>
  <c r="AE28" i="64"/>
  <c r="AF27" i="64"/>
  <c r="AG26" i="64"/>
  <c r="Z25" i="64"/>
  <c r="AA24" i="64"/>
  <c r="AC22" i="64"/>
  <c r="AD21" i="64"/>
  <c r="AF19" i="64"/>
  <c r="P28" i="64"/>
  <c r="P25" i="64"/>
  <c r="P23" i="64"/>
  <c r="P21" i="64"/>
  <c r="P19" i="64"/>
  <c r="E29" i="64"/>
  <c r="E27" i="64"/>
  <c r="E26" i="64"/>
  <c r="E24" i="64"/>
  <c r="E22" i="64"/>
  <c r="E20" i="64"/>
  <c r="E18" i="64"/>
  <c r="AC29" i="64"/>
  <c r="AF26" i="64"/>
  <c r="Z24" i="64"/>
  <c r="AB22" i="64"/>
  <c r="AE19" i="64"/>
  <c r="O18" i="64"/>
  <c r="O28" i="64"/>
  <c r="O26" i="64"/>
  <c r="O24" i="64"/>
  <c r="O21" i="64"/>
  <c r="O19" i="64"/>
  <c r="D29" i="64"/>
  <c r="D28" i="64"/>
  <c r="D27" i="64"/>
  <c r="D26" i="64"/>
  <c r="D25" i="64"/>
  <c r="D24" i="64"/>
  <c r="D23" i="64"/>
  <c r="D21" i="64"/>
  <c r="D20" i="64"/>
  <c r="D19" i="64"/>
  <c r="AB29" i="64"/>
  <c r="AE26" i="64"/>
  <c r="Z23" i="64"/>
  <c r="AD19" i="64"/>
  <c r="V27" i="64"/>
  <c r="V23" i="64"/>
  <c r="V19" i="64"/>
  <c r="C28" i="64"/>
  <c r="C24" i="64"/>
  <c r="J20" i="64"/>
  <c r="C18" i="64"/>
  <c r="AD26" i="64"/>
  <c r="AH22" i="64"/>
  <c r="AC19" i="64"/>
  <c r="U27" i="64"/>
  <c r="U23" i="64"/>
  <c r="U19" i="64"/>
  <c r="J27" i="64"/>
  <c r="J23" i="64"/>
  <c r="H20" i="64"/>
  <c r="AF25" i="64"/>
  <c r="AA22" i="64"/>
  <c r="AE18" i="64"/>
  <c r="V26" i="64"/>
  <c r="V22" i="64"/>
  <c r="V18" i="64"/>
  <c r="C27" i="64"/>
  <c r="C23" i="64"/>
  <c r="C20" i="64"/>
  <c r="U21" i="64"/>
  <c r="J21" i="64"/>
  <c r="J24" i="64"/>
  <c r="AA29" i="64"/>
  <c r="AE25" i="64"/>
  <c r="Z22" i="64"/>
  <c r="AD18" i="64"/>
  <c r="U26" i="64"/>
  <c r="U22" i="64"/>
  <c r="U18" i="64"/>
  <c r="J26" i="64"/>
  <c r="J22" i="64"/>
  <c r="J19" i="64"/>
  <c r="AC28" i="64"/>
  <c r="AG24" i="64"/>
  <c r="AB21" i="64"/>
  <c r="V29" i="64"/>
  <c r="V25" i="64"/>
  <c r="V21" i="64"/>
  <c r="C26" i="64"/>
  <c r="C22" i="64"/>
  <c r="H19" i="64"/>
  <c r="AF24" i="64"/>
  <c r="U25" i="64"/>
  <c r="J25" i="64"/>
  <c r="C19" i="64"/>
  <c r="C21" i="64"/>
  <c r="AB28" i="64"/>
  <c r="AA21" i="64"/>
  <c r="U29" i="64"/>
  <c r="J29" i="64"/>
  <c r="AD27" i="64"/>
  <c r="AH23" i="64"/>
  <c r="AC20" i="64"/>
  <c r="V28" i="64"/>
  <c r="V24" i="64"/>
  <c r="V20" i="64"/>
  <c r="C29" i="64"/>
  <c r="C25" i="64"/>
  <c r="H21" i="64"/>
  <c r="J18" i="64"/>
  <c r="AC27" i="64"/>
  <c r="AG23" i="64"/>
  <c r="AB20" i="64"/>
  <c r="U28" i="64"/>
  <c r="U24" i="64"/>
  <c r="U20" i="64"/>
  <c r="J28" i="64"/>
  <c r="H18" i="64"/>
  <c r="B26" i="64"/>
  <c r="B20" i="64"/>
  <c r="B23" i="64"/>
  <c r="B25" i="64"/>
  <c r="B22" i="64"/>
  <c r="N25" i="64"/>
  <c r="B29" i="64"/>
  <c r="N29" i="64"/>
  <c r="N22" i="64"/>
  <c r="B21" i="64"/>
  <c r="N18" i="64"/>
  <c r="N28" i="64"/>
  <c r="N20" i="64"/>
  <c r="N23" i="64"/>
  <c r="N27" i="64"/>
  <c r="N19" i="64"/>
  <c r="B18" i="64"/>
  <c r="B24" i="64"/>
  <c r="N26" i="64"/>
  <c r="N21" i="64"/>
  <c r="N24" i="64"/>
  <c r="B28" i="64"/>
  <c r="B19" i="64"/>
  <c r="B27" i="64"/>
  <c r="K18" i="64" l="1"/>
  <c r="D16" i="63" s="1"/>
  <c r="K27" i="64"/>
  <c r="M16" i="63" s="1"/>
  <c r="W22" i="64"/>
  <c r="H28" i="63" s="1"/>
  <c r="K26" i="64"/>
  <c r="L16" i="63" s="1"/>
  <c r="K24" i="64"/>
  <c r="J16" i="63" s="1"/>
  <c r="J19" i="63" s="1"/>
  <c r="W29" i="64"/>
  <c r="O28" i="63" s="1"/>
  <c r="AI24" i="64"/>
  <c r="J40" i="63" s="1"/>
  <c r="W20" i="64"/>
  <c r="F28" i="63" s="1"/>
  <c r="K21" i="64"/>
  <c r="G16" i="63" s="1"/>
  <c r="K20" i="64"/>
  <c r="F16" i="63" s="1"/>
  <c r="K19" i="64"/>
  <c r="E16" i="63" s="1"/>
  <c r="W19" i="64"/>
  <c r="E28" i="63" s="1"/>
  <c r="AI19" i="64"/>
  <c r="E40" i="63" s="1"/>
  <c r="K28" i="64"/>
  <c r="N16" i="63" s="1"/>
  <c r="W27" i="64"/>
  <c r="M28" i="63" s="1"/>
  <c r="K29" i="64"/>
  <c r="O16" i="63" s="1"/>
  <c r="AI18" i="64"/>
  <c r="D40" i="63" s="1"/>
  <c r="AI27" i="64"/>
  <c r="M40" i="63" s="1"/>
  <c r="W24" i="64"/>
  <c r="J28" i="63" s="1"/>
  <c r="W23" i="64"/>
  <c r="I28" i="63" s="1"/>
  <c r="W25" i="64"/>
  <c r="K28" i="63" s="1"/>
  <c r="AI26" i="64"/>
  <c r="L40" i="63" s="1"/>
  <c r="AI21" i="64"/>
  <c r="G40" i="63" s="1"/>
  <c r="K22" i="64"/>
  <c r="H16" i="63" s="1"/>
  <c r="AI22" i="64"/>
  <c r="H40" i="63" s="1"/>
  <c r="AI23" i="64"/>
  <c r="I40" i="63" s="1"/>
  <c r="AI20" i="64"/>
  <c r="F40" i="63" s="1"/>
  <c r="AI29" i="64"/>
  <c r="O40" i="63" s="1"/>
  <c r="W21" i="64"/>
  <c r="G28" i="63" s="1"/>
  <c r="W28" i="64"/>
  <c r="N28" i="63" s="1"/>
  <c r="K25" i="64"/>
  <c r="K16" i="63" s="1"/>
  <c r="AI25" i="64"/>
  <c r="K40" i="63" s="1"/>
  <c r="AI28" i="64"/>
  <c r="N40" i="63" s="1"/>
  <c r="W26" i="64"/>
  <c r="L28" i="63" s="1"/>
  <c r="W18" i="64"/>
  <c r="D28" i="63" s="1"/>
  <c r="K23" i="64"/>
  <c r="I16" i="63" s="1"/>
  <c r="E47" i="63"/>
  <c r="F47" i="63"/>
  <c r="G47" i="63"/>
  <c r="H47" i="63"/>
  <c r="I47" i="63"/>
  <c r="J47" i="63"/>
  <c r="K47" i="63"/>
  <c r="L47" i="63"/>
  <c r="M47" i="63"/>
  <c r="N47" i="63"/>
  <c r="O47" i="63"/>
  <c r="D47" i="63"/>
  <c r="O31" i="63" l="1"/>
  <c r="G31" i="63"/>
  <c r="N31" i="63"/>
  <c r="F31" i="63"/>
  <c r="I31" i="63"/>
  <c r="M31" i="63"/>
  <c r="E31" i="63"/>
  <c r="K31" i="63"/>
  <c r="J31" i="63"/>
  <c r="H31" i="63"/>
  <c r="L31" i="63"/>
  <c r="D31" i="63"/>
  <c r="K19" i="63" l="1"/>
  <c r="L19" i="63"/>
  <c r="I19" i="63"/>
  <c r="G19" i="63"/>
  <c r="F19" i="63"/>
  <c r="M19" i="63"/>
  <c r="H19" i="63"/>
  <c r="O19" i="63"/>
  <c r="N19" i="63"/>
  <c r="E19" i="63"/>
  <c r="D19" i="63"/>
  <c r="K43" i="63" l="1"/>
  <c r="K49" i="63" s="1"/>
  <c r="K137" i="63" s="1"/>
  <c r="K138" i="63" s="1"/>
  <c r="J43" i="63"/>
  <c r="J49" i="63" s="1"/>
  <c r="J137" i="63" s="1"/>
  <c r="J138" i="63" s="1"/>
  <c r="D43" i="63"/>
  <c r="D49" i="63" s="1"/>
  <c r="D137" i="63" s="1"/>
  <c r="D138" i="63" s="1"/>
  <c r="I43" i="63"/>
  <c r="I49" i="63" s="1"/>
  <c r="I137" i="63" s="1"/>
  <c r="I138" i="63" s="1"/>
  <c r="O43" i="63"/>
  <c r="O49" i="63" s="1"/>
  <c r="O137" i="63" s="1"/>
  <c r="O138" i="63" s="1"/>
  <c r="M43" i="63"/>
  <c r="M49" i="63" s="1"/>
  <c r="M137" i="63" s="1"/>
  <c r="M138" i="63" s="1"/>
  <c r="H43" i="63"/>
  <c r="H49" i="63" s="1"/>
  <c r="H137" i="63" s="1"/>
  <c r="H138" i="63" s="1"/>
  <c r="G43" i="63"/>
  <c r="G49" i="63" s="1"/>
  <c r="G137" i="63" s="1"/>
  <c r="G138" i="63" s="1"/>
  <c r="N43" i="63"/>
  <c r="N49" i="63" s="1"/>
  <c r="N137" i="63" s="1"/>
  <c r="N138" i="63" s="1"/>
  <c r="F43" i="63"/>
  <c r="F49" i="63" s="1"/>
  <c r="F137" i="63" s="1"/>
  <c r="F138" i="63" s="1"/>
  <c r="E43" i="63"/>
  <c r="E49" i="63" s="1"/>
  <c r="E137" i="63" s="1"/>
  <c r="E138" i="63" s="1"/>
  <c r="L43" i="63"/>
  <c r="L49" i="63" s="1"/>
  <c r="L137" i="63" s="1"/>
  <c r="L138" i="63" s="1"/>
  <c r="L43" i="18" l="1"/>
  <c r="L28" i="18"/>
  <c r="L46" i="18" s="1"/>
  <c r="M43" i="18"/>
  <c r="M28" i="18"/>
  <c r="M46" i="18" s="1"/>
  <c r="J43" i="18"/>
  <c r="J28" i="18"/>
  <c r="J46" i="18" s="1"/>
  <c r="H43" i="18"/>
  <c r="H28" i="18"/>
  <c r="H46" i="18" s="1"/>
  <c r="E43" i="18"/>
  <c r="E28" i="18"/>
  <c r="E46" i="18" s="1"/>
  <c r="F43" i="18"/>
  <c r="F28" i="18"/>
  <c r="F46" i="18" s="1"/>
  <c r="G43" i="18"/>
  <c r="G28" i="18"/>
  <c r="G46" i="18" s="1"/>
  <c r="K43" i="18"/>
  <c r="K28" i="18"/>
  <c r="K46" i="18" s="1"/>
  <c r="N43" i="18"/>
  <c r="N28" i="18"/>
  <c r="N46" i="18" s="1"/>
  <c r="P43" i="18"/>
  <c r="P28" i="18"/>
  <c r="P46" i="18" s="1"/>
  <c r="I43" i="18"/>
  <c r="I28" i="18"/>
  <c r="I46" i="18" s="1"/>
  <c r="O43" i="18"/>
  <c r="O28" i="18"/>
  <c r="O46" i="18" s="1"/>
  <c r="E22" i="18"/>
  <c r="I48" i="18" l="1"/>
  <c r="I45" i="18" s="1"/>
  <c r="G48" i="18"/>
  <c r="G45" i="18" s="1"/>
  <c r="J48" i="18"/>
  <c r="J45" i="18" s="1"/>
  <c r="N48" i="18"/>
  <c r="N45" i="18" s="1"/>
  <c r="E48" i="18"/>
  <c r="E45" i="18" s="1"/>
  <c r="L48" i="18"/>
  <c r="L45" i="18" s="1"/>
  <c r="O48" i="18"/>
  <c r="O45" i="18" s="1"/>
  <c r="K48" i="18"/>
  <c r="K45" i="18" s="1"/>
  <c r="H48" i="18"/>
  <c r="H45" i="18" s="1"/>
  <c r="P48" i="18"/>
  <c r="P45" i="18" s="1"/>
  <c r="F48" i="18"/>
  <c r="F45" i="18" s="1"/>
  <c r="M48" i="18"/>
  <c r="M45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38" authorId="0" shapeId="0" xr:uid="{804B0028-D864-4724-A1DC-475015D96BBE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「年間」シートAK19～27</t>
        </r>
      </text>
    </comment>
    <comment ref="AA38" authorId="0" shapeId="0" xr:uid="{91A16876-46A5-4291-AE96-B9F5F2E98695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「年間」シートAK30～38</t>
        </r>
      </text>
    </comment>
  </commentList>
</comments>
</file>

<file path=xl/sharedStrings.xml><?xml version="1.0" encoding="utf-8"?>
<sst xmlns="http://schemas.openxmlformats.org/spreadsheetml/2006/main" count="712" uniqueCount="150">
  <si>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</si>
  <si>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</si>
  <si>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</si>
  <si>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</si>
  <si>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</si>
  <si>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</si>
  <si>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期待容量</t>
    <rPh sb="0" eb="2">
      <t>キタイ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</si>
  <si>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</si>
  <si>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</si>
  <si>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</si>
  <si>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</si>
  <si>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</si>
  <si>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</si>
  <si>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</si>
  <si>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</si>
  <si>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</si>
  <si>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</si>
  <si>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</si>
  <si>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</si>
  <si>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</si>
  <si>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</si>
  <si>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</si>
  <si>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</si>
  <si>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</si>
  <si>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</si>
  <si>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</si>
  <si>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</si>
  <si>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</si>
  <si>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</si>
  <si>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</si>
  <si>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</si>
  <si>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エリア合計</t>
    <rPh sb="3" eb="5">
      <t>ゴウケイ</t>
    </rPh>
    <phoneticPr fontId="2"/>
  </si>
  <si>
    <t>送電可能電力</t>
    <rPh sb="0" eb="2">
      <t>ソウデン</t>
    </rPh>
    <rPh sb="2" eb="4">
      <t>カノウ</t>
    </rPh>
    <rPh sb="4" eb="6">
      <t>デンリョク</t>
    </rPh>
    <phoneticPr fontId="2"/>
  </si>
  <si>
    <t>太陽光調整係数</t>
    <rPh sb="0" eb="3">
      <t>タイヨウコウ</t>
    </rPh>
    <rPh sb="3" eb="5">
      <t>チョウセイ</t>
    </rPh>
    <rPh sb="5" eb="7">
      <t>ケイスウ</t>
    </rPh>
    <phoneticPr fontId="2"/>
  </si>
  <si>
    <t>風力調整係数</t>
    <rPh sb="0" eb="2">
      <t>フウリョク</t>
    </rPh>
    <rPh sb="2" eb="4">
      <t>チョウセイ</t>
    </rPh>
    <rPh sb="4" eb="6">
      <t>ケイスウ</t>
    </rPh>
    <phoneticPr fontId="2"/>
  </si>
  <si>
    <t>水力調整係数</t>
    <rPh sb="0" eb="2">
      <t>スイリョク</t>
    </rPh>
    <rPh sb="2" eb="4">
      <t>チョウセイ</t>
    </rPh>
    <rPh sb="4" eb="6">
      <t>ケイスウ</t>
    </rPh>
    <phoneticPr fontId="2"/>
  </si>
  <si>
    <t>再エネ各月kW価値</t>
    <rPh sb="0" eb="1">
      <t>サイ</t>
    </rPh>
    <rPh sb="3" eb="5">
      <t>カクツキ</t>
    </rPh>
    <rPh sb="7" eb="9">
      <t>カチ</t>
    </rPh>
    <phoneticPr fontId="2"/>
  </si>
  <si>
    <t>⑤再エネ各月kW</t>
    <rPh sb="1" eb="2">
      <t>サイ</t>
    </rPh>
    <rPh sb="4" eb="6">
      <t>カクツキ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</si>
  <si>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</si>
  <si>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⑫調整係数(%)</t>
    <rPh sb="1" eb="3">
      <t>チョウセイ</t>
    </rPh>
    <rPh sb="3" eb="5">
      <t>ケイスウ</t>
    </rPh>
    <phoneticPr fontId="2"/>
  </si>
  <si>
    <t>風力</t>
    <rPh sb="0" eb="2">
      <t>フウリョク</t>
    </rPh>
    <phoneticPr fontId="2"/>
  </si>
  <si>
    <t>　　</t>
    <phoneticPr fontId="2"/>
  </si>
  <si>
    <t>年度更新時に数値をアップデートする必要があるのは、以下の3シート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</si>
  <si>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＜対象：水力（自流式のみ）、再エネ（太陽光,風力のみ）＞</t>
    <rPh sb="1" eb="3">
      <t>タイショウ</t>
    </rPh>
    <rPh sb="4" eb="6">
      <t>スイリョク</t>
    </rPh>
    <rPh sb="7" eb="8">
      <t>ジ</t>
    </rPh>
    <rPh sb="8" eb="9">
      <t>リュウ</t>
    </rPh>
    <rPh sb="9" eb="10">
      <t>シキ</t>
    </rPh>
    <rPh sb="14" eb="15">
      <t>サイ</t>
    </rPh>
    <rPh sb="18" eb="21">
      <t>タイヨウコウ</t>
    </rPh>
    <rPh sb="22" eb="24">
      <t>フウリョク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</si>
  <si>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</si>
  <si>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</si>
  <si>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</si>
  <si>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</si>
  <si>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</si>
  <si>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</si>
  <si>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</si>
  <si>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</si>
  <si>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</si>
  <si>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</si>
  <si>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</si>
  <si>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</si>
  <si>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</si>
  <si>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</si>
  <si>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</si>
  <si>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</si>
  <si>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</si>
  <si>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</si>
  <si>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</si>
  <si>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</si>
  <si>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</si>
  <si>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</si>
  <si>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</si>
  <si>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</si>
  <si>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</si>
  <si>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</si>
  <si>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</si>
  <si>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</si>
  <si>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</si>
  <si>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</si>
  <si>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</si>
  <si>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</si>
  <si>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</si>
  <si>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</si>
  <si>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</si>
  <si>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</si>
  <si>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</si>
  <si>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</si>
  <si>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</si>
  <si>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</si>
  <si>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電源等差替への申込</t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</si>
  <si>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</si>
  <si>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</si>
  <si>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</si>
  <si>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</si>
  <si>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</si>
  <si>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</si>
  <si>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</si>
  <si>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</si>
  <si>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</si>
  <si>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</si>
  <si>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</si>
  <si>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</si>
  <si>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</si>
  <si>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</si>
  <si>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</si>
  <si>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</si>
  <si>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</si>
  <si>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</si>
  <si>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</si>
  <si>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</si>
  <si>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</si>
  <si>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</si>
  <si>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差替期間</t>
    <rPh sb="0" eb="2">
      <t>サシカ</t>
    </rPh>
    <rPh sb="2" eb="4">
      <t>キカン</t>
    </rPh>
    <phoneticPr fontId="2"/>
  </si>
  <si>
    <t>太陽光</t>
    <rPh sb="0" eb="3">
      <t>タイヨウコウ</t>
    </rPh>
    <phoneticPr fontId="2"/>
  </si>
  <si>
    <t>提供する各月の送電可能電力</t>
    <rPh sb="0" eb="2">
      <t>テイキョウ</t>
    </rPh>
    <rPh sb="4" eb="6">
      <t>カクツキ</t>
    </rPh>
    <rPh sb="7" eb="9">
      <t>ソウデン</t>
    </rPh>
    <rPh sb="9" eb="11">
      <t>カノウ</t>
    </rPh>
    <rPh sb="11" eb="13">
      <t>デンリョク</t>
    </rPh>
    <phoneticPr fontId="2"/>
  </si>
  <si>
    <t>差替要件</t>
    <rPh sb="0" eb="2">
      <t>サシカ</t>
    </rPh>
    <rPh sb="2" eb="4">
      <t>ヨウケン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</si>
  <si>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</si>
  <si>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各月の供給力の最大値</t>
    <rPh sb="0" eb="2">
      <t>カクツキ</t>
    </rPh>
    <rPh sb="3" eb="6">
      <t>キョウキュウリョク</t>
    </rPh>
    <rPh sb="7" eb="9">
      <t>サイダイ</t>
    </rPh>
    <rPh sb="9" eb="10">
      <t>チ</t>
    </rPh>
    <phoneticPr fontId="2"/>
  </si>
  <si>
    <t>送電可能電力
（各月）</t>
    <rPh sb="0" eb="2">
      <t>ソウデン</t>
    </rPh>
    <rPh sb="2" eb="4">
      <t>カノウ</t>
    </rPh>
    <rPh sb="4" eb="6">
      <t>デンリョク</t>
    </rPh>
    <rPh sb="8" eb="10">
      <t>カクツキ</t>
    </rPh>
    <phoneticPr fontId="2"/>
  </si>
  <si>
    <t>各月の供給力の最大値</t>
    <rPh sb="0" eb="2">
      <t>カクツキ</t>
    </rPh>
    <rPh sb="3" eb="6">
      <t>キョウキュウリョク</t>
    </rPh>
    <rPh sb="7" eb="10">
      <t>サイダイチ</t>
    </rPh>
    <phoneticPr fontId="2"/>
  </si>
  <si>
    <t>【今回の差替契約で差替元電源等として差替える場合の差替容量】</t>
    <rPh sb="11" eb="12">
      <t>モト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</si>
  <si>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</si>
  <si>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</si>
  <si>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</si>
  <si>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差替先エリア名</t>
    <rPh sb="0" eb="1">
      <t>サ</t>
    </rPh>
    <rPh sb="1" eb="2">
      <t>タイ</t>
    </rPh>
    <rPh sb="2" eb="3">
      <t>サキ</t>
    </rPh>
    <rPh sb="6" eb="7">
      <t>メイ</t>
    </rPh>
    <phoneticPr fontId="2"/>
  </si>
  <si>
    <t>差替容量
（各月）</t>
    <rPh sb="0" eb="1">
      <t>サ</t>
    </rPh>
    <rPh sb="1" eb="2">
      <t>タイ</t>
    </rPh>
    <rPh sb="2" eb="4">
      <t>ヨウリョウ</t>
    </rPh>
    <rPh sb="6" eb="8">
      <t>カクツキ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</si>
  <si>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</si>
  <si>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差替元電源等</t>
    <rPh sb="2" eb="3">
      <t>モト</t>
    </rPh>
    <phoneticPr fontId="2"/>
  </si>
  <si>
    <t>入力箇所</t>
    <rPh sb="0" eb="2">
      <t>ニュウリョク</t>
    </rPh>
    <rPh sb="2" eb="4">
      <t>カショ</t>
    </rPh>
    <phoneticPr fontId="2"/>
  </si>
  <si>
    <t xml:space="preserve">提供する各月の供給力[kW] </t>
    <rPh sb="0" eb="2">
      <t>テイキョウ</t>
    </rPh>
    <rPh sb="4" eb="6">
      <t>カクツキ</t>
    </rPh>
    <rPh sb="7" eb="10">
      <t>キョウキュウリョク</t>
    </rPh>
    <phoneticPr fontId="2"/>
  </si>
  <si>
    <t>設備容量</t>
    <rPh sb="0" eb="2">
      <t>セツビ</t>
    </rPh>
    <rPh sb="2" eb="4">
      <t>ヨウリョウ</t>
    </rPh>
    <phoneticPr fontId="2"/>
  </si>
  <si>
    <t>kW</t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</si>
  <si>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</si>
  <si>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</si>
  <si>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差替先エリア名</t>
    <rPh sb="0" eb="2">
      <t>サシカ</t>
    </rPh>
    <rPh sb="2" eb="3">
      <t>サキ</t>
    </rPh>
    <rPh sb="6" eb="7">
      <t>メイ</t>
    </rPh>
    <phoneticPr fontId="2"/>
  </si>
  <si>
    <t>差替済容量
（各月）</t>
    <rPh sb="0" eb="2">
      <t>サシカ</t>
    </rPh>
    <rPh sb="2" eb="3">
      <t>ズミ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</si>
  <si>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</si>
  <si>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</si>
  <si>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kW</t>
    <phoneticPr fontId="2"/>
  </si>
  <si>
    <t>差替可能容量
（各月）</t>
    <rPh sb="0" eb="1">
      <t>サ</t>
    </rPh>
    <rPh sb="1" eb="2">
      <t>タイ</t>
    </rPh>
    <rPh sb="2" eb="4">
      <t>カノウ</t>
    </rPh>
    <rPh sb="4" eb="6">
      <t>ヨウリョウ</t>
    </rPh>
    <rPh sb="8" eb="10">
      <t>カクツキ</t>
    </rPh>
    <phoneticPr fontId="2"/>
  </si>
  <si>
    <t>四捨五入</t>
    <rPh sb="0" eb="4">
      <t>シシャゴニュウ</t>
    </rPh>
    <phoneticPr fontId="2"/>
  </si>
  <si>
    <t>一般
（自流式）</t>
    <rPh sb="0" eb="2">
      <t>イッパン</t>
    </rPh>
    <rPh sb="4" eb="6">
      <t>ジリュウ</t>
    </rPh>
    <rPh sb="6" eb="7">
      <t>シキ</t>
    </rPh>
    <phoneticPr fontId="2"/>
  </si>
  <si>
    <t>各月</t>
    <rPh sb="0" eb="2">
      <t>カクツキ</t>
    </rPh>
    <phoneticPr fontId="2"/>
  </si>
  <si>
    <t>太陽光調整係数（年間）</t>
    <rPh sb="0" eb="3">
      <t>タイヨウコウ</t>
    </rPh>
    <rPh sb="3" eb="7">
      <t>チョウセイケイスウ</t>
    </rPh>
    <rPh sb="8" eb="10">
      <t>ネンカン</t>
    </rPh>
    <phoneticPr fontId="2"/>
  </si>
  <si>
    <t>風力調整係数（年間）</t>
    <rPh sb="0" eb="2">
      <t>フウリョク</t>
    </rPh>
    <rPh sb="2" eb="6">
      <t>チョウセイケイスウ</t>
    </rPh>
    <rPh sb="7" eb="9">
      <t>ネンカン</t>
    </rPh>
    <phoneticPr fontId="2"/>
  </si>
  <si>
    <t>水力調整係数（年間）</t>
    <rPh sb="0" eb="2">
      <t>スイリョク</t>
    </rPh>
    <rPh sb="2" eb="6">
      <t>チョウセイケイスウ</t>
    </rPh>
    <rPh sb="7" eb="9">
      <t>ネンカン</t>
    </rPh>
    <phoneticPr fontId="2"/>
  </si>
  <si>
    <t>エリア合計(kW)</t>
    <rPh sb="3" eb="5">
      <t>ゴウケイ</t>
    </rPh>
    <phoneticPr fontId="2"/>
  </si>
  <si>
    <t>計算用</t>
    <phoneticPr fontId="2"/>
  </si>
  <si>
    <t>差替元入力用（対象実需給年度：2029年度）</t>
    <rPh sb="2" eb="3">
      <t>モト</t>
    </rPh>
    <phoneticPr fontId="2"/>
  </si>
  <si>
    <t>差替元入力用（対象実需給年度：2029年度）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phoneticPr fontId="2"/>
  </si>
  <si>
    <t>差替元用（対象実需給年度：2029年度）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phoneticPr fontId="2"/>
  </si>
  <si>
    <t>差替容量等算定諸元一覧（対象実需給年度：2029年度）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phoneticPr fontId="2"/>
  </si>
  <si>
    <t>2029年度</t>
    <phoneticPr fontId="2"/>
  </si>
  <si>
    <t>差替元として差替契約した差替容量[kW]</t>
    <phoneticPr fontId="2"/>
  </si>
  <si>
    <t>差替先として差替契約した差替容量[kW]</t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</si>
</sst>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%"/>
    <numFmt numFmtId="178" formatCode="#,##0.00000;[Red]\-#,##0.00000"/>
    <numFmt numFmtId="179" formatCode="#,##0.000_ "/>
    <numFmt numFmtId="180" formatCode="#,##0.0000;[Red]\-#,##0.0000"/>
    <numFmt numFmtId="181" formatCode="#,##0_ ;[Red]\-#,##0\ "/>
    <numFmt numFmtId="182" formatCode="0.000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0000CC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8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6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8" fontId="6" fillId="0" borderId="5" xfId="2" applyNumberFormat="1" applyFont="1" applyFill="1" applyBorder="1" applyAlignment="1"/>
    <xf numFmtId="180" fontId="6" fillId="0" borderId="5" xfId="2" applyNumberFormat="1" applyFont="1" applyFill="1" applyBorder="1" applyAlignment="1"/>
    <xf numFmtId="0" fontId="10" fillId="0" borderId="0" xfId="0" applyFont="1"/>
    <xf numFmtId="178" fontId="1" fillId="0" borderId="0" xfId="0" applyNumberFormat="1" applyFont="1"/>
    <xf numFmtId="179" fontId="1" fillId="0" borderId="6" xfId="0" applyNumberFormat="1" applyFont="1" applyBorder="1" applyAlignment="1">
      <alignment shrinkToFit="1"/>
    </xf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1" fontId="1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76" fontId="11" fillId="0" borderId="1" xfId="0" applyNumberFormat="1" applyFont="1" applyBorder="1" applyAlignment="1" applyProtection="1">
      <alignment horizontal="center" vertical="center"/>
      <protection hidden="1"/>
    </xf>
    <xf numFmtId="181" fontId="11" fillId="0" borderId="1" xfId="0" applyNumberFormat="1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81" fontId="1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9" fillId="6" borderId="8" xfId="0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181" fontId="11" fillId="5" borderId="8" xfId="0" applyNumberFormat="1" applyFont="1" applyFill="1" applyBorder="1" applyAlignment="1" applyProtection="1">
      <alignment horizontal="center" vertical="center"/>
      <protection hidden="1"/>
    </xf>
    <xf numFmtId="181" fontId="11" fillId="2" borderId="8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hidden="1"/>
    </xf>
    <xf numFmtId="177" fontId="13" fillId="4" borderId="0" xfId="3" applyNumberFormat="1" applyFont="1" applyFill="1" applyAlignment="1">
      <alignment horizontal="center"/>
    </xf>
    <xf numFmtId="177" fontId="13" fillId="3" borderId="5" xfId="0" applyNumberFormat="1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40" fontId="1" fillId="9" borderId="3" xfId="2" applyNumberFormat="1" applyFont="1" applyFill="1" applyBorder="1" applyAlignment="1"/>
    <xf numFmtId="38" fontId="1" fillId="9" borderId="3" xfId="2" applyFont="1" applyFill="1" applyBorder="1" applyAlignment="1"/>
    <xf numFmtId="180" fontId="1" fillId="9" borderId="3" xfId="2" applyNumberFormat="1" applyFont="1" applyFill="1" applyBorder="1" applyAlignment="1"/>
    <xf numFmtId="182" fontId="1" fillId="9" borderId="7" xfId="0" applyNumberFormat="1" applyFont="1" applyFill="1" applyBorder="1"/>
    <xf numFmtId="0" fontId="9" fillId="7" borderId="8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181" fontId="11" fillId="5" borderId="8" xfId="0" applyNumberFormat="1" applyFont="1" applyFill="1" applyBorder="1" applyAlignment="1" applyProtection="1">
      <alignment horizontal="center" vertical="center"/>
      <protection hidden="1"/>
    </xf>
    <xf numFmtId="38" fontId="1" fillId="7" borderId="8" xfId="0" applyNumberFormat="1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181" fontId="11" fillId="2" borderId="8" xfId="0" applyNumberFormat="1" applyFont="1" applyFill="1" applyBorder="1" applyAlignment="1" applyProtection="1">
      <alignment horizontal="center" vertical="center"/>
      <protection hidden="1"/>
    </xf>
    <xf numFmtId="0" fontId="9" fillId="6" borderId="8" xfId="0" applyFont="1" applyFill="1" applyBorder="1" applyAlignment="1" applyProtection="1">
      <alignment horizontal="center" vertical="center"/>
      <protection hidden="1"/>
    </xf>
    <xf numFmtId="0" fontId="9" fillId="6" borderId="8" xfId="0" applyFont="1" applyFill="1" applyBorder="1" applyAlignment="1" applyProtection="1">
      <alignment horizontal="center" vertical="center" wrapText="1"/>
      <protection hidden="1"/>
    </xf>
    <xf numFmtId="0" fontId="9" fillId="6" borderId="8" xfId="0" applyFont="1" applyFill="1" applyBorder="1" applyAlignment="1" applyProtection="1">
      <alignment horizontal="left" vertical="center" wrapText="1"/>
      <protection hidden="1"/>
    </xf>
    <xf numFmtId="0" fontId="9" fillId="6" borderId="16" xfId="0" applyFont="1" applyFill="1" applyBorder="1" applyAlignment="1" applyProtection="1">
      <alignment horizontal="left" vertical="center" wrapText="1"/>
      <protection hidden="1"/>
    </xf>
    <xf numFmtId="0" fontId="9" fillId="6" borderId="17" xfId="0" applyFont="1" applyFill="1" applyBorder="1" applyAlignment="1" applyProtection="1">
      <alignment horizontal="left" vertical="center" wrapText="1"/>
      <protection hidden="1"/>
    </xf>
    <xf numFmtId="0" fontId="9" fillId="6" borderId="18" xfId="0" applyFont="1" applyFill="1" applyBorder="1" applyAlignment="1" applyProtection="1">
      <alignment horizontal="left" vertical="center" wrapText="1"/>
      <protection hidden="1"/>
    </xf>
    <xf numFmtId="0" fontId="9" fillId="7" borderId="16" xfId="0" applyFont="1" applyFill="1" applyBorder="1" applyAlignment="1" applyProtection="1">
      <alignment horizontal="left" vertical="center" wrapText="1"/>
      <protection hidden="1"/>
    </xf>
    <xf numFmtId="0" fontId="9" fillId="7" borderId="17" xfId="0" applyFont="1" applyFill="1" applyBorder="1" applyAlignment="1" applyProtection="1">
      <alignment horizontal="left" vertical="center" wrapText="1"/>
      <protection hidden="1"/>
    </xf>
    <xf numFmtId="0" fontId="9" fillId="7" borderId="18" xfId="0" applyFont="1" applyFill="1" applyBorder="1" applyAlignment="1" applyProtection="1">
      <alignment horizontal="left" vertical="center" wrapText="1"/>
      <protection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shrinkToFit="1"/>
      <protection hidden="1"/>
    </xf>
    <xf numFmtId="0" fontId="1" fillId="2" borderId="10" xfId="0" applyFont="1" applyFill="1" applyBorder="1" applyAlignment="1" applyProtection="1">
      <alignment horizontal="center" vertical="center" shrinkToFit="1"/>
      <protection hidden="1"/>
    </xf>
    <xf numFmtId="176" fontId="11" fillId="3" borderId="2" xfId="0" applyNumberFormat="1" applyFont="1" applyFill="1" applyBorder="1" applyAlignment="1" applyProtection="1">
      <alignment horizontal="center" vertical="center"/>
      <protection locked="0" hidden="1"/>
    </xf>
    <xf numFmtId="176" fontId="11" fillId="3" borderId="4" xfId="0" applyNumberFormat="1" applyFont="1" applyFill="1" applyBorder="1" applyAlignment="1" applyProtection="1">
      <alignment horizontal="center" vertical="center"/>
      <protection locked="0" hidden="1"/>
    </xf>
    <xf numFmtId="176" fontId="11" fillId="3" borderId="3" xfId="0" applyNumberFormat="1" applyFont="1" applyFill="1" applyBorder="1" applyAlignment="1" applyProtection="1">
      <alignment horizontal="center" vertical="center"/>
      <protection locked="0" hidden="1"/>
    </xf>
    <xf numFmtId="181" fontId="11" fillId="0" borderId="2" xfId="0" applyNumberFormat="1" applyFont="1" applyBorder="1" applyAlignment="1" applyProtection="1">
      <alignment horizontal="center" vertical="center"/>
      <protection hidden="1"/>
    </xf>
    <xf numFmtId="181" fontId="11" fillId="0" borderId="4" xfId="0" applyNumberFormat="1" applyFont="1" applyBorder="1" applyAlignment="1" applyProtection="1">
      <alignment horizontal="center" vertical="center"/>
      <protection hidden="1"/>
    </xf>
    <xf numFmtId="181" fontId="11" fillId="0" borderId="3" xfId="0" applyNumberFormat="1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4" xfId="0" applyNumberFormat="1" applyFont="1" applyBorder="1" applyAlignment="1" applyProtection="1">
      <alignment horizontal="center" vertical="center"/>
      <protection hidden="1"/>
    </xf>
    <xf numFmtId="49" fontId="1" fillId="0" borderId="3" xfId="0" applyNumberFormat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1" fontId="11" fillId="0" borderId="1" xfId="0" applyNumberFormat="1" applyFont="1" applyBorder="1" applyAlignment="1" applyProtection="1">
      <alignment horizontal="center" vertical="center"/>
      <protection hidden="1"/>
    </xf>
    <xf numFmtId="181" fontId="1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 shrinkToFit="1"/>
      <protection hidden="1"/>
    </xf>
    <xf numFmtId="0" fontId="1" fillId="2" borderId="11" xfId="0" applyFont="1" applyFill="1" applyBorder="1" applyAlignment="1" applyProtection="1">
      <alignment horizontal="center" vertical="center" wrapText="1" shrinkToFit="1"/>
      <protection hidden="1"/>
    </xf>
    <xf numFmtId="176" fontId="11" fillId="0" borderId="2" xfId="0" applyNumberFormat="1" applyFont="1" applyBorder="1" applyAlignment="1" applyProtection="1">
      <alignment horizontal="center" vertical="center"/>
      <protection hidden="1"/>
    </xf>
    <xf numFmtId="176" fontId="11" fillId="0" borderId="4" xfId="0" applyNumberFormat="1" applyFont="1" applyBorder="1" applyAlignment="1" applyProtection="1">
      <alignment horizontal="center" vertical="center"/>
      <protection hidden="1"/>
    </xf>
    <xf numFmtId="176" fontId="11" fillId="0" borderId="3" xfId="0" applyNumberFormat="1" applyFont="1" applyBorder="1" applyAlignment="1" applyProtection="1">
      <alignment horizontal="center" vertical="center"/>
      <protection hidden="1"/>
    </xf>
    <xf numFmtId="181" fontId="12" fillId="3" borderId="2" xfId="0" applyNumberFormat="1" applyFont="1" applyFill="1" applyBorder="1" applyAlignment="1" applyProtection="1">
      <alignment horizontal="center" vertical="center"/>
      <protection locked="0" hidden="1"/>
    </xf>
    <xf numFmtId="181" fontId="12" fillId="3" borderId="4" xfId="0" applyNumberFormat="1" applyFont="1" applyFill="1" applyBorder="1" applyAlignment="1" applyProtection="1">
      <alignment horizontal="center" vertical="center"/>
      <protection locked="0" hidden="1"/>
    </xf>
    <xf numFmtId="181" fontId="12" fillId="3" borderId="3" xfId="0" applyNumberFormat="1" applyFont="1" applyFill="1" applyBorder="1" applyAlignment="1" applyProtection="1">
      <alignment horizontal="center" vertical="center"/>
      <protection locked="0" hidden="1"/>
    </xf>
    <xf numFmtId="181" fontId="11" fillId="3" borderId="2" xfId="0" applyNumberFormat="1" applyFont="1" applyFill="1" applyBorder="1" applyAlignment="1" applyProtection="1">
      <alignment horizontal="center" vertical="center"/>
      <protection locked="0" hidden="1"/>
    </xf>
    <xf numFmtId="181" fontId="11" fillId="3" borderId="4" xfId="0" applyNumberFormat="1" applyFont="1" applyFill="1" applyBorder="1" applyAlignment="1" applyProtection="1">
      <alignment horizontal="center" vertical="center"/>
      <protection locked="0" hidden="1"/>
    </xf>
    <xf numFmtId="181" fontId="11" fillId="3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1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2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FFFF66"/>
      <color rgb="FFE6B8B7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129989</xdr:colOff>
      <xdr:row>16</xdr:row>
      <xdr:rowOff>0</xdr:rowOff>
    </xdr:from>
    <xdr:to>
      <xdr:col>20</xdr:col>
      <xdr:colOff>134471</xdr:colOff>
      <xdr:row>19</xdr:row>
      <xdr:rowOff>161364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255189" y="3648635"/>
          <a:ext cx="2442882" cy="860611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太陽光の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125506</xdr:colOff>
      <xdr:row>4</xdr:row>
      <xdr:rowOff>8965</xdr:rowOff>
    </xdr:from>
    <xdr:to>
      <xdr:col>20</xdr:col>
      <xdr:colOff>224118</xdr:colOff>
      <xdr:row>9</xdr:row>
      <xdr:rowOff>179293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1250706" y="860612"/>
          <a:ext cx="2537012" cy="1335740"/>
        </a:xfrm>
        <a:prstGeom prst="wedgeRoundRectCallout">
          <a:avLst>
            <a:gd name="adj1" fmla="val -77448"/>
            <a:gd name="adj2" fmla="val 40606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・太陽光の設備容量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・太陽光の送電可能電力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19</xdr:row>
      <xdr:rowOff>215154</xdr:rowOff>
    </xdr:from>
    <xdr:to>
      <xdr:col>20</xdr:col>
      <xdr:colOff>331694</xdr:colOff>
      <xdr:row>26</xdr:row>
      <xdr:rowOff>215154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259671" y="4329954"/>
          <a:ext cx="2635623" cy="1371600"/>
        </a:xfrm>
        <a:prstGeom prst="wedgeRoundRectCallout">
          <a:avLst>
            <a:gd name="adj1" fmla="val -77252"/>
            <a:gd name="adj2" fmla="val -15257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・風力の設備容量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・風力の送電可能電力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121025</xdr:colOff>
      <xdr:row>27</xdr:row>
      <xdr:rowOff>152400</xdr:rowOff>
    </xdr:from>
    <xdr:to>
      <xdr:col>20</xdr:col>
      <xdr:colOff>125507</xdr:colOff>
      <xdr:row>31</xdr:row>
      <xdr:rowOff>106680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246225" y="6571129"/>
          <a:ext cx="2442882" cy="886610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風力の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125506</xdr:colOff>
      <xdr:row>31</xdr:row>
      <xdr:rowOff>224117</xdr:rowOff>
    </xdr:from>
    <xdr:to>
      <xdr:col>20</xdr:col>
      <xdr:colOff>277906</xdr:colOff>
      <xdr:row>38</xdr:row>
      <xdr:rowOff>224117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1250706" y="6875929"/>
          <a:ext cx="2590800" cy="1371600"/>
        </a:xfrm>
        <a:prstGeom prst="wedgeRoundRectCallout">
          <a:avLst>
            <a:gd name="adj1" fmla="val -76871"/>
            <a:gd name="adj2" fmla="val -15911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・水力の設備容量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・水力の送電可能電力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76202</xdr:colOff>
      <xdr:row>40</xdr:row>
      <xdr:rowOff>35859</xdr:rowOff>
    </xdr:from>
    <xdr:to>
      <xdr:col>20</xdr:col>
      <xdr:colOff>80684</xdr:colOff>
      <xdr:row>43</xdr:row>
      <xdr:rowOff>179294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1201402" y="9690847"/>
          <a:ext cx="2442882" cy="842682"/>
        </a:xfrm>
        <a:prstGeom prst="wedgeRoundRectCallout">
          <a:avLst>
            <a:gd name="adj1" fmla="val -78531"/>
            <a:gd name="adj2" fmla="val 50850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ja-JP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提出済みの期待容量等算定諸元一覧の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水力の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143436</xdr:colOff>
      <xdr:row>51</xdr:row>
      <xdr:rowOff>98612</xdr:rowOff>
    </xdr:from>
    <xdr:to>
      <xdr:col>20</xdr:col>
      <xdr:colOff>120576</xdr:colOff>
      <xdr:row>54</xdr:row>
      <xdr:rowOff>3137</xdr:rowOff>
    </xdr:to>
    <xdr:sp macro="" textlink="">
      <xdr:nvSpPr>
        <xdr:cNvPr id="26" name="角丸四角形吹き出し 1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1268636" y="11125200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177053</xdr:colOff>
      <xdr:row>128</xdr:row>
      <xdr:rowOff>136712</xdr:rowOff>
    </xdr:from>
    <xdr:to>
      <xdr:col>20</xdr:col>
      <xdr:colOff>275664</xdr:colOff>
      <xdr:row>131</xdr:row>
      <xdr:rowOff>41238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78453" y="26787662"/>
          <a:ext cx="2537011" cy="590326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206189</xdr:colOff>
      <xdr:row>134</xdr:row>
      <xdr:rowOff>107576</xdr:rowOff>
    </xdr:from>
    <xdr:to>
      <xdr:col>20</xdr:col>
      <xdr:colOff>594809</xdr:colOff>
      <xdr:row>138</xdr:row>
      <xdr:rowOff>430306</xdr:rowOff>
    </xdr:to>
    <xdr:sp macro="" textlink="">
      <xdr:nvSpPr>
        <xdr:cNvPr id="14" name="角丸四角形吹き出し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465860" y="28552588"/>
          <a:ext cx="2827020" cy="1057836"/>
        </a:xfrm>
        <a:prstGeom prst="wedgeRoundRectCallout">
          <a:avLst>
            <a:gd name="adj1" fmla="val -55756"/>
            <a:gd name="adj2" fmla="val 33911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196103</xdr:colOff>
      <xdr:row>131</xdr:row>
      <xdr:rowOff>98612</xdr:rowOff>
    </xdr:from>
    <xdr:to>
      <xdr:col>19</xdr:col>
      <xdr:colOff>385260</xdr:colOff>
      <xdr:row>134</xdr:row>
      <xdr:rowOff>26894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1F5FB7FA-21B4-485F-B163-810C1C1212AC}"/>
            </a:ext>
          </a:extLst>
        </xdr:cNvPr>
        <xdr:cNvSpPr/>
      </xdr:nvSpPr>
      <xdr:spPr>
        <a:xfrm>
          <a:off x="11397503" y="27435362"/>
          <a:ext cx="2017957" cy="614082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107577</xdr:colOff>
      <xdr:row>1</xdr:row>
      <xdr:rowOff>89647</xdr:rowOff>
    </xdr:from>
    <xdr:to>
      <xdr:col>2</xdr:col>
      <xdr:colOff>8070</xdr:colOff>
      <xdr:row>6</xdr:row>
      <xdr:rowOff>98163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07577" y="295835"/>
          <a:ext cx="1926517" cy="1021528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1F2A-09A3-4F40-9EA3-1C016F07DA8A}">
  <sheetPr codeName="Sheet1"/>
  <dimension ref="B1:D47"/>
  <sheetViews>
    <sheetView tabSelected="1" zoomScale="90" zoomScaleNormal="90" workbookViewId="0"/>
  </sheetViews>
  <sheetFormatPr defaultColWidth="8.88671875" defaultRowHeight="15" x14ac:dyDescent="0.3"/>
  <cols>
    <col min="1" max="1" width="8.77734375" style="13" customWidth="1"/>
    <col min="2" max="2" width="25.6640625" style="13" bestFit="1" customWidth="1"/>
    <col min="3" max="3" width="85.77734375" style="13" customWidth="1"/>
    <col min="4" max="5" width="8.88671875" style="13"/>
    <col min="6" max="6" width="10.77734375" style="13" customWidth="1"/>
    <col min="7" max="16384" width="8.88671875" style="13"/>
  </cols>
  <sheetData>
    <row r="1" spans="2:4" ht="16.2" x14ac:dyDescent="0.3">
      <c r="B1" s="69" t="s">
        <v>143</v>
      </c>
      <c r="C1" s="69"/>
      <c r="D1" s="69"/>
    </row>
    <row r="2" spans="2:4" ht="16.2" x14ac:dyDescent="0.3">
      <c r="B2" s="14" t="s">
        <v>123</v>
      </c>
      <c r="C2" s="15"/>
      <c r="D2" s="15"/>
    </row>
    <row r="4" spans="2:4" s="17" customFormat="1" ht="19.95" customHeight="1" x14ac:dyDescent="0.2">
      <c r="B4" s="73" t="s">
        <v>95</v>
      </c>
      <c r="C4" s="74"/>
      <c r="D4" s="16" t="s">
        <v>1</v>
      </c>
    </row>
    <row r="5" spans="2:4" s="17" customFormat="1" ht="19.95" customHeight="1" x14ac:dyDescent="0.2">
      <c r="B5" s="18" t="s">
        <v>44</v>
      </c>
      <c r="C5" s="19" t="s">
        <v>84</v>
      </c>
      <c r="D5" s="20"/>
    </row>
    <row r="6" spans="2:4" s="17" customFormat="1" ht="19.95" customHeight="1" x14ac:dyDescent="0.2">
      <c r="B6" s="18" t="s">
        <v>45</v>
      </c>
      <c r="C6" s="19" t="s">
        <v>122</v>
      </c>
      <c r="D6" s="20"/>
    </row>
    <row r="7" spans="2:4" s="17" customFormat="1" ht="19.95" customHeight="1" x14ac:dyDescent="0.2">
      <c r="B7" s="18" t="s">
        <v>110</v>
      </c>
      <c r="C7" s="23"/>
      <c r="D7" s="20"/>
    </row>
    <row r="8" spans="2:4" s="17" customFormat="1" ht="19.95" customHeight="1" x14ac:dyDescent="0.2">
      <c r="B8" s="18" t="s">
        <v>48</v>
      </c>
      <c r="C8" s="23"/>
      <c r="D8" s="20"/>
    </row>
    <row r="9" spans="2:4" s="17" customFormat="1" ht="19.95" customHeight="1" x14ac:dyDescent="0.2">
      <c r="B9" s="18" t="s">
        <v>49</v>
      </c>
      <c r="C9" s="25"/>
      <c r="D9" s="20"/>
    </row>
    <row r="10" spans="2:4" s="17" customFormat="1" ht="19.95" customHeight="1" x14ac:dyDescent="0.2">
      <c r="B10" s="18" t="s">
        <v>85</v>
      </c>
      <c r="C10" s="23"/>
      <c r="D10" s="20"/>
    </row>
    <row r="11" spans="2:4" s="17" customFormat="1" ht="19.95" customHeight="1" x14ac:dyDescent="0.2">
      <c r="B11" s="18" t="s">
        <v>4</v>
      </c>
      <c r="C11" s="23"/>
      <c r="D11" s="20"/>
    </row>
    <row r="12" spans="2:4" s="17" customFormat="1" ht="19.95" customHeight="1" x14ac:dyDescent="0.2">
      <c r="B12" s="18" t="s">
        <v>61</v>
      </c>
      <c r="C12" s="23"/>
      <c r="D12" s="20"/>
    </row>
    <row r="13" spans="2:4" s="17" customFormat="1" ht="19.95" customHeight="1" x14ac:dyDescent="0.2">
      <c r="B13" s="18" t="s">
        <v>51</v>
      </c>
      <c r="C13" s="25"/>
      <c r="D13" s="20"/>
    </row>
    <row r="14" spans="2:4" s="17" customFormat="1" ht="19.95" customHeight="1" x14ac:dyDescent="0.2">
      <c r="B14" s="18" t="s">
        <v>5</v>
      </c>
      <c r="C14" s="23"/>
      <c r="D14" s="20"/>
    </row>
    <row r="15" spans="2:4" s="17" customFormat="1" ht="19.95" customHeight="1" x14ac:dyDescent="0.2">
      <c r="B15" s="18" t="s">
        <v>86</v>
      </c>
      <c r="C15" s="24"/>
      <c r="D15" s="20" t="s">
        <v>19</v>
      </c>
    </row>
    <row r="16" spans="2:4" s="17" customFormat="1" ht="19.95" customHeight="1" x14ac:dyDescent="0.2">
      <c r="B16" s="18" t="s">
        <v>87</v>
      </c>
      <c r="C16" s="23"/>
      <c r="D16" s="20"/>
    </row>
    <row r="17" spans="2:4" s="17" customFormat="1" ht="19.95" customHeight="1" x14ac:dyDescent="0.2">
      <c r="B17" s="18" t="s">
        <v>88</v>
      </c>
      <c r="C17" s="24"/>
      <c r="D17" s="20" t="s">
        <v>19</v>
      </c>
    </row>
    <row r="18" spans="2:4" s="17" customFormat="1" ht="19.95" customHeight="1" x14ac:dyDescent="0.2">
      <c r="B18" s="18" t="s">
        <v>66</v>
      </c>
      <c r="C18" s="23"/>
      <c r="D18" s="20"/>
    </row>
    <row r="19" spans="2:4" s="17" customFormat="1" ht="19.95" customHeight="1" x14ac:dyDescent="0.2">
      <c r="B19" s="18" t="s">
        <v>89</v>
      </c>
      <c r="C19" s="24"/>
      <c r="D19" s="20" t="s">
        <v>19</v>
      </c>
    </row>
    <row r="20" spans="2:4" s="17" customFormat="1" ht="19.95" customHeight="1" x14ac:dyDescent="0.2">
      <c r="B20" s="18" t="s">
        <v>69</v>
      </c>
      <c r="C20" s="23"/>
      <c r="D20" s="20"/>
    </row>
    <row r="21" spans="2:4" s="17" customFormat="1" ht="19.95" customHeight="1" x14ac:dyDescent="0.2">
      <c r="B21" s="18" t="s">
        <v>90</v>
      </c>
      <c r="C21" s="24"/>
      <c r="D21" s="20" t="s">
        <v>19</v>
      </c>
    </row>
    <row r="22" spans="2:4" s="17" customFormat="1" ht="19.95" customHeight="1" x14ac:dyDescent="0.2">
      <c r="B22" s="18" t="s">
        <v>71</v>
      </c>
      <c r="C22" s="23"/>
      <c r="D22" s="20"/>
    </row>
    <row r="23" spans="2:4" s="17" customFormat="1" ht="19.95" customHeight="1" x14ac:dyDescent="0.2">
      <c r="B23" s="18" t="s">
        <v>91</v>
      </c>
      <c r="C23" s="24"/>
      <c r="D23" s="20" t="s">
        <v>19</v>
      </c>
    </row>
    <row r="24" spans="2:4" s="17" customFormat="1" ht="19.95" customHeight="1" x14ac:dyDescent="0.2">
      <c r="B24" s="18" t="s">
        <v>92</v>
      </c>
      <c r="C24" s="23"/>
      <c r="D24" s="20"/>
    </row>
    <row r="25" spans="2:4" s="17" customFormat="1" ht="19.95" customHeight="1" x14ac:dyDescent="0.2">
      <c r="B25" s="18" t="s">
        <v>93</v>
      </c>
      <c r="C25" s="24"/>
      <c r="D25" s="20" t="s">
        <v>19</v>
      </c>
    </row>
    <row r="26" spans="2:4" s="17" customFormat="1" ht="19.95" customHeight="1" x14ac:dyDescent="0.2">
      <c r="B26" s="18" t="s">
        <v>94</v>
      </c>
      <c r="C26" s="24"/>
      <c r="D26" s="20" t="s">
        <v>19</v>
      </c>
    </row>
    <row r="27" spans="2:4" s="17" customFormat="1" ht="19.95" customHeight="1" x14ac:dyDescent="0.2"/>
    <row r="28" spans="2:4" s="17" customFormat="1" ht="19.95" customHeight="1" x14ac:dyDescent="0.2">
      <c r="B28" s="21" t="s">
        <v>83</v>
      </c>
      <c r="C28" s="22"/>
      <c r="D28" s="18"/>
    </row>
    <row r="29" spans="2:4" s="17" customFormat="1" ht="19.95" customHeight="1" x14ac:dyDescent="0.2">
      <c r="B29" s="18" t="s">
        <v>60</v>
      </c>
      <c r="C29" s="43"/>
      <c r="D29" s="20"/>
    </row>
    <row r="30" spans="2:4" s="17" customFormat="1" ht="19.95" customHeight="1" x14ac:dyDescent="0.2">
      <c r="B30" s="18" t="s">
        <v>61</v>
      </c>
      <c r="C30" s="23"/>
      <c r="D30" s="20"/>
    </row>
    <row r="31" spans="2:4" s="17" customFormat="1" ht="19.95" customHeight="1" x14ac:dyDescent="0.2">
      <c r="B31" s="18" t="s">
        <v>51</v>
      </c>
      <c r="C31" s="25"/>
      <c r="D31" s="20"/>
    </row>
    <row r="32" spans="2:4" s="17" customFormat="1" ht="19.95" customHeight="1" x14ac:dyDescent="0.2"/>
    <row r="33" s="17" customFormat="1" ht="19.95" customHeight="1" x14ac:dyDescent="0.2"/>
    <row r="34" s="17" customFormat="1" ht="19.95" customHeight="1" x14ac:dyDescent="0.2"/>
    <row r="35" s="17" customFormat="1" ht="19.95" customHeight="1" x14ac:dyDescent="0.2"/>
    <row r="36" s="17" customFormat="1" ht="19.95" customHeight="1" x14ac:dyDescent="0.2"/>
    <row r="37" s="17" customFormat="1" ht="19.95" customHeight="1" x14ac:dyDescent="0.2"/>
    <row r="38" s="17" customFormat="1" ht="19.95" customHeight="1" x14ac:dyDescent="0.2"/>
    <row r="39" s="17" customFormat="1" ht="19.95" customHeight="1" x14ac:dyDescent="0.2"/>
    <row r="40" s="17" customFormat="1" ht="19.95" customHeight="1" x14ac:dyDescent="0.2"/>
    <row r="41" s="17" customFormat="1" ht="19.95" customHeight="1" x14ac:dyDescent="0.2"/>
    <row r="42" s="17" customFormat="1" ht="19.95" customHeight="1" x14ac:dyDescent="0.2"/>
    <row r="43" s="17" customFormat="1" ht="19.95" customHeight="1" x14ac:dyDescent="0.2"/>
    <row r="44" s="17" customFormat="1" ht="19.95" customHeight="1" x14ac:dyDescent="0.2"/>
    <row r="45" s="17" customFormat="1" ht="19.95" customHeight="1" x14ac:dyDescent="0.2"/>
    <row r="46" s="17" customFormat="1" ht="19.95" customHeight="1" x14ac:dyDescent="0.2"/>
    <row r="47" s="17" customFormat="1" ht="19.95" customHeight="1" x14ac:dyDescent="0.2"/>
  </sheetData>
  <sheetProtection algorithmName="SHA-512" hashValue="2O1Mcqe+y+RAPZsYQdTAX+iaY5tIcD/Eg8hXzeW9KQ2jclX5zkB+EjtT80DRRshe3x4l1kR1SyCrT+LkrmVI5A==" saltValue="SxfuThQQpluaUToZ9VA/Kw==" spinCount="100000" sheet="1" objects="1" scenarios="1"/>
  <mergeCells count="2">
    <mergeCell ref="B1:D1"/>
    <mergeCell ref="B4:C4"/>
  </mergeCells>
  <phoneticPr fontId="2"/>
  <conditionalFormatting sqref="C17">
    <cfRule type="expression" dxfId="15" priority="2">
      <formula>$C$16="無"</formula>
    </cfRule>
  </conditionalFormatting>
  <conditionalFormatting sqref="C19">
    <cfRule type="expression" dxfId="14" priority="9">
      <formula>$C$18="非応札"</formula>
    </cfRule>
  </conditionalFormatting>
  <conditionalFormatting sqref="C21">
    <cfRule type="expression" dxfId="13" priority="8">
      <formula>$C$20="非応札"</formula>
    </cfRule>
  </conditionalFormatting>
  <conditionalFormatting sqref="C22">
    <cfRule type="expression" dxfId="12" priority="7">
      <formula>OR($C$18="非落札",$C$18="非応札")</formula>
    </cfRule>
  </conditionalFormatting>
  <conditionalFormatting sqref="C23">
    <cfRule type="expression" dxfId="11" priority="6">
      <formula>OR($C$18="非落札",$C$18="非応札",$C$22="非応札")</formula>
    </cfRule>
  </conditionalFormatting>
  <conditionalFormatting sqref="C24">
    <cfRule type="expression" dxfId="10" priority="5">
      <formula>OR($C$18="非落札",$C$18="非応札")</formula>
    </cfRule>
  </conditionalFormatting>
  <conditionalFormatting sqref="C25">
    <cfRule type="expression" dxfId="9" priority="4">
      <formula>OR($C$18="非落札",$C$18="非応札",$C$24="無")</formula>
    </cfRule>
  </conditionalFormatting>
  <conditionalFormatting sqref="C26">
    <cfRule type="expression" dxfId="8" priority="3">
      <formula>AND(OR($C$18="非落札",$C$18="非応札"),OR($C$20="非落札",$C$20="非応札"))</formula>
    </cfRule>
  </conditionalFormatting>
  <conditionalFormatting sqref="C30:C31">
    <cfRule type="expression" dxfId="7" priority="10">
      <formula>$C$5="差替先掲示板への掲載"</formula>
    </cfRule>
  </conditionalFormatting>
  <dataValidations count="9">
    <dataValidation type="list" allowBlank="1" showInputMessage="1" showErrorMessage="1" sqref="C11" xr:uid="{5C1BFAB9-09FC-4F32-AD4E-8D7DABD40C5E}">
      <formula1>"太陽光,風力,一般（自流式）,太陽光，風力,太陽光，一般（自流式）,風力，一般（自流式）,太陽光，風力，一般（自流式）"</formula1>
    </dataValidation>
    <dataValidation type="list" allowBlank="1" showInputMessage="1" showErrorMessage="1" sqref="C18 C20 C22" xr:uid="{F75A3AB4-ECCA-404B-8752-EA2A4C21E0C1}">
      <formula1>"落札,非落札,非応札"</formula1>
    </dataValidation>
    <dataValidation type="list" allowBlank="1" showInputMessage="1" showErrorMessage="1" sqref="C24 C16" xr:uid="{56E81A32-9F42-492A-B565-6D9E075CB5A5}">
      <formula1>"有,無"</formula1>
    </dataValidation>
    <dataValidation type="list" allowBlank="1" showInputMessage="1" showErrorMessage="1" sqref="C14" xr:uid="{02E16974-B46F-4600-9242-F7A35FF151BD}">
      <formula1>"北海道,東北,東京,中部,北陸,関西,中国,四国,九州"</formula1>
    </dataValidation>
    <dataValidation type="list" allowBlank="1" showInputMessage="1" showErrorMessage="1" sqref="C7" xr:uid="{5CEF2ED4-9E8E-4C0B-922C-C22101F94C9A}">
      <formula1>"発電機トラブル,経済的な電源等差替"</formula1>
    </dataValidation>
    <dataValidation type="list" allowBlank="1" showInputMessage="1" showErrorMessage="1" sqref="C10" xr:uid="{D681D0BB-9854-4233-9D5A-CA79B52C988E}">
      <formula1>"変動電源（単独）,変動電源（アグリゲート）"</formula1>
    </dataValidation>
    <dataValidation type="whole" operator="greaterThanOrEqual" allowBlank="1" showInputMessage="1" showErrorMessage="1" error="1000以上の整数を入力してください" sqref="C15" xr:uid="{2A909969-4E2E-41D6-AB6C-580840ABC5F3}">
      <formula1>1000</formula1>
    </dataValidation>
    <dataValidation type="whole" allowBlank="1" showInputMessage="1" showErrorMessage="1" error="整数を入力してください" sqref="C17 C21 C23 C25:C26" xr:uid="{3E568FDC-A6EC-47F8-9D6E-AA71B458DC29}">
      <formula1>1</formula1>
      <formula2>999999999999999</formula2>
    </dataValidation>
    <dataValidation type="whole" allowBlank="1" showInputMessage="1" showErrorMessage="1" error="整数を入力してください" sqref="C19" xr:uid="{0386F267-8D02-40A2-8252-1149BAF79149}">
      <formula1>1</formula1>
      <formula2>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6354-8146-474D-BC28-B76944837F4D}">
  <sheetPr codeName="Sheet2"/>
  <dimension ref="B1:Q151"/>
  <sheetViews>
    <sheetView zoomScale="85" zoomScaleNormal="85" workbookViewId="0"/>
  </sheetViews>
  <sheetFormatPr defaultColWidth="8.88671875" defaultRowHeight="15" x14ac:dyDescent="0.3"/>
  <cols>
    <col min="1" max="1" width="5.6640625" style="13" customWidth="1"/>
    <col min="2" max="2" width="11.77734375" style="13" customWidth="1"/>
    <col min="3" max="3" width="20.77734375" style="13" customWidth="1"/>
    <col min="4" max="15" width="9.77734375" style="13" customWidth="1"/>
    <col min="16" max="16" width="8.33203125" style="27" customWidth="1"/>
    <col min="17" max="16384" width="8.88671875" style="13"/>
  </cols>
  <sheetData>
    <row r="1" spans="2:16" ht="16.2" x14ac:dyDescent="0.3">
      <c r="B1" s="69" t="s">
        <v>144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2:16" ht="16.2" x14ac:dyDescent="0.3">
      <c r="B2" s="91" t="s">
        <v>123</v>
      </c>
      <c r="C2" s="9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26"/>
    </row>
    <row r="4" spans="2:16" s="17" customFormat="1" ht="19.95" customHeight="1" x14ac:dyDescent="0.2">
      <c r="B4" s="17" t="s">
        <v>111</v>
      </c>
      <c r="P4" s="27"/>
    </row>
    <row r="5" spans="2:16" s="17" customFormat="1" ht="18" customHeight="1" x14ac:dyDescent="0.2">
      <c r="B5" s="85" t="s">
        <v>0</v>
      </c>
      <c r="C5" s="85"/>
      <c r="D5" s="85" t="s">
        <v>20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16" t="s">
        <v>1</v>
      </c>
    </row>
    <row r="6" spans="2:16" s="17" customFormat="1" ht="18" customHeight="1" x14ac:dyDescent="0.2">
      <c r="B6" s="86" t="s">
        <v>2</v>
      </c>
      <c r="C6" s="87"/>
      <c r="D6" s="92" t="str">
        <f>IF('入力欄(基本情報)'!C13="","",'入力欄(基本情報)'!C13)</f>
        <v/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P6" s="19"/>
    </row>
    <row r="7" spans="2:16" s="17" customFormat="1" ht="18" customHeight="1" x14ac:dyDescent="0.2">
      <c r="B7" s="86" t="s">
        <v>3</v>
      </c>
      <c r="C7" s="87"/>
      <c r="D7" s="88" t="str">
        <f>IF('入力欄(基本情報)'!C10="","",'入力欄(基本情報)'!C10)</f>
        <v/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  <c r="P7" s="19"/>
    </row>
    <row r="8" spans="2:16" s="17" customFormat="1" ht="18" customHeight="1" x14ac:dyDescent="0.2">
      <c r="B8" s="86" t="s">
        <v>4</v>
      </c>
      <c r="C8" s="87"/>
      <c r="D8" s="88" t="str">
        <f>IF(D20&gt;0,B10&amp; ",","")&amp;IF(D32&gt;0,B22&amp;",","")&amp;IF(D44&gt;0,B34,"")</f>
        <v/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90"/>
      <c r="P8" s="19"/>
    </row>
    <row r="9" spans="2:16" s="17" customFormat="1" ht="18" customHeight="1" x14ac:dyDescent="0.2">
      <c r="B9" s="86" t="s">
        <v>5</v>
      </c>
      <c r="C9" s="87"/>
      <c r="D9" s="88" t="str">
        <f>IF('入力欄(基本情報)'!C14="","",'入力欄(基本情報)'!C14)</f>
        <v/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90"/>
      <c r="P9" s="19"/>
    </row>
    <row r="10" spans="2:16" s="17" customFormat="1" ht="18" customHeight="1" x14ac:dyDescent="0.2">
      <c r="B10" s="101" t="s">
        <v>108</v>
      </c>
      <c r="C10" s="16" t="s">
        <v>125</v>
      </c>
      <c r="D10" s="114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6"/>
      <c r="P10" s="19" t="s">
        <v>126</v>
      </c>
    </row>
    <row r="11" spans="2:16" s="17" customFormat="1" ht="18" customHeight="1" x14ac:dyDescent="0.2">
      <c r="B11" s="102"/>
      <c r="C11" s="16" t="s">
        <v>32</v>
      </c>
      <c r="D11" s="117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9"/>
      <c r="P11" s="19" t="s">
        <v>126</v>
      </c>
    </row>
    <row r="12" spans="2:16" s="17" customFormat="1" ht="18" hidden="1" customHeight="1" x14ac:dyDescent="0.2">
      <c r="B12" s="102"/>
      <c r="C12" s="44" t="s">
        <v>135</v>
      </c>
      <c r="D12" s="82">
        <f>ROUND(D11,0)</f>
        <v>0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4"/>
      <c r="P12" s="19"/>
    </row>
    <row r="13" spans="2:16" s="17" customFormat="1" ht="18" customHeight="1" x14ac:dyDescent="0.2">
      <c r="B13" s="102"/>
      <c r="C13" s="109" t="s">
        <v>113</v>
      </c>
      <c r="D13" s="16" t="s">
        <v>7</v>
      </c>
      <c r="E13" s="16" t="s">
        <v>8</v>
      </c>
      <c r="F13" s="16" t="s">
        <v>9</v>
      </c>
      <c r="G13" s="16" t="s">
        <v>10</v>
      </c>
      <c r="H13" s="16" t="s">
        <v>11</v>
      </c>
      <c r="I13" s="16" t="s">
        <v>12</v>
      </c>
      <c r="J13" s="16" t="s">
        <v>13</v>
      </c>
      <c r="K13" s="16" t="s">
        <v>14</v>
      </c>
      <c r="L13" s="16" t="s">
        <v>15</v>
      </c>
      <c r="M13" s="16" t="s">
        <v>16</v>
      </c>
      <c r="N13" s="16" t="s">
        <v>17</v>
      </c>
      <c r="O13" s="16" t="s">
        <v>18</v>
      </c>
      <c r="P13" s="19"/>
    </row>
    <row r="14" spans="2:16" s="17" customFormat="1" ht="18" customHeight="1" x14ac:dyDescent="0.2">
      <c r="B14" s="102"/>
      <c r="C14" s="110"/>
      <c r="D14" s="28">
        <f t="shared" ref="D14:O14" si="0">$D$12</f>
        <v>0</v>
      </c>
      <c r="E14" s="28">
        <f t="shared" si="0"/>
        <v>0</v>
      </c>
      <c r="F14" s="28">
        <f t="shared" si="0"/>
        <v>0</v>
      </c>
      <c r="G14" s="28">
        <f t="shared" si="0"/>
        <v>0</v>
      </c>
      <c r="H14" s="28">
        <f t="shared" si="0"/>
        <v>0</v>
      </c>
      <c r="I14" s="28">
        <f t="shared" si="0"/>
        <v>0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28">
        <f t="shared" si="0"/>
        <v>0</v>
      </c>
      <c r="N14" s="28">
        <f t="shared" si="0"/>
        <v>0</v>
      </c>
      <c r="O14" s="28">
        <f t="shared" si="0"/>
        <v>0</v>
      </c>
      <c r="P14" s="19" t="s">
        <v>126</v>
      </c>
    </row>
    <row r="15" spans="2:16" s="17" customFormat="1" ht="18" customHeight="1" x14ac:dyDescent="0.2">
      <c r="B15" s="102"/>
      <c r="C15" s="77" t="s">
        <v>112</v>
      </c>
      <c r="D15" s="16" t="s">
        <v>7</v>
      </c>
      <c r="E15" s="16" t="s">
        <v>8</v>
      </c>
      <c r="F15" s="16" t="s">
        <v>9</v>
      </c>
      <c r="G15" s="16" t="s">
        <v>10</v>
      </c>
      <c r="H15" s="16" t="s">
        <v>11</v>
      </c>
      <c r="I15" s="16" t="s">
        <v>12</v>
      </c>
      <c r="J15" s="16" t="s">
        <v>13</v>
      </c>
      <c r="K15" s="16" t="s">
        <v>14</v>
      </c>
      <c r="L15" s="16" t="s">
        <v>15</v>
      </c>
      <c r="M15" s="16" t="s">
        <v>16</v>
      </c>
      <c r="N15" s="16" t="s">
        <v>17</v>
      </c>
      <c r="O15" s="16" t="s">
        <v>18</v>
      </c>
      <c r="P15" s="19"/>
    </row>
    <row r="16" spans="2:16" s="17" customFormat="1" ht="18" customHeight="1" x14ac:dyDescent="0.2">
      <c r="B16" s="102"/>
      <c r="C16" s="120"/>
      <c r="D16" s="29">
        <f>計算用!$K$18</f>
        <v>0</v>
      </c>
      <c r="E16" s="29">
        <f>計算用!$K$19</f>
        <v>0</v>
      </c>
      <c r="F16" s="29">
        <f>計算用!$K$20</f>
        <v>0</v>
      </c>
      <c r="G16" s="29">
        <f>計算用!$K$21</f>
        <v>0</v>
      </c>
      <c r="H16" s="29">
        <f>計算用!$K$22</f>
        <v>0</v>
      </c>
      <c r="I16" s="29">
        <f>計算用!$K$23</f>
        <v>0</v>
      </c>
      <c r="J16" s="29">
        <f>計算用!$K$24</f>
        <v>0</v>
      </c>
      <c r="K16" s="29">
        <f>計算用!$K$25</f>
        <v>0</v>
      </c>
      <c r="L16" s="29">
        <f>計算用!$K$26</f>
        <v>0</v>
      </c>
      <c r="M16" s="29">
        <f>計算用!$K$27</f>
        <v>0</v>
      </c>
      <c r="N16" s="29">
        <f>計算用!$K$28</f>
        <v>0</v>
      </c>
      <c r="O16" s="29">
        <f>計算用!$K$29</f>
        <v>0</v>
      </c>
      <c r="P16" s="19" t="s">
        <v>126</v>
      </c>
    </row>
    <row r="17" spans="2:16" s="17" customFormat="1" ht="18" customHeight="1" x14ac:dyDescent="0.2">
      <c r="B17" s="102"/>
      <c r="C17" s="30" t="s">
        <v>6</v>
      </c>
      <c r="D17" s="111" t="e">
        <f>ROUND(計算用!$B$32,0)</f>
        <v>#N/A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3"/>
      <c r="P17" s="19" t="s">
        <v>126</v>
      </c>
    </row>
    <row r="18" spans="2:16" s="17" customFormat="1" ht="18" customHeight="1" x14ac:dyDescent="0.2">
      <c r="B18" s="102"/>
      <c r="C18" s="75" t="s">
        <v>127</v>
      </c>
      <c r="D18" s="16" t="s">
        <v>7</v>
      </c>
      <c r="E18" s="16" t="s">
        <v>8</v>
      </c>
      <c r="F18" s="16" t="s">
        <v>9</v>
      </c>
      <c r="G18" s="16" t="s">
        <v>10</v>
      </c>
      <c r="H18" s="16" t="s">
        <v>11</v>
      </c>
      <c r="I18" s="16" t="s">
        <v>12</v>
      </c>
      <c r="J18" s="16" t="s">
        <v>13</v>
      </c>
      <c r="K18" s="16" t="s">
        <v>14</v>
      </c>
      <c r="L18" s="16" t="s">
        <v>15</v>
      </c>
      <c r="M18" s="16" t="s">
        <v>16</v>
      </c>
      <c r="N18" s="16" t="s">
        <v>17</v>
      </c>
      <c r="O18" s="16" t="s">
        <v>18</v>
      </c>
      <c r="P18" s="19"/>
    </row>
    <row r="19" spans="2:16" s="17" customFormat="1" ht="18" customHeight="1" x14ac:dyDescent="0.2">
      <c r="B19" s="102"/>
      <c r="C19" s="76"/>
      <c r="D19" s="28">
        <f t="shared" ref="D19:O19" si="1">IFERROR(D16*$D$21/$D$17,0)</f>
        <v>0</v>
      </c>
      <c r="E19" s="28">
        <f t="shared" si="1"/>
        <v>0</v>
      </c>
      <c r="F19" s="28">
        <f t="shared" si="1"/>
        <v>0</v>
      </c>
      <c r="G19" s="28">
        <f t="shared" si="1"/>
        <v>0</v>
      </c>
      <c r="H19" s="28">
        <f t="shared" si="1"/>
        <v>0</v>
      </c>
      <c r="I19" s="28">
        <f t="shared" si="1"/>
        <v>0</v>
      </c>
      <c r="J19" s="28">
        <f>IFERROR(J16*$D$21/$D$17,0)</f>
        <v>0</v>
      </c>
      <c r="K19" s="28">
        <f t="shared" si="1"/>
        <v>0</v>
      </c>
      <c r="L19" s="28">
        <f t="shared" si="1"/>
        <v>0</v>
      </c>
      <c r="M19" s="28">
        <f t="shared" si="1"/>
        <v>0</v>
      </c>
      <c r="N19" s="28">
        <f t="shared" si="1"/>
        <v>0</v>
      </c>
      <c r="O19" s="28">
        <f t="shared" si="1"/>
        <v>0</v>
      </c>
      <c r="P19" s="19" t="s">
        <v>126</v>
      </c>
    </row>
    <row r="20" spans="2:16" s="17" customFormat="1" ht="30" x14ac:dyDescent="0.2">
      <c r="B20" s="102"/>
      <c r="C20" s="31" t="s">
        <v>128</v>
      </c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1"/>
      <c r="P20" s="19" t="s">
        <v>126</v>
      </c>
    </row>
    <row r="21" spans="2:16" s="17" customFormat="1" hidden="1" x14ac:dyDescent="0.2">
      <c r="B21" s="103"/>
      <c r="C21" s="44" t="s">
        <v>135</v>
      </c>
      <c r="D21" s="82">
        <f>ROUND(D20,0)</f>
        <v>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4"/>
      <c r="P21" s="19"/>
    </row>
    <row r="22" spans="2:16" s="17" customFormat="1" x14ac:dyDescent="0.2">
      <c r="B22" s="101" t="s">
        <v>40</v>
      </c>
      <c r="C22" s="16" t="s">
        <v>125</v>
      </c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1"/>
      <c r="P22" s="19" t="s">
        <v>126</v>
      </c>
    </row>
    <row r="23" spans="2:16" s="17" customFormat="1" ht="18" customHeight="1" x14ac:dyDescent="0.2">
      <c r="B23" s="102"/>
      <c r="C23" s="31" t="s">
        <v>32</v>
      </c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/>
      <c r="P23" s="19" t="s">
        <v>126</v>
      </c>
    </row>
    <row r="24" spans="2:16" s="17" customFormat="1" ht="18" hidden="1" customHeight="1" x14ac:dyDescent="0.2">
      <c r="B24" s="102"/>
      <c r="C24" s="44" t="s">
        <v>135</v>
      </c>
      <c r="D24" s="82">
        <f>ROUND(D23,0)</f>
        <v>0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4"/>
      <c r="P24" s="19"/>
    </row>
    <row r="25" spans="2:16" s="17" customFormat="1" ht="18" customHeight="1" x14ac:dyDescent="0.2">
      <c r="B25" s="102"/>
      <c r="C25" s="75" t="s">
        <v>113</v>
      </c>
      <c r="D25" s="16" t="s">
        <v>7</v>
      </c>
      <c r="E25" s="16" t="s">
        <v>8</v>
      </c>
      <c r="F25" s="16" t="s">
        <v>9</v>
      </c>
      <c r="G25" s="16" t="s">
        <v>10</v>
      </c>
      <c r="H25" s="16" t="s">
        <v>11</v>
      </c>
      <c r="I25" s="16" t="s">
        <v>12</v>
      </c>
      <c r="J25" s="16" t="s">
        <v>13</v>
      </c>
      <c r="K25" s="16" t="s">
        <v>14</v>
      </c>
      <c r="L25" s="16" t="s">
        <v>15</v>
      </c>
      <c r="M25" s="16" t="s">
        <v>16</v>
      </c>
      <c r="N25" s="16" t="s">
        <v>17</v>
      </c>
      <c r="O25" s="16" t="s">
        <v>18</v>
      </c>
      <c r="P25" s="19"/>
    </row>
    <row r="26" spans="2:16" s="17" customFormat="1" ht="18" customHeight="1" x14ac:dyDescent="0.2">
      <c r="B26" s="102"/>
      <c r="C26" s="76"/>
      <c r="D26" s="28">
        <f t="shared" ref="D26:O26" si="2">$D$24</f>
        <v>0</v>
      </c>
      <c r="E26" s="28">
        <f t="shared" si="2"/>
        <v>0</v>
      </c>
      <c r="F26" s="28">
        <f t="shared" si="2"/>
        <v>0</v>
      </c>
      <c r="G26" s="28">
        <f t="shared" si="2"/>
        <v>0</v>
      </c>
      <c r="H26" s="28">
        <f t="shared" si="2"/>
        <v>0</v>
      </c>
      <c r="I26" s="28">
        <f t="shared" si="2"/>
        <v>0</v>
      </c>
      <c r="J26" s="28">
        <f t="shared" si="2"/>
        <v>0</v>
      </c>
      <c r="K26" s="28">
        <f t="shared" si="2"/>
        <v>0</v>
      </c>
      <c r="L26" s="28">
        <f t="shared" si="2"/>
        <v>0</v>
      </c>
      <c r="M26" s="28">
        <f t="shared" si="2"/>
        <v>0</v>
      </c>
      <c r="N26" s="28">
        <f t="shared" si="2"/>
        <v>0</v>
      </c>
      <c r="O26" s="28">
        <f t="shared" si="2"/>
        <v>0</v>
      </c>
      <c r="P26" s="19" t="s">
        <v>126</v>
      </c>
    </row>
    <row r="27" spans="2:16" s="17" customFormat="1" ht="18" customHeight="1" x14ac:dyDescent="0.2">
      <c r="B27" s="102"/>
      <c r="C27" s="77" t="s">
        <v>114</v>
      </c>
      <c r="D27" s="16" t="s">
        <v>7</v>
      </c>
      <c r="E27" s="16" t="s">
        <v>8</v>
      </c>
      <c r="F27" s="16" t="s">
        <v>9</v>
      </c>
      <c r="G27" s="16" t="s">
        <v>10</v>
      </c>
      <c r="H27" s="16" t="s">
        <v>11</v>
      </c>
      <c r="I27" s="16" t="s">
        <v>12</v>
      </c>
      <c r="J27" s="16" t="s">
        <v>13</v>
      </c>
      <c r="K27" s="16" t="s">
        <v>14</v>
      </c>
      <c r="L27" s="16" t="s">
        <v>15</v>
      </c>
      <c r="M27" s="16" t="s">
        <v>16</v>
      </c>
      <c r="N27" s="16" t="s">
        <v>17</v>
      </c>
      <c r="O27" s="16" t="s">
        <v>18</v>
      </c>
      <c r="P27" s="19"/>
    </row>
    <row r="28" spans="2:16" s="17" customFormat="1" ht="18" customHeight="1" x14ac:dyDescent="0.2">
      <c r="B28" s="102"/>
      <c r="C28" s="78"/>
      <c r="D28" s="29">
        <f>計算用!$W$18</f>
        <v>0</v>
      </c>
      <c r="E28" s="29">
        <f>計算用!$W$19</f>
        <v>0</v>
      </c>
      <c r="F28" s="29">
        <f>計算用!$W$20</f>
        <v>0</v>
      </c>
      <c r="G28" s="29">
        <f>計算用!$W$21</f>
        <v>0</v>
      </c>
      <c r="H28" s="29">
        <f>計算用!$W$22</f>
        <v>0</v>
      </c>
      <c r="I28" s="29">
        <f>計算用!$W$23</f>
        <v>0</v>
      </c>
      <c r="J28" s="29">
        <f>計算用!$W$24</f>
        <v>0</v>
      </c>
      <c r="K28" s="29">
        <f>計算用!$W$25</f>
        <v>0</v>
      </c>
      <c r="L28" s="29">
        <f>計算用!$W$26</f>
        <v>0</v>
      </c>
      <c r="M28" s="29">
        <f>計算用!$W$27</f>
        <v>0</v>
      </c>
      <c r="N28" s="29">
        <f>計算用!$W$28</f>
        <v>0</v>
      </c>
      <c r="O28" s="29">
        <f>計算用!$W$29</f>
        <v>0</v>
      </c>
      <c r="P28" s="19" t="s">
        <v>126</v>
      </c>
    </row>
    <row r="29" spans="2:16" s="17" customFormat="1" ht="18" customHeight="1" x14ac:dyDescent="0.2">
      <c r="B29" s="102"/>
      <c r="C29" s="30" t="s">
        <v>6</v>
      </c>
      <c r="D29" s="111" t="e">
        <f>ROUND(計算用!$N$32,0)</f>
        <v>#N/A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3"/>
      <c r="P29" s="19" t="s">
        <v>126</v>
      </c>
    </row>
    <row r="30" spans="2:16" s="17" customFormat="1" ht="18" customHeight="1" x14ac:dyDescent="0.2">
      <c r="B30" s="102"/>
      <c r="C30" s="75" t="s">
        <v>127</v>
      </c>
      <c r="D30" s="16" t="s">
        <v>7</v>
      </c>
      <c r="E30" s="16" t="s">
        <v>8</v>
      </c>
      <c r="F30" s="16" t="s">
        <v>9</v>
      </c>
      <c r="G30" s="16" t="s">
        <v>10</v>
      </c>
      <c r="H30" s="16" t="s">
        <v>11</v>
      </c>
      <c r="I30" s="16" t="s">
        <v>12</v>
      </c>
      <c r="J30" s="16" t="s">
        <v>13</v>
      </c>
      <c r="K30" s="16" t="s">
        <v>14</v>
      </c>
      <c r="L30" s="16" t="s">
        <v>15</v>
      </c>
      <c r="M30" s="16" t="s">
        <v>16</v>
      </c>
      <c r="N30" s="16" t="s">
        <v>17</v>
      </c>
      <c r="O30" s="16" t="s">
        <v>18</v>
      </c>
      <c r="P30" s="19"/>
    </row>
    <row r="31" spans="2:16" s="17" customFormat="1" ht="18" customHeight="1" x14ac:dyDescent="0.2">
      <c r="B31" s="102"/>
      <c r="C31" s="76"/>
      <c r="D31" s="28">
        <f t="shared" ref="D31:O31" si="3">IFERROR(D28*$D$33/$D$29,0)</f>
        <v>0</v>
      </c>
      <c r="E31" s="28">
        <f t="shared" si="3"/>
        <v>0</v>
      </c>
      <c r="F31" s="28">
        <f t="shared" si="3"/>
        <v>0</v>
      </c>
      <c r="G31" s="28">
        <f t="shared" si="3"/>
        <v>0</v>
      </c>
      <c r="H31" s="28">
        <f t="shared" si="3"/>
        <v>0</v>
      </c>
      <c r="I31" s="28">
        <f t="shared" si="3"/>
        <v>0</v>
      </c>
      <c r="J31" s="28">
        <f t="shared" si="3"/>
        <v>0</v>
      </c>
      <c r="K31" s="28">
        <f t="shared" si="3"/>
        <v>0</v>
      </c>
      <c r="L31" s="28">
        <f t="shared" si="3"/>
        <v>0</v>
      </c>
      <c r="M31" s="28">
        <f t="shared" si="3"/>
        <v>0</v>
      </c>
      <c r="N31" s="28">
        <f t="shared" si="3"/>
        <v>0</v>
      </c>
      <c r="O31" s="28">
        <f t="shared" si="3"/>
        <v>0</v>
      </c>
      <c r="P31" s="19" t="s">
        <v>126</v>
      </c>
    </row>
    <row r="32" spans="2:16" s="17" customFormat="1" ht="30" x14ac:dyDescent="0.2">
      <c r="B32" s="102"/>
      <c r="C32" s="31" t="s">
        <v>128</v>
      </c>
      <c r="D32" s="79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1"/>
      <c r="P32" s="19" t="s">
        <v>126</v>
      </c>
    </row>
    <row r="33" spans="2:16" s="17" customFormat="1" hidden="1" x14ac:dyDescent="0.2">
      <c r="B33" s="103"/>
      <c r="C33" s="44" t="s">
        <v>135</v>
      </c>
      <c r="D33" s="82">
        <f>ROUND(D32,0)</f>
        <v>0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4"/>
      <c r="P33" s="19"/>
    </row>
    <row r="34" spans="2:16" s="17" customFormat="1" x14ac:dyDescent="0.2">
      <c r="B34" s="75" t="s">
        <v>136</v>
      </c>
      <c r="C34" s="16" t="s">
        <v>125</v>
      </c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1"/>
      <c r="P34" s="19" t="s">
        <v>126</v>
      </c>
    </row>
    <row r="35" spans="2:16" s="17" customFormat="1" ht="18" customHeight="1" x14ac:dyDescent="0.2">
      <c r="B35" s="108"/>
      <c r="C35" s="30" t="s">
        <v>32</v>
      </c>
      <c r="D35" s="79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1"/>
      <c r="P35" s="19" t="s">
        <v>126</v>
      </c>
    </row>
    <row r="36" spans="2:16" s="17" customFormat="1" ht="18" hidden="1" customHeight="1" x14ac:dyDescent="0.2">
      <c r="B36" s="108"/>
      <c r="C36" s="44" t="s">
        <v>135</v>
      </c>
      <c r="D36" s="82">
        <f>ROUND(D35,0)</f>
        <v>0</v>
      </c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4"/>
      <c r="P36" s="19"/>
    </row>
    <row r="37" spans="2:16" s="17" customFormat="1" ht="18" customHeight="1" x14ac:dyDescent="0.2">
      <c r="B37" s="108"/>
      <c r="C37" s="75" t="s">
        <v>113</v>
      </c>
      <c r="D37" s="16" t="s">
        <v>7</v>
      </c>
      <c r="E37" s="16" t="s">
        <v>8</v>
      </c>
      <c r="F37" s="16" t="s">
        <v>9</v>
      </c>
      <c r="G37" s="16" t="s">
        <v>10</v>
      </c>
      <c r="H37" s="16" t="s">
        <v>11</v>
      </c>
      <c r="I37" s="16" t="s">
        <v>12</v>
      </c>
      <c r="J37" s="16" t="s">
        <v>13</v>
      </c>
      <c r="K37" s="16" t="s">
        <v>14</v>
      </c>
      <c r="L37" s="16" t="s">
        <v>15</v>
      </c>
      <c r="M37" s="16" t="s">
        <v>16</v>
      </c>
      <c r="N37" s="16" t="s">
        <v>17</v>
      </c>
      <c r="O37" s="16" t="s">
        <v>18</v>
      </c>
      <c r="P37" s="19"/>
    </row>
    <row r="38" spans="2:16" s="17" customFormat="1" ht="18" customHeight="1" x14ac:dyDescent="0.2">
      <c r="B38" s="108"/>
      <c r="C38" s="76"/>
      <c r="D38" s="28">
        <f t="shared" ref="D38:O38" si="4">$D$36</f>
        <v>0</v>
      </c>
      <c r="E38" s="28">
        <f t="shared" si="4"/>
        <v>0</v>
      </c>
      <c r="F38" s="28">
        <f t="shared" si="4"/>
        <v>0</v>
      </c>
      <c r="G38" s="28">
        <f t="shared" si="4"/>
        <v>0</v>
      </c>
      <c r="H38" s="28">
        <f t="shared" si="4"/>
        <v>0</v>
      </c>
      <c r="I38" s="28">
        <f t="shared" si="4"/>
        <v>0</v>
      </c>
      <c r="J38" s="28">
        <f t="shared" si="4"/>
        <v>0</v>
      </c>
      <c r="K38" s="28">
        <f t="shared" si="4"/>
        <v>0</v>
      </c>
      <c r="L38" s="28">
        <f t="shared" si="4"/>
        <v>0</v>
      </c>
      <c r="M38" s="28">
        <f t="shared" si="4"/>
        <v>0</v>
      </c>
      <c r="N38" s="28">
        <f t="shared" si="4"/>
        <v>0</v>
      </c>
      <c r="O38" s="28">
        <f t="shared" si="4"/>
        <v>0</v>
      </c>
      <c r="P38" s="19" t="s">
        <v>126</v>
      </c>
    </row>
    <row r="39" spans="2:16" s="17" customFormat="1" ht="18" customHeight="1" x14ac:dyDescent="0.2">
      <c r="B39" s="108"/>
      <c r="C39" s="77" t="s">
        <v>114</v>
      </c>
      <c r="D39" s="16" t="s">
        <v>7</v>
      </c>
      <c r="E39" s="16" t="s">
        <v>8</v>
      </c>
      <c r="F39" s="16" t="s">
        <v>9</v>
      </c>
      <c r="G39" s="16" t="s">
        <v>10</v>
      </c>
      <c r="H39" s="16" t="s">
        <v>11</v>
      </c>
      <c r="I39" s="16" t="s">
        <v>12</v>
      </c>
      <c r="J39" s="16" t="s">
        <v>13</v>
      </c>
      <c r="K39" s="16" t="s">
        <v>14</v>
      </c>
      <c r="L39" s="16" t="s">
        <v>15</v>
      </c>
      <c r="M39" s="16" t="s">
        <v>16</v>
      </c>
      <c r="N39" s="16" t="s">
        <v>17</v>
      </c>
      <c r="O39" s="16" t="s">
        <v>18</v>
      </c>
      <c r="P39" s="19"/>
    </row>
    <row r="40" spans="2:16" s="17" customFormat="1" ht="18" customHeight="1" x14ac:dyDescent="0.2">
      <c r="B40" s="108"/>
      <c r="C40" s="78"/>
      <c r="D40" s="29">
        <f>計算用!$AI$18</f>
        <v>0</v>
      </c>
      <c r="E40" s="29">
        <f>計算用!$AI$19</f>
        <v>0</v>
      </c>
      <c r="F40" s="29">
        <f>計算用!$AI$20</f>
        <v>0</v>
      </c>
      <c r="G40" s="29">
        <f>計算用!$AI$21</f>
        <v>0</v>
      </c>
      <c r="H40" s="29">
        <f>計算用!$AI$22</f>
        <v>0</v>
      </c>
      <c r="I40" s="29">
        <f>計算用!$AI$23</f>
        <v>0</v>
      </c>
      <c r="J40" s="29">
        <f>計算用!$AI$24</f>
        <v>0</v>
      </c>
      <c r="K40" s="29">
        <f>計算用!$AI$25</f>
        <v>0</v>
      </c>
      <c r="L40" s="29">
        <f>計算用!$AI$26</f>
        <v>0</v>
      </c>
      <c r="M40" s="29">
        <f>計算用!$AI$27</f>
        <v>0</v>
      </c>
      <c r="N40" s="29">
        <f>計算用!$AI$28</f>
        <v>0</v>
      </c>
      <c r="O40" s="29">
        <f>計算用!$AI$29</f>
        <v>0</v>
      </c>
      <c r="P40" s="19" t="s">
        <v>126</v>
      </c>
    </row>
    <row r="41" spans="2:16" s="17" customFormat="1" ht="18" customHeight="1" x14ac:dyDescent="0.2">
      <c r="B41" s="108"/>
      <c r="C41" s="30" t="s">
        <v>6</v>
      </c>
      <c r="D41" s="111" t="e">
        <f>ROUND(計算用!$Z$32,0)</f>
        <v>#N/A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3"/>
      <c r="P41" s="19" t="s">
        <v>126</v>
      </c>
    </row>
    <row r="42" spans="2:16" s="17" customFormat="1" ht="18" customHeight="1" x14ac:dyDescent="0.2">
      <c r="B42" s="108"/>
      <c r="C42" s="75" t="s">
        <v>127</v>
      </c>
      <c r="D42" s="16" t="s">
        <v>7</v>
      </c>
      <c r="E42" s="16" t="s">
        <v>8</v>
      </c>
      <c r="F42" s="16" t="s">
        <v>9</v>
      </c>
      <c r="G42" s="16" t="s">
        <v>10</v>
      </c>
      <c r="H42" s="16" t="s">
        <v>11</v>
      </c>
      <c r="I42" s="16" t="s">
        <v>12</v>
      </c>
      <c r="J42" s="16" t="s">
        <v>13</v>
      </c>
      <c r="K42" s="16" t="s">
        <v>14</v>
      </c>
      <c r="L42" s="16" t="s">
        <v>15</v>
      </c>
      <c r="M42" s="16" t="s">
        <v>16</v>
      </c>
      <c r="N42" s="16" t="s">
        <v>17</v>
      </c>
      <c r="O42" s="16" t="s">
        <v>18</v>
      </c>
      <c r="P42" s="19" t="s">
        <v>126</v>
      </c>
    </row>
    <row r="43" spans="2:16" s="17" customFormat="1" ht="18" customHeight="1" x14ac:dyDescent="0.2">
      <c r="B43" s="108"/>
      <c r="C43" s="76"/>
      <c r="D43" s="29">
        <f t="shared" ref="D43:O43" si="5">IFERROR(D40*$D$45/$D$41,0)</f>
        <v>0</v>
      </c>
      <c r="E43" s="29">
        <f t="shared" si="5"/>
        <v>0</v>
      </c>
      <c r="F43" s="29">
        <f t="shared" si="5"/>
        <v>0</v>
      </c>
      <c r="G43" s="29">
        <f t="shared" si="5"/>
        <v>0</v>
      </c>
      <c r="H43" s="29">
        <f t="shared" si="5"/>
        <v>0</v>
      </c>
      <c r="I43" s="29">
        <f t="shared" si="5"/>
        <v>0</v>
      </c>
      <c r="J43" s="29">
        <f t="shared" si="5"/>
        <v>0</v>
      </c>
      <c r="K43" s="29">
        <f t="shared" si="5"/>
        <v>0</v>
      </c>
      <c r="L43" s="29">
        <f t="shared" si="5"/>
        <v>0</v>
      </c>
      <c r="M43" s="29">
        <f t="shared" si="5"/>
        <v>0</v>
      </c>
      <c r="N43" s="29">
        <f t="shared" si="5"/>
        <v>0</v>
      </c>
      <c r="O43" s="29">
        <f t="shared" si="5"/>
        <v>0</v>
      </c>
      <c r="P43" s="19" t="s">
        <v>133</v>
      </c>
    </row>
    <row r="44" spans="2:16" s="17" customFormat="1" ht="30" x14ac:dyDescent="0.2">
      <c r="B44" s="108"/>
      <c r="C44" s="31" t="s">
        <v>132</v>
      </c>
      <c r="D44" s="117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9"/>
      <c r="P44" s="19" t="s">
        <v>19</v>
      </c>
    </row>
    <row r="45" spans="2:16" s="17" customFormat="1" hidden="1" x14ac:dyDescent="0.2">
      <c r="B45" s="76"/>
      <c r="C45" s="44" t="s">
        <v>135</v>
      </c>
      <c r="D45" s="82">
        <f>ROUND(D44,0)</f>
        <v>0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4"/>
      <c r="P45" s="19"/>
    </row>
    <row r="46" spans="2:16" s="17" customFormat="1" x14ac:dyDescent="0.2">
      <c r="B46" s="85" t="s">
        <v>109</v>
      </c>
      <c r="C46" s="85"/>
      <c r="D46" s="16" t="s">
        <v>7</v>
      </c>
      <c r="E46" s="16" t="s">
        <v>8</v>
      </c>
      <c r="F46" s="16" t="s">
        <v>9</v>
      </c>
      <c r="G46" s="16" t="s">
        <v>10</v>
      </c>
      <c r="H46" s="16" t="s">
        <v>11</v>
      </c>
      <c r="I46" s="16" t="s">
        <v>12</v>
      </c>
      <c r="J46" s="16" t="s">
        <v>13</v>
      </c>
      <c r="K46" s="16" t="s">
        <v>14</v>
      </c>
      <c r="L46" s="16" t="s">
        <v>15</v>
      </c>
      <c r="M46" s="16" t="s">
        <v>16</v>
      </c>
      <c r="N46" s="16" t="s">
        <v>17</v>
      </c>
      <c r="O46" s="16" t="s">
        <v>18</v>
      </c>
      <c r="P46" s="19"/>
    </row>
    <row r="47" spans="2:16" s="17" customFormat="1" ht="18" customHeight="1" x14ac:dyDescent="0.2">
      <c r="B47" s="85"/>
      <c r="C47" s="85"/>
      <c r="D47" s="29">
        <f t="shared" ref="D47:O47" si="6">D14+D26+D38</f>
        <v>0</v>
      </c>
      <c r="E47" s="29">
        <f t="shared" si="6"/>
        <v>0</v>
      </c>
      <c r="F47" s="29">
        <f t="shared" si="6"/>
        <v>0</v>
      </c>
      <c r="G47" s="29">
        <f t="shared" si="6"/>
        <v>0</v>
      </c>
      <c r="H47" s="29">
        <f t="shared" si="6"/>
        <v>0</v>
      </c>
      <c r="I47" s="29">
        <f t="shared" si="6"/>
        <v>0</v>
      </c>
      <c r="J47" s="29">
        <f t="shared" si="6"/>
        <v>0</v>
      </c>
      <c r="K47" s="29">
        <f t="shared" si="6"/>
        <v>0</v>
      </c>
      <c r="L47" s="29">
        <f t="shared" si="6"/>
        <v>0</v>
      </c>
      <c r="M47" s="29">
        <f t="shared" si="6"/>
        <v>0</v>
      </c>
      <c r="N47" s="29">
        <f t="shared" si="6"/>
        <v>0</v>
      </c>
      <c r="O47" s="29">
        <f t="shared" si="6"/>
        <v>0</v>
      </c>
      <c r="P47" s="19" t="s">
        <v>19</v>
      </c>
    </row>
    <row r="48" spans="2:16" s="17" customFormat="1" ht="18" customHeight="1" x14ac:dyDescent="0.2">
      <c r="B48" s="104" t="s">
        <v>134</v>
      </c>
      <c r="C48" s="105"/>
      <c r="D48" s="16" t="s">
        <v>7</v>
      </c>
      <c r="E48" s="16" t="s">
        <v>8</v>
      </c>
      <c r="F48" s="16" t="s">
        <v>9</v>
      </c>
      <c r="G48" s="16" t="s">
        <v>10</v>
      </c>
      <c r="H48" s="16" t="s">
        <v>11</v>
      </c>
      <c r="I48" s="16" t="s">
        <v>12</v>
      </c>
      <c r="J48" s="16" t="s">
        <v>13</v>
      </c>
      <c r="K48" s="16" t="s">
        <v>14</v>
      </c>
      <c r="L48" s="16" t="s">
        <v>15</v>
      </c>
      <c r="M48" s="16" t="s">
        <v>16</v>
      </c>
      <c r="N48" s="16" t="s">
        <v>17</v>
      </c>
      <c r="O48" s="16" t="s">
        <v>18</v>
      </c>
      <c r="P48" s="19"/>
    </row>
    <row r="49" spans="2:17" s="17" customFormat="1" ht="18" customHeight="1" x14ac:dyDescent="0.2">
      <c r="B49" s="106"/>
      <c r="C49" s="107"/>
      <c r="D49" s="29">
        <f>ROUND(D19+D31+D43,0)</f>
        <v>0</v>
      </c>
      <c r="E49" s="29">
        <f t="shared" ref="E49:O49" si="7">ROUND(E19+E31+E43,0)</f>
        <v>0</v>
      </c>
      <c r="F49" s="29">
        <f t="shared" si="7"/>
        <v>0</v>
      </c>
      <c r="G49" s="29">
        <f t="shared" si="7"/>
        <v>0</v>
      </c>
      <c r="H49" s="29">
        <f t="shared" si="7"/>
        <v>0</v>
      </c>
      <c r="I49" s="29">
        <f t="shared" si="7"/>
        <v>0</v>
      </c>
      <c r="J49" s="29">
        <f t="shared" si="7"/>
        <v>0</v>
      </c>
      <c r="K49" s="29">
        <f t="shared" si="7"/>
        <v>0</v>
      </c>
      <c r="L49" s="29">
        <f t="shared" si="7"/>
        <v>0</v>
      </c>
      <c r="M49" s="29">
        <f t="shared" si="7"/>
        <v>0</v>
      </c>
      <c r="N49" s="29">
        <f t="shared" si="7"/>
        <v>0</v>
      </c>
      <c r="O49" s="29">
        <f t="shared" si="7"/>
        <v>0</v>
      </c>
      <c r="P49" s="19" t="s">
        <v>19</v>
      </c>
    </row>
    <row r="50" spans="2:17" s="17" customFormat="1" ht="34.950000000000003" customHeight="1" x14ac:dyDescent="0.2">
      <c r="B50" s="98" t="s">
        <v>128</v>
      </c>
      <c r="C50" s="85"/>
      <c r="D50" s="99">
        <f>D21+D33+D45</f>
        <v>0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19" t="s">
        <v>19</v>
      </c>
    </row>
    <row r="51" spans="2:17" s="17" customFormat="1" ht="18" customHeight="1" x14ac:dyDescent="0.2">
      <c r="P51" s="27"/>
    </row>
    <row r="52" spans="2:17" s="17" customFormat="1" ht="18" customHeight="1" x14ac:dyDescent="0.2">
      <c r="B52" s="17" t="s">
        <v>116</v>
      </c>
      <c r="P52" s="27"/>
    </row>
    <row r="53" spans="2:17" s="17" customFormat="1" ht="18" customHeight="1" x14ac:dyDescent="0.2">
      <c r="B53" s="18" t="s">
        <v>96</v>
      </c>
      <c r="C53" s="16" t="s">
        <v>0</v>
      </c>
      <c r="D53" s="85" t="s">
        <v>20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16" t="s">
        <v>1</v>
      </c>
    </row>
    <row r="54" spans="2:17" s="17" customFormat="1" ht="18" customHeight="1" x14ac:dyDescent="0.2">
      <c r="B54" s="101" t="s">
        <v>97</v>
      </c>
      <c r="C54" s="16" t="s">
        <v>117</v>
      </c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7"/>
      <c r="P54" s="19"/>
    </row>
    <row r="55" spans="2:17" s="17" customFormat="1" ht="18" customHeight="1" x14ac:dyDescent="0.2">
      <c r="B55" s="102"/>
      <c r="C55" s="16" t="s">
        <v>118</v>
      </c>
      <c r="D55" s="9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7"/>
      <c r="P55" s="19"/>
    </row>
    <row r="56" spans="2:17" s="17" customFormat="1" ht="18" customHeight="1" x14ac:dyDescent="0.2">
      <c r="B56" s="102"/>
      <c r="C56" s="32" t="s">
        <v>119</v>
      </c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7"/>
      <c r="P56" s="19"/>
    </row>
    <row r="57" spans="2:17" s="17" customFormat="1" ht="18" customHeight="1" x14ac:dyDescent="0.2">
      <c r="B57" s="102"/>
      <c r="C57" s="75" t="s">
        <v>130</v>
      </c>
      <c r="D57" s="16" t="s">
        <v>7</v>
      </c>
      <c r="E57" s="16" t="s">
        <v>8</v>
      </c>
      <c r="F57" s="16" t="s">
        <v>9</v>
      </c>
      <c r="G57" s="16" t="s">
        <v>10</v>
      </c>
      <c r="H57" s="16" t="s">
        <v>11</v>
      </c>
      <c r="I57" s="16" t="s">
        <v>12</v>
      </c>
      <c r="J57" s="16" t="s">
        <v>13</v>
      </c>
      <c r="K57" s="16" t="s">
        <v>14</v>
      </c>
      <c r="L57" s="16" t="s">
        <v>15</v>
      </c>
      <c r="M57" s="16" t="s">
        <v>16</v>
      </c>
      <c r="N57" s="16" t="s">
        <v>17</v>
      </c>
      <c r="O57" s="16" t="s">
        <v>18</v>
      </c>
      <c r="P57" s="19"/>
    </row>
    <row r="58" spans="2:17" s="17" customFormat="1" ht="18" customHeight="1" x14ac:dyDescent="0.2">
      <c r="B58" s="102"/>
      <c r="C58" s="103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19" t="s">
        <v>19</v>
      </c>
    </row>
    <row r="59" spans="2:17" s="17" customFormat="1" ht="18" hidden="1" customHeight="1" x14ac:dyDescent="0.2">
      <c r="B59" s="102"/>
      <c r="C59" s="44" t="s">
        <v>135</v>
      </c>
      <c r="D59" s="29">
        <f>ROUND(D58,0)</f>
        <v>0</v>
      </c>
      <c r="E59" s="29">
        <f t="shared" ref="E59:O59" si="8">ROUND(E58,0)</f>
        <v>0</v>
      </c>
      <c r="F59" s="29">
        <f t="shared" si="8"/>
        <v>0</v>
      </c>
      <c r="G59" s="29">
        <f t="shared" si="8"/>
        <v>0</v>
      </c>
      <c r="H59" s="29">
        <f t="shared" si="8"/>
        <v>0</v>
      </c>
      <c r="I59" s="29">
        <f t="shared" si="8"/>
        <v>0</v>
      </c>
      <c r="J59" s="29">
        <f t="shared" si="8"/>
        <v>0</v>
      </c>
      <c r="K59" s="29">
        <f t="shared" si="8"/>
        <v>0</v>
      </c>
      <c r="L59" s="29">
        <f t="shared" si="8"/>
        <v>0</v>
      </c>
      <c r="M59" s="29">
        <f t="shared" si="8"/>
        <v>0</v>
      </c>
      <c r="N59" s="29">
        <f t="shared" si="8"/>
        <v>0</v>
      </c>
      <c r="O59" s="29">
        <f t="shared" si="8"/>
        <v>0</v>
      </c>
      <c r="P59" s="19"/>
    </row>
    <row r="60" spans="2:17" s="17" customFormat="1" ht="34.950000000000003" customHeight="1" x14ac:dyDescent="0.2">
      <c r="B60" s="102"/>
      <c r="C60" s="30" t="s">
        <v>131</v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9" t="s">
        <v>19</v>
      </c>
      <c r="Q60" s="33"/>
    </row>
    <row r="61" spans="2:17" s="17" customFormat="1" ht="18" hidden="1" customHeight="1" x14ac:dyDescent="0.2">
      <c r="B61" s="103"/>
      <c r="C61" s="44" t="s">
        <v>135</v>
      </c>
      <c r="D61" s="82">
        <f>ROUND(D60,0)</f>
        <v>0</v>
      </c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4"/>
      <c r="P61" s="19"/>
      <c r="Q61" s="33"/>
    </row>
    <row r="62" spans="2:17" s="17" customFormat="1" ht="18" customHeight="1" x14ac:dyDescent="0.2">
      <c r="B62" s="101" t="s">
        <v>98</v>
      </c>
      <c r="C62" s="16" t="s">
        <v>117</v>
      </c>
      <c r="D62" s="95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7"/>
      <c r="P62" s="19"/>
    </row>
    <row r="63" spans="2:17" s="17" customFormat="1" ht="18" customHeight="1" x14ac:dyDescent="0.2">
      <c r="B63" s="102"/>
      <c r="C63" s="16" t="s">
        <v>118</v>
      </c>
      <c r="D63" s="95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7"/>
      <c r="P63" s="19"/>
    </row>
    <row r="64" spans="2:17" s="17" customFormat="1" ht="18" customHeight="1" x14ac:dyDescent="0.2">
      <c r="B64" s="102"/>
      <c r="C64" s="32" t="s">
        <v>119</v>
      </c>
      <c r="D64" s="95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7"/>
      <c r="P64" s="19"/>
    </row>
    <row r="65" spans="2:16" s="17" customFormat="1" ht="18" customHeight="1" x14ac:dyDescent="0.2">
      <c r="B65" s="102"/>
      <c r="C65" s="75" t="s">
        <v>130</v>
      </c>
      <c r="D65" s="16" t="s">
        <v>7</v>
      </c>
      <c r="E65" s="16" t="s">
        <v>8</v>
      </c>
      <c r="F65" s="16" t="s">
        <v>9</v>
      </c>
      <c r="G65" s="16" t="s">
        <v>10</v>
      </c>
      <c r="H65" s="16" t="s">
        <v>11</v>
      </c>
      <c r="I65" s="16" t="s">
        <v>12</v>
      </c>
      <c r="J65" s="16" t="s">
        <v>13</v>
      </c>
      <c r="K65" s="16" t="s">
        <v>14</v>
      </c>
      <c r="L65" s="16" t="s">
        <v>15</v>
      </c>
      <c r="M65" s="16" t="s">
        <v>16</v>
      </c>
      <c r="N65" s="16" t="s">
        <v>17</v>
      </c>
      <c r="O65" s="16" t="s">
        <v>18</v>
      </c>
      <c r="P65" s="19"/>
    </row>
    <row r="66" spans="2:16" s="17" customFormat="1" ht="18" customHeight="1" x14ac:dyDescent="0.2">
      <c r="B66" s="102"/>
      <c r="C66" s="103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19" t="s">
        <v>19</v>
      </c>
    </row>
    <row r="67" spans="2:16" s="17" customFormat="1" ht="18" hidden="1" customHeight="1" x14ac:dyDescent="0.2">
      <c r="B67" s="102"/>
      <c r="C67" s="44" t="s">
        <v>135</v>
      </c>
      <c r="D67" s="29">
        <f>ROUND(D66,0)</f>
        <v>0</v>
      </c>
      <c r="E67" s="29">
        <f t="shared" ref="E67" si="9">ROUND(E66,0)</f>
        <v>0</v>
      </c>
      <c r="F67" s="29">
        <f t="shared" ref="F67" si="10">ROUND(F66,0)</f>
        <v>0</v>
      </c>
      <c r="G67" s="29">
        <f t="shared" ref="G67" si="11">ROUND(G66,0)</f>
        <v>0</v>
      </c>
      <c r="H67" s="29">
        <f t="shared" ref="H67" si="12">ROUND(H66,0)</f>
        <v>0</v>
      </c>
      <c r="I67" s="29">
        <f t="shared" ref="I67" si="13">ROUND(I66,0)</f>
        <v>0</v>
      </c>
      <c r="J67" s="29">
        <f t="shared" ref="J67" si="14">ROUND(J66,0)</f>
        <v>0</v>
      </c>
      <c r="K67" s="29">
        <f t="shared" ref="K67" si="15">ROUND(K66,0)</f>
        <v>0</v>
      </c>
      <c r="L67" s="29">
        <f t="shared" ref="L67" si="16">ROUND(L66,0)</f>
        <v>0</v>
      </c>
      <c r="M67" s="29">
        <f t="shared" ref="M67" si="17">ROUND(M66,0)</f>
        <v>0</v>
      </c>
      <c r="N67" s="29">
        <f t="shared" ref="N67" si="18">ROUND(N66,0)</f>
        <v>0</v>
      </c>
      <c r="O67" s="29">
        <f t="shared" ref="O67" si="19">ROUND(O66,0)</f>
        <v>0</v>
      </c>
      <c r="P67" s="19"/>
    </row>
    <row r="68" spans="2:16" s="17" customFormat="1" ht="34.950000000000003" customHeight="1" x14ac:dyDescent="0.2">
      <c r="B68" s="102"/>
      <c r="C68" s="30" t="s">
        <v>131</v>
      </c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9" t="s">
        <v>19</v>
      </c>
    </row>
    <row r="69" spans="2:16" s="17" customFormat="1" ht="18" hidden="1" customHeight="1" x14ac:dyDescent="0.2">
      <c r="B69" s="103"/>
      <c r="C69" s="44" t="s">
        <v>135</v>
      </c>
      <c r="D69" s="82">
        <f>ROUND(D68,0)</f>
        <v>0</v>
      </c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4"/>
      <c r="P69" s="19"/>
    </row>
    <row r="70" spans="2:16" s="17" customFormat="1" ht="18" customHeight="1" x14ac:dyDescent="0.2">
      <c r="B70" s="101" t="s">
        <v>99</v>
      </c>
      <c r="C70" s="16" t="s">
        <v>117</v>
      </c>
      <c r="D70" s="95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7"/>
      <c r="P70" s="19"/>
    </row>
    <row r="71" spans="2:16" s="17" customFormat="1" ht="18" customHeight="1" x14ac:dyDescent="0.2">
      <c r="B71" s="102"/>
      <c r="C71" s="16" t="s">
        <v>118</v>
      </c>
      <c r="D71" s="95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7"/>
      <c r="P71" s="19"/>
    </row>
    <row r="72" spans="2:16" s="17" customFormat="1" ht="18" customHeight="1" x14ac:dyDescent="0.2">
      <c r="B72" s="102"/>
      <c r="C72" s="32" t="s">
        <v>119</v>
      </c>
      <c r="D72" s="95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7"/>
      <c r="P72" s="19"/>
    </row>
    <row r="73" spans="2:16" s="17" customFormat="1" ht="18" customHeight="1" x14ac:dyDescent="0.2">
      <c r="B73" s="102"/>
      <c r="C73" s="75" t="s">
        <v>130</v>
      </c>
      <c r="D73" s="16" t="s">
        <v>7</v>
      </c>
      <c r="E73" s="16" t="s">
        <v>8</v>
      </c>
      <c r="F73" s="16" t="s">
        <v>9</v>
      </c>
      <c r="G73" s="16" t="s">
        <v>10</v>
      </c>
      <c r="H73" s="16" t="s">
        <v>11</v>
      </c>
      <c r="I73" s="16" t="s">
        <v>12</v>
      </c>
      <c r="J73" s="16" t="s">
        <v>13</v>
      </c>
      <c r="K73" s="16" t="s">
        <v>14</v>
      </c>
      <c r="L73" s="16" t="s">
        <v>15</v>
      </c>
      <c r="M73" s="16" t="s">
        <v>16</v>
      </c>
      <c r="N73" s="16" t="s">
        <v>17</v>
      </c>
      <c r="O73" s="16" t="s">
        <v>18</v>
      </c>
      <c r="P73" s="19"/>
    </row>
    <row r="74" spans="2:16" s="17" customFormat="1" ht="18" customHeight="1" x14ac:dyDescent="0.2">
      <c r="B74" s="102"/>
      <c r="C74" s="103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19" t="s">
        <v>19</v>
      </c>
    </row>
    <row r="75" spans="2:16" s="17" customFormat="1" ht="18" hidden="1" customHeight="1" x14ac:dyDescent="0.2">
      <c r="B75" s="102"/>
      <c r="C75" s="44" t="s">
        <v>135</v>
      </c>
      <c r="D75" s="29">
        <f>ROUND(D74,0)</f>
        <v>0</v>
      </c>
      <c r="E75" s="29">
        <f t="shared" ref="E75" si="20">ROUND(E74,0)</f>
        <v>0</v>
      </c>
      <c r="F75" s="29">
        <f t="shared" ref="F75" si="21">ROUND(F74,0)</f>
        <v>0</v>
      </c>
      <c r="G75" s="29">
        <f t="shared" ref="G75" si="22">ROUND(G74,0)</f>
        <v>0</v>
      </c>
      <c r="H75" s="29">
        <f t="shared" ref="H75" si="23">ROUND(H74,0)</f>
        <v>0</v>
      </c>
      <c r="I75" s="29">
        <f t="shared" ref="I75" si="24">ROUND(I74,0)</f>
        <v>0</v>
      </c>
      <c r="J75" s="29">
        <f t="shared" ref="J75" si="25">ROUND(J74,0)</f>
        <v>0</v>
      </c>
      <c r="K75" s="29">
        <f t="shared" ref="K75" si="26">ROUND(K74,0)</f>
        <v>0</v>
      </c>
      <c r="L75" s="29">
        <f t="shared" ref="L75" si="27">ROUND(L74,0)</f>
        <v>0</v>
      </c>
      <c r="M75" s="29">
        <f t="shared" ref="M75" si="28">ROUND(M74,0)</f>
        <v>0</v>
      </c>
      <c r="N75" s="29">
        <f t="shared" ref="N75" si="29">ROUND(N74,0)</f>
        <v>0</v>
      </c>
      <c r="O75" s="29">
        <f t="shared" ref="O75" si="30">ROUND(O74,0)</f>
        <v>0</v>
      </c>
      <c r="P75" s="19"/>
    </row>
    <row r="76" spans="2:16" s="17" customFormat="1" ht="34.950000000000003" customHeight="1" x14ac:dyDescent="0.2">
      <c r="B76" s="102"/>
      <c r="C76" s="30" t="s">
        <v>131</v>
      </c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9" t="s">
        <v>19</v>
      </c>
    </row>
    <row r="77" spans="2:16" s="17" customFormat="1" ht="18" hidden="1" customHeight="1" x14ac:dyDescent="0.2">
      <c r="B77" s="103"/>
      <c r="C77" s="44" t="s">
        <v>135</v>
      </c>
      <c r="D77" s="82">
        <f>ROUND(D76,0)</f>
        <v>0</v>
      </c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4"/>
      <c r="P77" s="19"/>
    </row>
    <row r="78" spans="2:16" s="17" customFormat="1" ht="18" customHeight="1" x14ac:dyDescent="0.2">
      <c r="B78" s="101" t="s">
        <v>100</v>
      </c>
      <c r="C78" s="16" t="s">
        <v>117</v>
      </c>
      <c r="D78" s="95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7"/>
      <c r="P78" s="19"/>
    </row>
    <row r="79" spans="2:16" s="17" customFormat="1" ht="18" customHeight="1" x14ac:dyDescent="0.2">
      <c r="B79" s="102"/>
      <c r="C79" s="16" t="s">
        <v>118</v>
      </c>
      <c r="D79" s="95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7"/>
      <c r="P79" s="19"/>
    </row>
    <row r="80" spans="2:16" s="17" customFormat="1" ht="18" customHeight="1" x14ac:dyDescent="0.2">
      <c r="B80" s="102"/>
      <c r="C80" s="32" t="s">
        <v>119</v>
      </c>
      <c r="D80" s="95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7"/>
      <c r="P80" s="19"/>
    </row>
    <row r="81" spans="2:16" s="17" customFormat="1" ht="18" customHeight="1" x14ac:dyDescent="0.2">
      <c r="B81" s="102"/>
      <c r="C81" s="75" t="s">
        <v>130</v>
      </c>
      <c r="D81" s="16" t="s">
        <v>7</v>
      </c>
      <c r="E81" s="16" t="s">
        <v>8</v>
      </c>
      <c r="F81" s="16" t="s">
        <v>9</v>
      </c>
      <c r="G81" s="16" t="s">
        <v>10</v>
      </c>
      <c r="H81" s="16" t="s">
        <v>11</v>
      </c>
      <c r="I81" s="16" t="s">
        <v>12</v>
      </c>
      <c r="J81" s="16" t="s">
        <v>13</v>
      </c>
      <c r="K81" s="16" t="s">
        <v>14</v>
      </c>
      <c r="L81" s="16" t="s">
        <v>15</v>
      </c>
      <c r="M81" s="16" t="s">
        <v>16</v>
      </c>
      <c r="N81" s="16" t="s">
        <v>17</v>
      </c>
      <c r="O81" s="16" t="s">
        <v>18</v>
      </c>
      <c r="P81" s="19"/>
    </row>
    <row r="82" spans="2:16" s="17" customFormat="1" ht="18" customHeight="1" x14ac:dyDescent="0.2">
      <c r="B82" s="102"/>
      <c r="C82" s="103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19" t="s">
        <v>19</v>
      </c>
    </row>
    <row r="83" spans="2:16" s="17" customFormat="1" ht="18" hidden="1" customHeight="1" x14ac:dyDescent="0.2">
      <c r="B83" s="102"/>
      <c r="C83" s="44" t="s">
        <v>135</v>
      </c>
      <c r="D83" s="29">
        <f>ROUND(D82,0)</f>
        <v>0</v>
      </c>
      <c r="E83" s="29">
        <f t="shared" ref="E83" si="31">ROUND(E82,0)</f>
        <v>0</v>
      </c>
      <c r="F83" s="29">
        <f t="shared" ref="F83" si="32">ROUND(F82,0)</f>
        <v>0</v>
      </c>
      <c r="G83" s="29">
        <f t="shared" ref="G83" si="33">ROUND(G82,0)</f>
        <v>0</v>
      </c>
      <c r="H83" s="29">
        <f t="shared" ref="H83" si="34">ROUND(H82,0)</f>
        <v>0</v>
      </c>
      <c r="I83" s="29">
        <f t="shared" ref="I83" si="35">ROUND(I82,0)</f>
        <v>0</v>
      </c>
      <c r="J83" s="29">
        <f t="shared" ref="J83" si="36">ROUND(J82,0)</f>
        <v>0</v>
      </c>
      <c r="K83" s="29">
        <f t="shared" ref="K83" si="37">ROUND(K82,0)</f>
        <v>0</v>
      </c>
      <c r="L83" s="29">
        <f t="shared" ref="L83" si="38">ROUND(L82,0)</f>
        <v>0</v>
      </c>
      <c r="M83" s="29">
        <f t="shared" ref="M83" si="39">ROUND(M82,0)</f>
        <v>0</v>
      </c>
      <c r="N83" s="29">
        <f t="shared" ref="N83" si="40">ROUND(N82,0)</f>
        <v>0</v>
      </c>
      <c r="O83" s="29">
        <f t="shared" ref="O83" si="41">ROUND(O82,0)</f>
        <v>0</v>
      </c>
      <c r="P83" s="19"/>
    </row>
    <row r="84" spans="2:16" s="17" customFormat="1" ht="34.950000000000003" customHeight="1" x14ac:dyDescent="0.2">
      <c r="B84" s="102"/>
      <c r="C84" s="30" t="s">
        <v>131</v>
      </c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9" t="s">
        <v>19</v>
      </c>
    </row>
    <row r="85" spans="2:16" s="17" customFormat="1" ht="18" hidden="1" customHeight="1" x14ac:dyDescent="0.2">
      <c r="B85" s="103"/>
      <c r="C85" s="44" t="s">
        <v>135</v>
      </c>
      <c r="D85" s="82">
        <f>ROUND(D84,0)</f>
        <v>0</v>
      </c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4"/>
      <c r="P85" s="19"/>
    </row>
    <row r="86" spans="2:16" s="17" customFormat="1" ht="18" customHeight="1" x14ac:dyDescent="0.2">
      <c r="B86" s="101" t="s">
        <v>101</v>
      </c>
      <c r="C86" s="16" t="s">
        <v>117</v>
      </c>
      <c r="D86" s="95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7"/>
      <c r="P86" s="19"/>
    </row>
    <row r="87" spans="2:16" s="17" customFormat="1" ht="18" customHeight="1" x14ac:dyDescent="0.2">
      <c r="B87" s="102"/>
      <c r="C87" s="16" t="s">
        <v>118</v>
      </c>
      <c r="D87" s="95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7"/>
      <c r="P87" s="19"/>
    </row>
    <row r="88" spans="2:16" s="17" customFormat="1" ht="18" customHeight="1" x14ac:dyDescent="0.2">
      <c r="B88" s="102"/>
      <c r="C88" s="32" t="s">
        <v>119</v>
      </c>
      <c r="D88" s="95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7"/>
      <c r="P88" s="19"/>
    </row>
    <row r="89" spans="2:16" s="17" customFormat="1" ht="18" customHeight="1" x14ac:dyDescent="0.2">
      <c r="B89" s="102"/>
      <c r="C89" s="75" t="s">
        <v>130</v>
      </c>
      <c r="D89" s="16" t="s">
        <v>7</v>
      </c>
      <c r="E89" s="16" t="s">
        <v>8</v>
      </c>
      <c r="F89" s="16" t="s">
        <v>9</v>
      </c>
      <c r="G89" s="16" t="s">
        <v>10</v>
      </c>
      <c r="H89" s="16" t="s">
        <v>11</v>
      </c>
      <c r="I89" s="16" t="s">
        <v>12</v>
      </c>
      <c r="J89" s="16" t="s">
        <v>13</v>
      </c>
      <c r="K89" s="16" t="s">
        <v>14</v>
      </c>
      <c r="L89" s="16" t="s">
        <v>15</v>
      </c>
      <c r="M89" s="16" t="s">
        <v>16</v>
      </c>
      <c r="N89" s="16" t="s">
        <v>17</v>
      </c>
      <c r="O89" s="16" t="s">
        <v>18</v>
      </c>
      <c r="P89" s="19"/>
    </row>
    <row r="90" spans="2:16" s="17" customFormat="1" ht="18" customHeight="1" x14ac:dyDescent="0.2">
      <c r="B90" s="102"/>
      <c r="C90" s="103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19" t="s">
        <v>19</v>
      </c>
    </row>
    <row r="91" spans="2:16" s="17" customFormat="1" ht="18" hidden="1" customHeight="1" x14ac:dyDescent="0.2">
      <c r="B91" s="102"/>
      <c r="C91" s="44" t="s">
        <v>135</v>
      </c>
      <c r="D91" s="29">
        <f>ROUND(D90,0)</f>
        <v>0</v>
      </c>
      <c r="E91" s="29">
        <f t="shared" ref="E91" si="42">ROUND(E90,0)</f>
        <v>0</v>
      </c>
      <c r="F91" s="29">
        <f t="shared" ref="F91" si="43">ROUND(F90,0)</f>
        <v>0</v>
      </c>
      <c r="G91" s="29">
        <f t="shared" ref="G91" si="44">ROUND(G90,0)</f>
        <v>0</v>
      </c>
      <c r="H91" s="29">
        <f t="shared" ref="H91" si="45">ROUND(H90,0)</f>
        <v>0</v>
      </c>
      <c r="I91" s="29">
        <f t="shared" ref="I91" si="46">ROUND(I90,0)</f>
        <v>0</v>
      </c>
      <c r="J91" s="29">
        <f t="shared" ref="J91" si="47">ROUND(J90,0)</f>
        <v>0</v>
      </c>
      <c r="K91" s="29">
        <f t="shared" ref="K91" si="48">ROUND(K90,0)</f>
        <v>0</v>
      </c>
      <c r="L91" s="29">
        <f t="shared" ref="L91" si="49">ROUND(L90,0)</f>
        <v>0</v>
      </c>
      <c r="M91" s="29">
        <f t="shared" ref="M91" si="50">ROUND(M90,0)</f>
        <v>0</v>
      </c>
      <c r="N91" s="29">
        <f t="shared" ref="N91" si="51">ROUND(N90,0)</f>
        <v>0</v>
      </c>
      <c r="O91" s="29">
        <f t="shared" ref="O91" si="52">ROUND(O90,0)</f>
        <v>0</v>
      </c>
      <c r="P91" s="19"/>
    </row>
    <row r="92" spans="2:16" s="17" customFormat="1" ht="34.950000000000003" customHeight="1" x14ac:dyDescent="0.2">
      <c r="B92" s="102"/>
      <c r="C92" s="30" t="s">
        <v>131</v>
      </c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9" t="s">
        <v>19</v>
      </c>
    </row>
    <row r="93" spans="2:16" s="17" customFormat="1" ht="18" hidden="1" customHeight="1" x14ac:dyDescent="0.2">
      <c r="B93" s="103"/>
      <c r="C93" s="44" t="s">
        <v>135</v>
      </c>
      <c r="D93" s="82">
        <f>ROUND(D92,0)</f>
        <v>0</v>
      </c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4"/>
      <c r="P93" s="19"/>
    </row>
    <row r="94" spans="2:16" s="17" customFormat="1" ht="18" customHeight="1" x14ac:dyDescent="0.2">
      <c r="B94" s="101" t="s">
        <v>102</v>
      </c>
      <c r="C94" s="16" t="s">
        <v>117</v>
      </c>
      <c r="D94" s="95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7"/>
      <c r="P94" s="19"/>
    </row>
    <row r="95" spans="2:16" s="17" customFormat="1" ht="18" customHeight="1" x14ac:dyDescent="0.2">
      <c r="B95" s="102"/>
      <c r="C95" s="16" t="s">
        <v>118</v>
      </c>
      <c r="D95" s="95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7"/>
      <c r="P95" s="19"/>
    </row>
    <row r="96" spans="2:16" s="17" customFormat="1" ht="18" customHeight="1" x14ac:dyDescent="0.2">
      <c r="B96" s="102"/>
      <c r="C96" s="32" t="s">
        <v>119</v>
      </c>
      <c r="D96" s="95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7"/>
      <c r="P96" s="19"/>
    </row>
    <row r="97" spans="2:16" s="17" customFormat="1" ht="18" customHeight="1" x14ac:dyDescent="0.2">
      <c r="B97" s="102"/>
      <c r="C97" s="75" t="s">
        <v>130</v>
      </c>
      <c r="D97" s="16" t="s">
        <v>7</v>
      </c>
      <c r="E97" s="16" t="s">
        <v>8</v>
      </c>
      <c r="F97" s="16" t="s">
        <v>9</v>
      </c>
      <c r="G97" s="16" t="s">
        <v>10</v>
      </c>
      <c r="H97" s="16" t="s">
        <v>11</v>
      </c>
      <c r="I97" s="16" t="s">
        <v>12</v>
      </c>
      <c r="J97" s="16" t="s">
        <v>13</v>
      </c>
      <c r="K97" s="16" t="s">
        <v>14</v>
      </c>
      <c r="L97" s="16" t="s">
        <v>15</v>
      </c>
      <c r="M97" s="16" t="s">
        <v>16</v>
      </c>
      <c r="N97" s="16" t="s">
        <v>17</v>
      </c>
      <c r="O97" s="16" t="s">
        <v>18</v>
      </c>
      <c r="P97" s="19"/>
    </row>
    <row r="98" spans="2:16" s="17" customFormat="1" ht="18" customHeight="1" x14ac:dyDescent="0.2">
      <c r="B98" s="102"/>
      <c r="C98" s="103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19" t="s">
        <v>19</v>
      </c>
    </row>
    <row r="99" spans="2:16" s="17" customFormat="1" ht="18" hidden="1" customHeight="1" x14ac:dyDescent="0.2">
      <c r="B99" s="102"/>
      <c r="C99" s="44" t="s">
        <v>135</v>
      </c>
      <c r="D99" s="29">
        <f>ROUND(D98,0)</f>
        <v>0</v>
      </c>
      <c r="E99" s="29">
        <f t="shared" ref="E99" si="53">ROUND(E98,0)</f>
        <v>0</v>
      </c>
      <c r="F99" s="29">
        <f t="shared" ref="F99" si="54">ROUND(F98,0)</f>
        <v>0</v>
      </c>
      <c r="G99" s="29">
        <f t="shared" ref="G99" si="55">ROUND(G98,0)</f>
        <v>0</v>
      </c>
      <c r="H99" s="29">
        <f t="shared" ref="H99" si="56">ROUND(H98,0)</f>
        <v>0</v>
      </c>
      <c r="I99" s="29">
        <f t="shared" ref="I99" si="57">ROUND(I98,0)</f>
        <v>0</v>
      </c>
      <c r="J99" s="29">
        <f t="shared" ref="J99" si="58">ROUND(J98,0)</f>
        <v>0</v>
      </c>
      <c r="K99" s="29">
        <f t="shared" ref="K99" si="59">ROUND(K98,0)</f>
        <v>0</v>
      </c>
      <c r="L99" s="29">
        <f t="shared" ref="L99" si="60">ROUND(L98,0)</f>
        <v>0</v>
      </c>
      <c r="M99" s="29">
        <f t="shared" ref="M99" si="61">ROUND(M98,0)</f>
        <v>0</v>
      </c>
      <c r="N99" s="29">
        <f t="shared" ref="N99" si="62">ROUND(N98,0)</f>
        <v>0</v>
      </c>
      <c r="O99" s="29">
        <f t="shared" ref="O99" si="63">ROUND(O98,0)</f>
        <v>0</v>
      </c>
      <c r="P99" s="19"/>
    </row>
    <row r="100" spans="2:16" s="17" customFormat="1" ht="34.950000000000003" customHeight="1" x14ac:dyDescent="0.2">
      <c r="B100" s="102"/>
      <c r="C100" s="30" t="s">
        <v>131</v>
      </c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9" t="s">
        <v>19</v>
      </c>
    </row>
    <row r="101" spans="2:16" s="17" customFormat="1" ht="18" hidden="1" customHeight="1" x14ac:dyDescent="0.2">
      <c r="B101" s="103"/>
      <c r="C101" s="44" t="s">
        <v>135</v>
      </c>
      <c r="D101" s="82">
        <f>ROUND(D100,0)</f>
        <v>0</v>
      </c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4"/>
      <c r="P101" s="19"/>
    </row>
    <row r="102" spans="2:16" s="17" customFormat="1" ht="18" customHeight="1" x14ac:dyDescent="0.2">
      <c r="B102" s="101" t="s">
        <v>103</v>
      </c>
      <c r="C102" s="16" t="s">
        <v>117</v>
      </c>
      <c r="D102" s="95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7"/>
      <c r="P102" s="19"/>
    </row>
    <row r="103" spans="2:16" s="17" customFormat="1" ht="18" customHeight="1" x14ac:dyDescent="0.2">
      <c r="B103" s="102"/>
      <c r="C103" s="16" t="s">
        <v>118</v>
      </c>
      <c r="D103" s="95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7"/>
      <c r="P103" s="19"/>
    </row>
    <row r="104" spans="2:16" s="17" customFormat="1" ht="18" customHeight="1" x14ac:dyDescent="0.2">
      <c r="B104" s="102"/>
      <c r="C104" s="32" t="s">
        <v>119</v>
      </c>
      <c r="D104" s="95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7"/>
      <c r="P104" s="19"/>
    </row>
    <row r="105" spans="2:16" s="17" customFormat="1" ht="18" customHeight="1" x14ac:dyDescent="0.2">
      <c r="B105" s="102"/>
      <c r="C105" s="75" t="s">
        <v>130</v>
      </c>
      <c r="D105" s="16" t="s">
        <v>7</v>
      </c>
      <c r="E105" s="16" t="s">
        <v>8</v>
      </c>
      <c r="F105" s="16" t="s">
        <v>9</v>
      </c>
      <c r="G105" s="16" t="s">
        <v>10</v>
      </c>
      <c r="H105" s="16" t="s">
        <v>11</v>
      </c>
      <c r="I105" s="16" t="s">
        <v>12</v>
      </c>
      <c r="J105" s="16" t="s">
        <v>13</v>
      </c>
      <c r="K105" s="16" t="s">
        <v>14</v>
      </c>
      <c r="L105" s="16" t="s">
        <v>15</v>
      </c>
      <c r="M105" s="16" t="s">
        <v>16</v>
      </c>
      <c r="N105" s="16" t="s">
        <v>17</v>
      </c>
      <c r="O105" s="16" t="s">
        <v>18</v>
      </c>
      <c r="P105" s="19"/>
    </row>
    <row r="106" spans="2:16" s="17" customFormat="1" ht="18" customHeight="1" x14ac:dyDescent="0.2">
      <c r="B106" s="102"/>
      <c r="C106" s="103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19" t="s">
        <v>19</v>
      </c>
    </row>
    <row r="107" spans="2:16" s="17" customFormat="1" ht="18" hidden="1" customHeight="1" x14ac:dyDescent="0.2">
      <c r="B107" s="102"/>
      <c r="C107" s="44" t="s">
        <v>135</v>
      </c>
      <c r="D107" s="29">
        <f>ROUND(D106,0)</f>
        <v>0</v>
      </c>
      <c r="E107" s="29">
        <f t="shared" ref="E107" si="64">ROUND(E106,0)</f>
        <v>0</v>
      </c>
      <c r="F107" s="29">
        <f t="shared" ref="F107" si="65">ROUND(F106,0)</f>
        <v>0</v>
      </c>
      <c r="G107" s="29">
        <f t="shared" ref="G107" si="66">ROUND(G106,0)</f>
        <v>0</v>
      </c>
      <c r="H107" s="29">
        <f t="shared" ref="H107" si="67">ROUND(H106,0)</f>
        <v>0</v>
      </c>
      <c r="I107" s="29">
        <f t="shared" ref="I107" si="68">ROUND(I106,0)</f>
        <v>0</v>
      </c>
      <c r="J107" s="29">
        <f t="shared" ref="J107" si="69">ROUND(J106,0)</f>
        <v>0</v>
      </c>
      <c r="K107" s="29">
        <f t="shared" ref="K107" si="70">ROUND(K106,0)</f>
        <v>0</v>
      </c>
      <c r="L107" s="29">
        <f t="shared" ref="L107" si="71">ROUND(L106,0)</f>
        <v>0</v>
      </c>
      <c r="M107" s="29">
        <f t="shared" ref="M107" si="72">ROUND(M106,0)</f>
        <v>0</v>
      </c>
      <c r="N107" s="29">
        <f t="shared" ref="N107" si="73">ROUND(N106,0)</f>
        <v>0</v>
      </c>
      <c r="O107" s="29">
        <f t="shared" ref="O107" si="74">ROUND(O106,0)</f>
        <v>0</v>
      </c>
      <c r="P107" s="19"/>
    </row>
    <row r="108" spans="2:16" s="17" customFormat="1" ht="34.950000000000003" customHeight="1" x14ac:dyDescent="0.2">
      <c r="B108" s="102"/>
      <c r="C108" s="30" t="s">
        <v>131</v>
      </c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9" t="s">
        <v>19</v>
      </c>
    </row>
    <row r="109" spans="2:16" s="17" customFormat="1" ht="18" hidden="1" customHeight="1" x14ac:dyDescent="0.2">
      <c r="B109" s="103"/>
      <c r="C109" s="44" t="s">
        <v>135</v>
      </c>
      <c r="D109" s="82">
        <f>ROUND(D108,0)</f>
        <v>0</v>
      </c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4"/>
      <c r="P109" s="19"/>
    </row>
    <row r="110" spans="2:16" s="17" customFormat="1" ht="18" customHeight="1" x14ac:dyDescent="0.2">
      <c r="B110" s="101" t="s">
        <v>104</v>
      </c>
      <c r="C110" s="16" t="s">
        <v>117</v>
      </c>
      <c r="D110" s="95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7"/>
      <c r="P110" s="19"/>
    </row>
    <row r="111" spans="2:16" s="17" customFormat="1" ht="18" customHeight="1" x14ac:dyDescent="0.2">
      <c r="B111" s="102"/>
      <c r="C111" s="16" t="s">
        <v>118</v>
      </c>
      <c r="D111" s="95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7"/>
      <c r="P111" s="19"/>
    </row>
    <row r="112" spans="2:16" s="17" customFormat="1" ht="18" customHeight="1" x14ac:dyDescent="0.2">
      <c r="B112" s="102"/>
      <c r="C112" s="32" t="s">
        <v>119</v>
      </c>
      <c r="D112" s="95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7"/>
      <c r="P112" s="19"/>
    </row>
    <row r="113" spans="2:16" s="17" customFormat="1" ht="18" customHeight="1" x14ac:dyDescent="0.2">
      <c r="B113" s="102"/>
      <c r="C113" s="75" t="s">
        <v>130</v>
      </c>
      <c r="D113" s="16" t="s">
        <v>7</v>
      </c>
      <c r="E113" s="16" t="s">
        <v>8</v>
      </c>
      <c r="F113" s="16" t="s">
        <v>9</v>
      </c>
      <c r="G113" s="16" t="s">
        <v>10</v>
      </c>
      <c r="H113" s="16" t="s">
        <v>11</v>
      </c>
      <c r="I113" s="16" t="s">
        <v>12</v>
      </c>
      <c r="J113" s="16" t="s">
        <v>13</v>
      </c>
      <c r="K113" s="16" t="s">
        <v>14</v>
      </c>
      <c r="L113" s="16" t="s">
        <v>15</v>
      </c>
      <c r="M113" s="16" t="s">
        <v>16</v>
      </c>
      <c r="N113" s="16" t="s">
        <v>17</v>
      </c>
      <c r="O113" s="16" t="s">
        <v>18</v>
      </c>
      <c r="P113" s="19"/>
    </row>
    <row r="114" spans="2:16" s="17" customFormat="1" ht="18" customHeight="1" x14ac:dyDescent="0.2">
      <c r="B114" s="102"/>
      <c r="C114" s="103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19" t="s">
        <v>19</v>
      </c>
    </row>
    <row r="115" spans="2:16" s="17" customFormat="1" ht="18" hidden="1" customHeight="1" x14ac:dyDescent="0.2">
      <c r="B115" s="102"/>
      <c r="C115" s="44" t="s">
        <v>135</v>
      </c>
      <c r="D115" s="29">
        <f>ROUND(D114,0)</f>
        <v>0</v>
      </c>
      <c r="E115" s="29">
        <f t="shared" ref="E115" si="75">ROUND(E114,0)</f>
        <v>0</v>
      </c>
      <c r="F115" s="29">
        <f t="shared" ref="F115" si="76">ROUND(F114,0)</f>
        <v>0</v>
      </c>
      <c r="G115" s="29">
        <f t="shared" ref="G115" si="77">ROUND(G114,0)</f>
        <v>0</v>
      </c>
      <c r="H115" s="29">
        <f t="shared" ref="H115" si="78">ROUND(H114,0)</f>
        <v>0</v>
      </c>
      <c r="I115" s="29">
        <f t="shared" ref="I115" si="79">ROUND(I114,0)</f>
        <v>0</v>
      </c>
      <c r="J115" s="29">
        <f t="shared" ref="J115" si="80">ROUND(J114,0)</f>
        <v>0</v>
      </c>
      <c r="K115" s="29">
        <f t="shared" ref="K115" si="81">ROUND(K114,0)</f>
        <v>0</v>
      </c>
      <c r="L115" s="29">
        <f t="shared" ref="L115" si="82">ROUND(L114,0)</f>
        <v>0</v>
      </c>
      <c r="M115" s="29">
        <f t="shared" ref="M115" si="83">ROUND(M114,0)</f>
        <v>0</v>
      </c>
      <c r="N115" s="29">
        <f t="shared" ref="N115" si="84">ROUND(N114,0)</f>
        <v>0</v>
      </c>
      <c r="O115" s="29">
        <f t="shared" ref="O115" si="85">ROUND(O114,0)</f>
        <v>0</v>
      </c>
      <c r="P115" s="19"/>
    </row>
    <row r="116" spans="2:16" s="17" customFormat="1" ht="34.950000000000003" customHeight="1" x14ac:dyDescent="0.2">
      <c r="B116" s="102"/>
      <c r="C116" s="30" t="s">
        <v>131</v>
      </c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9" t="s">
        <v>19</v>
      </c>
    </row>
    <row r="117" spans="2:16" s="17" customFormat="1" ht="18" hidden="1" customHeight="1" x14ac:dyDescent="0.2">
      <c r="B117" s="103"/>
      <c r="C117" s="44" t="s">
        <v>135</v>
      </c>
      <c r="D117" s="82">
        <f>ROUND(D116,0)</f>
        <v>0</v>
      </c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4"/>
      <c r="P117" s="19"/>
    </row>
    <row r="118" spans="2:16" s="17" customFormat="1" ht="18" customHeight="1" x14ac:dyDescent="0.2">
      <c r="B118" s="101" t="s">
        <v>105</v>
      </c>
      <c r="C118" s="16" t="s">
        <v>117</v>
      </c>
      <c r="D118" s="95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7"/>
      <c r="P118" s="19"/>
    </row>
    <row r="119" spans="2:16" s="17" customFormat="1" ht="18" customHeight="1" x14ac:dyDescent="0.2">
      <c r="B119" s="102"/>
      <c r="C119" s="16" t="s">
        <v>118</v>
      </c>
      <c r="D119" s="95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7"/>
      <c r="P119" s="19"/>
    </row>
    <row r="120" spans="2:16" s="17" customFormat="1" ht="18" customHeight="1" x14ac:dyDescent="0.2">
      <c r="B120" s="102"/>
      <c r="C120" s="32" t="s">
        <v>119</v>
      </c>
      <c r="D120" s="95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7"/>
      <c r="P120" s="19"/>
    </row>
    <row r="121" spans="2:16" s="17" customFormat="1" ht="18" customHeight="1" x14ac:dyDescent="0.2">
      <c r="B121" s="102"/>
      <c r="C121" s="75" t="s">
        <v>130</v>
      </c>
      <c r="D121" s="16" t="s">
        <v>7</v>
      </c>
      <c r="E121" s="16" t="s">
        <v>8</v>
      </c>
      <c r="F121" s="16" t="s">
        <v>9</v>
      </c>
      <c r="G121" s="16" t="s">
        <v>10</v>
      </c>
      <c r="H121" s="16" t="s">
        <v>11</v>
      </c>
      <c r="I121" s="16" t="s">
        <v>12</v>
      </c>
      <c r="J121" s="16" t="s">
        <v>13</v>
      </c>
      <c r="K121" s="16" t="s">
        <v>14</v>
      </c>
      <c r="L121" s="16" t="s">
        <v>15</v>
      </c>
      <c r="M121" s="16" t="s">
        <v>16</v>
      </c>
      <c r="N121" s="16" t="s">
        <v>17</v>
      </c>
      <c r="O121" s="16" t="s">
        <v>18</v>
      </c>
      <c r="P121" s="19"/>
    </row>
    <row r="122" spans="2:16" s="17" customFormat="1" ht="18" customHeight="1" x14ac:dyDescent="0.2">
      <c r="B122" s="102"/>
      <c r="C122" s="103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19" t="s">
        <v>19</v>
      </c>
    </row>
    <row r="123" spans="2:16" s="17" customFormat="1" ht="18" hidden="1" customHeight="1" x14ac:dyDescent="0.2">
      <c r="B123" s="102"/>
      <c r="C123" s="44" t="s">
        <v>135</v>
      </c>
      <c r="D123" s="29">
        <f>ROUND(D122,0)</f>
        <v>0</v>
      </c>
      <c r="E123" s="29">
        <f t="shared" ref="E123" si="86">ROUND(E122,0)</f>
        <v>0</v>
      </c>
      <c r="F123" s="29">
        <f t="shared" ref="F123" si="87">ROUND(F122,0)</f>
        <v>0</v>
      </c>
      <c r="G123" s="29">
        <f t="shared" ref="G123" si="88">ROUND(G122,0)</f>
        <v>0</v>
      </c>
      <c r="H123" s="29">
        <f t="shared" ref="H123" si="89">ROUND(H122,0)</f>
        <v>0</v>
      </c>
      <c r="I123" s="29">
        <f t="shared" ref="I123" si="90">ROUND(I122,0)</f>
        <v>0</v>
      </c>
      <c r="J123" s="29">
        <f t="shared" ref="J123" si="91">ROUND(J122,0)</f>
        <v>0</v>
      </c>
      <c r="K123" s="29">
        <f t="shared" ref="K123" si="92">ROUND(K122,0)</f>
        <v>0</v>
      </c>
      <c r="L123" s="29">
        <f t="shared" ref="L123" si="93">ROUND(L122,0)</f>
        <v>0</v>
      </c>
      <c r="M123" s="29">
        <f t="shared" ref="M123" si="94">ROUND(M122,0)</f>
        <v>0</v>
      </c>
      <c r="N123" s="29">
        <f t="shared" ref="N123" si="95">ROUND(N122,0)</f>
        <v>0</v>
      </c>
      <c r="O123" s="29">
        <f t="shared" ref="O123" si="96">ROUND(O122,0)</f>
        <v>0</v>
      </c>
      <c r="P123" s="19"/>
    </row>
    <row r="124" spans="2:16" s="17" customFormat="1" ht="34.950000000000003" customHeight="1" x14ac:dyDescent="0.2">
      <c r="B124" s="102"/>
      <c r="C124" s="30" t="s">
        <v>131</v>
      </c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9" t="s">
        <v>19</v>
      </c>
    </row>
    <row r="125" spans="2:16" s="17" customFormat="1" ht="18" hidden="1" customHeight="1" x14ac:dyDescent="0.2">
      <c r="B125" s="103"/>
      <c r="C125" s="44" t="s">
        <v>135</v>
      </c>
      <c r="D125" s="82">
        <f>ROUND(D124,0)</f>
        <v>0</v>
      </c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4"/>
      <c r="P125" s="19"/>
    </row>
    <row r="126" spans="2:16" s="17" customFormat="1" ht="18" customHeight="1" x14ac:dyDescent="0.2">
      <c r="B126" s="85" t="s">
        <v>106</v>
      </c>
      <c r="C126" s="75" t="s">
        <v>130</v>
      </c>
      <c r="D126" s="16" t="s">
        <v>7</v>
      </c>
      <c r="E126" s="16" t="s">
        <v>8</v>
      </c>
      <c r="F126" s="16" t="s">
        <v>9</v>
      </c>
      <c r="G126" s="16" t="s">
        <v>10</v>
      </c>
      <c r="H126" s="16" t="s">
        <v>11</v>
      </c>
      <c r="I126" s="16" t="s">
        <v>12</v>
      </c>
      <c r="J126" s="16" t="s">
        <v>13</v>
      </c>
      <c r="K126" s="16" t="s">
        <v>14</v>
      </c>
      <c r="L126" s="16" t="s">
        <v>15</v>
      </c>
      <c r="M126" s="16" t="s">
        <v>16</v>
      </c>
      <c r="N126" s="16" t="s">
        <v>17</v>
      </c>
      <c r="O126" s="16" t="s">
        <v>18</v>
      </c>
      <c r="P126" s="19"/>
    </row>
    <row r="127" spans="2:16" s="17" customFormat="1" ht="18" customHeight="1" x14ac:dyDescent="0.2">
      <c r="B127" s="85"/>
      <c r="C127" s="103"/>
      <c r="D127" s="29">
        <f>SUM(D59,D67,D75,D83,D91,D99,D107,D115,D123)</f>
        <v>0</v>
      </c>
      <c r="E127" s="29">
        <f t="shared" ref="E127:N127" si="97">SUM(E59,E67,E75,E83,E91,E99,E107,E115,E123)</f>
        <v>0</v>
      </c>
      <c r="F127" s="29">
        <f t="shared" si="97"/>
        <v>0</v>
      </c>
      <c r="G127" s="29">
        <f t="shared" si="97"/>
        <v>0</v>
      </c>
      <c r="H127" s="29">
        <f t="shared" si="97"/>
        <v>0</v>
      </c>
      <c r="I127" s="29">
        <f t="shared" si="97"/>
        <v>0</v>
      </c>
      <c r="J127" s="29">
        <f t="shared" si="97"/>
        <v>0</v>
      </c>
      <c r="K127" s="29">
        <f t="shared" si="97"/>
        <v>0</v>
      </c>
      <c r="L127" s="29">
        <f t="shared" si="97"/>
        <v>0</v>
      </c>
      <c r="M127" s="29">
        <f t="shared" si="97"/>
        <v>0</v>
      </c>
      <c r="N127" s="29">
        <f t="shared" si="97"/>
        <v>0</v>
      </c>
      <c r="O127" s="29">
        <f>SUM(O59,O67,O75,O83,O91,O99,O107,O115,O123)</f>
        <v>0</v>
      </c>
      <c r="P127" s="19" t="s">
        <v>19</v>
      </c>
    </row>
    <row r="128" spans="2:16" s="17" customFormat="1" ht="34.950000000000003" customHeight="1" x14ac:dyDescent="0.2">
      <c r="B128" s="85"/>
      <c r="C128" s="30" t="s">
        <v>131</v>
      </c>
      <c r="D128" s="99">
        <f>SUM(D61,D69,D77,D85,D93,D101,D109,D117,D125)</f>
        <v>0</v>
      </c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19" t="s">
        <v>19</v>
      </c>
    </row>
    <row r="129" spans="2:16" s="17" customFormat="1" ht="18" customHeight="1" x14ac:dyDescent="0.2">
      <c r="B129" s="27"/>
      <c r="P129" s="27"/>
    </row>
    <row r="130" spans="2:16" s="17" customFormat="1" ht="18" customHeight="1" x14ac:dyDescent="0.2">
      <c r="B130" s="34" t="s">
        <v>115</v>
      </c>
      <c r="P130" s="27"/>
    </row>
    <row r="131" spans="2:16" s="17" customFormat="1" ht="18" customHeight="1" x14ac:dyDescent="0.2">
      <c r="B131" s="85" t="s">
        <v>0</v>
      </c>
      <c r="C131" s="85"/>
      <c r="D131" s="85" t="s">
        <v>20</v>
      </c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16" t="s">
        <v>1</v>
      </c>
    </row>
    <row r="132" spans="2:16" s="17" customFormat="1" ht="18" customHeight="1" x14ac:dyDescent="0.2">
      <c r="B132" s="85" t="s">
        <v>107</v>
      </c>
      <c r="C132" s="85"/>
      <c r="D132" s="95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7"/>
      <c r="P132" s="19"/>
    </row>
    <row r="133" spans="2:16" s="17" customFormat="1" ht="18" customHeight="1" x14ac:dyDescent="0.2">
      <c r="B133" s="86" t="s">
        <v>117</v>
      </c>
      <c r="C133" s="87"/>
      <c r="D133" s="88" t="str">
        <f>IF('入力欄(基本情報)'!C29="","",'入力欄(基本情報)'!C29)</f>
        <v/>
      </c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90"/>
      <c r="P133" s="19"/>
    </row>
    <row r="134" spans="2:16" s="17" customFormat="1" ht="18" customHeight="1" x14ac:dyDescent="0.2">
      <c r="B134" s="86" t="s">
        <v>118</v>
      </c>
      <c r="C134" s="87"/>
      <c r="D134" s="88" t="str">
        <f>IF('入力欄(基本情報)'!C30="","",'入力欄(基本情報)'!C30)</f>
        <v/>
      </c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90"/>
      <c r="P134" s="19"/>
    </row>
    <row r="135" spans="2:16" s="17" customFormat="1" ht="18" customHeight="1" x14ac:dyDescent="0.2">
      <c r="B135" s="86" t="s">
        <v>129</v>
      </c>
      <c r="C135" s="87"/>
      <c r="D135" s="95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7"/>
      <c r="P135" s="19"/>
    </row>
    <row r="136" spans="2:16" s="17" customFormat="1" ht="19.95" customHeight="1" x14ac:dyDescent="0.2">
      <c r="B136" s="104" t="s">
        <v>120</v>
      </c>
      <c r="C136" s="105"/>
      <c r="D136" s="16" t="s">
        <v>7</v>
      </c>
      <c r="E136" s="16" t="s">
        <v>8</v>
      </c>
      <c r="F136" s="16" t="s">
        <v>9</v>
      </c>
      <c r="G136" s="16" t="s">
        <v>10</v>
      </c>
      <c r="H136" s="16" t="s">
        <v>11</v>
      </c>
      <c r="I136" s="16" t="s">
        <v>12</v>
      </c>
      <c r="J136" s="16" t="s">
        <v>13</v>
      </c>
      <c r="K136" s="16" t="s">
        <v>14</v>
      </c>
      <c r="L136" s="16" t="s">
        <v>15</v>
      </c>
      <c r="M136" s="16" t="s">
        <v>16</v>
      </c>
      <c r="N136" s="16" t="s">
        <v>17</v>
      </c>
      <c r="O136" s="16" t="s">
        <v>18</v>
      </c>
      <c r="P136" s="19"/>
    </row>
    <row r="137" spans="2:16" s="17" customFormat="1" ht="19.95" customHeight="1" x14ac:dyDescent="0.2">
      <c r="B137" s="106"/>
      <c r="C137" s="107"/>
      <c r="D137" s="29" t="e">
        <f>MIN(D49,ROUND($D$140*D49/$D$50,0))</f>
        <v>#DIV/0!</v>
      </c>
      <c r="E137" s="29" t="e">
        <f t="shared" ref="E137:O137" si="98">MIN(E49,ROUND($D$140*E49/$D$50,0))</f>
        <v>#DIV/0!</v>
      </c>
      <c r="F137" s="29" t="e">
        <f t="shared" si="98"/>
        <v>#DIV/0!</v>
      </c>
      <c r="G137" s="29" t="e">
        <f t="shared" si="98"/>
        <v>#DIV/0!</v>
      </c>
      <c r="H137" s="29" t="e">
        <f t="shared" si="98"/>
        <v>#DIV/0!</v>
      </c>
      <c r="I137" s="29" t="e">
        <f t="shared" si="98"/>
        <v>#DIV/0!</v>
      </c>
      <c r="J137" s="29" t="e">
        <f t="shared" si="98"/>
        <v>#DIV/0!</v>
      </c>
      <c r="K137" s="29" t="e">
        <f t="shared" si="98"/>
        <v>#DIV/0!</v>
      </c>
      <c r="L137" s="29" t="e">
        <f t="shared" si="98"/>
        <v>#DIV/0!</v>
      </c>
      <c r="M137" s="29" t="e">
        <f t="shared" si="98"/>
        <v>#DIV/0!</v>
      </c>
      <c r="N137" s="29" t="e">
        <f t="shared" si="98"/>
        <v>#DIV/0!</v>
      </c>
      <c r="O137" s="29" t="e">
        <f t="shared" si="98"/>
        <v>#DIV/0!</v>
      </c>
      <c r="P137" s="19" t="s">
        <v>19</v>
      </c>
    </row>
    <row r="138" spans="2:16" s="17" customFormat="1" ht="19.95" hidden="1" customHeight="1" x14ac:dyDescent="0.2">
      <c r="B138" s="88" t="s">
        <v>135</v>
      </c>
      <c r="C138" s="90"/>
      <c r="D138" s="29" t="e">
        <f>ROUND(D137,0)</f>
        <v>#DIV/0!</v>
      </c>
      <c r="E138" s="29" t="e">
        <f t="shared" ref="E138" si="99">ROUND(E137,0)</f>
        <v>#DIV/0!</v>
      </c>
      <c r="F138" s="29" t="e">
        <f t="shared" ref="F138" si="100">ROUND(F137,0)</f>
        <v>#DIV/0!</v>
      </c>
      <c r="G138" s="29" t="e">
        <f t="shared" ref="G138" si="101">ROUND(G137,0)</f>
        <v>#DIV/0!</v>
      </c>
      <c r="H138" s="29" t="e">
        <f t="shared" ref="H138" si="102">ROUND(H137,0)</f>
        <v>#DIV/0!</v>
      </c>
      <c r="I138" s="29" t="e">
        <f t="shared" ref="I138" si="103">ROUND(I137,0)</f>
        <v>#DIV/0!</v>
      </c>
      <c r="J138" s="29" t="e">
        <f t="shared" ref="J138" si="104">ROUND(J137,0)</f>
        <v>#DIV/0!</v>
      </c>
      <c r="K138" s="29" t="e">
        <f t="shared" ref="K138" si="105">ROUND(K137,0)</f>
        <v>#DIV/0!</v>
      </c>
      <c r="L138" s="29" t="e">
        <f t="shared" ref="L138" si="106">ROUND(L137,0)</f>
        <v>#DIV/0!</v>
      </c>
      <c r="M138" s="29" t="e">
        <f t="shared" ref="M138" si="107">ROUND(M137,0)</f>
        <v>#DIV/0!</v>
      </c>
      <c r="N138" s="29" t="e">
        <f t="shared" ref="N138" si="108">ROUND(N137,0)</f>
        <v>#DIV/0!</v>
      </c>
      <c r="O138" s="29" t="e">
        <f t="shared" ref="O138" si="109">ROUND(O137,0)</f>
        <v>#DIV/0!</v>
      </c>
      <c r="P138" s="19"/>
    </row>
    <row r="139" spans="2:16" s="17" customFormat="1" ht="34.950000000000003" customHeight="1" x14ac:dyDescent="0.2">
      <c r="B139" s="122" t="s">
        <v>121</v>
      </c>
      <c r="C139" s="87"/>
      <c r="D139" s="117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9"/>
      <c r="P139" s="19"/>
    </row>
    <row r="140" spans="2:16" s="17" customFormat="1" ht="19.95" hidden="1" customHeight="1" x14ac:dyDescent="0.2">
      <c r="B140" s="121" t="s">
        <v>135</v>
      </c>
      <c r="C140" s="121"/>
      <c r="D140" s="82">
        <f>ROUND(D139,0)</f>
        <v>0</v>
      </c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4"/>
      <c r="P140" s="19"/>
    </row>
    <row r="141" spans="2:16" s="17" customFormat="1" ht="19.95" customHeight="1" x14ac:dyDescent="0.2">
      <c r="P141" s="27"/>
    </row>
    <row r="142" spans="2:16" s="17" customFormat="1" ht="19.95" customHeight="1" x14ac:dyDescent="0.2">
      <c r="P142" s="27"/>
    </row>
    <row r="143" spans="2:16" s="17" customFormat="1" ht="19.95" customHeight="1" x14ac:dyDescent="0.2">
      <c r="P143" s="27"/>
    </row>
    <row r="144" spans="2:16" s="17" customFormat="1" ht="19.95" customHeight="1" x14ac:dyDescent="0.2">
      <c r="P144" s="27"/>
    </row>
    <row r="145" spans="16:16" s="17" customFormat="1" ht="19.95" customHeight="1" x14ac:dyDescent="0.2">
      <c r="P145" s="27"/>
    </row>
    <row r="146" spans="16:16" s="17" customFormat="1" ht="19.95" customHeight="1" x14ac:dyDescent="0.2">
      <c r="P146" s="27"/>
    </row>
    <row r="147" spans="16:16" s="17" customFormat="1" ht="19.95" customHeight="1" x14ac:dyDescent="0.2">
      <c r="P147" s="27"/>
    </row>
    <row r="148" spans="16:16" s="17" customFormat="1" ht="19.95" customHeight="1" x14ac:dyDescent="0.2">
      <c r="P148" s="27"/>
    </row>
    <row r="149" spans="16:16" s="17" customFormat="1" ht="19.95" customHeight="1" x14ac:dyDescent="0.2">
      <c r="P149" s="27"/>
    </row>
    <row r="150" spans="16:16" s="17" customFormat="1" ht="19.95" customHeight="1" x14ac:dyDescent="0.2">
      <c r="P150" s="27"/>
    </row>
    <row r="151" spans="16:16" s="17" customFormat="1" ht="19.95" customHeight="1" x14ac:dyDescent="0.2">
      <c r="P151" s="27"/>
    </row>
  </sheetData>
  <sheetProtection algorithmName="SHA-512" hashValue="PcN8T0f/ZH4fxr2BjgY7x/HklvjxhS2dgmer+L2nMK51DGo9oGMmpIfon4MjwRl9CC5+k3AFhQpZcSsL9i2qfA==" saltValue="oTQTeCBwFmi3ZYm1rf5ldg==" spinCount="100000" sheet="1" objects="1" scenarios="1"/>
  <mergeCells count="129">
    <mergeCell ref="B138:C138"/>
    <mergeCell ref="D140:O140"/>
    <mergeCell ref="B140:C140"/>
    <mergeCell ref="D77:O77"/>
    <mergeCell ref="B70:B77"/>
    <mergeCell ref="D85:O85"/>
    <mergeCell ref="B78:B85"/>
    <mergeCell ref="D93:O93"/>
    <mergeCell ref="B86:B93"/>
    <mergeCell ref="D101:O101"/>
    <mergeCell ref="B94:B101"/>
    <mergeCell ref="D109:O109"/>
    <mergeCell ref="B102:B109"/>
    <mergeCell ref="B139:C139"/>
    <mergeCell ref="D139:O139"/>
    <mergeCell ref="B135:C135"/>
    <mergeCell ref="D135:O135"/>
    <mergeCell ref="D131:O131"/>
    <mergeCell ref="C113:C114"/>
    <mergeCell ref="D116:O116"/>
    <mergeCell ref="D118:O118"/>
    <mergeCell ref="D119:O119"/>
    <mergeCell ref="C121:C122"/>
    <mergeCell ref="D124:O124"/>
    <mergeCell ref="B10:B21"/>
    <mergeCell ref="D24:O24"/>
    <mergeCell ref="D33:O33"/>
    <mergeCell ref="B22:B33"/>
    <mergeCell ref="D36:O36"/>
    <mergeCell ref="D45:O45"/>
    <mergeCell ref="B34:B45"/>
    <mergeCell ref="D61:O61"/>
    <mergeCell ref="B54:B61"/>
    <mergeCell ref="D56:O56"/>
    <mergeCell ref="C18:C19"/>
    <mergeCell ref="C13:C14"/>
    <mergeCell ref="D20:O20"/>
    <mergeCell ref="D29:O29"/>
    <mergeCell ref="C30:C31"/>
    <mergeCell ref="D41:O41"/>
    <mergeCell ref="D10:O10"/>
    <mergeCell ref="D22:O22"/>
    <mergeCell ref="D34:O34"/>
    <mergeCell ref="C42:C43"/>
    <mergeCell ref="D44:O44"/>
    <mergeCell ref="D11:O11"/>
    <mergeCell ref="C15:C16"/>
    <mergeCell ref="D17:O17"/>
    <mergeCell ref="D72:O72"/>
    <mergeCell ref="D80:O80"/>
    <mergeCell ref="D88:O88"/>
    <mergeCell ref="D96:O96"/>
    <mergeCell ref="D104:O104"/>
    <mergeCell ref="D112:O112"/>
    <mergeCell ref="D120:O120"/>
    <mergeCell ref="B136:C137"/>
    <mergeCell ref="B132:C132"/>
    <mergeCell ref="D132:O132"/>
    <mergeCell ref="B126:B128"/>
    <mergeCell ref="C126:C127"/>
    <mergeCell ref="D128:O128"/>
    <mergeCell ref="D110:O110"/>
    <mergeCell ref="D111:O111"/>
    <mergeCell ref="D103:O103"/>
    <mergeCell ref="D102:O102"/>
    <mergeCell ref="B133:C133"/>
    <mergeCell ref="D133:O133"/>
    <mergeCell ref="B134:C134"/>
    <mergeCell ref="D134:O134"/>
    <mergeCell ref="B131:C131"/>
    <mergeCell ref="D117:O117"/>
    <mergeCell ref="B110:B117"/>
    <mergeCell ref="D125:O125"/>
    <mergeCell ref="B118:B125"/>
    <mergeCell ref="B48:C49"/>
    <mergeCell ref="C57:C58"/>
    <mergeCell ref="C73:C74"/>
    <mergeCell ref="D76:O76"/>
    <mergeCell ref="B46:C47"/>
    <mergeCell ref="C105:C106"/>
    <mergeCell ref="D108:O108"/>
    <mergeCell ref="D78:O78"/>
    <mergeCell ref="D79:O79"/>
    <mergeCell ref="C81:C82"/>
    <mergeCell ref="D84:O84"/>
    <mergeCell ref="D86:O86"/>
    <mergeCell ref="D87:O87"/>
    <mergeCell ref="C89:C90"/>
    <mergeCell ref="D92:O92"/>
    <mergeCell ref="D94:O94"/>
    <mergeCell ref="D95:O95"/>
    <mergeCell ref="C97:C98"/>
    <mergeCell ref="D100:O100"/>
    <mergeCell ref="D62:O62"/>
    <mergeCell ref="D63:O63"/>
    <mergeCell ref="D68:O68"/>
    <mergeCell ref="D70:O70"/>
    <mergeCell ref="D71:O71"/>
    <mergeCell ref="B50:C50"/>
    <mergeCell ref="D50:O50"/>
    <mergeCell ref="D53:O53"/>
    <mergeCell ref="D54:O54"/>
    <mergeCell ref="D55:O55"/>
    <mergeCell ref="D60:O60"/>
    <mergeCell ref="D69:O69"/>
    <mergeCell ref="B62:B69"/>
    <mergeCell ref="D64:O64"/>
    <mergeCell ref="C65:C66"/>
    <mergeCell ref="B1:P1"/>
    <mergeCell ref="B5:C5"/>
    <mergeCell ref="D5:O5"/>
    <mergeCell ref="B7:C7"/>
    <mergeCell ref="D7:O7"/>
    <mergeCell ref="B8:C8"/>
    <mergeCell ref="D8:O8"/>
    <mergeCell ref="B9:C9"/>
    <mergeCell ref="D9:O9"/>
    <mergeCell ref="B2:C2"/>
    <mergeCell ref="D6:O6"/>
    <mergeCell ref="B6:C6"/>
    <mergeCell ref="C25:C26"/>
    <mergeCell ref="C27:C28"/>
    <mergeCell ref="D23:O23"/>
    <mergeCell ref="D35:O35"/>
    <mergeCell ref="C37:C38"/>
    <mergeCell ref="C39:C40"/>
    <mergeCell ref="D32:O32"/>
    <mergeCell ref="D12:O12"/>
    <mergeCell ref="D21:O21"/>
  </mergeCells>
  <phoneticPr fontId="2"/>
  <conditionalFormatting sqref="D20">
    <cfRule type="cellIs" dxfId="6" priority="30" operator="greaterThan">
      <formula>$D$17</formula>
    </cfRule>
  </conditionalFormatting>
  <conditionalFormatting sqref="D32">
    <cfRule type="cellIs" dxfId="5" priority="29" operator="greaterThan">
      <formula>$D$29</formula>
    </cfRule>
  </conditionalFormatting>
  <conditionalFormatting sqref="D11:O11">
    <cfRule type="cellIs" dxfId="4" priority="26" operator="greaterThan">
      <formula>$D$10</formula>
    </cfRule>
  </conditionalFormatting>
  <conditionalFormatting sqref="D23:O23">
    <cfRule type="cellIs" dxfId="3" priority="25" operator="greaterThan">
      <formula>$D$22</formula>
    </cfRule>
  </conditionalFormatting>
  <conditionalFormatting sqref="D35:O35">
    <cfRule type="cellIs" dxfId="2" priority="24" operator="greaterThan">
      <formula>$D$34</formula>
    </cfRule>
  </conditionalFormatting>
  <conditionalFormatting sqref="D44:O44">
    <cfRule type="cellIs" dxfId="1" priority="2" operator="greaterThan">
      <formula>$D$41</formula>
    </cfRule>
  </conditionalFormatting>
  <conditionalFormatting sqref="D139:O139">
    <cfRule type="cellIs" dxfId="0" priority="1" operator="greaterThan">
      <formula>$D$50</formula>
    </cfRule>
  </conditionalFormatting>
  <dataValidations count="12">
    <dataValidation type="whole" operator="lessThanOrEqual" allowBlank="1" showInputMessage="1" showErrorMessage="1" error="送電可能電力以下の整数値を入力してください" sqref="D14:O14" xr:uid="{B062D151-3C5E-4092-94D3-CCD16BC549B0}">
      <formula1>$D$11</formula1>
    </dataValidation>
    <dataValidation type="whole" operator="lessThanOrEqual" allowBlank="1" showInputMessage="1" showErrorMessage="1" error="送電可能電力以下の整数値を入力してください" sqref="D26:O26" xr:uid="{8378CEB2-2615-47A4-9781-4F67D296B6AE}">
      <formula1>$D$23</formula1>
    </dataValidation>
    <dataValidation type="whole" operator="lessThanOrEqual" allowBlank="1" showInputMessage="1" showErrorMessage="1" error="送電可能電力以下の整数値を入力してください" sqref="D38:O38" xr:uid="{8C848CC8-4730-4878-9B2A-D55CEA8B6157}">
      <formula1>$D$35</formula1>
    </dataValidation>
    <dataValidation operator="lessThanOrEqual" allowBlank="1" showInputMessage="1" showErrorMessage="1" error="設備容量以下の整数値で入力してください" sqref="D47:O47 D49:O49" xr:uid="{6ED4B8F3-9E7F-466A-9F05-D1C779F0F7B1}"/>
    <dataValidation type="whole" operator="lessThanOrEqual" allowBlank="1" showInputMessage="1" showErrorMessage="1" error="期待容量以下の整数値を入力してください" sqref="D32:O32 D20:O20 D44:O44" xr:uid="{9352E59B-D710-4529-BD38-E380078877C0}">
      <formula1>D17</formula1>
    </dataValidation>
    <dataValidation type="list" allowBlank="1" showInputMessage="1" showErrorMessage="1" sqref="D56:O56 D64:O64 D72:O72 D80:O80 D88:O88 D96:O96 D104:O104 D112:O112 D120:O120 D135:O135" xr:uid="{3207BC30-FE2E-4F81-8DCD-069B13F8362A}">
      <formula1>"北海道,東北,東京,中部,北陸,関西,中国,四国,九州"</formula1>
    </dataValidation>
    <dataValidation type="whole" allowBlank="1" showInputMessage="1" showErrorMessage="1" error="整数値を入力してください" sqref="D22:O22 D10:O10 D34:O34 D116:O116 D60:O60 D68:O68 D76:O76 D84:O84 D92:O92 D100:O100 D108:O108 D58:O58 D66:O66 D74:O74 D82:O82 D90:O90 D98:O98 D106:O106 D114:O114 D122:O122 D124:O124" xr:uid="{70E5C4F2-C49F-4505-B27E-00EDB643AD1F}">
      <formula1>1</formula1>
      <formula2>999999999999999</formula2>
    </dataValidation>
    <dataValidation type="whole" operator="lessThanOrEqual" allowBlank="1" showInputMessage="1" showErrorMessage="1" error="設備容量以下の整数値を入力してください" sqref="D11:O11 D23:O23 D35:O35" xr:uid="{FF6BFBF4-7C90-4DF9-A3CC-10AB24744521}">
      <formula1>D10</formula1>
    </dataValidation>
    <dataValidation operator="lessThanOrEqual" allowBlank="1" showInputMessage="1" showErrorMessage="1" error="期待容量以下の整数値を入力してください" sqref="D43:O43" xr:uid="{DAD9C460-DEEC-4934-AE78-7528554849B8}"/>
    <dataValidation type="whole" operator="lessThanOrEqual" allowBlank="1" showInputMessage="1" showErrorMessage="1" error="差替可能容量以下の整数値を入力してください。" sqref="D139:O139" xr:uid="{2E473916-9B3B-410C-BBCE-A696EFD0528F}">
      <formula1>D50</formula1>
    </dataValidation>
    <dataValidation operator="lessThanOrEqual" allowBlank="1" showInputMessage="1" showErrorMessage="1" error="設備容量以下の整数値を入力してください" sqref="D12:O12 D33:O33 D24:O24 D140:O140 D36:O36 D45:O45 D61:O61 D69:O69 D77:O77 D85:O85 D93:O93 D101:O101 D109:O109 D117:O117 D125:O125 D21:O21" xr:uid="{C3A81AE8-B80E-48A9-86EF-A1076D0E8857}"/>
    <dataValidation allowBlank="1" showInputMessage="1" showErrorMessage="1" error="整数値を入力してください" sqref="D59:O59 D67:O67 D75:O75 D83:O83 D91:O91 D99:O99 D107:O107 D115:O115 D123:O123 D138:O138" xr:uid="{33070DC8-73DC-4E8E-B443-0C84BFD0132D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1891-9AE9-467C-A317-3CC6087D7C22}">
  <sheetPr codeName="Sheet8"/>
  <dimension ref="A1:Q53"/>
  <sheetViews>
    <sheetView zoomScale="80" zoomScaleNormal="80" workbookViewId="0">
      <selection sqref="A1:D1"/>
    </sheetView>
  </sheetViews>
  <sheetFormatPr defaultColWidth="8.88671875" defaultRowHeight="15" x14ac:dyDescent="0.3"/>
  <cols>
    <col min="1" max="3" width="14.77734375" style="36" customWidth="1"/>
    <col min="4" max="4" width="16.77734375" style="36" customWidth="1"/>
    <col min="5" max="16" width="10.77734375" style="27" customWidth="1"/>
    <col min="17" max="16384" width="8.88671875" style="13"/>
  </cols>
  <sheetData>
    <row r="1" spans="1:17" ht="16.2" x14ac:dyDescent="0.3">
      <c r="A1" s="69" t="s">
        <v>145</v>
      </c>
      <c r="B1" s="69"/>
      <c r="C1" s="69"/>
      <c r="D1" s="69"/>
    </row>
    <row r="2" spans="1:17" ht="16.2" x14ac:dyDescent="0.3">
      <c r="A2" s="70"/>
      <c r="B2" s="70"/>
      <c r="C2" s="70"/>
    </row>
    <row r="4" spans="1:17" ht="16.2" x14ac:dyDescent="0.3">
      <c r="A4" s="71" t="s">
        <v>146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 ht="16.2" x14ac:dyDescent="0.3">
      <c r="A5" s="37"/>
      <c r="B5" s="37"/>
      <c r="C5" s="37"/>
      <c r="D5" s="37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38"/>
    </row>
    <row r="6" spans="1:17" ht="16.2" x14ac:dyDescent="0.3">
      <c r="A6" s="71" t="s">
        <v>43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10" spans="1:17" ht="15.6" thickBot="1" x14ac:dyDescent="0.35"/>
    <row r="11" spans="1:17" ht="15.6" thickBot="1" x14ac:dyDescent="0.35">
      <c r="A11" s="59" t="s">
        <v>0</v>
      </c>
      <c r="B11" s="59"/>
      <c r="C11" s="59"/>
      <c r="D11" s="59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</row>
    <row r="12" spans="1:17" ht="15.6" thickBot="1" x14ac:dyDescent="0.35">
      <c r="A12" s="53" t="s">
        <v>44</v>
      </c>
      <c r="B12" s="53"/>
      <c r="C12" s="53"/>
      <c r="D12" s="53"/>
      <c r="E12" s="54" t="str">
        <f>IF('入力欄(基本情報)'!C5="","",'入力欄(基本情報)'!C5)</f>
        <v>電源等差替への申込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7" ht="15.6" thickBot="1" x14ac:dyDescent="0.35">
      <c r="A13" s="53" t="s">
        <v>45</v>
      </c>
      <c r="B13" s="53"/>
      <c r="C13" s="53"/>
      <c r="D13" s="53"/>
      <c r="E13" s="54" t="s">
        <v>122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7" ht="15.6" thickBot="1" x14ac:dyDescent="0.35">
      <c r="A14" s="52" t="s">
        <v>46</v>
      </c>
      <c r="B14" s="52"/>
      <c r="C14" s="52"/>
      <c r="D14" s="52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17" ht="15.6" thickBot="1" x14ac:dyDescent="0.35">
      <c r="A15" s="53" t="s">
        <v>47</v>
      </c>
      <c r="B15" s="53"/>
      <c r="C15" s="53"/>
      <c r="D15" s="53"/>
      <c r="E15" s="54" t="str">
        <f>IF('入力欄(基本情報)'!C7="","",'入力欄(基本情報)'!C7)</f>
        <v/>
      </c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7" ht="15.6" thickBot="1" x14ac:dyDescent="0.35">
      <c r="A16" s="53" t="s">
        <v>48</v>
      </c>
      <c r="B16" s="53"/>
      <c r="C16" s="53"/>
      <c r="D16" s="53"/>
      <c r="E16" s="54" t="str">
        <f>IF('入力欄(基本情報)'!C8="","",'入力欄(基本情報)'!C8)</f>
        <v/>
      </c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15.6" thickBot="1" x14ac:dyDescent="0.35">
      <c r="A17" s="53" t="s">
        <v>49</v>
      </c>
      <c r="B17" s="53"/>
      <c r="C17" s="53"/>
      <c r="D17" s="53"/>
      <c r="E17" s="54" t="str">
        <f>IF('入力欄(基本情報)'!C9="","",'入力欄(基本情報)'!C9)</f>
        <v/>
      </c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15.6" thickBot="1" x14ac:dyDescent="0.35">
      <c r="A18" s="53" t="s">
        <v>50</v>
      </c>
      <c r="B18" s="53"/>
      <c r="C18" s="53"/>
      <c r="D18" s="53"/>
      <c r="E18" s="54" t="str">
        <f>IF('入力欄(基本情報)'!C12="","",'入力欄(基本情報)'!C12)</f>
        <v/>
      </c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ht="15.6" thickBot="1" x14ac:dyDescent="0.35">
      <c r="A19" s="53" t="s">
        <v>51</v>
      </c>
      <c r="B19" s="53"/>
      <c r="C19" s="53"/>
      <c r="D19" s="53"/>
      <c r="E19" s="68" t="str">
        <f>IF('入力欄(基本情報)'!C13="","",'入力欄(基本情報)'!C13)</f>
        <v/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ht="15.6" thickBot="1" x14ac:dyDescent="0.35">
      <c r="A20" s="53" t="s">
        <v>52</v>
      </c>
      <c r="B20" s="53"/>
      <c r="C20" s="53"/>
      <c r="D20" s="53"/>
      <c r="E20" s="54" t="s">
        <v>147</v>
      </c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1:16" ht="15.6" thickBot="1" x14ac:dyDescent="0.35">
      <c r="A21" s="53" t="s">
        <v>53</v>
      </c>
      <c r="B21" s="53"/>
      <c r="C21" s="53"/>
      <c r="D21" s="53"/>
      <c r="E21" s="54" t="str">
        <f>IF('入力欄(基本情報)'!C10="","",'入力欄(基本情報)'!C10)</f>
        <v/>
      </c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2" spans="1:16" ht="15.6" thickBot="1" x14ac:dyDescent="0.35">
      <c r="A22" s="53" t="s">
        <v>4</v>
      </c>
      <c r="B22" s="53"/>
      <c r="C22" s="53"/>
      <c r="D22" s="53"/>
      <c r="E22" s="54" t="str">
        <f>IF('入力欄(差替情報)'!D8="","",'入力欄(差替情報)'!D8)</f>
        <v/>
      </c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23" spans="1:16" ht="15.6" thickBot="1" x14ac:dyDescent="0.35">
      <c r="A23" s="53" t="s">
        <v>5</v>
      </c>
      <c r="B23" s="53"/>
      <c r="C23" s="53"/>
      <c r="D23" s="53"/>
      <c r="E23" s="54" t="str">
        <f>IF('入力欄(基本情報)'!C14="","",'入力欄(基本情報)'!C14)</f>
        <v/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</row>
    <row r="24" spans="1:16" ht="49.2" customHeight="1" thickBot="1" x14ac:dyDescent="0.35">
      <c r="A24" s="60" t="s">
        <v>54</v>
      </c>
      <c r="B24" s="59"/>
      <c r="C24" s="61" t="s">
        <v>55</v>
      </c>
      <c r="D24" s="53"/>
      <c r="E24" s="54" t="str">
        <f>IF('入力欄(基本情報)'!C30="","",'入力欄(基本情報)'!C30)</f>
        <v/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16" ht="15.6" thickBot="1" x14ac:dyDescent="0.35">
      <c r="A25" s="59"/>
      <c r="B25" s="59"/>
      <c r="C25" s="59" t="s">
        <v>56</v>
      </c>
      <c r="D25" s="59"/>
      <c r="E25" s="54" t="str">
        <f>IF('入力欄(基本情報)'!C31="","",'入力欄(基本情報)'!C31)</f>
        <v/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16" ht="15.6" thickBot="1" x14ac:dyDescent="0.35">
      <c r="A26" s="53" t="s">
        <v>57</v>
      </c>
      <c r="B26" s="53"/>
      <c r="C26" s="53"/>
      <c r="D26" s="53"/>
      <c r="E26" s="54" t="str">
        <f>IF('入力欄(差替情報)'!D132="","",'入力欄(差替情報)'!D132)</f>
        <v/>
      </c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16" ht="15.6" thickBot="1" x14ac:dyDescent="0.35">
      <c r="A27" s="59" t="s">
        <v>137</v>
      </c>
      <c r="B27" s="59"/>
      <c r="C27" s="59"/>
      <c r="D27" s="59"/>
      <c r="E27" s="39" t="s">
        <v>7</v>
      </c>
      <c r="F27" s="39" t="s">
        <v>8</v>
      </c>
      <c r="G27" s="39" t="s">
        <v>9</v>
      </c>
      <c r="H27" s="39" t="s">
        <v>10</v>
      </c>
      <c r="I27" s="39" t="s">
        <v>11</v>
      </c>
      <c r="J27" s="39" t="s">
        <v>12</v>
      </c>
      <c r="K27" s="39" t="s">
        <v>13</v>
      </c>
      <c r="L27" s="39" t="s">
        <v>14</v>
      </c>
      <c r="M27" s="39" t="s">
        <v>15</v>
      </c>
      <c r="N27" s="39" t="s">
        <v>16</v>
      </c>
      <c r="O27" s="39" t="s">
        <v>17</v>
      </c>
      <c r="P27" s="39" t="s">
        <v>18</v>
      </c>
    </row>
    <row r="28" spans="1:16" ht="15.6" customHeight="1" thickBot="1" x14ac:dyDescent="0.35">
      <c r="A28" s="53" t="s">
        <v>58</v>
      </c>
      <c r="B28" s="53"/>
      <c r="C28" s="53"/>
      <c r="D28" s="53"/>
      <c r="E28" s="41" t="e">
        <f>IF('入力欄(差替情報)'!D138="",0,MIN('入力欄(差替情報)'!D138,'入力欄(差替情報)'!D49))</f>
        <v>#DIV/0!</v>
      </c>
      <c r="F28" s="41" t="e">
        <f>IF('入力欄(差替情報)'!E138="",0,MIN('入力欄(差替情報)'!E138,'入力欄(差替情報)'!E49))</f>
        <v>#DIV/0!</v>
      </c>
      <c r="G28" s="41" t="e">
        <f>IF('入力欄(差替情報)'!F138="",0,MIN('入力欄(差替情報)'!F138,'入力欄(差替情報)'!F49))</f>
        <v>#DIV/0!</v>
      </c>
      <c r="H28" s="41" t="e">
        <f>IF('入力欄(差替情報)'!G138="",0,MIN('入力欄(差替情報)'!G138,'入力欄(差替情報)'!G49))</f>
        <v>#DIV/0!</v>
      </c>
      <c r="I28" s="41" t="e">
        <f>IF('入力欄(差替情報)'!H138="",0,MIN('入力欄(差替情報)'!H138,'入力欄(差替情報)'!H49))</f>
        <v>#DIV/0!</v>
      </c>
      <c r="J28" s="41" t="e">
        <f>IF('入力欄(差替情報)'!I138="",0,MIN('入力欄(差替情報)'!I138,'入力欄(差替情報)'!I49))</f>
        <v>#DIV/0!</v>
      </c>
      <c r="K28" s="41" t="e">
        <f>IF('入力欄(差替情報)'!J138="",0,MIN('入力欄(差替情報)'!J138,'入力欄(差替情報)'!J49))</f>
        <v>#DIV/0!</v>
      </c>
      <c r="L28" s="41" t="e">
        <f>IF('入力欄(差替情報)'!K138="",0,MIN('入力欄(差替情報)'!K138,'入力欄(差替情報)'!K49))</f>
        <v>#DIV/0!</v>
      </c>
      <c r="M28" s="41" t="e">
        <f>IF('入力欄(差替情報)'!L138="",0,MIN('入力欄(差替情報)'!L138,'入力欄(差替情報)'!L49))</f>
        <v>#DIV/0!</v>
      </c>
      <c r="N28" s="41" t="e">
        <f>IF('入力欄(差替情報)'!M138="",0,MIN('入力欄(差替情報)'!M138,'入力欄(差替情報)'!M49))</f>
        <v>#DIV/0!</v>
      </c>
      <c r="O28" s="41" t="e">
        <f>IF('入力欄(差替情報)'!N138="",0,MIN('入力欄(差替情報)'!N138,'入力欄(差替情報)'!N49))</f>
        <v>#DIV/0!</v>
      </c>
      <c r="P28" s="41" t="e">
        <f>IF('入力欄(差替情報)'!O138="",0,MIN('入力欄(差替情報)'!O138,'入力欄(差替情報)'!O49))</f>
        <v>#DIV/0!</v>
      </c>
    </row>
    <row r="29" spans="1:16" ht="15.6" thickBot="1" x14ac:dyDescent="0.35">
      <c r="A29" s="52" t="s">
        <v>59</v>
      </c>
      <c r="B29" s="52"/>
      <c r="C29" s="52"/>
      <c r="D29" s="52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15.6" thickBot="1" x14ac:dyDescent="0.35">
      <c r="A30" s="62" t="s">
        <v>148</v>
      </c>
      <c r="B30" s="63"/>
      <c r="C30" s="63"/>
      <c r="D30" s="64"/>
      <c r="E30" s="41">
        <f>'入力欄(差替情報)'!D127</f>
        <v>0</v>
      </c>
      <c r="F30" s="41">
        <f>'入力欄(差替情報)'!E127</f>
        <v>0</v>
      </c>
      <c r="G30" s="41">
        <f>'入力欄(差替情報)'!F127</f>
        <v>0</v>
      </c>
      <c r="H30" s="41">
        <f>'入力欄(差替情報)'!G127</f>
        <v>0</v>
      </c>
      <c r="I30" s="41">
        <f>'入力欄(差替情報)'!H127</f>
        <v>0</v>
      </c>
      <c r="J30" s="41">
        <f>'入力欄(差替情報)'!I127</f>
        <v>0</v>
      </c>
      <c r="K30" s="41">
        <f>'入力欄(差替情報)'!J127</f>
        <v>0</v>
      </c>
      <c r="L30" s="41">
        <f>'入力欄(差替情報)'!K127</f>
        <v>0</v>
      </c>
      <c r="M30" s="41">
        <f>'入力欄(差替情報)'!L127</f>
        <v>0</v>
      </c>
      <c r="N30" s="41">
        <f>'入力欄(差替情報)'!M127</f>
        <v>0</v>
      </c>
      <c r="O30" s="41">
        <f>'入力欄(差替情報)'!N127</f>
        <v>0</v>
      </c>
      <c r="P30" s="41">
        <f>'入力欄(差替情報)'!O127</f>
        <v>0</v>
      </c>
    </row>
    <row r="31" spans="1:16" ht="15.6" thickBot="1" x14ac:dyDescent="0.35">
      <c r="A31" s="65" t="s">
        <v>149</v>
      </c>
      <c r="B31" s="66"/>
      <c r="C31" s="66"/>
      <c r="D31" s="67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15.6" thickBot="1" x14ac:dyDescent="0.35">
      <c r="A32" s="60" t="s">
        <v>62</v>
      </c>
      <c r="B32" s="59"/>
      <c r="C32" s="53" t="s">
        <v>63</v>
      </c>
      <c r="D32" s="53"/>
      <c r="E32" s="55" t="str">
        <f>IF('入力欄(基本情報)'!C15="","",'入力欄(基本情報)'!C15)</f>
        <v/>
      </c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1:16" ht="15.6" thickBot="1" x14ac:dyDescent="0.35">
      <c r="A33" s="59"/>
      <c r="B33" s="59"/>
      <c r="C33" s="53" t="s">
        <v>64</v>
      </c>
      <c r="D33" s="53"/>
      <c r="E33" s="55" t="str">
        <f>IF('入力欄(基本情報)'!C17="","",'入力欄(基本情報)'!C17)</f>
        <v/>
      </c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1:16" ht="15.6" thickBot="1" x14ac:dyDescent="0.35">
      <c r="A34" s="59"/>
      <c r="B34" s="59"/>
      <c r="C34" s="53" t="s">
        <v>65</v>
      </c>
      <c r="D34" s="53"/>
      <c r="E34" s="55" t="str">
        <f>IF('入力欄(基本情報)'!C26="","",'入力欄(基本情報)'!C26)</f>
        <v/>
      </c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 ht="15.6" thickBot="1" x14ac:dyDescent="0.35">
      <c r="A35" s="59"/>
      <c r="B35" s="59"/>
      <c r="C35" s="53" t="s">
        <v>66</v>
      </c>
      <c r="D35" s="53"/>
      <c r="E35" s="54" t="str">
        <f>IF('入力欄(基本情報)'!C18="","",'入力欄(基本情報)'!C18)</f>
        <v/>
      </c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6" ht="15.6" thickBot="1" x14ac:dyDescent="0.35">
      <c r="A36" s="59"/>
      <c r="B36" s="59"/>
      <c r="C36" s="53" t="s">
        <v>67</v>
      </c>
      <c r="D36" s="53"/>
      <c r="E36" s="55" t="str">
        <f>IF('入力欄(基本情報)'!C19="","",'入力欄(基本情報)'!C19)</f>
        <v/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1:16" ht="15.6" thickBot="1" x14ac:dyDescent="0.35">
      <c r="A37" s="59"/>
      <c r="B37" s="59"/>
      <c r="C37" s="53" t="s">
        <v>68</v>
      </c>
      <c r="D37" s="53"/>
      <c r="E37" s="55" t="str">
        <f>IF('入力欄(基本情報)'!C25="","",'入力欄(基本情報)'!C25)</f>
        <v/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 ht="15.6" thickBot="1" x14ac:dyDescent="0.35">
      <c r="A38" s="59"/>
      <c r="B38" s="59"/>
      <c r="C38" s="53" t="s">
        <v>69</v>
      </c>
      <c r="D38" s="53"/>
      <c r="E38" s="54" t="str">
        <f>IF('入力欄(基本情報)'!C20="","",'入力欄(基本情報)'!C20)</f>
        <v/>
      </c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6" ht="15.6" thickBot="1" x14ac:dyDescent="0.35">
      <c r="A39" s="59"/>
      <c r="B39" s="59"/>
      <c r="C39" s="53" t="s">
        <v>70</v>
      </c>
      <c r="D39" s="53"/>
      <c r="E39" s="55" t="str">
        <f>IF('入力欄(基本情報)'!C21="","",'入力欄(基本情報)'!C21)</f>
        <v/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</row>
    <row r="40" spans="1:16" ht="15.6" thickBot="1" x14ac:dyDescent="0.35">
      <c r="A40" s="59"/>
      <c r="B40" s="59"/>
      <c r="C40" s="53" t="s">
        <v>71</v>
      </c>
      <c r="D40" s="53"/>
      <c r="E40" s="54" t="str">
        <f>IF('入力欄(基本情報)'!C22="","",'入力欄(基本情報)'!C22)</f>
        <v/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ht="15.6" thickBot="1" x14ac:dyDescent="0.35">
      <c r="A41" s="59"/>
      <c r="B41" s="59"/>
      <c r="C41" s="53" t="s">
        <v>72</v>
      </c>
      <c r="D41" s="53"/>
      <c r="E41" s="55" t="str">
        <f>IF('入力欄(基本情報)'!C23="","",'入力欄(基本情報)'!C23)</f>
        <v/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6" ht="15.6" thickBot="1" x14ac:dyDescent="0.35">
      <c r="A42" s="59" t="s">
        <v>137</v>
      </c>
      <c r="B42" s="59"/>
      <c r="C42" s="59"/>
      <c r="D42" s="59"/>
      <c r="E42" s="39" t="s">
        <v>7</v>
      </c>
      <c r="F42" s="39" t="s">
        <v>8</v>
      </c>
      <c r="G42" s="39" t="s">
        <v>9</v>
      </c>
      <c r="H42" s="39" t="s">
        <v>10</v>
      </c>
      <c r="I42" s="39" t="s">
        <v>11</v>
      </c>
      <c r="J42" s="39" t="s">
        <v>12</v>
      </c>
      <c r="K42" s="39" t="s">
        <v>13</v>
      </c>
      <c r="L42" s="39" t="s">
        <v>14</v>
      </c>
      <c r="M42" s="39" t="s">
        <v>15</v>
      </c>
      <c r="N42" s="39" t="s">
        <v>16</v>
      </c>
      <c r="O42" s="39" t="s">
        <v>17</v>
      </c>
      <c r="P42" s="39" t="s">
        <v>18</v>
      </c>
    </row>
    <row r="43" spans="1:16" ht="15.6" thickBot="1" x14ac:dyDescent="0.35">
      <c r="A43" s="52" t="s">
        <v>124</v>
      </c>
      <c r="B43" s="52"/>
      <c r="C43" s="52"/>
      <c r="D43" s="52"/>
      <c r="E43" s="41">
        <f>IF('入力欄(差替情報)'!D49="","",'入力欄(差替情報)'!D49)</f>
        <v>0</v>
      </c>
      <c r="F43" s="41">
        <f>IF('入力欄(差替情報)'!E49="","",'入力欄(差替情報)'!E49)</f>
        <v>0</v>
      </c>
      <c r="G43" s="41">
        <f>IF('入力欄(差替情報)'!F49="","",'入力欄(差替情報)'!F49)</f>
        <v>0</v>
      </c>
      <c r="H43" s="41">
        <f>IF('入力欄(差替情報)'!G49="","",'入力欄(差替情報)'!G49)</f>
        <v>0</v>
      </c>
      <c r="I43" s="41">
        <f>IF('入力欄(差替情報)'!H49="","",'入力欄(差替情報)'!H49)</f>
        <v>0</v>
      </c>
      <c r="J43" s="41">
        <f>IF('入力欄(差替情報)'!I49="","",'入力欄(差替情報)'!I49)</f>
        <v>0</v>
      </c>
      <c r="K43" s="41">
        <f>IF('入力欄(差替情報)'!J49="","",'入力欄(差替情報)'!J49)</f>
        <v>0</v>
      </c>
      <c r="L43" s="41">
        <f>IF('入力欄(差替情報)'!K49="","",'入力欄(差替情報)'!K49)</f>
        <v>0</v>
      </c>
      <c r="M43" s="41">
        <f>IF('入力欄(差替情報)'!L49="","",'入力欄(差替情報)'!L49)</f>
        <v>0</v>
      </c>
      <c r="N43" s="41">
        <f>IF('入力欄(差替情報)'!M49="","",'入力欄(差替情報)'!M49)</f>
        <v>0</v>
      </c>
      <c r="O43" s="41">
        <f>IF('入力欄(差替情報)'!N49="","",'入力欄(差替情報)'!N49)</f>
        <v>0</v>
      </c>
      <c r="P43" s="41">
        <f>IF('入力欄(差替情報)'!O49="","",'入力欄(差替情報)'!O49)</f>
        <v>0</v>
      </c>
    </row>
    <row r="44" spans="1:16" ht="15.6" thickBot="1" x14ac:dyDescent="0.35">
      <c r="A44" s="52" t="s">
        <v>73</v>
      </c>
      <c r="B44" s="52"/>
      <c r="C44" s="52"/>
      <c r="D44" s="52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ht="15.6" thickBot="1" x14ac:dyDescent="0.35">
      <c r="A45" s="52" t="s">
        <v>74</v>
      </c>
      <c r="B45" s="52"/>
      <c r="C45" s="52"/>
      <c r="D45" s="52"/>
      <c r="E45" s="42" t="e">
        <f>E48</f>
        <v>#DIV/0!</v>
      </c>
      <c r="F45" s="42" t="e">
        <f t="shared" ref="F45:P45" si="0">F48</f>
        <v>#DIV/0!</v>
      </c>
      <c r="G45" s="42" t="e">
        <f t="shared" si="0"/>
        <v>#DIV/0!</v>
      </c>
      <c r="H45" s="42" t="e">
        <f t="shared" si="0"/>
        <v>#DIV/0!</v>
      </c>
      <c r="I45" s="42" t="e">
        <f t="shared" si="0"/>
        <v>#DIV/0!</v>
      </c>
      <c r="J45" s="42" t="e">
        <f t="shared" si="0"/>
        <v>#DIV/0!</v>
      </c>
      <c r="K45" s="42" t="e">
        <f t="shared" si="0"/>
        <v>#DIV/0!</v>
      </c>
      <c r="L45" s="42" t="e">
        <f t="shared" si="0"/>
        <v>#DIV/0!</v>
      </c>
      <c r="M45" s="42" t="e">
        <f t="shared" si="0"/>
        <v>#DIV/0!</v>
      </c>
      <c r="N45" s="42" t="e">
        <f t="shared" si="0"/>
        <v>#DIV/0!</v>
      </c>
      <c r="O45" s="42" t="e">
        <f t="shared" si="0"/>
        <v>#DIV/0!</v>
      </c>
      <c r="P45" s="42" t="e">
        <f t="shared" si="0"/>
        <v>#DIV/0!</v>
      </c>
    </row>
    <row r="46" spans="1:16" ht="15.6" thickBot="1" x14ac:dyDescent="0.35">
      <c r="A46" s="52" t="s">
        <v>75</v>
      </c>
      <c r="B46" s="52"/>
      <c r="C46" s="52"/>
      <c r="D46" s="52"/>
      <c r="E46" s="42" t="e">
        <f t="shared" ref="E46:P46" si="1">E28+E30</f>
        <v>#DIV/0!</v>
      </c>
      <c r="F46" s="42" t="e">
        <f t="shared" si="1"/>
        <v>#DIV/0!</v>
      </c>
      <c r="G46" s="42" t="e">
        <f t="shared" si="1"/>
        <v>#DIV/0!</v>
      </c>
      <c r="H46" s="42" t="e">
        <f t="shared" si="1"/>
        <v>#DIV/0!</v>
      </c>
      <c r="I46" s="42" t="e">
        <f t="shared" si="1"/>
        <v>#DIV/0!</v>
      </c>
      <c r="J46" s="42" t="e">
        <f t="shared" si="1"/>
        <v>#DIV/0!</v>
      </c>
      <c r="K46" s="42" t="e">
        <f t="shared" si="1"/>
        <v>#DIV/0!</v>
      </c>
      <c r="L46" s="42" t="e">
        <f t="shared" si="1"/>
        <v>#DIV/0!</v>
      </c>
      <c r="M46" s="42" t="e">
        <f t="shared" si="1"/>
        <v>#DIV/0!</v>
      </c>
      <c r="N46" s="42" t="e">
        <f t="shared" si="1"/>
        <v>#DIV/0!</v>
      </c>
      <c r="O46" s="42" t="e">
        <f t="shared" si="1"/>
        <v>#DIV/0!</v>
      </c>
      <c r="P46" s="42" t="e">
        <f t="shared" si="1"/>
        <v>#DIV/0!</v>
      </c>
    </row>
    <row r="47" spans="1:16" ht="15.6" thickBot="1" x14ac:dyDescent="0.35">
      <c r="A47" s="52" t="s">
        <v>76</v>
      </c>
      <c r="B47" s="52"/>
      <c r="C47" s="52"/>
      <c r="D47" s="52"/>
      <c r="E47" s="58">
        <f>'入力欄(差替情報)'!D128+'入力欄(差替情報)'!D140</f>
        <v>0</v>
      </c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</row>
    <row r="48" spans="1:16" ht="15.6" thickBot="1" x14ac:dyDescent="0.35">
      <c r="A48" s="52" t="s">
        <v>77</v>
      </c>
      <c r="B48" s="52"/>
      <c r="C48" s="52"/>
      <c r="D48" s="52"/>
      <c r="E48" s="42" t="e">
        <f>MAX(E43-E46,0)</f>
        <v>#DIV/0!</v>
      </c>
      <c r="F48" s="42" t="e">
        <f t="shared" ref="F48:P48" si="2">MAX(F43-F46,0)</f>
        <v>#DIV/0!</v>
      </c>
      <c r="G48" s="42" t="e">
        <f t="shared" si="2"/>
        <v>#DIV/0!</v>
      </c>
      <c r="H48" s="42" t="e">
        <f t="shared" si="2"/>
        <v>#DIV/0!</v>
      </c>
      <c r="I48" s="42" t="e">
        <f t="shared" si="2"/>
        <v>#DIV/0!</v>
      </c>
      <c r="J48" s="42" t="e">
        <f t="shared" si="2"/>
        <v>#DIV/0!</v>
      </c>
      <c r="K48" s="42" t="e">
        <f t="shared" si="2"/>
        <v>#DIV/0!</v>
      </c>
      <c r="L48" s="42" t="e">
        <f t="shared" si="2"/>
        <v>#DIV/0!</v>
      </c>
      <c r="M48" s="42" t="e">
        <f t="shared" si="2"/>
        <v>#DIV/0!</v>
      </c>
      <c r="N48" s="42" t="e">
        <f t="shared" si="2"/>
        <v>#DIV/0!</v>
      </c>
      <c r="O48" s="42" t="e">
        <f t="shared" si="2"/>
        <v>#DIV/0!</v>
      </c>
      <c r="P48" s="42" t="e">
        <f t="shared" si="2"/>
        <v>#DIV/0!</v>
      </c>
    </row>
    <row r="49" spans="1:16" ht="15.6" thickBot="1" x14ac:dyDescent="0.35">
      <c r="A49" s="52" t="s">
        <v>78</v>
      </c>
      <c r="B49" s="52"/>
      <c r="C49" s="52"/>
      <c r="D49" s="52"/>
      <c r="E49" s="58">
        <f>MAX('入力欄(差替情報)'!D50-E47,0)</f>
        <v>0</v>
      </c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</row>
    <row r="50" spans="1:16" ht="15.6" thickBot="1" x14ac:dyDescent="0.35">
      <c r="A50" s="52" t="s">
        <v>79</v>
      </c>
      <c r="B50" s="52"/>
      <c r="C50" s="52"/>
      <c r="D50" s="52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ht="15.6" thickBot="1" x14ac:dyDescent="0.35">
      <c r="A51" s="52" t="s">
        <v>80</v>
      </c>
      <c r="B51" s="52"/>
      <c r="C51" s="52"/>
      <c r="D51" s="52"/>
      <c r="E51" s="5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</row>
    <row r="52" spans="1:16" ht="15.6" thickBot="1" x14ac:dyDescent="0.35">
      <c r="A52" s="52" t="s">
        <v>81</v>
      </c>
      <c r="B52" s="52"/>
      <c r="C52" s="52"/>
      <c r="D52" s="52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ht="15.6" thickBot="1" x14ac:dyDescent="0.35">
      <c r="A53" s="52" t="s">
        <v>82</v>
      </c>
      <c r="B53" s="52"/>
      <c r="C53" s="52"/>
      <c r="D53" s="52"/>
      <c r="E53" s="56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</row>
  </sheetData>
  <sheetProtection algorithmName="SHA-512" hashValue="DhmJ31LU5KRJoLG82Jbmkfpa+nEjeE1gL88mS0GFaqtqBZbh9XGgBic/2m3jKhgtSzT9hInh7w0g4BpIQ6YY5Q==" saltValue="o4FzgBE9QRsTXY8mK5iAGg==" spinCount="100000" sheet="1" objects="1" scenarios="1"/>
  <mergeCells count="79">
    <mergeCell ref="A1:D1"/>
    <mergeCell ref="A2:C2"/>
    <mergeCell ref="A4:Q4"/>
    <mergeCell ref="A6:Q6"/>
    <mergeCell ref="A11:D11"/>
    <mergeCell ref="E11:P11"/>
    <mergeCell ref="A12:D12"/>
    <mergeCell ref="E12:P12"/>
    <mergeCell ref="A13:D13"/>
    <mergeCell ref="E13:P13"/>
    <mergeCell ref="A14:D14"/>
    <mergeCell ref="E14:P14"/>
    <mergeCell ref="A15:D15"/>
    <mergeCell ref="E15:P15"/>
    <mergeCell ref="A16:D16"/>
    <mergeCell ref="E16:P16"/>
    <mergeCell ref="A17:D17"/>
    <mergeCell ref="E17:P17"/>
    <mergeCell ref="A18:D18"/>
    <mergeCell ref="E18:P18"/>
    <mergeCell ref="A19:D19"/>
    <mergeCell ref="E19:P19"/>
    <mergeCell ref="A20:D20"/>
    <mergeCell ref="E20:P20"/>
    <mergeCell ref="A30:D30"/>
    <mergeCell ref="A31:D31"/>
    <mergeCell ref="E38:P38"/>
    <mergeCell ref="A21:D21"/>
    <mergeCell ref="E21:P21"/>
    <mergeCell ref="A22:D22"/>
    <mergeCell ref="E22:P22"/>
    <mergeCell ref="A23:D23"/>
    <mergeCell ref="E23:P23"/>
    <mergeCell ref="A26:D26"/>
    <mergeCell ref="E26:P26"/>
    <mergeCell ref="A27:D27"/>
    <mergeCell ref="A28:D28"/>
    <mergeCell ref="A29:D29"/>
    <mergeCell ref="A24:B25"/>
    <mergeCell ref="C24:D24"/>
    <mergeCell ref="E24:P24"/>
    <mergeCell ref="C25:D25"/>
    <mergeCell ref="E25:P25"/>
    <mergeCell ref="C39:D39"/>
    <mergeCell ref="E39:P39"/>
    <mergeCell ref="A32:B41"/>
    <mergeCell ref="C32:D32"/>
    <mergeCell ref="E32:P32"/>
    <mergeCell ref="C33:D33"/>
    <mergeCell ref="E33:P33"/>
    <mergeCell ref="C34:D34"/>
    <mergeCell ref="E34:P34"/>
    <mergeCell ref="E35:P35"/>
    <mergeCell ref="C36:D36"/>
    <mergeCell ref="E36:P36"/>
    <mergeCell ref="C37:D37"/>
    <mergeCell ref="E37:P37"/>
    <mergeCell ref="C38:D38"/>
    <mergeCell ref="C35:D35"/>
    <mergeCell ref="A53:D53"/>
    <mergeCell ref="E53:P53"/>
    <mergeCell ref="A49:D49"/>
    <mergeCell ref="E49:P49"/>
    <mergeCell ref="A50:D50"/>
    <mergeCell ref="A51:D51"/>
    <mergeCell ref="E51:P51"/>
    <mergeCell ref="A52:D52"/>
    <mergeCell ref="A48:D48"/>
    <mergeCell ref="C40:D40"/>
    <mergeCell ref="E40:P40"/>
    <mergeCell ref="C41:D41"/>
    <mergeCell ref="E41:P41"/>
    <mergeCell ref="A42:D42"/>
    <mergeCell ref="A43:D43"/>
    <mergeCell ref="A44:D44"/>
    <mergeCell ref="A45:D45"/>
    <mergeCell ref="A46:D46"/>
    <mergeCell ref="A47:D47"/>
    <mergeCell ref="E47:P47"/>
  </mergeCells>
  <phoneticPr fontId="2"/>
  <dataValidations count="7">
    <dataValidation type="list" allowBlank="1" showInputMessage="1" showErrorMessage="1" sqref="E23:P23" xr:uid="{0D1FC11B-E416-439C-82FA-FAAFFCE3F4A5}">
      <formula1>"北海道,東北,東京,中部,北陸,関西,中国,四国,九州"</formula1>
    </dataValidation>
    <dataValidation type="list" allowBlank="1" showInputMessage="1" showErrorMessage="1" sqref="E15:P15" xr:uid="{102B3EA3-D208-4992-AD3A-324412ABED75}">
      <formula1>"発電機トラブル,経済的な電源等差替"</formula1>
    </dataValidation>
    <dataValidation type="list" allowBlank="1" showInputMessage="1" showErrorMessage="1" error="リストより選択してください" sqref="E35:P35 E38:P38" xr:uid="{B082D4E5-6C77-4DDB-9B34-4E2D61D4C78C}">
      <formula1>"落札,非落札,非応札"</formula1>
    </dataValidation>
    <dataValidation type="list" allowBlank="1" showInputMessage="1" showErrorMessage="1" sqref="E40:P40" xr:uid="{3617D83F-5965-431E-8854-15D1EC2A1CEE}">
      <formula1>"落札,非落札,非応札"</formula1>
    </dataValidation>
    <dataValidation type="list" allowBlank="1" showInputMessage="1" showErrorMessage="1" error="リストより選択してください" sqref="E14:P14" xr:uid="{81936D69-A18A-4FCA-91D6-58540075DA4C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allowBlank="1" showInputMessage="1" showErrorMessage="1" error="リストより選択してください" sqref="E13:P13" xr:uid="{4990FB97-E945-40CE-B1ED-E062EF46109C}"/>
    <dataValidation type="list" allowBlank="1" showInputMessage="1" showErrorMessage="1" error="リストより選択してください" sqref="E12:P12" xr:uid="{E1BA3775-7C97-4BDA-B345-C153CD85FEDA}">
      <formula1>"差替先掲示板への掲載,電源等差替への申込"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0748-52D4-4CC0-A905-BB6629A8E19C}">
  <sheetPr codeName="Sheet14">
    <tabColor rgb="FF0070C0"/>
  </sheetPr>
  <dimension ref="B2:C5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42</v>
      </c>
    </row>
    <row r="3" spans="2:3" x14ac:dyDescent="0.3">
      <c r="B3" s="1" t="s">
        <v>41</v>
      </c>
      <c r="C3" s="10" t="s">
        <v>142</v>
      </c>
    </row>
    <row r="4" spans="2:3" x14ac:dyDescent="0.3">
      <c r="B4" s="1" t="s">
        <v>41</v>
      </c>
      <c r="C4" s="10"/>
    </row>
    <row r="5" spans="2:3" x14ac:dyDescent="0.3">
      <c r="C5" s="10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434C-B0DA-4F59-B781-59A4B5CDEE6B}">
  <sheetPr>
    <tabColor rgb="FF0070C0"/>
  </sheetPr>
  <dimension ref="A1:AI46"/>
  <sheetViews>
    <sheetView zoomScale="70" zoomScaleNormal="70" workbookViewId="0">
      <selection activeCell="B32" sqref="B32"/>
    </sheetView>
  </sheetViews>
  <sheetFormatPr defaultColWidth="9" defaultRowHeight="15" x14ac:dyDescent="0.3"/>
  <cols>
    <col min="1" max="1" width="29.109375" style="1" customWidth="1"/>
    <col min="2" max="2" width="11.21875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10.77734375" style="1" bestFit="1" customWidth="1"/>
    <col min="12" max="12" width="4" style="1" customWidth="1"/>
    <col min="13" max="13" width="6" style="1" customWidth="1"/>
    <col min="14" max="14" width="13.21875" style="1" customWidth="1"/>
    <col min="15" max="15" width="9.77734375" style="1" customWidth="1"/>
    <col min="16" max="16" width="13.33203125" style="1" bestFit="1" customWidth="1"/>
    <col min="17" max="22" width="9.77734375" style="1" bestFit="1" customWidth="1"/>
    <col min="23" max="23" width="9.88671875" style="1" customWidth="1"/>
    <col min="24" max="24" width="5.6640625" style="1" customWidth="1"/>
    <col min="25" max="25" width="6.6640625" style="1" customWidth="1"/>
    <col min="26" max="26" width="14.6640625" style="1" customWidth="1"/>
    <col min="27" max="27" width="9.77734375" style="1" customWidth="1"/>
    <col min="28" max="28" width="13.33203125" style="1" bestFit="1" customWidth="1"/>
    <col min="29" max="34" width="9.77734375" style="1" bestFit="1" customWidth="1"/>
    <col min="35" max="35" width="12.6640625" style="1" customWidth="1"/>
    <col min="36" max="16384" width="9" style="1"/>
  </cols>
  <sheetData>
    <row r="1" spans="1:35" x14ac:dyDescent="0.3">
      <c r="J1" s="2" t="s">
        <v>30</v>
      </c>
      <c r="V1" s="2" t="s">
        <v>30</v>
      </c>
      <c r="AH1" s="2" t="s">
        <v>30</v>
      </c>
    </row>
    <row r="2" spans="1:35" x14ac:dyDescent="0.3"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47" t="s">
        <v>29</v>
      </c>
      <c r="N2" s="47" t="s">
        <v>21</v>
      </c>
      <c r="O2" s="47" t="s">
        <v>22</v>
      </c>
      <c r="P2" s="47" t="s">
        <v>23</v>
      </c>
      <c r="Q2" s="47" t="s">
        <v>24</v>
      </c>
      <c r="R2" s="47" t="s">
        <v>25</v>
      </c>
      <c r="S2" s="47" t="s">
        <v>26</v>
      </c>
      <c r="T2" s="47" t="s">
        <v>27</v>
      </c>
      <c r="U2" s="47" t="s">
        <v>28</v>
      </c>
      <c r="V2" s="47" t="s">
        <v>29</v>
      </c>
      <c r="Z2" s="47" t="s">
        <v>21</v>
      </c>
      <c r="AA2" s="47" t="s">
        <v>22</v>
      </c>
      <c r="AB2" s="47" t="s">
        <v>23</v>
      </c>
      <c r="AC2" s="47" t="s">
        <v>24</v>
      </c>
      <c r="AD2" s="47" t="s">
        <v>25</v>
      </c>
      <c r="AE2" s="47" t="s">
        <v>26</v>
      </c>
      <c r="AF2" s="47" t="s">
        <v>27</v>
      </c>
      <c r="AG2" s="47" t="s">
        <v>28</v>
      </c>
      <c r="AH2" s="47" t="s">
        <v>29</v>
      </c>
    </row>
    <row r="3" spans="1:35" x14ac:dyDescent="0.3">
      <c r="A3" s="1" t="s">
        <v>37</v>
      </c>
      <c r="B3" s="5" t="s">
        <v>33</v>
      </c>
      <c r="M3" s="1" t="s">
        <v>37</v>
      </c>
      <c r="N3" s="6" t="s">
        <v>34</v>
      </c>
      <c r="O3" s="2"/>
      <c r="P3" s="2"/>
      <c r="Q3" s="2"/>
      <c r="R3" s="2"/>
      <c r="S3" s="2"/>
      <c r="T3" s="2"/>
      <c r="U3" s="2"/>
      <c r="V3" s="2"/>
      <c r="W3" s="2"/>
      <c r="Y3" s="1" t="s">
        <v>37</v>
      </c>
      <c r="Z3" s="6" t="s">
        <v>35</v>
      </c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3">
      <c r="A4" s="2" t="s">
        <v>7</v>
      </c>
      <c r="B4" s="46">
        <v>1.5824478106674287E-2</v>
      </c>
      <c r="C4" s="46">
        <v>3.3832778500540429E-2</v>
      </c>
      <c r="D4" s="46">
        <v>1.8009918837883759E-2</v>
      </c>
      <c r="E4" s="46">
        <v>3.7425905167696637E-2</v>
      </c>
      <c r="F4" s="46">
        <v>9.2068893577094996E-2</v>
      </c>
      <c r="G4" s="46">
        <v>3.6550934017184469E-2</v>
      </c>
      <c r="H4" s="46">
        <v>4.0389664489884687E-2</v>
      </c>
      <c r="I4" s="46">
        <v>4.2012465912438499E-2</v>
      </c>
      <c r="J4" s="46">
        <v>8.5649042294366224E-3</v>
      </c>
      <c r="M4" s="2" t="s">
        <v>7</v>
      </c>
      <c r="N4" s="46">
        <v>0.20566125897077683</v>
      </c>
      <c r="O4" s="46">
        <v>0.35368760386068149</v>
      </c>
      <c r="P4" s="46">
        <v>0.37733874245864168</v>
      </c>
      <c r="Q4" s="46">
        <v>0.2167884867037044</v>
      </c>
      <c r="R4" s="46">
        <v>0.19568814021856254</v>
      </c>
      <c r="S4" s="46">
        <v>0.30240740145203954</v>
      </c>
      <c r="T4" s="46">
        <v>0.1435175030208293</v>
      </c>
      <c r="U4" s="46">
        <v>0.18847703745496103</v>
      </c>
      <c r="V4" s="46">
        <v>0.13481901377077393</v>
      </c>
      <c r="Y4" s="2" t="s">
        <v>7</v>
      </c>
      <c r="Z4" s="46">
        <v>0.35169995861341047</v>
      </c>
      <c r="AA4" s="46">
        <v>0.67996232500948273</v>
      </c>
      <c r="AB4" s="46">
        <v>0.48560028334614264</v>
      </c>
      <c r="AC4" s="46">
        <v>0.46179760373612694</v>
      </c>
      <c r="AD4" s="46">
        <v>0.62026375038861559</v>
      </c>
      <c r="AE4" s="46">
        <v>0.47576394108807851</v>
      </c>
      <c r="AF4" s="46">
        <v>0.46330876122731568</v>
      </c>
      <c r="AG4" s="46">
        <v>0.43306545472373831</v>
      </c>
      <c r="AH4" s="46">
        <v>0.25697455034519179</v>
      </c>
    </row>
    <row r="5" spans="1:35" x14ac:dyDescent="0.3">
      <c r="A5" s="2" t="s">
        <v>8</v>
      </c>
      <c r="B5" s="46">
        <v>5.0835864931602331E-2</v>
      </c>
      <c r="C5" s="46">
        <v>0.1221103529452837</v>
      </c>
      <c r="D5" s="46">
        <v>9.0380082899363903E-2</v>
      </c>
      <c r="E5" s="46">
        <v>0.10991738481944495</v>
      </c>
      <c r="F5" s="46">
        <v>0.15753602414018009</v>
      </c>
      <c r="G5" s="46">
        <v>0.12715696630474729</v>
      </c>
      <c r="H5" s="46">
        <v>0.16992280778250349</v>
      </c>
      <c r="I5" s="46">
        <v>0.17191345313333739</v>
      </c>
      <c r="J5" s="46">
        <v>5.1866738738679898E-2</v>
      </c>
      <c r="M5" s="2" t="s">
        <v>8</v>
      </c>
      <c r="N5" s="46">
        <v>0.14890407878404832</v>
      </c>
      <c r="O5" s="46">
        <v>0.14867892574330335</v>
      </c>
      <c r="P5" s="46">
        <v>0.10589689832191217</v>
      </c>
      <c r="Q5" s="46">
        <v>8.5433477627168755E-2</v>
      </c>
      <c r="R5" s="46">
        <v>9.9501983423401719E-2</v>
      </c>
      <c r="S5" s="46">
        <v>0.17698074178841958</v>
      </c>
      <c r="T5" s="46">
        <v>9.8392041086618462E-2</v>
      </c>
      <c r="U5" s="46">
        <v>0.17376768239319093</v>
      </c>
      <c r="V5" s="46">
        <v>7.5933966172333431E-2</v>
      </c>
      <c r="Y5" s="2" t="s">
        <v>8</v>
      </c>
      <c r="Z5" s="46">
        <v>0.56610079561068882</v>
      </c>
      <c r="AA5" s="46">
        <v>0.70095840958579514</v>
      </c>
      <c r="AB5" s="46">
        <v>0.57923613450828615</v>
      </c>
      <c r="AC5" s="46">
        <v>0.50753056297784949</v>
      </c>
      <c r="AD5" s="46">
        <v>0.67264516113086292</v>
      </c>
      <c r="AE5" s="46">
        <v>0.54732689761194253</v>
      </c>
      <c r="AF5" s="46">
        <v>0.32896729560796745</v>
      </c>
      <c r="AG5" s="46">
        <v>0.44250383938268373</v>
      </c>
      <c r="AH5" s="46">
        <v>0.28595480848273247</v>
      </c>
    </row>
    <row r="6" spans="1:35" x14ac:dyDescent="0.3">
      <c r="A6" s="2" t="s">
        <v>9</v>
      </c>
      <c r="B6" s="46">
        <v>8.3629720986124159E-2</v>
      </c>
      <c r="C6" s="46">
        <v>0.18477360527336767</v>
      </c>
      <c r="D6" s="46">
        <v>0.15644316253225818</v>
      </c>
      <c r="E6" s="46">
        <v>0.17466286512394247</v>
      </c>
      <c r="F6" s="46">
        <v>0.22656171698956912</v>
      </c>
      <c r="G6" s="46">
        <v>0.17300473355888604</v>
      </c>
      <c r="H6" s="46">
        <v>0.17483886097563209</v>
      </c>
      <c r="I6" s="46">
        <v>0.19255298596289727</v>
      </c>
      <c r="J6" s="46">
        <v>0.10585584008229484</v>
      </c>
      <c r="M6" s="2" t="s">
        <v>9</v>
      </c>
      <c r="N6" s="46">
        <v>0.14330131579989602</v>
      </c>
      <c r="O6" s="46">
        <v>0.11981846886362971</v>
      </c>
      <c r="P6" s="46">
        <v>0.11588966725397558</v>
      </c>
      <c r="Q6" s="46">
        <v>0.11440285507964018</v>
      </c>
      <c r="R6" s="46">
        <v>6.9747467285170214E-2</v>
      </c>
      <c r="S6" s="46">
        <v>0.18728457980017615</v>
      </c>
      <c r="T6" s="46">
        <v>0.11151328267581773</v>
      </c>
      <c r="U6" s="46">
        <v>0.18464454020540103</v>
      </c>
      <c r="V6" s="46">
        <v>0.12374822487119318</v>
      </c>
      <c r="Y6" s="2" t="s">
        <v>9</v>
      </c>
      <c r="Z6" s="46">
        <v>0.52116385743912674</v>
      </c>
      <c r="AA6" s="46">
        <v>0.4999771558617202</v>
      </c>
      <c r="AB6" s="46">
        <v>0.55667209610409596</v>
      </c>
      <c r="AC6" s="46">
        <v>0.49228151425532868</v>
      </c>
      <c r="AD6" s="46">
        <v>0.55258802038193477</v>
      </c>
      <c r="AE6" s="46">
        <v>0.54423439791026185</v>
      </c>
      <c r="AF6" s="46">
        <v>0.35261316138855636</v>
      </c>
      <c r="AG6" s="46">
        <v>0.54602683338942426</v>
      </c>
      <c r="AH6" s="46">
        <v>0.44059380808994386</v>
      </c>
    </row>
    <row r="7" spans="1:35" x14ac:dyDescent="0.3">
      <c r="A7" s="2" t="s">
        <v>10</v>
      </c>
      <c r="B7" s="46">
        <v>9.2021892725080726E-2</v>
      </c>
      <c r="C7" s="46">
        <v>0.17574545913534315</v>
      </c>
      <c r="D7" s="46">
        <v>0.20369980038487043</v>
      </c>
      <c r="E7" s="46">
        <v>0.23088677578493264</v>
      </c>
      <c r="F7" s="46">
        <v>0.30180844590918554</v>
      </c>
      <c r="G7" s="46">
        <v>0.23929297066723862</v>
      </c>
      <c r="H7" s="46">
        <v>0.26582322261776947</v>
      </c>
      <c r="I7" s="46">
        <v>0.27134449604932248</v>
      </c>
      <c r="J7" s="46">
        <v>0.11930985823111726</v>
      </c>
      <c r="M7" s="2" t="s">
        <v>10</v>
      </c>
      <c r="N7" s="46">
        <v>0.12800315373731502</v>
      </c>
      <c r="O7" s="46">
        <v>9.3495670310585505E-2</v>
      </c>
      <c r="P7" s="46">
        <v>0.15418891837245743</v>
      </c>
      <c r="Q7" s="46">
        <v>0.12655565080155667</v>
      </c>
      <c r="R7" s="46">
        <v>8.0497886914612349E-2</v>
      </c>
      <c r="S7" s="46">
        <v>8.3317513554640565E-2</v>
      </c>
      <c r="T7" s="46">
        <v>7.945997817154267E-2</v>
      </c>
      <c r="U7" s="46">
        <v>8.6639033664470316E-2</v>
      </c>
      <c r="V7" s="46">
        <v>5.5020531394341869E-2</v>
      </c>
      <c r="Y7" s="2" t="s">
        <v>10</v>
      </c>
      <c r="Z7" s="46">
        <v>0.37545061381287465</v>
      </c>
      <c r="AA7" s="46">
        <v>0.46400588058553099</v>
      </c>
      <c r="AB7" s="46">
        <v>0.49960776424962061</v>
      </c>
      <c r="AC7" s="46">
        <v>0.51519392177747192</v>
      </c>
      <c r="AD7" s="46">
        <v>0.51577130214585387</v>
      </c>
      <c r="AE7" s="46">
        <v>0.56514530731825863</v>
      </c>
      <c r="AF7" s="46">
        <v>0.45415508474416066</v>
      </c>
      <c r="AG7" s="46">
        <v>0.59667611851333524</v>
      </c>
      <c r="AH7" s="46">
        <v>0.44171747441208864</v>
      </c>
    </row>
    <row r="8" spans="1:35" x14ac:dyDescent="0.3">
      <c r="A8" s="2" t="s">
        <v>11</v>
      </c>
      <c r="B8" s="46">
        <v>8.4135538852491559E-2</v>
      </c>
      <c r="C8" s="46">
        <v>0.21382967065388117</v>
      </c>
      <c r="D8" s="46">
        <v>0.21242088540426071</v>
      </c>
      <c r="E8" s="46">
        <v>0.21137851134872496</v>
      </c>
      <c r="F8" s="46">
        <v>0.29943224867335899</v>
      </c>
      <c r="G8" s="46">
        <v>0.23530731862687695</v>
      </c>
      <c r="H8" s="46">
        <v>0.25247977194835525</v>
      </c>
      <c r="I8" s="46">
        <v>0.28272059960060847</v>
      </c>
      <c r="J8" s="46">
        <v>0.11133785193324122</v>
      </c>
      <c r="M8" s="2" t="s">
        <v>11</v>
      </c>
      <c r="N8" s="46">
        <v>7.9007996902087124E-2</v>
      </c>
      <c r="O8" s="46">
        <v>0.1141258070480968</v>
      </c>
      <c r="P8" s="46">
        <v>6.8836759411112447E-2</v>
      </c>
      <c r="Q8" s="46">
        <v>0.14708106160419163</v>
      </c>
      <c r="R8" s="46">
        <v>7.1751453435798418E-2</v>
      </c>
      <c r="S8" s="46">
        <v>0.14167882970255607</v>
      </c>
      <c r="T8" s="46">
        <v>9.3861917361184696E-2</v>
      </c>
      <c r="U8" s="46">
        <v>0.13209600988017497</v>
      </c>
      <c r="V8" s="46">
        <v>5.7542010464830276E-2</v>
      </c>
      <c r="Y8" s="2" t="s">
        <v>11</v>
      </c>
      <c r="Z8" s="46">
        <v>0.3702463647558461</v>
      </c>
      <c r="AA8" s="46">
        <v>0.41486423165039249</v>
      </c>
      <c r="AB8" s="46">
        <v>0.48247185876481524</v>
      </c>
      <c r="AC8" s="46">
        <v>0.45144121265361398</v>
      </c>
      <c r="AD8" s="46">
        <v>0.42217341166361688</v>
      </c>
      <c r="AE8" s="46">
        <v>0.47191169861967769</v>
      </c>
      <c r="AF8" s="46">
        <v>0.3203537715155324</v>
      </c>
      <c r="AG8" s="46">
        <v>0.48295827166853306</v>
      </c>
      <c r="AH8" s="46">
        <v>0.35621049769352575</v>
      </c>
    </row>
    <row r="9" spans="1:35" x14ac:dyDescent="0.3">
      <c r="A9" s="2" t="s">
        <v>12</v>
      </c>
      <c r="B9" s="46">
        <v>5.4749175297383164E-2</v>
      </c>
      <c r="C9" s="46">
        <v>0.13820824285492184</v>
      </c>
      <c r="D9" s="46">
        <v>0.14048841158160871</v>
      </c>
      <c r="E9" s="46">
        <v>0.14929869096602236</v>
      </c>
      <c r="F9" s="46">
        <v>0.19895649118216871</v>
      </c>
      <c r="G9" s="46">
        <v>0.15343215525955251</v>
      </c>
      <c r="H9" s="46">
        <v>0.15859949313381044</v>
      </c>
      <c r="I9" s="46">
        <v>0.18804759991031827</v>
      </c>
      <c r="J9" s="46">
        <v>0.10576185583075627</v>
      </c>
      <c r="M9" s="2" t="s">
        <v>12</v>
      </c>
      <c r="N9" s="46">
        <v>0.11006849700696829</v>
      </c>
      <c r="O9" s="46">
        <v>0.13265699109273404</v>
      </c>
      <c r="P9" s="46">
        <v>0.16507564147350001</v>
      </c>
      <c r="Q9" s="46">
        <v>0.11304353502406103</v>
      </c>
      <c r="R9" s="46">
        <v>0.1058677689356002</v>
      </c>
      <c r="S9" s="46">
        <v>0.13330933888560592</v>
      </c>
      <c r="T9" s="46">
        <v>9.5508034932883151E-2</v>
      </c>
      <c r="U9" s="46">
        <v>0.15704036444813446</v>
      </c>
      <c r="V9" s="46">
        <v>6.9882946954272787E-2</v>
      </c>
      <c r="Y9" s="2" t="s">
        <v>12</v>
      </c>
      <c r="Z9" s="46">
        <v>0.3044630718978687</v>
      </c>
      <c r="AA9" s="46">
        <v>0.37858264433580291</v>
      </c>
      <c r="AB9" s="46">
        <v>0.47195787572558462</v>
      </c>
      <c r="AC9" s="46">
        <v>0.44837662639476206</v>
      </c>
      <c r="AD9" s="46">
        <v>0.38956498878433921</v>
      </c>
      <c r="AE9" s="46">
        <v>0.43608496897641225</v>
      </c>
      <c r="AF9" s="46">
        <v>0.3635694233434984</v>
      </c>
      <c r="AG9" s="46">
        <v>0.48320487325577138</v>
      </c>
      <c r="AH9" s="46">
        <v>0.36889558997867489</v>
      </c>
    </row>
    <row r="10" spans="1:35" x14ac:dyDescent="0.3">
      <c r="A10" s="2" t="s">
        <v>13</v>
      </c>
      <c r="B10" s="46">
        <v>1.1211998738606274E-2</v>
      </c>
      <c r="C10" s="46">
        <v>8.5599201799168009E-2</v>
      </c>
      <c r="D10" s="46">
        <v>8.7732669868104518E-2</v>
      </c>
      <c r="E10" s="46">
        <v>7.9866087722416032E-2</v>
      </c>
      <c r="F10" s="46">
        <v>0.11660736264775003</v>
      </c>
      <c r="G10" s="46">
        <v>9.3722852232453358E-2</v>
      </c>
      <c r="H10" s="46">
        <v>0.10417400429253276</v>
      </c>
      <c r="I10" s="46">
        <v>0.12624446321729049</v>
      </c>
      <c r="J10" s="46">
        <v>7.973640078022505E-2</v>
      </c>
      <c r="M10" s="2" t="s">
        <v>13</v>
      </c>
      <c r="N10" s="46">
        <v>0.15077911791632834</v>
      </c>
      <c r="O10" s="46">
        <v>0.19901707310985245</v>
      </c>
      <c r="P10" s="46">
        <v>0.27101684958132599</v>
      </c>
      <c r="Q10" s="46">
        <v>0.15086072435296077</v>
      </c>
      <c r="R10" s="46">
        <v>0.17171564672763959</v>
      </c>
      <c r="S10" s="46">
        <v>0.17653905790155192</v>
      </c>
      <c r="T10" s="46">
        <v>0.13378555997568728</v>
      </c>
      <c r="U10" s="46">
        <v>0.18463634144671603</v>
      </c>
      <c r="V10" s="46">
        <v>0.11489716781084956</v>
      </c>
      <c r="Y10" s="2" t="s">
        <v>13</v>
      </c>
      <c r="Z10" s="46">
        <v>0.25903733770079146</v>
      </c>
      <c r="AA10" s="46">
        <v>0.2804107233526395</v>
      </c>
      <c r="AB10" s="46">
        <v>0.36435983586962079</v>
      </c>
      <c r="AC10" s="46">
        <v>0.36081261691954475</v>
      </c>
      <c r="AD10" s="46">
        <v>0.29672517031569873</v>
      </c>
      <c r="AE10" s="46">
        <v>0.31010086029236711</v>
      </c>
      <c r="AF10" s="46">
        <v>0.22989935619156546</v>
      </c>
      <c r="AG10" s="46">
        <v>0.37366240360833158</v>
      </c>
      <c r="AH10" s="46">
        <v>0.27180646726346941</v>
      </c>
    </row>
    <row r="11" spans="1:35" x14ac:dyDescent="0.3">
      <c r="A11" s="2" t="s">
        <v>14</v>
      </c>
      <c r="B11" s="46">
        <v>7.3419967529196007E-3</v>
      </c>
      <c r="C11" s="46">
        <v>1.2145923084649009E-2</v>
      </c>
      <c r="D11" s="46">
        <v>5.4881529978057179E-3</v>
      </c>
      <c r="E11" s="46">
        <v>1.8618845262113153E-3</v>
      </c>
      <c r="F11" s="46">
        <v>7.4700824701667608E-3</v>
      </c>
      <c r="G11" s="46">
        <v>1.9936413706645112E-3</v>
      </c>
      <c r="H11" s="46">
        <v>2.5331657798657293E-3</v>
      </c>
      <c r="I11" s="46">
        <v>4.4676946704192925E-3</v>
      </c>
      <c r="J11" s="46">
        <v>2.6340042340561153E-3</v>
      </c>
      <c r="M11" s="2" t="s">
        <v>14</v>
      </c>
      <c r="N11" s="46">
        <v>0.23308329037449338</v>
      </c>
      <c r="O11" s="46">
        <v>0.31058444499748578</v>
      </c>
      <c r="P11" s="46">
        <v>0.18828625367314258</v>
      </c>
      <c r="Q11" s="46">
        <v>0.28587626116945364</v>
      </c>
      <c r="R11" s="46">
        <v>0.2509169910388947</v>
      </c>
      <c r="S11" s="46">
        <v>0.25909071702064546</v>
      </c>
      <c r="T11" s="46">
        <v>0.15230737356312343</v>
      </c>
      <c r="U11" s="46">
        <v>0.34904853426604648</v>
      </c>
      <c r="V11" s="46">
        <v>0.19459911565023985</v>
      </c>
      <c r="Y11" s="2" t="s">
        <v>14</v>
      </c>
      <c r="Z11" s="46">
        <v>0.25574243798563623</v>
      </c>
      <c r="AA11" s="46">
        <v>0.40482618678364285</v>
      </c>
      <c r="AB11" s="46">
        <v>0.36331124405855086</v>
      </c>
      <c r="AC11" s="46">
        <v>0.28757397511289118</v>
      </c>
      <c r="AD11" s="46">
        <v>0.32631813764937784</v>
      </c>
      <c r="AE11" s="46">
        <v>0.27315367286382769</v>
      </c>
      <c r="AF11" s="46">
        <v>0.17754709669302907</v>
      </c>
      <c r="AG11" s="46">
        <v>0.29652855491048152</v>
      </c>
      <c r="AH11" s="46">
        <v>0.22690064310515007</v>
      </c>
    </row>
    <row r="12" spans="1:35" x14ac:dyDescent="0.3">
      <c r="A12" s="2" t="s">
        <v>15</v>
      </c>
      <c r="B12" s="46">
        <v>2.0667941713743351E-3</v>
      </c>
      <c r="C12" s="46">
        <v>2.1892134515534597E-3</v>
      </c>
      <c r="D12" s="46">
        <v>1.4123557241908602E-3</v>
      </c>
      <c r="E12" s="46">
        <v>9.081298454504446E-3</v>
      </c>
      <c r="F12" s="46">
        <v>6.1424413457427341E-3</v>
      </c>
      <c r="G12" s="46">
        <v>9.8820841844707713E-3</v>
      </c>
      <c r="H12" s="46">
        <v>1.0136016947178573E-2</v>
      </c>
      <c r="I12" s="46">
        <v>1.2597490149655749E-2</v>
      </c>
      <c r="J12" s="46">
        <v>7.8277394950098875E-3</v>
      </c>
      <c r="M12" s="2" t="s">
        <v>15</v>
      </c>
      <c r="N12" s="46">
        <v>0.3015859917246777</v>
      </c>
      <c r="O12" s="46">
        <v>0.50679300959784379</v>
      </c>
      <c r="P12" s="46">
        <v>0.22519208185303211</v>
      </c>
      <c r="Q12" s="46">
        <v>0.42610180910964734</v>
      </c>
      <c r="R12" s="46">
        <v>0.31060455004620013</v>
      </c>
      <c r="S12" s="46">
        <v>0.37629127443534011</v>
      </c>
      <c r="T12" s="46">
        <v>0.27000824270110491</v>
      </c>
      <c r="U12" s="46">
        <v>0.46847096294568691</v>
      </c>
      <c r="V12" s="46">
        <v>0.28726834857780659</v>
      </c>
      <c r="Y12" s="2" t="s">
        <v>15</v>
      </c>
      <c r="Z12" s="46">
        <v>0.26810556164090571</v>
      </c>
      <c r="AA12" s="46">
        <v>0.48995952372597185</v>
      </c>
      <c r="AB12" s="46">
        <v>0.35094286676523079</v>
      </c>
      <c r="AC12" s="46">
        <v>0.28676748973062405</v>
      </c>
      <c r="AD12" s="46">
        <v>0.39685381662852348</v>
      </c>
      <c r="AE12" s="46">
        <v>0.32216953357743</v>
      </c>
      <c r="AF12" s="46">
        <v>0.26207277121951056</v>
      </c>
      <c r="AG12" s="46">
        <v>0.28230088329307995</v>
      </c>
      <c r="AH12" s="46">
        <v>0.20459819729311812</v>
      </c>
    </row>
    <row r="13" spans="1:35" x14ac:dyDescent="0.3">
      <c r="A13" s="2" t="s">
        <v>16</v>
      </c>
      <c r="B13" s="46">
        <v>7.5986811091237547E-3</v>
      </c>
      <c r="C13" s="46">
        <v>3.5343292205005566E-2</v>
      </c>
      <c r="D13" s="46">
        <v>2.2458282219096442E-2</v>
      </c>
      <c r="E13" s="46">
        <v>4.883695949286293E-2</v>
      </c>
      <c r="F13" s="46">
        <v>2.5187837087805948E-2</v>
      </c>
      <c r="G13" s="46">
        <v>2.4954569201334448E-2</v>
      </c>
      <c r="H13" s="46">
        <v>3.2218738694233279E-2</v>
      </c>
      <c r="I13" s="46">
        <v>3.562465546709357E-2</v>
      </c>
      <c r="J13" s="46">
        <v>1.800076733228418E-2</v>
      </c>
      <c r="M13" s="2" t="s">
        <v>16</v>
      </c>
      <c r="N13" s="46">
        <v>0.19895064200519669</v>
      </c>
      <c r="O13" s="46">
        <v>0.46078318716278976</v>
      </c>
      <c r="P13" s="46">
        <v>0.21963437116303369</v>
      </c>
      <c r="Q13" s="46">
        <v>0.31846063207347164</v>
      </c>
      <c r="R13" s="46">
        <v>0.2470868977319112</v>
      </c>
      <c r="S13" s="46">
        <v>0.37777556894863334</v>
      </c>
      <c r="T13" s="46">
        <v>0.24856943347032265</v>
      </c>
      <c r="U13" s="46">
        <v>0.47161592113616879</v>
      </c>
      <c r="V13" s="46">
        <v>0.23274607854991664</v>
      </c>
      <c r="Y13" s="2" t="s">
        <v>16</v>
      </c>
      <c r="Z13" s="46">
        <v>0.23968484300643916</v>
      </c>
      <c r="AA13" s="46">
        <v>0.39799995676662819</v>
      </c>
      <c r="AB13" s="46">
        <v>0.30345735883059993</v>
      </c>
      <c r="AC13" s="46">
        <v>0.22623948556395443</v>
      </c>
      <c r="AD13" s="46">
        <v>0.31560431785153464</v>
      </c>
      <c r="AE13" s="46">
        <v>0.31892373650309153</v>
      </c>
      <c r="AF13" s="46">
        <v>0.32412566148276356</v>
      </c>
      <c r="AG13" s="46">
        <v>0.24255913397068499</v>
      </c>
      <c r="AH13" s="46">
        <v>0.20124395338072781</v>
      </c>
    </row>
    <row r="14" spans="1:35" x14ac:dyDescent="0.3">
      <c r="A14" s="2" t="s">
        <v>17</v>
      </c>
      <c r="B14" s="46">
        <v>1.4353839327328866E-2</v>
      </c>
      <c r="C14" s="46">
        <v>1.3007841103352204E-2</v>
      </c>
      <c r="D14" s="46">
        <v>9.0027267623924087E-3</v>
      </c>
      <c r="E14" s="46">
        <v>2.6664563619702708E-2</v>
      </c>
      <c r="F14" s="46">
        <v>1.629379354128788E-2</v>
      </c>
      <c r="G14" s="46">
        <v>2.8054722140442735E-2</v>
      </c>
      <c r="H14" s="46">
        <v>2.4328647095216867E-2</v>
      </c>
      <c r="I14" s="46">
        <v>3.7308146441878021E-2</v>
      </c>
      <c r="J14" s="46">
        <v>1.1587427641451844E-2</v>
      </c>
      <c r="M14" s="2" t="s">
        <v>17</v>
      </c>
      <c r="N14" s="46">
        <v>0.27827862439110651</v>
      </c>
      <c r="O14" s="46">
        <v>0.50906375276426763</v>
      </c>
      <c r="P14" s="46">
        <v>0.21584109494145262</v>
      </c>
      <c r="Q14" s="46">
        <v>0.42255497319747526</v>
      </c>
      <c r="R14" s="46">
        <v>0.24878007474676192</v>
      </c>
      <c r="S14" s="46">
        <v>0.41292272624507709</v>
      </c>
      <c r="T14" s="46">
        <v>0.23847185203914603</v>
      </c>
      <c r="U14" s="46">
        <v>0.41334395725196255</v>
      </c>
      <c r="V14" s="46">
        <v>0.23395908532872617</v>
      </c>
      <c r="Y14" s="2" t="s">
        <v>17</v>
      </c>
      <c r="Z14" s="46">
        <v>0.23900138118049155</v>
      </c>
      <c r="AA14" s="46">
        <v>0.41707505963866776</v>
      </c>
      <c r="AB14" s="46">
        <v>0.28518421187502607</v>
      </c>
      <c r="AC14" s="46">
        <v>0.25960144561602888</v>
      </c>
      <c r="AD14" s="46">
        <v>0.31930474350758581</v>
      </c>
      <c r="AE14" s="46">
        <v>0.36252625899713925</v>
      </c>
      <c r="AF14" s="46">
        <v>0.39644982473960888</v>
      </c>
      <c r="AG14" s="46">
        <v>0.32203182345589382</v>
      </c>
      <c r="AH14" s="46">
        <v>0.22967617745677618</v>
      </c>
    </row>
    <row r="15" spans="1:35" x14ac:dyDescent="0.3">
      <c r="A15" s="2" t="s">
        <v>18</v>
      </c>
      <c r="B15" s="46">
        <v>8.6720566167054081E-3</v>
      </c>
      <c r="C15" s="46">
        <v>1.2849622437861139E-2</v>
      </c>
      <c r="D15" s="46">
        <v>5.6678321897711418E-3</v>
      </c>
      <c r="E15" s="46">
        <v>1.5486162032988705E-2</v>
      </c>
      <c r="F15" s="46">
        <v>3.2153463737098861E-2</v>
      </c>
      <c r="G15" s="46">
        <v>1.8331682836718433E-2</v>
      </c>
      <c r="H15" s="46">
        <v>2.1512651374299571E-2</v>
      </c>
      <c r="I15" s="46">
        <v>3.3712672826015935E-2</v>
      </c>
      <c r="J15" s="46">
        <v>7.4304400428413138E-3</v>
      </c>
      <c r="M15" s="2" t="s">
        <v>18</v>
      </c>
      <c r="N15" s="46">
        <v>0.25387589298073998</v>
      </c>
      <c r="O15" s="46">
        <v>0.30250877979823981</v>
      </c>
      <c r="P15" s="46">
        <v>0.31154118575584328</v>
      </c>
      <c r="Q15" s="46">
        <v>0.37989263285957853</v>
      </c>
      <c r="R15" s="46">
        <v>0.22416767312404967</v>
      </c>
      <c r="S15" s="46">
        <v>0.30250372452064317</v>
      </c>
      <c r="T15" s="46">
        <v>0.22717283193963958</v>
      </c>
      <c r="U15" s="46">
        <v>0.41941477966282686</v>
      </c>
      <c r="V15" s="46">
        <v>0.20110635740832847</v>
      </c>
      <c r="Y15" s="2" t="s">
        <v>18</v>
      </c>
      <c r="Z15" s="46">
        <v>0.20345500723529333</v>
      </c>
      <c r="AA15" s="46">
        <v>0.47091936848273791</v>
      </c>
      <c r="AB15" s="46">
        <v>0.32647613311516865</v>
      </c>
      <c r="AC15" s="46">
        <v>0.33280073215537526</v>
      </c>
      <c r="AD15" s="46">
        <v>0.41865992409305913</v>
      </c>
      <c r="AE15" s="46">
        <v>0.40284780799166026</v>
      </c>
      <c r="AF15" s="46">
        <v>0.48908228220521827</v>
      </c>
      <c r="AG15" s="46">
        <v>0.46873800925989462</v>
      </c>
      <c r="AH15" s="46">
        <v>0.26664332816708497</v>
      </c>
    </row>
    <row r="16" spans="1:3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M16" s="2"/>
      <c r="N16" s="2"/>
      <c r="O16" s="2"/>
      <c r="P16" s="2"/>
      <c r="Q16" s="2"/>
      <c r="R16" s="2"/>
      <c r="S16" s="2"/>
      <c r="T16" s="2"/>
      <c r="U16" s="2"/>
      <c r="V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5" x14ac:dyDescent="0.3">
      <c r="A17" s="2"/>
      <c r="B17" s="6" t="s">
        <v>36</v>
      </c>
      <c r="C17" s="2"/>
      <c r="D17" s="2"/>
      <c r="E17" s="2"/>
      <c r="F17" s="2"/>
      <c r="G17" s="2"/>
      <c r="H17" s="2"/>
      <c r="I17" s="2"/>
      <c r="J17" s="2"/>
      <c r="K17" s="7" t="s">
        <v>141</v>
      </c>
      <c r="M17" s="2"/>
      <c r="N17" s="6" t="s">
        <v>36</v>
      </c>
      <c r="O17" s="2"/>
      <c r="P17" s="2"/>
      <c r="Q17" s="2"/>
      <c r="R17" s="2"/>
      <c r="S17" s="2"/>
      <c r="T17" s="2"/>
      <c r="U17" s="2"/>
      <c r="V17" s="2"/>
      <c r="W17" s="7" t="s">
        <v>31</v>
      </c>
      <c r="Y17" s="2"/>
      <c r="Z17" s="6" t="s">
        <v>36</v>
      </c>
      <c r="AA17" s="2"/>
      <c r="AB17" s="2"/>
      <c r="AC17" s="2"/>
      <c r="AD17" s="2"/>
      <c r="AE17" s="2"/>
      <c r="AF17" s="2"/>
      <c r="AG17" s="2"/>
      <c r="AH17" s="2"/>
      <c r="AI17" s="7" t="s">
        <v>31</v>
      </c>
    </row>
    <row r="18" spans="1:35" x14ac:dyDescent="0.3">
      <c r="A18" s="2" t="s">
        <v>7</v>
      </c>
      <c r="B18" s="8">
        <f>IF('入力欄(差替情報)'!$D$9=B$2,B4*'入力欄(差替情報)'!$D$14/1000,0)</f>
        <v>0</v>
      </c>
      <c r="C18" s="8">
        <f>IF('入力欄(差替情報)'!$D$9=C$2,C4*'入力欄(差替情報)'!$D$14/1000,0)</f>
        <v>0</v>
      </c>
      <c r="D18" s="8">
        <f>IF('入力欄(差替情報)'!$D$9=D$2,D4*'入力欄(差替情報)'!$D$14/1000,0)</f>
        <v>0</v>
      </c>
      <c r="E18" s="8">
        <f>IF('入力欄(差替情報)'!$D$9=E$2,E4*'入力欄(差替情報)'!$D$14/1000,0)</f>
        <v>0</v>
      </c>
      <c r="F18" s="8">
        <f>IF('入力欄(差替情報)'!$D$9=F$2,F4*'入力欄(差替情報)'!$D$14/1000,0)</f>
        <v>0</v>
      </c>
      <c r="G18" s="8">
        <f>IF('入力欄(差替情報)'!$D$9=G$2,G4*'入力欄(差替情報)'!$D$14/1000,0)</f>
        <v>0</v>
      </c>
      <c r="H18" s="8">
        <f>IF('入力欄(差替情報)'!$D$9=H$2,H4*'入力欄(差替情報)'!$D$14/1000,0)</f>
        <v>0</v>
      </c>
      <c r="I18" s="8">
        <f>IF('入力欄(差替情報)'!$D$9=I$2,I4*'入力欄(差替情報)'!$D$14/1000,0)</f>
        <v>0</v>
      </c>
      <c r="J18" s="8">
        <f>IF('入力欄(差替情報)'!$D$9=J$2,J4*'入力欄(差替情報)'!$D$14/1000,0)</f>
        <v>0</v>
      </c>
      <c r="K18" s="48">
        <f>SUM(B18:J18)*1000</f>
        <v>0</v>
      </c>
      <c r="M18" s="2" t="s">
        <v>7</v>
      </c>
      <c r="N18" s="8">
        <f>IF('入力欄(差替情報)'!$D$9=B$2,N4*'入力欄(差替情報)'!$D$26/1000,0)</f>
        <v>0</v>
      </c>
      <c r="O18" s="8">
        <f>IF('入力欄(差替情報)'!$D$9=C$2,O4*'入力欄(差替情報)'!$D$26/1000,0)</f>
        <v>0</v>
      </c>
      <c r="P18" s="8">
        <f>IF('入力欄(差替情報)'!$D$9=D$2,P4*'入力欄(差替情報)'!$D$26/1000,0)</f>
        <v>0</v>
      </c>
      <c r="Q18" s="8">
        <f>IF('入力欄(差替情報)'!$D$9=E$2,Q4*'入力欄(差替情報)'!$D$26/1000,0)</f>
        <v>0</v>
      </c>
      <c r="R18" s="8">
        <f>IF('入力欄(差替情報)'!$D$9=F$2,R4*'入力欄(差替情報)'!$D$26/1000,0)</f>
        <v>0</v>
      </c>
      <c r="S18" s="8">
        <f>IF('入力欄(差替情報)'!$D$9=G$2,S4*'入力欄(差替情報)'!$D$26/1000,0)</f>
        <v>0</v>
      </c>
      <c r="T18" s="8">
        <f>IF('入力欄(差替情報)'!$D$9=H$2,T4*'入力欄(差替情報)'!$D$26/1000,0)</f>
        <v>0</v>
      </c>
      <c r="U18" s="8">
        <f>IF('入力欄(差替情報)'!$D$9=I$2,U4*'入力欄(差替情報)'!$D$26/1000,0)</f>
        <v>0</v>
      </c>
      <c r="V18" s="8">
        <f>IF('入力欄(差替情報)'!$D$9=J$2,V4*'入力欄(差替情報)'!$D$26/1000,0)</f>
        <v>0</v>
      </c>
      <c r="W18" s="49">
        <f>SUM(N18:V18)*1000</f>
        <v>0</v>
      </c>
      <c r="Y18" s="2" t="s">
        <v>7</v>
      </c>
      <c r="Z18" s="9">
        <f>IF('入力欄(差替情報)'!$D$9=B$2,Z4*'入力欄(差替情報)'!$D$38/1000,0)</f>
        <v>0</v>
      </c>
      <c r="AA18" s="9">
        <f>IF('入力欄(差替情報)'!$D$9=C$2,AA4*'入力欄(差替情報)'!$D$38/1000,0)</f>
        <v>0</v>
      </c>
      <c r="AB18" s="9">
        <f>IF('入力欄(差替情報)'!$D$9=D$2,AB4*'入力欄(差替情報)'!$D$38/1000,0)</f>
        <v>0</v>
      </c>
      <c r="AC18" s="9">
        <f>IF('入力欄(差替情報)'!$D$9=E$2,AC4*'入力欄(差替情報)'!$D$38/1000,0)</f>
        <v>0</v>
      </c>
      <c r="AD18" s="9">
        <f>IF('入力欄(差替情報)'!$D$9=F$2,AD4*'入力欄(差替情報)'!$D$38/1000,0)</f>
        <v>0</v>
      </c>
      <c r="AE18" s="9">
        <f>IF('入力欄(差替情報)'!$D$9=G$2,AE4*'入力欄(差替情報)'!$D$38/1000,0)</f>
        <v>0</v>
      </c>
      <c r="AF18" s="9">
        <f>IF('入力欄(差替情報)'!$D$9=H$2,AF4*'入力欄(差替情報)'!$D$38/1000,0)</f>
        <v>0</v>
      </c>
      <c r="AG18" s="9">
        <f>IF('入力欄(差替情報)'!$D$9=I$2,AG4*'入力欄(差替情報)'!$D$38/1000,0)</f>
        <v>0</v>
      </c>
      <c r="AH18" s="9">
        <f>IF('入力欄(差替情報)'!$D$9=J$2,AH4*'入力欄(差替情報)'!$D$38/1000,0)</f>
        <v>0</v>
      </c>
      <c r="AI18" s="50">
        <f>SUM(Z18:AH18)*1000</f>
        <v>0</v>
      </c>
    </row>
    <row r="19" spans="1:35" x14ac:dyDescent="0.3">
      <c r="A19" s="2" t="s">
        <v>8</v>
      </c>
      <c r="B19" s="8">
        <f>IF('入力欄(差替情報)'!$D$9=B$2,B5*'入力欄(差替情報)'!$E$14/1000,0)</f>
        <v>0</v>
      </c>
      <c r="C19" s="8">
        <f>IF('入力欄(差替情報)'!$D$9=C$2,C5*'入力欄(差替情報)'!$E$14/1000,0)</f>
        <v>0</v>
      </c>
      <c r="D19" s="8">
        <f>IF('入力欄(差替情報)'!$D$9=D$2,D5*'入力欄(差替情報)'!$E$14/1000,0)</f>
        <v>0</v>
      </c>
      <c r="E19" s="8">
        <f>IF('入力欄(差替情報)'!$D$9=E$2,E5*'入力欄(差替情報)'!$E$14/1000,0)</f>
        <v>0</v>
      </c>
      <c r="F19" s="8">
        <f>IF('入力欄(差替情報)'!$D$9=F$2,F5*'入力欄(差替情報)'!$E$14/1000,0)</f>
        <v>0</v>
      </c>
      <c r="G19" s="8">
        <f>IF('入力欄(差替情報)'!$D$9=G$2,G5*'入力欄(差替情報)'!$E$14/1000,0)</f>
        <v>0</v>
      </c>
      <c r="H19" s="8">
        <f>IF('入力欄(差替情報)'!$D$9=H$2,H5*'入力欄(差替情報)'!$E$14/1000,0)</f>
        <v>0</v>
      </c>
      <c r="I19" s="8">
        <f>IF('入力欄(差替情報)'!$D$9=I$2,I5*'入力欄(差替情報)'!$E$14/1000,0)</f>
        <v>0</v>
      </c>
      <c r="J19" s="8">
        <f>IF('入力欄(差替情報)'!$D$9=J$2,J5*'入力欄(差替情報)'!$E$14/1000,0)</f>
        <v>0</v>
      </c>
      <c r="K19" s="48">
        <f t="shared" ref="K19:K29" si="0">SUM(B19:J19)*1000</f>
        <v>0</v>
      </c>
      <c r="M19" s="2" t="s">
        <v>8</v>
      </c>
      <c r="N19" s="8">
        <f>IF('入力欄(差替情報)'!$D$9=B$2,N5*'入力欄(差替情報)'!$D$26/1000,0)</f>
        <v>0</v>
      </c>
      <c r="O19" s="8">
        <f>IF('入力欄(差替情報)'!$D$9=C$2,O5*'入力欄(差替情報)'!$D$26/1000,0)</f>
        <v>0</v>
      </c>
      <c r="P19" s="8">
        <f>IF('入力欄(差替情報)'!$D$9=D$2,P5*'入力欄(差替情報)'!$D$26/1000,0)</f>
        <v>0</v>
      </c>
      <c r="Q19" s="8">
        <f>IF('入力欄(差替情報)'!$D$9=E$2,Q5*'入力欄(差替情報)'!$D$26/1000,0)</f>
        <v>0</v>
      </c>
      <c r="R19" s="8">
        <f>IF('入力欄(差替情報)'!$D$9=F$2,R5*'入力欄(差替情報)'!$D$26/1000,0)</f>
        <v>0</v>
      </c>
      <c r="S19" s="8">
        <f>IF('入力欄(差替情報)'!$D$9=G$2,S5*'入力欄(差替情報)'!$D$26/1000,0)</f>
        <v>0</v>
      </c>
      <c r="T19" s="8">
        <f>IF('入力欄(差替情報)'!$D$9=H$2,T5*'入力欄(差替情報)'!$D$26/1000,0)</f>
        <v>0</v>
      </c>
      <c r="U19" s="8">
        <f>IF('入力欄(差替情報)'!$D$9=I$2,U5*'入力欄(差替情報)'!$D$26/1000,0)</f>
        <v>0</v>
      </c>
      <c r="V19" s="8">
        <f>IF('入力欄(差替情報)'!$D$9=J$2,V5*'入力欄(差替情報)'!$D$26/1000,0)</f>
        <v>0</v>
      </c>
      <c r="W19" s="49">
        <f t="shared" ref="W19:W29" si="1">SUM(N19:V19)*1000</f>
        <v>0</v>
      </c>
      <c r="Y19" s="2" t="s">
        <v>8</v>
      </c>
      <c r="Z19" s="9">
        <f>IF('入力欄(差替情報)'!$D$9=B$2,Z5*'入力欄(差替情報)'!$D$38/1000,0)</f>
        <v>0</v>
      </c>
      <c r="AA19" s="9">
        <f>IF('入力欄(差替情報)'!$D$9=C$2,AA5*'入力欄(差替情報)'!$D$38/1000,0)</f>
        <v>0</v>
      </c>
      <c r="AB19" s="9">
        <f>IF('入力欄(差替情報)'!$D$9=D$2,AB5*'入力欄(差替情報)'!$D$38/1000,0)</f>
        <v>0</v>
      </c>
      <c r="AC19" s="9">
        <f>IF('入力欄(差替情報)'!$D$9=E$2,AC5*'入力欄(差替情報)'!$D$38/1000,0)</f>
        <v>0</v>
      </c>
      <c r="AD19" s="9">
        <f>IF('入力欄(差替情報)'!$D$9=F$2,AD5*'入力欄(差替情報)'!$D$38/1000,0)</f>
        <v>0</v>
      </c>
      <c r="AE19" s="9">
        <f>IF('入力欄(差替情報)'!$D$9=G$2,AE5*'入力欄(差替情報)'!$D$38/1000,0)</f>
        <v>0</v>
      </c>
      <c r="AF19" s="9">
        <f>IF('入力欄(差替情報)'!$D$9=H$2,AF5*'入力欄(差替情報)'!$D$38/1000,0)</f>
        <v>0</v>
      </c>
      <c r="AG19" s="9">
        <f>IF('入力欄(差替情報)'!$D$9=I$2,AG5*'入力欄(差替情報)'!$D$38/1000,0)</f>
        <v>0</v>
      </c>
      <c r="AH19" s="9">
        <f>IF('入力欄(差替情報)'!$D$9=J$2,AH5*'入力欄(差替情報)'!$D$38/1000,0)</f>
        <v>0</v>
      </c>
      <c r="AI19" s="50">
        <f t="shared" ref="AI19:AI29" si="2">SUM(Z19:AH19)*1000</f>
        <v>0</v>
      </c>
    </row>
    <row r="20" spans="1:35" x14ac:dyDescent="0.3">
      <c r="A20" s="2" t="s">
        <v>9</v>
      </c>
      <c r="B20" s="8">
        <f>IF('入力欄(差替情報)'!$D$9=B$2,B6*'入力欄(差替情報)'!$F$14/1000,0)</f>
        <v>0</v>
      </c>
      <c r="C20" s="8">
        <f>IF('入力欄(差替情報)'!$D$9=C$2,C6*'入力欄(差替情報)'!$F$14/1000,0)</f>
        <v>0</v>
      </c>
      <c r="D20" s="8">
        <f>IF('入力欄(差替情報)'!$D$9=D$2,D6*'入力欄(差替情報)'!$F$14/1000,0)</f>
        <v>0</v>
      </c>
      <c r="E20" s="8">
        <f>IF('入力欄(差替情報)'!$D$9=E$2,E6*'入力欄(差替情報)'!$F$14/1000,0)</f>
        <v>0</v>
      </c>
      <c r="F20" s="8">
        <f>IF('入力欄(差替情報)'!$D$9=F$2,F6*'入力欄(差替情報)'!$F$14/1000,0)</f>
        <v>0</v>
      </c>
      <c r="G20" s="8">
        <f>IF('入力欄(差替情報)'!$D$9=G$2,G6*'入力欄(差替情報)'!$F$14/1000,0)</f>
        <v>0</v>
      </c>
      <c r="H20" s="8">
        <f>IF('入力欄(差替情報)'!$D$9=H$2,H6*'入力欄(差替情報)'!$F$14/1000,0)</f>
        <v>0</v>
      </c>
      <c r="I20" s="8">
        <f>IF('入力欄(差替情報)'!$D$9=I$2,I6*'入力欄(差替情報)'!$F$14/1000,0)</f>
        <v>0</v>
      </c>
      <c r="J20" s="8">
        <f>IF('入力欄(差替情報)'!$D$9=J$2,J6*'入力欄(差替情報)'!$F$14/1000,0)</f>
        <v>0</v>
      </c>
      <c r="K20" s="48">
        <f t="shared" si="0"/>
        <v>0</v>
      </c>
      <c r="M20" s="2" t="s">
        <v>9</v>
      </c>
      <c r="N20" s="8">
        <f>IF('入力欄(差替情報)'!$D$9=B$2,N6*'入力欄(差替情報)'!$D$26/1000,0)</f>
        <v>0</v>
      </c>
      <c r="O20" s="8">
        <f>IF('入力欄(差替情報)'!$D$9=C$2,O6*'入力欄(差替情報)'!$D$26/1000,0)</f>
        <v>0</v>
      </c>
      <c r="P20" s="8">
        <f>IF('入力欄(差替情報)'!$D$9=D$2,P6*'入力欄(差替情報)'!$D$26/1000,0)</f>
        <v>0</v>
      </c>
      <c r="Q20" s="8">
        <f>IF('入力欄(差替情報)'!$D$9=E$2,Q6*'入力欄(差替情報)'!$D$26/1000,0)</f>
        <v>0</v>
      </c>
      <c r="R20" s="8">
        <f>IF('入力欄(差替情報)'!$D$9=F$2,R6*'入力欄(差替情報)'!$D$26/1000,0)</f>
        <v>0</v>
      </c>
      <c r="S20" s="8">
        <f>IF('入力欄(差替情報)'!$D$9=G$2,S6*'入力欄(差替情報)'!$D$26/1000,0)</f>
        <v>0</v>
      </c>
      <c r="T20" s="8">
        <f>IF('入力欄(差替情報)'!$D$9=H$2,T6*'入力欄(差替情報)'!$D$26/1000,0)</f>
        <v>0</v>
      </c>
      <c r="U20" s="8">
        <f>IF('入力欄(差替情報)'!$D$9=I$2,U6*'入力欄(差替情報)'!$D$26/1000,0)</f>
        <v>0</v>
      </c>
      <c r="V20" s="8">
        <f>IF('入力欄(差替情報)'!$D$9=J$2,V6*'入力欄(差替情報)'!$D$26/1000,0)</f>
        <v>0</v>
      </c>
      <c r="W20" s="49">
        <f t="shared" si="1"/>
        <v>0</v>
      </c>
      <c r="Y20" s="2" t="s">
        <v>9</v>
      </c>
      <c r="Z20" s="9">
        <f>IF('入力欄(差替情報)'!$D$9=B$2,Z6*'入力欄(差替情報)'!$D$38/1000,0)</f>
        <v>0</v>
      </c>
      <c r="AA20" s="9">
        <f>IF('入力欄(差替情報)'!$D$9=C$2,AA6*'入力欄(差替情報)'!$D$38/1000,0)</f>
        <v>0</v>
      </c>
      <c r="AB20" s="9">
        <f>IF('入力欄(差替情報)'!$D$9=D$2,AB6*'入力欄(差替情報)'!$D$38/1000,0)</f>
        <v>0</v>
      </c>
      <c r="AC20" s="9">
        <f>IF('入力欄(差替情報)'!$D$9=E$2,AC6*'入力欄(差替情報)'!$D$38/1000,0)</f>
        <v>0</v>
      </c>
      <c r="AD20" s="9">
        <f>IF('入力欄(差替情報)'!$D$9=F$2,AD6*'入力欄(差替情報)'!$D$38/1000,0)</f>
        <v>0</v>
      </c>
      <c r="AE20" s="9">
        <f>IF('入力欄(差替情報)'!$D$9=G$2,AE6*'入力欄(差替情報)'!$D$38/1000,0)</f>
        <v>0</v>
      </c>
      <c r="AF20" s="9">
        <f>IF('入力欄(差替情報)'!$D$9=H$2,AF6*'入力欄(差替情報)'!$D$38/1000,0)</f>
        <v>0</v>
      </c>
      <c r="AG20" s="9">
        <f>IF('入力欄(差替情報)'!$D$9=I$2,AG6*'入力欄(差替情報)'!$D$38/1000,0)</f>
        <v>0</v>
      </c>
      <c r="AH20" s="9">
        <f>IF('入力欄(差替情報)'!$D$9=J$2,AH6*'入力欄(差替情報)'!$D$38/1000,0)</f>
        <v>0</v>
      </c>
      <c r="AI20" s="50">
        <f t="shared" si="2"/>
        <v>0</v>
      </c>
    </row>
    <row r="21" spans="1:35" x14ac:dyDescent="0.3">
      <c r="A21" s="2" t="s">
        <v>10</v>
      </c>
      <c r="B21" s="8">
        <f>IF('入力欄(差替情報)'!$D$9=B$2,B7*'入力欄(差替情報)'!$G$14/1000,0)</f>
        <v>0</v>
      </c>
      <c r="C21" s="8">
        <f>IF('入力欄(差替情報)'!$D$9=C$2,C7*'入力欄(差替情報)'!$G$14/1000,0)</f>
        <v>0</v>
      </c>
      <c r="D21" s="8">
        <f>IF('入力欄(差替情報)'!$D$9=D$2,D7*'入力欄(差替情報)'!$G$14/1000,0)</f>
        <v>0</v>
      </c>
      <c r="E21" s="8">
        <f>IF('入力欄(差替情報)'!$D$9=E$2,E7*'入力欄(差替情報)'!$G$14/1000,0)</f>
        <v>0</v>
      </c>
      <c r="F21" s="8">
        <f>IF('入力欄(差替情報)'!$D$9=F$2,F7*'入力欄(差替情報)'!$G$14/1000,0)</f>
        <v>0</v>
      </c>
      <c r="G21" s="8">
        <f>IF('入力欄(差替情報)'!$D$9=G$2,G7*'入力欄(差替情報)'!$G$14/1000,0)</f>
        <v>0</v>
      </c>
      <c r="H21" s="8">
        <f>IF('入力欄(差替情報)'!$D$9=H$2,H7*'入力欄(差替情報)'!$G$14/1000,0)</f>
        <v>0</v>
      </c>
      <c r="I21" s="8">
        <f>IF('入力欄(差替情報)'!$D$9=I$2,I7*'入力欄(差替情報)'!$G$14/1000,0)</f>
        <v>0</v>
      </c>
      <c r="J21" s="8">
        <f>IF('入力欄(差替情報)'!$D$9=J$2,J7*'入力欄(差替情報)'!$G$14/1000,0)</f>
        <v>0</v>
      </c>
      <c r="K21" s="48">
        <f t="shared" si="0"/>
        <v>0</v>
      </c>
      <c r="M21" s="2" t="s">
        <v>10</v>
      </c>
      <c r="N21" s="8">
        <f>IF('入力欄(差替情報)'!$D$9=B$2,N7*'入力欄(差替情報)'!$D$26/1000,0)</f>
        <v>0</v>
      </c>
      <c r="O21" s="8">
        <f>IF('入力欄(差替情報)'!$D$9=C$2,O7*'入力欄(差替情報)'!$D$26/1000,0)</f>
        <v>0</v>
      </c>
      <c r="P21" s="8">
        <f>IF('入力欄(差替情報)'!$D$9=D$2,P7*'入力欄(差替情報)'!$D$26/1000,0)</f>
        <v>0</v>
      </c>
      <c r="Q21" s="8">
        <f>IF('入力欄(差替情報)'!$D$9=E$2,Q7*'入力欄(差替情報)'!$D$26/1000,0)</f>
        <v>0</v>
      </c>
      <c r="R21" s="8">
        <f>IF('入力欄(差替情報)'!$D$9=F$2,R7*'入力欄(差替情報)'!$D$26/1000,0)</f>
        <v>0</v>
      </c>
      <c r="S21" s="8">
        <f>IF('入力欄(差替情報)'!$D$9=G$2,S7*'入力欄(差替情報)'!$D$26/1000,0)</f>
        <v>0</v>
      </c>
      <c r="T21" s="8">
        <f>IF('入力欄(差替情報)'!$D$9=H$2,T7*'入力欄(差替情報)'!$D$26/1000,0)</f>
        <v>0</v>
      </c>
      <c r="U21" s="8">
        <f>IF('入力欄(差替情報)'!$D$9=I$2,U7*'入力欄(差替情報)'!$D$26/1000,0)</f>
        <v>0</v>
      </c>
      <c r="V21" s="8">
        <f>IF('入力欄(差替情報)'!$D$9=J$2,V7*'入力欄(差替情報)'!$D$26/1000,0)</f>
        <v>0</v>
      </c>
      <c r="W21" s="49">
        <f t="shared" si="1"/>
        <v>0</v>
      </c>
      <c r="Y21" s="2" t="s">
        <v>10</v>
      </c>
      <c r="Z21" s="9">
        <f>IF('入力欄(差替情報)'!$D$9=B$2,Z7*'入力欄(差替情報)'!$D$38/1000,0)</f>
        <v>0</v>
      </c>
      <c r="AA21" s="9">
        <f>IF('入力欄(差替情報)'!$D$9=C$2,AA7*'入力欄(差替情報)'!$D$38/1000,0)</f>
        <v>0</v>
      </c>
      <c r="AB21" s="9">
        <f>IF('入力欄(差替情報)'!$D$9=D$2,AB7*'入力欄(差替情報)'!$D$38/1000,0)</f>
        <v>0</v>
      </c>
      <c r="AC21" s="9">
        <f>IF('入力欄(差替情報)'!$D$9=E$2,AC7*'入力欄(差替情報)'!$D$38/1000,0)</f>
        <v>0</v>
      </c>
      <c r="AD21" s="9">
        <f>IF('入力欄(差替情報)'!$D$9=F$2,AD7*'入力欄(差替情報)'!$D$38/1000,0)</f>
        <v>0</v>
      </c>
      <c r="AE21" s="9">
        <f>IF('入力欄(差替情報)'!$D$9=G$2,AE7*'入力欄(差替情報)'!$D$38/1000,0)</f>
        <v>0</v>
      </c>
      <c r="AF21" s="9">
        <f>IF('入力欄(差替情報)'!$D$9=H$2,AF7*'入力欄(差替情報)'!$D$38/1000,0)</f>
        <v>0</v>
      </c>
      <c r="AG21" s="9">
        <f>IF('入力欄(差替情報)'!$D$9=I$2,AG7*'入力欄(差替情報)'!$D$38/1000,0)</f>
        <v>0</v>
      </c>
      <c r="AH21" s="9">
        <f>IF('入力欄(差替情報)'!$D$9=J$2,AH7*'入力欄(差替情報)'!$D$38/1000,0)</f>
        <v>0</v>
      </c>
      <c r="AI21" s="50">
        <f t="shared" si="2"/>
        <v>0</v>
      </c>
    </row>
    <row r="22" spans="1:35" x14ac:dyDescent="0.3">
      <c r="A22" s="2" t="s">
        <v>11</v>
      </c>
      <c r="B22" s="8">
        <f>IF('入力欄(差替情報)'!$D$9=B$2,B8*'入力欄(差替情報)'!$H$14/1000,0)</f>
        <v>0</v>
      </c>
      <c r="C22" s="8">
        <f>IF('入力欄(差替情報)'!$D$9=C$2,C8*'入力欄(差替情報)'!$H$14/1000,0)</f>
        <v>0</v>
      </c>
      <c r="D22" s="8">
        <f>IF('入力欄(差替情報)'!$D$9=D$2,D8*'入力欄(差替情報)'!$H$14/1000,0)</f>
        <v>0</v>
      </c>
      <c r="E22" s="8">
        <f>IF('入力欄(差替情報)'!$D$9=E$2,E8*'入力欄(差替情報)'!$H$14/1000,0)</f>
        <v>0</v>
      </c>
      <c r="F22" s="8">
        <f>IF('入力欄(差替情報)'!$D$9=F$2,F8*'入力欄(差替情報)'!$H$14/1000,0)</f>
        <v>0</v>
      </c>
      <c r="G22" s="8">
        <f>IF('入力欄(差替情報)'!$D$9=G$2,G8*'入力欄(差替情報)'!$H$14/1000,0)</f>
        <v>0</v>
      </c>
      <c r="H22" s="8">
        <f>IF('入力欄(差替情報)'!$D$9=H$2,H8*'入力欄(差替情報)'!$H$14/1000,0)</f>
        <v>0</v>
      </c>
      <c r="I22" s="8">
        <f>IF('入力欄(差替情報)'!$D$9=I$2,I8*'入力欄(差替情報)'!$H$14/1000,0)</f>
        <v>0</v>
      </c>
      <c r="J22" s="8">
        <f>IF('入力欄(差替情報)'!$D$9=J$2,J8*'入力欄(差替情報)'!$H$14/1000,0)</f>
        <v>0</v>
      </c>
      <c r="K22" s="48">
        <f t="shared" si="0"/>
        <v>0</v>
      </c>
      <c r="M22" s="2" t="s">
        <v>11</v>
      </c>
      <c r="N22" s="8">
        <f>IF('入力欄(差替情報)'!$D$9=B$2,N8*'入力欄(差替情報)'!$D$26/1000,0)</f>
        <v>0</v>
      </c>
      <c r="O22" s="8">
        <f>IF('入力欄(差替情報)'!$D$9=C$2,O8*'入力欄(差替情報)'!$D$26/1000,0)</f>
        <v>0</v>
      </c>
      <c r="P22" s="8">
        <f>IF('入力欄(差替情報)'!$D$9=D$2,P8*'入力欄(差替情報)'!$D$26/1000,0)</f>
        <v>0</v>
      </c>
      <c r="Q22" s="8">
        <f>IF('入力欄(差替情報)'!$D$9=E$2,Q8*'入力欄(差替情報)'!$D$26/1000,0)</f>
        <v>0</v>
      </c>
      <c r="R22" s="8">
        <f>IF('入力欄(差替情報)'!$D$9=F$2,R8*'入力欄(差替情報)'!$D$26/1000,0)</f>
        <v>0</v>
      </c>
      <c r="S22" s="8">
        <f>IF('入力欄(差替情報)'!$D$9=G$2,S8*'入力欄(差替情報)'!$D$26/1000,0)</f>
        <v>0</v>
      </c>
      <c r="T22" s="8">
        <f>IF('入力欄(差替情報)'!$D$9=H$2,T8*'入力欄(差替情報)'!$D$26/1000,0)</f>
        <v>0</v>
      </c>
      <c r="U22" s="8">
        <f>IF('入力欄(差替情報)'!$D$9=I$2,U8*'入力欄(差替情報)'!$D$26/1000,0)</f>
        <v>0</v>
      </c>
      <c r="V22" s="8">
        <f>IF('入力欄(差替情報)'!$D$9=J$2,V8*'入力欄(差替情報)'!$D$26/1000,0)</f>
        <v>0</v>
      </c>
      <c r="W22" s="49">
        <f t="shared" si="1"/>
        <v>0</v>
      </c>
      <c r="Y22" s="2" t="s">
        <v>11</v>
      </c>
      <c r="Z22" s="9">
        <f>IF('入力欄(差替情報)'!$D$9=B$2,Z8*'入力欄(差替情報)'!$D$38/1000,0)</f>
        <v>0</v>
      </c>
      <c r="AA22" s="9">
        <f>IF('入力欄(差替情報)'!$D$9=C$2,AA8*'入力欄(差替情報)'!$D$38/1000,0)</f>
        <v>0</v>
      </c>
      <c r="AB22" s="9">
        <f>IF('入力欄(差替情報)'!$D$9=D$2,AB8*'入力欄(差替情報)'!$D$38/1000,0)</f>
        <v>0</v>
      </c>
      <c r="AC22" s="9">
        <f>IF('入力欄(差替情報)'!$D$9=E$2,AC8*'入力欄(差替情報)'!$D$38/1000,0)</f>
        <v>0</v>
      </c>
      <c r="AD22" s="9">
        <f>IF('入力欄(差替情報)'!$D$9=F$2,AD8*'入力欄(差替情報)'!$D$38/1000,0)</f>
        <v>0</v>
      </c>
      <c r="AE22" s="9">
        <f>IF('入力欄(差替情報)'!$D$9=G$2,AE8*'入力欄(差替情報)'!$D$38/1000,0)</f>
        <v>0</v>
      </c>
      <c r="AF22" s="9">
        <f>IF('入力欄(差替情報)'!$D$9=H$2,AF8*'入力欄(差替情報)'!$D$38/1000,0)</f>
        <v>0</v>
      </c>
      <c r="AG22" s="9">
        <f>IF('入力欄(差替情報)'!$D$9=I$2,AG8*'入力欄(差替情報)'!$D$38/1000,0)</f>
        <v>0</v>
      </c>
      <c r="AH22" s="9">
        <f>IF('入力欄(差替情報)'!$D$9=J$2,AH8*'入力欄(差替情報)'!$D$38/1000,0)</f>
        <v>0</v>
      </c>
      <c r="AI22" s="50">
        <f t="shared" si="2"/>
        <v>0</v>
      </c>
    </row>
    <row r="23" spans="1:35" x14ac:dyDescent="0.3">
      <c r="A23" s="2" t="s">
        <v>12</v>
      </c>
      <c r="B23" s="8">
        <f>IF('入力欄(差替情報)'!$D$9=B$2,B9*'入力欄(差替情報)'!$I$14/1000,0)</f>
        <v>0</v>
      </c>
      <c r="C23" s="8">
        <f>IF('入力欄(差替情報)'!$D$9=C$2,C9*'入力欄(差替情報)'!$I$14/1000,0)</f>
        <v>0</v>
      </c>
      <c r="D23" s="8">
        <f>IF('入力欄(差替情報)'!$D$9=D$2,D9*'入力欄(差替情報)'!$I$14/1000,0)</f>
        <v>0</v>
      </c>
      <c r="E23" s="8">
        <f>IF('入力欄(差替情報)'!$D$9=E$2,E9*'入力欄(差替情報)'!$I$14/1000,0)</f>
        <v>0</v>
      </c>
      <c r="F23" s="8">
        <f>IF('入力欄(差替情報)'!$D$9=F$2,F9*'入力欄(差替情報)'!$I$14/1000,0)</f>
        <v>0</v>
      </c>
      <c r="G23" s="8">
        <f>IF('入力欄(差替情報)'!$D$9=G$2,G9*'入力欄(差替情報)'!$I$14/1000,0)</f>
        <v>0</v>
      </c>
      <c r="H23" s="8">
        <f>IF('入力欄(差替情報)'!$D$9=H$2,H9*'入力欄(差替情報)'!$I$14/1000,0)</f>
        <v>0</v>
      </c>
      <c r="I23" s="8">
        <f>IF('入力欄(差替情報)'!$D$9=I$2,I9*'入力欄(差替情報)'!$I$14/1000,0)</f>
        <v>0</v>
      </c>
      <c r="J23" s="8">
        <f>IF('入力欄(差替情報)'!$D$9=J$2,J9*'入力欄(差替情報)'!$I$14/1000,0)</f>
        <v>0</v>
      </c>
      <c r="K23" s="48">
        <f t="shared" si="0"/>
        <v>0</v>
      </c>
      <c r="M23" s="2" t="s">
        <v>12</v>
      </c>
      <c r="N23" s="8">
        <f>IF('入力欄(差替情報)'!$D$9=B$2,N9*'入力欄(差替情報)'!$D$26/1000,0)</f>
        <v>0</v>
      </c>
      <c r="O23" s="8">
        <f>IF('入力欄(差替情報)'!$D$9=C$2,O9*'入力欄(差替情報)'!$D$26/1000,0)</f>
        <v>0</v>
      </c>
      <c r="P23" s="8">
        <f>IF('入力欄(差替情報)'!$D$9=D$2,P9*'入力欄(差替情報)'!$D$26/1000,0)</f>
        <v>0</v>
      </c>
      <c r="Q23" s="8">
        <f>IF('入力欄(差替情報)'!$D$9=E$2,Q9*'入力欄(差替情報)'!$D$26/1000,0)</f>
        <v>0</v>
      </c>
      <c r="R23" s="8">
        <f>IF('入力欄(差替情報)'!$D$9=F$2,R9*'入力欄(差替情報)'!$D$26/1000,0)</f>
        <v>0</v>
      </c>
      <c r="S23" s="8">
        <f>IF('入力欄(差替情報)'!$D$9=G$2,S9*'入力欄(差替情報)'!$D$26/1000,0)</f>
        <v>0</v>
      </c>
      <c r="T23" s="8">
        <f>IF('入力欄(差替情報)'!$D$9=H$2,T9*'入力欄(差替情報)'!$D$26/1000,0)</f>
        <v>0</v>
      </c>
      <c r="U23" s="8">
        <f>IF('入力欄(差替情報)'!$D$9=I$2,U9*'入力欄(差替情報)'!$D$26/1000,0)</f>
        <v>0</v>
      </c>
      <c r="V23" s="8">
        <f>IF('入力欄(差替情報)'!$D$9=J$2,V9*'入力欄(差替情報)'!$D$26/1000,0)</f>
        <v>0</v>
      </c>
      <c r="W23" s="49">
        <f t="shared" si="1"/>
        <v>0</v>
      </c>
      <c r="Y23" s="2" t="s">
        <v>12</v>
      </c>
      <c r="Z23" s="9">
        <f>IF('入力欄(差替情報)'!$D$9=B$2,Z9*'入力欄(差替情報)'!$D$38/1000,0)</f>
        <v>0</v>
      </c>
      <c r="AA23" s="9">
        <f>IF('入力欄(差替情報)'!$D$9=C$2,AA9*'入力欄(差替情報)'!$D$38/1000,0)</f>
        <v>0</v>
      </c>
      <c r="AB23" s="9">
        <f>IF('入力欄(差替情報)'!$D$9=D$2,AB9*'入力欄(差替情報)'!$D$38/1000,0)</f>
        <v>0</v>
      </c>
      <c r="AC23" s="9">
        <f>IF('入力欄(差替情報)'!$D$9=E$2,AC9*'入力欄(差替情報)'!$D$38/1000,0)</f>
        <v>0</v>
      </c>
      <c r="AD23" s="9">
        <f>IF('入力欄(差替情報)'!$D$9=F$2,AD9*'入力欄(差替情報)'!$D$38/1000,0)</f>
        <v>0</v>
      </c>
      <c r="AE23" s="9">
        <f>IF('入力欄(差替情報)'!$D$9=G$2,AE9*'入力欄(差替情報)'!$D$38/1000,0)</f>
        <v>0</v>
      </c>
      <c r="AF23" s="9">
        <f>IF('入力欄(差替情報)'!$D$9=H$2,AF9*'入力欄(差替情報)'!$D$38/1000,0)</f>
        <v>0</v>
      </c>
      <c r="AG23" s="9">
        <f>IF('入力欄(差替情報)'!$D$9=I$2,AG9*'入力欄(差替情報)'!$D$38/1000,0)</f>
        <v>0</v>
      </c>
      <c r="AH23" s="9">
        <f>IF('入力欄(差替情報)'!$D$9=J$2,AH9*'入力欄(差替情報)'!$D$38/1000,0)</f>
        <v>0</v>
      </c>
      <c r="AI23" s="50">
        <f t="shared" si="2"/>
        <v>0</v>
      </c>
    </row>
    <row r="24" spans="1:35" x14ac:dyDescent="0.3">
      <c r="A24" s="2" t="s">
        <v>13</v>
      </c>
      <c r="B24" s="8">
        <f>IF('入力欄(差替情報)'!$D$9=B$2,B10*'入力欄(差替情報)'!$J$14/1000,0)</f>
        <v>0</v>
      </c>
      <c r="C24" s="8">
        <f>IF('入力欄(差替情報)'!$D$9=C$2,C10*'入力欄(差替情報)'!$J$14/1000,0)</f>
        <v>0</v>
      </c>
      <c r="D24" s="8">
        <f>IF('入力欄(差替情報)'!$D$9=D$2,D10*'入力欄(差替情報)'!$J$14/1000,0)</f>
        <v>0</v>
      </c>
      <c r="E24" s="8">
        <f>IF('入力欄(差替情報)'!$D$9=E$2,E10*'入力欄(差替情報)'!$J$14/1000,0)</f>
        <v>0</v>
      </c>
      <c r="F24" s="8">
        <f>IF('入力欄(差替情報)'!$D$9=F$2,F10*'入力欄(差替情報)'!$J$14/1000,0)</f>
        <v>0</v>
      </c>
      <c r="G24" s="8">
        <f>IF('入力欄(差替情報)'!$D$9=G$2,G10*'入力欄(差替情報)'!$J$14/1000,0)</f>
        <v>0</v>
      </c>
      <c r="H24" s="8">
        <f>IF('入力欄(差替情報)'!$D$9=H$2,H10*'入力欄(差替情報)'!$J$14/1000,0)</f>
        <v>0</v>
      </c>
      <c r="I24" s="8">
        <f>IF('入力欄(差替情報)'!$D$9=I$2,I10*'入力欄(差替情報)'!$J$14/1000,0)</f>
        <v>0</v>
      </c>
      <c r="J24" s="8">
        <f>IF('入力欄(差替情報)'!$D$9=J$2,J10*'入力欄(差替情報)'!$J$14/1000,0)</f>
        <v>0</v>
      </c>
      <c r="K24" s="48">
        <f t="shared" si="0"/>
        <v>0</v>
      </c>
      <c r="M24" s="2" t="s">
        <v>13</v>
      </c>
      <c r="N24" s="8">
        <f>IF('入力欄(差替情報)'!$D$9=B$2,N10*'入力欄(差替情報)'!$D$26/1000,0)</f>
        <v>0</v>
      </c>
      <c r="O24" s="8">
        <f>IF('入力欄(差替情報)'!$D$9=C$2,O10*'入力欄(差替情報)'!$D$26/1000,0)</f>
        <v>0</v>
      </c>
      <c r="P24" s="8">
        <f>IF('入力欄(差替情報)'!$D$9=D$2,P10*'入力欄(差替情報)'!$D$26/1000,0)</f>
        <v>0</v>
      </c>
      <c r="Q24" s="8">
        <f>IF('入力欄(差替情報)'!$D$9=E$2,Q10*'入力欄(差替情報)'!$D$26/1000,0)</f>
        <v>0</v>
      </c>
      <c r="R24" s="8">
        <f>IF('入力欄(差替情報)'!$D$9=F$2,R10*'入力欄(差替情報)'!$D$26/1000,0)</f>
        <v>0</v>
      </c>
      <c r="S24" s="8">
        <f>IF('入力欄(差替情報)'!$D$9=G$2,S10*'入力欄(差替情報)'!$D$26/1000,0)</f>
        <v>0</v>
      </c>
      <c r="T24" s="8">
        <f>IF('入力欄(差替情報)'!$D$9=H$2,T10*'入力欄(差替情報)'!$D$26/1000,0)</f>
        <v>0</v>
      </c>
      <c r="U24" s="8">
        <f>IF('入力欄(差替情報)'!$D$9=I$2,U10*'入力欄(差替情報)'!$D$26/1000,0)</f>
        <v>0</v>
      </c>
      <c r="V24" s="8">
        <f>IF('入力欄(差替情報)'!$D$9=J$2,V10*'入力欄(差替情報)'!$D$26/1000,0)</f>
        <v>0</v>
      </c>
      <c r="W24" s="49">
        <f t="shared" si="1"/>
        <v>0</v>
      </c>
      <c r="Y24" s="2" t="s">
        <v>13</v>
      </c>
      <c r="Z24" s="9">
        <f>IF('入力欄(差替情報)'!$D$9=B$2,Z10*'入力欄(差替情報)'!$D$38/1000,0)</f>
        <v>0</v>
      </c>
      <c r="AA24" s="9">
        <f>IF('入力欄(差替情報)'!$D$9=C$2,AA10*'入力欄(差替情報)'!$D$38/1000,0)</f>
        <v>0</v>
      </c>
      <c r="AB24" s="9">
        <f>IF('入力欄(差替情報)'!$D$9=D$2,AB10*'入力欄(差替情報)'!$D$38/1000,0)</f>
        <v>0</v>
      </c>
      <c r="AC24" s="9">
        <f>IF('入力欄(差替情報)'!$D$9=E$2,AC10*'入力欄(差替情報)'!$D$38/1000,0)</f>
        <v>0</v>
      </c>
      <c r="AD24" s="9">
        <f>IF('入力欄(差替情報)'!$D$9=F$2,AD10*'入力欄(差替情報)'!$D$38/1000,0)</f>
        <v>0</v>
      </c>
      <c r="AE24" s="9">
        <f>IF('入力欄(差替情報)'!$D$9=G$2,AE10*'入力欄(差替情報)'!$D$38/1000,0)</f>
        <v>0</v>
      </c>
      <c r="AF24" s="9">
        <f>IF('入力欄(差替情報)'!$D$9=H$2,AF10*'入力欄(差替情報)'!$D$38/1000,0)</f>
        <v>0</v>
      </c>
      <c r="AG24" s="9">
        <f>IF('入力欄(差替情報)'!$D$9=I$2,AG10*'入力欄(差替情報)'!$D$38/1000,0)</f>
        <v>0</v>
      </c>
      <c r="AH24" s="9">
        <f>IF('入力欄(差替情報)'!$D$9=J$2,AH10*'入力欄(差替情報)'!$D$38/1000,0)</f>
        <v>0</v>
      </c>
      <c r="AI24" s="50">
        <f t="shared" si="2"/>
        <v>0</v>
      </c>
    </row>
    <row r="25" spans="1:35" x14ac:dyDescent="0.3">
      <c r="A25" s="2" t="s">
        <v>14</v>
      </c>
      <c r="B25" s="8">
        <f>IF('入力欄(差替情報)'!$D$9=B$2,B11*'入力欄(差替情報)'!$K$14/1000,0)</f>
        <v>0</v>
      </c>
      <c r="C25" s="8">
        <f>IF('入力欄(差替情報)'!$D$9=C$2,C11*'入力欄(差替情報)'!$K$14/1000,0)</f>
        <v>0</v>
      </c>
      <c r="D25" s="8">
        <f>IF('入力欄(差替情報)'!$D$9=D$2,D11*'入力欄(差替情報)'!$K$14/1000,0)</f>
        <v>0</v>
      </c>
      <c r="E25" s="8">
        <f>IF('入力欄(差替情報)'!$D$9=E$2,E11*'入力欄(差替情報)'!$K$14/1000,0)</f>
        <v>0</v>
      </c>
      <c r="F25" s="8">
        <f>IF('入力欄(差替情報)'!$D$9=F$2,F11*'入力欄(差替情報)'!$K$14/1000,0)</f>
        <v>0</v>
      </c>
      <c r="G25" s="8">
        <f>IF('入力欄(差替情報)'!$D$9=G$2,G11*'入力欄(差替情報)'!$K$14/1000,0)</f>
        <v>0</v>
      </c>
      <c r="H25" s="8">
        <f>IF('入力欄(差替情報)'!$D$9=H$2,H11*'入力欄(差替情報)'!$K$14/1000,0)</f>
        <v>0</v>
      </c>
      <c r="I25" s="8">
        <f>IF('入力欄(差替情報)'!$D$9=I$2,I11*'入力欄(差替情報)'!$K$14/1000,0)</f>
        <v>0</v>
      </c>
      <c r="J25" s="8">
        <f>IF('入力欄(差替情報)'!$D$9=J$2,J11*'入力欄(差替情報)'!$K$14/1000,0)</f>
        <v>0</v>
      </c>
      <c r="K25" s="48">
        <f t="shared" si="0"/>
        <v>0</v>
      </c>
      <c r="M25" s="2" t="s">
        <v>14</v>
      </c>
      <c r="N25" s="8">
        <f>IF('入力欄(差替情報)'!$D$9=B$2,N11*'入力欄(差替情報)'!$D$26/1000,0)</f>
        <v>0</v>
      </c>
      <c r="O25" s="8">
        <f>IF('入力欄(差替情報)'!$D$9=C$2,O11*'入力欄(差替情報)'!$D$26/1000,0)</f>
        <v>0</v>
      </c>
      <c r="P25" s="8">
        <f>IF('入力欄(差替情報)'!$D$9=D$2,P11*'入力欄(差替情報)'!$D$26/1000,0)</f>
        <v>0</v>
      </c>
      <c r="Q25" s="8">
        <f>IF('入力欄(差替情報)'!$D$9=E$2,Q11*'入力欄(差替情報)'!$D$26/1000,0)</f>
        <v>0</v>
      </c>
      <c r="R25" s="8">
        <f>IF('入力欄(差替情報)'!$D$9=F$2,R11*'入力欄(差替情報)'!$D$26/1000,0)</f>
        <v>0</v>
      </c>
      <c r="S25" s="8">
        <f>IF('入力欄(差替情報)'!$D$9=G$2,S11*'入力欄(差替情報)'!$D$26/1000,0)</f>
        <v>0</v>
      </c>
      <c r="T25" s="8">
        <f>IF('入力欄(差替情報)'!$D$9=H$2,T11*'入力欄(差替情報)'!$D$26/1000,0)</f>
        <v>0</v>
      </c>
      <c r="U25" s="8">
        <f>IF('入力欄(差替情報)'!$D$9=I$2,U11*'入力欄(差替情報)'!$D$26/1000,0)</f>
        <v>0</v>
      </c>
      <c r="V25" s="8">
        <f>IF('入力欄(差替情報)'!$D$9=J$2,V11*'入力欄(差替情報)'!$D$26/1000,0)</f>
        <v>0</v>
      </c>
      <c r="W25" s="49">
        <f t="shared" si="1"/>
        <v>0</v>
      </c>
      <c r="Y25" s="2" t="s">
        <v>14</v>
      </c>
      <c r="Z25" s="9">
        <f>IF('入力欄(差替情報)'!$D$9=B$2,Z11*'入力欄(差替情報)'!$D$38/1000,0)</f>
        <v>0</v>
      </c>
      <c r="AA25" s="9">
        <f>IF('入力欄(差替情報)'!$D$9=C$2,AA11*'入力欄(差替情報)'!$D$38/1000,0)</f>
        <v>0</v>
      </c>
      <c r="AB25" s="9">
        <f>IF('入力欄(差替情報)'!$D$9=D$2,AB11*'入力欄(差替情報)'!$D$38/1000,0)</f>
        <v>0</v>
      </c>
      <c r="AC25" s="9">
        <f>IF('入力欄(差替情報)'!$D$9=E$2,AC11*'入力欄(差替情報)'!$D$38/1000,0)</f>
        <v>0</v>
      </c>
      <c r="AD25" s="9">
        <f>IF('入力欄(差替情報)'!$D$9=F$2,AD11*'入力欄(差替情報)'!$D$38/1000,0)</f>
        <v>0</v>
      </c>
      <c r="AE25" s="9">
        <f>IF('入力欄(差替情報)'!$D$9=G$2,AE11*'入力欄(差替情報)'!$D$38/1000,0)</f>
        <v>0</v>
      </c>
      <c r="AF25" s="9">
        <f>IF('入力欄(差替情報)'!$D$9=H$2,AF11*'入力欄(差替情報)'!$D$38/1000,0)</f>
        <v>0</v>
      </c>
      <c r="AG25" s="9">
        <f>IF('入力欄(差替情報)'!$D$9=I$2,AG11*'入力欄(差替情報)'!$D$38/1000,0)</f>
        <v>0</v>
      </c>
      <c r="AH25" s="9">
        <f>IF('入力欄(差替情報)'!$D$9=J$2,AH11*'入力欄(差替情報)'!$D$38/1000,0)</f>
        <v>0</v>
      </c>
      <c r="AI25" s="50">
        <f t="shared" si="2"/>
        <v>0</v>
      </c>
    </row>
    <row r="26" spans="1:35" x14ac:dyDescent="0.3">
      <c r="A26" s="2" t="s">
        <v>15</v>
      </c>
      <c r="B26" s="8">
        <f>IF('入力欄(差替情報)'!$D$9=B$2,B12*'入力欄(差替情報)'!$L$14/1000,0)</f>
        <v>0</v>
      </c>
      <c r="C26" s="8">
        <f>IF('入力欄(差替情報)'!$D$9=C$2,C12*'入力欄(差替情報)'!$L$14/1000,0)</f>
        <v>0</v>
      </c>
      <c r="D26" s="8">
        <f>IF('入力欄(差替情報)'!$D$9=D$2,D12*'入力欄(差替情報)'!$L$14/1000,0)</f>
        <v>0</v>
      </c>
      <c r="E26" s="8">
        <f>IF('入力欄(差替情報)'!$D$9=E$2,E12*'入力欄(差替情報)'!$L$14/1000,0)</f>
        <v>0</v>
      </c>
      <c r="F26" s="8">
        <f>IF('入力欄(差替情報)'!$D$9=F$2,F12*'入力欄(差替情報)'!$L$14/1000,0)</f>
        <v>0</v>
      </c>
      <c r="G26" s="8">
        <f>IF('入力欄(差替情報)'!$D$9=G$2,G12*'入力欄(差替情報)'!$L$14/1000,0)</f>
        <v>0</v>
      </c>
      <c r="H26" s="8">
        <f>IF('入力欄(差替情報)'!$D$9=H$2,H12*'入力欄(差替情報)'!$L$14/1000,0)</f>
        <v>0</v>
      </c>
      <c r="I26" s="8">
        <f>IF('入力欄(差替情報)'!$D$9=I$2,I12*'入力欄(差替情報)'!$L$14/1000,0)</f>
        <v>0</v>
      </c>
      <c r="J26" s="8">
        <f>IF('入力欄(差替情報)'!$D$9=J$2,J12*'入力欄(差替情報)'!$L$14/1000,0)</f>
        <v>0</v>
      </c>
      <c r="K26" s="48">
        <f t="shared" si="0"/>
        <v>0</v>
      </c>
      <c r="M26" s="2" t="s">
        <v>15</v>
      </c>
      <c r="N26" s="8">
        <f>IF('入力欄(差替情報)'!$D$9=B$2,N12*'入力欄(差替情報)'!$D$26/1000,0)</f>
        <v>0</v>
      </c>
      <c r="O26" s="8">
        <f>IF('入力欄(差替情報)'!$D$9=C$2,O12*'入力欄(差替情報)'!$D$26/1000,0)</f>
        <v>0</v>
      </c>
      <c r="P26" s="8">
        <f>IF('入力欄(差替情報)'!$D$9=D$2,P12*'入力欄(差替情報)'!$D$26/1000,0)</f>
        <v>0</v>
      </c>
      <c r="Q26" s="8">
        <f>IF('入力欄(差替情報)'!$D$9=E$2,Q12*'入力欄(差替情報)'!$D$26/1000,0)</f>
        <v>0</v>
      </c>
      <c r="R26" s="8">
        <f>IF('入力欄(差替情報)'!$D$9=F$2,R12*'入力欄(差替情報)'!$D$26/1000,0)</f>
        <v>0</v>
      </c>
      <c r="S26" s="8">
        <f>IF('入力欄(差替情報)'!$D$9=G$2,S12*'入力欄(差替情報)'!$D$26/1000,0)</f>
        <v>0</v>
      </c>
      <c r="T26" s="8">
        <f>IF('入力欄(差替情報)'!$D$9=H$2,T12*'入力欄(差替情報)'!$D$26/1000,0)</f>
        <v>0</v>
      </c>
      <c r="U26" s="8">
        <f>IF('入力欄(差替情報)'!$D$9=I$2,U12*'入力欄(差替情報)'!$D$26/1000,0)</f>
        <v>0</v>
      </c>
      <c r="V26" s="8">
        <f>IF('入力欄(差替情報)'!$D$9=J$2,V12*'入力欄(差替情報)'!$D$26/1000,0)</f>
        <v>0</v>
      </c>
      <c r="W26" s="49">
        <f t="shared" si="1"/>
        <v>0</v>
      </c>
      <c r="Y26" s="2" t="s">
        <v>15</v>
      </c>
      <c r="Z26" s="9">
        <f>IF('入力欄(差替情報)'!$D$9=B$2,Z12*'入力欄(差替情報)'!$D$38/1000,0)</f>
        <v>0</v>
      </c>
      <c r="AA26" s="9">
        <f>IF('入力欄(差替情報)'!$D$9=C$2,AA12*'入力欄(差替情報)'!$D$38/1000,0)</f>
        <v>0</v>
      </c>
      <c r="AB26" s="9">
        <f>IF('入力欄(差替情報)'!$D$9=D$2,AB12*'入力欄(差替情報)'!$D$38/1000,0)</f>
        <v>0</v>
      </c>
      <c r="AC26" s="9">
        <f>IF('入力欄(差替情報)'!$D$9=E$2,AC12*'入力欄(差替情報)'!$D$38/1000,0)</f>
        <v>0</v>
      </c>
      <c r="AD26" s="9">
        <f>IF('入力欄(差替情報)'!$D$9=F$2,AD12*'入力欄(差替情報)'!$D$38/1000,0)</f>
        <v>0</v>
      </c>
      <c r="AE26" s="9">
        <f>IF('入力欄(差替情報)'!$D$9=G$2,AE12*'入力欄(差替情報)'!$D$38/1000,0)</f>
        <v>0</v>
      </c>
      <c r="AF26" s="9">
        <f>IF('入力欄(差替情報)'!$D$9=H$2,AF12*'入力欄(差替情報)'!$D$38/1000,0)</f>
        <v>0</v>
      </c>
      <c r="AG26" s="9">
        <f>IF('入力欄(差替情報)'!$D$9=I$2,AG12*'入力欄(差替情報)'!$D$38/1000,0)</f>
        <v>0</v>
      </c>
      <c r="AH26" s="9">
        <f>IF('入力欄(差替情報)'!$D$9=J$2,AH12*'入力欄(差替情報)'!$D$38/1000,0)</f>
        <v>0</v>
      </c>
      <c r="AI26" s="50">
        <f t="shared" si="2"/>
        <v>0</v>
      </c>
    </row>
    <row r="27" spans="1:35" x14ac:dyDescent="0.3">
      <c r="A27" s="2" t="s">
        <v>16</v>
      </c>
      <c r="B27" s="8">
        <f>IF('入力欄(差替情報)'!$D$9=B$2,B13*'入力欄(差替情報)'!$M$14/1000,0)</f>
        <v>0</v>
      </c>
      <c r="C27" s="8">
        <f>IF('入力欄(差替情報)'!$D$9=C$2,C13*'入力欄(差替情報)'!$M$14/1000,0)</f>
        <v>0</v>
      </c>
      <c r="D27" s="8">
        <f>IF('入力欄(差替情報)'!$D$9=D$2,D13*'入力欄(差替情報)'!$M$14/1000,0)</f>
        <v>0</v>
      </c>
      <c r="E27" s="8">
        <f>IF('入力欄(差替情報)'!$D$9=E$2,E13*'入力欄(差替情報)'!$M$14/1000,0)</f>
        <v>0</v>
      </c>
      <c r="F27" s="8">
        <f>IF('入力欄(差替情報)'!$D$9=F$2,F13*'入力欄(差替情報)'!$M$14/1000,0)</f>
        <v>0</v>
      </c>
      <c r="G27" s="8">
        <f>IF('入力欄(差替情報)'!$D$9=G$2,G13*'入力欄(差替情報)'!$M$14/1000,0)</f>
        <v>0</v>
      </c>
      <c r="H27" s="8">
        <f>IF('入力欄(差替情報)'!$D$9=H$2,H13*'入力欄(差替情報)'!$M$14/1000,0)</f>
        <v>0</v>
      </c>
      <c r="I27" s="8">
        <f>IF('入力欄(差替情報)'!$D$9=I$2,I13*'入力欄(差替情報)'!$M$14/1000,0)</f>
        <v>0</v>
      </c>
      <c r="J27" s="8">
        <f>IF('入力欄(差替情報)'!$D$9=J$2,J13*'入力欄(差替情報)'!$M$14/1000,0)</f>
        <v>0</v>
      </c>
      <c r="K27" s="48">
        <f t="shared" si="0"/>
        <v>0</v>
      </c>
      <c r="M27" s="2" t="s">
        <v>16</v>
      </c>
      <c r="N27" s="8">
        <f>IF('入力欄(差替情報)'!$D$9=B$2,N13*'入力欄(差替情報)'!$D$26/1000,0)</f>
        <v>0</v>
      </c>
      <c r="O27" s="8">
        <f>IF('入力欄(差替情報)'!$D$9=C$2,O13*'入力欄(差替情報)'!$D$26/1000,0)</f>
        <v>0</v>
      </c>
      <c r="P27" s="8">
        <f>IF('入力欄(差替情報)'!$D$9=D$2,P13*'入力欄(差替情報)'!$D$26/1000,0)</f>
        <v>0</v>
      </c>
      <c r="Q27" s="8">
        <f>IF('入力欄(差替情報)'!$D$9=E$2,Q13*'入力欄(差替情報)'!$D$26/1000,0)</f>
        <v>0</v>
      </c>
      <c r="R27" s="8">
        <f>IF('入力欄(差替情報)'!$D$9=F$2,R13*'入力欄(差替情報)'!$D$26/1000,0)</f>
        <v>0</v>
      </c>
      <c r="S27" s="8">
        <f>IF('入力欄(差替情報)'!$D$9=G$2,S13*'入力欄(差替情報)'!$D$26/1000,0)</f>
        <v>0</v>
      </c>
      <c r="T27" s="8">
        <f>IF('入力欄(差替情報)'!$D$9=H$2,T13*'入力欄(差替情報)'!$D$26/1000,0)</f>
        <v>0</v>
      </c>
      <c r="U27" s="8">
        <f>IF('入力欄(差替情報)'!$D$9=I$2,U13*'入力欄(差替情報)'!$D$26/1000,0)</f>
        <v>0</v>
      </c>
      <c r="V27" s="8">
        <f>IF('入力欄(差替情報)'!$D$9=J$2,V13*'入力欄(差替情報)'!$D$26/1000,0)</f>
        <v>0</v>
      </c>
      <c r="W27" s="49">
        <f t="shared" si="1"/>
        <v>0</v>
      </c>
      <c r="Y27" s="2" t="s">
        <v>16</v>
      </c>
      <c r="Z27" s="9">
        <f>IF('入力欄(差替情報)'!$D$9=B$2,Z13*'入力欄(差替情報)'!$D$38/1000,0)</f>
        <v>0</v>
      </c>
      <c r="AA27" s="9">
        <f>IF('入力欄(差替情報)'!$D$9=C$2,AA13*'入力欄(差替情報)'!$D$38/1000,0)</f>
        <v>0</v>
      </c>
      <c r="AB27" s="9">
        <f>IF('入力欄(差替情報)'!$D$9=D$2,AB13*'入力欄(差替情報)'!$D$38/1000,0)</f>
        <v>0</v>
      </c>
      <c r="AC27" s="9">
        <f>IF('入力欄(差替情報)'!$D$9=E$2,AC13*'入力欄(差替情報)'!$D$38/1000,0)</f>
        <v>0</v>
      </c>
      <c r="AD27" s="9">
        <f>IF('入力欄(差替情報)'!$D$9=F$2,AD13*'入力欄(差替情報)'!$D$38/1000,0)</f>
        <v>0</v>
      </c>
      <c r="AE27" s="9">
        <f>IF('入力欄(差替情報)'!$D$9=G$2,AE13*'入力欄(差替情報)'!$D$38/1000,0)</f>
        <v>0</v>
      </c>
      <c r="AF27" s="9">
        <f>IF('入力欄(差替情報)'!$D$9=H$2,AF13*'入力欄(差替情報)'!$D$38/1000,0)</f>
        <v>0</v>
      </c>
      <c r="AG27" s="9">
        <f>IF('入力欄(差替情報)'!$D$9=I$2,AG13*'入力欄(差替情報)'!$D$38/1000,0)</f>
        <v>0</v>
      </c>
      <c r="AH27" s="9">
        <f>IF('入力欄(差替情報)'!$D$9=J$2,AH13*'入力欄(差替情報)'!$D$38/1000,0)</f>
        <v>0</v>
      </c>
      <c r="AI27" s="50">
        <f t="shared" si="2"/>
        <v>0</v>
      </c>
    </row>
    <row r="28" spans="1:35" x14ac:dyDescent="0.3">
      <c r="A28" s="2" t="s">
        <v>17</v>
      </c>
      <c r="B28" s="8">
        <f>IF('入力欄(差替情報)'!$D$9=B$2,B14*'入力欄(差替情報)'!$N$14/1000,0)</f>
        <v>0</v>
      </c>
      <c r="C28" s="8">
        <f>IF('入力欄(差替情報)'!$D$9=C$2,C14*'入力欄(差替情報)'!$N$14/1000,0)</f>
        <v>0</v>
      </c>
      <c r="D28" s="8">
        <f>IF('入力欄(差替情報)'!$D$9=D$2,D14*'入力欄(差替情報)'!$N$14/1000,0)</f>
        <v>0</v>
      </c>
      <c r="E28" s="8">
        <f>IF('入力欄(差替情報)'!$D$9=E$2,E14*'入力欄(差替情報)'!$N$14/1000,0)</f>
        <v>0</v>
      </c>
      <c r="F28" s="8">
        <f>IF('入力欄(差替情報)'!$D$9=F$2,F14*'入力欄(差替情報)'!$N$14/1000,0)</f>
        <v>0</v>
      </c>
      <c r="G28" s="8">
        <f>IF('入力欄(差替情報)'!$D$9=G$2,G14*'入力欄(差替情報)'!$N$14/1000,0)</f>
        <v>0</v>
      </c>
      <c r="H28" s="8">
        <f>IF('入力欄(差替情報)'!$D$9=H$2,H14*'入力欄(差替情報)'!$N$14/1000,0)</f>
        <v>0</v>
      </c>
      <c r="I28" s="8">
        <f>IF('入力欄(差替情報)'!$D$9=I$2,I14*'入力欄(差替情報)'!$N$14/1000,0)</f>
        <v>0</v>
      </c>
      <c r="J28" s="8">
        <f>IF('入力欄(差替情報)'!$D$9=J$2,J14*'入力欄(差替情報)'!$N$14/1000,0)</f>
        <v>0</v>
      </c>
      <c r="K28" s="48">
        <f t="shared" si="0"/>
        <v>0</v>
      </c>
      <c r="M28" s="2" t="s">
        <v>17</v>
      </c>
      <c r="N28" s="8">
        <f>IF('入力欄(差替情報)'!$D$9=B$2,N14*'入力欄(差替情報)'!$D$26/1000,0)</f>
        <v>0</v>
      </c>
      <c r="O28" s="8">
        <f>IF('入力欄(差替情報)'!$D$9=C$2,O14*'入力欄(差替情報)'!$D$26/1000,0)</f>
        <v>0</v>
      </c>
      <c r="P28" s="8">
        <f>IF('入力欄(差替情報)'!$D$9=D$2,P14*'入力欄(差替情報)'!$D$26/1000,0)</f>
        <v>0</v>
      </c>
      <c r="Q28" s="8">
        <f>IF('入力欄(差替情報)'!$D$9=E$2,Q14*'入力欄(差替情報)'!$D$26/1000,0)</f>
        <v>0</v>
      </c>
      <c r="R28" s="8">
        <f>IF('入力欄(差替情報)'!$D$9=F$2,R14*'入力欄(差替情報)'!$D$26/1000,0)</f>
        <v>0</v>
      </c>
      <c r="S28" s="8">
        <f>IF('入力欄(差替情報)'!$D$9=G$2,S14*'入力欄(差替情報)'!$D$26/1000,0)</f>
        <v>0</v>
      </c>
      <c r="T28" s="8">
        <f>IF('入力欄(差替情報)'!$D$9=H$2,T14*'入力欄(差替情報)'!$D$26/1000,0)</f>
        <v>0</v>
      </c>
      <c r="U28" s="8">
        <f>IF('入力欄(差替情報)'!$D$9=I$2,U14*'入力欄(差替情報)'!$D$26/1000,0)</f>
        <v>0</v>
      </c>
      <c r="V28" s="8">
        <f>IF('入力欄(差替情報)'!$D$9=J$2,V14*'入力欄(差替情報)'!$D$26/1000,0)</f>
        <v>0</v>
      </c>
      <c r="W28" s="49">
        <f t="shared" si="1"/>
        <v>0</v>
      </c>
      <c r="Y28" s="2" t="s">
        <v>17</v>
      </c>
      <c r="Z28" s="9">
        <f>IF('入力欄(差替情報)'!$D$9=B$2,Z14*'入力欄(差替情報)'!$D$38/1000,0)</f>
        <v>0</v>
      </c>
      <c r="AA28" s="9">
        <f>IF('入力欄(差替情報)'!$D$9=C$2,AA14*'入力欄(差替情報)'!$D$38/1000,0)</f>
        <v>0</v>
      </c>
      <c r="AB28" s="9">
        <f>IF('入力欄(差替情報)'!$D$9=D$2,AB14*'入力欄(差替情報)'!$D$38/1000,0)</f>
        <v>0</v>
      </c>
      <c r="AC28" s="9">
        <f>IF('入力欄(差替情報)'!$D$9=E$2,AC14*'入力欄(差替情報)'!$D$38/1000,0)</f>
        <v>0</v>
      </c>
      <c r="AD28" s="9">
        <f>IF('入力欄(差替情報)'!$D$9=F$2,AD14*'入力欄(差替情報)'!$D$38/1000,0)</f>
        <v>0</v>
      </c>
      <c r="AE28" s="9">
        <f>IF('入力欄(差替情報)'!$D$9=G$2,AE14*'入力欄(差替情報)'!$D$38/1000,0)</f>
        <v>0</v>
      </c>
      <c r="AF28" s="9">
        <f>IF('入力欄(差替情報)'!$D$9=H$2,AF14*'入力欄(差替情報)'!$D$38/1000,0)</f>
        <v>0</v>
      </c>
      <c r="AG28" s="9">
        <f>IF('入力欄(差替情報)'!$D$9=I$2,AG14*'入力欄(差替情報)'!$D$38/1000,0)</f>
        <v>0</v>
      </c>
      <c r="AH28" s="9">
        <f>IF('入力欄(差替情報)'!$D$9=J$2,AH14*'入力欄(差替情報)'!$D$38/1000,0)</f>
        <v>0</v>
      </c>
      <c r="AI28" s="50">
        <f t="shared" si="2"/>
        <v>0</v>
      </c>
    </row>
    <row r="29" spans="1:35" x14ac:dyDescent="0.3">
      <c r="A29" s="2" t="s">
        <v>18</v>
      </c>
      <c r="B29" s="8">
        <f>IF('入力欄(差替情報)'!$D$9=B$2,B15*'入力欄(差替情報)'!$O$14/1000,0)</f>
        <v>0</v>
      </c>
      <c r="C29" s="8">
        <f>IF('入力欄(差替情報)'!$D$9=C$2,C15*'入力欄(差替情報)'!$O$14/1000,0)</f>
        <v>0</v>
      </c>
      <c r="D29" s="8">
        <f>IF('入力欄(差替情報)'!$D$9=D$2,D15*'入力欄(差替情報)'!$O$14/1000,0)</f>
        <v>0</v>
      </c>
      <c r="E29" s="8">
        <f>IF('入力欄(差替情報)'!$D$9=E$2,E15*'入力欄(差替情報)'!$O$14/1000,0)</f>
        <v>0</v>
      </c>
      <c r="F29" s="8">
        <f>IF('入力欄(差替情報)'!$D$9=F$2,F15*'入力欄(差替情報)'!$O$14/1000,0)</f>
        <v>0</v>
      </c>
      <c r="G29" s="8">
        <f>IF('入力欄(差替情報)'!$D$9=G$2,G15*'入力欄(差替情報)'!$O$14/1000,0)</f>
        <v>0</v>
      </c>
      <c r="H29" s="8">
        <f>IF('入力欄(差替情報)'!$D$9=H$2,H15*'入力欄(差替情報)'!$O$14/1000,0)</f>
        <v>0</v>
      </c>
      <c r="I29" s="8">
        <f>IF('入力欄(差替情報)'!$D$9=I$2,I15*'入力欄(差替情報)'!$O$14/1000,0)</f>
        <v>0</v>
      </c>
      <c r="J29" s="8">
        <f>IF('入力欄(差替情報)'!$D$9=J$2,J15*'入力欄(差替情報)'!$O$14/1000,0)</f>
        <v>0</v>
      </c>
      <c r="K29" s="48">
        <f t="shared" si="0"/>
        <v>0</v>
      </c>
      <c r="M29" s="2" t="s">
        <v>18</v>
      </c>
      <c r="N29" s="8">
        <f>IF('入力欄(差替情報)'!$D$9=B$2,N15*'入力欄(差替情報)'!$D$26/1000,0)</f>
        <v>0</v>
      </c>
      <c r="O29" s="8">
        <f>IF('入力欄(差替情報)'!$D$9=C$2,O15*'入力欄(差替情報)'!$D$26/1000,0)</f>
        <v>0</v>
      </c>
      <c r="P29" s="8">
        <f>IF('入力欄(差替情報)'!$D$9=D$2,P15*'入力欄(差替情報)'!$D$26/1000,0)</f>
        <v>0</v>
      </c>
      <c r="Q29" s="8">
        <f>IF('入力欄(差替情報)'!$D$9=E$2,Q15*'入力欄(差替情報)'!$D$26/1000,0)</f>
        <v>0</v>
      </c>
      <c r="R29" s="8">
        <f>IF('入力欄(差替情報)'!$D$9=F$2,R15*'入力欄(差替情報)'!$D$26/1000,0)</f>
        <v>0</v>
      </c>
      <c r="S29" s="8">
        <f>IF('入力欄(差替情報)'!$D$9=G$2,S15*'入力欄(差替情報)'!$D$26/1000,0)</f>
        <v>0</v>
      </c>
      <c r="T29" s="8">
        <f>IF('入力欄(差替情報)'!$D$9=H$2,T15*'入力欄(差替情報)'!$D$26/1000,0)</f>
        <v>0</v>
      </c>
      <c r="U29" s="8">
        <f>IF('入力欄(差替情報)'!$D$9=I$2,U15*'入力欄(差替情報)'!$D$26/1000,0)</f>
        <v>0</v>
      </c>
      <c r="V29" s="8">
        <f>IF('入力欄(差替情報)'!$D$9=J$2,V15*'入力欄(差替情報)'!$D$26/1000,0)</f>
        <v>0</v>
      </c>
      <c r="W29" s="49">
        <f t="shared" si="1"/>
        <v>0</v>
      </c>
      <c r="Y29" s="2" t="s">
        <v>18</v>
      </c>
      <c r="Z29" s="9">
        <f>IF('入力欄(差替情報)'!$D$9=B$2,Z15*'入力欄(差替情報)'!$D$38/1000,0)</f>
        <v>0</v>
      </c>
      <c r="AA29" s="9">
        <f>IF('入力欄(差替情報)'!$D$9=C$2,AA15*'入力欄(差替情報)'!$D$38/1000,0)</f>
        <v>0</v>
      </c>
      <c r="AB29" s="9">
        <f>IF('入力欄(差替情報)'!$D$9=D$2,AB15*'入力欄(差替情報)'!$D$38/1000,0)</f>
        <v>0</v>
      </c>
      <c r="AC29" s="9">
        <f>IF('入力欄(差替情報)'!$D$9=E$2,AC15*'入力欄(差替情報)'!$D$38/1000,0)</f>
        <v>0</v>
      </c>
      <c r="AD29" s="9">
        <f>IF('入力欄(差替情報)'!$D$9=F$2,AD15*'入力欄(差替情報)'!$D$38/1000,0)</f>
        <v>0</v>
      </c>
      <c r="AE29" s="9">
        <f>IF('入力欄(差替情報)'!$D$9=G$2,AE15*'入力欄(差替情報)'!$D$38/1000,0)</f>
        <v>0</v>
      </c>
      <c r="AF29" s="9">
        <f>IF('入力欄(差替情報)'!$D$9=H$2,AF15*'入力欄(差替情報)'!$D$38/1000,0)</f>
        <v>0</v>
      </c>
      <c r="AG29" s="9">
        <f>IF('入力欄(差替情報)'!$D$9=I$2,AG15*'入力欄(差替情報)'!$D$38/1000,0)</f>
        <v>0</v>
      </c>
      <c r="AH29" s="9">
        <f>IF('入力欄(差替情報)'!$D$9=J$2,AH15*'入力欄(差替情報)'!$D$38/1000,0)</f>
        <v>0</v>
      </c>
      <c r="AI29" s="50">
        <f t="shared" si="2"/>
        <v>0</v>
      </c>
    </row>
    <row r="30" spans="1:35" x14ac:dyDescent="0.3">
      <c r="B30" s="2"/>
      <c r="C30" s="2"/>
      <c r="D30" s="2"/>
      <c r="E30" s="2"/>
      <c r="F30" s="2"/>
      <c r="G30" s="2"/>
      <c r="H30" s="2"/>
      <c r="I30" s="2"/>
      <c r="J30" s="2"/>
      <c r="K30" s="11"/>
      <c r="N30" s="2"/>
      <c r="O30" s="2"/>
      <c r="P30" s="2"/>
      <c r="Q30" s="2"/>
      <c r="R30" s="2"/>
      <c r="S30" s="2"/>
      <c r="T30" s="2"/>
      <c r="U30" s="2"/>
      <c r="V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5" ht="15.6" thickBot="1" x14ac:dyDescent="0.35"/>
    <row r="32" spans="1:35" ht="15.6" thickBot="1" x14ac:dyDescent="0.35">
      <c r="A32" s="1" t="s">
        <v>38</v>
      </c>
      <c r="B32" s="51" t="e">
        <f>'入力欄(差替情報)'!$D$11*計算用!B34</f>
        <v>#N/A</v>
      </c>
      <c r="F32" s="4"/>
      <c r="M32" s="1" t="s">
        <v>38</v>
      </c>
      <c r="N32" s="51" t="e">
        <f>'入力欄(差替情報)'!$D$23*$N$34</f>
        <v>#N/A</v>
      </c>
      <c r="Y32" s="1" t="s">
        <v>38</v>
      </c>
      <c r="Z32" s="51" t="e">
        <f>'入力欄(差替情報)'!$D$35*$Z$34</f>
        <v>#N/A</v>
      </c>
    </row>
    <row r="33" spans="1:27" ht="15.6" thickBot="1" x14ac:dyDescent="0.35"/>
    <row r="34" spans="1:27" ht="15.6" thickBot="1" x14ac:dyDescent="0.35">
      <c r="A34" s="1" t="s">
        <v>39</v>
      </c>
      <c r="B34" s="12" t="e">
        <f>VLOOKUP('入力欄(基本情報)'!$C$14,$B$38:$C$46,2,FALSE)</f>
        <v>#N/A</v>
      </c>
      <c r="M34" s="1" t="s">
        <v>39</v>
      </c>
      <c r="N34" s="12" t="e">
        <f>VLOOKUP('入力欄(基本情報)'!$C$14,$N$38:$O$46,2,FALSE)</f>
        <v>#N/A</v>
      </c>
      <c r="Y34" s="1" t="s">
        <v>39</v>
      </c>
      <c r="Z34" s="12" t="e">
        <f>VLOOKUP('入力欄(基本情報)'!$C$14,$Z$38:$AA$46,2,FALSE)</f>
        <v>#N/A</v>
      </c>
    </row>
    <row r="37" spans="1:27" x14ac:dyDescent="0.3">
      <c r="C37" s="6" t="s">
        <v>138</v>
      </c>
      <c r="O37" s="6" t="s">
        <v>139</v>
      </c>
      <c r="AA37" s="6" t="s">
        <v>140</v>
      </c>
    </row>
    <row r="38" spans="1:27" x14ac:dyDescent="0.3">
      <c r="B38" s="3" t="s">
        <v>21</v>
      </c>
      <c r="C38" s="45">
        <v>4.2816043328253887E-2</v>
      </c>
      <c r="N38" s="3" t="s">
        <v>21</v>
      </c>
      <c r="O38" s="45">
        <v>0.22094058025679089</v>
      </c>
      <c r="Z38" s="3" t="s">
        <v>21</v>
      </c>
      <c r="AA38" s="45">
        <v>0.39150012186923538</v>
      </c>
    </row>
    <row r="39" spans="1:27" x14ac:dyDescent="0.3">
      <c r="B39" s="3" t="s">
        <v>22</v>
      </c>
      <c r="C39" s="45">
        <v>0.10194407954900168</v>
      </c>
      <c r="N39" s="3" t="s">
        <v>22</v>
      </c>
      <c r="O39" s="45">
        <v>0.32190234795539863</v>
      </c>
      <c r="Z39" s="3" t="s">
        <v>22</v>
      </c>
      <c r="AA39" s="45">
        <v>0.55441004611673106</v>
      </c>
    </row>
    <row r="40" spans="1:27" x14ac:dyDescent="0.3">
      <c r="B40" s="3" t="s">
        <v>23</v>
      </c>
      <c r="C40" s="45">
        <v>9.4376661524912211E-2</v>
      </c>
      <c r="N40" s="3" t="s">
        <v>23</v>
      </c>
      <c r="O40" s="45">
        <v>0.23947905586726145</v>
      </c>
      <c r="Z40" s="3" t="s">
        <v>23</v>
      </c>
      <c r="AA40" s="45">
        <v>0.5019086795260157</v>
      </c>
    </row>
    <row r="41" spans="1:27" x14ac:dyDescent="0.3">
      <c r="B41" s="3" t="s">
        <v>24</v>
      </c>
      <c r="C41" s="45">
        <v>0.10845218703558958</v>
      </c>
      <c r="N41" s="3" t="s">
        <v>24</v>
      </c>
      <c r="O41" s="45">
        <v>0.2759457524359416</v>
      </c>
      <c r="Z41" s="3" t="s">
        <v>24</v>
      </c>
      <c r="AA41" s="45">
        <v>0.4584571472171875</v>
      </c>
    </row>
    <row r="42" spans="1:27" x14ac:dyDescent="0.3">
      <c r="B42" s="3" t="s">
        <v>25</v>
      </c>
      <c r="C42" s="45">
        <v>0.14655631696054061</v>
      </c>
      <c r="N42" s="3" t="s">
        <v>25</v>
      </c>
      <c r="O42" s="45">
        <v>0.20557688451769049</v>
      </c>
      <c r="Z42" s="3" t="s">
        <v>25</v>
      </c>
      <c r="AA42" s="45">
        <v>0.51945274698425203</v>
      </c>
    </row>
    <row r="43" spans="1:27" x14ac:dyDescent="0.3">
      <c r="B43" s="3" t="s">
        <v>26</v>
      </c>
      <c r="C43" s="45">
        <v>0.11303808221787674</v>
      </c>
      <c r="N43" s="3" t="s">
        <v>26</v>
      </c>
      <c r="O43" s="45">
        <v>0.29010905685694188</v>
      </c>
      <c r="Z43" s="3" t="s">
        <v>26</v>
      </c>
      <c r="AA43" s="45">
        <v>0.49803852294556578</v>
      </c>
    </row>
    <row r="44" spans="1:27" x14ac:dyDescent="0.3">
      <c r="B44" s="3" t="s">
        <v>27</v>
      </c>
      <c r="C44" s="45">
        <v>0.12445119258725704</v>
      </c>
      <c r="N44" s="3" t="s">
        <v>27</v>
      </c>
      <c r="O44" s="45">
        <v>0.18738297534038778</v>
      </c>
      <c r="Z44" s="3" t="s">
        <v>27</v>
      </c>
      <c r="AA44" s="45">
        <v>0.41209351389689514</v>
      </c>
    </row>
    <row r="45" spans="1:27" x14ac:dyDescent="0.3">
      <c r="B45" s="3" t="s">
        <v>28</v>
      </c>
      <c r="C45" s="45">
        <v>0.13846997260804911</v>
      </c>
      <c r="N45" s="3" t="s">
        <v>28</v>
      </c>
      <c r="O45" s="45">
        <v>0.31972229354016179</v>
      </c>
      <c r="Z45" s="3" t="s">
        <v>28</v>
      </c>
      <c r="AA45" s="45">
        <v>0.49210457420118608</v>
      </c>
    </row>
    <row r="46" spans="1:27" x14ac:dyDescent="0.3">
      <c r="B46" s="3" t="s">
        <v>29</v>
      </c>
      <c r="C46" s="45">
        <v>6.2367705799148326E-2</v>
      </c>
      <c r="N46" s="3" t="s">
        <v>29</v>
      </c>
      <c r="O46" s="45">
        <v>0.17638840068847383</v>
      </c>
      <c r="Z46" s="3" t="s">
        <v>29</v>
      </c>
      <c r="AA46" s="45">
        <v>0.35160549462063873</v>
      </c>
    </row>
  </sheetData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入力欄(基本情報)</vt:lpstr>
      <vt:lpstr>入力欄(差替情報)</vt:lpstr>
      <vt:lpstr>提出用（算定諸元一覧(差替元)）</vt:lpstr>
      <vt:lpstr>webにUP時は非表示にする⇒</vt:lpstr>
      <vt:lpstr>計算用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2026-05-21T09:38:44Z</dcterms:modified>
</cp:coreProperties>
</file>