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172.18.25.71\新業務準備室\07_個別分野\03_防災\02災害時相互扶助\31.相互扶助関連（業務Ｇ→移管）\7_その他関連資料\2_運用要領改訂案\20240401_運用要領改訂（案）\07_理事会・幹部会資料\"/>
    </mc:Choice>
  </mc:AlternateContent>
  <xr:revisionPtr revIDLastSave="0" documentId="13_ncr:1_{2BEA486B-6EA2-40FF-B7BA-2DA7EA179E41}" xr6:coauthVersionLast="36" xr6:coauthVersionMax="36" xr10:uidLastSave="{00000000-0000-0000-0000-000000000000}"/>
  <bookViews>
    <workbookView xWindow="0" yWindow="0" windowWidth="19200" windowHeight="6860" tabRatio="800" activeTab="1" xr2:uid="{94529EAE-A09C-4EBE-B0BC-23A06D43F9B1}"/>
  </bookViews>
  <sheets>
    <sheet name="集計" sheetId="2" r:id="rId1"/>
    <sheet name="（記入見本）被災事業者明細一覧（資機材除く）" sheetId="1" r:id="rId2"/>
    <sheet name="（記入見本）被災事業者明細一覧 (資機材)" sheetId="6" r:id="rId3"/>
    <sheet name="（記入見本）応援事業者一覧" sheetId="7" r:id="rId4"/>
    <sheet name="コード表（変更不可）" sheetId="4" r:id="rId5"/>
    <sheet name="端数処理一覧" sheetId="5" r:id="rId6"/>
  </sheets>
  <externalReferences>
    <externalReference r:id="rId7"/>
  </externalReferences>
  <definedNames>
    <definedName name="_xlnm.Print_Area" localSheetId="2">'（記入見本）被災事業者明細一覧 (資機材)'!$A$1:$H$24</definedName>
    <definedName name="_xlnm.Print_Area" localSheetId="1">'（記入見本）被災事業者明細一覧（資機材除く）'!$A$1:$Q$39</definedName>
    <definedName name="_xlnm.Print_Area" localSheetId="0">集計!$B$1:$G$9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4" i="1"/>
  <c r="N14" i="1"/>
  <c r="N13" i="1"/>
  <c r="N12" i="1"/>
  <c r="N11" i="1"/>
  <c r="N10" i="1"/>
  <c r="N9" i="1"/>
  <c r="N8" i="1"/>
  <c r="N7" i="1"/>
  <c r="N6" i="1"/>
  <c r="N5" i="1"/>
  <c r="N15" i="1"/>
  <c r="M5" i="1" l="1"/>
  <c r="O5" i="1"/>
  <c r="M6" i="1"/>
  <c r="O6" i="1"/>
  <c r="M7" i="1"/>
  <c r="O7" i="1"/>
  <c r="M8" i="1"/>
  <c r="M9" i="1"/>
  <c r="O9" i="1" s="1"/>
  <c r="M10" i="1"/>
  <c r="O10" i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O4" i="1"/>
  <c r="M4" i="1"/>
  <c r="O8" i="1" l="1"/>
  <c r="P6" i="1"/>
  <c r="P5" i="1" l="1"/>
  <c r="G14" i="7" l="1"/>
  <c r="D6" i="2" s="1"/>
  <c r="F6" i="2" l="1"/>
  <c r="G6" i="2" s="1"/>
  <c r="H24" i="6" l="1"/>
  <c r="D5" i="2" s="1"/>
  <c r="F5" i="2" s="1"/>
  <c r="G5" i="2" s="1"/>
  <c r="P8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4" i="1"/>
  <c r="P7" i="1"/>
  <c r="P39" i="1" l="1"/>
  <c r="D4" i="2" s="1"/>
  <c r="D7" i="2" s="1"/>
  <c r="F4" i="2" l="1"/>
  <c r="F7" i="2" s="1"/>
  <c r="G7" i="2" s="1"/>
  <c r="G8" i="2" s="1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本合　規倫</author>
    <author>業務G　副島美千子</author>
    <author>業務Ｇ本合</author>
  </authors>
  <commentList>
    <comment ref="I2" authorId="0" shapeId="0" xr:uid="{3CDFF80A-9AE8-40CD-90BE-1EB01291FD6B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B3" authorId="1" shapeId="0" xr:uid="{822ADBD4-56C2-4BC3-A704-8170401173E7}">
      <text>
        <r>
          <rPr>
            <b/>
            <sz val="12"/>
            <color indexed="81"/>
            <rFont val="Meiryo UI"/>
            <family val="3"/>
            <charset val="128"/>
          </rPr>
          <t>入力はカテゴリ順に入力してください</t>
        </r>
      </text>
    </comment>
    <comment ref="H3" authorId="2" shapeId="0" xr:uid="{5BA6E87F-3AC8-4BCE-897C-CE6805217282}">
      <text>
        <r>
          <rPr>
            <sz val="14"/>
            <color indexed="81"/>
            <rFont val="Meiryo UI"/>
            <family val="3"/>
            <charset val="128"/>
          </rPr>
          <t>・委託費のみ使用する。
・「不可（按分不要）」とは、停電発生日から停電解消99％の日の間（対象期間）に、委託期間が収まる場合に選択。</t>
        </r>
      </text>
    </comment>
    <comment ref="P3" authorId="0" shapeId="0" xr:uid="{6127C4FE-92E2-4A1A-995B-D329B119814D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sharedStrings.xml><?xml version="1.0" encoding="utf-8"?>
<sst xmlns="http://schemas.openxmlformats.org/spreadsheetml/2006/main" count="166" uniqueCount="108">
  <si>
    <t>カテゴリ</t>
    <phoneticPr fontId="3"/>
  </si>
  <si>
    <t>項目</t>
    <rPh sb="0" eb="2">
      <t>コウモク</t>
    </rPh>
    <phoneticPr fontId="3"/>
  </si>
  <si>
    <t>仮復旧の区別不可</t>
    <rPh sb="0" eb="3">
      <t>カリフッキュウ</t>
    </rPh>
    <rPh sb="4" eb="6">
      <t>クベツ</t>
    </rPh>
    <rPh sb="6" eb="8">
      <t>フカ</t>
    </rPh>
    <phoneticPr fontId="3"/>
  </si>
  <si>
    <t>対象費用</t>
    <rPh sb="0" eb="4">
      <t>タイショウヒヨウ</t>
    </rPh>
    <phoneticPr fontId="3"/>
  </si>
  <si>
    <t>被災事業者</t>
    <rPh sb="0" eb="2">
      <t>ヒサイ</t>
    </rPh>
    <rPh sb="2" eb="4">
      <t>ジギョウ</t>
    </rPh>
    <rPh sb="4" eb="5">
      <t>シャ</t>
    </rPh>
    <phoneticPr fontId="3"/>
  </si>
  <si>
    <t>応援事業者</t>
    <rPh sb="0" eb="2">
      <t>オウエン</t>
    </rPh>
    <rPh sb="2" eb="4">
      <t>ジギョウ</t>
    </rPh>
    <rPh sb="4" eb="5">
      <t>シャ</t>
    </rPh>
    <phoneticPr fontId="3"/>
  </si>
  <si>
    <t>合計</t>
    <rPh sb="0" eb="2">
      <t>ゴウケイ</t>
    </rPh>
    <phoneticPr fontId="3"/>
  </si>
  <si>
    <t>１．時間外労務費・日当</t>
    <phoneticPr fontId="3"/>
  </si>
  <si>
    <t>２．資機材の材料費・輸送費</t>
    <phoneticPr fontId="3"/>
  </si>
  <si>
    <t>３．人員の移動・宿泊費</t>
    <phoneticPr fontId="3"/>
  </si>
  <si>
    <t>４．電源車等の燃料・移動・点検費</t>
    <phoneticPr fontId="3"/>
  </si>
  <si>
    <t>５．委託費</t>
    <phoneticPr fontId="3"/>
  </si>
  <si>
    <t>６．迅速な停電復旧に資する費用</t>
    <phoneticPr fontId="3"/>
  </si>
  <si>
    <t>７．その他他電力応援に必要な費用</t>
    <phoneticPr fontId="3"/>
  </si>
  <si>
    <t>按分率</t>
    <rPh sb="0" eb="2">
      <t>アンブン</t>
    </rPh>
    <rPh sb="2" eb="3">
      <t>リツ</t>
    </rPh>
    <phoneticPr fontId="3"/>
  </si>
  <si>
    <t>№</t>
    <phoneticPr fontId="3"/>
  </si>
  <si>
    <t>金額（税込み）</t>
    <rPh sb="0" eb="2">
      <t>キンガク</t>
    </rPh>
    <rPh sb="3" eb="5">
      <t>ゼイコ</t>
    </rPh>
    <phoneticPr fontId="3"/>
  </si>
  <si>
    <t>災害名</t>
    <rPh sb="0" eb="2">
      <t>サイガイ</t>
    </rPh>
    <rPh sb="2" eb="3">
      <t>メイ</t>
    </rPh>
    <phoneticPr fontId="3"/>
  </si>
  <si>
    <t>区分可</t>
    <rPh sb="0" eb="2">
      <t>クワ</t>
    </rPh>
    <rPh sb="2" eb="3">
      <t>カ</t>
    </rPh>
    <phoneticPr fontId="3"/>
  </si>
  <si>
    <t>不可（按分要）</t>
    <rPh sb="0" eb="2">
      <t>フカ</t>
    </rPh>
    <rPh sb="3" eb="5">
      <t>アンブン</t>
    </rPh>
    <rPh sb="5" eb="6">
      <t>ヨウ</t>
    </rPh>
    <phoneticPr fontId="3"/>
  </si>
  <si>
    <t>不可（按分不要）</t>
    <rPh sb="0" eb="2">
      <t>フカ</t>
    </rPh>
    <rPh sb="3" eb="5">
      <t>アンブン</t>
    </rPh>
    <rPh sb="5" eb="7">
      <t>フヨウ</t>
    </rPh>
    <phoneticPr fontId="3"/>
  </si>
  <si>
    <t>明細一覧表＜被災事業者＞　提出用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phoneticPr fontId="3"/>
  </si>
  <si>
    <t>領収書日付</t>
    <rPh sb="0" eb="3">
      <t>リョウシュウショ</t>
    </rPh>
    <rPh sb="3" eb="5">
      <t>ヒヅケ</t>
    </rPh>
    <phoneticPr fontId="3"/>
  </si>
  <si>
    <t>領収書</t>
    <rPh sb="0" eb="3">
      <t>リョウシュウショ</t>
    </rPh>
    <phoneticPr fontId="3"/>
  </si>
  <si>
    <t>勤務表</t>
    <rPh sb="0" eb="2">
      <t>キンム</t>
    </rPh>
    <rPh sb="2" eb="3">
      <t>ヒョウ</t>
    </rPh>
    <phoneticPr fontId="3"/>
  </si>
  <si>
    <t>その他</t>
    <rPh sb="2" eb="3">
      <t>タ</t>
    </rPh>
    <phoneticPr fontId="3"/>
  </si>
  <si>
    <t>契約書</t>
    <rPh sb="0" eb="3">
      <t>ケイヤクショ</t>
    </rPh>
    <phoneticPr fontId="3"/>
  </si>
  <si>
    <t>使用目的</t>
    <rPh sb="0" eb="2">
      <t>シヨウ</t>
    </rPh>
    <rPh sb="2" eb="4">
      <t>モクテキ</t>
    </rPh>
    <phoneticPr fontId="3"/>
  </si>
  <si>
    <t>〇〇〇〇株式会社</t>
    <rPh sb="4" eb="8">
      <t>カブシキガイシャ</t>
    </rPh>
    <phoneticPr fontId="3"/>
  </si>
  <si>
    <t>今回申請する交付額</t>
    <phoneticPr fontId="3"/>
  </si>
  <si>
    <t>領収書記載名称
（添付証憑と同じ記載とすること）</t>
    <rPh sb="0" eb="3">
      <t>リョウシュウショ</t>
    </rPh>
    <rPh sb="3" eb="5">
      <t>キサイ</t>
    </rPh>
    <rPh sb="5" eb="7">
      <t>メイショウ</t>
    </rPh>
    <rPh sb="9" eb="11">
      <t>テンプ</t>
    </rPh>
    <rPh sb="11" eb="13">
      <t>ショウヒョウ</t>
    </rPh>
    <rPh sb="14" eb="15">
      <t>オナ</t>
    </rPh>
    <rPh sb="16" eb="18">
      <t>キサイ</t>
    </rPh>
    <phoneticPr fontId="3"/>
  </si>
  <si>
    <t>合計額</t>
    <rPh sb="0" eb="2">
      <t>ゴウケイ</t>
    </rPh>
    <rPh sb="2" eb="3">
      <t>ガク</t>
    </rPh>
    <phoneticPr fontId="3"/>
  </si>
  <si>
    <t>工法</t>
    <rPh sb="0" eb="2">
      <t>コウホウ</t>
    </rPh>
    <phoneticPr fontId="3"/>
  </si>
  <si>
    <t>適用個所数</t>
    <rPh sb="0" eb="2">
      <t>テキヨウ</t>
    </rPh>
    <rPh sb="2" eb="4">
      <t>カショ</t>
    </rPh>
    <rPh sb="4" eb="5">
      <t>スウ</t>
    </rPh>
    <phoneticPr fontId="3"/>
  </si>
  <si>
    <t>地際折損柱の仮復旧</t>
    <phoneticPr fontId="3"/>
  </si>
  <si>
    <t>使用した資機材</t>
    <rPh sb="0" eb="2">
      <t>シヨウ</t>
    </rPh>
    <rPh sb="4" eb="7">
      <t>シキザイ</t>
    </rPh>
    <phoneticPr fontId="3"/>
  </si>
  <si>
    <t>胴部折損柱の仮復旧</t>
  </si>
  <si>
    <t>高低圧本線断線の仮復旧</t>
    <phoneticPr fontId="3"/>
  </si>
  <si>
    <t>低圧引込線断線の仮復旧</t>
  </si>
  <si>
    <t>用途</t>
    <rPh sb="0" eb="2">
      <t>ヨウト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</si>
  <si>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</si>
  <si>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</si>
  <si>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資機材以外すべて</t>
    <rPh sb="0" eb="3">
      <t>シキザイ</t>
    </rPh>
    <rPh sb="3" eb="5">
      <t>イガイ</t>
    </rPh>
    <phoneticPr fontId="3"/>
  </si>
  <si>
    <t>資機材</t>
    <rPh sb="0" eb="3">
      <t>シキザイ</t>
    </rPh>
    <phoneticPr fontId="3"/>
  </si>
  <si>
    <t>※端数処理は、千円未満四捨五入</t>
    <rPh sb="1" eb="3">
      <t>ハスウ</t>
    </rPh>
    <rPh sb="3" eb="5">
      <t>ショリ</t>
    </rPh>
    <rPh sb="7" eb="9">
      <t>センエン</t>
    </rPh>
    <rPh sb="9" eb="11">
      <t>ミマン</t>
    </rPh>
    <rPh sb="11" eb="15">
      <t>シシャゴニュウ</t>
    </rPh>
    <phoneticPr fontId="3"/>
  </si>
  <si>
    <t>自己負担額</t>
    <rPh sb="0" eb="4">
      <t>ジコフタン</t>
    </rPh>
    <rPh sb="4" eb="5">
      <t>ガク</t>
    </rPh>
    <phoneticPr fontId="3"/>
  </si>
  <si>
    <t>今回申請する交付額（※）</t>
    <rPh sb="0" eb="2">
      <t>コンカイ</t>
    </rPh>
    <rPh sb="2" eb="4">
      <t>シンセイ</t>
    </rPh>
    <rPh sb="6" eb="8">
      <t>コウフ</t>
    </rPh>
    <rPh sb="8" eb="9">
      <t>ガク</t>
    </rPh>
    <phoneticPr fontId="3"/>
  </si>
  <si>
    <t>交付額の合計</t>
    <rPh sb="0" eb="3">
      <t>コウフガク</t>
    </rPh>
    <rPh sb="4" eb="6">
      <t>ゴウケイ</t>
    </rPh>
    <phoneticPr fontId="3"/>
  </si>
  <si>
    <t>千円未満四捨五入</t>
    <rPh sb="0" eb="2">
      <t>センエン</t>
    </rPh>
    <rPh sb="2" eb="4">
      <t>ミマン</t>
    </rPh>
    <rPh sb="4" eb="8">
      <t>シシャゴニュウ</t>
    </rPh>
    <phoneticPr fontId="3"/>
  </si>
  <si>
    <t>１円未満四捨五入</t>
    <rPh sb="1" eb="2">
      <t>エン</t>
    </rPh>
    <rPh sb="2" eb="4">
      <t>ミマン</t>
    </rPh>
    <rPh sb="4" eb="8">
      <t>シシャゴニュウ</t>
    </rPh>
    <phoneticPr fontId="3"/>
  </si>
  <si>
    <t>（参考）</t>
    <rPh sb="1" eb="3">
      <t>サンコウ</t>
    </rPh>
    <phoneticPr fontId="3"/>
  </si>
  <si>
    <t>今回申請する交付額</t>
    <rPh sb="0" eb="2">
      <t>コンカイ</t>
    </rPh>
    <rPh sb="2" eb="4">
      <t>シンセイ</t>
    </rPh>
    <rPh sb="6" eb="9">
      <t>コウフガク</t>
    </rPh>
    <phoneticPr fontId="3"/>
  </si>
  <si>
    <t>証憑等の種類</t>
    <rPh sb="0" eb="2">
      <t>ショウヒョウ</t>
    </rPh>
    <rPh sb="2" eb="3">
      <t>ナド</t>
    </rPh>
    <rPh sb="4" eb="6">
      <t>シュルイ</t>
    </rPh>
    <phoneticPr fontId="3"/>
  </si>
  <si>
    <t>①委託開始日</t>
    <rPh sb="1" eb="3">
      <t>イタク</t>
    </rPh>
    <rPh sb="3" eb="5">
      <t>カイシ</t>
    </rPh>
    <rPh sb="5" eb="6">
      <t>ビ</t>
    </rPh>
    <phoneticPr fontId="3"/>
  </si>
  <si>
    <t>③停電発生日</t>
    <rPh sb="1" eb="3">
      <t>テイデン</t>
    </rPh>
    <rPh sb="3" eb="5">
      <t>ハッセイ</t>
    </rPh>
    <rPh sb="5" eb="6">
      <t>ビ</t>
    </rPh>
    <phoneticPr fontId="3"/>
  </si>
  <si>
    <t>④停電解消99%の日</t>
    <rPh sb="1" eb="3">
      <t>テイデン</t>
    </rPh>
    <rPh sb="3" eb="5">
      <t>カイショウ</t>
    </rPh>
    <rPh sb="9" eb="10">
      <t>ヒ</t>
    </rPh>
    <phoneticPr fontId="3"/>
  </si>
  <si>
    <t>契約日数
（②－①）</t>
    <rPh sb="0" eb="2">
      <t>ケイヤク</t>
    </rPh>
    <rPh sb="2" eb="4">
      <t>ニッスウ</t>
    </rPh>
    <phoneticPr fontId="3"/>
  </si>
  <si>
    <t>備考</t>
    <rPh sb="0" eb="2">
      <t>ビコウ</t>
    </rPh>
    <phoneticPr fontId="3"/>
  </si>
  <si>
    <t>明細一覧表＜応援事業者＞　提出用</t>
    <rPh sb="0" eb="2">
      <t>メイサイ</t>
    </rPh>
    <rPh sb="2" eb="4">
      <t>イチラン</t>
    </rPh>
    <rPh sb="4" eb="5">
      <t>ヒョウ</t>
    </rPh>
    <rPh sb="6" eb="8">
      <t>オウエン</t>
    </rPh>
    <rPh sb="8" eb="11">
      <t>ジギョウシャ</t>
    </rPh>
    <rPh sb="13" eb="16">
      <t>テイシュツヨウ</t>
    </rPh>
    <phoneticPr fontId="3"/>
  </si>
  <si>
    <t>応援事業者名</t>
    <rPh sb="0" eb="2">
      <t>オウエン</t>
    </rPh>
    <rPh sb="2" eb="5">
      <t>ジギョウシャ</t>
    </rPh>
    <rPh sb="5" eb="6">
      <t>メイ</t>
    </rPh>
    <phoneticPr fontId="3"/>
  </si>
  <si>
    <t>②委託終了日
（工事終了日）</t>
    <rPh sb="1" eb="3">
      <t>イタク</t>
    </rPh>
    <rPh sb="3" eb="5">
      <t>シュウリョウ</t>
    </rPh>
    <rPh sb="5" eb="6">
      <t>ビ</t>
    </rPh>
    <rPh sb="8" eb="10">
      <t>コウジ</t>
    </rPh>
    <rPh sb="10" eb="12">
      <t>シュウリョウ</t>
    </rPh>
    <rPh sb="12" eb="13">
      <t>ヒ</t>
    </rPh>
    <phoneticPr fontId="3"/>
  </si>
  <si>
    <t>対象日数
｛①と③の遅い方）－（②と④の早い方）｝</t>
    <rPh sb="0" eb="2">
      <t>タイショウ</t>
    </rPh>
    <rPh sb="2" eb="4">
      <t>ニッスウ</t>
    </rPh>
    <rPh sb="10" eb="11">
      <t>オソ</t>
    </rPh>
    <rPh sb="12" eb="13">
      <t>ホウ</t>
    </rPh>
    <rPh sb="20" eb="21">
      <t>ハヤ</t>
    </rPh>
    <rPh sb="22" eb="23">
      <t>ホウ</t>
    </rPh>
    <phoneticPr fontId="3"/>
  </si>
  <si>
    <t>仮復旧の区分け
（委託費のみ使用）</t>
    <rPh sb="0" eb="3">
      <t>カリフッキュウ</t>
    </rPh>
    <rPh sb="4" eb="6">
      <t>クワ</t>
    </rPh>
    <rPh sb="9" eb="12">
      <t>イタクヒ</t>
    </rPh>
    <rPh sb="14" eb="16">
      <t>シヨウ</t>
    </rPh>
    <phoneticPr fontId="3"/>
  </si>
  <si>
    <t>明細一覧表＜被災事業者＞　提出用　（書式　20240424Ver）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rPh sb="18" eb="20">
      <t>ショシキ</t>
    </rPh>
    <phoneticPr fontId="3"/>
  </si>
  <si>
    <t>１．時間外労務費・日当</t>
  </si>
  <si>
    <t>時間外労務費</t>
    <rPh sb="0" eb="2">
      <t>ジカン</t>
    </rPh>
    <rPh sb="2" eb="3">
      <t>ガイ</t>
    </rPh>
    <rPh sb="3" eb="6">
      <t>ロウムヒ</t>
    </rPh>
    <phoneticPr fontId="3"/>
  </si>
  <si>
    <t>手当・日当</t>
    <rPh sb="0" eb="2">
      <t>テアテ</t>
    </rPh>
    <rPh sb="3" eb="5">
      <t>ニットウ</t>
    </rPh>
    <phoneticPr fontId="3"/>
  </si>
  <si>
    <t>労務管理　別紙2-2参照</t>
    <rPh sb="0" eb="4">
      <t>ロウムカンリ</t>
    </rPh>
    <rPh sb="5" eb="7">
      <t>ベッシ</t>
    </rPh>
    <rPh sb="10" eb="12">
      <t>サンショウ</t>
    </rPh>
    <phoneticPr fontId="3"/>
  </si>
  <si>
    <t>２．資機材の材料費・輸送費</t>
  </si>
  <si>
    <t>仮復旧に必要な機器リース代</t>
    <rPh sb="0" eb="3">
      <t>カリフッキュウ</t>
    </rPh>
    <rPh sb="4" eb="6">
      <t>ヒツヨウ</t>
    </rPh>
    <rPh sb="7" eb="9">
      <t>キキ</t>
    </rPh>
    <rPh sb="12" eb="13">
      <t>ダイ</t>
    </rPh>
    <phoneticPr fontId="3"/>
  </si>
  <si>
    <t>〇〇リース代１</t>
    <rPh sb="5" eb="6">
      <t>ダイ</t>
    </rPh>
    <phoneticPr fontId="3"/>
  </si>
  <si>
    <t>〇〇リース代２</t>
    <rPh sb="5" eb="6">
      <t>ダイ</t>
    </rPh>
    <phoneticPr fontId="3"/>
  </si>
  <si>
    <t>フェリー輸送</t>
    <rPh sb="4" eb="6">
      <t>ユソウ</t>
    </rPh>
    <phoneticPr fontId="3"/>
  </si>
  <si>
    <t>フェリー代金１</t>
    <rPh sb="4" eb="6">
      <t>ダイキン</t>
    </rPh>
    <phoneticPr fontId="3"/>
  </si>
  <si>
    <t>３．人員の移動・宿泊費</t>
  </si>
  <si>
    <t>宿泊費</t>
    <rPh sb="0" eb="3">
      <t>シュクハクヒ</t>
    </rPh>
    <phoneticPr fontId="3"/>
  </si>
  <si>
    <t>移動費</t>
    <rPh sb="0" eb="3">
      <t>イドウヒ</t>
    </rPh>
    <phoneticPr fontId="3"/>
  </si>
  <si>
    <t>４．電源車等の燃料・移動・点検費</t>
  </si>
  <si>
    <t>車両用燃料代</t>
    <rPh sb="0" eb="3">
      <t>シャリョウヨウ</t>
    </rPh>
    <rPh sb="3" eb="6">
      <t>ネンリョウダイ</t>
    </rPh>
    <phoneticPr fontId="3"/>
  </si>
  <si>
    <t>〇〇燃料代金１</t>
    <rPh sb="2" eb="4">
      <t>ネンリョウ</t>
    </rPh>
    <rPh sb="4" eb="6">
      <t>ダイキン</t>
    </rPh>
    <phoneticPr fontId="3"/>
  </si>
  <si>
    <t>５．委託費</t>
  </si>
  <si>
    <t>〇〇の仮復旧作業</t>
    <rPh sb="3" eb="6">
      <t>カリフッキュウ</t>
    </rPh>
    <rPh sb="6" eb="8">
      <t>サギョウ</t>
    </rPh>
    <phoneticPr fontId="3"/>
  </si>
  <si>
    <t>委託費１</t>
    <rPh sb="0" eb="3">
      <t>イタクヒ</t>
    </rPh>
    <phoneticPr fontId="3"/>
  </si>
  <si>
    <t>委託費２</t>
    <rPh sb="0" eb="3">
      <t>イタクヒ</t>
    </rPh>
    <phoneticPr fontId="3"/>
  </si>
  <si>
    <t>委託費３</t>
    <rPh sb="0" eb="3">
      <t>イタクヒ</t>
    </rPh>
    <phoneticPr fontId="3"/>
  </si>
  <si>
    <t>７．その他他電力応援に必要な費用</t>
  </si>
  <si>
    <t>６．迅速な停電復旧に資する費用</t>
  </si>
  <si>
    <t>高所作業車リース</t>
    <rPh sb="0" eb="5">
      <t>コウショサギョウシャ</t>
    </rPh>
    <phoneticPr fontId="3"/>
  </si>
  <si>
    <t>高所作業車リース代１</t>
    <rPh sb="0" eb="5">
      <t>コウショサギョウシャ</t>
    </rPh>
    <rPh sb="8" eb="9">
      <t>ダイ</t>
    </rPh>
    <phoneticPr fontId="3"/>
  </si>
  <si>
    <t>〇〇地区にて電源車使用のため　《7/4～7/7》</t>
    <rPh sb="2" eb="4">
      <t>チク</t>
    </rPh>
    <rPh sb="6" eb="9">
      <t>デン</t>
    </rPh>
    <rPh sb="9" eb="11">
      <t>シヨウ</t>
    </rPh>
    <phoneticPr fontId="3"/>
  </si>
  <si>
    <t>巡視・樹木伐採作業</t>
    <rPh sb="0" eb="2">
      <t>ジュンシ</t>
    </rPh>
    <rPh sb="3" eb="5">
      <t>ジュモク</t>
    </rPh>
    <rPh sb="5" eb="7">
      <t>バッサイ</t>
    </rPh>
    <rPh sb="7" eb="9">
      <t>サギョウ</t>
    </rPh>
    <phoneticPr fontId="3"/>
  </si>
  <si>
    <t>ジャンパー線開放対応工事</t>
    <rPh sb="5" eb="6">
      <t>セン</t>
    </rPh>
    <rPh sb="6" eb="8">
      <t>カイホウ</t>
    </rPh>
    <rPh sb="8" eb="10">
      <t>タイオウ</t>
    </rPh>
    <rPh sb="10" eb="12">
      <t>コウジ</t>
    </rPh>
    <phoneticPr fontId="3"/>
  </si>
  <si>
    <t>高圧線断線に伴う工事</t>
    <rPh sb="0" eb="2">
      <t>コウアツ</t>
    </rPh>
    <rPh sb="2" eb="3">
      <t>セン</t>
    </rPh>
    <rPh sb="3" eb="5">
      <t>ダンセン</t>
    </rPh>
    <rPh sb="6" eb="7">
      <t>トモナ</t>
    </rPh>
    <rPh sb="8" eb="10">
      <t>コウジ</t>
    </rPh>
    <phoneticPr fontId="3"/>
  </si>
  <si>
    <t>アームタイバンド</t>
    <phoneticPr fontId="3"/>
  </si>
  <si>
    <t>電柱折損箇所仮復旧のため</t>
    <rPh sb="0" eb="2">
      <t>デンチュウ</t>
    </rPh>
    <rPh sb="2" eb="4">
      <t>セッソン</t>
    </rPh>
    <rPh sb="4" eb="6">
      <t>カショ</t>
    </rPh>
    <rPh sb="6" eb="9">
      <t>カリフッキュウ</t>
    </rPh>
    <phoneticPr fontId="3"/>
  </si>
  <si>
    <t>胴部折損柱の仮復旧</t>
    <phoneticPr fontId="3"/>
  </si>
  <si>
    <t>腕金</t>
    <rPh sb="0" eb="2">
      <t>ワンキン</t>
    </rPh>
    <phoneticPr fontId="3"/>
  </si>
  <si>
    <t>断線復旧箇所仮復旧のため</t>
    <rPh sb="0" eb="2">
      <t>ダンセン</t>
    </rPh>
    <rPh sb="2" eb="6">
      <t>フッキュウカショ</t>
    </rPh>
    <rPh sb="6" eb="9">
      <t>カリフッキュウ</t>
    </rPh>
    <phoneticPr fontId="3"/>
  </si>
  <si>
    <t>締付型コネクタ</t>
    <phoneticPr fontId="3"/>
  </si>
  <si>
    <t>○〇仮復旧のため</t>
    <rPh sb="2" eb="5">
      <t>カリフッキュウ</t>
    </rPh>
    <phoneticPr fontId="3"/>
  </si>
  <si>
    <t>低圧引込線断線の仮復旧</t>
    <phoneticPr fontId="3"/>
  </si>
  <si>
    <t>〇〇電力株式会社</t>
    <rPh sb="2" eb="4">
      <t>デンリョク</t>
    </rPh>
    <rPh sb="4" eb="8">
      <t>カブシキカイシャ</t>
    </rPh>
    <phoneticPr fontId="3"/>
  </si>
  <si>
    <t>△△電力株式会社</t>
    <rPh sb="2" eb="4">
      <t>デンリョク</t>
    </rPh>
    <rPh sb="4" eb="8">
      <t>カブシキカイシャ</t>
    </rPh>
    <phoneticPr fontId="3"/>
  </si>
  <si>
    <t>■■電力株式会社</t>
    <rPh sb="2" eb="4">
      <t>デンリョク</t>
    </rPh>
    <rPh sb="4" eb="8">
      <t>カブシキカイシャ</t>
    </rPh>
    <phoneticPr fontId="3"/>
  </si>
  <si>
    <t>他社応援費用</t>
    <rPh sb="0" eb="2">
      <t>タシャ</t>
    </rPh>
    <rPh sb="2" eb="5">
      <t>オウエンヒ</t>
    </rPh>
    <rPh sb="5" eb="6">
      <t>ヨウ</t>
    </rPh>
    <phoneticPr fontId="3"/>
  </si>
  <si>
    <t>他社応援費用：〇〇</t>
    <rPh sb="0" eb="2">
      <t>タシャ</t>
    </rPh>
    <rPh sb="2" eb="4">
      <t>オウエン</t>
    </rPh>
    <rPh sb="4" eb="6">
      <t>ヒヨウ</t>
    </rPh>
    <phoneticPr fontId="3"/>
  </si>
  <si>
    <t>他社応援費用：△△</t>
    <rPh sb="0" eb="2">
      <t>タシャ</t>
    </rPh>
    <rPh sb="2" eb="4">
      <t>オウエン</t>
    </rPh>
    <rPh sb="4" eb="6">
      <t>ヒヨウ</t>
    </rPh>
    <phoneticPr fontId="3"/>
  </si>
  <si>
    <t>他社応援費用：■■</t>
    <rPh sb="0" eb="2">
      <t>タシャ</t>
    </rPh>
    <rPh sb="2" eb="4">
      <t>オウエン</t>
    </rPh>
    <rPh sb="4" eb="6">
      <t>ヒヨウ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</si>
</sst>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);[Red]\(#,##0\)"/>
    <numFmt numFmtId="177" formatCode="yyyy/m/d;@"/>
    <numFmt numFmtId="178" formatCode="#&quot;日&quot;"/>
    <numFmt numFmtId="179" formatCode="0.0_ "/>
    <numFmt numFmtId="180" formatCode="&quot;¥&quot;#,##0_);[Red]\(&quot;¥&quot;#,##0\)"/>
    <numFmt numFmtId="181" formatCode="#&quot;個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4"/>
      <color indexed="8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9" fontId="11" fillId="0" borderId="1" xfId="0" applyNumberFormat="1" applyFont="1" applyBorder="1">
      <alignment vertical="center"/>
    </xf>
    <xf numFmtId="5" fontId="11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 shrinkToFit="1"/>
    </xf>
    <xf numFmtId="181" fontId="9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1" xfId="1" applyNumberFormat="1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177" fontId="9" fillId="0" borderId="3" xfId="0" applyNumberFormat="1" applyFont="1" applyBorder="1" applyAlignment="1">
      <alignment horizontal="center" vertical="center"/>
    </xf>
    <xf numFmtId="176" fontId="9" fillId="0" borderId="3" xfId="1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5" fontId="4" fillId="3" borderId="1" xfId="0" applyNumberFormat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176" fontId="9" fillId="3" borderId="1" xfId="0" applyNumberFormat="1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178" fontId="17" fillId="4" borderId="1" xfId="0" applyNumberFormat="1" applyFont="1" applyFill="1" applyBorder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179" fontId="17" fillId="4" borderId="1" xfId="0" applyNumberFormat="1" applyFont="1" applyFill="1" applyBorder="1">
      <alignment vertical="center"/>
    </xf>
    <xf numFmtId="177" fontId="9" fillId="0" borderId="6" xfId="0" applyNumberFormat="1" applyFont="1" applyFill="1" applyBorder="1">
      <alignment vertical="center"/>
    </xf>
    <xf numFmtId="0" fontId="17" fillId="2" borderId="3" xfId="0" applyFont="1" applyFill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>
      <alignment vertical="center"/>
    </xf>
    <xf numFmtId="177" fontId="20" fillId="0" borderId="1" xfId="0" applyNumberFormat="1" applyFont="1" applyBorder="1" applyAlignment="1">
      <alignment horizontal="center" vertical="center"/>
    </xf>
    <xf numFmtId="38" fontId="20" fillId="0" borderId="4" xfId="1" applyFont="1" applyBorder="1">
      <alignment vertical="center"/>
    </xf>
    <xf numFmtId="0" fontId="20" fillId="0" borderId="1" xfId="0" applyFont="1" applyBorder="1" applyAlignment="1">
      <alignment vertical="center" wrapText="1"/>
    </xf>
    <xf numFmtId="38" fontId="20" fillId="0" borderId="1" xfId="1" applyFont="1" applyBorder="1">
      <alignment vertical="center"/>
    </xf>
    <xf numFmtId="177" fontId="20" fillId="0" borderId="1" xfId="0" applyNumberFormat="1" applyFont="1" applyFill="1" applyBorder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180" fontId="20" fillId="0" borderId="1" xfId="0" applyNumberFormat="1" applyFont="1" applyBorder="1" applyAlignment="1">
      <alignment vertical="center"/>
    </xf>
    <xf numFmtId="38" fontId="20" fillId="0" borderId="1" xfId="1" applyFont="1" applyBorder="1" applyAlignment="1">
      <alignment vertical="center"/>
    </xf>
    <xf numFmtId="38" fontId="20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1D317D5B-476D-4707-94EF-BF92DB1CF37B}"/>
    <cellStyle name="標準" xfId="0" builtinId="0"/>
    <cellStyle name="標準 2" xfId="2" xr:uid="{BC3A03EE-E373-44FE-8FEB-446E3295C84D}"/>
  </cellStyles>
  <dxfs count="4"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3</xdr:row>
      <xdr:rowOff>243417</xdr:rowOff>
    </xdr:from>
    <xdr:to>
      <xdr:col>7</xdr:col>
      <xdr:colOff>1248833</xdr:colOff>
      <xdr:row>10</xdr:row>
      <xdr:rowOff>84666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342AD2-D172-443B-B26B-05C9E2B59135}"/>
            </a:ext>
          </a:extLst>
        </xdr:cNvPr>
        <xdr:cNvSpPr/>
      </xdr:nvSpPr>
      <xdr:spPr>
        <a:xfrm>
          <a:off x="10689166" y="1905000"/>
          <a:ext cx="1153584" cy="2063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「５．委託費」以外は入力不要</a:t>
          </a:r>
        </a:p>
      </xdr:txBody>
    </xdr:sp>
    <xdr:clientData/>
  </xdr:twoCellAnchor>
  <xdr:twoCellAnchor>
    <xdr:from>
      <xdr:col>7</xdr:col>
      <xdr:colOff>1333499</xdr:colOff>
      <xdr:row>0</xdr:row>
      <xdr:rowOff>74082</xdr:rowOff>
    </xdr:from>
    <xdr:to>
      <xdr:col>10</xdr:col>
      <xdr:colOff>698499</xdr:colOff>
      <xdr:row>1</xdr:row>
      <xdr:rowOff>201084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6B1F3EA-E14A-4752-84C7-0ACC4474C87D}"/>
            </a:ext>
          </a:extLst>
        </xdr:cNvPr>
        <xdr:cNvSpPr/>
      </xdr:nvSpPr>
      <xdr:spPr>
        <a:xfrm>
          <a:off x="11927416" y="74082"/>
          <a:ext cx="2804583" cy="635002"/>
        </a:xfrm>
        <a:prstGeom prst="wedgeRectCallout">
          <a:avLst>
            <a:gd name="adj1" fmla="val -29605"/>
            <a:gd name="adj2" fmla="val 101071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委託費の全ての仮復旧の区分けについて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①～④の日付を入力下さい</a:t>
          </a:r>
        </a:p>
      </xdr:txBody>
    </xdr:sp>
    <xdr:clientData/>
  </xdr:twoCellAnchor>
  <xdr:twoCellAnchor>
    <xdr:from>
      <xdr:col>16</xdr:col>
      <xdr:colOff>243418</xdr:colOff>
      <xdr:row>7</xdr:row>
      <xdr:rowOff>63500</xdr:rowOff>
    </xdr:from>
    <xdr:to>
      <xdr:col>16</xdr:col>
      <xdr:colOff>3048001</xdr:colOff>
      <xdr:row>9</xdr:row>
      <xdr:rowOff>63502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4A209C2-6955-4C14-BE2E-9FFEC944F72C}"/>
            </a:ext>
          </a:extLst>
        </xdr:cNvPr>
        <xdr:cNvSpPr/>
      </xdr:nvSpPr>
      <xdr:spPr>
        <a:xfrm>
          <a:off x="20648085" y="2995083"/>
          <a:ext cx="2804583" cy="635002"/>
        </a:xfrm>
        <a:prstGeom prst="wedgeRectCallout">
          <a:avLst>
            <a:gd name="adj1" fmla="val -29605"/>
            <a:gd name="adj2" fmla="val 101071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エビデンスだけでは工事内容・作業内容等が分かりにくい場合は詳細を記入ください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ejima-m\Desktop\&#12469;&#12531;&#12503;&#12523;_&#12304;&#21029;&#32025;2-1&#12305;&#26126;&#32048;&#2636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表（変更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E2E1-D16B-48B1-A5E3-45988C837D60}">
  <dimension ref="B2:H11"/>
  <sheetViews>
    <sheetView zoomScaleNormal="100" workbookViewId="0">
      <selection activeCell="B11" sqref="B11:G15"/>
    </sheetView>
  </sheetViews>
  <sheetFormatPr defaultRowHeight="18"/>
  <cols>
    <col min="1" max="1" width="2.83203125" customWidth="1"/>
    <col min="2" max="4" width="20.58203125" customWidth="1"/>
    <col min="5" max="5" width="5.5" customWidth="1"/>
    <col min="6" max="6" width="20.58203125" customWidth="1"/>
    <col min="7" max="7" width="23.58203125" bestFit="1" customWidth="1"/>
  </cols>
  <sheetData>
    <row r="2" spans="2:8">
      <c r="B2" s="19" t="s">
        <v>29</v>
      </c>
      <c r="C2" s="19"/>
    </row>
    <row r="3" spans="2:8" ht="25" customHeight="1">
      <c r="B3" s="1"/>
      <c r="C3" s="1"/>
      <c r="D3" s="10" t="s">
        <v>3</v>
      </c>
      <c r="E3" s="92" t="s">
        <v>45</v>
      </c>
      <c r="F3" s="92"/>
      <c r="G3" s="10" t="s">
        <v>46</v>
      </c>
    </row>
    <row r="4" spans="2:8" ht="25" customHeight="1">
      <c r="B4" s="93" t="s">
        <v>4</v>
      </c>
      <c r="C4" s="23" t="s">
        <v>42</v>
      </c>
      <c r="D4" s="11">
        <f>'（記入見本）被災事業者明細一覧（資機材除く）'!P39</f>
        <v>6978333</v>
      </c>
      <c r="E4" s="24">
        <v>0.1</v>
      </c>
      <c r="F4" s="25">
        <f>D4*E4</f>
        <v>697833.3</v>
      </c>
      <c r="G4" s="25">
        <f>D4-F4</f>
        <v>6280499.7000000002</v>
      </c>
      <c r="H4" s="26" t="s">
        <v>50</v>
      </c>
    </row>
    <row r="5" spans="2:8" ht="25" customHeight="1">
      <c r="B5" s="94"/>
      <c r="C5" s="23" t="s">
        <v>43</v>
      </c>
      <c r="D5" s="11">
        <f>'（記入見本）被災事業者明細一覧 (資機材)'!H24</f>
        <v>1750000</v>
      </c>
      <c r="E5" s="24">
        <v>0.1</v>
      </c>
      <c r="F5" s="25">
        <f>D5*E5</f>
        <v>175000</v>
      </c>
      <c r="G5" s="25">
        <f t="shared" ref="G5:G6" si="0">D5-F5</f>
        <v>1575000</v>
      </c>
      <c r="H5" s="27" t="s">
        <v>50</v>
      </c>
    </row>
    <row r="6" spans="2:8" ht="25" customHeight="1">
      <c r="B6" s="1" t="s">
        <v>5</v>
      </c>
      <c r="C6" s="1"/>
      <c r="D6" s="11">
        <f>'（記入見本）応援事業者一覧'!G14</f>
        <v>60000000</v>
      </c>
      <c r="E6" s="24">
        <v>0.1</v>
      </c>
      <c r="F6" s="25">
        <f>D6*E6</f>
        <v>6000000</v>
      </c>
      <c r="G6" s="25">
        <f t="shared" si="0"/>
        <v>54000000</v>
      </c>
      <c r="H6" s="27" t="s">
        <v>50</v>
      </c>
    </row>
    <row r="7" spans="2:8" ht="25" customHeight="1">
      <c r="B7" s="1" t="s">
        <v>6</v>
      </c>
      <c r="C7" s="1"/>
      <c r="D7" s="11">
        <f>SUM(D4:D6)</f>
        <v>68728333</v>
      </c>
      <c r="E7" s="12">
        <v>0.1</v>
      </c>
      <c r="F7" s="11">
        <f>SUM(F4:F6)</f>
        <v>6872833.2999999998</v>
      </c>
      <c r="G7" s="11">
        <f>D7-F7</f>
        <v>61855499.700000003</v>
      </c>
    </row>
    <row r="8" spans="2:8">
      <c r="B8" s="5"/>
      <c r="C8" s="5"/>
      <c r="D8" s="5"/>
      <c r="E8" s="5"/>
      <c r="F8" s="1" t="s">
        <v>51</v>
      </c>
      <c r="G8" s="11">
        <f>ROUND(G7,-3)</f>
        <v>61855000</v>
      </c>
    </row>
    <row r="9" spans="2:8">
      <c r="B9" s="13" t="s">
        <v>44</v>
      </c>
      <c r="C9" s="13"/>
      <c r="D9" s="5"/>
      <c r="E9" s="5"/>
      <c r="F9" s="5"/>
      <c r="G9" s="5"/>
    </row>
    <row r="10" spans="2:8">
      <c r="B10" s="5"/>
      <c r="C10" s="5"/>
      <c r="D10" s="5"/>
      <c r="E10" s="5"/>
      <c r="F10" s="5"/>
      <c r="G10" s="5"/>
    </row>
    <row r="11" spans="2:8">
      <c r="B11" s="5"/>
      <c r="C11" s="5"/>
      <c r="D11" s="5"/>
      <c r="E11" s="5"/>
      <c r="F11" s="5"/>
      <c r="G11" s="5"/>
    </row>
  </sheetData>
  <mergeCells count="2">
    <mergeCell ref="E3:F3"/>
    <mergeCell ref="B4:B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&amp;L【別紙2-1】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9C41-C876-442C-860E-50BA40CC53CE}">
  <sheetPr>
    <tabColor rgb="FFFFFF00"/>
  </sheetPr>
  <dimension ref="A1:Q46"/>
  <sheetViews>
    <sheetView tabSelected="1" zoomScale="60" zoomScaleNormal="60" workbookViewId="0">
      <selection activeCell="F8" sqref="F8"/>
    </sheetView>
  </sheetViews>
  <sheetFormatPr defaultColWidth="8.6640625" defaultRowHeight="15"/>
  <cols>
    <col min="1" max="1" width="10.58203125" style="52" customWidth="1"/>
    <col min="2" max="2" width="25.58203125" style="52" customWidth="1"/>
    <col min="3" max="4" width="30.58203125" style="52" customWidth="1"/>
    <col min="5" max="5" width="12.58203125" style="65" customWidth="1"/>
    <col min="6" max="6" width="10.58203125" style="65" customWidth="1"/>
    <col min="7" max="7" width="18.58203125" style="52" customWidth="1"/>
    <col min="8" max="8" width="17.9140625" style="52" customWidth="1"/>
    <col min="9" max="13" width="13.58203125" style="52" customWidth="1"/>
    <col min="14" max="14" width="13.6640625" style="52" customWidth="1"/>
    <col min="15" max="15" width="10.58203125" style="52" customWidth="1"/>
    <col min="16" max="16" width="18.58203125" style="52" customWidth="1"/>
    <col min="17" max="17" width="50.6640625" style="52" customWidth="1"/>
    <col min="18" max="16384" width="8.6640625" style="52"/>
  </cols>
  <sheetData>
    <row r="1" spans="1:17" ht="40" customHeight="1">
      <c r="A1" s="51" t="s">
        <v>63</v>
      </c>
      <c r="C1" s="53"/>
      <c r="D1" s="53"/>
      <c r="E1" s="54"/>
      <c r="F1" s="55"/>
      <c r="G1" s="53"/>
      <c r="H1" s="53"/>
      <c r="I1" s="53"/>
      <c r="J1" s="53"/>
      <c r="K1" s="53"/>
      <c r="L1" s="53"/>
      <c r="M1" s="53"/>
      <c r="N1" s="53"/>
      <c r="O1" s="53"/>
      <c r="P1" s="53"/>
      <c r="Q1" s="56" t="s">
        <v>28</v>
      </c>
    </row>
    <row r="2" spans="1:17" s="53" customFormat="1" ht="25" customHeight="1">
      <c r="A2" s="57" t="s">
        <v>17</v>
      </c>
      <c r="B2" s="58"/>
      <c r="C2" s="58"/>
      <c r="D2" s="58"/>
      <c r="E2" s="59"/>
      <c r="F2" s="59"/>
      <c r="G2" s="58"/>
      <c r="H2" s="60"/>
      <c r="I2" s="95" t="s">
        <v>2</v>
      </c>
      <c r="J2" s="95"/>
      <c r="K2" s="95"/>
      <c r="L2" s="95"/>
      <c r="M2" s="95"/>
      <c r="N2" s="95"/>
      <c r="O2" s="95"/>
      <c r="P2" s="58"/>
      <c r="Q2" s="58"/>
    </row>
    <row r="3" spans="1:17" ht="66" customHeight="1" thickBot="1">
      <c r="A3" s="61" t="s">
        <v>15</v>
      </c>
      <c r="B3" s="61" t="s">
        <v>0</v>
      </c>
      <c r="C3" s="61" t="s">
        <v>1</v>
      </c>
      <c r="D3" s="62" t="s">
        <v>30</v>
      </c>
      <c r="E3" s="61" t="s">
        <v>22</v>
      </c>
      <c r="F3" s="61" t="s">
        <v>52</v>
      </c>
      <c r="G3" s="61" t="s">
        <v>16</v>
      </c>
      <c r="H3" s="74" t="s">
        <v>62</v>
      </c>
      <c r="I3" s="61" t="s">
        <v>53</v>
      </c>
      <c r="J3" s="63" t="s">
        <v>60</v>
      </c>
      <c r="K3" s="61" t="s">
        <v>54</v>
      </c>
      <c r="L3" s="62" t="s">
        <v>55</v>
      </c>
      <c r="M3" s="66" t="s">
        <v>56</v>
      </c>
      <c r="N3" s="67" t="s">
        <v>61</v>
      </c>
      <c r="O3" s="68" t="s">
        <v>14</v>
      </c>
      <c r="P3" s="61" t="s">
        <v>3</v>
      </c>
      <c r="Q3" s="61" t="s">
        <v>27</v>
      </c>
    </row>
    <row r="4" spans="1:17" ht="25" customHeight="1" thickTop="1">
      <c r="A4" s="38">
        <v>1</v>
      </c>
      <c r="B4" s="80" t="s">
        <v>64</v>
      </c>
      <c r="C4" s="81" t="s">
        <v>65</v>
      </c>
      <c r="D4" s="81" t="s">
        <v>67</v>
      </c>
      <c r="E4" s="82"/>
      <c r="F4" s="82" t="s">
        <v>24</v>
      </c>
      <c r="G4" s="83">
        <v>1580000</v>
      </c>
      <c r="H4" s="76"/>
      <c r="I4" s="73"/>
      <c r="J4" s="44"/>
      <c r="K4" s="44"/>
      <c r="L4" s="44"/>
      <c r="M4" s="69" t="str">
        <f t="shared" ref="M4" si="0">IF(H4="不可（按分要）",J4-I4+1,"")</f>
        <v/>
      </c>
      <c r="N4" s="69" t="str">
        <f>IF(H4="不可（按分要）",IF(I4&gt;=K4,L4-I4+1,IF(K4=J4,1,IF(J4&gt;L4,L4-K4+1,J4-K4+1))),"")</f>
        <v/>
      </c>
      <c r="O4" s="72" t="str">
        <f t="shared" ref="O4" si="1">IF(H4="不可（按分要）",N4/M4,"")</f>
        <v/>
      </c>
      <c r="P4" s="39">
        <f>IF(H4='コード表（変更不可）'!$D$3,ROUND(G4*O4,0),G4)</f>
        <v>1580000</v>
      </c>
      <c r="Q4" s="35"/>
    </row>
    <row r="5" spans="1:17" ht="25" customHeight="1">
      <c r="A5" s="38">
        <v>2</v>
      </c>
      <c r="B5" s="80" t="s">
        <v>64</v>
      </c>
      <c r="C5" s="81" t="s">
        <v>66</v>
      </c>
      <c r="D5" s="81" t="s">
        <v>67</v>
      </c>
      <c r="E5" s="82"/>
      <c r="F5" s="82" t="s">
        <v>24</v>
      </c>
      <c r="G5" s="83">
        <v>500000</v>
      </c>
      <c r="H5" s="77"/>
      <c r="I5" s="73"/>
      <c r="J5" s="44"/>
      <c r="K5" s="44"/>
      <c r="L5" s="44"/>
      <c r="M5" s="69" t="str">
        <f t="shared" ref="M5:M38" si="2">IF(H5="不可（按分要）",J5-I5+1,"")</f>
        <v/>
      </c>
      <c r="N5" s="69" t="str">
        <f t="shared" ref="N5:N14" si="3">IF(H5="不可（按分要）",IF(I5&gt;=K5,L5-I5+1,IF(K5=J5,1,IF(J5&gt;L5,L5-K5+1,J5-K5+1))),"")</f>
        <v/>
      </c>
      <c r="O5" s="72" t="str">
        <f t="shared" ref="O5:O38" si="4">IF(H5="不可（按分要）",N5/M5,"")</f>
        <v/>
      </c>
      <c r="P5" s="39">
        <f>IF(H5='コード表（変更不可）'!$D$3,ROUND(G5*O5,0),G5)</f>
        <v>500000</v>
      </c>
      <c r="Q5" s="35"/>
    </row>
    <row r="6" spans="1:17" ht="25" customHeight="1">
      <c r="A6" s="38">
        <v>3</v>
      </c>
      <c r="B6" s="80" t="s">
        <v>68</v>
      </c>
      <c r="C6" s="81" t="s">
        <v>69</v>
      </c>
      <c r="D6" s="81" t="s">
        <v>70</v>
      </c>
      <c r="E6" s="82">
        <v>45478</v>
      </c>
      <c r="F6" s="82" t="s">
        <v>23</v>
      </c>
      <c r="G6" s="83">
        <v>300000</v>
      </c>
      <c r="H6" s="77"/>
      <c r="I6" s="73"/>
      <c r="J6" s="44"/>
      <c r="K6" s="44"/>
      <c r="L6" s="44"/>
      <c r="M6" s="69" t="str">
        <f t="shared" si="2"/>
        <v/>
      </c>
      <c r="N6" s="69" t="str">
        <f t="shared" si="3"/>
        <v/>
      </c>
      <c r="O6" s="72" t="str">
        <f t="shared" si="4"/>
        <v/>
      </c>
      <c r="P6" s="39">
        <f>IF(H6='コード表（変更不可）'!$D$3,ROUND(G6*O6,0),G6)</f>
        <v>300000</v>
      </c>
      <c r="Q6" s="35"/>
    </row>
    <row r="7" spans="1:17" ht="25" customHeight="1">
      <c r="A7" s="38">
        <v>4</v>
      </c>
      <c r="B7" s="80" t="s">
        <v>68</v>
      </c>
      <c r="C7" s="81" t="s">
        <v>69</v>
      </c>
      <c r="D7" s="81" t="s">
        <v>71</v>
      </c>
      <c r="E7" s="82">
        <v>45479</v>
      </c>
      <c r="F7" s="82" t="s">
        <v>23</v>
      </c>
      <c r="G7" s="83">
        <v>200000</v>
      </c>
      <c r="H7" s="77"/>
      <c r="I7" s="73"/>
      <c r="J7" s="44"/>
      <c r="K7" s="44"/>
      <c r="L7" s="44"/>
      <c r="M7" s="69" t="str">
        <f t="shared" si="2"/>
        <v/>
      </c>
      <c r="N7" s="69" t="str">
        <f t="shared" si="3"/>
        <v/>
      </c>
      <c r="O7" s="72" t="str">
        <f t="shared" si="4"/>
        <v/>
      </c>
      <c r="P7" s="39">
        <f>IF(H7='コード表（変更不可）'!$D$3,ROUND(G7*O7,0),G7)</f>
        <v>200000</v>
      </c>
      <c r="Q7" s="35"/>
    </row>
    <row r="8" spans="1:17" ht="25" customHeight="1">
      <c r="A8" s="38">
        <v>5</v>
      </c>
      <c r="B8" s="80" t="s">
        <v>68</v>
      </c>
      <c r="C8" s="81" t="s">
        <v>72</v>
      </c>
      <c r="D8" s="84" t="s">
        <v>73</v>
      </c>
      <c r="E8" s="82">
        <v>45478</v>
      </c>
      <c r="F8" s="82" t="s">
        <v>23</v>
      </c>
      <c r="G8" s="83">
        <v>10000</v>
      </c>
      <c r="H8" s="77"/>
      <c r="I8" s="73"/>
      <c r="J8" s="44"/>
      <c r="K8" s="44"/>
      <c r="L8" s="44"/>
      <c r="M8" s="69" t="str">
        <f t="shared" si="2"/>
        <v/>
      </c>
      <c r="N8" s="69" t="str">
        <f t="shared" si="3"/>
        <v/>
      </c>
      <c r="O8" s="72" t="str">
        <f t="shared" si="4"/>
        <v/>
      </c>
      <c r="P8" s="39">
        <f>IF(H8='コード表（変更不可）'!$D$3,ROUND(G8*O8,0),G8)</f>
        <v>10000</v>
      </c>
      <c r="Q8" s="35"/>
    </row>
    <row r="9" spans="1:17" ht="25" customHeight="1">
      <c r="A9" s="38">
        <v>6</v>
      </c>
      <c r="B9" s="80" t="s">
        <v>74</v>
      </c>
      <c r="C9" s="81" t="s">
        <v>75</v>
      </c>
      <c r="D9" s="81" t="s">
        <v>67</v>
      </c>
      <c r="E9" s="82"/>
      <c r="F9" s="82" t="s">
        <v>23</v>
      </c>
      <c r="G9" s="83">
        <v>300000</v>
      </c>
      <c r="H9" s="77"/>
      <c r="I9" s="73"/>
      <c r="J9" s="44"/>
      <c r="K9" s="44"/>
      <c r="L9" s="44"/>
      <c r="M9" s="69" t="str">
        <f t="shared" si="2"/>
        <v/>
      </c>
      <c r="N9" s="69" t="str">
        <f t="shared" si="3"/>
        <v/>
      </c>
      <c r="O9" s="72" t="str">
        <f t="shared" si="4"/>
        <v/>
      </c>
      <c r="P9" s="39">
        <f>IF(H9='コード表（変更不可）'!$D$3,ROUND(G9*O9,0),G9)</f>
        <v>300000</v>
      </c>
      <c r="Q9" s="35"/>
    </row>
    <row r="10" spans="1:17" ht="25" customHeight="1">
      <c r="A10" s="38">
        <v>7</v>
      </c>
      <c r="B10" s="80" t="s">
        <v>74</v>
      </c>
      <c r="C10" s="81" t="s">
        <v>76</v>
      </c>
      <c r="D10" s="81" t="s">
        <v>67</v>
      </c>
      <c r="E10" s="82"/>
      <c r="F10" s="82" t="s">
        <v>25</v>
      </c>
      <c r="G10" s="83">
        <v>200000</v>
      </c>
      <c r="H10" s="77"/>
      <c r="I10" s="73"/>
      <c r="J10" s="44"/>
      <c r="K10" s="44"/>
      <c r="L10" s="44"/>
      <c r="M10" s="69" t="str">
        <f t="shared" si="2"/>
        <v/>
      </c>
      <c r="N10" s="69" t="str">
        <f t="shared" si="3"/>
        <v/>
      </c>
      <c r="O10" s="72" t="str">
        <f t="shared" si="4"/>
        <v/>
      </c>
      <c r="P10" s="39">
        <f>IF(H10='コード表（変更不可）'!$D$3,ROUND(G10*O10,0),G10)</f>
        <v>200000</v>
      </c>
      <c r="Q10" s="35"/>
    </row>
    <row r="11" spans="1:17" ht="25" customHeight="1" thickBot="1">
      <c r="A11" s="38">
        <v>8</v>
      </c>
      <c r="B11" s="80" t="s">
        <v>77</v>
      </c>
      <c r="C11" s="81" t="s">
        <v>78</v>
      </c>
      <c r="D11" s="81" t="s">
        <v>79</v>
      </c>
      <c r="E11" s="82">
        <v>45478</v>
      </c>
      <c r="F11" s="82" t="s">
        <v>23</v>
      </c>
      <c r="G11" s="83">
        <v>25000</v>
      </c>
      <c r="H11" s="78"/>
      <c r="I11" s="73"/>
      <c r="J11" s="44"/>
      <c r="K11" s="44"/>
      <c r="L11" s="44"/>
      <c r="M11" s="69" t="str">
        <f t="shared" si="2"/>
        <v/>
      </c>
      <c r="N11" s="69" t="str">
        <f t="shared" si="3"/>
        <v/>
      </c>
      <c r="O11" s="72" t="str">
        <f t="shared" si="4"/>
        <v/>
      </c>
      <c r="P11" s="39">
        <f>IF(H11='コード表（変更不可）'!$D$3,ROUND(G11*O11,0),G11)</f>
        <v>25000</v>
      </c>
      <c r="Q11" s="81" t="s">
        <v>89</v>
      </c>
    </row>
    <row r="12" spans="1:17" ht="25" customHeight="1" thickTop="1">
      <c r="A12" s="38">
        <v>9</v>
      </c>
      <c r="B12" s="80" t="s">
        <v>80</v>
      </c>
      <c r="C12" s="81" t="s">
        <v>81</v>
      </c>
      <c r="D12" s="81" t="s">
        <v>82</v>
      </c>
      <c r="E12" s="82">
        <v>45478</v>
      </c>
      <c r="F12" s="82" t="s">
        <v>26</v>
      </c>
      <c r="G12" s="85">
        <v>1000000</v>
      </c>
      <c r="H12" s="75" t="s">
        <v>20</v>
      </c>
      <c r="I12" s="86">
        <v>45478</v>
      </c>
      <c r="J12" s="86">
        <v>45478</v>
      </c>
      <c r="K12" s="86">
        <v>45477</v>
      </c>
      <c r="L12" s="86">
        <v>45480</v>
      </c>
      <c r="M12" s="69" t="str">
        <f t="shared" si="2"/>
        <v/>
      </c>
      <c r="N12" s="69" t="str">
        <f t="shared" si="3"/>
        <v/>
      </c>
      <c r="O12" s="72" t="str">
        <f t="shared" si="4"/>
        <v/>
      </c>
      <c r="P12" s="39">
        <f>IF(H12='コード表（変更不可）'!$D$3,ROUND(G12*O12,0),G12)</f>
        <v>1000000</v>
      </c>
      <c r="Q12" s="81" t="s">
        <v>90</v>
      </c>
    </row>
    <row r="13" spans="1:17" ht="25" customHeight="1">
      <c r="A13" s="38">
        <v>10</v>
      </c>
      <c r="B13" s="80" t="s">
        <v>80</v>
      </c>
      <c r="C13" s="81" t="s">
        <v>81</v>
      </c>
      <c r="D13" s="81" t="s">
        <v>83</v>
      </c>
      <c r="E13" s="82">
        <v>45479</v>
      </c>
      <c r="F13" s="82" t="s">
        <v>26</v>
      </c>
      <c r="G13" s="85">
        <v>1500000</v>
      </c>
      <c r="H13" s="70" t="s">
        <v>18</v>
      </c>
      <c r="I13" s="86">
        <v>45477</v>
      </c>
      <c r="J13" s="86">
        <v>45481</v>
      </c>
      <c r="K13" s="86">
        <v>45477</v>
      </c>
      <c r="L13" s="86">
        <v>45480</v>
      </c>
      <c r="M13" s="69" t="str">
        <f t="shared" si="2"/>
        <v/>
      </c>
      <c r="N13" s="69" t="str">
        <f t="shared" si="3"/>
        <v/>
      </c>
      <c r="O13" s="72" t="str">
        <f t="shared" si="4"/>
        <v/>
      </c>
      <c r="P13" s="39">
        <f>IF(H13='コード表（変更不可）'!$D$3,ROUND(G13*O13,0),G13)</f>
        <v>1500000</v>
      </c>
      <c r="Q13" s="81" t="s">
        <v>91</v>
      </c>
    </row>
    <row r="14" spans="1:17" ht="25" customHeight="1" thickBot="1">
      <c r="A14" s="38">
        <v>11</v>
      </c>
      <c r="B14" s="80" t="s">
        <v>80</v>
      </c>
      <c r="C14" s="81" t="s">
        <v>81</v>
      </c>
      <c r="D14" s="81" t="s">
        <v>84</v>
      </c>
      <c r="E14" s="82">
        <v>45481</v>
      </c>
      <c r="F14" s="82" t="s">
        <v>26</v>
      </c>
      <c r="G14" s="85">
        <v>2000000</v>
      </c>
      <c r="H14" s="71" t="s">
        <v>19</v>
      </c>
      <c r="I14" s="86">
        <v>45476</v>
      </c>
      <c r="J14" s="86">
        <v>45478</v>
      </c>
      <c r="K14" s="86">
        <v>45477</v>
      </c>
      <c r="L14" s="86">
        <v>45480</v>
      </c>
      <c r="M14" s="69">
        <f t="shared" si="2"/>
        <v>3</v>
      </c>
      <c r="N14" s="69">
        <f t="shared" si="3"/>
        <v>2</v>
      </c>
      <c r="O14" s="72">
        <f t="shared" si="4"/>
        <v>0.66666666666666663</v>
      </c>
      <c r="P14" s="39">
        <f>IF(H14='コード表（変更不可）'!$D$3,ROUND(G14*O14,0),G14)</f>
        <v>1333333</v>
      </c>
      <c r="Q14" s="81" t="s">
        <v>92</v>
      </c>
    </row>
    <row r="15" spans="1:17" ht="25" customHeight="1" thickTop="1" thickBot="1">
      <c r="A15" s="38">
        <v>12</v>
      </c>
      <c r="B15" s="80" t="s">
        <v>86</v>
      </c>
      <c r="C15" s="81" t="s">
        <v>87</v>
      </c>
      <c r="D15" s="81" t="s">
        <v>88</v>
      </c>
      <c r="E15" s="82">
        <v>45478</v>
      </c>
      <c r="F15" s="82" t="s">
        <v>23</v>
      </c>
      <c r="G15" s="83">
        <v>30000</v>
      </c>
      <c r="H15" s="79"/>
      <c r="I15" s="73"/>
      <c r="J15" s="44"/>
      <c r="K15" s="44"/>
      <c r="L15" s="44"/>
      <c r="M15" s="69" t="str">
        <f t="shared" si="2"/>
        <v/>
      </c>
      <c r="N15" s="69" t="str">
        <f>IF(H15="不可（按分要）",IF(I15&gt;=K15,L15-I15+1,IF(K15=J15,1,IF(J15&gt;L15,L15-K15+1,J15-K15+1))),"")</f>
        <v/>
      </c>
      <c r="O15" s="72" t="str">
        <f t="shared" si="4"/>
        <v/>
      </c>
      <c r="P15" s="39">
        <f>IF(H15='コード表（変更不可）'!$D$3,ROUND(G15*O15,0),G15)</f>
        <v>30000</v>
      </c>
      <c r="Q15" s="35"/>
    </row>
    <row r="16" spans="1:17" ht="25" customHeight="1" thickTop="1">
      <c r="A16" s="38">
        <v>13</v>
      </c>
      <c r="B16" s="34"/>
      <c r="C16" s="35"/>
      <c r="D16" s="35"/>
      <c r="E16" s="36"/>
      <c r="F16" s="36"/>
      <c r="G16" s="37"/>
      <c r="H16" s="75"/>
      <c r="I16" s="44"/>
      <c r="J16" s="44"/>
      <c r="K16" s="44"/>
      <c r="L16" s="44"/>
      <c r="M16" s="69" t="str">
        <f t="shared" si="2"/>
        <v/>
      </c>
      <c r="N16" s="69" t="str">
        <f t="shared" ref="N16:N38" si="5">IF(H16="不可（按分要）",IF(I16&gt;=K16,L16-I16+1,IF(K16=J16,1,IF(J16&gt;L16,L16-K16+1,J16-K16+1))),"")</f>
        <v/>
      </c>
      <c r="O16" s="72" t="str">
        <f t="shared" si="4"/>
        <v/>
      </c>
      <c r="P16" s="39">
        <f>IF(H16='コード表（変更不可）'!$D$3,ROUND(G16*O16,0),G16)</f>
        <v>0</v>
      </c>
      <c r="Q16" s="35"/>
    </row>
    <row r="17" spans="1:17" ht="25" customHeight="1">
      <c r="A17" s="38">
        <v>14</v>
      </c>
      <c r="B17" s="34"/>
      <c r="C17" s="35"/>
      <c r="D17" s="35"/>
      <c r="E17" s="36"/>
      <c r="F17" s="36"/>
      <c r="G17" s="37"/>
      <c r="H17" s="70"/>
      <c r="I17" s="44"/>
      <c r="J17" s="44"/>
      <c r="K17" s="44"/>
      <c r="L17" s="44"/>
      <c r="M17" s="69" t="str">
        <f t="shared" si="2"/>
        <v/>
      </c>
      <c r="N17" s="69" t="str">
        <f t="shared" si="5"/>
        <v/>
      </c>
      <c r="O17" s="72" t="str">
        <f t="shared" si="4"/>
        <v/>
      </c>
      <c r="P17" s="39">
        <f>IF(H17='コード表（変更不可）'!$D$3,ROUND(G17*O17,0),G17)</f>
        <v>0</v>
      </c>
      <c r="Q17" s="35"/>
    </row>
    <row r="18" spans="1:17" ht="25" customHeight="1">
      <c r="A18" s="38">
        <v>15</v>
      </c>
      <c r="B18" s="34"/>
      <c r="C18" s="35"/>
      <c r="D18" s="35"/>
      <c r="E18" s="36"/>
      <c r="F18" s="36"/>
      <c r="G18" s="37"/>
      <c r="H18" s="70"/>
      <c r="I18" s="44"/>
      <c r="J18" s="44"/>
      <c r="K18" s="44"/>
      <c r="L18" s="44"/>
      <c r="M18" s="69" t="str">
        <f t="shared" si="2"/>
        <v/>
      </c>
      <c r="N18" s="69" t="str">
        <f t="shared" si="5"/>
        <v/>
      </c>
      <c r="O18" s="72" t="str">
        <f t="shared" si="4"/>
        <v/>
      </c>
      <c r="P18" s="39">
        <f>IF(H18='コード表（変更不可）'!$D$3,ROUND(G18*O18,0),G18)</f>
        <v>0</v>
      </c>
      <c r="Q18" s="35"/>
    </row>
    <row r="19" spans="1:17" ht="25" customHeight="1">
      <c r="A19" s="38">
        <v>16</v>
      </c>
      <c r="B19" s="34"/>
      <c r="C19" s="35"/>
      <c r="D19" s="35"/>
      <c r="E19" s="36"/>
      <c r="F19" s="36"/>
      <c r="G19" s="37"/>
      <c r="H19" s="70"/>
      <c r="I19" s="44"/>
      <c r="J19" s="44"/>
      <c r="K19" s="44"/>
      <c r="L19" s="44"/>
      <c r="M19" s="69" t="str">
        <f t="shared" si="2"/>
        <v/>
      </c>
      <c r="N19" s="69" t="str">
        <f t="shared" si="5"/>
        <v/>
      </c>
      <c r="O19" s="72" t="str">
        <f t="shared" si="4"/>
        <v/>
      </c>
      <c r="P19" s="39">
        <f>IF(H19='コード表（変更不可）'!$D$3,ROUND(G19*O19,0),G19)</f>
        <v>0</v>
      </c>
      <c r="Q19" s="35"/>
    </row>
    <row r="20" spans="1:17" ht="25" customHeight="1">
      <c r="A20" s="38">
        <v>17</v>
      </c>
      <c r="B20" s="34"/>
      <c r="C20" s="35"/>
      <c r="D20" s="35"/>
      <c r="E20" s="36"/>
      <c r="F20" s="36"/>
      <c r="G20" s="37"/>
      <c r="H20" s="70"/>
      <c r="I20" s="44"/>
      <c r="J20" s="44"/>
      <c r="K20" s="44"/>
      <c r="L20" s="44"/>
      <c r="M20" s="69" t="str">
        <f t="shared" si="2"/>
        <v/>
      </c>
      <c r="N20" s="69" t="str">
        <f t="shared" si="5"/>
        <v/>
      </c>
      <c r="O20" s="72" t="str">
        <f t="shared" si="4"/>
        <v/>
      </c>
      <c r="P20" s="39">
        <f>IF(H20='コード表（変更不可）'!$D$3,ROUND(G20*O20,0),G20)</f>
        <v>0</v>
      </c>
      <c r="Q20" s="35"/>
    </row>
    <row r="21" spans="1:17" ht="25" customHeight="1">
      <c r="A21" s="38">
        <v>18</v>
      </c>
      <c r="B21" s="34"/>
      <c r="C21" s="35"/>
      <c r="D21" s="35"/>
      <c r="E21" s="36"/>
      <c r="F21" s="36"/>
      <c r="G21" s="37"/>
      <c r="H21" s="70"/>
      <c r="I21" s="44"/>
      <c r="J21" s="44"/>
      <c r="K21" s="44"/>
      <c r="L21" s="44"/>
      <c r="M21" s="69" t="str">
        <f t="shared" si="2"/>
        <v/>
      </c>
      <c r="N21" s="69" t="str">
        <f t="shared" si="5"/>
        <v/>
      </c>
      <c r="O21" s="72" t="str">
        <f t="shared" si="4"/>
        <v/>
      </c>
      <c r="P21" s="39">
        <f>IF(H21='コード表（変更不可）'!$D$3,ROUND(G21*O21,0),G21)</f>
        <v>0</v>
      </c>
      <c r="Q21" s="35"/>
    </row>
    <row r="22" spans="1:17" ht="25" customHeight="1">
      <c r="A22" s="38">
        <v>19</v>
      </c>
      <c r="B22" s="34"/>
      <c r="C22" s="35"/>
      <c r="D22" s="35"/>
      <c r="E22" s="36"/>
      <c r="F22" s="36"/>
      <c r="G22" s="37"/>
      <c r="H22" s="70"/>
      <c r="I22" s="44"/>
      <c r="J22" s="44"/>
      <c r="K22" s="44"/>
      <c r="L22" s="44"/>
      <c r="M22" s="69" t="str">
        <f t="shared" si="2"/>
        <v/>
      </c>
      <c r="N22" s="69" t="str">
        <f t="shared" si="5"/>
        <v/>
      </c>
      <c r="O22" s="72" t="str">
        <f t="shared" si="4"/>
        <v/>
      </c>
      <c r="P22" s="39">
        <f>IF(H22='コード表（変更不可）'!$D$3,ROUND(G22*O22,0),G22)</f>
        <v>0</v>
      </c>
      <c r="Q22" s="35"/>
    </row>
    <row r="23" spans="1:17" ht="25" customHeight="1">
      <c r="A23" s="38">
        <v>20</v>
      </c>
      <c r="B23" s="34"/>
      <c r="C23" s="35"/>
      <c r="D23" s="35"/>
      <c r="E23" s="36"/>
      <c r="F23" s="36"/>
      <c r="G23" s="37"/>
      <c r="H23" s="70"/>
      <c r="I23" s="44"/>
      <c r="J23" s="44"/>
      <c r="K23" s="44"/>
      <c r="L23" s="44"/>
      <c r="M23" s="69" t="str">
        <f t="shared" si="2"/>
        <v/>
      </c>
      <c r="N23" s="69" t="str">
        <f t="shared" si="5"/>
        <v/>
      </c>
      <c r="O23" s="72" t="str">
        <f t="shared" si="4"/>
        <v/>
      </c>
      <c r="P23" s="39">
        <f>IF(H23='コード表（変更不可）'!$D$3,ROUND(G23*O23,0),G23)</f>
        <v>0</v>
      </c>
      <c r="Q23" s="35"/>
    </row>
    <row r="24" spans="1:17" ht="25" customHeight="1">
      <c r="A24" s="38">
        <v>21</v>
      </c>
      <c r="B24" s="34"/>
      <c r="C24" s="35"/>
      <c r="D24" s="35"/>
      <c r="E24" s="36"/>
      <c r="F24" s="36"/>
      <c r="G24" s="37"/>
      <c r="H24" s="70"/>
      <c r="I24" s="44"/>
      <c r="J24" s="44"/>
      <c r="K24" s="44"/>
      <c r="L24" s="44"/>
      <c r="M24" s="69" t="str">
        <f t="shared" si="2"/>
        <v/>
      </c>
      <c r="N24" s="69" t="str">
        <f t="shared" si="5"/>
        <v/>
      </c>
      <c r="O24" s="72" t="str">
        <f t="shared" si="4"/>
        <v/>
      </c>
      <c r="P24" s="39">
        <f>IF(H24='コード表（変更不可）'!$D$3,ROUND(G24*O24,0),G24)</f>
        <v>0</v>
      </c>
      <c r="Q24" s="35"/>
    </row>
    <row r="25" spans="1:17" ht="25" customHeight="1">
      <c r="A25" s="38">
        <v>22</v>
      </c>
      <c r="B25" s="34"/>
      <c r="C25" s="35"/>
      <c r="D25" s="35"/>
      <c r="E25" s="36"/>
      <c r="F25" s="36"/>
      <c r="G25" s="37"/>
      <c r="H25" s="70"/>
      <c r="I25" s="44"/>
      <c r="J25" s="44"/>
      <c r="K25" s="44"/>
      <c r="L25" s="44"/>
      <c r="M25" s="69" t="str">
        <f t="shared" si="2"/>
        <v/>
      </c>
      <c r="N25" s="69" t="str">
        <f t="shared" si="5"/>
        <v/>
      </c>
      <c r="O25" s="72" t="str">
        <f t="shared" si="4"/>
        <v/>
      </c>
      <c r="P25" s="39">
        <f>IF(H25='コード表（変更不可）'!$D$3,ROUND(G25*O25,0),G25)</f>
        <v>0</v>
      </c>
      <c r="Q25" s="35"/>
    </row>
    <row r="26" spans="1:17" ht="25" customHeight="1">
      <c r="A26" s="38">
        <v>23</v>
      </c>
      <c r="B26" s="34"/>
      <c r="C26" s="35"/>
      <c r="D26" s="35"/>
      <c r="E26" s="36"/>
      <c r="F26" s="36"/>
      <c r="G26" s="37"/>
      <c r="H26" s="70"/>
      <c r="I26" s="44"/>
      <c r="J26" s="44"/>
      <c r="K26" s="44"/>
      <c r="L26" s="44"/>
      <c r="M26" s="69" t="str">
        <f t="shared" si="2"/>
        <v/>
      </c>
      <c r="N26" s="69" t="str">
        <f t="shared" si="5"/>
        <v/>
      </c>
      <c r="O26" s="72" t="str">
        <f t="shared" si="4"/>
        <v/>
      </c>
      <c r="P26" s="39">
        <f>IF(H26='コード表（変更不可）'!$D$3,ROUND(G26*O26,0),G26)</f>
        <v>0</v>
      </c>
      <c r="Q26" s="35"/>
    </row>
    <row r="27" spans="1:17" ht="25" customHeight="1">
      <c r="A27" s="38">
        <v>24</v>
      </c>
      <c r="B27" s="34"/>
      <c r="C27" s="35"/>
      <c r="D27" s="35"/>
      <c r="E27" s="36"/>
      <c r="F27" s="36"/>
      <c r="G27" s="37"/>
      <c r="H27" s="70"/>
      <c r="I27" s="44"/>
      <c r="J27" s="44"/>
      <c r="K27" s="44"/>
      <c r="L27" s="44"/>
      <c r="M27" s="69" t="str">
        <f t="shared" si="2"/>
        <v/>
      </c>
      <c r="N27" s="69" t="str">
        <f t="shared" si="5"/>
        <v/>
      </c>
      <c r="O27" s="72" t="str">
        <f t="shared" si="4"/>
        <v/>
      </c>
      <c r="P27" s="39">
        <f>IF(H27='コード表（変更不可）'!$D$3,ROUND(G27*O27,0),G27)</f>
        <v>0</v>
      </c>
      <c r="Q27" s="35"/>
    </row>
    <row r="28" spans="1:17" ht="25" customHeight="1">
      <c r="A28" s="38">
        <v>25</v>
      </c>
      <c r="B28" s="34"/>
      <c r="C28" s="35"/>
      <c r="D28" s="35"/>
      <c r="E28" s="36"/>
      <c r="F28" s="36"/>
      <c r="G28" s="37"/>
      <c r="H28" s="70"/>
      <c r="I28" s="44"/>
      <c r="J28" s="44"/>
      <c r="K28" s="44"/>
      <c r="L28" s="44"/>
      <c r="M28" s="69" t="str">
        <f t="shared" si="2"/>
        <v/>
      </c>
      <c r="N28" s="69" t="str">
        <f t="shared" si="5"/>
        <v/>
      </c>
      <c r="O28" s="72" t="str">
        <f t="shared" si="4"/>
        <v/>
      </c>
      <c r="P28" s="39">
        <f>IF(H28='コード表（変更不可）'!$D$3,ROUND(G28*O28,0),G28)</f>
        <v>0</v>
      </c>
      <c r="Q28" s="35"/>
    </row>
    <row r="29" spans="1:17" ht="25" customHeight="1">
      <c r="A29" s="38">
        <v>26</v>
      </c>
      <c r="B29" s="34"/>
      <c r="C29" s="35"/>
      <c r="D29" s="35"/>
      <c r="E29" s="36"/>
      <c r="F29" s="36"/>
      <c r="G29" s="37"/>
      <c r="H29" s="70"/>
      <c r="I29" s="44"/>
      <c r="J29" s="44"/>
      <c r="K29" s="44"/>
      <c r="L29" s="44"/>
      <c r="M29" s="69" t="str">
        <f t="shared" si="2"/>
        <v/>
      </c>
      <c r="N29" s="69" t="str">
        <f t="shared" si="5"/>
        <v/>
      </c>
      <c r="O29" s="72" t="str">
        <f t="shared" si="4"/>
        <v/>
      </c>
      <c r="P29" s="39">
        <f>IF(H29='コード表（変更不可）'!$D$3,ROUND(G29*O29,0),G29)</f>
        <v>0</v>
      </c>
      <c r="Q29" s="35"/>
    </row>
    <row r="30" spans="1:17" ht="25" customHeight="1">
      <c r="A30" s="38">
        <v>27</v>
      </c>
      <c r="B30" s="34"/>
      <c r="C30" s="35"/>
      <c r="D30" s="35"/>
      <c r="E30" s="36"/>
      <c r="F30" s="36"/>
      <c r="G30" s="37"/>
      <c r="H30" s="70"/>
      <c r="I30" s="44"/>
      <c r="J30" s="44"/>
      <c r="K30" s="44"/>
      <c r="L30" s="44"/>
      <c r="M30" s="69" t="str">
        <f t="shared" si="2"/>
        <v/>
      </c>
      <c r="N30" s="69" t="str">
        <f t="shared" si="5"/>
        <v/>
      </c>
      <c r="O30" s="72" t="str">
        <f t="shared" si="4"/>
        <v/>
      </c>
      <c r="P30" s="39">
        <f>IF(H30='コード表（変更不可）'!$D$3,ROUND(G30*O30,0),G30)</f>
        <v>0</v>
      </c>
      <c r="Q30" s="35"/>
    </row>
    <row r="31" spans="1:17" ht="25" customHeight="1">
      <c r="A31" s="38">
        <v>28</v>
      </c>
      <c r="B31" s="34"/>
      <c r="C31" s="35"/>
      <c r="D31" s="35"/>
      <c r="E31" s="36"/>
      <c r="F31" s="36"/>
      <c r="G31" s="37"/>
      <c r="H31" s="70"/>
      <c r="I31" s="44"/>
      <c r="J31" s="44"/>
      <c r="K31" s="44"/>
      <c r="L31" s="44"/>
      <c r="M31" s="69" t="str">
        <f t="shared" si="2"/>
        <v/>
      </c>
      <c r="N31" s="69" t="str">
        <f t="shared" si="5"/>
        <v/>
      </c>
      <c r="O31" s="72" t="str">
        <f t="shared" si="4"/>
        <v/>
      </c>
      <c r="P31" s="39">
        <f>IF(H31='コード表（変更不可）'!$D$3,ROUND(G31*O31,0),G31)</f>
        <v>0</v>
      </c>
      <c r="Q31" s="35"/>
    </row>
    <row r="32" spans="1:17" ht="25" customHeight="1">
      <c r="A32" s="38">
        <v>29</v>
      </c>
      <c r="B32" s="34"/>
      <c r="C32" s="35"/>
      <c r="D32" s="35"/>
      <c r="E32" s="36"/>
      <c r="F32" s="36"/>
      <c r="G32" s="37"/>
      <c r="H32" s="70"/>
      <c r="I32" s="44"/>
      <c r="J32" s="44"/>
      <c r="K32" s="44"/>
      <c r="L32" s="44"/>
      <c r="M32" s="69" t="str">
        <f t="shared" si="2"/>
        <v/>
      </c>
      <c r="N32" s="69" t="str">
        <f t="shared" si="5"/>
        <v/>
      </c>
      <c r="O32" s="72" t="str">
        <f t="shared" si="4"/>
        <v/>
      </c>
      <c r="P32" s="39">
        <f>IF(H32='コード表（変更不可）'!$D$3,ROUND(G32*O32,0),G32)</f>
        <v>0</v>
      </c>
      <c r="Q32" s="35"/>
    </row>
    <row r="33" spans="1:17" ht="25" customHeight="1">
      <c r="A33" s="38">
        <v>30</v>
      </c>
      <c r="B33" s="34"/>
      <c r="C33" s="35"/>
      <c r="D33" s="35"/>
      <c r="E33" s="36"/>
      <c r="F33" s="36"/>
      <c r="G33" s="37"/>
      <c r="H33" s="70"/>
      <c r="I33" s="44"/>
      <c r="J33" s="44"/>
      <c r="K33" s="44"/>
      <c r="L33" s="44"/>
      <c r="M33" s="69" t="str">
        <f t="shared" si="2"/>
        <v/>
      </c>
      <c r="N33" s="69" t="str">
        <f t="shared" si="5"/>
        <v/>
      </c>
      <c r="O33" s="72" t="str">
        <f t="shared" si="4"/>
        <v/>
      </c>
      <c r="P33" s="39">
        <f>IF(H33='コード表（変更不可）'!$D$3,ROUND(G33*O33,0),G33)</f>
        <v>0</v>
      </c>
      <c r="Q33" s="35"/>
    </row>
    <row r="34" spans="1:17" ht="25" customHeight="1">
      <c r="A34" s="38">
        <v>31</v>
      </c>
      <c r="B34" s="34"/>
      <c r="C34" s="35"/>
      <c r="D34" s="35"/>
      <c r="E34" s="36"/>
      <c r="F34" s="36"/>
      <c r="G34" s="37"/>
      <c r="H34" s="70"/>
      <c r="I34" s="44"/>
      <c r="J34" s="44"/>
      <c r="K34" s="44"/>
      <c r="L34" s="44"/>
      <c r="M34" s="69" t="str">
        <f t="shared" si="2"/>
        <v/>
      </c>
      <c r="N34" s="69" t="str">
        <f t="shared" si="5"/>
        <v/>
      </c>
      <c r="O34" s="72" t="str">
        <f t="shared" si="4"/>
        <v/>
      </c>
      <c r="P34" s="39">
        <f>IF(H34='コード表（変更不可）'!$D$3,ROUND(G34*O34,0),G34)</f>
        <v>0</v>
      </c>
      <c r="Q34" s="35"/>
    </row>
    <row r="35" spans="1:17" ht="25" customHeight="1">
      <c r="A35" s="38">
        <v>32</v>
      </c>
      <c r="B35" s="34"/>
      <c r="C35" s="35"/>
      <c r="D35" s="35"/>
      <c r="E35" s="36"/>
      <c r="F35" s="36"/>
      <c r="G35" s="37"/>
      <c r="H35" s="70"/>
      <c r="I35" s="44"/>
      <c r="J35" s="44"/>
      <c r="K35" s="44"/>
      <c r="L35" s="44"/>
      <c r="M35" s="69" t="str">
        <f t="shared" si="2"/>
        <v/>
      </c>
      <c r="N35" s="69" t="str">
        <f t="shared" si="5"/>
        <v/>
      </c>
      <c r="O35" s="72" t="str">
        <f t="shared" si="4"/>
        <v/>
      </c>
      <c r="P35" s="39">
        <f>IF(H35='コード表（変更不可）'!$D$3,ROUND(G35*O35,0),G35)</f>
        <v>0</v>
      </c>
      <c r="Q35" s="35"/>
    </row>
    <row r="36" spans="1:17" ht="25" customHeight="1">
      <c r="A36" s="38">
        <v>33</v>
      </c>
      <c r="B36" s="34"/>
      <c r="C36" s="35"/>
      <c r="D36" s="35"/>
      <c r="E36" s="36"/>
      <c r="F36" s="36"/>
      <c r="G36" s="37"/>
      <c r="H36" s="70"/>
      <c r="I36" s="44"/>
      <c r="J36" s="44"/>
      <c r="K36" s="44"/>
      <c r="L36" s="44"/>
      <c r="M36" s="69" t="str">
        <f t="shared" si="2"/>
        <v/>
      </c>
      <c r="N36" s="69" t="str">
        <f t="shared" si="5"/>
        <v/>
      </c>
      <c r="O36" s="72" t="str">
        <f t="shared" si="4"/>
        <v/>
      </c>
      <c r="P36" s="39">
        <f>IF(H36='コード表（変更不可）'!$D$3,ROUND(G36*O36,0),G36)</f>
        <v>0</v>
      </c>
      <c r="Q36" s="35"/>
    </row>
    <row r="37" spans="1:17" ht="25" customHeight="1">
      <c r="A37" s="38">
        <v>34</v>
      </c>
      <c r="B37" s="34"/>
      <c r="C37" s="35"/>
      <c r="D37" s="35"/>
      <c r="E37" s="36"/>
      <c r="F37" s="36"/>
      <c r="G37" s="37"/>
      <c r="H37" s="70"/>
      <c r="I37" s="44"/>
      <c r="J37" s="44"/>
      <c r="K37" s="44"/>
      <c r="L37" s="44"/>
      <c r="M37" s="69" t="str">
        <f t="shared" si="2"/>
        <v/>
      </c>
      <c r="N37" s="69" t="str">
        <f t="shared" si="5"/>
        <v/>
      </c>
      <c r="O37" s="72" t="str">
        <f t="shared" si="4"/>
        <v/>
      </c>
      <c r="P37" s="39">
        <f>IF(H37='コード表（変更不可）'!$D$3,ROUND(G37*O37,0),G37)</f>
        <v>0</v>
      </c>
      <c r="Q37" s="35"/>
    </row>
    <row r="38" spans="1:17" ht="25" customHeight="1">
      <c r="A38" s="38">
        <v>35</v>
      </c>
      <c r="B38" s="40"/>
      <c r="C38" s="41"/>
      <c r="D38" s="41"/>
      <c r="E38" s="42"/>
      <c r="F38" s="42"/>
      <c r="G38" s="41"/>
      <c r="H38" s="71"/>
      <c r="I38" s="45"/>
      <c r="J38" s="45"/>
      <c r="K38" s="45"/>
      <c r="L38" s="45"/>
      <c r="M38" s="69" t="str">
        <f t="shared" si="2"/>
        <v/>
      </c>
      <c r="N38" s="69" t="str">
        <f t="shared" si="5"/>
        <v/>
      </c>
      <c r="O38" s="72" t="str">
        <f t="shared" si="4"/>
        <v/>
      </c>
      <c r="P38" s="43">
        <f>IF(H38='コード表（変更不可）'!$D$3,ROUND(G38*O38,0),G38)</f>
        <v>0</v>
      </c>
      <c r="Q38" s="35"/>
    </row>
    <row r="39" spans="1:17" ht="40" customHeight="1">
      <c r="A39" s="96" t="s">
        <v>31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8"/>
      <c r="P39" s="64">
        <f>SUM(P4:P38)</f>
        <v>6978333</v>
      </c>
      <c r="Q39" s="35"/>
    </row>
    <row r="40" spans="1:17" ht="25" customHeight="1"/>
    <row r="41" spans="1:17" ht="25" customHeight="1"/>
    <row r="42" spans="1:17" ht="25" customHeight="1"/>
    <row r="43" spans="1:17" ht="25" customHeight="1"/>
    <row r="44" spans="1:17" ht="25" customHeight="1"/>
    <row r="45" spans="1:17" ht="25" customHeight="1"/>
    <row r="46" spans="1:17" ht="25" customHeight="1"/>
  </sheetData>
  <mergeCells count="2">
    <mergeCell ref="I2:O2"/>
    <mergeCell ref="A39:O39"/>
  </mergeCells>
  <phoneticPr fontId="3"/>
  <conditionalFormatting sqref="I4:L38">
    <cfRule type="expression" dxfId="3" priority="8">
      <formula>$H4="不可（按分要）"</formula>
    </cfRule>
  </conditionalFormatting>
  <conditionalFormatting sqref="F4:F38">
    <cfRule type="cellIs" dxfId="2" priority="6" operator="equal">
      <formula>"無し"</formula>
    </cfRule>
  </conditionalFormatting>
  <conditionalFormatting sqref="M4:O38">
    <cfRule type="expression" dxfId="1" priority="1">
      <formula>$H4="不可（按分要）"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>&amp;L【別紙2-1】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F3D15F-DF16-4F09-AE0C-43690649312B}">
          <x14:formula1>
            <xm:f>'コード表（変更不可）'!$D$2:$D$4</xm:f>
          </x14:formula1>
          <xm:sqref>H4:H38</xm:sqref>
        </x14:dataValidation>
        <x14:dataValidation type="list" allowBlank="1" showInputMessage="1" showErrorMessage="1" xr:uid="{636108DF-640C-473C-9FB6-6EEEE7E477BC}">
          <x14:formula1>
            <xm:f>'コード表（変更不可）'!$B$2:$B$8</xm:f>
          </x14:formula1>
          <xm:sqref>B4:B38</xm:sqref>
        </x14:dataValidation>
        <x14:dataValidation type="list" allowBlank="1" showInputMessage="1" showErrorMessage="1" xr:uid="{0080BFE2-2890-4CFC-ADE5-70F5A7D38CEC}">
          <x14:formula1>
            <xm:f>'コード表（変更不可）'!$F$2:$F$5</xm:f>
          </x14:formula1>
          <xm:sqref>F4:F38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2EFC-7DFD-4E96-8D64-BD8CEEF588CE}">
  <sheetPr>
    <tabColor rgb="FFFFFF00"/>
  </sheetPr>
  <dimension ref="A1:H31"/>
  <sheetViews>
    <sheetView zoomScale="70" zoomScaleNormal="70" zoomScaleSheetLayoutView="70" workbookViewId="0">
      <selection activeCell="C14" sqref="C14"/>
    </sheetView>
  </sheetViews>
  <sheetFormatPr defaultColWidth="8.6640625" defaultRowHeight="15"/>
  <cols>
    <col min="1" max="1" width="10.58203125" style="5" customWidth="1"/>
    <col min="2" max="2" width="30.58203125" style="5" customWidth="1"/>
    <col min="3" max="3" width="20.83203125" style="5" customWidth="1"/>
    <col min="4" max="7" width="25.58203125" style="5" customWidth="1"/>
    <col min="8" max="8" width="24.08203125" style="5" customWidth="1"/>
    <col min="9" max="16384" width="8.6640625" style="5"/>
  </cols>
  <sheetData>
    <row r="1" spans="1:8" ht="40" customHeight="1">
      <c r="A1" s="7" t="s">
        <v>21</v>
      </c>
      <c r="B1" s="4"/>
      <c r="C1" s="4"/>
    </row>
    <row r="2" spans="1:8" s="4" customFormat="1" ht="25" customHeight="1">
      <c r="A2" s="17" t="s">
        <v>17</v>
      </c>
      <c r="B2" s="3"/>
      <c r="C2" s="3"/>
      <c r="D2" s="3"/>
      <c r="E2" s="22"/>
      <c r="F2" s="22"/>
      <c r="G2" s="22"/>
    </row>
    <row r="3" spans="1:8" ht="33.5" customHeight="1">
      <c r="A3" s="8" t="s">
        <v>15</v>
      </c>
      <c r="B3" s="8" t="s">
        <v>32</v>
      </c>
      <c r="C3" s="8" t="s">
        <v>33</v>
      </c>
      <c r="D3" s="20" t="s">
        <v>35</v>
      </c>
      <c r="E3" s="8" t="s">
        <v>39</v>
      </c>
      <c r="F3" s="20" t="s">
        <v>40</v>
      </c>
      <c r="G3" s="20" t="s">
        <v>41</v>
      </c>
      <c r="H3" s="8" t="s">
        <v>16</v>
      </c>
    </row>
    <row r="4" spans="1:8" ht="25" customHeight="1">
      <c r="A4" s="14">
        <v>1</v>
      </c>
      <c r="B4" s="88" t="s">
        <v>34</v>
      </c>
      <c r="C4" s="87">
        <v>30</v>
      </c>
      <c r="D4" s="87" t="s">
        <v>93</v>
      </c>
      <c r="E4" s="88" t="s">
        <v>94</v>
      </c>
      <c r="F4" s="89">
        <v>3000</v>
      </c>
      <c r="G4" s="87">
        <v>200</v>
      </c>
      <c r="H4" s="90">
        <v>600000</v>
      </c>
    </row>
    <row r="5" spans="1:8" ht="25" customHeight="1">
      <c r="A5" s="14">
        <v>2</v>
      </c>
      <c r="B5" s="88" t="s">
        <v>95</v>
      </c>
      <c r="C5" s="87">
        <v>25</v>
      </c>
      <c r="D5" s="87" t="s">
        <v>96</v>
      </c>
      <c r="E5" s="88" t="s">
        <v>97</v>
      </c>
      <c r="F5" s="89">
        <v>2500</v>
      </c>
      <c r="G5" s="87">
        <v>100</v>
      </c>
      <c r="H5" s="90">
        <v>250000</v>
      </c>
    </row>
    <row r="6" spans="1:8" ht="25" customHeight="1">
      <c r="A6" s="14">
        <v>3</v>
      </c>
      <c r="B6" s="88" t="s">
        <v>37</v>
      </c>
      <c r="C6" s="87">
        <v>10</v>
      </c>
      <c r="D6" s="87" t="s">
        <v>98</v>
      </c>
      <c r="E6" s="88" t="s">
        <v>99</v>
      </c>
      <c r="F6" s="89">
        <v>1500</v>
      </c>
      <c r="G6" s="87">
        <v>300</v>
      </c>
      <c r="H6" s="90">
        <v>450000</v>
      </c>
    </row>
    <row r="7" spans="1:8" ht="25" customHeight="1">
      <c r="A7" s="14">
        <v>4</v>
      </c>
      <c r="B7" s="88" t="s">
        <v>100</v>
      </c>
      <c r="C7" s="87">
        <v>15</v>
      </c>
      <c r="D7" s="87" t="s">
        <v>98</v>
      </c>
      <c r="E7" s="88" t="s">
        <v>99</v>
      </c>
      <c r="F7" s="89">
        <v>1500</v>
      </c>
      <c r="G7" s="87">
        <v>300</v>
      </c>
      <c r="H7" s="90">
        <v>450000</v>
      </c>
    </row>
    <row r="8" spans="1:8" ht="25" customHeight="1">
      <c r="A8" s="14">
        <v>5</v>
      </c>
      <c r="B8" s="29"/>
      <c r="C8" s="29"/>
      <c r="D8" s="29"/>
      <c r="E8" s="28"/>
      <c r="F8" s="31"/>
      <c r="G8" s="32"/>
      <c r="H8" s="30"/>
    </row>
    <row r="9" spans="1:8" ht="25" customHeight="1">
      <c r="A9" s="14">
        <v>6</v>
      </c>
      <c r="B9" s="29"/>
      <c r="C9" s="29"/>
      <c r="D9" s="29"/>
      <c r="E9" s="28"/>
      <c r="F9" s="31"/>
      <c r="G9" s="32"/>
      <c r="H9" s="30"/>
    </row>
    <row r="10" spans="1:8" ht="25" customHeight="1">
      <c r="A10" s="14">
        <v>7</v>
      </c>
      <c r="B10" s="29"/>
      <c r="C10" s="29"/>
      <c r="D10" s="28"/>
      <c r="E10" s="28"/>
      <c r="F10" s="31"/>
      <c r="G10" s="32"/>
      <c r="H10" s="30"/>
    </row>
    <row r="11" spans="1:8" ht="25" customHeight="1">
      <c r="A11" s="14">
        <v>8</v>
      </c>
      <c r="B11" s="29"/>
      <c r="C11" s="29"/>
      <c r="D11" s="33"/>
      <c r="E11" s="28"/>
      <c r="F11" s="30"/>
      <c r="G11" s="32"/>
      <c r="H11" s="30"/>
    </row>
    <row r="12" spans="1:8" ht="25" customHeight="1">
      <c r="A12" s="14">
        <v>9</v>
      </c>
      <c r="B12" s="29"/>
      <c r="C12" s="29"/>
      <c r="D12" s="33"/>
      <c r="E12" s="28"/>
      <c r="F12" s="30"/>
      <c r="G12" s="32"/>
      <c r="H12" s="30"/>
    </row>
    <row r="13" spans="1:8" ht="25" customHeight="1">
      <c r="A13" s="14">
        <v>10</v>
      </c>
      <c r="B13" s="29"/>
      <c r="C13" s="29"/>
      <c r="D13" s="28"/>
      <c r="E13" s="28"/>
      <c r="F13" s="31"/>
      <c r="G13" s="32"/>
      <c r="H13" s="30"/>
    </row>
    <row r="14" spans="1:8" ht="25" customHeight="1">
      <c r="A14" s="14">
        <v>11</v>
      </c>
      <c r="B14" s="29"/>
      <c r="C14" s="29"/>
      <c r="D14" s="28"/>
      <c r="E14" s="28"/>
      <c r="F14" s="31"/>
      <c r="G14" s="32"/>
      <c r="H14" s="30"/>
    </row>
    <row r="15" spans="1:8" ht="25" customHeight="1">
      <c r="A15" s="14">
        <v>12</v>
      </c>
      <c r="B15" s="29"/>
      <c r="C15" s="29"/>
      <c r="D15" s="28"/>
      <c r="E15" s="28"/>
      <c r="F15" s="31"/>
      <c r="G15" s="32"/>
      <c r="H15" s="30"/>
    </row>
    <row r="16" spans="1:8" ht="25" customHeight="1">
      <c r="A16" s="14">
        <v>13</v>
      </c>
      <c r="B16" s="29"/>
      <c r="C16" s="29"/>
      <c r="D16" s="28"/>
      <c r="E16" s="28"/>
      <c r="F16" s="31"/>
      <c r="G16" s="32"/>
      <c r="H16" s="30"/>
    </row>
    <row r="17" spans="1:8" ht="25" customHeight="1">
      <c r="A17" s="14">
        <v>14</v>
      </c>
      <c r="B17" s="29"/>
      <c r="C17" s="29"/>
      <c r="D17" s="28"/>
      <c r="E17" s="28"/>
      <c r="F17" s="31"/>
      <c r="G17" s="32"/>
      <c r="H17" s="30"/>
    </row>
    <row r="18" spans="1:8" ht="25" customHeight="1">
      <c r="A18" s="14">
        <v>15</v>
      </c>
      <c r="B18" s="29"/>
      <c r="C18" s="29"/>
      <c r="D18" s="28"/>
      <c r="E18" s="28"/>
      <c r="F18" s="31"/>
      <c r="G18" s="32"/>
      <c r="H18" s="30"/>
    </row>
    <row r="19" spans="1:8" ht="25" customHeight="1">
      <c r="A19" s="14">
        <v>16</v>
      </c>
      <c r="B19" s="29"/>
      <c r="C19" s="29"/>
      <c r="D19" s="28"/>
      <c r="E19" s="28"/>
      <c r="F19" s="31"/>
      <c r="G19" s="32"/>
      <c r="H19" s="30"/>
    </row>
    <row r="20" spans="1:8" ht="25" customHeight="1">
      <c r="A20" s="14">
        <v>17</v>
      </c>
      <c r="B20" s="29"/>
      <c r="C20" s="29"/>
      <c r="D20" s="28"/>
      <c r="E20" s="28"/>
      <c r="F20" s="31"/>
      <c r="G20" s="32"/>
      <c r="H20" s="30"/>
    </row>
    <row r="21" spans="1:8" ht="25" customHeight="1">
      <c r="A21" s="14">
        <v>18</v>
      </c>
      <c r="B21" s="29"/>
      <c r="C21" s="29"/>
      <c r="D21" s="28"/>
      <c r="E21" s="28"/>
      <c r="F21" s="31"/>
      <c r="G21" s="32"/>
      <c r="H21" s="30"/>
    </row>
    <row r="22" spans="1:8" ht="25" customHeight="1">
      <c r="A22" s="14">
        <v>19</v>
      </c>
      <c r="B22" s="29"/>
      <c r="C22" s="29"/>
      <c r="D22" s="28"/>
      <c r="E22" s="28"/>
      <c r="F22" s="31"/>
      <c r="G22" s="32"/>
      <c r="H22" s="30"/>
    </row>
    <row r="23" spans="1:8" ht="25" customHeight="1">
      <c r="A23" s="14">
        <v>20</v>
      </c>
      <c r="B23" s="29"/>
      <c r="C23" s="29"/>
      <c r="D23" s="28"/>
      <c r="E23" s="28"/>
      <c r="F23" s="31"/>
      <c r="G23" s="32"/>
      <c r="H23" s="30"/>
    </row>
    <row r="24" spans="1:8" ht="40" customHeight="1">
      <c r="A24" s="99" t="s">
        <v>31</v>
      </c>
      <c r="B24" s="100"/>
      <c r="C24" s="100"/>
      <c r="D24" s="100"/>
      <c r="E24" s="100"/>
      <c r="F24" s="100"/>
      <c r="G24" s="101"/>
      <c r="H24" s="49">
        <f>SUM(H4:H23)</f>
        <v>1750000</v>
      </c>
    </row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</sheetData>
  <mergeCells count="1"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5A764B-4BAD-4460-BF46-980FCB82821F}">
          <x14:formula1>
            <xm:f>'C:\Users\soejima-m\Desktop\[サンプル_【別紙2-1】明細書 .xlsx]コード表（変更不可）'!#REF!</xm:f>
          </x14:formula1>
          <xm:sqref>B4:B7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5DA-968A-4045-85FC-D055FF371D28}">
  <sheetPr>
    <tabColor rgb="FFFFFF00"/>
  </sheetPr>
  <dimension ref="A1:H21"/>
  <sheetViews>
    <sheetView view="pageBreakPreview" zoomScale="60" zoomScaleNormal="60" workbookViewId="0">
      <selection activeCell="D17" sqref="D17"/>
    </sheetView>
  </sheetViews>
  <sheetFormatPr defaultColWidth="8.6640625" defaultRowHeight="15"/>
  <cols>
    <col min="1" max="1" width="10.58203125" style="5" customWidth="1"/>
    <col min="2" max="2" width="25.58203125" style="5" customWidth="1"/>
    <col min="3" max="4" width="30.58203125" style="5" customWidth="1"/>
    <col min="5" max="5" width="12.58203125" style="16" customWidth="1"/>
    <col min="6" max="6" width="10.58203125" style="16" customWidth="1"/>
    <col min="7" max="7" width="26.08203125" style="5" customWidth="1"/>
    <col min="8" max="8" width="34.6640625" style="5" customWidth="1"/>
    <col min="9" max="16384" width="8.6640625" style="5"/>
  </cols>
  <sheetData>
    <row r="1" spans="1:8" ht="40" customHeight="1">
      <c r="A1" s="7" t="s">
        <v>58</v>
      </c>
      <c r="C1" s="4"/>
      <c r="D1" s="4"/>
      <c r="E1" s="17"/>
      <c r="F1" s="15"/>
      <c r="G1" s="4"/>
      <c r="H1" s="18" t="s">
        <v>28</v>
      </c>
    </row>
    <row r="2" spans="1:8" s="4" customFormat="1" ht="25" customHeight="1">
      <c r="A2" s="17" t="s">
        <v>17</v>
      </c>
      <c r="B2" s="3"/>
      <c r="C2" s="3"/>
      <c r="D2" s="3"/>
      <c r="E2" s="6"/>
      <c r="F2" s="6"/>
      <c r="G2" s="3"/>
      <c r="H2" s="3"/>
    </row>
    <row r="3" spans="1:8" ht="55" customHeight="1">
      <c r="A3" s="8" t="s">
        <v>15</v>
      </c>
      <c r="B3" s="8" t="s">
        <v>59</v>
      </c>
      <c r="C3" s="8" t="s">
        <v>1</v>
      </c>
      <c r="D3" s="20" t="s">
        <v>30</v>
      </c>
      <c r="E3" s="8" t="s">
        <v>22</v>
      </c>
      <c r="F3" s="8" t="s">
        <v>52</v>
      </c>
      <c r="G3" s="8" t="s">
        <v>16</v>
      </c>
      <c r="H3" s="8" t="s">
        <v>57</v>
      </c>
    </row>
    <row r="4" spans="1:8" ht="25" customHeight="1">
      <c r="A4" s="14">
        <v>1</v>
      </c>
      <c r="B4" s="80" t="s">
        <v>101</v>
      </c>
      <c r="C4" s="81" t="s">
        <v>104</v>
      </c>
      <c r="D4" s="81" t="s">
        <v>105</v>
      </c>
      <c r="E4" s="82">
        <v>45477</v>
      </c>
      <c r="F4" s="82" t="s">
        <v>25</v>
      </c>
      <c r="G4" s="91">
        <v>10000000</v>
      </c>
      <c r="H4" s="35"/>
    </row>
    <row r="5" spans="1:8" ht="25" customHeight="1">
      <c r="A5" s="14">
        <v>2</v>
      </c>
      <c r="B5" s="80" t="s">
        <v>102</v>
      </c>
      <c r="C5" s="81" t="s">
        <v>104</v>
      </c>
      <c r="D5" s="81" t="s">
        <v>106</v>
      </c>
      <c r="E5" s="82">
        <v>45477</v>
      </c>
      <c r="F5" s="82" t="s">
        <v>25</v>
      </c>
      <c r="G5" s="91">
        <v>20000000</v>
      </c>
      <c r="H5" s="35"/>
    </row>
    <row r="6" spans="1:8" ht="25" customHeight="1">
      <c r="A6" s="14">
        <v>3</v>
      </c>
      <c r="B6" s="80" t="s">
        <v>103</v>
      </c>
      <c r="C6" s="81" t="s">
        <v>104</v>
      </c>
      <c r="D6" s="81" t="s">
        <v>107</v>
      </c>
      <c r="E6" s="82">
        <v>45477</v>
      </c>
      <c r="F6" s="82" t="s">
        <v>25</v>
      </c>
      <c r="G6" s="91">
        <v>30000000</v>
      </c>
      <c r="H6" s="35"/>
    </row>
    <row r="7" spans="1:8" ht="25" customHeight="1">
      <c r="A7" s="14">
        <v>4</v>
      </c>
      <c r="B7" s="80"/>
      <c r="C7" s="81"/>
      <c r="D7" s="81"/>
      <c r="E7" s="82"/>
      <c r="F7" s="82"/>
      <c r="G7" s="91"/>
      <c r="H7" s="35"/>
    </row>
    <row r="8" spans="1:8" ht="25" customHeight="1">
      <c r="A8" s="14">
        <v>5</v>
      </c>
      <c r="B8" s="34"/>
      <c r="C8" s="35"/>
      <c r="D8" s="35"/>
      <c r="E8" s="36"/>
      <c r="F8" s="36"/>
      <c r="G8" s="48"/>
      <c r="H8" s="35"/>
    </row>
    <row r="9" spans="1:8" ht="25" customHeight="1">
      <c r="A9" s="14">
        <v>6</v>
      </c>
      <c r="B9" s="34"/>
      <c r="C9" s="35"/>
      <c r="D9" s="35"/>
      <c r="E9" s="36"/>
      <c r="F9" s="36"/>
      <c r="G9" s="48"/>
      <c r="H9" s="35"/>
    </row>
    <row r="10" spans="1:8" ht="25" customHeight="1">
      <c r="A10" s="14">
        <v>7</v>
      </c>
      <c r="B10" s="34"/>
      <c r="C10" s="35"/>
      <c r="D10" s="35"/>
      <c r="E10" s="36"/>
      <c r="F10" s="36"/>
      <c r="G10" s="48"/>
      <c r="H10" s="35"/>
    </row>
    <row r="11" spans="1:8" ht="25" customHeight="1">
      <c r="A11" s="14">
        <v>8</v>
      </c>
      <c r="B11" s="34"/>
      <c r="C11" s="35"/>
      <c r="D11" s="35"/>
      <c r="E11" s="36"/>
      <c r="F11" s="36"/>
      <c r="G11" s="48"/>
      <c r="H11" s="35"/>
    </row>
    <row r="12" spans="1:8" ht="25" customHeight="1">
      <c r="A12" s="14">
        <v>9</v>
      </c>
      <c r="B12" s="34"/>
      <c r="C12" s="35"/>
      <c r="D12" s="35"/>
      <c r="E12" s="36"/>
      <c r="F12" s="36"/>
      <c r="G12" s="48"/>
      <c r="H12" s="35"/>
    </row>
    <row r="13" spans="1:8" ht="25" customHeight="1">
      <c r="A13" s="14">
        <v>10</v>
      </c>
      <c r="B13" s="34"/>
      <c r="C13" s="35"/>
      <c r="D13" s="35"/>
      <c r="E13" s="36"/>
      <c r="F13" s="36"/>
      <c r="G13" s="48"/>
      <c r="H13" s="35"/>
    </row>
    <row r="14" spans="1:8" ht="40" customHeight="1">
      <c r="A14" s="46"/>
      <c r="B14" s="47"/>
      <c r="C14" s="47"/>
      <c r="D14" s="47"/>
      <c r="E14" s="99" t="s">
        <v>31</v>
      </c>
      <c r="F14" s="100"/>
      <c r="G14" s="50">
        <f>SUM(G4:G13)</f>
        <v>60000000</v>
      </c>
      <c r="H14" s="2"/>
    </row>
    <row r="15" spans="1:8" ht="25" customHeight="1">
      <c r="A15" s="4"/>
      <c r="B15" s="4"/>
      <c r="C15" s="4"/>
      <c r="D15" s="4"/>
    </row>
    <row r="16" spans="1:8" ht="25" customHeight="1"/>
    <row r="17" ht="25" customHeight="1"/>
    <row r="18" ht="25" customHeight="1"/>
    <row r="19" ht="25" customHeight="1"/>
    <row r="20" ht="25" customHeight="1"/>
    <row r="21" ht="25" customHeight="1"/>
  </sheetData>
  <mergeCells count="1">
    <mergeCell ref="E14:F14"/>
  </mergeCells>
  <phoneticPr fontId="3"/>
  <conditionalFormatting sqref="F4:F13">
    <cfRule type="cellIs" dxfId="0" priority="1" operator="equal">
      <formula>"無し"</formula>
    </cfRule>
  </conditionalFormatting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A9871-53D6-451E-AA10-286EE721710C}">
          <x14:formula1>
            <xm:f>'コード表（変更不可）'!$F$2:$F$5</xm:f>
          </x14:formula1>
          <xm:sqref>F4:F13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1839-D539-4D59-B67E-BB555C7E82F0}">
  <dimension ref="B2:H15"/>
  <sheetViews>
    <sheetView workbookViewId="0">
      <selection activeCell="D13" sqref="D13"/>
    </sheetView>
  </sheetViews>
  <sheetFormatPr defaultRowHeight="18"/>
  <cols>
    <col min="1" max="1" width="3.1640625" customWidth="1"/>
    <col min="2" max="2" width="32" bestFit="1" customWidth="1"/>
    <col min="4" max="4" width="22.1640625" bestFit="1" customWidth="1"/>
    <col min="8" max="8" width="22" bestFit="1" customWidth="1"/>
  </cols>
  <sheetData>
    <row r="2" spans="2:8">
      <c r="B2" t="s">
        <v>7</v>
      </c>
      <c r="D2" t="s">
        <v>18</v>
      </c>
      <c r="F2" t="s">
        <v>23</v>
      </c>
      <c r="H2" s="21" t="s">
        <v>34</v>
      </c>
    </row>
    <row r="3" spans="2:8">
      <c r="B3" t="s">
        <v>8</v>
      </c>
      <c r="D3" t="s">
        <v>19</v>
      </c>
      <c r="F3" t="s">
        <v>26</v>
      </c>
      <c r="H3" s="21" t="s">
        <v>36</v>
      </c>
    </row>
    <row r="4" spans="2:8">
      <c r="B4" t="s">
        <v>9</v>
      </c>
      <c r="D4" t="s">
        <v>20</v>
      </c>
      <c r="F4" t="s">
        <v>24</v>
      </c>
      <c r="H4" s="21" t="s">
        <v>37</v>
      </c>
    </row>
    <row r="5" spans="2:8">
      <c r="B5" t="s">
        <v>10</v>
      </c>
      <c r="F5" t="s">
        <v>25</v>
      </c>
      <c r="H5" s="21" t="s">
        <v>38</v>
      </c>
    </row>
    <row r="6" spans="2:8">
      <c r="B6" t="s">
        <v>11</v>
      </c>
    </row>
    <row r="7" spans="2:8">
      <c r="B7" t="s">
        <v>12</v>
      </c>
    </row>
    <row r="8" spans="2:8">
      <c r="B8" t="s">
        <v>85</v>
      </c>
    </row>
    <row r="10" spans="2:8">
      <c r="B10" t="s">
        <v>7</v>
      </c>
    </row>
    <row r="11" spans="2:8">
      <c r="B11" t="s">
        <v>8</v>
      </c>
    </row>
    <row r="12" spans="2:8">
      <c r="B12" t="s">
        <v>9</v>
      </c>
    </row>
    <row r="13" spans="2:8">
      <c r="B13" t="s">
        <v>10</v>
      </c>
    </row>
    <row r="14" spans="2:8">
      <c r="B14" t="s">
        <v>11</v>
      </c>
    </row>
    <row r="15" spans="2:8">
      <c r="B15" t="s">
        <v>13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F05-0C0F-489F-8102-E792430E5A36}">
  <dimension ref="A2:C3"/>
  <sheetViews>
    <sheetView workbookViewId="0">
      <selection activeCell="B3" sqref="B3"/>
    </sheetView>
  </sheetViews>
  <sheetFormatPr defaultRowHeight="18"/>
  <cols>
    <col min="1" max="1" width="4.1640625" style="9" customWidth="1"/>
    <col min="2" max="2" width="12.33203125" bestFit="1" customWidth="1"/>
    <col min="3" max="3" width="22.1640625" bestFit="1" customWidth="1"/>
  </cols>
  <sheetData>
    <row r="2" spans="1:3">
      <c r="A2" s="9">
        <v>1</v>
      </c>
      <c r="B2" t="s">
        <v>47</v>
      </c>
      <c r="C2" t="s">
        <v>48</v>
      </c>
    </row>
    <row r="3" spans="1:3">
      <c r="A3" s="9">
        <v>2</v>
      </c>
      <c r="B3" t="s">
        <v>25</v>
      </c>
      <c r="C3" t="s">
        <v>49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集計</vt:lpstr>
      <vt:lpstr>（記入見本）被災事業者明細一覧（資機材除く）</vt:lpstr>
      <vt:lpstr>（記入見本）被災事業者明細一覧 (資機材)</vt:lpstr>
      <vt:lpstr>（記入見本）応援事業者一覧</vt:lpstr>
      <vt:lpstr>コード表（変更不可）</vt:lpstr>
      <vt:lpstr>端数処理一覧</vt:lpstr>
      <vt:lpstr>'（記入見本）被災事業者明細一覧 (資機材)'!Print_Area</vt:lpstr>
      <vt:lpstr>'（記入見本）被災事業者明細一覧（資機材除く）'!Print_Area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本合　規倫</dc:creator>
  <cp:lastModifiedBy>業務Ｇ本合</cp:lastModifiedBy>
  <cp:lastPrinted>2022-03-11T01:43:46Z</cp:lastPrinted>
  <dcterms:created xsi:type="dcterms:W3CDTF">2021-02-02T11:06:43Z</dcterms:created>
  <dcterms:modified xsi:type="dcterms:W3CDTF">2024-04-18T00:28:36Z</dcterms:modified>
</cp:coreProperties>
</file>