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codeName="ThisWorkbook" defaultThemeVersion="124226"/>
  <xr:revisionPtr revIDLastSave="0" documentId="13_ncr:1_{A89E6CEA-77B9-451E-B626-C25EF3974AAE}" xr6:coauthVersionLast="36" xr6:coauthVersionMax="36" xr10:uidLastSave="{00000000-0000-0000-0000-000000000000}"/>
  <workbookProtection workbookAlgorithmName="SHA-512" workbookHashValue="opC6nMZQLs8QsLmllugyDTPDG2i5rBd0oAf5mTGJMVu8uDlh//Pl+Qkwd6qk0iU3nlc+83ShB9MyXLJYO2Eg8Q==" workbookSaltValue="F2JUp58Bh+YFMw7XK44Www==" workbookSpinCount="100000" lockStructure="1"/>
  <bookViews>
    <workbookView xWindow="0" yWindow="0" windowWidth="35970" windowHeight="10125" tabRatio="890" activeTab="1" xr2:uid="{00000000-000D-0000-FFFF-FFFF00000000}"/>
  </bookViews>
  <sheets>
    <sheet name="記載例" sheetId="8" r:id="rId1"/>
    <sheet name="入力シート " sheetId="14" r:id="rId2"/>
    <sheet name="webにUP時は非表示にする⇒" sheetId="13" state="hidden" r:id="rId3"/>
    <sheet name="計算用(期待容量)" sheetId="2" state="hidden" r:id="rId4"/>
    <sheet name="計算用(応札容量)" sheetId="6" state="hidden" r:id="rId5"/>
    <sheet name="調整係数一覧" sheetId="7" state="hidden" r:id="rId6"/>
  </sheets>
  <definedNames>
    <definedName name="_xlnm.Print_Area" localSheetId="0">記載例!$A$1:$X$59</definedName>
    <definedName name="_xlnm.Print_Area" localSheetId="1">'入力シート '!$A$1:$Q$60</definedName>
  </definedNames>
  <calcPr calcId="191029"/>
</workbook>
</file>

<file path=xl/calcChain.xml><?xml version="1.0" encoding="utf-8"?>
<calcChain xmlns="http://schemas.openxmlformats.org/spreadsheetml/2006/main">
  <c r="J45" i="6" l="1"/>
  <c r="I45" i="6"/>
  <c r="H45" i="6"/>
  <c r="G45" i="6"/>
  <c r="F45" i="6"/>
  <c r="E45" i="6"/>
  <c r="D45" i="6"/>
  <c r="C45" i="6"/>
  <c r="B45" i="6"/>
  <c r="J44" i="6"/>
  <c r="I44" i="6"/>
  <c r="H44" i="6"/>
  <c r="G44" i="6"/>
  <c r="F44" i="6"/>
  <c r="E44" i="6"/>
  <c r="D44" i="6"/>
  <c r="C44" i="6"/>
  <c r="B44" i="6"/>
  <c r="J43" i="6"/>
  <c r="I43" i="6"/>
  <c r="H43" i="6"/>
  <c r="G43" i="6"/>
  <c r="F43" i="6"/>
  <c r="E43" i="6"/>
  <c r="D43" i="6"/>
  <c r="C43" i="6"/>
  <c r="B43" i="6"/>
  <c r="J42" i="6"/>
  <c r="I42" i="6"/>
  <c r="H42" i="6"/>
  <c r="G42" i="6"/>
  <c r="F42" i="6"/>
  <c r="E42" i="6"/>
  <c r="D42" i="6"/>
  <c r="C42" i="6"/>
  <c r="B42" i="6"/>
  <c r="J41" i="6"/>
  <c r="I41" i="6"/>
  <c r="H41" i="6"/>
  <c r="G41" i="6"/>
  <c r="F41" i="6"/>
  <c r="E41" i="6"/>
  <c r="D41" i="6"/>
  <c r="C41" i="6"/>
  <c r="B41" i="6"/>
  <c r="J40" i="6"/>
  <c r="I40" i="6"/>
  <c r="H40" i="6"/>
  <c r="G40" i="6"/>
  <c r="F40" i="6"/>
  <c r="E40" i="6"/>
  <c r="D40" i="6"/>
  <c r="C40" i="6"/>
  <c r="B40" i="6"/>
  <c r="J39" i="6"/>
  <c r="I39" i="6"/>
  <c r="H39" i="6"/>
  <c r="G39" i="6"/>
  <c r="F39" i="6"/>
  <c r="E39" i="6"/>
  <c r="D39" i="6"/>
  <c r="C39" i="6"/>
  <c r="B39" i="6"/>
  <c r="J38" i="6"/>
  <c r="I38" i="6"/>
  <c r="H38" i="6"/>
  <c r="G38" i="6"/>
  <c r="F38" i="6"/>
  <c r="E38" i="6"/>
  <c r="D38" i="6"/>
  <c r="C38" i="6"/>
  <c r="B38" i="6"/>
  <c r="J37" i="6"/>
  <c r="I37" i="6"/>
  <c r="H37" i="6"/>
  <c r="G37" i="6"/>
  <c r="F37" i="6"/>
  <c r="E37" i="6"/>
  <c r="D37" i="6"/>
  <c r="C37" i="6"/>
  <c r="B37" i="6"/>
  <c r="J36" i="6"/>
  <c r="I36" i="6"/>
  <c r="H36" i="6"/>
  <c r="G36" i="6"/>
  <c r="F36" i="6"/>
  <c r="E36" i="6"/>
  <c r="D36" i="6"/>
  <c r="C36" i="6"/>
  <c r="B36" i="6"/>
  <c r="J35" i="6"/>
  <c r="I35" i="6"/>
  <c r="H35" i="6"/>
  <c r="G35" i="6"/>
  <c r="F35" i="6"/>
  <c r="E35" i="6"/>
  <c r="D35" i="6"/>
  <c r="C35" i="6"/>
  <c r="B35" i="6"/>
  <c r="J34" i="6"/>
  <c r="I34" i="6"/>
  <c r="H34" i="6"/>
  <c r="G34" i="6"/>
  <c r="F34" i="6"/>
  <c r="E34" i="6"/>
  <c r="D34" i="6"/>
  <c r="C34" i="6"/>
  <c r="B34" i="6"/>
  <c r="L202" i="7"/>
  <c r="F49" i="2" l="1"/>
  <c r="R30" i="14" l="1"/>
  <c r="R21" i="14"/>
  <c r="M221" i="7"/>
  <c r="L221" i="7"/>
  <c r="K221" i="7"/>
  <c r="J221" i="7"/>
  <c r="I221" i="7"/>
  <c r="H221" i="7"/>
  <c r="G221" i="7"/>
  <c r="F221" i="7"/>
  <c r="E221" i="7"/>
  <c r="D221" i="7"/>
  <c r="C221" i="7"/>
  <c r="B221" i="7"/>
  <c r="M220" i="7"/>
  <c r="L220" i="7"/>
  <c r="K220" i="7"/>
  <c r="J220" i="7"/>
  <c r="I220" i="7"/>
  <c r="H220" i="7"/>
  <c r="G220" i="7"/>
  <c r="F220" i="7"/>
  <c r="E220" i="7"/>
  <c r="D220" i="7"/>
  <c r="C220" i="7"/>
  <c r="B220" i="7"/>
  <c r="M219" i="7"/>
  <c r="L219" i="7"/>
  <c r="K219" i="7"/>
  <c r="J219" i="7"/>
  <c r="I219" i="7"/>
  <c r="H219" i="7"/>
  <c r="G219" i="7"/>
  <c r="F219" i="7"/>
  <c r="E219" i="7"/>
  <c r="D219" i="7"/>
  <c r="C219" i="7"/>
  <c r="B219" i="7"/>
  <c r="M218" i="7"/>
  <c r="L218" i="7"/>
  <c r="K218" i="7"/>
  <c r="J218" i="7"/>
  <c r="I218" i="7"/>
  <c r="H218" i="7"/>
  <c r="G218" i="7"/>
  <c r="F218" i="7"/>
  <c r="E218" i="7"/>
  <c r="D218" i="7"/>
  <c r="C218" i="7"/>
  <c r="B218" i="7"/>
  <c r="M217" i="7"/>
  <c r="L217" i="7"/>
  <c r="K217" i="7"/>
  <c r="J217" i="7"/>
  <c r="I217" i="7"/>
  <c r="H217" i="7"/>
  <c r="G217" i="7"/>
  <c r="F217" i="7"/>
  <c r="E217" i="7"/>
  <c r="D217" i="7"/>
  <c r="C217" i="7"/>
  <c r="B217" i="7"/>
  <c r="M216" i="7"/>
  <c r="L216" i="7"/>
  <c r="K216" i="7"/>
  <c r="J216" i="7"/>
  <c r="I216" i="7"/>
  <c r="H216" i="7"/>
  <c r="G216" i="7"/>
  <c r="F216" i="7"/>
  <c r="E216" i="7"/>
  <c r="D216" i="7"/>
  <c r="C216" i="7"/>
  <c r="B216" i="7"/>
  <c r="M215" i="7"/>
  <c r="L215" i="7"/>
  <c r="K215" i="7"/>
  <c r="J215" i="7"/>
  <c r="I215" i="7"/>
  <c r="H215" i="7"/>
  <c r="G215" i="7"/>
  <c r="F215" i="7"/>
  <c r="E215" i="7"/>
  <c r="D215" i="7"/>
  <c r="C215" i="7"/>
  <c r="B215" i="7"/>
  <c r="M214" i="7"/>
  <c r="L214" i="7"/>
  <c r="K214" i="7"/>
  <c r="J214" i="7"/>
  <c r="I214" i="7"/>
  <c r="H214" i="7"/>
  <c r="G214" i="7"/>
  <c r="F214" i="7"/>
  <c r="E214" i="7"/>
  <c r="D214" i="7"/>
  <c r="C214" i="7"/>
  <c r="B214" i="7"/>
  <c r="M213" i="7"/>
  <c r="L213" i="7"/>
  <c r="K213" i="7"/>
  <c r="J213" i="7"/>
  <c r="I213" i="7"/>
  <c r="H213" i="7"/>
  <c r="G213" i="7"/>
  <c r="F213" i="7"/>
  <c r="E213" i="7"/>
  <c r="D213" i="7"/>
  <c r="C213" i="7"/>
  <c r="B213" i="7"/>
  <c r="M212" i="7"/>
  <c r="L212" i="7"/>
  <c r="K212" i="7"/>
  <c r="J212" i="7"/>
  <c r="I212" i="7"/>
  <c r="H212" i="7"/>
  <c r="G212" i="7"/>
  <c r="F212" i="7"/>
  <c r="E212" i="7"/>
  <c r="D212" i="7"/>
  <c r="C212" i="7"/>
  <c r="B212" i="7"/>
  <c r="M211" i="7"/>
  <c r="L211" i="7"/>
  <c r="K211" i="7"/>
  <c r="J211" i="7"/>
  <c r="I211" i="7"/>
  <c r="H211" i="7"/>
  <c r="G211" i="7"/>
  <c r="F211" i="7"/>
  <c r="E211" i="7"/>
  <c r="D211" i="7"/>
  <c r="C211" i="7"/>
  <c r="B211" i="7"/>
  <c r="M210" i="7"/>
  <c r="L210" i="7"/>
  <c r="K210" i="7"/>
  <c r="J210" i="7"/>
  <c r="I210" i="7"/>
  <c r="H210" i="7"/>
  <c r="G210" i="7"/>
  <c r="F210" i="7"/>
  <c r="E210" i="7"/>
  <c r="D210" i="7"/>
  <c r="C210" i="7"/>
  <c r="B210" i="7"/>
  <c r="M209" i="7"/>
  <c r="L209" i="7"/>
  <c r="K209" i="7"/>
  <c r="J209" i="7"/>
  <c r="I209" i="7"/>
  <c r="H209" i="7"/>
  <c r="G209" i="7"/>
  <c r="F209" i="7"/>
  <c r="E209" i="7"/>
  <c r="D209" i="7"/>
  <c r="C209" i="7"/>
  <c r="B209" i="7"/>
  <c r="M208" i="7"/>
  <c r="L208" i="7"/>
  <c r="K208" i="7"/>
  <c r="J208" i="7"/>
  <c r="I208" i="7"/>
  <c r="H208" i="7"/>
  <c r="G208" i="7"/>
  <c r="F208" i="7"/>
  <c r="E208" i="7"/>
  <c r="D208" i="7"/>
  <c r="C208" i="7"/>
  <c r="B208" i="7"/>
  <c r="M207" i="7"/>
  <c r="L207" i="7"/>
  <c r="K207" i="7"/>
  <c r="J207" i="7"/>
  <c r="I207" i="7"/>
  <c r="H207" i="7"/>
  <c r="G207" i="7"/>
  <c r="F207" i="7"/>
  <c r="E207" i="7"/>
  <c r="D207" i="7"/>
  <c r="C207" i="7"/>
  <c r="B207" i="7"/>
  <c r="M206" i="7"/>
  <c r="L206" i="7"/>
  <c r="K206" i="7"/>
  <c r="J206" i="7"/>
  <c r="I206" i="7"/>
  <c r="H206" i="7"/>
  <c r="G206" i="7"/>
  <c r="F206" i="7"/>
  <c r="E206" i="7"/>
  <c r="D206" i="7"/>
  <c r="C206" i="7"/>
  <c r="B206" i="7"/>
  <c r="M205" i="7"/>
  <c r="L205" i="7"/>
  <c r="K205" i="7"/>
  <c r="J205" i="7"/>
  <c r="I205" i="7"/>
  <c r="H205" i="7"/>
  <c r="G205" i="7"/>
  <c r="F205" i="7"/>
  <c r="E205" i="7"/>
  <c r="D205" i="7"/>
  <c r="C205" i="7"/>
  <c r="B205" i="7"/>
  <c r="M204" i="7"/>
  <c r="L204" i="7"/>
  <c r="K204" i="7"/>
  <c r="J204" i="7"/>
  <c r="I204" i="7"/>
  <c r="H204" i="7"/>
  <c r="G204" i="7"/>
  <c r="F204" i="7"/>
  <c r="E204" i="7"/>
  <c r="D204" i="7"/>
  <c r="C204" i="7"/>
  <c r="B204" i="7"/>
  <c r="M203" i="7"/>
  <c r="L203" i="7"/>
  <c r="K203" i="7"/>
  <c r="J203" i="7"/>
  <c r="I203" i="7"/>
  <c r="H203" i="7"/>
  <c r="G203" i="7"/>
  <c r="F203" i="7"/>
  <c r="E203" i="7"/>
  <c r="D203" i="7"/>
  <c r="C203" i="7"/>
  <c r="B203" i="7"/>
  <c r="M202" i="7"/>
  <c r="K202" i="7"/>
  <c r="J202" i="7"/>
  <c r="I202" i="7"/>
  <c r="H202" i="7"/>
  <c r="G202" i="7"/>
  <c r="F202" i="7"/>
  <c r="E202" i="7"/>
  <c r="D202" i="7"/>
  <c r="C202" i="7"/>
  <c r="B202" i="7"/>
  <c r="E25" i="14"/>
  <c r="I59" i="6" l="1"/>
  <c r="H59" i="6"/>
  <c r="G59" i="6"/>
  <c r="F59" i="6"/>
  <c r="C59" i="6"/>
  <c r="I58" i="6"/>
  <c r="H58" i="6"/>
  <c r="G58" i="6"/>
  <c r="F58" i="6"/>
  <c r="C58" i="6"/>
  <c r="I57" i="6"/>
  <c r="H57" i="6"/>
  <c r="G57" i="6"/>
  <c r="F57" i="6"/>
  <c r="C57" i="6"/>
  <c r="I56" i="6"/>
  <c r="H56" i="6"/>
  <c r="G56" i="6"/>
  <c r="F56" i="6"/>
  <c r="C56" i="6"/>
  <c r="I55" i="6"/>
  <c r="H55" i="6"/>
  <c r="G55" i="6"/>
  <c r="F55" i="6"/>
  <c r="C55" i="6"/>
  <c r="I54" i="6"/>
  <c r="H54" i="6"/>
  <c r="G54" i="6"/>
  <c r="F54" i="6"/>
  <c r="C54" i="6"/>
  <c r="I53" i="6"/>
  <c r="H53" i="6"/>
  <c r="G53" i="6"/>
  <c r="F53" i="6"/>
  <c r="C53" i="6"/>
  <c r="I52" i="6"/>
  <c r="H52" i="6"/>
  <c r="G52" i="6"/>
  <c r="F52" i="6"/>
  <c r="C52" i="6"/>
  <c r="I51" i="6"/>
  <c r="H51" i="6"/>
  <c r="G51" i="6"/>
  <c r="F51" i="6"/>
  <c r="C51" i="6"/>
  <c r="I50" i="6"/>
  <c r="H50" i="6"/>
  <c r="G50" i="6"/>
  <c r="F50" i="6"/>
  <c r="C50" i="6"/>
  <c r="I49" i="6"/>
  <c r="H49" i="6"/>
  <c r="G49" i="6"/>
  <c r="F49" i="6"/>
  <c r="C49" i="6"/>
  <c r="I48" i="6"/>
  <c r="H48" i="6"/>
  <c r="G48" i="6"/>
  <c r="F48" i="6"/>
  <c r="C48" i="6"/>
  <c r="I59" i="2"/>
  <c r="H59" i="2"/>
  <c r="G59" i="2"/>
  <c r="F59" i="2"/>
  <c r="C59" i="2"/>
  <c r="I58" i="2"/>
  <c r="H58" i="2"/>
  <c r="G58" i="2"/>
  <c r="F58" i="2"/>
  <c r="C58" i="2"/>
  <c r="I57" i="2"/>
  <c r="H57" i="2"/>
  <c r="G57" i="2"/>
  <c r="F57" i="2"/>
  <c r="C57" i="2"/>
  <c r="I56" i="2"/>
  <c r="H56" i="2"/>
  <c r="G56" i="2"/>
  <c r="F56" i="2"/>
  <c r="C56" i="2"/>
  <c r="I55" i="2"/>
  <c r="H55" i="2"/>
  <c r="G55" i="2"/>
  <c r="F55" i="2"/>
  <c r="C55" i="2"/>
  <c r="I54" i="2"/>
  <c r="H54" i="2"/>
  <c r="G54" i="2"/>
  <c r="F54" i="2"/>
  <c r="C54" i="2"/>
  <c r="I53" i="2"/>
  <c r="H53" i="2"/>
  <c r="G53" i="2"/>
  <c r="F53" i="2"/>
  <c r="C53" i="2"/>
  <c r="I52" i="2"/>
  <c r="H52" i="2"/>
  <c r="G52" i="2"/>
  <c r="F52" i="2"/>
  <c r="C52" i="2"/>
  <c r="I51" i="2"/>
  <c r="H51" i="2"/>
  <c r="G51" i="2"/>
  <c r="F51" i="2"/>
  <c r="C51" i="2"/>
  <c r="I50" i="2"/>
  <c r="H50" i="2"/>
  <c r="G50" i="2"/>
  <c r="F50" i="2"/>
  <c r="C50" i="2"/>
  <c r="I49" i="2"/>
  <c r="H49" i="2"/>
  <c r="G49" i="2"/>
  <c r="C49" i="2"/>
  <c r="I48" i="2"/>
  <c r="H48" i="2"/>
  <c r="G48" i="2"/>
  <c r="F48" i="2"/>
  <c r="C48" i="2"/>
  <c r="B48" i="2"/>
  <c r="R29" i="14" l="1"/>
  <c r="R27" i="14"/>
  <c r="R28" i="14"/>
  <c r="R20" i="14"/>
  <c r="R18" i="14"/>
  <c r="R19" i="14"/>
  <c r="P36" i="14" l="1"/>
  <c r="E11" i="14"/>
  <c r="E23" i="14" l="1"/>
  <c r="K23" i="14" l="1"/>
  <c r="M23" i="14"/>
  <c r="L23" i="14"/>
  <c r="F23" i="14"/>
  <c r="E32" i="14" l="1"/>
  <c r="M32" i="14"/>
  <c r="L32" i="14"/>
  <c r="J32" i="14"/>
  <c r="N23" i="14"/>
  <c r="K32" i="14"/>
  <c r="G23" i="14"/>
  <c r="O23" i="14"/>
  <c r="F32" i="14"/>
  <c r="N32" i="14"/>
  <c r="H23" i="14"/>
  <c r="P23" i="14"/>
  <c r="G32" i="14"/>
  <c r="O32" i="14"/>
  <c r="I23" i="14"/>
  <c r="H32" i="14"/>
  <c r="P32" i="14"/>
  <c r="J23" i="14"/>
  <c r="I32" i="14"/>
  <c r="G25" i="14" l="1"/>
  <c r="G34" i="14"/>
  <c r="O34" i="14"/>
  <c r="O25" i="14"/>
  <c r="H25" i="14"/>
  <c r="H34" i="14"/>
  <c r="P34" i="14"/>
  <c r="P25" i="14"/>
  <c r="N34" i="14"/>
  <c r="N25" i="14"/>
  <c r="F34" i="14"/>
  <c r="F25" i="14"/>
  <c r="J25" i="14"/>
  <c r="J34" i="14"/>
  <c r="I25" i="14"/>
  <c r="I34" i="14"/>
  <c r="K25" i="14"/>
  <c r="K34" i="14"/>
  <c r="L25" i="14"/>
  <c r="L34" i="14"/>
  <c r="J48" i="2"/>
  <c r="E34" i="14"/>
  <c r="B48" i="6" s="1"/>
  <c r="M34" i="14"/>
  <c r="M25" i="14"/>
  <c r="D91" i="6"/>
  <c r="B21" i="6"/>
  <c r="C21" i="6"/>
  <c r="D21" i="6"/>
  <c r="E21" i="6"/>
  <c r="F21" i="6"/>
  <c r="G21" i="6"/>
  <c r="H21" i="6"/>
  <c r="I21" i="6"/>
  <c r="J21" i="6"/>
  <c r="B22" i="6"/>
  <c r="C22" i="6"/>
  <c r="D22" i="6"/>
  <c r="E22" i="6"/>
  <c r="F22" i="6"/>
  <c r="G22" i="6"/>
  <c r="H22" i="6"/>
  <c r="I22" i="6"/>
  <c r="J22" i="6"/>
  <c r="B23" i="6"/>
  <c r="C23" i="6"/>
  <c r="D23" i="6"/>
  <c r="E23" i="6"/>
  <c r="F23" i="6"/>
  <c r="G23" i="6"/>
  <c r="H23" i="6"/>
  <c r="I23" i="6"/>
  <c r="J23" i="6"/>
  <c r="B24" i="6"/>
  <c r="C24" i="6"/>
  <c r="D24" i="6"/>
  <c r="E24" i="6"/>
  <c r="F24" i="6"/>
  <c r="G24" i="6"/>
  <c r="H24" i="6"/>
  <c r="I24" i="6"/>
  <c r="J24" i="6"/>
  <c r="B25" i="6"/>
  <c r="C25" i="6"/>
  <c r="D25" i="6"/>
  <c r="E25" i="6"/>
  <c r="F25" i="6"/>
  <c r="G25" i="6"/>
  <c r="H25" i="6"/>
  <c r="I25" i="6"/>
  <c r="J25" i="6"/>
  <c r="B26" i="6"/>
  <c r="C26" i="6"/>
  <c r="D26" i="6"/>
  <c r="E26" i="6"/>
  <c r="F26" i="6"/>
  <c r="G26" i="6"/>
  <c r="H26" i="6"/>
  <c r="I26" i="6"/>
  <c r="J26" i="6"/>
  <c r="B27" i="6"/>
  <c r="C27" i="6"/>
  <c r="D27" i="6"/>
  <c r="E27" i="6"/>
  <c r="F27" i="6"/>
  <c r="G27" i="6"/>
  <c r="H27" i="6"/>
  <c r="I27" i="6"/>
  <c r="J27" i="6"/>
  <c r="B28" i="6"/>
  <c r="C28" i="6"/>
  <c r="D28" i="6"/>
  <c r="E28" i="6"/>
  <c r="F28" i="6"/>
  <c r="G28" i="6"/>
  <c r="H28" i="6"/>
  <c r="I28" i="6"/>
  <c r="J28" i="6"/>
  <c r="B29" i="6"/>
  <c r="C29" i="6"/>
  <c r="D29" i="6"/>
  <c r="E29" i="6"/>
  <c r="F29" i="6"/>
  <c r="G29" i="6"/>
  <c r="H29" i="6"/>
  <c r="I29" i="6"/>
  <c r="J29" i="6"/>
  <c r="B30" i="6"/>
  <c r="C30" i="6"/>
  <c r="D30" i="6"/>
  <c r="E30" i="6"/>
  <c r="F30" i="6"/>
  <c r="G30" i="6"/>
  <c r="H30" i="6"/>
  <c r="I30" i="6"/>
  <c r="J30" i="6"/>
  <c r="B31" i="6"/>
  <c r="C31" i="6"/>
  <c r="D31" i="6"/>
  <c r="E31" i="6"/>
  <c r="F31" i="6"/>
  <c r="G31" i="6"/>
  <c r="H31" i="6"/>
  <c r="I31" i="6"/>
  <c r="J31" i="6"/>
  <c r="C20" i="6"/>
  <c r="D20" i="6"/>
  <c r="E20" i="6"/>
  <c r="F20" i="6"/>
  <c r="G20" i="6"/>
  <c r="H20" i="6"/>
  <c r="I20" i="6"/>
  <c r="J20" i="6"/>
  <c r="B20" i="6"/>
  <c r="B17" i="6"/>
  <c r="B5" i="6"/>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D9" i="6"/>
  <c r="E9" i="6"/>
  <c r="F9" i="6"/>
  <c r="G9" i="6"/>
  <c r="H9" i="6"/>
  <c r="I9" i="6"/>
  <c r="J9" i="6"/>
  <c r="B10" i="6"/>
  <c r="C10" i="6"/>
  <c r="D10" i="6"/>
  <c r="E10" i="6"/>
  <c r="F10" i="6"/>
  <c r="G10" i="6"/>
  <c r="H10" i="6"/>
  <c r="I10" i="6"/>
  <c r="J10" i="6"/>
  <c r="B11" i="6"/>
  <c r="C11" i="6"/>
  <c r="D11" i="6"/>
  <c r="E11" i="6"/>
  <c r="F11" i="6"/>
  <c r="G11" i="6"/>
  <c r="H11" i="6"/>
  <c r="I11" i="6"/>
  <c r="J11" i="6"/>
  <c r="B12" i="6"/>
  <c r="C12" i="6"/>
  <c r="D12" i="6"/>
  <c r="E12" i="6"/>
  <c r="F12" i="6"/>
  <c r="G12" i="6"/>
  <c r="H12" i="6"/>
  <c r="I12" i="6"/>
  <c r="J12" i="6"/>
  <c r="B13" i="6"/>
  <c r="C13" i="6"/>
  <c r="D13" i="6"/>
  <c r="E13" i="6"/>
  <c r="F13" i="6"/>
  <c r="G13" i="6"/>
  <c r="H13" i="6"/>
  <c r="I13" i="6"/>
  <c r="J13" i="6"/>
  <c r="B14" i="6"/>
  <c r="C14" i="6"/>
  <c r="D14" i="6"/>
  <c r="E14" i="6"/>
  <c r="F14" i="6"/>
  <c r="G14" i="6"/>
  <c r="H14" i="6"/>
  <c r="I14" i="6"/>
  <c r="J14" i="6"/>
  <c r="B15" i="6"/>
  <c r="C15" i="6"/>
  <c r="D15" i="6"/>
  <c r="E15" i="6"/>
  <c r="F15" i="6"/>
  <c r="G15" i="6"/>
  <c r="H15" i="6"/>
  <c r="I15" i="6"/>
  <c r="J15" i="6"/>
  <c r="C4" i="6"/>
  <c r="D4" i="6"/>
  <c r="E4" i="6"/>
  <c r="F4" i="6"/>
  <c r="G4" i="6"/>
  <c r="H4" i="6"/>
  <c r="I4" i="6"/>
  <c r="J4" i="6"/>
  <c r="B4" i="6"/>
  <c r="J59" i="2" l="1"/>
  <c r="B59" i="2"/>
  <c r="J52" i="2"/>
  <c r="B52" i="2"/>
  <c r="J59" i="6"/>
  <c r="B59" i="6"/>
  <c r="J51" i="6"/>
  <c r="B51" i="6"/>
  <c r="J48" i="6"/>
  <c r="J53" i="2"/>
  <c r="B53" i="2"/>
  <c r="J51" i="2"/>
  <c r="B51" i="2"/>
  <c r="J56" i="2"/>
  <c r="B56" i="2"/>
  <c r="J53" i="6"/>
  <c r="B53" i="6"/>
  <c r="J55" i="6"/>
  <c r="B55" i="6"/>
  <c r="J49" i="2"/>
  <c r="B49" i="2"/>
  <c r="J58" i="2"/>
  <c r="B58" i="2"/>
  <c r="J55" i="2"/>
  <c r="B55" i="2"/>
  <c r="J49" i="6"/>
  <c r="B49" i="6"/>
  <c r="J58" i="6"/>
  <c r="B58" i="6"/>
  <c r="J52" i="6"/>
  <c r="B52" i="6"/>
  <c r="J54" i="6"/>
  <c r="B54" i="6"/>
  <c r="J57" i="2"/>
  <c r="B57" i="2"/>
  <c r="J50" i="6"/>
  <c r="B50" i="6"/>
  <c r="J56" i="6"/>
  <c r="B56" i="6"/>
  <c r="J54" i="2"/>
  <c r="B54" i="2"/>
  <c r="J57" i="6"/>
  <c r="B57" i="6"/>
  <c r="J50" i="2"/>
  <c r="B50" i="2"/>
  <c r="E55" i="6"/>
  <c r="D55" i="6"/>
  <c r="E57" i="6"/>
  <c r="D57" i="6"/>
  <c r="E58" i="2"/>
  <c r="D58" i="2"/>
  <c r="E48" i="6"/>
  <c r="D48" i="6"/>
  <c r="E52" i="6"/>
  <c r="D52" i="6"/>
  <c r="E56" i="2"/>
  <c r="D56" i="2"/>
  <c r="E55" i="2"/>
  <c r="D55" i="2"/>
  <c r="E53" i="6"/>
  <c r="D53" i="6"/>
  <c r="E58" i="6"/>
  <c r="D58" i="6"/>
  <c r="E48" i="2"/>
  <c r="D48" i="2"/>
  <c r="E52" i="2"/>
  <c r="D52" i="2"/>
  <c r="E56" i="6"/>
  <c r="D56" i="6"/>
  <c r="E53" i="2"/>
  <c r="D53" i="2"/>
  <c r="E59" i="2"/>
  <c r="D59" i="2"/>
  <c r="E51" i="6"/>
  <c r="D51" i="6"/>
  <c r="E51" i="2"/>
  <c r="D51" i="2"/>
  <c r="E57" i="2"/>
  <c r="D57" i="2"/>
  <c r="E54" i="6"/>
  <c r="D54" i="6"/>
  <c r="E59" i="6"/>
  <c r="D59" i="6"/>
  <c r="E50" i="6"/>
  <c r="D50" i="6"/>
  <c r="E49" i="6"/>
  <c r="D49" i="6"/>
  <c r="E54" i="2"/>
  <c r="D54" i="2"/>
  <c r="E49" i="2"/>
  <c r="D49" i="2"/>
  <c r="E50" i="2"/>
  <c r="D50" i="2"/>
  <c r="K53" i="6" l="1"/>
  <c r="B69" i="2"/>
  <c r="K48" i="6"/>
  <c r="B66" i="6"/>
  <c r="B62" i="2"/>
  <c r="B62" i="6"/>
  <c r="E65" i="2"/>
  <c r="E67" i="6"/>
  <c r="K52" i="6"/>
  <c r="K59" i="6"/>
  <c r="K57" i="2"/>
  <c r="K51" i="2"/>
  <c r="K58" i="2"/>
  <c r="K59" i="2"/>
  <c r="B70" i="6"/>
  <c r="K56" i="2"/>
  <c r="K57" i="6"/>
  <c r="D62" i="2"/>
  <c r="K49" i="6"/>
  <c r="K49" i="2"/>
  <c r="D73" i="2"/>
  <c r="B64" i="6"/>
  <c r="B68" i="6"/>
  <c r="K55" i="2"/>
  <c r="B72" i="6"/>
  <c r="K55" i="6"/>
  <c r="B66" i="2"/>
  <c r="B73" i="6"/>
  <c r="B67" i="6"/>
  <c r="K54" i="6"/>
  <c r="K56" i="6"/>
  <c r="K58" i="6"/>
  <c r="B69" i="6"/>
  <c r="B65" i="6"/>
  <c r="B63" i="6"/>
  <c r="K50" i="6"/>
  <c r="B71" i="6"/>
  <c r="B63" i="2"/>
  <c r="B70" i="2"/>
  <c r="B68" i="2"/>
  <c r="B67" i="2"/>
  <c r="B71" i="2"/>
  <c r="B72" i="2"/>
  <c r="B73" i="2"/>
  <c r="B64" i="2"/>
  <c r="B65" i="2"/>
  <c r="E68" i="2"/>
  <c r="E73" i="2"/>
  <c r="E70" i="2"/>
  <c r="E72" i="2"/>
  <c r="D69" i="2"/>
  <c r="E69" i="2"/>
  <c r="E71" i="2"/>
  <c r="E64" i="2"/>
  <c r="E66" i="2"/>
  <c r="E63" i="2"/>
  <c r="D70" i="2"/>
  <c r="E62" i="2"/>
  <c r="D64" i="2"/>
  <c r="D65" i="2"/>
  <c r="E67" i="2"/>
  <c r="D71" i="2"/>
  <c r="E63" i="6"/>
  <c r="E71" i="6"/>
  <c r="K48" i="2"/>
  <c r="C62" i="6"/>
  <c r="D72" i="2"/>
  <c r="F64" i="2"/>
  <c r="F65" i="2"/>
  <c r="F70" i="2"/>
  <c r="F73" i="2"/>
  <c r="F66" i="2"/>
  <c r="F71" i="2"/>
  <c r="F62" i="2"/>
  <c r="F67" i="2"/>
  <c r="F68" i="2"/>
  <c r="F72" i="2"/>
  <c r="F69" i="2"/>
  <c r="F63" i="2"/>
  <c r="E65" i="6"/>
  <c r="E66" i="6"/>
  <c r="E69" i="6"/>
  <c r="E72" i="6"/>
  <c r="E62" i="6"/>
  <c r="E64" i="6"/>
  <c r="E70" i="6"/>
  <c r="E73" i="6"/>
  <c r="E68" i="6"/>
  <c r="D67" i="2"/>
  <c r="C67" i="2"/>
  <c r="D66" i="2"/>
  <c r="C66" i="2"/>
  <c r="C63" i="6"/>
  <c r="C70" i="6"/>
  <c r="K52" i="2"/>
  <c r="K53" i="2"/>
  <c r="C69" i="2"/>
  <c r="C62" i="2"/>
  <c r="C68" i="2"/>
  <c r="C70" i="2"/>
  <c r="C66" i="6"/>
  <c r="C64" i="6"/>
  <c r="C68" i="6"/>
  <c r="C72" i="6"/>
  <c r="D68" i="2"/>
  <c r="D63" i="2"/>
  <c r="C63" i="2"/>
  <c r="C71" i="2"/>
  <c r="C72" i="2"/>
  <c r="C67" i="6"/>
  <c r="C64" i="2"/>
  <c r="C65" i="6"/>
  <c r="C69" i="6"/>
  <c r="C73" i="6"/>
  <c r="K51" i="6"/>
  <c r="K50" i="2"/>
  <c r="K54" i="2"/>
  <c r="C65" i="2"/>
  <c r="C73" i="2"/>
  <c r="C71" i="6"/>
  <c r="G63" i="2" l="1"/>
  <c r="G69" i="2"/>
  <c r="G73" i="2"/>
  <c r="G64" i="2"/>
  <c r="G65" i="2"/>
  <c r="G70" i="2"/>
  <c r="G66" i="2"/>
  <c r="G71" i="2"/>
  <c r="G62" i="2"/>
  <c r="G67" i="2"/>
  <c r="G72" i="2"/>
  <c r="G68" i="2"/>
  <c r="F68" i="6"/>
  <c r="F63" i="6"/>
  <c r="F65" i="6"/>
  <c r="F71" i="6"/>
  <c r="F73" i="6"/>
  <c r="F64" i="6"/>
  <c r="F69" i="6"/>
  <c r="F66" i="6"/>
  <c r="F67" i="6"/>
  <c r="F72" i="6"/>
  <c r="F70" i="6"/>
  <c r="F62" i="6"/>
  <c r="G71" i="6" l="1"/>
  <c r="G66" i="6"/>
  <c r="G68" i="6"/>
  <c r="G72" i="6"/>
  <c r="G63" i="6"/>
  <c r="G64" i="6"/>
  <c r="G67" i="6"/>
  <c r="G70" i="6"/>
  <c r="G73" i="6"/>
  <c r="G65" i="6"/>
  <c r="G62" i="6"/>
  <c r="G69" i="6"/>
  <c r="H62" i="2"/>
  <c r="H67" i="2"/>
  <c r="H68" i="2"/>
  <c r="H72" i="2"/>
  <c r="H63" i="2"/>
  <c r="H69" i="2"/>
  <c r="H71" i="2"/>
  <c r="H73" i="2"/>
  <c r="H64" i="2"/>
  <c r="H65" i="2"/>
  <c r="H70" i="2"/>
  <c r="H66" i="2"/>
  <c r="I66" i="2" l="1"/>
  <c r="I71" i="2"/>
  <c r="I73" i="2"/>
  <c r="I62" i="2"/>
  <c r="I67" i="2"/>
  <c r="I68" i="2"/>
  <c r="I72" i="2"/>
  <c r="I63" i="2"/>
  <c r="I69" i="2"/>
  <c r="I65" i="2"/>
  <c r="I70" i="2"/>
  <c r="I64" i="2"/>
  <c r="H69" i="6"/>
  <c r="H71" i="6"/>
  <c r="H62" i="6"/>
  <c r="H66" i="6"/>
  <c r="H63" i="6"/>
  <c r="H68" i="6"/>
  <c r="H73" i="6"/>
  <c r="H72" i="6"/>
  <c r="H64" i="6"/>
  <c r="H67" i="6"/>
  <c r="H65" i="6"/>
  <c r="H70" i="6"/>
  <c r="I62" i="6" l="1"/>
  <c r="I64" i="6"/>
  <c r="I70" i="6"/>
  <c r="I73" i="6"/>
  <c r="I65" i="6"/>
  <c r="I68" i="6"/>
  <c r="I69" i="6"/>
  <c r="I72" i="6"/>
  <c r="I66" i="6"/>
  <c r="I63" i="6"/>
  <c r="I67" i="6"/>
  <c r="I71" i="6"/>
  <c r="J64" i="2"/>
  <c r="B78" i="2" s="1"/>
  <c r="J65" i="2"/>
  <c r="B79" i="2" s="1"/>
  <c r="J70" i="2"/>
  <c r="B84" i="2" s="1"/>
  <c r="J66" i="2"/>
  <c r="B80" i="2" s="1"/>
  <c r="J71" i="2"/>
  <c r="B85" i="2" s="1"/>
  <c r="J73" i="2"/>
  <c r="B87" i="2" s="1"/>
  <c r="J63" i="2"/>
  <c r="B77" i="2" s="1"/>
  <c r="J69" i="2"/>
  <c r="B83" i="2" s="1"/>
  <c r="J72" i="2"/>
  <c r="B86" i="2" s="1"/>
  <c r="J62" i="2"/>
  <c r="B76" i="2" s="1"/>
  <c r="J67" i="2"/>
  <c r="B81" i="2" s="1"/>
  <c r="J68" i="2"/>
  <c r="B82" i="2" s="1"/>
  <c r="B90" i="2" l="1"/>
  <c r="B93" i="2" s="1"/>
  <c r="B88" i="2"/>
  <c r="J67" i="6"/>
  <c r="J64" i="6"/>
  <c r="J62" i="6"/>
  <c r="J69" i="6"/>
  <c r="J72" i="6"/>
  <c r="J66" i="6"/>
  <c r="J70" i="6"/>
  <c r="J63" i="6"/>
  <c r="J68" i="6"/>
  <c r="J65" i="6"/>
  <c r="J71" i="6"/>
  <c r="J73" i="6"/>
  <c r="E26" i="14" l="1"/>
  <c r="D64" i="6"/>
  <c r="B78" i="6" s="1"/>
  <c r="D62" i="6" l="1"/>
  <c r="B76" i="6" s="1"/>
  <c r="D69" i="6"/>
  <c r="B83" i="6" s="1"/>
  <c r="D68" i="6"/>
  <c r="B82" i="6" s="1"/>
  <c r="D65" i="6"/>
  <c r="B79" i="6" s="1"/>
  <c r="D71" i="6"/>
  <c r="B85" i="6" s="1"/>
  <c r="D70" i="6"/>
  <c r="B84" i="6" s="1"/>
  <c r="D66" i="6"/>
  <c r="B80" i="6" s="1"/>
  <c r="D67" i="6"/>
  <c r="B81" i="6" s="1"/>
  <c r="D72" i="6"/>
  <c r="B86" i="6" s="1"/>
  <c r="D73" i="6"/>
  <c r="B87" i="6" s="1"/>
  <c r="D63" i="6"/>
  <c r="B77" i="6" s="1"/>
  <c r="B90" i="6" l="1"/>
  <c r="B93" i="6" s="1"/>
  <c r="E35" i="14" s="1"/>
  <c r="B8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BE6E6461-297B-4BAD-A167-75C25CE6E1CB}">
      <text>
        <r>
          <rPr>
            <sz val="11"/>
            <color indexed="81"/>
            <rFont val="Meiryo UI"/>
            <family val="3"/>
            <charset val="128"/>
          </rPr>
          <t>※変動電源と同じ値になる
ファイル名：
【2028メイン】3hケース揚水各月年間調整係数算定.ver3【春秋厳気象反映】.xlsm
※「●h」が異なっていても値は同じ。
データ引用箇所：
　「年間」ワークシート
　「必要供給力」に記載の値（V24～AD35）
ファイル保管場所：
\\hn2nasf01a\容量市場\19_ツール\需要曲線作成要領\01_需要曲線作成要領\2027\EUE見直しあり\調整係数\03 揚水kW価値\03 調整係数算出</t>
        </r>
      </text>
    </comment>
    <comment ref="A17" authorId="0" shapeId="0" xr:uid="{568A15C0-DE2A-4979-8D97-4F70F1306FC3}">
      <text>
        <r>
          <rPr>
            <sz val="11"/>
            <color indexed="81"/>
            <rFont val="Meiryo UI"/>
            <family val="3"/>
            <charset val="128"/>
          </rPr>
          <t>ファイル名：
【2027メイン】3hケース揚水各月年間調整係数算定.ver3【春秋厳気象反映】.xlsm
※「●h」が異なっていても値は同じ。
データ引用箇所：
　「年間」ワークシート
　「Cace_No 1」の年間設備量の値（T4）
または、</t>
        </r>
        <r>
          <rPr>
            <b/>
            <u/>
            <sz val="11"/>
            <color indexed="81"/>
            <rFont val="Meiryo UI"/>
            <family val="3"/>
            <charset val="128"/>
          </rPr>
          <t>再エネ各月年間調整係数算定年間シートのCace_No.2のAC5</t>
        </r>
        <r>
          <rPr>
            <b/>
            <sz val="11"/>
            <color indexed="81"/>
            <rFont val="Meiryo UI"/>
            <family val="3"/>
            <charset val="128"/>
          </rPr>
          <t xml:space="preserve">
</t>
        </r>
        <r>
          <rPr>
            <sz val="11"/>
            <color indexed="81"/>
            <rFont val="Meiryo UI"/>
            <family val="3"/>
            <charset val="128"/>
          </rPr>
          <t xml:space="preserve">
※考え方※
揚水の安定電源代替価値を、調整係数として表現している。
このため、揚水全なし（Cace_No 1）の年間設備量を基準に、揚水が入ることで減少する年間設備量（安定電源）と、入れた揚水量の比率から、調整係数を求める。
（減少する安定電源量と、入れた揚水量が１：１なら、調整係数は100%）
揚水は、再エネの余剰分をポンプ原資にするので、再エネは全入れとする。
（再エネ余剰がない場合、安定電源をポンプ原資にするので、揚水の調整係数は悪くなる）
ファイル保管場所：
\\hn2nasf01a\容量市場\19_ツール\需要曲線作成要領\01_需要曲線作成要領\2027\EUE見直しあり\調整係数\03 揚水kW価値\03 調整係数算出</t>
        </r>
      </text>
    </comment>
    <comment ref="A19" authorId="0" shapeId="0" xr:uid="{6E3CE2A2-4E59-444A-81CC-15406D0AE9DA}">
      <text>
        <r>
          <rPr>
            <sz val="11"/>
            <color indexed="81"/>
            <rFont val="Meiryo UI"/>
            <family val="3"/>
            <charset val="128"/>
          </rPr>
          <t>※変動電源と同じ値になる
ファイル名：
【2027メイン】3hケース揚水各月年間調整係数算定.ver3【春秋厳気象反映】.xlsm
※「●h」が異なっていても値は同じ。
データ引用箇所：
　「年間」ワークシート
　「再エネ供給力」に記載の値（V38～AD49）
または、</t>
        </r>
        <r>
          <rPr>
            <b/>
            <u/>
            <sz val="11"/>
            <color indexed="81"/>
            <rFont val="Meiryo UI"/>
            <family val="3"/>
            <charset val="128"/>
          </rPr>
          <t>再エネ各月年間調整係数算定「年間」シートのAC42において、Case２を入力し、
AE63～AM74に出力される値</t>
        </r>
        <r>
          <rPr>
            <sz val="11"/>
            <color indexed="81"/>
            <rFont val="Meiryo UI"/>
            <family val="3"/>
            <charset val="128"/>
          </rPr>
          <t xml:space="preserve">
ファイル保管場所：
\\hn2nasf01a\容量市場\19_ツール\需要曲線作成要領\01_需要曲線作成要領\2027\EUE見直しあり\調整係数\03 揚水kW価値\03 調整係数算出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BFEE47F4-F15B-4002-9C8B-AF11F63DDF49}">
      <text>
        <r>
          <rPr>
            <sz val="9"/>
            <color indexed="81"/>
            <rFont val="Meiryo UI"/>
            <family val="3"/>
            <charset val="128"/>
          </rPr>
          <t>ファイル名：
【2027メイン】揚水調整係数まとめ.xlsm
データ引用箇所：
　「北海道」～「九州」ワークシート
　「③年間調整係数の算出」に記載の値（C20～N39）
ファイル保管場所：
\\hn2nasf01a\容量市場\19_ツール\需要曲線作成要領\01_需要曲線作成要領\2027\EUE見直しあり\調整係数\03 揚水kW価値\03 調整係数算出</t>
        </r>
      </text>
    </comment>
  </commentList>
</comments>
</file>

<file path=xl/sharedStrings.xml><?xml version="1.0" encoding="utf-8"?>
<sst xmlns="http://schemas.openxmlformats.org/spreadsheetml/2006/main" count="542" uniqueCount="125">
  <si>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</si>
  <si>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</si>
  <si>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</si>
  <si>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</si>
  <si>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</si>
  <si>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</si>
  <si>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</si>
  <si>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</si>
  <si>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期待容量</t>
    <rPh sb="0" eb="2">
      <t>キタイ</t>
    </rPh>
    <rPh sb="2" eb="4">
      <t>ヨウリョウ</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</si>
  <si>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</si>
  <si>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</si>
  <si>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</si>
  <si>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</si>
  <si>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</si>
  <si>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</si>
  <si>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</si>
  <si>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</si>
  <si>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</si>
  <si>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</si>
  <si>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</si>
  <si>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</si>
  <si>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</si>
  <si>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</si>
  <si>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</si>
  <si>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</si>
  <si>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</si>
  <si>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</si>
  <si>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</si>
  <si>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</si>
  <si>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</si>
  <si>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</si>
  <si>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</si>
  <si>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</si>
  <si>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</si>
  <si>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</si>
  <si>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②再エネ除きの調達量</t>
    <rPh sb="1" eb="2">
      <t>サイ</t>
    </rPh>
    <rPh sb="4" eb="5">
      <t>ノゾ</t>
    </rPh>
    <rPh sb="7" eb="9">
      <t>チョウタツ</t>
    </rPh>
    <rPh sb="9" eb="10">
      <t>リョウ</t>
    </rPh>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</si>
  <si>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</si>
  <si>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</si>
  <si>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</si>
  <si>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</si>
  <si>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合計</t>
    <rPh sb="0" eb="2">
      <t>ゴウケイ</t>
    </rPh>
    <phoneticPr fontId="2"/>
  </si>
  <si>
    <t>安定電源</t>
    <rPh sb="0" eb="2">
      <t>アンテイ</t>
    </rPh>
    <rPh sb="2" eb="4">
      <t>デンゲン</t>
    </rPh>
    <phoneticPr fontId="2"/>
  </si>
  <si>
    <t>各月の調整係数
(期待容量算出用)</t>
    <rPh sb="0" eb="2">
      <t>カクツキ</t>
    </rPh>
    <rPh sb="3" eb="5">
      <t>チョウセイ</t>
    </rPh>
    <rPh sb="5" eb="7">
      <t>ケイスウ</t>
    </rPh>
    <rPh sb="9" eb="11">
      <t>キタイ</t>
    </rPh>
    <rPh sb="11" eb="13">
      <t>ヨウリョウ</t>
    </rPh>
    <rPh sb="13" eb="15">
      <t>サンシュツ</t>
    </rPh>
    <rPh sb="15" eb="16">
      <t>ヨウ</t>
    </rPh>
    <phoneticPr fontId="2"/>
  </si>
  <si>
    <t>各月の管理容量</t>
    <rPh sb="0" eb="2">
      <t>カクツキ</t>
    </rPh>
    <rPh sb="3" eb="5">
      <t>カンリ</t>
    </rPh>
    <rPh sb="5" eb="7">
      <t>ヨウリョウ</t>
    </rPh>
    <phoneticPr fontId="2"/>
  </si>
  <si>
    <t>各月の調整係数
(応札容量算出用)</t>
    <rPh sb="0" eb="2">
      <t>カクツキ</t>
    </rPh>
    <rPh sb="3" eb="5">
      <t>チョウセイ</t>
    </rPh>
    <rPh sb="5" eb="7">
      <t>ケイスウ</t>
    </rPh>
    <rPh sb="9" eb="11">
      <t>オウサツ</t>
    </rPh>
    <rPh sb="11" eb="13">
      <t>ヨウリョウ</t>
    </rPh>
    <rPh sb="13" eb="15">
      <t>サンシュツ</t>
    </rPh>
    <rPh sb="15" eb="16">
      <t>ヨウ</t>
    </rPh>
    <phoneticPr fontId="2"/>
  </si>
  <si>
    <t>北海道</t>
    <rPh sb="0" eb="3">
      <t>ホッカイドウ</t>
    </rPh>
    <phoneticPr fontId="2"/>
  </si>
  <si>
    <t>東北</t>
    <rPh sb="0" eb="2">
      <t>トウホク</t>
    </rPh>
    <phoneticPr fontId="2"/>
  </si>
  <si>
    <t>東京</t>
    <rPh sb="0" eb="2">
      <t>トウキョウ</t>
    </rPh>
    <phoneticPr fontId="2"/>
  </si>
  <si>
    <t>中部</t>
    <rPh sb="0" eb="2">
      <t>チュウブ</t>
    </rPh>
    <phoneticPr fontId="2"/>
  </si>
  <si>
    <t>北陸</t>
    <rPh sb="0" eb="2">
      <t>ホクリク</t>
    </rPh>
    <phoneticPr fontId="2"/>
  </si>
  <si>
    <t>関西</t>
    <rPh sb="0" eb="2">
      <t>カンサイ</t>
    </rPh>
    <phoneticPr fontId="2"/>
  </si>
  <si>
    <t>中国</t>
    <rPh sb="0" eb="2">
      <t>チュウゴク</t>
    </rPh>
    <phoneticPr fontId="2"/>
  </si>
  <si>
    <t>四国</t>
    <rPh sb="0" eb="2">
      <t>シコク</t>
    </rPh>
    <phoneticPr fontId="2"/>
  </si>
  <si>
    <t>九州</t>
    <rPh sb="0" eb="2">
      <t>キュウシュウ</t>
    </rPh>
    <phoneticPr fontId="2"/>
  </si>
  <si>
    <t>選択エリア</t>
    <rPh sb="0" eb="2">
      <t>センタク</t>
    </rPh>
    <phoneticPr fontId="2"/>
  </si>
  <si>
    <t>(参考)調整係数(%)</t>
    <rPh sb="1" eb="3">
      <t>サンコウ</t>
    </rPh>
    <rPh sb="4" eb="6">
      <t>チョウセイ</t>
    </rPh>
    <rPh sb="6" eb="8">
      <t>ケイスウ</t>
    </rPh>
    <phoneticPr fontId="2"/>
  </si>
  <si>
    <t>kWh</t>
    <phoneticPr fontId="2"/>
  </si>
  <si>
    <t>h</t>
    <phoneticPr fontId="2"/>
  </si>
  <si>
    <t>%</t>
    <phoneticPr fontId="2"/>
  </si>
  <si>
    <t>%</t>
    <phoneticPr fontId="2"/>
  </si>
  <si>
    <t>・各月の調整係数(期待容量算出用)については、自動計算されます。</t>
    <phoneticPr fontId="2"/>
  </si>
  <si>
    <t>・各月の調整係数(応札容量算出用)については、自動計算されます。</t>
    <phoneticPr fontId="2"/>
  </si>
  <si>
    <t>・容量を提供する電源等の区分については、安定電源で固定です。</t>
    <rPh sb="20" eb="22">
      <t>アンテイ</t>
    </rPh>
    <rPh sb="22" eb="24">
      <t>デンゲン</t>
    </rPh>
    <rPh sb="25" eb="27">
      <t>コテイ</t>
    </rPh>
    <phoneticPr fontId="2"/>
  </si>
  <si>
    <t>：手入力(他ファイルよりマクロ貼り付け可能)</t>
    <rPh sb="1" eb="2">
      <t>テ</t>
    </rPh>
    <rPh sb="2" eb="4">
      <t>ニュウリョク</t>
    </rPh>
    <rPh sb="5" eb="6">
      <t>ホカ</t>
    </rPh>
    <rPh sb="15" eb="16">
      <t>ハ</t>
    </rPh>
    <rPh sb="17" eb="18">
      <t>ツ</t>
    </rPh>
    <rPh sb="19" eb="21">
      <t>カノウ</t>
    </rPh>
    <phoneticPr fontId="2"/>
  </si>
  <si>
    <t>入力箇所(期待容量登録時)</t>
    <rPh sb="5" eb="7">
      <t>キタイ</t>
    </rPh>
    <rPh sb="7" eb="9">
      <t>ヨウリョウ</t>
    </rPh>
    <rPh sb="9" eb="11">
      <t>トウロク</t>
    </rPh>
    <rPh sb="11" eb="12">
      <t>ジ</t>
    </rPh>
    <phoneticPr fontId="2"/>
  </si>
  <si>
    <t>追加入力箇所(応札容量登録時)</t>
    <rPh sb="0" eb="2">
      <t>ツイカ</t>
    </rPh>
    <rPh sb="7" eb="9">
      <t>オウサツ</t>
    </rPh>
    <rPh sb="9" eb="11">
      <t>ヨウリョウ</t>
    </rPh>
    <rPh sb="11" eb="13">
      <t>トウロク</t>
    </rPh>
    <rPh sb="13" eb="14">
      <t>ジ</t>
    </rPh>
    <phoneticPr fontId="2"/>
  </si>
  <si>
    <t>エラー時</t>
    <rPh sb="3" eb="4">
      <t>ジ</t>
    </rPh>
    <phoneticPr fontId="2"/>
  </si>
  <si>
    <t>東京</t>
  </si>
  <si>
    <t>年度更新時に数値をアップデートする必要があるのは、以下の2シート</t>
    <rPh sb="0" eb="2">
      <t>ネンド</t>
    </rPh>
    <rPh sb="2" eb="4">
      <t>コウシン</t>
    </rPh>
    <rPh sb="4" eb="5">
      <t>ジ</t>
    </rPh>
    <rPh sb="6" eb="8">
      <t>スウチ</t>
    </rPh>
    <rPh sb="17" eb="19">
      <t>ヒツヨウ</t>
    </rPh>
    <rPh sb="25" eb="27">
      <t>イカ</t>
    </rPh>
    <phoneticPr fontId="2"/>
  </si>
  <si>
    <t>　　</t>
    <phoneticPr fontId="2"/>
  </si>
  <si>
    <t>計算用(期待容量)</t>
  </si>
  <si>
    <t>調整係数一覧</t>
  </si>
  <si>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</si>
  <si>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</si>
  <si>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</si>
  <si>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</si>
  <si>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</si>
  <si>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①必要供給力(安定電源)</t>
    <rPh sb="1" eb="3">
      <t>ヒツヨウ</t>
    </rPh>
    <rPh sb="3" eb="6">
      <t>キョウキュウリョク</t>
    </rPh>
    <rPh sb="7" eb="9">
      <t>アンテイ</t>
    </rPh>
    <rPh sb="9" eb="11">
      <t>デンゲン</t>
    </rPh>
    <phoneticPr fontId="2"/>
  </si>
  <si>
    <t>④必要供給力(再エネ除き)</t>
    <rPh sb="1" eb="3">
      <t>ヒツヨウ</t>
    </rPh>
    <rPh sb="3" eb="6">
      <t>キョウキュウリョク</t>
    </rPh>
    <rPh sb="7" eb="8">
      <t>サイ</t>
    </rPh>
    <rPh sb="10" eb="11">
      <t>ノゾ</t>
    </rPh>
    <phoneticPr fontId="2"/>
  </si>
  <si>
    <t>⑤揚水供給力</t>
    <rPh sb="1" eb="2">
      <t>ヨウ</t>
    </rPh>
    <rPh sb="2" eb="3">
      <t>スイ</t>
    </rPh>
    <rPh sb="3" eb="6">
      <t>キョウキュウリョク</t>
    </rPh>
    <phoneticPr fontId="2"/>
  </si>
  <si>
    <t>⑥最小期待量からの増分除き</t>
    <rPh sb="1" eb="3">
      <t>サイショウ</t>
    </rPh>
    <rPh sb="3" eb="5">
      <t>キタイ</t>
    </rPh>
    <rPh sb="5" eb="6">
      <t>リョウ</t>
    </rPh>
    <rPh sb="9" eb="11">
      <t>ゾウブン</t>
    </rPh>
    <rPh sb="11" eb="12">
      <t>ノゾ</t>
    </rPh>
    <phoneticPr fontId="2"/>
  </si>
  <si>
    <t>⑦停止可能量</t>
    <rPh sb="1" eb="3">
      <t>テイシ</t>
    </rPh>
    <rPh sb="3" eb="6">
      <t>カノウリョウ</t>
    </rPh>
    <phoneticPr fontId="2"/>
  </si>
  <si>
    <t>⑧カウント可能な設備量</t>
    <rPh sb="5" eb="7">
      <t>カノウ</t>
    </rPh>
    <rPh sb="8" eb="10">
      <t>セツビ</t>
    </rPh>
    <rPh sb="10" eb="11">
      <t>リョウ</t>
    </rPh>
    <phoneticPr fontId="2"/>
  </si>
  <si>
    <t>⑨期待容量(単位：kW)</t>
    <rPh sb="1" eb="3">
      <t>キタイ</t>
    </rPh>
    <rPh sb="3" eb="5">
      <t>ヨウリョウ</t>
    </rPh>
    <rPh sb="6" eb="8">
      <t>タンイ</t>
    </rPh>
    <phoneticPr fontId="2"/>
  </si>
  <si>
    <t>年間調整係数を算定する仕組み。</t>
    <rPh sb="0" eb="2">
      <t>ネンカン</t>
    </rPh>
    <rPh sb="2" eb="4">
      <t>チョウセイ</t>
    </rPh>
    <rPh sb="4" eb="6">
      <t>ケイスウ</t>
    </rPh>
    <rPh sb="7" eb="9">
      <t>サンテイ</t>
    </rPh>
    <rPh sb="11" eb="13">
      <t>シク</t>
    </rPh>
    <phoneticPr fontId="2"/>
  </si>
  <si>
    <t>＜考え方＞</t>
    <rPh sb="1" eb="2">
      <t>カンガ</t>
    </rPh>
    <rPh sb="3" eb="4">
      <t>カタ</t>
    </rPh>
    <phoneticPr fontId="2"/>
  </si>
  <si>
    <t>＜入力手順＞</t>
    <rPh sb="1" eb="3">
      <t>ニュウリョク</t>
    </rPh>
    <rPh sb="3" eb="5">
      <t>テジュン</t>
    </rPh>
    <phoneticPr fontId="2"/>
  </si>
  <si>
    <t>別ファイルの年間調整係数算定と同様の計算式であり、事業者による各月供給力を元に、</t>
    <rPh sb="0" eb="1">
      <t>ベツ</t>
    </rPh>
    <rPh sb="6" eb="8">
      <t>ネンカン</t>
    </rPh>
    <rPh sb="8" eb="10">
      <t>チョウセイ</t>
    </rPh>
    <rPh sb="10" eb="12">
      <t>ケイスウ</t>
    </rPh>
    <rPh sb="12" eb="14">
      <t>サンテイ</t>
    </rPh>
    <rPh sb="15" eb="17">
      <t>ドウヨウ</t>
    </rPh>
    <rPh sb="18" eb="21">
      <t>ケイサンシキ</t>
    </rPh>
    <rPh sb="25" eb="28">
      <t>ジギョウシャ</t>
    </rPh>
    <rPh sb="31" eb="33">
      <t>カクツキ</t>
    </rPh>
    <rPh sb="33" eb="36">
      <t>キョウキュウリョク</t>
    </rPh>
    <rPh sb="37" eb="38">
      <t>モト</t>
    </rPh>
    <phoneticPr fontId="2"/>
  </si>
  <si>
    <t>揚水の供給力算定ファイルの年間調整係数シートの下記の値を入力する。</t>
    <rPh sb="0" eb="2">
      <t>ヨウスイ</t>
    </rPh>
    <rPh sb="3" eb="6">
      <t>キョウキュウリョク</t>
    </rPh>
    <rPh sb="6" eb="8">
      <t>サンテイ</t>
    </rPh>
    <rPh sb="13" eb="15">
      <t>ネンカン</t>
    </rPh>
    <rPh sb="15" eb="17">
      <t>チョウセイ</t>
    </rPh>
    <rPh sb="17" eb="19">
      <t>ケイスウ</t>
    </rPh>
    <rPh sb="23" eb="25">
      <t>カキ</t>
    </rPh>
    <rPh sb="26" eb="27">
      <t>アタイ</t>
    </rPh>
    <rPh sb="28" eb="30">
      <t>ニュウリョク</t>
    </rPh>
    <phoneticPr fontId="2"/>
  </si>
  <si>
    <t>③再エネ各月kW</t>
    <rPh sb="1" eb="2">
      <t>サイ</t>
    </rPh>
    <rPh sb="4" eb="6">
      <t>カクツキ</t>
    </rPh>
    <phoneticPr fontId="2"/>
  </si>
  <si>
    <t>kW</t>
  </si>
  <si>
    <t>h</t>
    <phoneticPr fontId="2"/>
  </si>
  <si>
    <r>
      <t>・期待容量については、自動計算されます。　※</t>
    </r>
    <r>
      <rPr>
        <u/>
        <sz val="11"/>
        <rFont val="Meiryo UI"/>
        <family val="3"/>
        <charset val="128"/>
      </rPr>
      <t>この値が容量オークションに応札する際の応札容量の上限値になります。</t>
    </r>
    <phoneticPr fontId="2"/>
  </si>
  <si>
    <t>＜対象：水力（純揚水のみ）、蓄電池＞</t>
    <rPh sb="1" eb="3">
      <t>タイショウ</t>
    </rPh>
    <rPh sb="4" eb="6">
      <t>スイリョク</t>
    </rPh>
    <rPh sb="7" eb="8">
      <t>ジュン</t>
    </rPh>
    <rPh sb="8" eb="9">
      <t>ヨウ</t>
    </rPh>
    <rPh sb="9" eb="10">
      <t>スイ</t>
    </rPh>
    <rPh sb="14" eb="17">
      <t>チクデンチ</t>
    </rPh>
    <phoneticPr fontId="2"/>
  </si>
  <si>
    <t>各月の送電または
放電可能電力</t>
    <rPh sb="0" eb="2">
      <t>カクツキ</t>
    </rPh>
    <rPh sb="3" eb="5">
      <t>ソウデン</t>
    </rPh>
    <rPh sb="9" eb="11">
      <t>ホウデン</t>
    </rPh>
    <rPh sb="11" eb="13">
      <t>カノウ</t>
    </rPh>
    <rPh sb="13" eb="15">
      <t>デンリョク</t>
    </rPh>
    <phoneticPr fontId="2"/>
  </si>
  <si>
    <t>②容量市場調達量</t>
    <rPh sb="1" eb="3">
      <t>ヨウリョウ</t>
    </rPh>
    <rPh sb="3" eb="5">
      <t>シジョウ</t>
    </rPh>
    <rPh sb="5" eb="7">
      <t>チョウタツ</t>
    </rPh>
    <rPh sb="7" eb="8">
      <t>リョウ</t>
    </rPh>
    <phoneticPr fontId="2"/>
  </si>
  <si>
    <t>エリア別調整係数</t>
    <rPh sb="3" eb="4">
      <t>ベツ</t>
    </rPh>
    <rPh sb="4" eb="8">
      <t>チョウセイケイスウ</t>
    </rPh>
    <phoneticPr fontId="2"/>
  </si>
  <si>
    <t>各月の上池容量または
蓄電池容量
(期待容量算出用)</t>
    <rPh sb="0" eb="2">
      <t>カクツキ</t>
    </rPh>
    <rPh sb="3" eb="4">
      <t>ウワ</t>
    </rPh>
    <rPh sb="4" eb="5">
      <t>イケ</t>
    </rPh>
    <rPh sb="5" eb="7">
      <t>ヨウリョウ</t>
    </rPh>
    <rPh sb="11" eb="14">
      <t>チクデンチ</t>
    </rPh>
    <rPh sb="14" eb="16">
      <t>ヨウリョウ</t>
    </rPh>
    <rPh sb="18" eb="20">
      <t>キタイ</t>
    </rPh>
    <rPh sb="20" eb="22">
      <t>ヨウリョウ</t>
    </rPh>
    <rPh sb="22" eb="24">
      <t>サンシュツ</t>
    </rPh>
    <rPh sb="24" eb="25">
      <t>ヨウ</t>
    </rPh>
    <phoneticPr fontId="2"/>
  </si>
  <si>
    <t>揚水（純揚水）</t>
  </si>
  <si>
    <t>各月の上池容量または
蓄電池容量
(応札容量算出用)</t>
    <rPh sb="0" eb="2">
      <t>カクツキ</t>
    </rPh>
    <rPh sb="3" eb="4">
      <t>ウワ</t>
    </rPh>
    <rPh sb="4" eb="5">
      <t>イケ</t>
    </rPh>
    <rPh sb="5" eb="7">
      <t>ヨウリョウ</t>
    </rPh>
    <rPh sb="11" eb="14">
      <t>チクデンチ</t>
    </rPh>
    <rPh sb="14" eb="16">
      <t>ヨウリョウ</t>
    </rPh>
    <rPh sb="18" eb="20">
      <t>オウサツ</t>
    </rPh>
    <rPh sb="20" eb="22">
      <t>ヨウリョウ</t>
    </rPh>
    <rPh sb="22" eb="24">
      <t>サンシュツ</t>
    </rPh>
    <rPh sb="24" eb="25">
      <t>ヨウ</t>
    </rPh>
    <phoneticPr fontId="2"/>
  </si>
  <si>
    <t>※この値がアセスメント対象容量になります。</t>
    <phoneticPr fontId="2"/>
  </si>
  <si>
    <t>・各月の上池容量または蓄電池容量(期待容量算出用)については、自動計算されます。</t>
    <rPh sb="11" eb="14">
      <t>チクデンチ</t>
    </rPh>
    <rPh sb="14" eb="16">
      <t>ヨウリョウ</t>
    </rPh>
    <phoneticPr fontId="2"/>
  </si>
  <si>
    <t>・各月の上池容量または蓄電池容量(応札容量算出用)については、自動計算されます。</t>
    <rPh sb="11" eb="14">
      <t>チクデンチ</t>
    </rPh>
    <rPh sb="14" eb="16">
      <t>ヨウリョウ</t>
    </rPh>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</si>
  <si>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</si>
  <si>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r>
      <t>※ただし、その際には</t>
    </r>
    <r>
      <rPr>
        <u/>
        <sz val="11"/>
        <color theme="1"/>
        <rFont val="Meiryo UI"/>
        <family val="3"/>
        <charset val="128"/>
      </rPr>
      <t>各月の上池容量または蓄電池容量(応札容量算出用)が、同月の各月の上池容量(期待容量算出用)以下</t>
    </r>
    <r>
      <rPr>
        <sz val="11"/>
        <color theme="1"/>
        <rFont val="Meiryo UI"/>
        <family val="3"/>
        <charset val="128"/>
      </rPr>
      <t>となるようにする必要があります。</t>
    </r>
    <rPh sb="7" eb="8">
      <t>サイ</t>
    </rPh>
    <rPh sb="15" eb="17">
      <t>ヨウリョウ</t>
    </rPh>
    <rPh sb="20" eb="23">
      <t>チクデンチ</t>
    </rPh>
    <rPh sb="23" eb="25">
      <t>ヨウリョウ</t>
    </rPh>
    <rPh sb="65" eb="67">
      <t>ヒツヨウ</t>
    </rPh>
    <phoneticPr fontId="2"/>
  </si>
  <si>
    <t>7月</t>
    <phoneticPr fontId="2"/>
  </si>
  <si>
    <r>
      <t>期待容量等算定諸元一覧（対象実需給年度：</t>
    </r>
    <r>
      <rPr>
        <b/>
        <sz val="12"/>
        <color theme="1"/>
        <rFont val="Meiryo UI"/>
        <family val="3"/>
        <charset val="128"/>
      </rPr>
      <t>2029</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</si>
  <si>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各月の運転継続時間
(期待容量算出用)</t>
    <rPh sb="0" eb="2">
      <t>カクツキ</t>
    </rPh>
    <rPh sb="3" eb="5">
      <t>ウンテン</t>
    </rPh>
    <rPh sb="5" eb="7">
      <t>ジカン</t>
    </rPh>
    <rPh sb="9" eb="11">
      <t>キタイ</t>
    </rPh>
    <rPh sb="11" eb="13">
      <t>ヨウリョウ</t>
    </rPh>
    <rPh sb="13" eb="15">
      <t>サンシュツ</t>
    </rPh>
    <rPh sb="15" eb="16">
      <t>ヨウ</t>
    </rPh>
    <phoneticPr fontId="2"/>
  </si>
  <si>
    <t>各月の運転継続時間
(応札容量算出用)</t>
    <rPh sb="0" eb="2">
      <t>カクツキ</t>
    </rPh>
    <rPh sb="3" eb="5">
      <t>ウンテン</t>
    </rPh>
    <rPh sb="5" eb="7">
      <t>ケイゾク</t>
    </rPh>
    <rPh sb="7" eb="9">
      <t>ジカン</t>
    </rPh>
    <rPh sb="11" eb="13">
      <t>オウサツ</t>
    </rPh>
    <rPh sb="13" eb="15">
      <t>ヨウリョウ</t>
    </rPh>
    <rPh sb="15" eb="17">
      <t>サンシュツ</t>
    </rPh>
    <rPh sb="17" eb="18">
      <t>ヨウ</t>
    </rPh>
    <phoneticPr fontId="2"/>
  </si>
  <si>
    <t>・各月の運転継続時間(期待容量算出用)については、各月の上池容量または蓄電池容量(期待容量算出用)の範囲内で最大出力で発電した場合に</t>
    <rPh sb="35" eb="38">
      <t>チクデンチ</t>
    </rPh>
    <rPh sb="38" eb="40">
      <t>ヨウリョウ</t>
    </rPh>
    <phoneticPr fontId="2"/>
  </si>
  <si>
    <t>会社名：</t>
    <rPh sb="0" eb="2">
      <t>カイシャ</t>
    </rPh>
    <rPh sb="2" eb="3">
      <t>メイ</t>
    </rPh>
    <phoneticPr fontId="2"/>
  </si>
  <si>
    <t>広域エネルギー株式会社</t>
    <rPh sb="0" eb="2">
      <t>コウイキ</t>
    </rPh>
    <rPh sb="7" eb="9">
      <t>カブシキ</t>
    </rPh>
    <rPh sb="9" eb="11">
      <t>カイシャ</t>
    </rPh>
    <phoneticPr fontId="2"/>
  </si>
  <si>
    <t>※ブラックスタートの必要容量は、各月の送電または放電可能電力および各月の運転継続時間(期待容量算出用)から差し引いてください。</t>
    <rPh sb="10" eb="14">
      <t>ヒツヨウヨウリョウ</t>
    </rPh>
    <rPh sb="53" eb="54">
      <t>サ</t>
    </rPh>
    <rPh sb="55" eb="56">
      <t>ヒ</t>
    </rPh>
    <phoneticPr fontId="2"/>
  </si>
  <si>
    <t>・各月の管理容量については、ダムもしくは蓄電池運用のリスク（劣化に伴う容量低下、充放電時における制約を含む）を踏まえ、同月の各月の送電または放電可能電力を</t>
    <rPh sb="73" eb="77">
      <t>ジュウホウデンジガワセイヤクホウデン</t>
    </rPh>
    <phoneticPr fontId="2"/>
  </si>
  <si>
    <t>・電源等識別番号については、電源等情報(基本情報)に登録した後に、容量市場システムで付番された番号を記載してください。</t>
    <rPh sb="20" eb="22">
      <t>キホン</t>
    </rPh>
    <rPh sb="22" eb="24">
      <t>ジョウホウ</t>
    </rPh>
    <phoneticPr fontId="2"/>
  </si>
  <si>
    <t>・発電方式の区分については、「揚水(純揚水)」もしくは「蓄電池」を選択してください。</t>
    <rPh sb="15" eb="17">
      <t>ヨウスイ</t>
    </rPh>
    <rPh sb="18" eb="19">
      <t>ジュン</t>
    </rPh>
    <rPh sb="19" eb="21">
      <t>ヨウスイ</t>
    </rPh>
    <rPh sb="28" eb="31">
      <t>チクデンチ</t>
    </rPh>
    <rPh sb="33" eb="35">
      <t>センタク</t>
    </rPh>
    <phoneticPr fontId="2"/>
  </si>
  <si>
    <t>・エリア名については、電源等情報(基本情報)に登録した「エリア名」を記載してください。</t>
  </si>
  <si>
    <t>・設備容量については、電源等情報(詳細情報)に登録した「設備容量」を応札単位毎に合計した値を記載してください。</t>
  </si>
  <si>
    <t>・各月の送電または放電可能電力については、設備容量から各月の所内消費電力、大気温及びダム水位低下等の影響による能力減分を差し引いた値を記載してください。</t>
    <rPh sb="9" eb="11">
      <t>ホウデン</t>
    </rPh>
    <phoneticPr fontId="2"/>
  </si>
  <si>
    <t>　運転可能な継続時間(整数)を記載してください。</t>
  </si>
  <si>
    <t>　上限に任意に記載してください。</t>
  </si>
  <si>
    <t>　任意の継続時間(整数)を記載してください。</t>
  </si>
  <si>
    <r>
      <t>1．以下の項目については、</t>
    </r>
    <r>
      <rPr>
        <sz val="11"/>
        <color rgb="FFFF0000"/>
        <rFont val="Meiryo UI"/>
        <family val="3"/>
        <charset val="128"/>
      </rPr>
      <t>期待容量の登録期間中</t>
    </r>
    <r>
      <rPr>
        <b/>
        <sz val="11"/>
        <color rgb="FFFF0000"/>
        <rFont val="Meiryo UI"/>
        <family val="3"/>
        <charset val="128"/>
      </rPr>
      <t>（2025/9/9～9/19）</t>
    </r>
    <r>
      <rPr>
        <sz val="11"/>
        <color theme="1"/>
        <rFont val="Meiryo UI"/>
        <family val="3"/>
        <charset val="128"/>
      </rPr>
      <t>に容量市場システムに登録してください。</t>
    </r>
    <phoneticPr fontId="2"/>
  </si>
  <si>
    <r>
      <t>2．以下の項目については、応札容量算定に用いた</t>
    </r>
    <r>
      <rPr>
        <sz val="11"/>
        <color rgb="FFFF0000"/>
        <rFont val="Meiryo UI"/>
        <family val="3"/>
        <charset val="128"/>
      </rPr>
      <t>期待容量等算定諸元一覧の登録期間中</t>
    </r>
    <r>
      <rPr>
        <b/>
        <sz val="11"/>
        <color rgb="FFFF0000"/>
        <rFont val="Meiryo UI"/>
        <family val="3"/>
        <charset val="128"/>
      </rPr>
      <t>（2025/10/27～11/4）</t>
    </r>
    <r>
      <rPr>
        <sz val="11"/>
        <color theme="1"/>
        <rFont val="Meiryo UI"/>
        <family val="3"/>
        <charset val="128"/>
      </rPr>
      <t>に容量市場システムに登録してください。</t>
    </r>
    <rPh sb="13" eb="19">
      <t>オウサツヨウリョウサンテイ</t>
    </rPh>
    <rPh sb="20" eb="21">
      <t>モチ</t>
    </rPh>
    <rPh sb="23" eb="25">
      <t>キタイ</t>
    </rPh>
    <rPh sb="25" eb="27">
      <t>ヨウリョウ</t>
    </rPh>
    <rPh sb="27" eb="28">
      <t>トウ</t>
    </rPh>
    <rPh sb="28" eb="30">
      <t>サンテイ</t>
    </rPh>
    <rPh sb="30" eb="32">
      <t>ショゲン</t>
    </rPh>
    <rPh sb="32" eb="34">
      <t>イチラン</t>
    </rPh>
    <rPh sb="35" eb="37">
      <t>トウロク</t>
    </rPh>
    <rPh sb="37" eb="39">
      <t>キカン</t>
    </rPh>
    <rPh sb="39" eb="40">
      <t>ナカ</t>
    </rPh>
    <phoneticPr fontId="2"/>
  </si>
  <si>
    <t>・各月の運転継続時間(応札容量算出用)については、ダムもしくは蓄電池運用のリスク（劣化に伴う容量低下、充放電時における制約を含む）を踏まえ、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</si>
</sst>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Red]\(#,##0\)"/>
    <numFmt numFmtId="178" formatCode="0.0%"/>
    <numFmt numFmtId="179" formatCode="0.0&quot;ヶ月&quot;"/>
    <numFmt numFmtId="180" formatCode="0.000&quot;ヶ月&quot;"/>
    <numFmt numFmtId="181" formatCode="0&quot;h&quot;"/>
    <numFmt numFmtId="182" formatCode="0_ "/>
    <numFmt numFmtId="183" formatCode="#,##0.00000_ "/>
    <numFmt numFmtId="184" formatCode="0&quot;月&quot;"/>
    <numFmt numFmtId="185" formatCode="#,##0.000_ "/>
    <numFmt numFmtId="186" formatCode="0000000000"/>
  </numFmts>
  <fonts count="26"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0"/>
      <name val="Meiryo UI"/>
      <family val="3"/>
      <charset val="128"/>
    </font>
    <font>
      <u/>
      <sz val="11"/>
      <name val="Meiryo UI"/>
      <family val="3"/>
      <charset val="128"/>
    </font>
    <font>
      <b/>
      <sz val="11"/>
      <color rgb="FFFF0000"/>
      <name val="Meiryo UI"/>
      <family val="3"/>
      <charset val="128"/>
    </font>
    <font>
      <b/>
      <sz val="11"/>
      <color theme="1"/>
      <name val="Meiryo UI"/>
      <family val="3"/>
      <charset val="128"/>
    </font>
    <font>
      <sz val="11"/>
      <color theme="1"/>
      <name val="ＭＳ Ｐゴシック"/>
      <family val="2"/>
      <charset val="128"/>
    </font>
    <font>
      <u/>
      <sz val="11"/>
      <color theme="10"/>
      <name val="ＭＳ Ｐゴシック"/>
      <family val="2"/>
      <charset val="128"/>
    </font>
    <font>
      <b/>
      <sz val="12"/>
      <color theme="1"/>
      <name val="Meiryo UI"/>
      <family val="3"/>
      <charset val="128"/>
    </font>
    <font>
      <u/>
      <sz val="11"/>
      <color theme="10"/>
      <name val="ＭＳ Ｐゴシック"/>
      <family val="2"/>
      <scheme val="minor"/>
    </font>
    <font>
      <sz val="11"/>
      <color indexed="81"/>
      <name val="Meiryo UI"/>
      <family val="3"/>
      <charset val="128"/>
    </font>
    <font>
      <sz val="9"/>
      <color indexed="81"/>
      <name val="Meiryo UI"/>
      <family val="3"/>
      <charset val="128"/>
    </font>
    <font>
      <u/>
      <sz val="11"/>
      <color theme="1"/>
      <name val="Meiryo UI"/>
      <family val="3"/>
      <charset val="128"/>
    </font>
    <font>
      <sz val="11"/>
      <color rgb="FF0000CC"/>
      <name val="Meiryo UI"/>
      <family val="3"/>
      <charset val="128"/>
    </font>
    <font>
      <b/>
      <sz val="11"/>
      <color indexed="81"/>
      <name val="Meiryo UI"/>
      <family val="3"/>
      <charset val="128"/>
    </font>
    <font>
      <b/>
      <u/>
      <sz val="11"/>
      <color indexed="81"/>
      <name val="Meiryo UI"/>
      <family val="3"/>
      <charset val="128"/>
    </font>
    <font>
      <sz val="11"/>
      <color rgb="FF0000FF"/>
      <name val="Meiryo UI"/>
      <family val="3"/>
      <charset val="128"/>
    </font>
    <font>
      <b/>
      <sz val="12"/>
      <color rgb="FFFF0000"/>
      <name val="Meiryo UI"/>
      <family val="3"/>
      <charset val="128"/>
    </font>
    <font>
      <b/>
      <sz val="12"/>
      <color theme="0"/>
      <name val="Meiryo UI"/>
      <family val="3"/>
      <charset val="128"/>
    </font>
    <font>
      <sz val="11"/>
      <color theme="1"/>
      <name val="ＭＳ Ｐゴシック"/>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diagonal/>
    </border>
    <border>
      <left style="thin">
        <color theme="1"/>
      </left>
      <right style="thin">
        <color theme="1" tint="0.499984740745262"/>
      </right>
      <top style="thin">
        <color theme="1"/>
      </top>
      <bottom style="thin">
        <color theme="1" tint="0.499984740745262"/>
      </bottom>
      <diagonal/>
    </border>
    <border>
      <left style="thin">
        <color theme="1" tint="0.499984740745262"/>
      </left>
      <right style="thin">
        <color theme="1" tint="0.499984740745262"/>
      </right>
      <top style="thin">
        <color theme="1"/>
      </top>
      <bottom style="thin">
        <color theme="1" tint="0.499984740745262"/>
      </bottom>
      <diagonal/>
    </border>
    <border>
      <left style="thin">
        <color theme="1" tint="0.499984740745262"/>
      </left>
      <right style="thin">
        <color theme="1"/>
      </right>
      <top style="thin">
        <color theme="1"/>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bottom>
      <diagonal/>
    </border>
    <border>
      <left style="thin">
        <color theme="1" tint="0.499984740745262"/>
      </left>
      <right style="thin">
        <color theme="1" tint="0.499984740745262"/>
      </right>
      <top style="thin">
        <color theme="1" tint="0.499984740745262"/>
      </top>
      <bottom style="thin">
        <color theme="1"/>
      </bottom>
      <diagonal/>
    </border>
    <border>
      <left style="thin">
        <color theme="1" tint="0.499984740745262"/>
      </left>
      <right style="thin">
        <color theme="1"/>
      </right>
      <top style="thin">
        <color theme="1" tint="0.499984740745262"/>
      </top>
      <bottom style="thin">
        <color theme="1"/>
      </bottom>
      <diagonal/>
    </border>
    <border>
      <left style="thin">
        <color indexed="64"/>
      </left>
      <right style="thin">
        <color indexed="64"/>
      </right>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top/>
      <bottom/>
      <diagonal/>
    </border>
    <border>
      <left style="thick">
        <color rgb="FFFF0000"/>
      </left>
      <right style="thick">
        <color rgb="FFFF0000"/>
      </right>
      <top style="thick">
        <color rgb="FFFF0000"/>
      </top>
      <bottom style="thick">
        <color rgb="FFFF0000"/>
      </bottom>
      <diagonal/>
    </border>
    <border>
      <left style="thick">
        <color rgb="FFFF0000"/>
      </left>
      <right style="thin">
        <color theme="1" tint="0.249977111117893"/>
      </right>
      <top style="thick">
        <color rgb="FFFF0000"/>
      </top>
      <bottom style="thin">
        <color theme="1" tint="0.249977111117893"/>
      </bottom>
      <diagonal/>
    </border>
    <border>
      <left style="thin">
        <color theme="1" tint="0.249977111117893"/>
      </left>
      <right style="thin">
        <color theme="1" tint="0.249977111117893"/>
      </right>
      <top style="thick">
        <color rgb="FFFF0000"/>
      </top>
      <bottom style="thin">
        <color theme="1" tint="0.249977111117893"/>
      </bottom>
      <diagonal/>
    </border>
    <border>
      <left style="thin">
        <color theme="1" tint="0.249977111117893"/>
      </left>
      <right style="thick">
        <color rgb="FFFF0000"/>
      </right>
      <top style="thick">
        <color rgb="FFFF0000"/>
      </top>
      <bottom style="thin">
        <color theme="1" tint="0.249977111117893"/>
      </bottom>
      <diagonal/>
    </border>
    <border>
      <left style="thick">
        <color rgb="FFFF0000"/>
      </left>
      <right style="thin">
        <color theme="1" tint="0.249977111117893"/>
      </right>
      <top style="thin">
        <color theme="1" tint="0.249977111117893"/>
      </top>
      <bottom style="thin">
        <color theme="1" tint="0.249977111117893"/>
      </bottom>
      <diagonal/>
    </border>
    <border>
      <left style="thin">
        <color theme="1" tint="0.249977111117893"/>
      </left>
      <right style="thick">
        <color rgb="FFFF0000"/>
      </right>
      <top style="thin">
        <color theme="1" tint="0.249977111117893"/>
      </top>
      <bottom style="thin">
        <color theme="1" tint="0.249977111117893"/>
      </bottom>
      <diagonal/>
    </border>
    <border>
      <left style="thick">
        <color rgb="FFFF0000"/>
      </left>
      <right style="thin">
        <color theme="1" tint="0.249977111117893"/>
      </right>
      <top style="thin">
        <color theme="1" tint="0.249977111117893"/>
      </top>
      <bottom style="thick">
        <color rgb="FFFF0000"/>
      </bottom>
      <diagonal/>
    </border>
    <border>
      <left style="thin">
        <color theme="1" tint="0.249977111117893"/>
      </left>
      <right style="thin">
        <color theme="1" tint="0.249977111117893"/>
      </right>
      <top style="thin">
        <color theme="1" tint="0.249977111117893"/>
      </top>
      <bottom style="thick">
        <color rgb="FFFF0000"/>
      </bottom>
      <diagonal/>
    </border>
    <border>
      <left style="thin">
        <color theme="1" tint="0.249977111117893"/>
      </left>
      <right style="thick">
        <color rgb="FFFF0000"/>
      </right>
      <top style="thin">
        <color theme="1" tint="0.249977111117893"/>
      </top>
      <bottom style="thick">
        <color rgb="FFFF0000"/>
      </bottom>
      <diagonal/>
    </border>
    <border>
      <left style="thick">
        <color rgb="FFFF0000"/>
      </left>
      <right style="thin">
        <color auto="1"/>
      </right>
      <top style="thick">
        <color rgb="FFFF0000"/>
      </top>
      <bottom style="thin">
        <color auto="1"/>
      </bottom>
      <diagonal/>
    </border>
    <border>
      <left style="thin">
        <color auto="1"/>
      </left>
      <right style="thin">
        <color auto="1"/>
      </right>
      <top style="thick">
        <color rgb="FFFF0000"/>
      </top>
      <bottom style="thin">
        <color auto="1"/>
      </bottom>
      <diagonal/>
    </border>
    <border>
      <left style="thin">
        <color auto="1"/>
      </left>
      <right style="thick">
        <color rgb="FFFF0000"/>
      </right>
      <top style="thick">
        <color rgb="FFFF0000"/>
      </top>
      <bottom style="thin">
        <color auto="1"/>
      </bottom>
      <diagonal/>
    </border>
    <border>
      <left style="thick">
        <color rgb="FFFF0000"/>
      </left>
      <right style="thin">
        <color auto="1"/>
      </right>
      <top style="thin">
        <color auto="1"/>
      </top>
      <bottom style="thin">
        <color auto="1"/>
      </bottom>
      <diagonal/>
    </border>
    <border>
      <left style="thin">
        <color auto="1"/>
      </left>
      <right style="thick">
        <color rgb="FFFF0000"/>
      </right>
      <top style="thin">
        <color auto="1"/>
      </top>
      <bottom style="thin">
        <color auto="1"/>
      </bottom>
      <diagonal/>
    </border>
    <border>
      <left style="thick">
        <color rgb="FFFF0000"/>
      </left>
      <right style="thin">
        <color auto="1"/>
      </right>
      <top style="thin">
        <color auto="1"/>
      </top>
      <bottom style="thick">
        <color rgb="FFFF0000"/>
      </bottom>
      <diagonal/>
    </border>
    <border>
      <left style="thin">
        <color auto="1"/>
      </left>
      <right style="thin">
        <color auto="1"/>
      </right>
      <top style="thin">
        <color auto="1"/>
      </top>
      <bottom style="thick">
        <color rgb="FFFF0000"/>
      </bottom>
      <diagonal/>
    </border>
    <border>
      <left style="thin">
        <color auto="1"/>
      </left>
      <right style="thick">
        <color rgb="FFFF0000"/>
      </right>
      <top style="thin">
        <color auto="1"/>
      </top>
      <bottom style="thick">
        <color rgb="FFFF0000"/>
      </bottom>
      <diagonal/>
    </border>
  </borders>
  <cellStyleXfs count="5">
    <xf numFmtId="0" fontId="0" fillId="0" borderId="0"/>
    <xf numFmtId="0" fontId="12" fillId="0" borderId="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xf numFmtId="9" fontId="25" fillId="0" borderId="0" applyFont="0" applyFill="0" applyBorder="0" applyAlignment="0" applyProtection="0">
      <alignment vertical="center"/>
    </xf>
  </cellStyleXfs>
  <cellXfs count="143">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176" fontId="1" fillId="0" borderId="0" xfId="0" applyNumberFormat="1" applyFont="1"/>
    <xf numFmtId="177" fontId="1" fillId="0" borderId="0" xfId="0" applyNumberFormat="1" applyFont="1"/>
    <xf numFmtId="0" fontId="1" fillId="0" borderId="1" xfId="0" applyFont="1" applyBorder="1" applyAlignment="1">
      <alignment horizontal="center" vertical="center"/>
    </xf>
    <xf numFmtId="176" fontId="3" fillId="0" borderId="0" xfId="0" applyNumberFormat="1" applyFont="1"/>
    <xf numFmtId="182" fontId="3" fillId="0" borderId="0" xfId="0" applyNumberFormat="1" applyFont="1"/>
    <xf numFmtId="183" fontId="1" fillId="0" borderId="0" xfId="0" applyNumberFormat="1" applyFont="1"/>
    <xf numFmtId="179" fontId="7" fillId="0" borderId="0" xfId="0" applyNumberFormat="1" applyFont="1" applyFill="1"/>
    <xf numFmtId="0" fontId="3" fillId="0" borderId="0" xfId="0" applyFont="1" applyBorder="1" applyAlignment="1">
      <alignment horizontal="center" vertical="center"/>
    </xf>
    <xf numFmtId="0" fontId="1" fillId="0" borderId="0" xfId="0" applyFont="1" applyAlignment="1">
      <alignment vertical="center"/>
    </xf>
    <xf numFmtId="176" fontId="4" fillId="5" borderId="1" xfId="0" applyNumberFormat="1" applyFont="1" applyFill="1" applyBorder="1" applyAlignment="1" applyProtection="1">
      <alignment horizontal="center" vertical="center" shrinkToFit="1"/>
      <protection locked="0"/>
    </xf>
    <xf numFmtId="181" fontId="4" fillId="5" borderId="1" xfId="0" applyNumberFormat="1" applyFont="1" applyFill="1" applyBorder="1" applyAlignment="1" applyProtection="1">
      <alignment horizontal="center" vertical="center" shrinkToFit="1"/>
      <protection locked="0"/>
    </xf>
    <xf numFmtId="0" fontId="3" fillId="0" borderId="0" xfId="0" applyFont="1" applyAlignment="1" applyProtection="1">
      <alignment vertical="center"/>
      <protection locked="0"/>
    </xf>
    <xf numFmtId="178" fontId="4" fillId="0" borderId="1" xfId="0" applyNumberFormat="1" applyFont="1" applyFill="1" applyBorder="1" applyAlignment="1" applyProtection="1">
      <alignment horizontal="center" vertical="center" shrinkToFit="1"/>
      <protection hidden="1"/>
    </xf>
    <xf numFmtId="0" fontId="7" fillId="0" borderId="0" xfId="0" applyFont="1"/>
    <xf numFmtId="0" fontId="1" fillId="2" borderId="1" xfId="0" applyFont="1" applyFill="1" applyBorder="1" applyAlignment="1">
      <alignment horizontal="center" vertical="center"/>
    </xf>
    <xf numFmtId="181" fontId="1" fillId="2" borderId="2" xfId="0" applyNumberFormat="1" applyFont="1" applyFill="1" applyBorder="1" applyAlignment="1">
      <alignment horizontal="center" vertical="center"/>
    </xf>
    <xf numFmtId="184" fontId="1" fillId="2" borderId="9" xfId="0" applyNumberFormat="1" applyFont="1" applyFill="1" applyBorder="1" applyAlignment="1">
      <alignment horizontal="center" vertical="center"/>
    </xf>
    <xf numFmtId="0" fontId="1" fillId="0" borderId="1" xfId="0" applyFont="1" applyFill="1" applyBorder="1" applyAlignment="1">
      <alignment horizontal="center" vertical="center"/>
    </xf>
    <xf numFmtId="184" fontId="1" fillId="0" borderId="9" xfId="0" applyNumberFormat="1" applyFont="1" applyFill="1" applyBorder="1" applyAlignment="1">
      <alignment horizontal="center" vertical="center"/>
    </xf>
    <xf numFmtId="181" fontId="1" fillId="0" borderId="2" xfId="0" applyNumberFormat="1" applyFont="1" applyFill="1" applyBorder="1" applyAlignment="1">
      <alignment horizontal="center" vertical="center"/>
    </xf>
    <xf numFmtId="178" fontId="7" fillId="0" borderId="10" xfId="0" applyNumberFormat="1" applyFont="1" applyFill="1" applyBorder="1"/>
    <xf numFmtId="178" fontId="3" fillId="0" borderId="0" xfId="0" applyNumberFormat="1" applyFont="1" applyAlignment="1" applyProtection="1">
      <alignment vertical="center"/>
      <protection locked="0"/>
    </xf>
    <xf numFmtId="182" fontId="1" fillId="0" borderId="0" xfId="0" applyNumberFormat="1" applyFont="1"/>
    <xf numFmtId="181" fontId="1" fillId="0" borderId="0" xfId="0" applyNumberFormat="1" applyFont="1"/>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8" fillId="4" borderId="0" xfId="0" applyFont="1" applyFill="1" applyAlignment="1">
      <alignment horizontal="center"/>
    </xf>
    <xf numFmtId="176" fontId="4" fillId="6" borderId="1" xfId="0" applyNumberFormat="1" applyFont="1" applyFill="1" applyBorder="1" applyAlignment="1" applyProtection="1">
      <alignment horizontal="center" vertical="center" shrinkToFit="1"/>
      <protection locked="0"/>
    </xf>
    <xf numFmtId="181" fontId="4" fillId="6" borderId="1" xfId="0" applyNumberFormat="1" applyFont="1" applyFill="1" applyBorder="1" applyAlignment="1" applyProtection="1">
      <alignment horizontal="center" vertical="center" shrinkToFit="1"/>
      <protection locked="0"/>
    </xf>
    <xf numFmtId="0" fontId="11" fillId="0" borderId="0" xfId="0" applyFont="1"/>
    <xf numFmtId="0" fontId="3" fillId="0" borderId="0" xfId="0" applyFont="1" applyAlignment="1">
      <alignment horizontal="center" vertical="center"/>
    </xf>
    <xf numFmtId="0" fontId="3" fillId="0" borderId="0" xfId="0" applyFont="1" applyAlignment="1">
      <alignment horizontal="left" vertical="center"/>
    </xf>
    <xf numFmtId="180" fontId="1" fillId="0" borderId="5" xfId="0" applyNumberFormat="1" applyFont="1" applyBorder="1" applyAlignment="1">
      <alignment horizontal="center" vertical="center"/>
    </xf>
    <xf numFmtId="185" fontId="1" fillId="0" borderId="0" xfId="0" applyNumberFormat="1" applyFont="1" applyAlignment="1">
      <alignment horizontal="center" vertical="center"/>
    </xf>
    <xf numFmtId="0" fontId="3" fillId="0" borderId="0" xfId="0" applyFont="1" applyAlignment="1">
      <alignment horizontal="left" vertical="top"/>
    </xf>
    <xf numFmtId="0" fontId="1" fillId="0" borderId="1" xfId="0" applyFont="1" applyFill="1" applyBorder="1"/>
    <xf numFmtId="0" fontId="3" fillId="0" borderId="0" xfId="0" applyFont="1" applyAlignment="1">
      <alignment horizontal="center" vertical="center"/>
    </xf>
    <xf numFmtId="0" fontId="1" fillId="2" borderId="1" xfId="0" applyFont="1" applyFill="1" applyBorder="1" applyAlignment="1">
      <alignment horizontal="center" vertical="center"/>
    </xf>
    <xf numFmtId="0" fontId="3" fillId="0" borderId="0" xfId="0" applyFont="1" applyAlignment="1">
      <alignment horizontal="center" vertical="center"/>
    </xf>
    <xf numFmtId="0" fontId="1" fillId="0" borderId="18" xfId="0" applyFont="1" applyBorder="1" applyAlignment="1">
      <alignment horizontal="center" vertical="center"/>
    </xf>
    <xf numFmtId="0" fontId="1" fillId="0" borderId="9" xfId="0" applyFont="1" applyFill="1" applyBorder="1" applyAlignment="1">
      <alignment horizontal="center" vertical="center"/>
    </xf>
    <xf numFmtId="0" fontId="1" fillId="0" borderId="18" xfId="0" applyFont="1" applyFill="1" applyBorder="1" applyAlignment="1">
      <alignment horizontal="center" vertical="center"/>
    </xf>
    <xf numFmtId="0" fontId="1" fillId="2" borderId="1" xfId="0" applyFont="1" applyFill="1" applyBorder="1" applyAlignment="1">
      <alignment horizontal="center" vertical="center"/>
    </xf>
    <xf numFmtId="0" fontId="15" fillId="0" borderId="0" xfId="3"/>
    <xf numFmtId="0" fontId="1" fillId="0" borderId="0" xfId="0" applyFont="1"/>
    <xf numFmtId="178" fontId="1" fillId="0" borderId="19" xfId="0" applyNumberFormat="1" applyFont="1" applyBorder="1" applyAlignment="1">
      <alignment horizontal="center" vertical="center"/>
    </xf>
    <xf numFmtId="176" fontId="4" fillId="0" borderId="1" xfId="0" applyNumberFormat="1" applyFont="1" applyFill="1" applyBorder="1" applyAlignment="1" applyProtection="1">
      <alignment horizontal="center" vertical="center" shrinkToFit="1"/>
      <protection hidden="1"/>
    </xf>
    <xf numFmtId="179" fontId="22" fillId="3" borderId="0" xfId="0" applyNumberFormat="1" applyFont="1" applyFill="1" applyAlignment="1">
      <alignment horizontal="center" vertical="center"/>
    </xf>
    <xf numFmtId="178" fontId="22" fillId="3" borderId="10" xfId="0" applyNumberFormat="1" applyFont="1" applyFill="1" applyBorder="1" applyAlignment="1">
      <alignment horizontal="center" vertical="center"/>
    </xf>
    <xf numFmtId="178" fontId="22" fillId="3" borderId="11" xfId="0" applyNumberFormat="1" applyFont="1" applyFill="1" applyBorder="1" applyAlignment="1">
      <alignment horizontal="center" vertical="center"/>
    </xf>
    <xf numFmtId="178" fontId="22" fillId="3" borderId="12" xfId="0" applyNumberFormat="1" applyFont="1" applyFill="1" applyBorder="1" applyAlignment="1">
      <alignment horizontal="center" vertical="center"/>
    </xf>
    <xf numFmtId="178" fontId="22" fillId="3" borderId="13" xfId="0" applyNumberFormat="1" applyFont="1" applyFill="1" applyBorder="1" applyAlignment="1">
      <alignment horizontal="center" vertical="center"/>
    </xf>
    <xf numFmtId="178" fontId="22" fillId="3" borderId="8" xfId="0" applyNumberFormat="1" applyFont="1" applyFill="1" applyBorder="1" applyAlignment="1">
      <alignment horizontal="center" vertical="center"/>
    </xf>
    <xf numFmtId="178" fontId="22" fillId="3" borderId="14" xfId="0" applyNumberFormat="1" applyFont="1" applyFill="1" applyBorder="1" applyAlignment="1">
      <alignment horizontal="center" vertical="center"/>
    </xf>
    <xf numFmtId="178" fontId="22" fillId="3" borderId="15" xfId="0" applyNumberFormat="1" applyFont="1" applyFill="1" applyBorder="1" applyAlignment="1">
      <alignment horizontal="center" vertical="center"/>
    </xf>
    <xf numFmtId="178" fontId="22" fillId="3" borderId="16" xfId="0" applyNumberFormat="1" applyFont="1" applyFill="1" applyBorder="1" applyAlignment="1">
      <alignment horizontal="center" vertical="center"/>
    </xf>
    <xf numFmtId="178" fontId="22" fillId="3" borderId="17" xfId="0" applyNumberFormat="1" applyFont="1" applyFill="1" applyBorder="1" applyAlignment="1">
      <alignment horizontal="center" vertical="center"/>
    </xf>
    <xf numFmtId="0" fontId="6" fillId="0" borderId="0" xfId="0" applyFont="1" applyProtection="1">
      <protection hidden="1"/>
    </xf>
    <xf numFmtId="0" fontId="8" fillId="0" borderId="0" xfId="0" applyFont="1" applyProtection="1">
      <protection hidden="1"/>
    </xf>
    <xf numFmtId="178" fontId="23" fillId="0" borderId="0" xfId="0" applyNumberFormat="1" applyFont="1" applyAlignment="1" applyProtection="1">
      <alignment vertical="center"/>
      <protection locked="0" hidden="1"/>
    </xf>
    <xf numFmtId="0" fontId="23" fillId="0" borderId="0" xfId="0" applyFont="1" applyProtection="1">
      <protection hidden="1"/>
    </xf>
    <xf numFmtId="0" fontId="6" fillId="0" borderId="0" xfId="0" applyFont="1" applyAlignment="1" applyProtection="1">
      <alignment vertical="center"/>
      <protection hidden="1"/>
    </xf>
    <xf numFmtId="176" fontId="1" fillId="7" borderId="6" xfId="0" applyNumberFormat="1" applyFont="1" applyFill="1" applyBorder="1" applyAlignment="1">
      <alignment horizontal="center" vertical="center" shrinkToFit="1"/>
    </xf>
    <xf numFmtId="185" fontId="1" fillId="8" borderId="5" xfId="0" applyNumberFormat="1" applyFont="1" applyFill="1" applyBorder="1" applyAlignment="1">
      <alignment horizontal="center" vertical="center"/>
    </xf>
    <xf numFmtId="176" fontId="1" fillId="9" borderId="5" xfId="0" applyNumberFormat="1" applyFont="1" applyFill="1" applyBorder="1" applyAlignment="1">
      <alignment horizontal="center" vertical="center"/>
    </xf>
    <xf numFmtId="176" fontId="1" fillId="10" borderId="5" xfId="0" applyNumberFormat="1" applyFont="1" applyFill="1" applyBorder="1" applyAlignment="1">
      <alignment horizontal="center" vertical="center"/>
    </xf>
    <xf numFmtId="185" fontId="1" fillId="10" borderId="5" xfId="0" applyNumberFormat="1" applyFont="1" applyFill="1" applyBorder="1" applyAlignment="1">
      <alignment horizontal="center" vertical="center"/>
    </xf>
    <xf numFmtId="176" fontId="22" fillId="10" borderId="5" xfId="0" applyNumberFormat="1" applyFont="1" applyFill="1" applyBorder="1" applyAlignment="1">
      <alignment horizontal="center" vertical="center"/>
    </xf>
    <xf numFmtId="176" fontId="19" fillId="10" borderId="5" xfId="0" applyNumberFormat="1" applyFont="1" applyFill="1" applyBorder="1" applyAlignment="1">
      <alignment horizontal="center" vertical="center"/>
    </xf>
    <xf numFmtId="176" fontId="19" fillId="10" borderId="22" xfId="0" applyNumberFormat="1" applyFont="1" applyFill="1" applyBorder="1" applyAlignment="1">
      <alignment horizontal="center" vertical="center"/>
    </xf>
    <xf numFmtId="176" fontId="19" fillId="10" borderId="23" xfId="0" applyNumberFormat="1" applyFont="1" applyFill="1" applyBorder="1" applyAlignment="1">
      <alignment horizontal="center" vertical="center"/>
    </xf>
    <xf numFmtId="176" fontId="19" fillId="10" borderId="24" xfId="0" applyNumberFormat="1" applyFont="1" applyFill="1" applyBorder="1" applyAlignment="1">
      <alignment horizontal="center" vertical="center"/>
    </xf>
    <xf numFmtId="176" fontId="19" fillId="10" borderId="25" xfId="0" applyNumberFormat="1" applyFont="1" applyFill="1" applyBorder="1" applyAlignment="1">
      <alignment horizontal="center" vertical="center"/>
    </xf>
    <xf numFmtId="176" fontId="19" fillId="10" borderId="26" xfId="0" applyNumberFormat="1" applyFont="1" applyFill="1" applyBorder="1" applyAlignment="1">
      <alignment horizontal="center" vertical="center"/>
    </xf>
    <xf numFmtId="176" fontId="19" fillId="10" borderId="27" xfId="0" applyNumberFormat="1" applyFont="1" applyFill="1" applyBorder="1" applyAlignment="1">
      <alignment horizontal="center" vertical="center"/>
    </xf>
    <xf numFmtId="176" fontId="19" fillId="10" borderId="28" xfId="0" applyNumberFormat="1" applyFont="1" applyFill="1" applyBorder="1" applyAlignment="1">
      <alignment horizontal="center" vertical="center"/>
    </xf>
    <xf numFmtId="176" fontId="19" fillId="10" borderId="29" xfId="0" applyNumberFormat="1" applyFont="1" applyFill="1" applyBorder="1" applyAlignment="1">
      <alignment horizontal="center" vertical="center"/>
    </xf>
    <xf numFmtId="176" fontId="22" fillId="10" borderId="22" xfId="0" applyNumberFormat="1" applyFont="1" applyFill="1" applyBorder="1" applyAlignment="1">
      <alignment horizontal="center" vertical="center"/>
    </xf>
    <xf numFmtId="176" fontId="22" fillId="10" borderId="23" xfId="0" applyNumberFormat="1" applyFont="1" applyFill="1" applyBorder="1" applyAlignment="1">
      <alignment horizontal="center" vertical="center"/>
    </xf>
    <xf numFmtId="176" fontId="22" fillId="10" borderId="24" xfId="0" applyNumberFormat="1" applyFont="1" applyFill="1" applyBorder="1" applyAlignment="1">
      <alignment horizontal="center" vertical="center"/>
    </xf>
    <xf numFmtId="176" fontId="22" fillId="10" borderId="25" xfId="0" applyNumberFormat="1" applyFont="1" applyFill="1" applyBorder="1" applyAlignment="1">
      <alignment horizontal="center" vertical="center"/>
    </xf>
    <xf numFmtId="176" fontId="22" fillId="10" borderId="26" xfId="0" applyNumberFormat="1" applyFont="1" applyFill="1" applyBorder="1" applyAlignment="1">
      <alignment horizontal="center" vertical="center"/>
    </xf>
    <xf numFmtId="176" fontId="22" fillId="10" borderId="27" xfId="0" applyNumberFormat="1" applyFont="1" applyFill="1" applyBorder="1" applyAlignment="1">
      <alignment horizontal="center" vertical="center"/>
    </xf>
    <xf numFmtId="176" fontId="22" fillId="10" borderId="28" xfId="0" applyNumberFormat="1" applyFont="1" applyFill="1" applyBorder="1" applyAlignment="1">
      <alignment horizontal="center" vertical="center"/>
    </xf>
    <xf numFmtId="176" fontId="22" fillId="10" borderId="29" xfId="0" applyNumberFormat="1" applyFont="1" applyFill="1" applyBorder="1" applyAlignment="1">
      <alignment horizontal="center" vertical="center"/>
    </xf>
    <xf numFmtId="177" fontId="22" fillId="10" borderId="21" xfId="0" applyNumberFormat="1" applyFont="1" applyFill="1" applyBorder="1"/>
    <xf numFmtId="185" fontId="1" fillId="8" borderId="0" xfId="0" applyNumberFormat="1" applyFont="1" applyFill="1" applyAlignment="1">
      <alignment horizontal="center" vertical="center"/>
    </xf>
    <xf numFmtId="176" fontId="7" fillId="10" borderId="5" xfId="0" applyNumberFormat="1" applyFont="1" applyFill="1" applyBorder="1" applyAlignment="1">
      <alignment horizontal="center" vertical="center"/>
    </xf>
    <xf numFmtId="177" fontId="7" fillId="10" borderId="5" xfId="0" applyNumberFormat="1" applyFont="1" applyFill="1" applyBorder="1"/>
    <xf numFmtId="0" fontId="3" fillId="0" borderId="0" xfId="0" applyFont="1" applyAlignment="1">
      <alignment vertical="center"/>
    </xf>
    <xf numFmtId="9" fontId="1" fillId="0" borderId="0" xfId="4" applyFont="1" applyAlignment="1"/>
    <xf numFmtId="176" fontId="22" fillId="10" borderId="1" xfId="0" applyNumberFormat="1" applyFont="1" applyFill="1" applyBorder="1" applyAlignment="1">
      <alignment horizontal="center" vertical="center"/>
    </xf>
    <xf numFmtId="176" fontId="22" fillId="10" borderId="30" xfId="0" applyNumberFormat="1" applyFont="1" applyFill="1" applyBorder="1" applyAlignment="1">
      <alignment horizontal="center" vertical="center"/>
    </xf>
    <xf numFmtId="176" fontId="22" fillId="10" borderId="31" xfId="0" applyNumberFormat="1" applyFont="1" applyFill="1" applyBorder="1" applyAlignment="1">
      <alignment horizontal="center" vertical="center"/>
    </xf>
    <xf numFmtId="176" fontId="22" fillId="10" borderId="32" xfId="0" applyNumberFormat="1" applyFont="1" applyFill="1" applyBorder="1" applyAlignment="1">
      <alignment horizontal="center" vertical="center"/>
    </xf>
    <xf numFmtId="176" fontId="22" fillId="10" borderId="33" xfId="0" applyNumberFormat="1" applyFont="1" applyFill="1" applyBorder="1" applyAlignment="1">
      <alignment horizontal="center" vertical="center"/>
    </xf>
    <xf numFmtId="176" fontId="22" fillId="10" borderId="34" xfId="0" applyNumberFormat="1" applyFont="1" applyFill="1" applyBorder="1" applyAlignment="1">
      <alignment horizontal="center" vertical="center"/>
    </xf>
    <xf numFmtId="176" fontId="22" fillId="10" borderId="35" xfId="0" applyNumberFormat="1" applyFont="1" applyFill="1" applyBorder="1" applyAlignment="1">
      <alignment horizontal="center" vertical="center"/>
    </xf>
    <xf numFmtId="176" fontId="22" fillId="10" borderId="36" xfId="0" applyNumberFormat="1" applyFont="1" applyFill="1" applyBorder="1" applyAlignment="1">
      <alignment horizontal="center" vertical="center"/>
    </xf>
    <xf numFmtId="176" fontId="22" fillId="10" borderId="37"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186" fontId="1" fillId="5" borderId="2" xfId="0" quotePrefix="1" applyNumberFormat="1" applyFont="1" applyFill="1" applyBorder="1" applyAlignment="1" applyProtection="1">
      <alignment horizontal="center" vertical="center"/>
      <protection locked="0"/>
    </xf>
    <xf numFmtId="186" fontId="1" fillId="5" borderId="4" xfId="0" applyNumberFormat="1" applyFont="1" applyFill="1" applyBorder="1" applyAlignment="1" applyProtection="1">
      <alignment horizontal="center" vertical="center"/>
      <protection locked="0"/>
    </xf>
    <xf numFmtId="186" fontId="1" fillId="5" borderId="3" xfId="0" applyNumberFormat="1"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hidden="1"/>
    </xf>
    <xf numFmtId="0" fontId="1" fillId="0" borderId="4"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0" fontId="1" fillId="5" borderId="2" xfId="0" applyFont="1" applyFill="1" applyBorder="1" applyAlignment="1" applyProtection="1">
      <alignment horizontal="center" vertical="center"/>
      <protection locked="0" hidden="1"/>
    </xf>
    <xf numFmtId="0" fontId="1" fillId="5" borderId="4" xfId="0" applyFont="1" applyFill="1" applyBorder="1" applyAlignment="1" applyProtection="1">
      <alignment horizontal="center" vertical="center"/>
      <protection locked="0" hidden="1"/>
    </xf>
    <xf numFmtId="0" fontId="1" fillId="5" borderId="3" xfId="0" applyFont="1" applyFill="1" applyBorder="1" applyAlignment="1" applyProtection="1">
      <alignment horizontal="center" vertical="center"/>
      <protection locked="0" hidden="1"/>
    </xf>
    <xf numFmtId="0" fontId="1" fillId="5" borderId="2"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176" fontId="1" fillId="5" borderId="2" xfId="0" applyNumberFormat="1" applyFont="1" applyFill="1" applyBorder="1" applyAlignment="1" applyProtection="1">
      <alignment horizontal="center" vertical="center"/>
      <protection locked="0"/>
    </xf>
    <xf numFmtId="176" fontId="1" fillId="5" borderId="4" xfId="0" applyNumberFormat="1" applyFont="1" applyFill="1" applyBorder="1" applyAlignment="1" applyProtection="1">
      <alignment horizontal="center" vertical="center"/>
      <protection locked="0"/>
    </xf>
    <xf numFmtId="176" fontId="1" fillId="5" borderId="3" xfId="0" applyNumberFormat="1"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5" borderId="7" xfId="0" applyFont="1" applyFill="1" applyBorder="1" applyAlignment="1" applyProtection="1">
      <alignment horizontal="right" vertical="center"/>
      <protection locked="0"/>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24" fillId="0" borderId="20" xfId="0" applyFont="1" applyFill="1" applyBorder="1" applyAlignment="1">
      <alignment horizontal="center"/>
    </xf>
    <xf numFmtId="0" fontId="24" fillId="0" borderId="0" xfId="0" applyFont="1" applyFill="1" applyAlignment="1">
      <alignment horizontal="center"/>
    </xf>
    <xf numFmtId="186" fontId="1" fillId="5" borderId="4" xfId="0" quotePrefix="1" applyNumberFormat="1" applyFont="1" applyFill="1" applyBorder="1" applyAlignment="1" applyProtection="1">
      <alignment horizontal="center" vertical="center"/>
      <protection locked="0"/>
    </xf>
    <xf numFmtId="186" fontId="1" fillId="5" borderId="3" xfId="0" quotePrefix="1" applyNumberFormat="1" applyFont="1" applyFill="1" applyBorder="1" applyAlignment="1" applyProtection="1">
      <alignment horizontal="center" vertical="center"/>
      <protection locked="0"/>
    </xf>
  </cellXfs>
  <cellStyles count="5">
    <cellStyle name="パーセント" xfId="4" builtinId="5"/>
    <cellStyle name="ハイパーリンク" xfId="3" builtinId="8"/>
    <cellStyle name="ハイパーリンク 2" xfId="2" xr:uid="{00000000-0005-0000-0000-000000000000}"/>
    <cellStyle name="標準" xfId="0" builtinId="0"/>
    <cellStyle name="標準 2" xfId="1" xr:uid="{00000000-0005-0000-0000-000002000000}"/>
  </cellStyles>
  <dxfs count="9">
    <dxf>
      <font>
        <color theme="0"/>
      </font>
      <fill>
        <patternFill>
          <bgColor rgb="FFFF0000"/>
        </patternFill>
      </fill>
    </dxf>
    <dxf>
      <font>
        <color theme="0"/>
      </font>
      <fill>
        <patternFill>
          <fgColor rgb="FFFF0000"/>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0000FF"/>
      <color rgb="FFCC00CC"/>
      <color rgb="FFFFFF66"/>
      <color rgb="FFFFFFCC"/>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2029</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15</xdr:col>
      <xdr:colOff>762000</xdr:colOff>
      <xdr:row>12</xdr:row>
      <xdr:rowOff>33618</xdr:rowOff>
    </xdr:from>
    <xdr:to>
      <xdr:col>21</xdr:col>
      <xdr:colOff>0</xdr:colOff>
      <xdr:row>13</xdr:row>
      <xdr:rowOff>123265</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11093824" y="2039471"/>
          <a:ext cx="2588558" cy="392206"/>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10</xdr:col>
      <xdr:colOff>665756</xdr:colOff>
      <xdr:row>15</xdr:row>
      <xdr:rowOff>180894</xdr:rowOff>
    </xdr:from>
    <xdr:to>
      <xdr:col>12</xdr:col>
      <xdr:colOff>354905</xdr:colOff>
      <xdr:row>16</xdr:row>
      <xdr:rowOff>268637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6489613" y="3705144"/>
          <a:ext cx="1104292" cy="387100"/>
        </a:xfrm>
        <a:prstGeom prst="wedgeRoundRectCallout">
          <a:avLst>
            <a:gd name="adj1" fmla="val -82819"/>
            <a:gd name="adj2" fmla="val -53687"/>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340657</xdr:colOff>
      <xdr:row>34</xdr:row>
      <xdr:rowOff>286870</xdr:rowOff>
    </xdr:from>
    <xdr:to>
      <xdr:col>23</xdr:col>
      <xdr:colOff>0</xdr:colOff>
      <xdr:row>40</xdr:row>
      <xdr:rowOff>33618</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0273551" y="9646023"/>
          <a:ext cx="3209367" cy="992842"/>
        </a:xfrm>
        <a:prstGeom prst="wedgeRoundRectCallout">
          <a:avLst>
            <a:gd name="adj1" fmla="val -62534"/>
            <a:gd name="adj2" fmla="val -14452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各月の上池容量</a:t>
          </a:r>
          <a:r>
            <a:rPr kumimoji="1" lang="en-US" altLang="ja-JP" sz="1100">
              <a:solidFill>
                <a:sysClr val="windowText" lastClr="000000"/>
              </a:solidFill>
              <a:latin typeface="Meiryo UI" panose="020B0604030504040204" pitchFamily="50" charset="-128"/>
              <a:ea typeface="Meiryo UI" panose="020B0604030504040204" pitchFamily="50" charset="-128"/>
            </a:rPr>
            <a:t>(20</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以下の数値となるよう、各月の運転継続時間</a:t>
          </a:r>
          <a:r>
            <a:rPr kumimoji="1" lang="en-US" altLang="ja-JP" sz="1100">
              <a:solidFill>
                <a:sysClr val="windowText" lastClr="000000"/>
              </a:solidFill>
              <a:latin typeface="Meiryo UI" panose="020B0604030504040204" pitchFamily="50" charset="-128"/>
              <a:ea typeface="Meiryo UI" panose="020B0604030504040204" pitchFamily="50" charset="-128"/>
            </a:rPr>
            <a:t>(27</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を入力してください</a:t>
          </a:r>
        </a:p>
      </xdr:txBody>
    </xdr:sp>
    <xdr:clientData/>
  </xdr:twoCellAnchor>
  <xdr:twoCellAnchor>
    <xdr:from>
      <xdr:col>17</xdr:col>
      <xdr:colOff>67233</xdr:colOff>
      <xdr:row>18</xdr:row>
      <xdr:rowOff>100847</xdr:rowOff>
    </xdr:from>
    <xdr:to>
      <xdr:col>22</xdr:col>
      <xdr:colOff>584946</xdr:colOff>
      <xdr:row>21</xdr:row>
      <xdr:rowOff>168084</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10385609" y="4583200"/>
          <a:ext cx="3063690" cy="981637"/>
        </a:xfrm>
        <a:prstGeom prst="wedgeRoundRectCallout">
          <a:avLst>
            <a:gd name="adj1" fmla="val -73241"/>
            <a:gd name="adj2" fmla="val 194970"/>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10</xdr:col>
      <xdr:colOff>671009</xdr:colOff>
      <xdr:row>35</xdr:row>
      <xdr:rowOff>80682</xdr:rowOff>
    </xdr:from>
    <xdr:to>
      <xdr:col>16</xdr:col>
      <xdr:colOff>163608</xdr:colOff>
      <xdr:row>40</xdr:row>
      <xdr:rowOff>91888</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6408421" y="9744635"/>
          <a:ext cx="3688081" cy="952500"/>
        </a:xfrm>
        <a:prstGeom prst="wedgeRoundRectCallout">
          <a:avLst>
            <a:gd name="adj1" fmla="val -33501"/>
            <a:gd name="adj2" fmla="val -7187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以上になるよう、各月の管理容量、</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各月の運転継続時間</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応札容量算出用</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を入力してください</a:t>
          </a:r>
        </a:p>
      </xdr:txBody>
    </xdr:sp>
    <xdr:clientData/>
  </xdr:twoCellAnchor>
  <xdr:twoCellAnchor>
    <xdr:from>
      <xdr:col>17</xdr:col>
      <xdr:colOff>112057</xdr:colOff>
      <xdr:row>14</xdr:row>
      <xdr:rowOff>201706</xdr:rowOff>
    </xdr:from>
    <xdr:to>
      <xdr:col>23</xdr:col>
      <xdr:colOff>44824</xdr:colOff>
      <xdr:row>17</xdr:row>
      <xdr:rowOff>257736</xdr:rowOff>
    </xdr:to>
    <xdr:sp macro="" textlink="">
      <xdr:nvSpPr>
        <xdr:cNvPr id="13" name="角丸四角形吹き出し 12">
          <a:extLst>
            <a:ext uri="{FF2B5EF4-FFF2-40B4-BE49-F238E27FC236}">
              <a16:creationId xmlns:a16="http://schemas.microsoft.com/office/drawing/2014/main" id="{00000000-0008-0000-0000-00000D000000}"/>
            </a:ext>
          </a:extLst>
        </xdr:cNvPr>
        <xdr:cNvSpPr/>
      </xdr:nvSpPr>
      <xdr:spPr>
        <a:xfrm>
          <a:off x="11654116" y="3529853"/>
          <a:ext cx="3440208" cy="963707"/>
        </a:xfrm>
        <a:prstGeom prst="wedgeRoundRectCallout">
          <a:avLst>
            <a:gd name="adj1" fmla="val -70470"/>
            <a:gd name="adj2" fmla="val 69644"/>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期待容量を</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18</xdr:col>
      <xdr:colOff>331692</xdr:colOff>
      <xdr:row>22</xdr:row>
      <xdr:rowOff>149679</xdr:rowOff>
    </xdr:from>
    <xdr:to>
      <xdr:col>25</xdr:col>
      <xdr:colOff>71718</xdr:colOff>
      <xdr:row>29</xdr:row>
      <xdr:rowOff>8966</xdr:rowOff>
    </xdr:to>
    <xdr:sp macro="" textlink="">
      <xdr:nvSpPr>
        <xdr:cNvPr id="14" name="角丸四角形吹き出し 13">
          <a:extLst>
            <a:ext uri="{FF2B5EF4-FFF2-40B4-BE49-F238E27FC236}">
              <a16:creationId xmlns:a16="http://schemas.microsoft.com/office/drawing/2014/main" id="{00000000-0008-0000-0000-00000E000000}"/>
            </a:ext>
          </a:extLst>
        </xdr:cNvPr>
        <xdr:cNvSpPr/>
      </xdr:nvSpPr>
      <xdr:spPr>
        <a:xfrm>
          <a:off x="12251549" y="5769429"/>
          <a:ext cx="4175955" cy="1954787"/>
        </a:xfrm>
        <a:prstGeom prst="wedgeRoundRectCallout">
          <a:avLst>
            <a:gd name="adj1" fmla="val -81489"/>
            <a:gd name="adj2" fmla="val 27720"/>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各月の送電または放電可能電力の最大値以下の整数値を入力してください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応札容量</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この値が、各月のアセスメント対象容量となります</a:t>
          </a:r>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9</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313761</xdr:colOff>
      <xdr:row>29</xdr:row>
      <xdr:rowOff>89647</xdr:rowOff>
    </xdr:from>
    <xdr:to>
      <xdr:col>25</xdr:col>
      <xdr:colOff>53787</xdr:colOff>
      <xdr:row>33</xdr:row>
      <xdr:rowOff>277906</xdr:rowOff>
    </xdr:to>
    <xdr:sp macro="" textlink="">
      <xdr:nvSpPr>
        <xdr:cNvPr id="11" name="角丸四角形吹き出し 6">
          <a:extLst>
            <a:ext uri="{FF2B5EF4-FFF2-40B4-BE49-F238E27FC236}">
              <a16:creationId xmlns:a16="http://schemas.microsoft.com/office/drawing/2014/main" id="{00000000-0008-0000-0000-00000B000000}"/>
            </a:ext>
          </a:extLst>
        </xdr:cNvPr>
        <xdr:cNvSpPr/>
      </xdr:nvSpPr>
      <xdr:spPr>
        <a:xfrm>
          <a:off x="11017620" y="7924800"/>
          <a:ext cx="3756214" cy="1407459"/>
        </a:xfrm>
        <a:prstGeom prst="wedgeRoundRectCallout">
          <a:avLst>
            <a:gd name="adj1" fmla="val -82904"/>
            <a:gd name="adj2" fmla="val -4461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整数値を入力してください</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小数以下は四捨五入して応札容量を計算します</a:t>
          </a:r>
        </a:p>
      </xdr:txBody>
    </xdr:sp>
    <xdr:clientData/>
  </xdr:twoCellAnchor>
  <xdr:twoCellAnchor>
    <xdr:from>
      <xdr:col>11</xdr:col>
      <xdr:colOff>132901</xdr:colOff>
      <xdr:row>13</xdr:row>
      <xdr:rowOff>346085</xdr:rowOff>
    </xdr:from>
    <xdr:to>
      <xdr:col>12</xdr:col>
      <xdr:colOff>602011</xdr:colOff>
      <xdr:row>15</xdr:row>
      <xdr:rowOff>45208</xdr:rowOff>
    </xdr:to>
    <xdr:sp macro="" textlink="">
      <xdr:nvSpPr>
        <xdr:cNvPr id="12" name="角丸四角形吹き出し 3">
          <a:extLst>
            <a:ext uri="{FF2B5EF4-FFF2-40B4-BE49-F238E27FC236}">
              <a16:creationId xmlns:a16="http://schemas.microsoft.com/office/drawing/2014/main" id="{00000000-0008-0000-0000-00000C000000}"/>
            </a:ext>
          </a:extLst>
        </xdr:cNvPr>
        <xdr:cNvSpPr/>
      </xdr:nvSpPr>
      <xdr:spPr>
        <a:xfrm>
          <a:off x="7317472" y="3350542"/>
          <a:ext cx="1252882" cy="384923"/>
        </a:xfrm>
        <a:prstGeom prst="wedgeRoundRectCallout">
          <a:avLst>
            <a:gd name="adj1" fmla="val -82819"/>
            <a:gd name="adj2" fmla="val 4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15</xdr:col>
      <xdr:colOff>598714</xdr:colOff>
      <xdr:row>4</xdr:row>
      <xdr:rowOff>195943</xdr:rowOff>
    </xdr:from>
    <xdr:to>
      <xdr:col>21</xdr:col>
      <xdr:colOff>88047</xdr:colOff>
      <xdr:row>8</xdr:row>
      <xdr:rowOff>14727</xdr:rowOff>
    </xdr:to>
    <xdr:sp macro="" textlink="">
      <xdr:nvSpPr>
        <xdr:cNvPr id="15" name="角丸四角形吹き出し 3">
          <a:extLst>
            <a:ext uri="{FF2B5EF4-FFF2-40B4-BE49-F238E27FC236}">
              <a16:creationId xmlns:a16="http://schemas.microsoft.com/office/drawing/2014/main" id="{00000000-0008-0000-0000-00000F000000}"/>
            </a:ext>
          </a:extLst>
        </xdr:cNvPr>
        <xdr:cNvSpPr/>
      </xdr:nvSpPr>
      <xdr:spPr>
        <a:xfrm>
          <a:off x="9829800" y="1023257"/>
          <a:ext cx="2526447" cy="646099"/>
        </a:xfrm>
        <a:prstGeom prst="wedgeRoundRectCallout">
          <a:avLst>
            <a:gd name="adj1" fmla="val -60209"/>
            <a:gd name="adj2" fmla="val 9385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容量市場システムに登録している事業者名を入力</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7139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2029</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9</xdr:row>
          <xdr:rowOff>5443</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10</xdr:col>
      <xdr:colOff>95249</xdr:colOff>
      <xdr:row>3</xdr:row>
      <xdr:rowOff>0</xdr:rowOff>
    </xdr:from>
    <xdr:ext cx="2646922" cy="600421"/>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109856" y="571500"/>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10</xdr:col>
      <xdr:colOff>44630</xdr:colOff>
      <xdr:row>19</xdr:row>
      <xdr:rowOff>122465</xdr:rowOff>
    </xdr:from>
    <xdr:ext cx="2646922" cy="600421"/>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8059237" y="3741965"/>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10</xdr:col>
      <xdr:colOff>108857</xdr:colOff>
      <xdr:row>6</xdr:row>
      <xdr:rowOff>108857</xdr:rowOff>
    </xdr:from>
    <xdr:ext cx="2925536" cy="1108509"/>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123464" y="1251857"/>
          <a:ext cx="2925536" cy="1108509"/>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注意</a:t>
          </a:r>
          <a:r>
            <a:rPr kumimoji="1" lang="en-US" altLang="ja-JP" sz="1200" b="0">
              <a:solidFill>
                <a:srgbClr val="FF0000"/>
              </a:solidFill>
              <a:latin typeface="Meiryo UI" panose="020B0604030504040204" pitchFamily="50" charset="-128"/>
              <a:ea typeface="Meiryo UI" panose="020B0604030504040204" pitchFamily="50" charset="-128"/>
            </a:rPr>
            <a:t>※</a:t>
          </a:r>
        </a:p>
        <a:p>
          <a:pPr algn="l"/>
          <a:r>
            <a:rPr kumimoji="1" lang="en-US" altLang="ja-JP" sz="1200" b="0">
              <a:solidFill>
                <a:srgbClr val="FF0000"/>
              </a:solidFill>
              <a:latin typeface="Meiryo UI" panose="020B0604030504040204" pitchFamily="50" charset="-128"/>
              <a:ea typeface="Meiryo UI" panose="020B0604030504040204" pitchFamily="50" charset="-128"/>
            </a:rPr>
            <a:t>EUE</a:t>
          </a:r>
          <a:r>
            <a:rPr kumimoji="1" lang="ja-JP" altLang="en-US" sz="1200" b="0">
              <a:solidFill>
                <a:srgbClr val="FF0000"/>
              </a:solidFill>
              <a:latin typeface="Meiryo UI" panose="020B0604030504040204" pitchFamily="50" charset="-128"/>
              <a:ea typeface="Meiryo UI" panose="020B0604030504040204" pitchFamily="50" charset="-128"/>
            </a:rPr>
            <a:t>チームの資料は１月はじまりの表となっている場合があるので、貼り付け時には</a:t>
          </a:r>
          <a:r>
            <a:rPr kumimoji="1" lang="en-US" altLang="ja-JP" sz="1200" b="0">
              <a:solidFill>
                <a:srgbClr val="FF0000"/>
              </a:solidFill>
              <a:latin typeface="Meiryo UI" panose="020B0604030504040204" pitchFamily="50" charset="-128"/>
              <a:ea typeface="Meiryo UI" panose="020B0604030504040204" pitchFamily="50" charset="-128"/>
            </a:rPr>
            <a:t>1</a:t>
          </a:r>
          <a:r>
            <a:rPr kumimoji="1" lang="ja-JP" altLang="en-US" sz="1200" b="0">
              <a:solidFill>
                <a:srgbClr val="FF0000"/>
              </a:solidFill>
              <a:latin typeface="Meiryo UI" panose="020B0604030504040204" pitchFamily="50" charset="-128"/>
              <a:ea typeface="Meiryo UI" panose="020B0604030504040204" pitchFamily="50" charset="-128"/>
            </a:rPr>
            <a:t>行目が何月になっているかを確認する事。</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10</xdr:col>
      <xdr:colOff>68036</xdr:colOff>
      <xdr:row>23</xdr:row>
      <xdr:rowOff>54429</xdr:rowOff>
    </xdr:from>
    <xdr:ext cx="2925536" cy="1108509"/>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082643" y="4435929"/>
          <a:ext cx="2925536" cy="1108509"/>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en-US" altLang="ja-JP" sz="1200" b="0">
              <a:solidFill>
                <a:srgbClr val="FF0000"/>
              </a:solidFill>
              <a:latin typeface="Meiryo UI" panose="020B0604030504040204" pitchFamily="50" charset="-128"/>
              <a:ea typeface="Meiryo UI" panose="020B0604030504040204" pitchFamily="50" charset="-128"/>
            </a:rPr>
            <a:t>※</a:t>
          </a:r>
          <a:r>
            <a:rPr kumimoji="1" lang="ja-JP" altLang="en-US" sz="1200" b="0">
              <a:solidFill>
                <a:srgbClr val="FF0000"/>
              </a:solidFill>
              <a:latin typeface="Meiryo UI" panose="020B0604030504040204" pitchFamily="50" charset="-128"/>
              <a:ea typeface="Meiryo UI" panose="020B0604030504040204" pitchFamily="50" charset="-128"/>
            </a:rPr>
            <a:t>注意</a:t>
          </a:r>
          <a:r>
            <a:rPr kumimoji="1" lang="en-US" altLang="ja-JP" sz="1200" b="0">
              <a:solidFill>
                <a:srgbClr val="FF0000"/>
              </a:solidFill>
              <a:latin typeface="Meiryo UI" panose="020B0604030504040204" pitchFamily="50" charset="-128"/>
              <a:ea typeface="Meiryo UI" panose="020B0604030504040204" pitchFamily="50" charset="-128"/>
            </a:rPr>
            <a:t>※</a:t>
          </a:r>
        </a:p>
        <a:p>
          <a:pPr algn="l"/>
          <a:r>
            <a:rPr kumimoji="1" lang="en-US" altLang="ja-JP" sz="1200" b="0">
              <a:solidFill>
                <a:srgbClr val="FF0000"/>
              </a:solidFill>
              <a:latin typeface="Meiryo UI" panose="020B0604030504040204" pitchFamily="50" charset="-128"/>
              <a:ea typeface="Meiryo UI" panose="020B0604030504040204" pitchFamily="50" charset="-128"/>
            </a:rPr>
            <a:t>EUE</a:t>
          </a:r>
          <a:r>
            <a:rPr kumimoji="1" lang="ja-JP" altLang="en-US" sz="1200" b="0">
              <a:solidFill>
                <a:srgbClr val="FF0000"/>
              </a:solidFill>
              <a:latin typeface="Meiryo UI" panose="020B0604030504040204" pitchFamily="50" charset="-128"/>
              <a:ea typeface="Meiryo UI" panose="020B0604030504040204" pitchFamily="50" charset="-128"/>
            </a:rPr>
            <a:t>チームの資料は１月はじまりの表となっている場合があるので、貼り付け時には</a:t>
          </a:r>
          <a:r>
            <a:rPr kumimoji="1" lang="en-US" altLang="ja-JP" sz="1200" b="0">
              <a:solidFill>
                <a:srgbClr val="FF0000"/>
              </a:solidFill>
              <a:latin typeface="Meiryo UI" panose="020B0604030504040204" pitchFamily="50" charset="-128"/>
              <a:ea typeface="Meiryo UI" panose="020B0604030504040204" pitchFamily="50" charset="-128"/>
            </a:rPr>
            <a:t>1</a:t>
          </a:r>
          <a:r>
            <a:rPr kumimoji="1" lang="ja-JP" altLang="en-US" sz="1200" b="0">
              <a:solidFill>
                <a:srgbClr val="FF0000"/>
              </a:solidFill>
              <a:latin typeface="Meiryo UI" panose="020B0604030504040204" pitchFamily="50" charset="-128"/>
              <a:ea typeface="Meiryo UI" panose="020B0604030504040204" pitchFamily="50" charset="-128"/>
            </a:rPr>
            <a:t>行目が何月になっているかを確認する事。</a:t>
          </a:r>
          <a:endParaRPr kumimoji="1" lang="en-US" altLang="ja-JP" sz="1200" b="0">
            <a:solidFill>
              <a:srgbClr val="FF0000"/>
            </a:solidFill>
            <a:latin typeface="Meiryo UI" panose="020B0604030504040204" pitchFamily="50" charset="-128"/>
            <a:ea typeface="Meiryo UI" panose="020B0604030504040204" pitchFamily="50" charset="-128"/>
          </a:endParaRPr>
        </a:p>
      </xdr:txBody>
    </xdr:sp>
    <xdr:clientData/>
  </xdr:oneCellAnchor>
  <xdr:oneCellAnchor>
    <xdr:from>
      <xdr:col>2</xdr:col>
      <xdr:colOff>100963</xdr:colOff>
      <xdr:row>15</xdr:row>
      <xdr:rowOff>69942</xdr:rowOff>
    </xdr:from>
    <xdr:ext cx="2646922" cy="600421"/>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2536642" y="2927442"/>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18</xdr:col>
      <xdr:colOff>44631</xdr:colOff>
      <xdr:row>7</xdr:row>
      <xdr:rowOff>94161</xdr:rowOff>
    </xdr:from>
    <xdr:ext cx="3925755" cy="1560468"/>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14087202" y="1465761"/>
          <a:ext cx="3925755" cy="1560468"/>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a:t>本シートはまだ何も更新していない</a:t>
          </a:r>
          <a:endParaRPr kumimoji="1" lang="en-US" altLang="ja-JP" sz="2000"/>
        </a:p>
        <a:p>
          <a:r>
            <a:rPr kumimoji="1" lang="ja-JP" altLang="en-US" sz="2000"/>
            <a:t>（</a:t>
          </a:r>
          <a:r>
            <a:rPr kumimoji="1" lang="en-US" altLang="ja-JP" sz="2000"/>
            <a:t>6/11 </a:t>
          </a:r>
          <a:r>
            <a:rPr kumimoji="1" lang="ja-JP" altLang="en-US" sz="2000"/>
            <a:t>市野）</a:t>
          </a:r>
          <a:endParaRPr kumimoji="1" lang="en-US" altLang="ja-JP" sz="2000"/>
        </a:p>
        <a:p>
          <a:r>
            <a:rPr kumimoji="1" lang="en-US" altLang="ja-JP" sz="2000"/>
            <a:t>8/5</a:t>
          </a:r>
          <a:r>
            <a:rPr kumimoji="1" lang="ja-JP" altLang="en-US" sz="2000"/>
            <a:t>：数値更新　礒崎</a:t>
          </a:r>
          <a:endParaRPr kumimoji="1" lang="en-US" altLang="ja-JP" sz="20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11</xdr:col>
      <xdr:colOff>178594</xdr:colOff>
      <xdr:row>4</xdr:row>
      <xdr:rowOff>166687</xdr:rowOff>
    </xdr:from>
    <xdr:ext cx="3925755" cy="75931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858250" y="928687"/>
          <a:ext cx="3925755" cy="759310"/>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本シートはまだ何も更新していない</a:t>
          </a:r>
          <a:endParaRPr kumimoji="1" lang="en-US" altLang="ja-JP" sz="2000"/>
        </a:p>
        <a:p>
          <a:r>
            <a:rPr kumimoji="1" lang="ja-JP" altLang="en-US" sz="2000"/>
            <a:t>（</a:t>
          </a:r>
          <a:r>
            <a:rPr kumimoji="1" lang="en-US" altLang="ja-JP" sz="2000"/>
            <a:t>6/11 </a:t>
          </a:r>
          <a:r>
            <a:rPr kumimoji="1" lang="ja-JP" altLang="en-US" sz="2000"/>
            <a:t>市野）</a:t>
          </a:r>
          <a:endParaRPr kumimoji="1" lang="en-US" altLang="ja-JP" sz="20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13</xdr:col>
      <xdr:colOff>89647</xdr:colOff>
      <xdr:row>2</xdr:row>
      <xdr:rowOff>33618</xdr:rowOff>
    </xdr:from>
    <xdr:ext cx="2646922" cy="600421"/>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8415618" y="414618"/>
          <a:ext cx="2646922" cy="600421"/>
        </a:xfrm>
        <a:prstGeom prst="rect">
          <a:avLst/>
        </a:prstGeom>
        <a:solidFill>
          <a:srgbClr val="FFCC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メイン</a:t>
          </a:r>
          <a:r>
            <a:rPr kumimoji="1" lang="en-US" altLang="ja-JP" sz="1200" b="0">
              <a:solidFill>
                <a:srgbClr val="FF0000"/>
              </a:solidFill>
              <a:latin typeface="Meiryo UI" panose="020B0604030504040204" pitchFamily="50" charset="-128"/>
              <a:ea typeface="Meiryo UI" panose="020B0604030504040204" pitchFamily="50" charset="-128"/>
            </a:rPr>
            <a:t>AX</a:t>
          </a:r>
          <a:r>
            <a:rPr kumimoji="1" lang="ja-JP" altLang="en-US" sz="1200" b="0">
              <a:solidFill>
                <a:srgbClr val="FF0000"/>
              </a:solidFill>
              <a:latin typeface="Meiryo UI" panose="020B0604030504040204" pitchFamily="50" charset="-128"/>
              <a:ea typeface="Meiryo UI" panose="020B0604030504040204" pitchFamily="50" charset="-128"/>
            </a:rPr>
            <a:t>時の値</a:t>
          </a:r>
          <a:endParaRPr kumimoji="1" lang="en-US" altLang="ja-JP" sz="1200" b="0">
            <a:solidFill>
              <a:srgbClr val="FF0000"/>
            </a:solidFill>
            <a:latin typeface="Meiryo UI" panose="020B0604030504040204" pitchFamily="50" charset="-128"/>
            <a:ea typeface="Meiryo UI" panose="020B0604030504040204" pitchFamily="50" charset="-128"/>
          </a:endParaRPr>
        </a:p>
        <a:p>
          <a:pPr algn="ctr"/>
          <a:r>
            <a:rPr kumimoji="1" lang="ja-JP" altLang="en-US" sz="1200" b="0">
              <a:solidFill>
                <a:srgbClr val="FF0000"/>
              </a:solidFill>
              <a:latin typeface="Meiryo UI" panose="020B0604030504040204" pitchFamily="50" charset="-128"/>
              <a:ea typeface="Meiryo UI" panose="020B0604030504040204" pitchFamily="50" charset="-128"/>
            </a:rPr>
            <a:t>（</a:t>
          </a:r>
          <a:r>
            <a:rPr kumimoji="1" lang="en-US" altLang="ja-JP" sz="1200" b="0">
              <a:solidFill>
                <a:srgbClr val="FF0000"/>
              </a:solidFill>
              <a:latin typeface="Meiryo UI" panose="020B0604030504040204" pitchFamily="50" charset="-128"/>
              <a:ea typeface="Meiryo UI" panose="020B0604030504040204" pitchFamily="50" charset="-128"/>
            </a:rPr>
            <a:t>2023</a:t>
          </a:r>
          <a:r>
            <a:rPr kumimoji="1" lang="ja-JP" altLang="en-US" sz="1200" b="0">
              <a:solidFill>
                <a:srgbClr val="FF0000"/>
              </a:solidFill>
              <a:latin typeface="Meiryo UI" panose="020B0604030504040204" pitchFamily="50" charset="-128"/>
              <a:ea typeface="Meiryo UI" panose="020B0604030504040204" pitchFamily="50" charset="-128"/>
            </a:rPr>
            <a:t>共計需要</a:t>
          </a:r>
          <a:r>
            <a:rPr kumimoji="1" lang="en-US" altLang="ja-JP" sz="1200" b="0">
              <a:solidFill>
                <a:srgbClr val="FF0000"/>
              </a:solidFill>
              <a:latin typeface="Meiryo UI" panose="020B0604030504040204" pitchFamily="50" charset="-128"/>
              <a:ea typeface="Meiryo UI" panose="020B0604030504040204" pitchFamily="50" charset="-128"/>
            </a:rPr>
            <a:t>_EUE</a:t>
          </a:r>
          <a:r>
            <a:rPr kumimoji="1" lang="ja-JP" altLang="en-US" sz="1200" b="0">
              <a:solidFill>
                <a:srgbClr val="FF0000"/>
              </a:solidFill>
              <a:latin typeface="Meiryo UI" panose="020B0604030504040204" pitchFamily="50" charset="-128"/>
              <a:ea typeface="Meiryo UI" panose="020B0604030504040204" pitchFamily="50" charset="-128"/>
            </a:rPr>
            <a:t>見直しあり）</a:t>
          </a:r>
        </a:p>
      </xdr:txBody>
    </xdr:sp>
    <xdr:clientData/>
  </xdr:oneCellAnchor>
  <xdr:oneCellAnchor>
    <xdr:from>
      <xdr:col>14</xdr:col>
      <xdr:colOff>35719</xdr:colOff>
      <xdr:row>8</xdr:row>
      <xdr:rowOff>59532</xdr:rowOff>
    </xdr:from>
    <xdr:ext cx="3925755" cy="759310"/>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8989219" y="1583532"/>
          <a:ext cx="3925755" cy="759310"/>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本シートはまだ何も更新していない</a:t>
          </a:r>
          <a:endParaRPr kumimoji="1" lang="en-US" altLang="ja-JP" sz="2000"/>
        </a:p>
        <a:p>
          <a:r>
            <a:rPr kumimoji="1" lang="ja-JP" altLang="en-US" sz="2000"/>
            <a:t>（</a:t>
          </a:r>
          <a:r>
            <a:rPr kumimoji="1" lang="en-US" altLang="ja-JP" sz="2000"/>
            <a:t>6/11 </a:t>
          </a:r>
          <a:r>
            <a:rPr kumimoji="1" lang="ja-JP" altLang="en-US" sz="2000"/>
            <a:t>市野）</a:t>
          </a:r>
          <a:endParaRPr kumimoji="1" lang="en-US" altLang="ja-JP" sz="20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hyperlink" Target="file:///\\hn2nasf01a\&#23481;&#37327;&#24066;&#22580;\19_&#12484;&#12540;&#12523;\&#38656;&#35201;&#26354;&#32218;&#20316;&#25104;&#35201;&#38936;\01_&#38656;&#35201;&#26354;&#32218;&#20316;&#25104;&#35201;&#38936;\2027\EUE&#35211;&#30452;&#12375;&#12354;&#12426;\&#35519;&#25972;&#20418;&#25968;\03%20&#25562;&#27700;kW&#20385;&#20516;\03%20&#35519;&#25972;&#20418;&#25968;&#31639;&#20986;" TargetMode="External"/><Relationship Id="rId7" Type="http://schemas.openxmlformats.org/officeDocument/2006/relationships/comments" Target="../comments1.xml"/><Relationship Id="rId2" Type="http://schemas.openxmlformats.org/officeDocument/2006/relationships/hyperlink" Target="file:///\\hn2nasf01a\&#23481;&#37327;&#24066;&#22580;\19_&#12484;&#12540;&#12523;\&#38656;&#35201;&#26354;&#32218;&#20316;&#25104;&#35201;&#38936;\01_&#38656;&#35201;&#26354;&#32218;&#20316;&#25104;&#35201;&#38936;\2027\EUE&#35211;&#30452;&#12375;&#12354;&#12426;\&#35519;&#25972;&#20418;&#25968;\03%20&#25562;&#27700;kW&#20385;&#20516;\03%20&#35519;&#25972;&#20418;&#25968;&#31639;&#20986;" TargetMode="External"/><Relationship Id="rId1" Type="http://schemas.openxmlformats.org/officeDocument/2006/relationships/hyperlink" Target="file:///\\hn2nasf01a\&#23481;&#37327;&#24066;&#22580;\19_&#12484;&#12540;&#12523;\&#38656;&#35201;&#26354;&#32218;&#20316;&#25104;&#35201;&#38936;\01_&#38656;&#35201;&#26354;&#32218;&#20316;&#25104;&#35201;&#38936;\2027\EUE&#35211;&#30452;&#12375;&#12354;&#12426;\&#35519;&#25972;&#20418;&#25968;\03%20&#25562;&#27700;kW&#20385;&#20516;\03%20&#35519;&#25972;&#20418;&#25968;&#31639;&#20986;"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hyperlink" Target="file:///\\hn2nasf01a\&#23481;&#37327;&#24066;&#22580;\19_&#12484;&#12540;&#12523;\&#38656;&#35201;&#26354;&#32218;&#20316;&#25104;&#35201;&#38936;\01_&#38656;&#35201;&#26354;&#32218;&#20316;&#25104;&#35201;&#38936;\2027\EUE&#35211;&#30452;&#12375;&#12354;&#12426;\&#35519;&#25972;&#20418;&#25968;\03%20&#25562;&#27700;kW&#20385;&#20516;\03%20&#35519;&#25972;&#20418;&#25968;&#31639;&#20986;"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1" tint="0.499984740745262"/>
    <pageSetUpPr fitToPage="1"/>
  </sheetPr>
  <dimension ref="A1:S60"/>
  <sheetViews>
    <sheetView showGridLines="0" zoomScale="70" zoomScaleNormal="70" workbookViewId="0"/>
  </sheetViews>
  <sheetFormatPr defaultColWidth="9" defaultRowHeight="15.75" x14ac:dyDescent="0.25"/>
  <cols>
    <col min="1" max="4" width="5.625" style="1" customWidth="1"/>
    <col min="5" max="5" width="10.25" style="1" customWidth="1"/>
    <col min="6" max="7" width="10.25" style="1" bestFit="1" customWidth="1"/>
    <col min="8" max="8" width="10.25" style="1" customWidth="1"/>
    <col min="9" max="16" width="10.25" style="1" bestFit="1" customWidth="1"/>
    <col min="17" max="18" width="5.625" style="1" customWidth="1"/>
    <col min="19" max="19" width="7.875" style="1" customWidth="1"/>
    <col min="20" max="20" width="5.625" style="1" customWidth="1"/>
    <col min="21" max="16384" width="9" style="1"/>
  </cols>
  <sheetData>
    <row r="1" spans="1:17" ht="16.5" x14ac:dyDescent="0.25">
      <c r="A1" s="36" t="s">
        <v>64</v>
      </c>
      <c r="B1" s="36"/>
      <c r="C1" s="36"/>
      <c r="D1" s="36"/>
      <c r="E1" s="36"/>
      <c r="F1" s="37" t="s">
        <v>65</v>
      </c>
      <c r="G1" s="37"/>
      <c r="H1" s="37"/>
      <c r="I1" s="38" t="s">
        <v>66</v>
      </c>
    </row>
    <row r="2" spans="1:17" ht="16.5" x14ac:dyDescent="0.25">
      <c r="A2" s="132" t="s">
        <v>0</v>
      </c>
      <c r="B2" s="133"/>
      <c r="C2" s="139"/>
      <c r="D2" s="140"/>
      <c r="E2" s="4"/>
      <c r="F2" s="4"/>
      <c r="G2" s="4"/>
      <c r="H2" s="4"/>
      <c r="I2" s="4"/>
      <c r="J2" s="4"/>
      <c r="K2" s="4"/>
      <c r="L2" s="4"/>
      <c r="M2" s="4"/>
      <c r="N2" s="4"/>
      <c r="O2" s="4"/>
      <c r="P2" s="4"/>
      <c r="Q2" s="4"/>
    </row>
    <row r="3" spans="1:17" ht="16.5" x14ac:dyDescent="0.25">
      <c r="A3" s="18"/>
      <c r="B3" s="18"/>
      <c r="C3" s="4"/>
      <c r="D3" s="4"/>
      <c r="E3" s="4"/>
      <c r="F3" s="4"/>
      <c r="G3" s="4"/>
      <c r="H3" s="4"/>
      <c r="I3" s="4"/>
      <c r="J3" s="4"/>
      <c r="K3" s="4"/>
      <c r="L3" s="4"/>
      <c r="M3" s="4"/>
      <c r="N3" s="4"/>
      <c r="O3" s="4"/>
      <c r="P3" s="4"/>
      <c r="Q3" s="4"/>
    </row>
    <row r="4" spans="1:17" ht="16.5" x14ac:dyDescent="0.25">
      <c r="A4" s="134" t="s">
        <v>106</v>
      </c>
      <c r="B4" s="134"/>
      <c r="C4" s="134"/>
      <c r="D4" s="134"/>
      <c r="E4" s="134"/>
      <c r="F4" s="134"/>
      <c r="G4" s="134"/>
      <c r="H4" s="134"/>
      <c r="I4" s="134"/>
      <c r="J4" s="134"/>
      <c r="K4" s="134"/>
      <c r="L4" s="134"/>
      <c r="M4" s="134"/>
      <c r="N4" s="134"/>
      <c r="O4" s="134"/>
      <c r="P4" s="134"/>
      <c r="Q4" s="134"/>
    </row>
    <row r="5" spans="1:17" ht="16.5" x14ac:dyDescent="0.25">
      <c r="A5" s="4"/>
      <c r="B5" s="4"/>
      <c r="C5" s="4"/>
      <c r="D5" s="4"/>
      <c r="E5" s="4"/>
      <c r="F5" s="4"/>
      <c r="G5" s="4"/>
      <c r="H5" s="4"/>
      <c r="I5" s="4"/>
      <c r="J5" s="4"/>
      <c r="K5" s="4"/>
      <c r="L5" s="4"/>
      <c r="M5" s="4"/>
      <c r="N5" s="14"/>
      <c r="O5" s="4"/>
      <c r="P5" s="4"/>
      <c r="Q5" s="4"/>
    </row>
    <row r="6" spans="1:17" ht="16.5" x14ac:dyDescent="0.25">
      <c r="A6" s="134" t="s">
        <v>93</v>
      </c>
      <c r="B6" s="134"/>
      <c r="C6" s="134"/>
      <c r="D6" s="134"/>
      <c r="E6" s="134"/>
      <c r="F6" s="134"/>
      <c r="G6" s="134"/>
      <c r="H6" s="134"/>
      <c r="I6" s="134"/>
      <c r="J6" s="134"/>
      <c r="K6" s="134"/>
      <c r="L6" s="134"/>
      <c r="M6" s="134"/>
      <c r="N6" s="134"/>
      <c r="O6" s="134"/>
      <c r="P6" s="134"/>
      <c r="Q6" s="134"/>
    </row>
    <row r="7" spans="1:17" ht="16.5" x14ac:dyDescent="0.25">
      <c r="A7" s="42"/>
      <c r="B7" s="42"/>
      <c r="C7" s="42"/>
      <c r="D7" s="42"/>
      <c r="E7" s="42"/>
      <c r="F7" s="42"/>
      <c r="G7" s="42"/>
      <c r="H7" s="42"/>
      <c r="I7" s="42"/>
      <c r="J7" s="42"/>
      <c r="K7" s="42"/>
      <c r="L7" s="42"/>
      <c r="M7" s="42"/>
      <c r="N7" s="42"/>
      <c r="O7" s="42"/>
      <c r="P7" s="42"/>
      <c r="Q7" s="42"/>
    </row>
    <row r="8" spans="1:17" ht="16.5" x14ac:dyDescent="0.25">
      <c r="A8" s="43" t="s">
        <v>75</v>
      </c>
      <c r="B8" s="42"/>
      <c r="C8" s="42"/>
      <c r="D8" s="42"/>
      <c r="E8" s="42"/>
      <c r="F8" s="42"/>
      <c r="G8" s="42"/>
      <c r="H8" s="42"/>
      <c r="I8" s="42"/>
      <c r="J8" s="42"/>
      <c r="K8" s="42"/>
      <c r="L8" s="42"/>
      <c r="M8" s="42"/>
      <c r="N8" s="42"/>
      <c r="O8" s="42"/>
      <c r="P8" s="42"/>
      <c r="Q8" s="42"/>
    </row>
    <row r="9" spans="1:17" ht="16.5" x14ac:dyDescent="0.25">
      <c r="A9" s="42"/>
      <c r="B9" s="43" t="s">
        <v>76</v>
      </c>
      <c r="C9" s="42"/>
      <c r="D9" s="42"/>
      <c r="E9" s="42"/>
      <c r="F9" s="42"/>
      <c r="G9" s="42"/>
      <c r="H9" s="42"/>
      <c r="I9" s="42"/>
      <c r="J9" s="42"/>
      <c r="K9" s="42"/>
      <c r="L9" s="42"/>
      <c r="M9" s="42"/>
      <c r="N9" s="42"/>
      <c r="O9" s="42"/>
      <c r="P9" s="42"/>
      <c r="Q9" s="42"/>
    </row>
    <row r="10" spans="1:17" ht="16.5" x14ac:dyDescent="0.25">
      <c r="C10" s="4"/>
      <c r="D10" s="4"/>
      <c r="E10" s="15"/>
      <c r="F10" s="15"/>
      <c r="G10" s="15"/>
      <c r="H10" s="15"/>
      <c r="I10" s="15"/>
      <c r="J10" s="15"/>
      <c r="K10" s="15"/>
      <c r="L10" s="15"/>
      <c r="M10" s="15"/>
      <c r="N10" s="15"/>
      <c r="O10" s="15"/>
      <c r="P10" s="15"/>
      <c r="Q10" s="4"/>
    </row>
    <row r="11" spans="1:17" ht="16.5" x14ac:dyDescent="0.25">
      <c r="A11" s="22"/>
      <c r="B11" s="22"/>
      <c r="C11" s="22"/>
      <c r="D11" s="22"/>
      <c r="E11" s="32"/>
      <c r="F11" s="32"/>
      <c r="G11" s="32"/>
      <c r="H11" s="32"/>
      <c r="I11" s="32"/>
      <c r="J11" s="32"/>
      <c r="K11" s="32"/>
      <c r="L11" s="101" t="s">
        <v>110</v>
      </c>
      <c r="M11" s="135" t="s">
        <v>111</v>
      </c>
      <c r="N11" s="135"/>
      <c r="O11" s="135"/>
      <c r="P11" s="135"/>
      <c r="Q11" s="135"/>
    </row>
    <row r="12" spans="1:17" ht="24" customHeight="1" x14ac:dyDescent="0.25">
      <c r="A12" s="113" t="s">
        <v>1</v>
      </c>
      <c r="B12" s="113"/>
      <c r="C12" s="113"/>
      <c r="D12" s="113"/>
      <c r="E12" s="136" t="s">
        <v>23</v>
      </c>
      <c r="F12" s="137"/>
      <c r="G12" s="137"/>
      <c r="H12" s="137"/>
      <c r="I12" s="137"/>
      <c r="J12" s="137"/>
      <c r="K12" s="137"/>
      <c r="L12" s="137"/>
      <c r="M12" s="137"/>
      <c r="N12" s="137"/>
      <c r="O12" s="137"/>
      <c r="P12" s="138"/>
      <c r="Q12" s="35" t="s">
        <v>2</v>
      </c>
    </row>
    <row r="13" spans="1:17" ht="24" customHeight="1" x14ac:dyDescent="0.25">
      <c r="A13" s="113" t="s">
        <v>3</v>
      </c>
      <c r="B13" s="113"/>
      <c r="C13" s="113"/>
      <c r="D13" s="113"/>
      <c r="E13" s="117">
        <v>9601</v>
      </c>
      <c r="F13" s="118"/>
      <c r="G13" s="118"/>
      <c r="H13" s="118"/>
      <c r="I13" s="118"/>
      <c r="J13" s="118"/>
      <c r="K13" s="118"/>
      <c r="L13" s="118"/>
      <c r="M13" s="118"/>
      <c r="N13" s="118"/>
      <c r="O13" s="118"/>
      <c r="P13" s="119"/>
      <c r="Q13" s="3"/>
    </row>
    <row r="14" spans="1:17" ht="30" customHeight="1" x14ac:dyDescent="0.25">
      <c r="A14" s="112" t="s">
        <v>4</v>
      </c>
      <c r="B14" s="112"/>
      <c r="C14" s="112"/>
      <c r="D14" s="112"/>
      <c r="E14" s="120" t="s">
        <v>41</v>
      </c>
      <c r="F14" s="121"/>
      <c r="G14" s="121"/>
      <c r="H14" s="121"/>
      <c r="I14" s="121"/>
      <c r="J14" s="121"/>
      <c r="K14" s="121"/>
      <c r="L14" s="121"/>
      <c r="M14" s="121"/>
      <c r="N14" s="121"/>
      <c r="O14" s="121"/>
      <c r="P14" s="122"/>
      <c r="Q14" s="3"/>
    </row>
    <row r="15" spans="1:17" ht="24" customHeight="1" x14ac:dyDescent="0.25">
      <c r="A15" s="113" t="s">
        <v>5</v>
      </c>
      <c r="B15" s="113"/>
      <c r="C15" s="113"/>
      <c r="D15" s="113"/>
      <c r="E15" s="123" t="s">
        <v>98</v>
      </c>
      <c r="F15" s="124"/>
      <c r="G15" s="124"/>
      <c r="H15" s="124"/>
      <c r="I15" s="124"/>
      <c r="J15" s="124"/>
      <c r="K15" s="124"/>
      <c r="L15" s="124"/>
      <c r="M15" s="124"/>
      <c r="N15" s="124"/>
      <c r="O15" s="124"/>
      <c r="P15" s="125"/>
      <c r="Q15" s="3"/>
    </row>
    <row r="16" spans="1:17" ht="24" customHeight="1" x14ac:dyDescent="0.25">
      <c r="A16" s="113" t="s">
        <v>6</v>
      </c>
      <c r="B16" s="113"/>
      <c r="C16" s="113"/>
      <c r="D16" s="113"/>
      <c r="E16" s="126" t="s">
        <v>67</v>
      </c>
      <c r="F16" s="127"/>
      <c r="G16" s="127"/>
      <c r="H16" s="127"/>
      <c r="I16" s="127"/>
      <c r="J16" s="127"/>
      <c r="K16" s="127"/>
      <c r="L16" s="127"/>
      <c r="M16" s="127"/>
      <c r="N16" s="127"/>
      <c r="O16" s="127"/>
      <c r="P16" s="128"/>
      <c r="Q16" s="3"/>
    </row>
    <row r="17" spans="1:19" ht="24" customHeight="1" x14ac:dyDescent="0.25">
      <c r="A17" s="113" t="s">
        <v>7</v>
      </c>
      <c r="B17" s="113"/>
      <c r="C17" s="113"/>
      <c r="D17" s="113"/>
      <c r="E17" s="129">
        <v>10000</v>
      </c>
      <c r="F17" s="130"/>
      <c r="G17" s="130"/>
      <c r="H17" s="130"/>
      <c r="I17" s="130"/>
      <c r="J17" s="130"/>
      <c r="K17" s="130"/>
      <c r="L17" s="130"/>
      <c r="M17" s="130"/>
      <c r="N17" s="130"/>
      <c r="O17" s="130"/>
      <c r="P17" s="131"/>
      <c r="Q17" s="13" t="s">
        <v>22</v>
      </c>
    </row>
    <row r="18" spans="1:19" ht="24" customHeight="1" x14ac:dyDescent="0.25">
      <c r="A18" s="112" t="s">
        <v>94</v>
      </c>
      <c r="B18" s="113"/>
      <c r="C18" s="113"/>
      <c r="D18" s="113"/>
      <c r="E18" s="35" t="s">
        <v>10</v>
      </c>
      <c r="F18" s="35" t="s">
        <v>11</v>
      </c>
      <c r="G18" s="35" t="s">
        <v>12</v>
      </c>
      <c r="H18" s="35" t="s">
        <v>13</v>
      </c>
      <c r="I18" s="35" t="s">
        <v>14</v>
      </c>
      <c r="J18" s="35" t="s">
        <v>15</v>
      </c>
      <c r="K18" s="35" t="s">
        <v>16</v>
      </c>
      <c r="L18" s="35" t="s">
        <v>17</v>
      </c>
      <c r="M18" s="35" t="s">
        <v>18</v>
      </c>
      <c r="N18" s="35" t="s">
        <v>19</v>
      </c>
      <c r="O18" s="35" t="s">
        <v>20</v>
      </c>
      <c r="P18" s="35" t="s">
        <v>21</v>
      </c>
      <c r="Q18" s="3"/>
    </row>
    <row r="19" spans="1:19" ht="24" customHeight="1" x14ac:dyDescent="0.25">
      <c r="A19" s="113"/>
      <c r="B19" s="113"/>
      <c r="C19" s="113"/>
      <c r="D19" s="113"/>
      <c r="E19" s="20">
        <v>2000</v>
      </c>
      <c r="F19" s="20">
        <v>2000</v>
      </c>
      <c r="G19" s="20">
        <v>2000</v>
      </c>
      <c r="H19" s="20">
        <v>2000</v>
      </c>
      <c r="I19" s="20">
        <v>2000</v>
      </c>
      <c r="J19" s="20">
        <v>2000</v>
      </c>
      <c r="K19" s="20">
        <v>2000</v>
      </c>
      <c r="L19" s="20">
        <v>2000</v>
      </c>
      <c r="M19" s="20">
        <v>2000</v>
      </c>
      <c r="N19" s="20">
        <v>2000</v>
      </c>
      <c r="O19" s="20">
        <v>2000</v>
      </c>
      <c r="P19" s="20">
        <v>2000</v>
      </c>
      <c r="Q19" s="13" t="s">
        <v>22</v>
      </c>
    </row>
    <row r="20" spans="1:19" ht="24" customHeight="1" x14ac:dyDescent="0.25">
      <c r="A20" s="112" t="s">
        <v>107</v>
      </c>
      <c r="B20" s="113"/>
      <c r="C20" s="113"/>
      <c r="D20" s="113"/>
      <c r="E20" s="35" t="s">
        <v>10</v>
      </c>
      <c r="F20" s="35" t="s">
        <v>11</v>
      </c>
      <c r="G20" s="35" t="s">
        <v>12</v>
      </c>
      <c r="H20" s="35" t="s">
        <v>13</v>
      </c>
      <c r="I20" s="35" t="s">
        <v>14</v>
      </c>
      <c r="J20" s="35" t="s">
        <v>15</v>
      </c>
      <c r="K20" s="35" t="s">
        <v>16</v>
      </c>
      <c r="L20" s="35" t="s">
        <v>17</v>
      </c>
      <c r="M20" s="35" t="s">
        <v>18</v>
      </c>
      <c r="N20" s="35" t="s">
        <v>19</v>
      </c>
      <c r="O20" s="35" t="s">
        <v>20</v>
      </c>
      <c r="P20" s="35" t="s">
        <v>21</v>
      </c>
      <c r="Q20" s="3"/>
    </row>
    <row r="21" spans="1:19" ht="24" customHeight="1" x14ac:dyDescent="0.25">
      <c r="A21" s="113"/>
      <c r="B21" s="113"/>
      <c r="C21" s="113"/>
      <c r="D21" s="113"/>
      <c r="E21" s="21">
        <v>8</v>
      </c>
      <c r="F21" s="21">
        <v>8</v>
      </c>
      <c r="G21" s="21">
        <v>8</v>
      </c>
      <c r="H21" s="21">
        <v>8</v>
      </c>
      <c r="I21" s="21">
        <v>8</v>
      </c>
      <c r="J21" s="21">
        <v>8</v>
      </c>
      <c r="K21" s="21">
        <v>8</v>
      </c>
      <c r="L21" s="21">
        <v>8</v>
      </c>
      <c r="M21" s="21">
        <v>8</v>
      </c>
      <c r="N21" s="21">
        <v>8</v>
      </c>
      <c r="O21" s="21">
        <v>8</v>
      </c>
      <c r="P21" s="21">
        <v>8</v>
      </c>
      <c r="Q21" s="13" t="s">
        <v>57</v>
      </c>
      <c r="R21" s="19"/>
      <c r="S21" s="34"/>
    </row>
    <row r="22" spans="1:19" ht="24" customHeight="1" x14ac:dyDescent="0.25">
      <c r="A22" s="112" t="s">
        <v>97</v>
      </c>
      <c r="B22" s="113"/>
      <c r="C22" s="113"/>
      <c r="D22" s="113"/>
      <c r="E22" s="35" t="s">
        <v>10</v>
      </c>
      <c r="F22" s="35" t="s">
        <v>11</v>
      </c>
      <c r="G22" s="35" t="s">
        <v>12</v>
      </c>
      <c r="H22" s="35" t="s">
        <v>13</v>
      </c>
      <c r="I22" s="35" t="s">
        <v>14</v>
      </c>
      <c r="J22" s="35" t="s">
        <v>15</v>
      </c>
      <c r="K22" s="35" t="s">
        <v>16</v>
      </c>
      <c r="L22" s="35" t="s">
        <v>17</v>
      </c>
      <c r="M22" s="35" t="s">
        <v>18</v>
      </c>
      <c r="N22" s="35" t="s">
        <v>19</v>
      </c>
      <c r="O22" s="35" t="s">
        <v>20</v>
      </c>
      <c r="P22" s="35" t="s">
        <v>21</v>
      </c>
      <c r="Q22" s="3"/>
    </row>
    <row r="23" spans="1:19" ht="24" customHeight="1" x14ac:dyDescent="0.25">
      <c r="A23" s="113"/>
      <c r="B23" s="113"/>
      <c r="C23" s="113"/>
      <c r="D23" s="113"/>
      <c r="E23" s="58">
        <v>16000</v>
      </c>
      <c r="F23" s="58">
        <v>16000</v>
      </c>
      <c r="G23" s="58">
        <v>16000</v>
      </c>
      <c r="H23" s="58">
        <v>16000</v>
      </c>
      <c r="I23" s="58">
        <v>16000</v>
      </c>
      <c r="J23" s="58">
        <v>16000</v>
      </c>
      <c r="K23" s="58">
        <v>16000</v>
      </c>
      <c r="L23" s="58">
        <v>16000</v>
      </c>
      <c r="M23" s="58">
        <v>16000</v>
      </c>
      <c r="N23" s="58">
        <v>16000</v>
      </c>
      <c r="O23" s="58">
        <v>16000</v>
      </c>
      <c r="P23" s="58">
        <v>16000</v>
      </c>
      <c r="Q23" s="13" t="s">
        <v>56</v>
      </c>
      <c r="S23" s="33"/>
    </row>
    <row r="24" spans="1:19" ht="24" customHeight="1" x14ac:dyDescent="0.25">
      <c r="A24" s="112" t="s">
        <v>42</v>
      </c>
      <c r="B24" s="113"/>
      <c r="C24" s="113"/>
      <c r="D24" s="113"/>
      <c r="E24" s="35" t="s">
        <v>10</v>
      </c>
      <c r="F24" s="35" t="s">
        <v>11</v>
      </c>
      <c r="G24" s="35" t="s">
        <v>12</v>
      </c>
      <c r="H24" s="35" t="s">
        <v>13</v>
      </c>
      <c r="I24" s="35" t="s">
        <v>14</v>
      </c>
      <c r="J24" s="35" t="s">
        <v>15</v>
      </c>
      <c r="K24" s="35" t="s">
        <v>16</v>
      </c>
      <c r="L24" s="35" t="s">
        <v>17</v>
      </c>
      <c r="M24" s="35" t="s">
        <v>18</v>
      </c>
      <c r="N24" s="35" t="s">
        <v>19</v>
      </c>
      <c r="O24" s="35" t="s">
        <v>20</v>
      </c>
      <c r="P24" s="35" t="s">
        <v>21</v>
      </c>
      <c r="Q24" s="3"/>
    </row>
    <row r="25" spans="1:19" ht="24" customHeight="1" x14ac:dyDescent="0.25">
      <c r="A25" s="113"/>
      <c r="B25" s="113"/>
      <c r="C25" s="113"/>
      <c r="D25" s="113"/>
      <c r="E25" s="23">
        <v>1</v>
      </c>
      <c r="F25" s="23">
        <v>0.97120233807530987</v>
      </c>
      <c r="G25" s="23">
        <v>0.97154134578022933</v>
      </c>
      <c r="H25" s="23">
        <v>1</v>
      </c>
      <c r="I25" s="23">
        <v>1</v>
      </c>
      <c r="J25" s="23">
        <v>1</v>
      </c>
      <c r="K25" s="23">
        <v>1</v>
      </c>
      <c r="L25" s="23">
        <v>0.88122350453334586</v>
      </c>
      <c r="M25" s="23">
        <v>0.93593555490061298</v>
      </c>
      <c r="N25" s="23">
        <v>0.91357720434794099</v>
      </c>
      <c r="O25" s="23">
        <v>0.94177044000188226</v>
      </c>
      <c r="P25" s="23">
        <v>0.97004454833501619</v>
      </c>
      <c r="Q25" s="13" t="s">
        <v>58</v>
      </c>
    </row>
    <row r="26" spans="1:19" ht="24" customHeight="1" x14ac:dyDescent="0.25">
      <c r="A26" s="113" t="s">
        <v>8</v>
      </c>
      <c r="B26" s="113"/>
      <c r="C26" s="113"/>
      <c r="D26" s="113"/>
      <c r="E26" s="114">
        <v>1931</v>
      </c>
      <c r="F26" s="115"/>
      <c r="G26" s="115"/>
      <c r="H26" s="115"/>
      <c r="I26" s="115"/>
      <c r="J26" s="115"/>
      <c r="K26" s="115"/>
      <c r="L26" s="115"/>
      <c r="M26" s="115"/>
      <c r="N26" s="115"/>
      <c r="O26" s="115"/>
      <c r="P26" s="116"/>
      <c r="Q26" s="13" t="s">
        <v>22</v>
      </c>
    </row>
    <row r="27" spans="1:19" ht="24" customHeight="1" x14ac:dyDescent="0.25">
      <c r="A27" s="113" t="s">
        <v>43</v>
      </c>
      <c r="B27" s="113"/>
      <c r="C27" s="113"/>
      <c r="D27" s="113"/>
      <c r="E27" s="35" t="s">
        <v>10</v>
      </c>
      <c r="F27" s="35" t="s">
        <v>11</v>
      </c>
      <c r="G27" s="35" t="s">
        <v>12</v>
      </c>
      <c r="H27" s="35" t="s">
        <v>13</v>
      </c>
      <c r="I27" s="35" t="s">
        <v>14</v>
      </c>
      <c r="J27" s="35" t="s">
        <v>15</v>
      </c>
      <c r="K27" s="35" t="s">
        <v>16</v>
      </c>
      <c r="L27" s="35" t="s">
        <v>17</v>
      </c>
      <c r="M27" s="35" t="s">
        <v>18</v>
      </c>
      <c r="N27" s="35" t="s">
        <v>19</v>
      </c>
      <c r="O27" s="35" t="s">
        <v>20</v>
      </c>
      <c r="P27" s="35" t="s">
        <v>21</v>
      </c>
      <c r="Q27" s="3"/>
    </row>
    <row r="28" spans="1:19" ht="24" customHeight="1" x14ac:dyDescent="0.25">
      <c r="A28" s="113"/>
      <c r="B28" s="113"/>
      <c r="C28" s="113"/>
      <c r="D28" s="113"/>
      <c r="E28" s="39">
        <v>2000</v>
      </c>
      <c r="F28" s="39">
        <v>2000</v>
      </c>
      <c r="G28" s="39">
        <v>2000</v>
      </c>
      <c r="H28" s="39">
        <v>2000</v>
      </c>
      <c r="I28" s="39">
        <v>2000</v>
      </c>
      <c r="J28" s="39">
        <v>2000</v>
      </c>
      <c r="K28" s="39">
        <v>2000</v>
      </c>
      <c r="L28" s="39">
        <v>2000</v>
      </c>
      <c r="M28" s="39">
        <v>2000</v>
      </c>
      <c r="N28" s="39">
        <v>2000</v>
      </c>
      <c r="O28" s="39">
        <v>2000</v>
      </c>
      <c r="P28" s="39">
        <v>2000</v>
      </c>
      <c r="Q28" s="13" t="s">
        <v>22</v>
      </c>
    </row>
    <row r="29" spans="1:19" ht="24" customHeight="1" x14ac:dyDescent="0.25">
      <c r="A29" s="112" t="s">
        <v>108</v>
      </c>
      <c r="B29" s="113"/>
      <c r="C29" s="113"/>
      <c r="D29" s="113"/>
      <c r="E29" s="35" t="s">
        <v>10</v>
      </c>
      <c r="F29" s="35" t="s">
        <v>11</v>
      </c>
      <c r="G29" s="35" t="s">
        <v>12</v>
      </c>
      <c r="H29" s="35" t="s">
        <v>13</v>
      </c>
      <c r="I29" s="35" t="s">
        <v>14</v>
      </c>
      <c r="J29" s="35" t="s">
        <v>15</v>
      </c>
      <c r="K29" s="35" t="s">
        <v>16</v>
      </c>
      <c r="L29" s="35" t="s">
        <v>17</v>
      </c>
      <c r="M29" s="35" t="s">
        <v>18</v>
      </c>
      <c r="N29" s="35" t="s">
        <v>19</v>
      </c>
      <c r="O29" s="35" t="s">
        <v>20</v>
      </c>
      <c r="P29" s="35" t="s">
        <v>21</v>
      </c>
      <c r="Q29" s="3"/>
    </row>
    <row r="30" spans="1:19" ht="24" customHeight="1" x14ac:dyDescent="0.25">
      <c r="A30" s="112"/>
      <c r="B30" s="113"/>
      <c r="C30" s="113"/>
      <c r="D30" s="113"/>
      <c r="E30" s="40">
        <v>8</v>
      </c>
      <c r="F30" s="40">
        <v>8</v>
      </c>
      <c r="G30" s="40">
        <v>8</v>
      </c>
      <c r="H30" s="40">
        <v>8</v>
      </c>
      <c r="I30" s="40">
        <v>8</v>
      </c>
      <c r="J30" s="40">
        <v>8</v>
      </c>
      <c r="K30" s="40">
        <v>8</v>
      </c>
      <c r="L30" s="40">
        <v>8</v>
      </c>
      <c r="M30" s="40">
        <v>8</v>
      </c>
      <c r="N30" s="40">
        <v>8</v>
      </c>
      <c r="O30" s="40">
        <v>8</v>
      </c>
      <c r="P30" s="40">
        <v>8</v>
      </c>
      <c r="Q30" s="13" t="s">
        <v>57</v>
      </c>
      <c r="R30" s="19"/>
    </row>
    <row r="31" spans="1:19" ht="24" customHeight="1" x14ac:dyDescent="0.25">
      <c r="A31" s="112" t="s">
        <v>99</v>
      </c>
      <c r="B31" s="113"/>
      <c r="C31" s="113"/>
      <c r="D31" s="113"/>
      <c r="E31" s="35" t="s">
        <v>10</v>
      </c>
      <c r="F31" s="35" t="s">
        <v>11</v>
      </c>
      <c r="G31" s="35" t="s">
        <v>12</v>
      </c>
      <c r="H31" s="35" t="s">
        <v>13</v>
      </c>
      <c r="I31" s="35" t="s">
        <v>14</v>
      </c>
      <c r="J31" s="35" t="s">
        <v>15</v>
      </c>
      <c r="K31" s="35" t="s">
        <v>16</v>
      </c>
      <c r="L31" s="35" t="s">
        <v>17</v>
      </c>
      <c r="M31" s="35" t="s">
        <v>18</v>
      </c>
      <c r="N31" s="35" t="s">
        <v>19</v>
      </c>
      <c r="O31" s="35" t="s">
        <v>20</v>
      </c>
      <c r="P31" s="35" t="s">
        <v>21</v>
      </c>
      <c r="Q31" s="3"/>
    </row>
    <row r="32" spans="1:19" ht="24" customHeight="1" x14ac:dyDescent="0.25">
      <c r="A32" s="113"/>
      <c r="B32" s="113"/>
      <c r="C32" s="113"/>
      <c r="D32" s="113"/>
      <c r="E32" s="58">
        <v>16000</v>
      </c>
      <c r="F32" s="58">
        <v>16000</v>
      </c>
      <c r="G32" s="58">
        <v>16000</v>
      </c>
      <c r="H32" s="58">
        <v>16000</v>
      </c>
      <c r="I32" s="58">
        <v>16000</v>
      </c>
      <c r="J32" s="58">
        <v>16000</v>
      </c>
      <c r="K32" s="58">
        <v>16000</v>
      </c>
      <c r="L32" s="58">
        <v>16000</v>
      </c>
      <c r="M32" s="58">
        <v>16000</v>
      </c>
      <c r="N32" s="58">
        <v>16000</v>
      </c>
      <c r="O32" s="58">
        <v>16000</v>
      </c>
      <c r="P32" s="58">
        <v>16000</v>
      </c>
      <c r="Q32" s="13" t="s">
        <v>56</v>
      </c>
      <c r="R32" s="19"/>
    </row>
    <row r="33" spans="1:17" ht="24" customHeight="1" x14ac:dyDescent="0.25">
      <c r="A33" s="112" t="s">
        <v>44</v>
      </c>
      <c r="B33" s="113"/>
      <c r="C33" s="113"/>
      <c r="D33" s="113"/>
      <c r="E33" s="35" t="s">
        <v>10</v>
      </c>
      <c r="F33" s="35" t="s">
        <v>11</v>
      </c>
      <c r="G33" s="35" t="s">
        <v>12</v>
      </c>
      <c r="H33" s="35" t="s">
        <v>13</v>
      </c>
      <c r="I33" s="35" t="s">
        <v>14</v>
      </c>
      <c r="J33" s="35" t="s">
        <v>15</v>
      </c>
      <c r="K33" s="35" t="s">
        <v>16</v>
      </c>
      <c r="L33" s="35" t="s">
        <v>17</v>
      </c>
      <c r="M33" s="35" t="s">
        <v>18</v>
      </c>
      <c r="N33" s="35" t="s">
        <v>19</v>
      </c>
      <c r="O33" s="35" t="s">
        <v>20</v>
      </c>
      <c r="P33" s="35" t="s">
        <v>21</v>
      </c>
      <c r="Q33" s="3"/>
    </row>
    <row r="34" spans="1:17" ht="24" customHeight="1" x14ac:dyDescent="0.25">
      <c r="A34" s="113"/>
      <c r="B34" s="113"/>
      <c r="C34" s="113"/>
      <c r="D34" s="113"/>
      <c r="E34" s="23">
        <v>1</v>
      </c>
      <c r="F34" s="23">
        <v>0.97120233807530987</v>
      </c>
      <c r="G34" s="23">
        <v>0.97154134578022933</v>
      </c>
      <c r="H34" s="23">
        <v>1</v>
      </c>
      <c r="I34" s="23">
        <v>1</v>
      </c>
      <c r="J34" s="23">
        <v>1</v>
      </c>
      <c r="K34" s="23">
        <v>1</v>
      </c>
      <c r="L34" s="23">
        <v>0.88122350453334586</v>
      </c>
      <c r="M34" s="23">
        <v>0.93593555490061298</v>
      </c>
      <c r="N34" s="23">
        <v>0.91357720434794099</v>
      </c>
      <c r="O34" s="23">
        <v>0.94177044000188226</v>
      </c>
      <c r="P34" s="23">
        <v>0.97004454833501619</v>
      </c>
      <c r="Q34" s="13" t="s">
        <v>59</v>
      </c>
    </row>
    <row r="35" spans="1:17" ht="24" customHeight="1" x14ac:dyDescent="0.25">
      <c r="A35" s="113" t="s">
        <v>9</v>
      </c>
      <c r="B35" s="113"/>
      <c r="C35" s="113"/>
      <c r="D35" s="113"/>
      <c r="E35" s="114">
        <v>1931</v>
      </c>
      <c r="F35" s="115"/>
      <c r="G35" s="115"/>
      <c r="H35" s="115"/>
      <c r="I35" s="115"/>
      <c r="J35" s="115"/>
      <c r="K35" s="115"/>
      <c r="L35" s="115"/>
      <c r="M35" s="115"/>
      <c r="N35" s="115"/>
      <c r="O35" s="115"/>
      <c r="P35" s="116"/>
      <c r="Q35" s="13" t="s">
        <v>22</v>
      </c>
    </row>
    <row r="36" spans="1:17" x14ac:dyDescent="0.25">
      <c r="A36" s="24" t="s">
        <v>24</v>
      </c>
      <c r="B36" s="24"/>
      <c r="C36" s="24"/>
      <c r="D36" s="56"/>
      <c r="E36" s="56"/>
      <c r="F36" s="56"/>
      <c r="G36" s="56"/>
      <c r="H36" s="56"/>
      <c r="I36" s="56"/>
      <c r="J36" s="56"/>
      <c r="K36" s="56"/>
      <c r="L36" s="56"/>
      <c r="M36" s="56"/>
      <c r="N36" s="56"/>
    </row>
    <row r="37" spans="1:17" x14ac:dyDescent="0.25">
      <c r="A37" s="56" t="s">
        <v>122</v>
      </c>
      <c r="B37" s="24"/>
      <c r="C37" s="24"/>
      <c r="D37" s="24"/>
      <c r="E37" s="24"/>
      <c r="F37" s="24"/>
      <c r="G37" s="56"/>
      <c r="H37" s="56"/>
      <c r="I37" s="56"/>
      <c r="J37" s="56"/>
      <c r="K37" s="56"/>
      <c r="L37" s="56"/>
      <c r="M37" s="56"/>
      <c r="N37" s="56"/>
    </row>
    <row r="38" spans="1:17" x14ac:dyDescent="0.25">
      <c r="A38" s="24"/>
      <c r="B38" s="24" t="s">
        <v>114</v>
      </c>
      <c r="C38" s="24"/>
      <c r="D38" s="24"/>
      <c r="E38" s="24"/>
      <c r="F38" s="24"/>
      <c r="G38" s="56"/>
      <c r="H38" s="56"/>
      <c r="I38" s="56"/>
      <c r="J38" s="56"/>
      <c r="K38" s="56"/>
      <c r="L38" s="56"/>
      <c r="M38" s="56"/>
      <c r="N38" s="56"/>
    </row>
    <row r="39" spans="1:17" x14ac:dyDescent="0.25">
      <c r="A39" s="24"/>
      <c r="B39" s="24" t="s">
        <v>62</v>
      </c>
      <c r="C39" s="24"/>
      <c r="D39" s="24"/>
      <c r="E39" s="24"/>
      <c r="F39" s="24"/>
      <c r="G39" s="56"/>
      <c r="H39" s="56"/>
      <c r="I39" s="56"/>
      <c r="J39" s="56"/>
      <c r="K39" s="56"/>
      <c r="L39" s="56"/>
      <c r="M39" s="56"/>
      <c r="N39" s="56"/>
    </row>
    <row r="40" spans="1:17" x14ac:dyDescent="0.25">
      <c r="A40" s="24"/>
      <c r="B40" s="56" t="s">
        <v>115</v>
      </c>
      <c r="C40" s="24"/>
      <c r="D40" s="24"/>
      <c r="E40" s="24"/>
      <c r="F40" s="24"/>
      <c r="G40" s="56"/>
      <c r="H40" s="56"/>
      <c r="I40" s="56"/>
      <c r="J40" s="56"/>
      <c r="K40" s="56"/>
      <c r="L40" s="56"/>
      <c r="M40" s="56"/>
      <c r="N40" s="56"/>
    </row>
    <row r="41" spans="1:17" x14ac:dyDescent="0.25">
      <c r="A41" s="24"/>
      <c r="B41" s="24" t="s">
        <v>116</v>
      </c>
      <c r="C41" s="24"/>
      <c r="D41" s="24"/>
      <c r="E41" s="24"/>
      <c r="F41" s="24"/>
      <c r="G41" s="56"/>
      <c r="H41" s="56"/>
      <c r="I41" s="56"/>
      <c r="J41" s="56"/>
      <c r="K41" s="56"/>
      <c r="L41" s="56"/>
      <c r="M41" s="56"/>
      <c r="N41" s="56"/>
    </row>
    <row r="42" spans="1:17" x14ac:dyDescent="0.25">
      <c r="A42" s="24"/>
      <c r="B42" s="24" t="s">
        <v>117</v>
      </c>
      <c r="C42" s="24"/>
      <c r="D42" s="24"/>
      <c r="E42" s="24"/>
      <c r="F42" s="24"/>
      <c r="G42" s="56"/>
      <c r="H42" s="56"/>
      <c r="I42" s="56"/>
      <c r="J42" s="56"/>
      <c r="K42" s="56"/>
      <c r="L42" s="56"/>
      <c r="M42" s="56"/>
      <c r="N42" s="56"/>
    </row>
    <row r="43" spans="1:17" x14ac:dyDescent="0.25">
      <c r="A43" s="24"/>
      <c r="B43" s="56" t="s">
        <v>118</v>
      </c>
      <c r="C43" s="24"/>
      <c r="D43" s="24"/>
      <c r="E43" s="24"/>
      <c r="F43" s="24"/>
      <c r="G43" s="56"/>
      <c r="H43" s="56"/>
      <c r="I43" s="56"/>
      <c r="J43" s="56"/>
      <c r="K43" s="56"/>
      <c r="L43" s="56"/>
      <c r="M43" s="56"/>
      <c r="N43" s="56"/>
    </row>
    <row r="44" spans="1:17" x14ac:dyDescent="0.25">
      <c r="A44" s="24"/>
      <c r="B44" s="56" t="s">
        <v>109</v>
      </c>
      <c r="C44" s="24"/>
      <c r="D44" s="24"/>
      <c r="E44" s="24"/>
      <c r="F44" s="24"/>
      <c r="G44" s="56"/>
      <c r="H44" s="56"/>
      <c r="I44" s="56"/>
      <c r="J44" s="56"/>
      <c r="K44" s="56"/>
      <c r="L44" s="56"/>
      <c r="M44" s="56"/>
      <c r="N44" s="56"/>
    </row>
    <row r="45" spans="1:17" s="56" customFormat="1" x14ac:dyDescent="0.25">
      <c r="A45" s="24"/>
      <c r="B45" s="56" t="s">
        <v>119</v>
      </c>
      <c r="C45" s="24"/>
      <c r="D45" s="24"/>
      <c r="E45" s="24"/>
      <c r="F45" s="24"/>
    </row>
    <row r="46" spans="1:17" s="56" customFormat="1" x14ac:dyDescent="0.25">
      <c r="A46" s="24"/>
      <c r="B46" s="56" t="s">
        <v>112</v>
      </c>
      <c r="C46" s="24"/>
    </row>
    <row r="47" spans="1:17" x14ac:dyDescent="0.25">
      <c r="A47" s="24"/>
      <c r="B47" s="56" t="s">
        <v>101</v>
      </c>
      <c r="C47" s="24"/>
      <c r="D47" s="24"/>
      <c r="E47" s="24"/>
      <c r="F47" s="24"/>
      <c r="G47" s="56"/>
      <c r="H47" s="56"/>
      <c r="I47" s="56"/>
      <c r="J47" s="56"/>
      <c r="K47" s="56"/>
      <c r="L47" s="56"/>
      <c r="M47" s="56"/>
      <c r="N47" s="56"/>
    </row>
    <row r="48" spans="1:17" x14ac:dyDescent="0.25">
      <c r="A48" s="24"/>
      <c r="B48" s="24" t="s">
        <v>60</v>
      </c>
      <c r="C48" s="24"/>
      <c r="D48" s="24"/>
      <c r="E48" s="24"/>
      <c r="F48" s="24"/>
      <c r="G48" s="56"/>
      <c r="H48" s="56"/>
      <c r="I48" s="56"/>
      <c r="J48" s="56"/>
      <c r="K48" s="56"/>
      <c r="L48" s="56"/>
      <c r="M48" s="56"/>
      <c r="N48" s="56"/>
    </row>
    <row r="49" spans="1:14" x14ac:dyDescent="0.25">
      <c r="A49" s="24"/>
      <c r="B49" s="24" t="s">
        <v>92</v>
      </c>
      <c r="C49" s="24"/>
      <c r="D49" s="24"/>
      <c r="E49" s="24"/>
      <c r="F49" s="24"/>
      <c r="G49" s="56"/>
      <c r="H49" s="56"/>
      <c r="I49" s="56"/>
      <c r="J49" s="56"/>
      <c r="K49" s="56"/>
      <c r="L49" s="56"/>
      <c r="M49" s="56"/>
      <c r="N49" s="56"/>
    </row>
    <row r="50" spans="1:14" x14ac:dyDescent="0.25">
      <c r="A50" s="24"/>
      <c r="B50" s="24"/>
      <c r="C50" s="24"/>
      <c r="D50" s="24"/>
      <c r="E50" s="24"/>
      <c r="F50" s="24"/>
      <c r="G50" s="56"/>
      <c r="H50" s="56"/>
      <c r="I50" s="56"/>
      <c r="J50" s="56"/>
      <c r="K50" s="56"/>
      <c r="L50" s="56"/>
      <c r="M50" s="56"/>
      <c r="N50" s="56"/>
    </row>
    <row r="51" spans="1:14" x14ac:dyDescent="0.25">
      <c r="A51" s="56" t="s">
        <v>123</v>
      </c>
      <c r="B51" s="24"/>
      <c r="C51" s="24"/>
      <c r="D51" s="24"/>
      <c r="E51" s="24"/>
      <c r="F51" s="24"/>
      <c r="G51" s="56"/>
      <c r="H51" s="56"/>
      <c r="I51" s="56"/>
      <c r="J51" s="56"/>
      <c r="K51" s="56"/>
      <c r="L51" s="56"/>
      <c r="M51" s="56"/>
      <c r="N51" s="56"/>
    </row>
    <row r="52" spans="1:14" x14ac:dyDescent="0.25">
      <c r="A52" s="24"/>
      <c r="B52" s="24" t="s">
        <v>113</v>
      </c>
      <c r="C52" s="24"/>
      <c r="D52" s="24"/>
      <c r="E52" s="24"/>
      <c r="F52" s="24"/>
      <c r="G52" s="56"/>
      <c r="H52" s="56"/>
      <c r="I52" s="56"/>
      <c r="J52" s="56"/>
      <c r="K52" s="56"/>
      <c r="L52" s="56"/>
      <c r="M52" s="56"/>
      <c r="N52" s="56"/>
    </row>
    <row r="53" spans="1:14" s="56" customFormat="1" x14ac:dyDescent="0.25">
      <c r="A53" s="24"/>
      <c r="B53" s="56" t="s">
        <v>120</v>
      </c>
      <c r="C53" s="24"/>
      <c r="D53" s="24"/>
      <c r="E53" s="24"/>
      <c r="F53" s="24"/>
    </row>
    <row r="54" spans="1:14" x14ac:dyDescent="0.25">
      <c r="A54" s="24"/>
      <c r="B54" s="56" t="s">
        <v>100</v>
      </c>
      <c r="C54" s="24"/>
      <c r="D54" s="24"/>
      <c r="E54" s="24"/>
      <c r="F54" s="24"/>
      <c r="G54" s="56"/>
      <c r="H54" s="56"/>
      <c r="I54" s="56"/>
      <c r="J54" s="56"/>
      <c r="K54" s="56"/>
      <c r="L54" s="56"/>
      <c r="M54" s="56"/>
      <c r="N54" s="56"/>
    </row>
    <row r="55" spans="1:14" x14ac:dyDescent="0.25">
      <c r="A55" s="24"/>
      <c r="B55" s="24" t="s">
        <v>124</v>
      </c>
      <c r="C55" s="24"/>
      <c r="D55" s="24"/>
      <c r="E55" s="24"/>
      <c r="F55" s="24"/>
      <c r="G55" s="56"/>
      <c r="H55" s="56"/>
      <c r="I55" s="56"/>
      <c r="J55" s="56"/>
      <c r="K55" s="56"/>
      <c r="L55" s="56"/>
      <c r="M55" s="56"/>
      <c r="N55" s="56"/>
    </row>
    <row r="56" spans="1:14" s="56" customFormat="1" x14ac:dyDescent="0.25">
      <c r="A56" s="24"/>
      <c r="B56" s="56" t="s">
        <v>121</v>
      </c>
      <c r="C56" s="24"/>
      <c r="D56" s="24"/>
      <c r="E56" s="24"/>
      <c r="F56" s="24"/>
    </row>
    <row r="57" spans="1:14" x14ac:dyDescent="0.25">
      <c r="A57" s="24"/>
      <c r="B57" s="56" t="s">
        <v>104</v>
      </c>
      <c r="C57" s="24"/>
      <c r="D57" s="56"/>
      <c r="E57" s="56"/>
      <c r="F57" s="56"/>
      <c r="G57" s="56"/>
      <c r="H57" s="56"/>
      <c r="I57" s="56"/>
      <c r="J57" s="56"/>
      <c r="K57" s="56"/>
      <c r="L57" s="56"/>
      <c r="M57" s="56"/>
      <c r="N57" s="56"/>
    </row>
    <row r="58" spans="1:14" x14ac:dyDescent="0.25">
      <c r="A58" s="24"/>
      <c r="B58" s="56" t="s">
        <v>102</v>
      </c>
      <c r="C58" s="24"/>
      <c r="D58" s="56"/>
      <c r="E58" s="56"/>
      <c r="F58" s="56"/>
      <c r="G58" s="56"/>
      <c r="H58" s="56"/>
      <c r="I58" s="56"/>
      <c r="J58" s="56"/>
      <c r="K58" s="56"/>
      <c r="L58" s="56"/>
      <c r="M58" s="56"/>
      <c r="N58" s="56"/>
    </row>
    <row r="59" spans="1:14" x14ac:dyDescent="0.25">
      <c r="A59" s="24"/>
      <c r="B59" s="56" t="s">
        <v>61</v>
      </c>
      <c r="C59" s="24"/>
      <c r="D59" s="56"/>
      <c r="E59" s="56"/>
      <c r="F59" s="56"/>
      <c r="G59" s="56"/>
      <c r="H59" s="56"/>
      <c r="I59" s="56"/>
      <c r="J59" s="56"/>
      <c r="K59" s="56"/>
      <c r="L59" s="56"/>
      <c r="M59" s="56"/>
      <c r="N59" s="56"/>
    </row>
    <row r="60" spans="1:14" x14ac:dyDescent="0.25">
      <c r="A60" s="24"/>
      <c r="B60" s="56" t="s">
        <v>103</v>
      </c>
      <c r="C60" s="24"/>
      <c r="D60" s="56"/>
      <c r="E60" s="56"/>
      <c r="F60" s="56"/>
      <c r="G60" s="56"/>
      <c r="H60" s="56"/>
      <c r="I60" s="56"/>
      <c r="J60" s="56"/>
      <c r="K60" s="56"/>
      <c r="L60" s="56"/>
      <c r="M60" s="56"/>
      <c r="N60" s="56"/>
    </row>
  </sheetData>
  <mergeCells count="29">
    <mergeCell ref="A2:B2"/>
    <mergeCell ref="A6:Q6"/>
    <mergeCell ref="M11:Q11"/>
    <mergeCell ref="A12:D12"/>
    <mergeCell ref="E12:P12"/>
    <mergeCell ref="A4:Q4"/>
    <mergeCell ref="C2:D2"/>
    <mergeCell ref="A20:D21"/>
    <mergeCell ref="A13:D13"/>
    <mergeCell ref="E13:P13"/>
    <mergeCell ref="A14:D14"/>
    <mergeCell ref="E14:P14"/>
    <mergeCell ref="A15:D15"/>
    <mergeCell ref="E15:P15"/>
    <mergeCell ref="A16:D16"/>
    <mergeCell ref="E16:P16"/>
    <mergeCell ref="A17:D17"/>
    <mergeCell ref="E17:P17"/>
    <mergeCell ref="A18:D19"/>
    <mergeCell ref="A31:D32"/>
    <mergeCell ref="A33:D34"/>
    <mergeCell ref="A35:D35"/>
    <mergeCell ref="E35:P35"/>
    <mergeCell ref="A22:D23"/>
    <mergeCell ref="A24:D25"/>
    <mergeCell ref="A26:D26"/>
    <mergeCell ref="E26:P26"/>
    <mergeCell ref="A27:D28"/>
    <mergeCell ref="A29:D30"/>
  </mergeCells>
  <phoneticPr fontId="2"/>
  <conditionalFormatting sqref="E19:P19">
    <cfRule type="cellIs" dxfId="8" priority="7" operator="greaterThan">
      <formula>$E$17</formula>
    </cfRule>
  </conditionalFormatting>
  <conditionalFormatting sqref="E30:P30">
    <cfRule type="expression" dxfId="7" priority="5">
      <formula>E23&lt;E32</formula>
    </cfRule>
  </conditionalFormatting>
  <conditionalFormatting sqref="E32:P32">
    <cfRule type="cellIs" dxfId="6" priority="4" operator="greaterThan">
      <formula>E23</formula>
    </cfRule>
  </conditionalFormatting>
  <conditionalFormatting sqref="E28:P28">
    <cfRule type="cellIs" dxfId="5" priority="3" operator="greaterThan">
      <formula>E19</formula>
    </cfRule>
  </conditionalFormatting>
  <conditionalFormatting sqref="E26:P26">
    <cfRule type="cellIs" dxfId="4" priority="2" operator="lessThan">
      <formula>1000</formula>
    </cfRule>
  </conditionalFormatting>
  <conditionalFormatting sqref="E35:P35">
    <cfRule type="cellIs" dxfId="3" priority="1" operator="lessThan">
      <formula>1000</formula>
    </cfRule>
  </conditionalFormatting>
  <dataValidations count="7">
    <dataValidation type="whole" operator="greaterThanOrEqual" allowBlank="1" showInputMessage="1" showErrorMessage="1" sqref="E30:P30" xr:uid="{00000000-0002-0000-0000-000000000000}">
      <formula1>3</formula1>
    </dataValidation>
    <dataValidation type="whole" operator="lessThanOrEqual" allowBlank="1" showInputMessage="1" showErrorMessage="1" error="設備容量以下の整数値で入力してください" sqref="E19:P19" xr:uid="{00000000-0002-0000-0000-000001000000}">
      <formula1>$E$17</formula1>
    </dataValidation>
    <dataValidation type="list" allowBlank="1" showInputMessage="1" showErrorMessage="1" sqref="E16:P16" xr:uid="{00000000-0002-0000-0000-000002000000}">
      <formula1>"北海道,東北,東京,中部,北陸,関西,中国,四国,九州"</formula1>
    </dataValidation>
    <dataValidation type="whole" operator="greaterThanOrEqual" allowBlank="1" showInputMessage="1" showErrorMessage="1" error="整数値で入力してください" sqref="E17:P17" xr:uid="{00000000-0002-0000-0000-000003000000}">
      <formula1>1000</formula1>
    </dataValidation>
    <dataValidation type="whole" operator="greaterThanOrEqual" allowBlank="1" showInputMessage="1" showErrorMessage="1" error="3以上の整数値で入力してください" sqref="E21:P21" xr:uid="{00000000-0002-0000-0000-000004000000}">
      <formula1>3</formula1>
    </dataValidation>
    <dataValidation type="whole" operator="lessThanOrEqual" allowBlank="1" showInputMessage="1" showErrorMessage="1" error="各月の送電可能電力以下の整数値で入力してください" sqref="E28:P28" xr:uid="{00000000-0002-0000-0000-000005000000}">
      <formula1>E19</formula1>
    </dataValidation>
    <dataValidation type="list" allowBlank="1" showInputMessage="1" showErrorMessage="1" sqref="E15:P15" xr:uid="{8A3A523C-922E-4B0E-82C8-E95F5D96DD32}">
      <formula1>"揚水（純揚水）,蓄電池"</formula1>
    </dataValidation>
  </dataValidations>
  <pageMargins left="0.11811023622047245" right="0.11811023622047245" top="0.35433070866141736" bottom="0.35433070866141736" header="0.31496062992125984" footer="0.31496062992125984"/>
  <pageSetup paperSize="9" scale="5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161925</xdr:colOff>
                    <xdr:row>7</xdr:row>
                    <xdr:rowOff>152400</xdr:rowOff>
                  </from>
                  <to>
                    <xdr:col>1</xdr:col>
                    <xdr:colOff>95250</xdr:colOff>
                    <xdr:row>9</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AB149-699C-4D65-8CB7-F108FD0E8ADA}">
  <sheetPr>
    <pageSetUpPr fitToPage="1"/>
  </sheetPr>
  <dimension ref="A1:S61"/>
  <sheetViews>
    <sheetView showGridLines="0" tabSelected="1" zoomScale="70" zoomScaleNormal="70" workbookViewId="0"/>
  </sheetViews>
  <sheetFormatPr defaultColWidth="9" defaultRowHeight="15.75" x14ac:dyDescent="0.25"/>
  <cols>
    <col min="1" max="4" width="5.625" style="1" customWidth="1"/>
    <col min="5" max="5" width="10.25" style="1" customWidth="1"/>
    <col min="6" max="16" width="10.25" style="1" bestFit="1" customWidth="1"/>
    <col min="17" max="18" width="5.625" style="1" customWidth="1"/>
    <col min="19" max="19" width="7.875" style="1" customWidth="1"/>
    <col min="20" max="20" width="5.625" style="1" customWidth="1"/>
    <col min="21" max="16384" width="9" style="1"/>
  </cols>
  <sheetData>
    <row r="1" spans="1:17" ht="16.5" x14ac:dyDescent="0.25">
      <c r="A1" s="36" t="s">
        <v>64</v>
      </c>
      <c r="B1" s="36"/>
      <c r="C1" s="36"/>
      <c r="D1" s="36"/>
      <c r="E1" s="36"/>
      <c r="F1" s="37" t="s">
        <v>65</v>
      </c>
      <c r="G1" s="37"/>
      <c r="H1" s="37"/>
      <c r="I1" s="38" t="s">
        <v>66</v>
      </c>
    </row>
    <row r="2" spans="1:17" ht="16.5" x14ac:dyDescent="0.25">
      <c r="A2" s="132" t="s">
        <v>0</v>
      </c>
      <c r="B2" s="133"/>
      <c r="C2" s="139"/>
      <c r="D2" s="140"/>
      <c r="E2" s="4"/>
      <c r="F2" s="4"/>
      <c r="G2" s="4"/>
      <c r="H2" s="4"/>
      <c r="I2" s="4"/>
      <c r="J2" s="4"/>
      <c r="K2" s="4"/>
      <c r="L2" s="4"/>
      <c r="M2" s="4"/>
      <c r="N2" s="4"/>
      <c r="O2" s="4"/>
      <c r="P2" s="4"/>
      <c r="Q2" s="4"/>
    </row>
    <row r="3" spans="1:17" ht="16.5" x14ac:dyDescent="0.25">
      <c r="A3" s="18"/>
      <c r="B3" s="18"/>
      <c r="C3" s="4"/>
      <c r="D3" s="4"/>
      <c r="E3" s="4"/>
      <c r="F3" s="4"/>
      <c r="G3" s="4"/>
      <c r="H3" s="4"/>
      <c r="I3" s="4"/>
      <c r="J3" s="4"/>
      <c r="K3" s="4"/>
      <c r="L3" s="4"/>
      <c r="M3" s="4"/>
      <c r="N3" s="4"/>
      <c r="O3" s="4"/>
      <c r="P3" s="4"/>
      <c r="Q3" s="4"/>
    </row>
    <row r="4" spans="1:17" ht="16.5" x14ac:dyDescent="0.25">
      <c r="A4" s="134" t="s">
        <v>106</v>
      </c>
      <c r="B4" s="134"/>
      <c r="C4" s="134"/>
      <c r="D4" s="134"/>
      <c r="E4" s="134"/>
      <c r="F4" s="134"/>
      <c r="G4" s="134"/>
      <c r="H4" s="134"/>
      <c r="I4" s="134"/>
      <c r="J4" s="134"/>
      <c r="K4" s="134"/>
      <c r="L4" s="134"/>
      <c r="M4" s="134"/>
      <c r="N4" s="134"/>
      <c r="O4" s="134"/>
      <c r="P4" s="134"/>
      <c r="Q4" s="134"/>
    </row>
    <row r="5" spans="1:17" ht="16.5" x14ac:dyDescent="0.25">
      <c r="A5" s="50"/>
      <c r="B5" s="50"/>
      <c r="C5" s="50"/>
      <c r="D5" s="50"/>
      <c r="E5" s="50"/>
      <c r="F5" s="50"/>
      <c r="G5" s="50"/>
      <c r="H5" s="50"/>
      <c r="I5" s="50"/>
      <c r="J5" s="50"/>
      <c r="K5" s="50"/>
      <c r="L5" s="50"/>
      <c r="M5" s="50"/>
      <c r="N5" s="50"/>
      <c r="O5" s="50"/>
      <c r="P5" s="50"/>
      <c r="Q5" s="50"/>
    </row>
    <row r="6" spans="1:17" ht="16.5" x14ac:dyDescent="0.25">
      <c r="A6" s="134" t="s">
        <v>93</v>
      </c>
      <c r="B6" s="134"/>
      <c r="C6" s="134"/>
      <c r="D6" s="134"/>
      <c r="E6" s="134"/>
      <c r="F6" s="134"/>
      <c r="G6" s="134"/>
      <c r="H6" s="134"/>
      <c r="I6" s="134"/>
      <c r="J6" s="134"/>
      <c r="K6" s="134"/>
      <c r="L6" s="134"/>
      <c r="M6" s="134"/>
      <c r="N6" s="134"/>
      <c r="O6" s="134"/>
      <c r="P6" s="134"/>
      <c r="Q6" s="134"/>
    </row>
    <row r="7" spans="1:17" ht="16.5" x14ac:dyDescent="0.25">
      <c r="A7" s="50"/>
      <c r="B7" s="50"/>
      <c r="C7" s="50"/>
      <c r="D7" s="50"/>
      <c r="E7" s="50"/>
      <c r="F7" s="50"/>
      <c r="G7" s="50"/>
      <c r="H7" s="50"/>
      <c r="I7" s="50"/>
      <c r="J7" s="50"/>
      <c r="K7" s="50"/>
      <c r="L7" s="50"/>
      <c r="M7" s="50"/>
      <c r="N7" s="50"/>
      <c r="O7" s="50"/>
      <c r="P7" s="50"/>
      <c r="Q7" s="50"/>
    </row>
    <row r="8" spans="1:17" ht="16.5" x14ac:dyDescent="0.25">
      <c r="A8" s="43" t="s">
        <v>75</v>
      </c>
      <c r="B8" s="48"/>
      <c r="C8" s="48"/>
      <c r="D8" s="48"/>
      <c r="E8" s="48"/>
      <c r="F8" s="48"/>
      <c r="G8" s="48"/>
      <c r="H8" s="48"/>
      <c r="I8" s="48"/>
      <c r="J8" s="48"/>
      <c r="K8" s="48"/>
      <c r="L8" s="48"/>
      <c r="M8" s="48"/>
      <c r="N8" s="48"/>
      <c r="O8" s="48"/>
      <c r="P8" s="48"/>
      <c r="Q8" s="48"/>
    </row>
    <row r="9" spans="1:17" ht="16.5" x14ac:dyDescent="0.25">
      <c r="A9" s="48"/>
      <c r="B9" s="46" t="s">
        <v>76</v>
      </c>
      <c r="C9" s="48"/>
      <c r="D9" s="48"/>
      <c r="E9" s="48"/>
      <c r="F9" s="48"/>
      <c r="G9" s="48"/>
      <c r="H9" s="48"/>
      <c r="I9" s="48"/>
      <c r="J9" s="48"/>
      <c r="K9" s="48"/>
      <c r="L9" s="48"/>
      <c r="M9" s="48"/>
      <c r="N9" s="48"/>
      <c r="O9" s="48"/>
      <c r="P9" s="48"/>
      <c r="Q9" s="48"/>
    </row>
    <row r="10" spans="1:17" ht="16.5" x14ac:dyDescent="0.25">
      <c r="A10" s="50"/>
      <c r="B10" s="46"/>
      <c r="C10" s="50"/>
      <c r="D10" s="50"/>
      <c r="E10" s="50"/>
      <c r="F10" s="50"/>
      <c r="G10" s="50"/>
      <c r="H10" s="50"/>
      <c r="I10" s="50"/>
      <c r="J10" s="50"/>
      <c r="K10" s="50"/>
      <c r="L10" s="50"/>
      <c r="M10" s="50"/>
      <c r="N10" s="50"/>
      <c r="O10" s="50"/>
      <c r="P10" s="50"/>
      <c r="Q10" s="50"/>
    </row>
    <row r="11" spans="1:17" ht="16.5" x14ac:dyDescent="0.25">
      <c r="A11" s="22"/>
      <c r="B11" s="22"/>
      <c r="C11" s="22"/>
      <c r="D11" s="22"/>
      <c r="E11" s="71" t="str">
        <f>IF(OR($R$18=1,$R$20=1,$R$27=1,$R$29=1),"！！！入力エラーがあります。R列のコメントを確認してください。！！！","")</f>
        <v/>
      </c>
      <c r="F11" s="32"/>
      <c r="G11" s="32"/>
      <c r="H11" s="32"/>
      <c r="I11" s="32"/>
      <c r="J11" s="32"/>
      <c r="K11" s="32"/>
      <c r="L11" s="101" t="s">
        <v>110</v>
      </c>
      <c r="M11" s="135"/>
      <c r="N11" s="135"/>
      <c r="O11" s="135"/>
      <c r="P11" s="135"/>
      <c r="Q11" s="135"/>
    </row>
    <row r="12" spans="1:17" ht="24" customHeight="1" x14ac:dyDescent="0.25">
      <c r="A12" s="113" t="s">
        <v>1</v>
      </c>
      <c r="B12" s="113"/>
      <c r="C12" s="113"/>
      <c r="D12" s="113"/>
      <c r="E12" s="136" t="s">
        <v>23</v>
      </c>
      <c r="F12" s="137"/>
      <c r="G12" s="137"/>
      <c r="H12" s="137"/>
      <c r="I12" s="137"/>
      <c r="J12" s="137"/>
      <c r="K12" s="137"/>
      <c r="L12" s="137"/>
      <c r="M12" s="137"/>
      <c r="N12" s="137"/>
      <c r="O12" s="137"/>
      <c r="P12" s="138"/>
      <c r="Q12" s="49" t="s">
        <v>2</v>
      </c>
    </row>
    <row r="13" spans="1:17" ht="24" customHeight="1" x14ac:dyDescent="0.25">
      <c r="A13" s="113" t="s">
        <v>3</v>
      </c>
      <c r="B13" s="113"/>
      <c r="C13" s="113"/>
      <c r="D13" s="113"/>
      <c r="E13" s="117"/>
      <c r="F13" s="141"/>
      <c r="G13" s="141"/>
      <c r="H13" s="141"/>
      <c r="I13" s="141"/>
      <c r="J13" s="141"/>
      <c r="K13" s="141"/>
      <c r="L13" s="141"/>
      <c r="M13" s="141"/>
      <c r="N13" s="141"/>
      <c r="O13" s="141"/>
      <c r="P13" s="142"/>
      <c r="Q13" s="47"/>
    </row>
    <row r="14" spans="1:17" ht="30" customHeight="1" x14ac:dyDescent="0.25">
      <c r="A14" s="112" t="s">
        <v>4</v>
      </c>
      <c r="B14" s="112"/>
      <c r="C14" s="112"/>
      <c r="D14" s="112"/>
      <c r="E14" s="120" t="s">
        <v>41</v>
      </c>
      <c r="F14" s="121"/>
      <c r="G14" s="121"/>
      <c r="H14" s="121"/>
      <c r="I14" s="121"/>
      <c r="J14" s="121"/>
      <c r="K14" s="121"/>
      <c r="L14" s="121"/>
      <c r="M14" s="121"/>
      <c r="N14" s="121"/>
      <c r="O14" s="121"/>
      <c r="P14" s="122"/>
      <c r="Q14" s="3"/>
    </row>
    <row r="15" spans="1:17" ht="24" customHeight="1" x14ac:dyDescent="0.25">
      <c r="A15" s="113" t="s">
        <v>5</v>
      </c>
      <c r="B15" s="113"/>
      <c r="C15" s="113"/>
      <c r="D15" s="113"/>
      <c r="E15" s="123"/>
      <c r="F15" s="124"/>
      <c r="G15" s="124"/>
      <c r="H15" s="124"/>
      <c r="I15" s="124"/>
      <c r="J15" s="124"/>
      <c r="K15" s="124"/>
      <c r="L15" s="124"/>
      <c r="M15" s="124"/>
      <c r="N15" s="124"/>
      <c r="O15" s="124"/>
      <c r="P15" s="125"/>
      <c r="Q15" s="3"/>
    </row>
    <row r="16" spans="1:17" ht="24" customHeight="1" x14ac:dyDescent="0.25">
      <c r="A16" s="113" t="s">
        <v>6</v>
      </c>
      <c r="B16" s="113"/>
      <c r="C16" s="113"/>
      <c r="D16" s="113"/>
      <c r="E16" s="126"/>
      <c r="F16" s="127"/>
      <c r="G16" s="127"/>
      <c r="H16" s="127"/>
      <c r="I16" s="127"/>
      <c r="J16" s="127"/>
      <c r="K16" s="127"/>
      <c r="L16" s="127"/>
      <c r="M16" s="127"/>
      <c r="N16" s="127"/>
      <c r="O16" s="127"/>
      <c r="P16" s="128"/>
      <c r="Q16" s="3"/>
    </row>
    <row r="17" spans="1:19" ht="24" customHeight="1" x14ac:dyDescent="0.25">
      <c r="A17" s="113" t="s">
        <v>7</v>
      </c>
      <c r="B17" s="113"/>
      <c r="C17" s="113"/>
      <c r="D17" s="113"/>
      <c r="E17" s="129"/>
      <c r="F17" s="130"/>
      <c r="G17" s="130"/>
      <c r="H17" s="130"/>
      <c r="I17" s="130"/>
      <c r="J17" s="130"/>
      <c r="K17" s="130"/>
      <c r="L17" s="130"/>
      <c r="M17" s="130"/>
      <c r="N17" s="130"/>
      <c r="O17" s="130"/>
      <c r="P17" s="131"/>
      <c r="Q17" s="13" t="s">
        <v>22</v>
      </c>
    </row>
    <row r="18" spans="1:19" ht="24" customHeight="1" x14ac:dyDescent="0.25">
      <c r="A18" s="112" t="s">
        <v>94</v>
      </c>
      <c r="B18" s="113"/>
      <c r="C18" s="113"/>
      <c r="D18" s="113"/>
      <c r="E18" s="49" t="s">
        <v>10</v>
      </c>
      <c r="F18" s="49" t="s">
        <v>11</v>
      </c>
      <c r="G18" s="49" t="s">
        <v>12</v>
      </c>
      <c r="H18" s="49" t="s">
        <v>13</v>
      </c>
      <c r="I18" s="49" t="s">
        <v>14</v>
      </c>
      <c r="J18" s="49" t="s">
        <v>15</v>
      </c>
      <c r="K18" s="49" t="s">
        <v>16</v>
      </c>
      <c r="L18" s="49" t="s">
        <v>17</v>
      </c>
      <c r="M18" s="49" t="s">
        <v>18</v>
      </c>
      <c r="N18" s="49" t="s">
        <v>19</v>
      </c>
      <c r="O18" s="49" t="s">
        <v>20</v>
      </c>
      <c r="P18" s="49" t="s">
        <v>21</v>
      </c>
      <c r="Q18" s="3"/>
      <c r="R18" s="70">
        <f>IF(MAX(E19:P19)&gt;E17,1,0)</f>
        <v>0</v>
      </c>
    </row>
    <row r="19" spans="1:19" ht="24" customHeight="1" x14ac:dyDescent="0.25">
      <c r="A19" s="113"/>
      <c r="B19" s="113"/>
      <c r="C19" s="113"/>
      <c r="D19" s="113"/>
      <c r="E19" s="20"/>
      <c r="F19" s="20"/>
      <c r="G19" s="20"/>
      <c r="H19" s="20"/>
      <c r="I19" s="20"/>
      <c r="J19" s="20"/>
      <c r="K19" s="20"/>
      <c r="L19" s="20"/>
      <c r="M19" s="20"/>
      <c r="N19" s="20"/>
      <c r="O19" s="20"/>
      <c r="P19" s="20"/>
      <c r="Q19" s="51" t="s">
        <v>90</v>
      </c>
      <c r="R19" s="69" t="str">
        <f>IF(MAX(E19:P19)&gt;E17,"※「各月の送電または放電可能電力」が「設備容量」を超過している月があります。入力値を修正してください。","")</f>
        <v/>
      </c>
    </row>
    <row r="20" spans="1:19" ht="24" customHeight="1" x14ac:dyDescent="0.25">
      <c r="A20" s="112" t="s">
        <v>107</v>
      </c>
      <c r="B20" s="113"/>
      <c r="C20" s="113"/>
      <c r="D20" s="113"/>
      <c r="E20" s="49" t="s">
        <v>10</v>
      </c>
      <c r="F20" s="49" t="s">
        <v>11</v>
      </c>
      <c r="G20" s="49" t="s">
        <v>12</v>
      </c>
      <c r="H20" s="49" t="s">
        <v>13</v>
      </c>
      <c r="I20" s="49" t="s">
        <v>14</v>
      </c>
      <c r="J20" s="49" t="s">
        <v>15</v>
      </c>
      <c r="K20" s="49" t="s">
        <v>16</v>
      </c>
      <c r="L20" s="49" t="s">
        <v>17</v>
      </c>
      <c r="M20" s="49" t="s">
        <v>18</v>
      </c>
      <c r="N20" s="49" t="s">
        <v>19</v>
      </c>
      <c r="O20" s="49" t="s">
        <v>20</v>
      </c>
      <c r="P20" s="49" t="s">
        <v>21</v>
      </c>
      <c r="Q20" s="3"/>
      <c r="R20" s="70" t="str">
        <f>IF(COUNTA(E21:P21)=0,"",IF(OR(MIN(E21:P21)&lt;3,MAX(E21:P21)&gt;24),1,0))</f>
        <v/>
      </c>
    </row>
    <row r="21" spans="1:19" ht="24" customHeight="1" x14ac:dyDescent="0.25">
      <c r="A21" s="113"/>
      <c r="B21" s="113"/>
      <c r="C21" s="113"/>
      <c r="D21" s="113"/>
      <c r="E21" s="21"/>
      <c r="F21" s="21"/>
      <c r="G21" s="21"/>
      <c r="H21" s="21"/>
      <c r="I21" s="21"/>
      <c r="J21" s="21"/>
      <c r="K21" s="21"/>
      <c r="L21" s="21"/>
      <c r="M21" s="21"/>
      <c r="N21" s="21"/>
      <c r="O21" s="21"/>
      <c r="P21" s="21"/>
      <c r="Q21" s="51" t="s">
        <v>91</v>
      </c>
      <c r="R21" s="73" t="str">
        <f>IF(COUNTA(E21:P21)=0,"",IF(OR(MIN(E21:P21)&lt;3,MAX(E21:P21)&gt;24),"「各月の運転継続時間」が、3時間未満または24時間超になっている月があります。修正してください。」",""))</f>
        <v/>
      </c>
      <c r="S21" s="34"/>
    </row>
    <row r="22" spans="1:19" ht="24" customHeight="1" x14ac:dyDescent="0.25">
      <c r="A22" s="112" t="s">
        <v>97</v>
      </c>
      <c r="B22" s="113"/>
      <c r="C22" s="113"/>
      <c r="D22" s="113"/>
      <c r="E22" s="49" t="s">
        <v>10</v>
      </c>
      <c r="F22" s="49" t="s">
        <v>11</v>
      </c>
      <c r="G22" s="49" t="s">
        <v>12</v>
      </c>
      <c r="H22" s="49" t="s">
        <v>13</v>
      </c>
      <c r="I22" s="49" t="s">
        <v>14</v>
      </c>
      <c r="J22" s="49" t="s">
        <v>15</v>
      </c>
      <c r="K22" s="49" t="s">
        <v>16</v>
      </c>
      <c r="L22" s="49" t="s">
        <v>17</v>
      </c>
      <c r="M22" s="49" t="s">
        <v>18</v>
      </c>
      <c r="N22" s="49" t="s">
        <v>19</v>
      </c>
      <c r="O22" s="49" t="s">
        <v>20</v>
      </c>
      <c r="P22" s="49" t="s">
        <v>21</v>
      </c>
      <c r="Q22" s="3"/>
    </row>
    <row r="23" spans="1:19" ht="24" customHeight="1" x14ac:dyDescent="0.25">
      <c r="A23" s="113"/>
      <c r="B23" s="113"/>
      <c r="C23" s="113"/>
      <c r="D23" s="113"/>
      <c r="E23" s="58">
        <f t="shared" ref="E23:P23" si="0">E21*E19</f>
        <v>0</v>
      </c>
      <c r="F23" s="58">
        <f t="shared" si="0"/>
        <v>0</v>
      </c>
      <c r="G23" s="58">
        <f t="shared" si="0"/>
        <v>0</v>
      </c>
      <c r="H23" s="58">
        <f t="shared" si="0"/>
        <v>0</v>
      </c>
      <c r="I23" s="58">
        <f t="shared" si="0"/>
        <v>0</v>
      </c>
      <c r="J23" s="58">
        <f t="shared" si="0"/>
        <v>0</v>
      </c>
      <c r="K23" s="58">
        <f t="shared" si="0"/>
        <v>0</v>
      </c>
      <c r="L23" s="58">
        <f t="shared" si="0"/>
        <v>0</v>
      </c>
      <c r="M23" s="58">
        <f t="shared" si="0"/>
        <v>0</v>
      </c>
      <c r="N23" s="58">
        <f t="shared" si="0"/>
        <v>0</v>
      </c>
      <c r="O23" s="58">
        <f t="shared" si="0"/>
        <v>0</v>
      </c>
      <c r="P23" s="58">
        <f t="shared" si="0"/>
        <v>0</v>
      </c>
      <c r="Q23" s="13" t="s">
        <v>56</v>
      </c>
      <c r="S23" s="33"/>
    </row>
    <row r="24" spans="1:19" ht="24" customHeight="1" x14ac:dyDescent="0.25">
      <c r="A24" s="112" t="s">
        <v>42</v>
      </c>
      <c r="B24" s="113"/>
      <c r="C24" s="113"/>
      <c r="D24" s="113"/>
      <c r="E24" s="49" t="s">
        <v>10</v>
      </c>
      <c r="F24" s="49" t="s">
        <v>11</v>
      </c>
      <c r="G24" s="49" t="s">
        <v>12</v>
      </c>
      <c r="H24" s="49" t="s">
        <v>13</v>
      </c>
      <c r="I24" s="49" t="s">
        <v>14</v>
      </c>
      <c r="J24" s="49" t="s">
        <v>15</v>
      </c>
      <c r="K24" s="49" t="s">
        <v>16</v>
      </c>
      <c r="L24" s="49" t="s">
        <v>17</v>
      </c>
      <c r="M24" s="49" t="s">
        <v>18</v>
      </c>
      <c r="N24" s="49" t="s">
        <v>19</v>
      </c>
      <c r="O24" s="49" t="s">
        <v>20</v>
      </c>
      <c r="P24" s="49" t="s">
        <v>21</v>
      </c>
      <c r="Q24" s="3"/>
    </row>
    <row r="25" spans="1:19" ht="24" customHeight="1" x14ac:dyDescent="0.25">
      <c r="A25" s="113"/>
      <c r="B25" s="113"/>
      <c r="C25" s="113"/>
      <c r="D25" s="113"/>
      <c r="E25" s="23" t="e">
        <f>IF(E$21&gt;=MAX(調整係数一覧!$A$202:$A$221),VLOOKUP(MAX(調整係数一覧!$A$202:$A$221),調整係数一覧!$A$202:$M$221,COLUMN(E$25)-3,0),VLOOKUP(E$21,調整係数一覧!$A$202:$M$221,COLUMN(E$25)-3,0))</f>
        <v>#N/A</v>
      </c>
      <c r="F25" s="23" t="e">
        <f>IF(F$21&gt;=MAX(調整係数一覧!$A$202:$A$221),VLOOKUP(MAX(調整係数一覧!$A$202:$A$221),調整係数一覧!$A$202:$M$221,COLUMN(F$25)-3,0),VLOOKUP(F$21,調整係数一覧!$A$202:$M$221,COLUMN(F$25)-3,0))</f>
        <v>#N/A</v>
      </c>
      <c r="G25" s="23" t="e">
        <f>IF(G$21&gt;=MAX(調整係数一覧!$A$202:$A$221),VLOOKUP(MAX(調整係数一覧!$A$202:$A$221),調整係数一覧!$A$202:$M$221,COLUMN(G$25)-3,0),VLOOKUP(G$21,調整係数一覧!$A$202:$M$221,COLUMN(G$25)-3,0))</f>
        <v>#N/A</v>
      </c>
      <c r="H25" s="23" t="e">
        <f>IF(H$21&gt;=MAX(調整係数一覧!$A$202:$A$221),VLOOKUP(MAX(調整係数一覧!$A$202:$A$221),調整係数一覧!$A$202:$M$221,COLUMN(H$25)-3,0),VLOOKUP(H$21,調整係数一覧!$A$202:$M$221,COLUMN(H$25)-3,0))</f>
        <v>#N/A</v>
      </c>
      <c r="I25" s="23" t="e">
        <f>IF(I$21&gt;=MAX(調整係数一覧!$A$202:$A$221),VLOOKUP(MAX(調整係数一覧!$A$202:$A$221),調整係数一覧!$A$202:$M$221,COLUMN(I$25)-3,0),VLOOKUP(I$21,調整係数一覧!$A$202:$M$221,COLUMN(I$25)-3,0))</f>
        <v>#N/A</v>
      </c>
      <c r="J25" s="23" t="e">
        <f>IF(J$21&gt;=MAX(調整係数一覧!$A$202:$A$221),VLOOKUP(MAX(調整係数一覧!$A$202:$A$221),調整係数一覧!$A$202:$M$221,COLUMN(J$25)-3,0),VLOOKUP(J$21,調整係数一覧!$A$202:$M$221,COLUMN(J$25)-3,0))</f>
        <v>#N/A</v>
      </c>
      <c r="K25" s="23" t="e">
        <f>IF(K$21&gt;=MAX(調整係数一覧!$A$202:$A$221),VLOOKUP(MAX(調整係数一覧!$A$202:$A$221),調整係数一覧!$A$202:$M$221,COLUMN(K$25)-3,0),VLOOKUP(K$21,調整係数一覧!$A$202:$M$221,COLUMN(K$25)-3,0))</f>
        <v>#N/A</v>
      </c>
      <c r="L25" s="23" t="e">
        <f>IF(L$21&gt;=MAX(調整係数一覧!$A$202:$A$221),VLOOKUP(MAX(調整係数一覧!$A$202:$A$221),調整係数一覧!$A$202:$M$221,COLUMN(L$25)-3,0),VLOOKUP(L$21,調整係数一覧!$A$202:$M$221,COLUMN(L$25)-3,0))</f>
        <v>#N/A</v>
      </c>
      <c r="M25" s="23" t="e">
        <f>IF(M$21&gt;=MAX(調整係数一覧!$A$202:$A$221),VLOOKUP(MAX(調整係数一覧!$A$202:$A$221),調整係数一覧!$A$202:$M$221,COLUMN(M$25)-3,0),VLOOKUP(M$21,調整係数一覧!$A$202:$M$221,COLUMN(M$25)-3,0))</f>
        <v>#N/A</v>
      </c>
      <c r="N25" s="23" t="e">
        <f>IF(N$21&gt;=MAX(調整係数一覧!$A$202:$A$221),VLOOKUP(MAX(調整係数一覧!$A$202:$A$221),調整係数一覧!$A$202:$M$221,COLUMN(N$25)-3,0),VLOOKUP(N$21,調整係数一覧!$A$202:$M$221,COLUMN(N$25)-3,0))</f>
        <v>#N/A</v>
      </c>
      <c r="O25" s="23" t="e">
        <f>IF(O$21&gt;=MAX(調整係数一覧!$A$202:$A$221),VLOOKUP(MAX(調整係数一覧!$A$202:$A$221),調整係数一覧!$A$202:$M$221,COLUMN(O$25)-3,0),VLOOKUP(O$21,調整係数一覧!$A$202:$M$221,COLUMN(O$25)-3,0))</f>
        <v>#N/A</v>
      </c>
      <c r="P25" s="23" t="e">
        <f>IF(P$21&gt;=MAX(調整係数一覧!$A$202:$A$221),VLOOKUP(MAX(調整係数一覧!$A$202:$A$221),調整係数一覧!$A$202:$M$221,COLUMN(P$25)-3,0),VLOOKUP(P$21,調整係数一覧!$A$202:$M$221,COLUMN(P$25)-3,0))</f>
        <v>#N/A</v>
      </c>
      <c r="Q25" s="13" t="s">
        <v>58</v>
      </c>
    </row>
    <row r="26" spans="1:19" ht="24" customHeight="1" x14ac:dyDescent="0.25">
      <c r="A26" s="113" t="s">
        <v>8</v>
      </c>
      <c r="B26" s="113"/>
      <c r="C26" s="113"/>
      <c r="D26" s="113"/>
      <c r="E26" s="114">
        <f>ROUND('計算用(期待容量)'!B93,0)</f>
        <v>0</v>
      </c>
      <c r="F26" s="115"/>
      <c r="G26" s="115"/>
      <c r="H26" s="115"/>
      <c r="I26" s="115"/>
      <c r="J26" s="115"/>
      <c r="K26" s="115"/>
      <c r="L26" s="115"/>
      <c r="M26" s="115"/>
      <c r="N26" s="115"/>
      <c r="O26" s="115"/>
      <c r="P26" s="116"/>
      <c r="Q26" s="13" t="s">
        <v>22</v>
      </c>
    </row>
    <row r="27" spans="1:19" ht="24" customHeight="1" x14ac:dyDescent="0.25">
      <c r="A27" s="113" t="s">
        <v>43</v>
      </c>
      <c r="B27" s="113"/>
      <c r="C27" s="113"/>
      <c r="D27" s="113"/>
      <c r="E27" s="49" t="s">
        <v>10</v>
      </c>
      <c r="F27" s="49" t="s">
        <v>11</v>
      </c>
      <c r="G27" s="49" t="s">
        <v>12</v>
      </c>
      <c r="H27" s="49" t="s">
        <v>13</v>
      </c>
      <c r="I27" s="49" t="s">
        <v>14</v>
      </c>
      <c r="J27" s="49" t="s">
        <v>15</v>
      </c>
      <c r="K27" s="49" t="s">
        <v>16</v>
      </c>
      <c r="L27" s="49" t="s">
        <v>17</v>
      </c>
      <c r="M27" s="49" t="s">
        <v>18</v>
      </c>
      <c r="N27" s="49" t="s">
        <v>19</v>
      </c>
      <c r="O27" s="49" t="s">
        <v>20</v>
      </c>
      <c r="P27" s="49" t="s">
        <v>21</v>
      </c>
      <c r="Q27" s="3"/>
      <c r="R27" s="70">
        <f>IF(OR(E28&gt;E19,F28&gt;F19,G28&gt;G19,H28&gt;H19,I28&gt;I19,J28&gt;J19,K28&gt;K19,L28&gt;L19,M28&gt;M19,N28&gt;N19,O28&gt;O19,P28&gt;P19),1,0)</f>
        <v>0</v>
      </c>
    </row>
    <row r="28" spans="1:19" ht="24" customHeight="1" x14ac:dyDescent="0.25">
      <c r="A28" s="113"/>
      <c r="B28" s="113"/>
      <c r="C28" s="113"/>
      <c r="D28" s="113"/>
      <c r="E28" s="39"/>
      <c r="F28" s="39"/>
      <c r="G28" s="39"/>
      <c r="H28" s="39"/>
      <c r="I28" s="39"/>
      <c r="J28" s="39"/>
      <c r="K28" s="39"/>
      <c r="L28" s="39"/>
      <c r="M28" s="39"/>
      <c r="N28" s="39"/>
      <c r="O28" s="39"/>
      <c r="P28" s="39"/>
      <c r="Q28" s="53" t="s">
        <v>90</v>
      </c>
      <c r="R28" s="69" t="str">
        <f>IF(OR(E28&gt;E19,F28&gt;F19,G28&gt;G19,H28&gt;H19,I28&gt;I19,J28&gt;J19,K28&gt;K19,L28&gt;L19,M28&gt;M19,N28&gt;N19,O28&gt;O19,P28&gt;P19),"※「各月の管理容量」が「各月の送電または放電可能電力」を超過している月があります。入力値を修正してください。","")</f>
        <v/>
      </c>
    </row>
    <row r="29" spans="1:19" ht="24" customHeight="1" x14ac:dyDescent="0.25">
      <c r="A29" s="112" t="s">
        <v>108</v>
      </c>
      <c r="B29" s="113"/>
      <c r="C29" s="113"/>
      <c r="D29" s="113"/>
      <c r="E29" s="54" t="s">
        <v>10</v>
      </c>
      <c r="F29" s="54" t="s">
        <v>11</v>
      </c>
      <c r="G29" s="54" t="s">
        <v>12</v>
      </c>
      <c r="H29" s="54" t="s">
        <v>13</v>
      </c>
      <c r="I29" s="54" t="s">
        <v>14</v>
      </c>
      <c r="J29" s="54" t="s">
        <v>15</v>
      </c>
      <c r="K29" s="54" t="s">
        <v>16</v>
      </c>
      <c r="L29" s="54" t="s">
        <v>17</v>
      </c>
      <c r="M29" s="54" t="s">
        <v>18</v>
      </c>
      <c r="N29" s="54" t="s">
        <v>19</v>
      </c>
      <c r="O29" s="54" t="s">
        <v>20</v>
      </c>
      <c r="P29" s="54" t="s">
        <v>21</v>
      </c>
      <c r="Q29" s="47"/>
      <c r="R29" s="70" t="str">
        <f>IF(COUNTA(E30:P30)=0,"",IF(MIN(E30:P30)&lt;3,1,IF(OR(E30&gt;E21,F30&gt;F21,G30&gt;G21,H30&gt;H21,I30&gt;I21,J30&gt;J21,K30&gt;K21,L30&gt;L21,M30&gt;M21,N30&gt;N21,O30&gt;O21,P30&gt;P21),1,0)))</f>
        <v/>
      </c>
    </row>
    <row r="30" spans="1:19" ht="24" customHeight="1" x14ac:dyDescent="0.25">
      <c r="A30" s="112"/>
      <c r="B30" s="113"/>
      <c r="C30" s="113"/>
      <c r="D30" s="113"/>
      <c r="E30" s="40"/>
      <c r="F30" s="40"/>
      <c r="G30" s="40"/>
      <c r="H30" s="40"/>
      <c r="I30" s="40"/>
      <c r="J30" s="40"/>
      <c r="K30" s="40"/>
      <c r="L30" s="40"/>
      <c r="M30" s="40"/>
      <c r="N30" s="40"/>
      <c r="O30" s="40"/>
      <c r="P30" s="40"/>
      <c r="Q30" s="52" t="s">
        <v>57</v>
      </c>
      <c r="R30" s="69" t="str">
        <f>IF(COUNTA(E30:P30)=0,"",IF(MIN(E30:P30)&lt;3,"「各月の運転継続時間」が3時間未満になっている月があります。入力値を修正してください。",IF(OR(E30&gt;E21,F30&gt;F21,G30&gt;G21,H30&gt;H21,I30&gt;I21,J30&gt;J21,K30&gt;K21,L30&gt;L21,M30&gt;M21,N30&gt;N21,O30&gt;O21,P30&gt;P21),"※「各月の運転継続時間」が、応札容量算定用（30行目）＞期待容量算定用（21行目）となっている月があります。入力値を修正してください。","")))</f>
        <v/>
      </c>
    </row>
    <row r="31" spans="1:19" ht="24" customHeight="1" x14ac:dyDescent="0.25">
      <c r="A31" s="112" t="s">
        <v>99</v>
      </c>
      <c r="B31" s="113"/>
      <c r="C31" s="113"/>
      <c r="D31" s="113"/>
      <c r="E31" s="49" t="s">
        <v>10</v>
      </c>
      <c r="F31" s="49" t="s">
        <v>11</v>
      </c>
      <c r="G31" s="49" t="s">
        <v>12</v>
      </c>
      <c r="H31" s="49" t="s">
        <v>13</v>
      </c>
      <c r="I31" s="49" t="s">
        <v>14</v>
      </c>
      <c r="J31" s="49" t="s">
        <v>15</v>
      </c>
      <c r="K31" s="49" t="s">
        <v>16</v>
      </c>
      <c r="L31" s="49" t="s">
        <v>17</v>
      </c>
      <c r="M31" s="49" t="s">
        <v>18</v>
      </c>
      <c r="N31" s="49" t="s">
        <v>19</v>
      </c>
      <c r="O31" s="49" t="s">
        <v>20</v>
      </c>
      <c r="P31" s="49" t="s">
        <v>21</v>
      </c>
      <c r="Q31" s="3"/>
    </row>
    <row r="32" spans="1:19" ht="24" customHeight="1" x14ac:dyDescent="0.25">
      <c r="A32" s="113"/>
      <c r="B32" s="113"/>
      <c r="C32" s="113"/>
      <c r="D32" s="113"/>
      <c r="E32" s="58">
        <f>E30*E28</f>
        <v>0</v>
      </c>
      <c r="F32" s="58">
        <f t="shared" ref="F32:O32" si="1">F30*F28</f>
        <v>0</v>
      </c>
      <c r="G32" s="58">
        <f t="shared" si="1"/>
        <v>0</v>
      </c>
      <c r="H32" s="58">
        <f t="shared" si="1"/>
        <v>0</v>
      </c>
      <c r="I32" s="58">
        <f t="shared" si="1"/>
        <v>0</v>
      </c>
      <c r="J32" s="58">
        <f t="shared" si="1"/>
        <v>0</v>
      </c>
      <c r="K32" s="58">
        <f t="shared" si="1"/>
        <v>0</v>
      </c>
      <c r="L32" s="58">
        <f t="shared" si="1"/>
        <v>0</v>
      </c>
      <c r="M32" s="58">
        <f t="shared" si="1"/>
        <v>0</v>
      </c>
      <c r="N32" s="58">
        <f t="shared" si="1"/>
        <v>0</v>
      </c>
      <c r="O32" s="58">
        <f t="shared" si="1"/>
        <v>0</v>
      </c>
      <c r="P32" s="58">
        <f>P30*P28</f>
        <v>0</v>
      </c>
      <c r="Q32" s="13" t="s">
        <v>56</v>
      </c>
      <c r="R32" s="19"/>
    </row>
    <row r="33" spans="1:17" ht="24" customHeight="1" x14ac:dyDescent="0.25">
      <c r="A33" s="112" t="s">
        <v>44</v>
      </c>
      <c r="B33" s="113"/>
      <c r="C33" s="113"/>
      <c r="D33" s="113"/>
      <c r="E33" s="49" t="s">
        <v>10</v>
      </c>
      <c r="F33" s="49" t="s">
        <v>11</v>
      </c>
      <c r="G33" s="49" t="s">
        <v>12</v>
      </c>
      <c r="H33" s="49" t="s">
        <v>13</v>
      </c>
      <c r="I33" s="49" t="s">
        <v>14</v>
      </c>
      <c r="J33" s="49" t="s">
        <v>15</v>
      </c>
      <c r="K33" s="49" t="s">
        <v>16</v>
      </c>
      <c r="L33" s="49" t="s">
        <v>17</v>
      </c>
      <c r="M33" s="49" t="s">
        <v>18</v>
      </c>
      <c r="N33" s="49" t="s">
        <v>19</v>
      </c>
      <c r="O33" s="49" t="s">
        <v>20</v>
      </c>
      <c r="P33" s="49" t="s">
        <v>21</v>
      </c>
      <c r="Q33" s="3"/>
    </row>
    <row r="34" spans="1:17" ht="24" customHeight="1" x14ac:dyDescent="0.25">
      <c r="A34" s="113"/>
      <c r="B34" s="113"/>
      <c r="C34" s="113"/>
      <c r="D34" s="113"/>
      <c r="E34" s="23" t="e">
        <f>IF(E$30&gt;=MAX(調整係数一覧!$A$202:$A$221),VLOOKUP(MAX(調整係数一覧!$A$202:$A$221),調整係数一覧!$A$202:$M$221,COLUMN(E$34)-3,0),VLOOKUP(E$30,調整係数一覧!$A$202:$M$221,COLUMN(E$34)-3,0))</f>
        <v>#N/A</v>
      </c>
      <c r="F34" s="23" t="e">
        <f>IF(F$30&gt;=MAX(調整係数一覧!$A$202:$A$221),VLOOKUP(MAX(調整係数一覧!$A$202:$A$221),調整係数一覧!$A$202:$M$221,COLUMN(F$34)-3,0),VLOOKUP(F$30,調整係数一覧!$A$202:$M$221,COLUMN(F$34)-3,0))</f>
        <v>#N/A</v>
      </c>
      <c r="G34" s="23" t="e">
        <f>IF(G$30&gt;=MAX(調整係数一覧!$A$202:$A$221),VLOOKUP(MAX(調整係数一覧!$A$202:$A$221),調整係数一覧!$A$202:$M$221,COLUMN(G$34)-3,0),VLOOKUP(G$30,調整係数一覧!$A$202:$M$221,COLUMN(G$34)-3,0))</f>
        <v>#N/A</v>
      </c>
      <c r="H34" s="23" t="e">
        <f>IF(H$30&gt;=MAX(調整係数一覧!$A$202:$A$221),VLOOKUP(MAX(調整係数一覧!$A$202:$A$221),調整係数一覧!$A$202:$M$221,COLUMN(H$34)-3,0),VLOOKUP(H$30,調整係数一覧!$A$202:$M$221,COLUMN(H$34)-3,0))</f>
        <v>#N/A</v>
      </c>
      <c r="I34" s="23" t="e">
        <f>IF(I$30&gt;=MAX(調整係数一覧!$A$202:$A$221),VLOOKUP(MAX(調整係数一覧!$A$202:$A$221),調整係数一覧!$A$202:$M$221,COLUMN(I$34)-3,0),VLOOKUP(I$30,調整係数一覧!$A$202:$M$221,COLUMN(I$34)-3,0))</f>
        <v>#N/A</v>
      </c>
      <c r="J34" s="23" t="e">
        <f>IF(J$30&gt;=MAX(調整係数一覧!$A$202:$A$221),VLOOKUP(MAX(調整係数一覧!$A$202:$A$221),調整係数一覧!$A$202:$M$221,COLUMN(J$34)-3,0),VLOOKUP(J$30,調整係数一覧!$A$202:$M$221,COLUMN(J$34)-3,0))</f>
        <v>#N/A</v>
      </c>
      <c r="K34" s="23" t="e">
        <f>IF(K$30&gt;=MAX(調整係数一覧!$A$202:$A$221),VLOOKUP(MAX(調整係数一覧!$A$202:$A$221),調整係数一覧!$A$202:$M$221,COLUMN(K$34)-3,0),VLOOKUP(K$30,調整係数一覧!$A$202:$M$221,COLUMN(K$34)-3,0))</f>
        <v>#N/A</v>
      </c>
      <c r="L34" s="23" t="e">
        <f>IF(L$30&gt;=MAX(調整係数一覧!$A$202:$A$221),VLOOKUP(MAX(調整係数一覧!$A$202:$A$221),調整係数一覧!$A$202:$M$221,COLUMN(L$34)-3,0),VLOOKUP(L$30,調整係数一覧!$A$202:$M$221,COLUMN(L$34)-3,0))</f>
        <v>#N/A</v>
      </c>
      <c r="M34" s="23" t="e">
        <f>IF(M$30&gt;=MAX(調整係数一覧!$A$202:$A$221),VLOOKUP(MAX(調整係数一覧!$A$202:$A$221),調整係数一覧!$A$202:$M$221,COLUMN(M$34)-3,0),VLOOKUP(M$30,調整係数一覧!$A$202:$M$221,COLUMN(M$34)-3,0))</f>
        <v>#N/A</v>
      </c>
      <c r="N34" s="23" t="e">
        <f>IF(N$30&gt;=MAX(調整係数一覧!$A$202:$A$221),VLOOKUP(MAX(調整係数一覧!$A$202:$A$221),調整係数一覧!$A$202:$M$221,COLUMN(N$34)-3,0),VLOOKUP(N$30,調整係数一覧!$A$202:$M$221,COLUMN(N$34)-3,0))</f>
        <v>#N/A</v>
      </c>
      <c r="O34" s="23" t="e">
        <f>IF(O$30&gt;=MAX(調整係数一覧!$A$202:$A$221),VLOOKUP(MAX(調整係数一覧!$A$202:$A$221),調整係数一覧!$A$202:$M$221,COLUMN(O$34)-3,0),VLOOKUP(O$30,調整係数一覧!$A$202:$M$221,COLUMN(O$34)-3,0))</f>
        <v>#N/A</v>
      </c>
      <c r="P34" s="23" t="e">
        <f>IF(P$30&gt;=MAX(調整係数一覧!$A$202:$A$221),VLOOKUP(MAX(調整係数一覧!$A$202:$A$221),調整係数一覧!$A$202:$M$221,COLUMN(P$34)-3,0),VLOOKUP(P$30,調整係数一覧!$A$202:$M$221,COLUMN(P$34)-3,0))</f>
        <v>#N/A</v>
      </c>
      <c r="Q34" s="13" t="s">
        <v>58</v>
      </c>
    </row>
    <row r="35" spans="1:17" ht="24" customHeight="1" x14ac:dyDescent="0.25">
      <c r="A35" s="113" t="s">
        <v>9</v>
      </c>
      <c r="B35" s="113"/>
      <c r="C35" s="113"/>
      <c r="D35" s="113"/>
      <c r="E35" s="114">
        <f>ROUND('計算用(応札容量)'!B93,0)</f>
        <v>0</v>
      </c>
      <c r="F35" s="115"/>
      <c r="G35" s="115"/>
      <c r="H35" s="115"/>
      <c r="I35" s="115"/>
      <c r="J35" s="115"/>
      <c r="K35" s="115"/>
      <c r="L35" s="115"/>
      <c r="M35" s="115"/>
      <c r="N35" s="115"/>
      <c r="O35" s="115"/>
      <c r="P35" s="116"/>
      <c r="Q35" s="13" t="s">
        <v>22</v>
      </c>
    </row>
    <row r="36" spans="1:17" ht="16.5" x14ac:dyDescent="0.25">
      <c r="A36" s="24" t="s">
        <v>24</v>
      </c>
      <c r="B36" s="24"/>
      <c r="C36" s="24"/>
      <c r="D36" s="56"/>
      <c r="E36" s="56"/>
      <c r="F36" s="56"/>
      <c r="G36" s="56"/>
      <c r="H36" s="56"/>
      <c r="I36" s="56"/>
      <c r="J36" s="56"/>
      <c r="K36" s="56"/>
      <c r="L36" s="56"/>
      <c r="M36" s="56"/>
      <c r="N36" s="56"/>
      <c r="P36" s="72" t="str">
        <f>IF(OR($R$18=1,$R$20=1,$R$27=1,$R$29=1),"！！！入力エラーがあります。R列のコメントを確認してください。！！！","")</f>
        <v/>
      </c>
    </row>
    <row r="37" spans="1:17" x14ac:dyDescent="0.25">
      <c r="A37" s="56" t="s">
        <v>122</v>
      </c>
      <c r="B37" s="24"/>
      <c r="C37" s="24"/>
      <c r="D37" s="24"/>
      <c r="E37" s="24"/>
      <c r="F37" s="24"/>
      <c r="G37" s="56"/>
      <c r="H37" s="56"/>
      <c r="I37" s="56"/>
      <c r="J37" s="56"/>
      <c r="K37" s="56"/>
      <c r="L37" s="56"/>
      <c r="M37" s="56"/>
      <c r="N37" s="56"/>
    </row>
    <row r="38" spans="1:17" x14ac:dyDescent="0.25">
      <c r="A38" s="24"/>
      <c r="B38" s="24" t="s">
        <v>114</v>
      </c>
      <c r="C38" s="24"/>
      <c r="D38" s="24"/>
      <c r="E38" s="24"/>
      <c r="F38" s="24"/>
      <c r="G38" s="56"/>
      <c r="H38" s="56"/>
      <c r="I38" s="56"/>
      <c r="J38" s="56"/>
      <c r="K38" s="56"/>
      <c r="L38" s="56"/>
      <c r="M38" s="56"/>
      <c r="N38" s="56"/>
    </row>
    <row r="39" spans="1:17" x14ac:dyDescent="0.25">
      <c r="A39" s="24"/>
      <c r="B39" s="24" t="s">
        <v>62</v>
      </c>
      <c r="C39" s="24"/>
      <c r="D39" s="24"/>
      <c r="E39" s="24"/>
      <c r="F39" s="24"/>
      <c r="G39" s="56"/>
      <c r="H39" s="56"/>
      <c r="I39" s="56"/>
      <c r="J39" s="56"/>
      <c r="K39" s="56"/>
      <c r="L39" s="56"/>
      <c r="M39" s="56"/>
      <c r="N39" s="56"/>
    </row>
    <row r="40" spans="1:17" x14ac:dyDescent="0.25">
      <c r="A40" s="24"/>
      <c r="B40" s="56" t="s">
        <v>115</v>
      </c>
      <c r="C40" s="24"/>
      <c r="D40" s="24"/>
      <c r="E40" s="24"/>
      <c r="F40" s="24"/>
      <c r="G40" s="56"/>
      <c r="H40" s="56"/>
      <c r="I40" s="56"/>
      <c r="J40" s="56"/>
      <c r="K40" s="56"/>
      <c r="L40" s="56"/>
      <c r="M40" s="56"/>
      <c r="N40" s="56"/>
    </row>
    <row r="41" spans="1:17" x14ac:dyDescent="0.25">
      <c r="A41" s="24"/>
      <c r="B41" s="24" t="s">
        <v>116</v>
      </c>
      <c r="C41" s="24"/>
      <c r="D41" s="24"/>
      <c r="E41" s="24"/>
      <c r="F41" s="24"/>
      <c r="G41" s="56"/>
      <c r="H41" s="56"/>
      <c r="I41" s="56"/>
      <c r="J41" s="56"/>
      <c r="K41" s="56"/>
      <c r="L41" s="56"/>
      <c r="M41" s="56"/>
      <c r="N41" s="56"/>
    </row>
    <row r="42" spans="1:17" x14ac:dyDescent="0.25">
      <c r="A42" s="24"/>
      <c r="B42" s="24" t="s">
        <v>117</v>
      </c>
      <c r="C42" s="24"/>
      <c r="D42" s="24"/>
      <c r="E42" s="24"/>
      <c r="F42" s="24"/>
      <c r="G42" s="56"/>
      <c r="H42" s="56"/>
      <c r="I42" s="56"/>
      <c r="J42" s="56"/>
      <c r="K42" s="56"/>
      <c r="L42" s="56"/>
      <c r="M42" s="56"/>
      <c r="N42" s="56"/>
    </row>
    <row r="43" spans="1:17" x14ac:dyDescent="0.25">
      <c r="A43" s="24"/>
      <c r="B43" s="56" t="s">
        <v>118</v>
      </c>
      <c r="C43" s="24"/>
      <c r="D43" s="24"/>
      <c r="E43" s="24"/>
      <c r="F43" s="24"/>
      <c r="G43" s="56"/>
      <c r="H43" s="56"/>
      <c r="I43" s="56"/>
      <c r="J43" s="56"/>
      <c r="K43" s="56"/>
      <c r="L43" s="56"/>
      <c r="M43" s="56"/>
      <c r="N43" s="56"/>
    </row>
    <row r="44" spans="1:17" x14ac:dyDescent="0.25">
      <c r="A44" s="24"/>
      <c r="B44" s="56" t="s">
        <v>109</v>
      </c>
      <c r="C44" s="24"/>
      <c r="D44" s="24"/>
      <c r="E44" s="24"/>
      <c r="F44" s="24"/>
      <c r="G44" s="56"/>
      <c r="H44" s="56"/>
      <c r="I44" s="56"/>
      <c r="J44" s="56"/>
      <c r="K44" s="56"/>
      <c r="L44" s="56"/>
      <c r="M44" s="56"/>
      <c r="N44" s="56"/>
    </row>
    <row r="45" spans="1:17" s="56" customFormat="1" x14ac:dyDescent="0.25">
      <c r="A45" s="24"/>
      <c r="B45" s="56" t="s">
        <v>119</v>
      </c>
      <c r="C45" s="24"/>
      <c r="D45" s="24"/>
      <c r="E45" s="24"/>
      <c r="F45" s="24"/>
    </row>
    <row r="46" spans="1:17" s="56" customFormat="1" x14ac:dyDescent="0.25">
      <c r="A46" s="24"/>
      <c r="B46" s="56" t="s">
        <v>112</v>
      </c>
      <c r="C46" s="24"/>
    </row>
    <row r="47" spans="1:17" x14ac:dyDescent="0.25">
      <c r="A47" s="24"/>
      <c r="B47" s="56" t="s">
        <v>101</v>
      </c>
      <c r="C47" s="24"/>
      <c r="D47" s="24"/>
      <c r="E47" s="24"/>
      <c r="F47" s="24"/>
      <c r="G47" s="56"/>
      <c r="H47" s="56"/>
      <c r="I47" s="56"/>
      <c r="J47" s="56"/>
      <c r="K47" s="56"/>
      <c r="L47" s="56"/>
      <c r="M47" s="56"/>
      <c r="N47" s="56"/>
    </row>
    <row r="48" spans="1:17" x14ac:dyDescent="0.25">
      <c r="A48" s="24"/>
      <c r="B48" s="24" t="s">
        <v>60</v>
      </c>
      <c r="C48" s="24"/>
      <c r="D48" s="24"/>
      <c r="E48" s="24"/>
      <c r="F48" s="24"/>
      <c r="G48" s="56"/>
      <c r="H48" s="56"/>
      <c r="I48" s="56"/>
      <c r="J48" s="56"/>
      <c r="K48" s="56"/>
      <c r="L48" s="56"/>
      <c r="M48" s="56"/>
      <c r="N48" s="56"/>
    </row>
    <row r="49" spans="1:14" x14ac:dyDescent="0.25">
      <c r="A49" s="24"/>
      <c r="B49" s="24" t="s">
        <v>92</v>
      </c>
      <c r="C49" s="24"/>
      <c r="D49" s="24"/>
      <c r="E49" s="24"/>
      <c r="F49" s="24"/>
      <c r="G49" s="56"/>
      <c r="H49" s="56"/>
      <c r="I49" s="56"/>
      <c r="J49" s="56"/>
      <c r="K49" s="56"/>
      <c r="L49" s="56"/>
      <c r="M49" s="56"/>
      <c r="N49" s="56"/>
    </row>
    <row r="50" spans="1:14" x14ac:dyDescent="0.25">
      <c r="A50" s="24"/>
      <c r="B50" s="24"/>
      <c r="C50" s="24"/>
      <c r="D50" s="24"/>
      <c r="E50" s="24"/>
      <c r="F50" s="24"/>
      <c r="G50" s="56"/>
      <c r="H50" s="56"/>
      <c r="I50" s="56"/>
      <c r="J50" s="56"/>
      <c r="K50" s="56"/>
      <c r="L50" s="56"/>
      <c r="M50" s="56"/>
      <c r="N50" s="56"/>
    </row>
    <row r="51" spans="1:14" x14ac:dyDescent="0.25">
      <c r="A51" s="56" t="s">
        <v>123</v>
      </c>
      <c r="B51" s="24"/>
      <c r="C51" s="24"/>
      <c r="D51" s="24"/>
      <c r="E51" s="24"/>
      <c r="F51" s="24"/>
      <c r="G51" s="56"/>
      <c r="H51" s="56"/>
      <c r="I51" s="56"/>
      <c r="J51" s="56"/>
      <c r="K51" s="56"/>
      <c r="L51" s="56"/>
      <c r="M51" s="56"/>
      <c r="N51" s="56"/>
    </row>
    <row r="52" spans="1:14" x14ac:dyDescent="0.25">
      <c r="A52" s="24"/>
      <c r="B52" s="24" t="s">
        <v>113</v>
      </c>
      <c r="C52" s="24"/>
      <c r="D52" s="24"/>
      <c r="E52" s="24"/>
      <c r="F52" s="24"/>
      <c r="G52" s="56"/>
      <c r="H52" s="56"/>
      <c r="I52" s="56"/>
      <c r="J52" s="56"/>
      <c r="K52" s="56"/>
      <c r="L52" s="56"/>
      <c r="M52" s="56"/>
      <c r="N52" s="56"/>
    </row>
    <row r="53" spans="1:14" s="56" customFormat="1" x14ac:dyDescent="0.25">
      <c r="A53" s="24"/>
      <c r="B53" s="56" t="s">
        <v>120</v>
      </c>
      <c r="C53" s="24"/>
      <c r="D53" s="24"/>
      <c r="E53" s="24"/>
      <c r="F53" s="24"/>
    </row>
    <row r="54" spans="1:14" s="56" customFormat="1" x14ac:dyDescent="0.25">
      <c r="A54" s="24"/>
      <c r="B54" s="56" t="s">
        <v>100</v>
      </c>
      <c r="C54" s="24"/>
      <c r="D54" s="24"/>
      <c r="E54" s="24"/>
      <c r="F54" s="24"/>
    </row>
    <row r="55" spans="1:14" x14ac:dyDescent="0.25">
      <c r="A55" s="24"/>
      <c r="B55" s="24" t="s">
        <v>124</v>
      </c>
      <c r="C55" s="24"/>
      <c r="D55" s="24"/>
      <c r="E55" s="24"/>
      <c r="F55" s="24"/>
      <c r="G55" s="56"/>
      <c r="H55" s="56"/>
      <c r="I55" s="56"/>
      <c r="J55" s="56"/>
      <c r="K55" s="56"/>
      <c r="L55" s="56"/>
      <c r="M55" s="56"/>
      <c r="N55" s="56"/>
    </row>
    <row r="56" spans="1:14" s="56" customFormat="1" x14ac:dyDescent="0.25">
      <c r="A56" s="24"/>
      <c r="B56" s="56" t="s">
        <v>121</v>
      </c>
      <c r="C56" s="24"/>
      <c r="D56" s="24"/>
      <c r="E56" s="24"/>
      <c r="F56" s="24"/>
    </row>
    <row r="57" spans="1:14" x14ac:dyDescent="0.25">
      <c r="A57" s="24"/>
      <c r="B57" s="56" t="s">
        <v>104</v>
      </c>
      <c r="C57" s="24"/>
      <c r="D57" s="56"/>
      <c r="E57" s="56"/>
      <c r="F57" s="56"/>
      <c r="G57" s="56"/>
      <c r="H57" s="56"/>
      <c r="I57" s="56"/>
      <c r="J57" s="56"/>
      <c r="K57" s="56"/>
      <c r="L57" s="56"/>
      <c r="M57" s="56"/>
      <c r="N57" s="56"/>
    </row>
    <row r="58" spans="1:14" x14ac:dyDescent="0.25">
      <c r="A58" s="24"/>
      <c r="B58" s="56" t="s">
        <v>102</v>
      </c>
      <c r="C58" s="24"/>
      <c r="D58" s="56"/>
      <c r="E58" s="56"/>
      <c r="F58" s="56"/>
      <c r="G58" s="56"/>
      <c r="H58" s="56"/>
      <c r="I58" s="56"/>
      <c r="J58" s="56"/>
      <c r="K58" s="56"/>
      <c r="L58" s="56"/>
      <c r="M58" s="56"/>
      <c r="N58" s="56"/>
    </row>
    <row r="59" spans="1:14" x14ac:dyDescent="0.25">
      <c r="A59" s="24"/>
      <c r="B59" s="56" t="s">
        <v>61</v>
      </c>
      <c r="C59" s="24"/>
      <c r="D59" s="56"/>
      <c r="E59" s="56"/>
      <c r="F59" s="56"/>
      <c r="G59" s="56"/>
      <c r="H59" s="56"/>
      <c r="I59" s="56"/>
      <c r="J59" s="56"/>
      <c r="K59" s="56"/>
      <c r="L59" s="56"/>
      <c r="M59" s="56"/>
      <c r="N59" s="56"/>
    </row>
    <row r="60" spans="1:14" x14ac:dyDescent="0.25">
      <c r="A60" s="24"/>
      <c r="B60" s="56" t="s">
        <v>103</v>
      </c>
      <c r="C60" s="24"/>
      <c r="D60" s="56"/>
      <c r="E60" s="56"/>
      <c r="F60" s="56"/>
      <c r="G60" s="56"/>
      <c r="H60" s="56"/>
      <c r="I60" s="56"/>
      <c r="J60" s="56"/>
      <c r="K60" s="56"/>
      <c r="L60" s="56"/>
      <c r="M60" s="56"/>
      <c r="N60" s="56"/>
    </row>
    <row r="61" spans="1:14" x14ac:dyDescent="0.25">
      <c r="A61" s="24"/>
      <c r="B61" s="24"/>
      <c r="C61" s="24"/>
      <c r="D61" s="24"/>
      <c r="E61" s="24"/>
      <c r="F61" s="24"/>
      <c r="G61" s="24"/>
    </row>
  </sheetData>
  <sheetProtection algorithmName="SHA-512" hashValue="kqIocuwDaG4k65ddYEcByMrhN8BGLYQs9vHAZyGQRJEoaeTLyN1oXcaFp9Q2sa9yUXdppI9yNEOf7sXngWtMOg==" saltValue="sqq+mtsW2axyS/RB1VRc7w==" spinCount="100000" sheet="1" objects="1" scenarios="1"/>
  <protectedRanges>
    <protectedRange algorithmName="SHA-512" hashValue="MWg3NI72hPuMlFfPw4ibEfeyV4nLozj6/ID6JnLA+fTed+8ZFzZ24DLZlv15O+Z0E7hJZToa61TSzr5lpNzifg==" saltValue="k9gVIncKCUcHrHdC93bxLA==" spinCount="100000" sqref="E19:P19 E28:P28 E30:P30 E21:P21" name="範囲3"/>
    <protectedRange algorithmName="SHA-512" hashValue="TcwDRT6PjOi33OhcyM1sAKp/ixCenvRmIEPEE77BHOauu9Xu6CgleAVkV9he6NKX7lPBEItaTbHtyFFA5K6s7Q==" saltValue="Tk8+W5tvgLOT+WSp+NyV9A==" spinCount="100000" sqref="E17:P17" name="範囲2"/>
    <protectedRange algorithmName="SHA-512" hashValue="gvqhSkllU/80paywPcyF83b72hjv8Di7sOeq2UwbXIyzqICjoBRpWJ8xo1ANlgz4OCRv1oaGiKnYyKhrOAXNPQ==" saltValue="tu+bTxg21GBRzYlve3AMdQ==" spinCount="100000" sqref="E13" name="範囲1"/>
    <protectedRange algorithmName="SHA-512" hashValue="TcwDRT6PjOi33OhcyM1sAKp/ixCenvRmIEPEE77BHOauu9Xu6CgleAVkV9he6NKX7lPBEItaTbHtyFFA5K6s7Q==" saltValue="Tk8+W5tvgLOT+WSp+NyV9A==" spinCount="100000" sqref="E16:P16" name="範囲2_1"/>
  </protectedRanges>
  <dataConsolidate/>
  <mergeCells count="29">
    <mergeCell ref="A35:D35"/>
    <mergeCell ref="E35:P35"/>
    <mergeCell ref="A27:D28"/>
    <mergeCell ref="A29:D30"/>
    <mergeCell ref="A31:D32"/>
    <mergeCell ref="A33:D34"/>
    <mergeCell ref="A20:D21"/>
    <mergeCell ref="A22:D23"/>
    <mergeCell ref="A24:D25"/>
    <mergeCell ref="A26:D26"/>
    <mergeCell ref="E26:P26"/>
    <mergeCell ref="A16:D16"/>
    <mergeCell ref="E16:P16"/>
    <mergeCell ref="A17:D17"/>
    <mergeCell ref="E17:P17"/>
    <mergeCell ref="A18:D19"/>
    <mergeCell ref="A13:D13"/>
    <mergeCell ref="E13:P13"/>
    <mergeCell ref="A14:D14"/>
    <mergeCell ref="E14:P14"/>
    <mergeCell ref="A15:D15"/>
    <mergeCell ref="E15:P15"/>
    <mergeCell ref="A2:B2"/>
    <mergeCell ref="A6:Q6"/>
    <mergeCell ref="M11:Q11"/>
    <mergeCell ref="A12:D12"/>
    <mergeCell ref="E12:P12"/>
    <mergeCell ref="A4:Q4"/>
    <mergeCell ref="C2:D2"/>
  </mergeCells>
  <phoneticPr fontId="2"/>
  <conditionalFormatting sqref="E32:P32">
    <cfRule type="cellIs" dxfId="2" priority="54" operator="greaterThan">
      <formula>E23</formula>
    </cfRule>
  </conditionalFormatting>
  <conditionalFormatting sqref="E26">
    <cfRule type="cellIs" dxfId="1" priority="38" operator="lessThan">
      <formula>1000</formula>
    </cfRule>
  </conditionalFormatting>
  <conditionalFormatting sqref="E35">
    <cfRule type="cellIs" dxfId="0" priority="37" operator="lessThan">
      <formula>1000</formula>
    </cfRule>
  </conditionalFormatting>
  <dataValidations count="2">
    <dataValidation type="list" allowBlank="1" showInputMessage="1" showErrorMessage="1" sqref="E16:P16" xr:uid="{5BE5588E-3D3C-4A6C-8D4F-EE7CEC352B3E}">
      <formula1>"北海道,東北,東京,中部,北陸,関西,中国,四国,九州"</formula1>
    </dataValidation>
    <dataValidation type="list" allowBlank="1" showInputMessage="1" showErrorMessage="1" sqref="E15:P15" xr:uid="{4C7FEF6D-8144-4749-96E7-7A18EF240286}">
      <formula1>"揚水（純揚水）,蓄電池"</formula1>
    </dataValidation>
  </dataValidations>
  <pageMargins left="0.11811023622047245" right="0.11811023622047245" top="0.35433070866141736" bottom="0.35433070866141736" header="0.31496062992125984" footer="0.31496062992125984"/>
  <pageSetup paperSize="9" scale="68" orientation="portrait" r:id="rId1"/>
  <ignoredErrors>
    <ignoredError sqref="E1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161925</xdr:colOff>
                    <xdr:row>7</xdr:row>
                    <xdr:rowOff>152400</xdr:rowOff>
                  </from>
                  <to>
                    <xdr:col>1</xdr:col>
                    <xdr:colOff>95250</xdr:colOff>
                    <xdr:row>8</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777B-6031-4385-B0B0-56F373B197AC}">
  <sheetPr codeName="Sheet6">
    <tabColor theme="8" tint="0.59999389629810485"/>
  </sheetPr>
  <dimension ref="B2:C8"/>
  <sheetViews>
    <sheetView workbookViewId="0">
      <selection activeCell="J35" sqref="J35"/>
    </sheetView>
  </sheetViews>
  <sheetFormatPr defaultColWidth="8.875" defaultRowHeight="15.75" x14ac:dyDescent="0.25"/>
  <cols>
    <col min="1" max="1" width="2.75" style="1" customWidth="1"/>
    <col min="2" max="2" width="3.75" style="1" customWidth="1"/>
    <col min="3" max="16384" width="8.875" style="1"/>
  </cols>
  <sheetData>
    <row r="2" spans="2:3" x14ac:dyDescent="0.25">
      <c r="B2" s="1" t="s">
        <v>68</v>
      </c>
    </row>
    <row r="3" spans="2:3" x14ac:dyDescent="0.25">
      <c r="B3" s="1" t="s">
        <v>69</v>
      </c>
      <c r="C3" s="41" t="s">
        <v>70</v>
      </c>
    </row>
    <row r="4" spans="2:3" x14ac:dyDescent="0.25">
      <c r="B4" s="1" t="s">
        <v>69</v>
      </c>
      <c r="C4" s="41" t="s">
        <v>71</v>
      </c>
    </row>
    <row r="6" spans="2:3" x14ac:dyDescent="0.25">
      <c r="B6" s="1" t="s">
        <v>72</v>
      </c>
    </row>
    <row r="7" spans="2:3" x14ac:dyDescent="0.25">
      <c r="C7" s="41" t="s">
        <v>73</v>
      </c>
    </row>
    <row r="8" spans="2:3" x14ac:dyDescent="0.25">
      <c r="C8" s="41" t="s">
        <v>74</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tint="0.59999389629810485"/>
  </sheetPr>
  <dimension ref="A1:S95"/>
  <sheetViews>
    <sheetView topLeftCell="A25" zoomScale="70" zoomScaleNormal="70" workbookViewId="0">
      <selection activeCell="J35" sqref="J35"/>
    </sheetView>
  </sheetViews>
  <sheetFormatPr defaultColWidth="9" defaultRowHeight="15.75" x14ac:dyDescent="0.25"/>
  <cols>
    <col min="1" max="1" width="24.125" style="1" bestFit="1" customWidth="1"/>
    <col min="2" max="2" width="11.25" style="1" customWidth="1"/>
    <col min="3"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9" x14ac:dyDescent="0.25">
      <c r="J1" s="7" t="s">
        <v>34</v>
      </c>
      <c r="L1" s="5"/>
      <c r="M1" s="6" t="s">
        <v>63</v>
      </c>
      <c r="S1" s="1" t="s">
        <v>85</v>
      </c>
    </row>
    <row r="2" spans="1:19" x14ac:dyDescent="0.25">
      <c r="B2" s="8" t="s">
        <v>25</v>
      </c>
      <c r="C2" s="8" t="s">
        <v>26</v>
      </c>
      <c r="D2" s="8" t="s">
        <v>27</v>
      </c>
      <c r="E2" s="8" t="s">
        <v>28</v>
      </c>
      <c r="F2" s="8" t="s">
        <v>29</v>
      </c>
      <c r="G2" s="8" t="s">
        <v>30</v>
      </c>
      <c r="H2" s="8" t="s">
        <v>31</v>
      </c>
      <c r="I2" s="8" t="s">
        <v>32</v>
      </c>
      <c r="J2" s="8" t="s">
        <v>33</v>
      </c>
      <c r="S2" s="1" t="s">
        <v>87</v>
      </c>
    </row>
    <row r="3" spans="1:19" ht="16.5" thickBot="1" x14ac:dyDescent="0.3">
      <c r="A3" s="55" t="s">
        <v>77</v>
      </c>
      <c r="S3" s="1" t="s">
        <v>84</v>
      </c>
    </row>
    <row r="4" spans="1:19" ht="16.5" thickTop="1" x14ac:dyDescent="0.25">
      <c r="A4" s="7" t="s">
        <v>10</v>
      </c>
      <c r="B4" s="81">
        <v>4775.7736743165033</v>
      </c>
      <c r="C4" s="82">
        <v>12152.505552884437</v>
      </c>
      <c r="D4" s="82">
        <v>41045.734079244576</v>
      </c>
      <c r="E4" s="82">
        <v>18006.665447470816</v>
      </c>
      <c r="F4" s="82">
        <v>3596.1451942740287</v>
      </c>
      <c r="G4" s="82">
        <v>16944.691916376309</v>
      </c>
      <c r="H4" s="82">
        <v>6681.5041045470343</v>
      </c>
      <c r="I4" s="82">
        <v>4784.8914285714282</v>
      </c>
      <c r="J4" s="83">
        <v>12367.994161898001</v>
      </c>
    </row>
    <row r="5" spans="1:19" x14ac:dyDescent="0.25">
      <c r="A5" s="7" t="s">
        <v>11</v>
      </c>
      <c r="B5" s="84">
        <v>4316.3723049291557</v>
      </c>
      <c r="C5" s="80">
        <v>11226.206686922649</v>
      </c>
      <c r="D5" s="80">
        <v>40070.232473900382</v>
      </c>
      <c r="E5" s="80">
        <v>18180.79383916991</v>
      </c>
      <c r="F5" s="80">
        <v>3358.0855828220861</v>
      </c>
      <c r="G5" s="80">
        <v>18113.733170357049</v>
      </c>
      <c r="H5" s="80">
        <v>6702.6933765598869</v>
      </c>
      <c r="I5" s="80">
        <v>4949.8828571428567</v>
      </c>
      <c r="J5" s="85">
        <v>13408.14769273282</v>
      </c>
      <c r="S5" s="1" t="s">
        <v>86</v>
      </c>
    </row>
    <row r="6" spans="1:19" x14ac:dyDescent="0.25">
      <c r="A6" s="7" t="s">
        <v>12</v>
      </c>
      <c r="B6" s="84">
        <v>4476.9018579125923</v>
      </c>
      <c r="C6" s="80">
        <v>12374.162232906696</v>
      </c>
      <c r="D6" s="80">
        <v>47614.473651737855</v>
      </c>
      <c r="E6" s="80">
        <v>19983.510129701688</v>
      </c>
      <c r="F6" s="80">
        <v>3935.4988957055211</v>
      </c>
      <c r="G6" s="80">
        <v>20586.742368963321</v>
      </c>
      <c r="H6" s="80">
        <v>7627.780388902268</v>
      </c>
      <c r="I6" s="80">
        <v>5774.87</v>
      </c>
      <c r="J6" s="85">
        <v>15186.618018383835</v>
      </c>
      <c r="S6" s="1" t="s">
        <v>88</v>
      </c>
    </row>
    <row r="7" spans="1:19" x14ac:dyDescent="0.25">
      <c r="A7" s="7" t="s">
        <v>13</v>
      </c>
      <c r="B7" s="84">
        <v>5232.835232042481</v>
      </c>
      <c r="C7" s="80">
        <v>14877.97020898236</v>
      </c>
      <c r="D7" s="80">
        <v>60828.202705198062</v>
      </c>
      <c r="E7" s="80">
        <v>23691.360000000001</v>
      </c>
      <c r="F7" s="80">
        <v>4781.7000000000007</v>
      </c>
      <c r="G7" s="80">
        <v>26282.249025888879</v>
      </c>
      <c r="H7" s="80">
        <v>9904.3357673842165</v>
      </c>
      <c r="I7" s="80">
        <v>7139.84</v>
      </c>
      <c r="J7" s="85">
        <v>19572.871999999999</v>
      </c>
    </row>
    <row r="8" spans="1:19" x14ac:dyDescent="0.25">
      <c r="A8" s="7" t="s">
        <v>14</v>
      </c>
      <c r="B8" s="84">
        <v>5270.4039999999995</v>
      </c>
      <c r="C8" s="80">
        <v>15253.776</v>
      </c>
      <c r="D8" s="80">
        <v>60827.193999999996</v>
      </c>
      <c r="E8" s="80">
        <v>23691.360000000001</v>
      </c>
      <c r="F8" s="80">
        <v>4781.7000000000007</v>
      </c>
      <c r="G8" s="80">
        <v>26287.170000000002</v>
      </c>
      <c r="H8" s="80">
        <v>9901.9143600000007</v>
      </c>
      <c r="I8" s="80">
        <v>7139.84</v>
      </c>
      <c r="J8" s="85">
        <v>19572.871999999999</v>
      </c>
    </row>
    <row r="9" spans="1:19" x14ac:dyDescent="0.25">
      <c r="A9" s="7" t="s">
        <v>15</v>
      </c>
      <c r="B9" s="84">
        <v>4829.5581223240124</v>
      </c>
      <c r="C9" s="80">
        <v>13582.521533403105</v>
      </c>
      <c r="D9" s="80">
        <v>52051.083980917741</v>
      </c>
      <c r="E9" s="80">
        <v>22656.848378728922</v>
      </c>
      <c r="F9" s="80">
        <v>4200.42</v>
      </c>
      <c r="G9" s="80">
        <v>23014.452605747258</v>
      </c>
      <c r="H9" s="80">
        <v>8590.4745981031592</v>
      </c>
      <c r="I9" s="80">
        <v>6359.8514285714282</v>
      </c>
      <c r="J9" s="85">
        <v>17052.343949594775</v>
      </c>
    </row>
    <row r="10" spans="1:19" x14ac:dyDescent="0.25">
      <c r="A10" s="7" t="s">
        <v>16</v>
      </c>
      <c r="B10" s="84">
        <v>4675.3663863500296</v>
      </c>
      <c r="C10" s="80">
        <v>11856.735920014838</v>
      </c>
      <c r="D10" s="80">
        <v>43057.710385369777</v>
      </c>
      <c r="E10" s="80">
        <v>18938.749779507132</v>
      </c>
      <c r="F10" s="80">
        <v>3530.3025357873212</v>
      </c>
      <c r="G10" s="80">
        <v>18690.867336180734</v>
      </c>
      <c r="H10" s="80">
        <v>7131.4657656733698</v>
      </c>
      <c r="I10" s="80">
        <v>5339.8771428571436</v>
      </c>
      <c r="J10" s="85">
        <v>14299.202305028368</v>
      </c>
    </row>
    <row r="11" spans="1:19" x14ac:dyDescent="0.25">
      <c r="A11" s="7" t="s">
        <v>17</v>
      </c>
      <c r="B11" s="84">
        <v>5357.0369746557571</v>
      </c>
      <c r="C11" s="80">
        <v>13339.787155481357</v>
      </c>
      <c r="D11" s="80">
        <v>43826.169622939524</v>
      </c>
      <c r="E11" s="80">
        <v>18979.724695201036</v>
      </c>
      <c r="F11" s="80">
        <v>3819.0041922290388</v>
      </c>
      <c r="G11" s="80">
        <v>18125.555508223744</v>
      </c>
      <c r="H11" s="80">
        <v>7525.9918988783375</v>
      </c>
      <c r="I11" s="80">
        <v>5099.8814285714288</v>
      </c>
      <c r="J11" s="85">
        <v>14223.575582276295</v>
      </c>
    </row>
    <row r="12" spans="1:19" x14ac:dyDescent="0.25">
      <c r="A12" s="7" t="s">
        <v>18</v>
      </c>
      <c r="B12" s="84">
        <v>5976.3473582119332</v>
      </c>
      <c r="C12" s="80">
        <v>14961.527856872566</v>
      </c>
      <c r="D12" s="80">
        <v>48411.417026629882</v>
      </c>
      <c r="E12" s="80">
        <v>21796.465149156938</v>
      </c>
      <c r="F12" s="80">
        <v>4563.5542535787326</v>
      </c>
      <c r="G12" s="80">
        <v>23230.13527181447</v>
      </c>
      <c r="H12" s="80">
        <v>9414.3145925157969</v>
      </c>
      <c r="I12" s="80">
        <v>6779.8414285714289</v>
      </c>
      <c r="J12" s="85">
        <v>17039.952880799319</v>
      </c>
    </row>
    <row r="13" spans="1:19" x14ac:dyDescent="0.25">
      <c r="A13" s="7" t="s">
        <v>19</v>
      </c>
      <c r="B13" s="84">
        <v>6211.75</v>
      </c>
      <c r="C13" s="80">
        <v>15681.65</v>
      </c>
      <c r="D13" s="80">
        <v>52909.204607957261</v>
      </c>
      <c r="E13" s="80">
        <v>23588.932710765239</v>
      </c>
      <c r="F13" s="80">
        <v>4953.5600000000004</v>
      </c>
      <c r="G13" s="80">
        <v>24360.768927728448</v>
      </c>
      <c r="H13" s="80">
        <v>9589.6526879062658</v>
      </c>
      <c r="I13" s="80">
        <v>6779.8414285714289</v>
      </c>
      <c r="J13" s="85">
        <v>18029.901981462644</v>
      </c>
    </row>
    <row r="14" spans="1:19" x14ac:dyDescent="0.25">
      <c r="A14" s="7" t="s">
        <v>20</v>
      </c>
      <c r="B14" s="84">
        <v>6174.5676711235283</v>
      </c>
      <c r="C14" s="80">
        <v>15648.369490558338</v>
      </c>
      <c r="D14" s="80">
        <v>52910.539548221335</v>
      </c>
      <c r="E14" s="80">
        <v>23588.932710765239</v>
      </c>
      <c r="F14" s="80">
        <v>4953.5600000000004</v>
      </c>
      <c r="G14" s="80">
        <v>24366.670096661794</v>
      </c>
      <c r="H14" s="80">
        <v>9589.8468219942624</v>
      </c>
      <c r="I14" s="80">
        <v>6779.8414285714289</v>
      </c>
      <c r="J14" s="85">
        <v>18029.901981462644</v>
      </c>
    </row>
    <row r="15" spans="1:19" ht="16.5" thickBot="1" x14ac:dyDescent="0.3">
      <c r="A15" s="7" t="s">
        <v>21</v>
      </c>
      <c r="B15" s="86">
        <v>5592.8059397325887</v>
      </c>
      <c r="C15" s="87">
        <v>14350.549622333518</v>
      </c>
      <c r="D15" s="87">
        <v>46748.699618179897</v>
      </c>
      <c r="E15" s="87">
        <v>20751.70479896239</v>
      </c>
      <c r="F15" s="87">
        <v>4239.3911656441724</v>
      </c>
      <c r="G15" s="87">
        <v>20745.3137353415</v>
      </c>
      <c r="H15" s="87">
        <v>8022.990908733459</v>
      </c>
      <c r="I15" s="87">
        <v>5684.8728571428564</v>
      </c>
      <c r="J15" s="88">
        <v>14835.553100177185</v>
      </c>
    </row>
    <row r="16" spans="1:19" ht="17.25" thickTop="1" thickBot="1" x14ac:dyDescent="0.3">
      <c r="B16" s="2"/>
      <c r="C16" s="2"/>
      <c r="D16" s="2"/>
      <c r="E16" s="2"/>
      <c r="F16" s="2"/>
      <c r="G16" s="2"/>
      <c r="H16" s="2"/>
      <c r="I16" s="2"/>
      <c r="J16" s="2"/>
      <c r="K16" s="2"/>
    </row>
    <row r="17" spans="1:12" ht="17.25" thickTop="1" thickBot="1" x14ac:dyDescent="0.3">
      <c r="A17" s="55" t="s">
        <v>95</v>
      </c>
      <c r="B17" s="97">
        <v>159342.68090194621</v>
      </c>
      <c r="C17" s="2"/>
      <c r="D17" s="2"/>
      <c r="E17" s="2"/>
      <c r="F17" s="2"/>
      <c r="G17" s="2"/>
      <c r="H17" s="2"/>
      <c r="I17" s="2"/>
      <c r="J17" s="2"/>
      <c r="K17" s="2"/>
    </row>
    <row r="18" spans="1:12" ht="16.5" thickTop="1" x14ac:dyDescent="0.25">
      <c r="A18" s="56"/>
      <c r="L18" s="9"/>
    </row>
    <row r="19" spans="1:12" ht="16.5" thickBot="1" x14ac:dyDescent="0.3">
      <c r="A19" s="55" t="s">
        <v>89</v>
      </c>
    </row>
    <row r="20" spans="1:12" ht="16.5" thickTop="1" x14ac:dyDescent="0.25">
      <c r="A20" s="7" t="s">
        <v>10</v>
      </c>
      <c r="B20" s="89">
        <v>754.55423018816509</v>
      </c>
      <c r="C20" s="90">
        <v>3483.2120942277388</v>
      </c>
      <c r="D20" s="90">
        <v>2002.4500695514159</v>
      </c>
      <c r="E20" s="90">
        <v>1631.5885327007506</v>
      </c>
      <c r="F20" s="90">
        <v>1235.7653726993419</v>
      </c>
      <c r="G20" s="90">
        <v>1761.0949794125545</v>
      </c>
      <c r="H20" s="90">
        <v>872.84948023675224</v>
      </c>
      <c r="I20" s="90">
        <v>431.63957514614822</v>
      </c>
      <c r="J20" s="91">
        <v>869.56566583711924</v>
      </c>
    </row>
    <row r="21" spans="1:12" x14ac:dyDescent="0.25">
      <c r="A21" s="7" t="s">
        <v>11</v>
      </c>
      <c r="B21" s="92">
        <v>939.55741007653842</v>
      </c>
      <c r="C21" s="79">
        <v>3849.3846147166187</v>
      </c>
      <c r="D21" s="79">
        <v>3611.6430350153214</v>
      </c>
      <c r="E21" s="79">
        <v>2615.0042743582308</v>
      </c>
      <c r="F21" s="79">
        <v>1259.7612251270107</v>
      </c>
      <c r="G21" s="79">
        <v>2816.274705506426</v>
      </c>
      <c r="H21" s="79">
        <v>1751.0837381997537</v>
      </c>
      <c r="I21" s="79">
        <v>918.02765234388721</v>
      </c>
      <c r="J21" s="93">
        <v>1372.6533446562269</v>
      </c>
    </row>
    <row r="22" spans="1:12" x14ac:dyDescent="0.25">
      <c r="A22" s="7" t="s">
        <v>12</v>
      </c>
      <c r="B22" s="92">
        <v>969.25701644190769</v>
      </c>
      <c r="C22" s="79">
        <v>4058.4617921754702</v>
      </c>
      <c r="D22" s="79">
        <v>5101.6363250281847</v>
      </c>
      <c r="E22" s="79">
        <v>3412.2437033505585</v>
      </c>
      <c r="F22" s="79">
        <v>1155.9342416615004</v>
      </c>
      <c r="G22" s="79">
        <v>3255.692270980031</v>
      </c>
      <c r="H22" s="79">
        <v>1826.1764843917485</v>
      </c>
      <c r="I22" s="79">
        <v>1038.3295217581328</v>
      </c>
      <c r="J22" s="93">
        <v>2522.5586442124459</v>
      </c>
    </row>
    <row r="23" spans="1:12" x14ac:dyDescent="0.25">
      <c r="A23" s="7" t="s">
        <v>105</v>
      </c>
      <c r="B23" s="92">
        <v>824.32819709760543</v>
      </c>
      <c r="C23" s="79">
        <v>3750.5147857246175</v>
      </c>
      <c r="D23" s="79">
        <v>6102.7560173347028</v>
      </c>
      <c r="E23" s="79">
        <v>4184.7470582662936</v>
      </c>
      <c r="F23" s="79">
        <v>1229.7500966679806</v>
      </c>
      <c r="G23" s="79">
        <v>3936.4704441957283</v>
      </c>
      <c r="H23" s="79">
        <v>2594.878259387549</v>
      </c>
      <c r="I23" s="79">
        <v>1288.1194200486054</v>
      </c>
      <c r="J23" s="93">
        <v>2514.5757212769313</v>
      </c>
    </row>
    <row r="24" spans="1:12" x14ac:dyDescent="0.25">
      <c r="A24" s="7" t="s">
        <v>14</v>
      </c>
      <c r="B24" s="92">
        <v>708.40996286197606</v>
      </c>
      <c r="C24" s="79">
        <v>4205.5811560834109</v>
      </c>
      <c r="D24" s="79">
        <v>6170.5457698672217</v>
      </c>
      <c r="E24" s="79">
        <v>3794.5377749636737</v>
      </c>
      <c r="F24" s="79">
        <v>1089.6360253994453</v>
      </c>
      <c r="G24" s="79">
        <v>3647.9886433257284</v>
      </c>
      <c r="H24" s="79">
        <v>2402.4006453572192</v>
      </c>
      <c r="I24" s="79">
        <v>1324.0547298449042</v>
      </c>
      <c r="J24" s="93">
        <v>2293.6852922964181</v>
      </c>
    </row>
    <row r="25" spans="1:12" x14ac:dyDescent="0.25">
      <c r="A25" s="7" t="s">
        <v>15</v>
      </c>
      <c r="B25" s="92">
        <v>630.0986038470744</v>
      </c>
      <c r="C25" s="79">
        <v>3219.037620618642</v>
      </c>
      <c r="D25" s="79">
        <v>4580.5994803124104</v>
      </c>
      <c r="E25" s="79">
        <v>2986.5564332314589</v>
      </c>
      <c r="F25" s="79">
        <v>952.52250171816786</v>
      </c>
      <c r="G25" s="79">
        <v>2749.0541652925522</v>
      </c>
      <c r="H25" s="79">
        <v>1683.1437947336738</v>
      </c>
      <c r="I25" s="79">
        <v>981.56964408089675</v>
      </c>
      <c r="J25" s="93">
        <v>2264.5077561651201</v>
      </c>
    </row>
    <row r="26" spans="1:12" x14ac:dyDescent="0.25">
      <c r="A26" s="7" t="s">
        <v>16</v>
      </c>
      <c r="B26" s="92">
        <v>553.33997435645779</v>
      </c>
      <c r="C26" s="79">
        <v>2571.8135682362881</v>
      </c>
      <c r="D26" s="79">
        <v>3212.1126622655242</v>
      </c>
      <c r="E26" s="79">
        <v>1911.9307239988539</v>
      </c>
      <c r="F26" s="79">
        <v>807.09592896630488</v>
      </c>
      <c r="G26" s="79">
        <v>1823.1427562219712</v>
      </c>
      <c r="H26" s="79">
        <v>1191.6275440366589</v>
      </c>
      <c r="I26" s="79">
        <v>728.99054847133561</v>
      </c>
      <c r="J26" s="93">
        <v>1889.3662934466042</v>
      </c>
    </row>
    <row r="27" spans="1:12" x14ac:dyDescent="0.25">
      <c r="A27" s="7" t="s">
        <v>17</v>
      </c>
      <c r="B27" s="92">
        <v>693.60487022527377</v>
      </c>
      <c r="C27" s="79">
        <v>2371.2609842632774</v>
      </c>
      <c r="D27" s="79">
        <v>1210.0041491580332</v>
      </c>
      <c r="E27" s="79">
        <v>795.29010925631769</v>
      </c>
      <c r="F27" s="79">
        <v>805.13872754021588</v>
      </c>
      <c r="G27" s="79">
        <v>845.11662323379892</v>
      </c>
      <c r="H27" s="79">
        <v>357.75254973483788</v>
      </c>
      <c r="I27" s="79">
        <v>352.05882737814369</v>
      </c>
      <c r="J27" s="93">
        <v>925.28315921008095</v>
      </c>
    </row>
    <row r="28" spans="1:12" x14ac:dyDescent="0.25">
      <c r="A28" s="7" t="s">
        <v>18</v>
      </c>
      <c r="B28" s="92">
        <v>819.4416505829513</v>
      </c>
      <c r="C28" s="79">
        <v>3232.9373543116944</v>
      </c>
      <c r="D28" s="79">
        <v>1125.8852351335777</v>
      </c>
      <c r="E28" s="79">
        <v>933.34787099325138</v>
      </c>
      <c r="F28" s="79">
        <v>982.84327874900532</v>
      </c>
      <c r="G28" s="79">
        <v>1085.4749585841066</v>
      </c>
      <c r="H28" s="79">
        <v>638.66539552512313</v>
      </c>
      <c r="I28" s="79">
        <v>458.9243331718435</v>
      </c>
      <c r="J28" s="93">
        <v>1257.4699229484665</v>
      </c>
    </row>
    <row r="29" spans="1:12" x14ac:dyDescent="0.25">
      <c r="A29" s="7" t="s">
        <v>19</v>
      </c>
      <c r="B29" s="92">
        <v>615.58773022828962</v>
      </c>
      <c r="C29" s="79">
        <v>3254.9653376776141</v>
      </c>
      <c r="D29" s="79">
        <v>1493.751554758368</v>
      </c>
      <c r="E29" s="79">
        <v>1259.9713136037381</v>
      </c>
      <c r="F29" s="79">
        <v>810.63597313352045</v>
      </c>
      <c r="G29" s="79">
        <v>1223.2414579159351</v>
      </c>
      <c r="H29" s="79">
        <v>836.43850157611848</v>
      </c>
      <c r="I29" s="79">
        <v>535.19801010566243</v>
      </c>
      <c r="J29" s="93">
        <v>1238.2301210007436</v>
      </c>
    </row>
    <row r="30" spans="1:12" x14ac:dyDescent="0.25">
      <c r="A30" s="7" t="s">
        <v>20</v>
      </c>
      <c r="B30" s="92">
        <v>779.52976926610404</v>
      </c>
      <c r="C30" s="79">
        <v>3206.4585643928331</v>
      </c>
      <c r="D30" s="79">
        <v>1133.1615792849498</v>
      </c>
      <c r="E30" s="79">
        <v>1092.0202940937379</v>
      </c>
      <c r="F30" s="79">
        <v>805.32072419318285</v>
      </c>
      <c r="G30" s="79">
        <v>1383.8396062085642</v>
      </c>
      <c r="H30" s="79">
        <v>815.99260778987048</v>
      </c>
      <c r="I30" s="79">
        <v>528.73786373460018</v>
      </c>
      <c r="J30" s="93">
        <v>1182.7389910361744</v>
      </c>
    </row>
    <row r="31" spans="1:12" ht="16.5" thickBot="1" x14ac:dyDescent="0.3">
      <c r="A31" s="7" t="s">
        <v>21</v>
      </c>
      <c r="B31" s="94">
        <v>686.26152523478572</v>
      </c>
      <c r="C31" s="95">
        <v>2506.562820824226</v>
      </c>
      <c r="D31" s="95">
        <v>1260.0095528599886</v>
      </c>
      <c r="E31" s="95">
        <v>1106.6794095678338</v>
      </c>
      <c r="F31" s="95">
        <v>924.17094272285408</v>
      </c>
      <c r="G31" s="95">
        <v>1378.6449944720141</v>
      </c>
      <c r="H31" s="95">
        <v>850.56889234238156</v>
      </c>
      <c r="I31" s="95">
        <v>568.20694056427669</v>
      </c>
      <c r="J31" s="96">
        <v>1067.7049214116219</v>
      </c>
    </row>
    <row r="32" spans="1:12" ht="16.5" thickTop="1" x14ac:dyDescent="0.25">
      <c r="B32" s="7"/>
      <c r="C32" s="7"/>
      <c r="D32" s="7"/>
      <c r="E32" s="7"/>
      <c r="F32" s="7"/>
      <c r="G32" s="7"/>
      <c r="H32" s="7"/>
      <c r="I32" s="7"/>
      <c r="J32" s="7"/>
    </row>
    <row r="33" spans="1:13" ht="16.5" thickBot="1" x14ac:dyDescent="0.3">
      <c r="A33" s="1" t="s">
        <v>78</v>
      </c>
    </row>
    <row r="34" spans="1:13" ht="16.5" thickTop="1" x14ac:dyDescent="0.25">
      <c r="A34" s="7" t="s">
        <v>10</v>
      </c>
      <c r="B34" s="104">
        <v>4306.2078963245176</v>
      </c>
      <c r="C34" s="105">
        <v>9407.4248824664592</v>
      </c>
      <c r="D34" s="105">
        <v>42120.803125302737</v>
      </c>
      <c r="E34" s="105">
        <v>17615.351407635961</v>
      </c>
      <c r="F34" s="105">
        <v>2624.8076601964017</v>
      </c>
      <c r="G34" s="105">
        <v>16638.004014248214</v>
      </c>
      <c r="H34" s="105">
        <v>6375.2165241141392</v>
      </c>
      <c r="I34" s="105">
        <v>4600.9505838892946</v>
      </c>
      <c r="J34" s="106">
        <v>12355.153107249229</v>
      </c>
      <c r="L34" s="11"/>
    </row>
    <row r="35" spans="1:13" x14ac:dyDescent="0.25">
      <c r="A35" s="7" t="s">
        <v>11</v>
      </c>
      <c r="B35" s="107">
        <v>3661.8033470487967</v>
      </c>
      <c r="C35" s="103">
        <v>8114.9534960157898</v>
      </c>
      <c r="D35" s="103">
        <v>39536.108554494633</v>
      </c>
      <c r="E35" s="103">
        <v>16806.064057677573</v>
      </c>
      <c r="F35" s="103">
        <v>2362.7521963167906</v>
      </c>
      <c r="G35" s="103">
        <v>16751.865542135081</v>
      </c>
      <c r="H35" s="103">
        <v>5518.1715381639906</v>
      </c>
      <c r="I35" s="103">
        <v>4279.5539352629849</v>
      </c>
      <c r="J35" s="108">
        <v>12892.218959264941</v>
      </c>
      <c r="L35" s="11"/>
    </row>
    <row r="36" spans="1:13" x14ac:dyDescent="0.25">
      <c r="A36" s="7" t="s">
        <v>12</v>
      </c>
      <c r="B36" s="107">
        <v>3792.6332936668641</v>
      </c>
      <c r="C36" s="103">
        <v>9053.8318645409854</v>
      </c>
      <c r="D36" s="103">
        <v>45590.356442319244</v>
      </c>
      <c r="E36" s="103">
        <v>17811.540919217023</v>
      </c>
      <c r="F36" s="103">
        <v>3043.9924926657359</v>
      </c>
      <c r="G36" s="103">
        <v>18785.457175267751</v>
      </c>
      <c r="H36" s="103">
        <v>6368.1658043143761</v>
      </c>
      <c r="I36" s="103">
        <v>4984.2392087058824</v>
      </c>
      <c r="J36" s="108">
        <v>13520.783985359736</v>
      </c>
      <c r="L36" s="11"/>
    </row>
    <row r="37" spans="1:13" x14ac:dyDescent="0.25">
      <c r="A37" s="7" t="s">
        <v>13</v>
      </c>
      <c r="B37" s="107">
        <v>4408.5070349448761</v>
      </c>
      <c r="C37" s="103">
        <v>11127.455423257743</v>
      </c>
      <c r="D37" s="103">
        <v>54725.446687863361</v>
      </c>
      <c r="E37" s="103">
        <v>19506.612941733707</v>
      </c>
      <c r="F37" s="103">
        <v>3551.9499033320199</v>
      </c>
      <c r="G37" s="103">
        <v>22345.77858169315</v>
      </c>
      <c r="H37" s="103">
        <v>7309.4575079966671</v>
      </c>
      <c r="I37" s="103">
        <v>5851.7205799513949</v>
      </c>
      <c r="J37" s="108">
        <v>17058.296278723068</v>
      </c>
      <c r="L37" s="11"/>
    </row>
    <row r="38" spans="1:13" x14ac:dyDescent="0.25">
      <c r="A38" s="7" t="s">
        <v>14</v>
      </c>
      <c r="B38" s="107">
        <v>4561.9940371380235</v>
      </c>
      <c r="C38" s="103">
        <v>11048.19484391659</v>
      </c>
      <c r="D38" s="103">
        <v>54656.648230132778</v>
      </c>
      <c r="E38" s="103">
        <v>19896.822225036325</v>
      </c>
      <c r="F38" s="103">
        <v>3692.0639746005554</v>
      </c>
      <c r="G38" s="103">
        <v>22639.181356674275</v>
      </c>
      <c r="H38" s="103">
        <v>7499.5137146427815</v>
      </c>
      <c r="I38" s="103">
        <v>5815.7852701550964</v>
      </c>
      <c r="J38" s="108">
        <v>17279.186707703582</v>
      </c>
      <c r="L38" s="11"/>
    </row>
    <row r="39" spans="1:13" x14ac:dyDescent="0.25">
      <c r="A39" s="7" t="s">
        <v>15</v>
      </c>
      <c r="B39" s="107">
        <v>4199.4595184769378</v>
      </c>
      <c r="C39" s="103">
        <v>10363.483912784464</v>
      </c>
      <c r="D39" s="103">
        <v>47470.484500605329</v>
      </c>
      <c r="E39" s="103">
        <v>19670.291945497462</v>
      </c>
      <c r="F39" s="103">
        <v>3247.8974982818322</v>
      </c>
      <c r="G39" s="103">
        <v>20265.398440454705</v>
      </c>
      <c r="H39" s="103">
        <v>6907.3308033694857</v>
      </c>
      <c r="I39" s="103">
        <v>5378.2817844905312</v>
      </c>
      <c r="J39" s="108">
        <v>14787.836193429655</v>
      </c>
      <c r="L39" s="11"/>
    </row>
    <row r="40" spans="1:13" x14ac:dyDescent="0.25">
      <c r="A40" s="7" t="s">
        <v>16</v>
      </c>
      <c r="B40" s="107">
        <v>4407.0148641897513</v>
      </c>
      <c r="C40" s="103">
        <v>10023.053775588311</v>
      </c>
      <c r="D40" s="103">
        <v>42923.116838713831</v>
      </c>
      <c r="E40" s="103">
        <v>18267.09354837417</v>
      </c>
      <c r="F40" s="103">
        <v>2987.6344454427312</v>
      </c>
      <c r="G40" s="103">
        <v>18322.131657243222</v>
      </c>
      <c r="H40" s="103">
        <v>6506.400121440568</v>
      </c>
      <c r="I40" s="103">
        <v>4858.5853248498233</v>
      </c>
      <c r="J40" s="108">
        <v>13266.56062277011</v>
      </c>
      <c r="L40" s="11"/>
    </row>
    <row r="41" spans="1:13" x14ac:dyDescent="0.25">
      <c r="A41" s="7" t="s">
        <v>17</v>
      </c>
      <c r="B41" s="107">
        <v>4948.4205566266628</v>
      </c>
      <c r="C41" s="103">
        <v>11706.65759502784</v>
      </c>
      <c r="D41" s="103">
        <v>45693.684589391065</v>
      </c>
      <c r="E41" s="103">
        <v>19424.709078810611</v>
      </c>
      <c r="F41" s="103">
        <v>3278.2933033105382</v>
      </c>
      <c r="G41" s="103">
        <v>18734.845962274405</v>
      </c>
      <c r="H41" s="103">
        <v>7734.8012489473567</v>
      </c>
      <c r="I41" s="103">
        <v>4995.5213316572999</v>
      </c>
      <c r="J41" s="108">
        <v>14155.017034254561</v>
      </c>
      <c r="L41" s="11"/>
    </row>
    <row r="42" spans="1:13" x14ac:dyDescent="0.25">
      <c r="A42" s="7" t="s">
        <v>18</v>
      </c>
      <c r="B42" s="107">
        <v>5156.9057076289819</v>
      </c>
      <c r="C42" s="103">
        <v>11728.590502560872</v>
      </c>
      <c r="D42" s="103">
        <v>47285.531791496302</v>
      </c>
      <c r="E42" s="103">
        <v>20863.117278163689</v>
      </c>
      <c r="F42" s="103">
        <v>3580.7109748297271</v>
      </c>
      <c r="G42" s="103">
        <v>22144.660313230364</v>
      </c>
      <c r="H42" s="103">
        <v>8775.6491969906747</v>
      </c>
      <c r="I42" s="103">
        <v>6320.9170953995854</v>
      </c>
      <c r="J42" s="108">
        <v>15782.482957850852</v>
      </c>
      <c r="L42" s="11"/>
    </row>
    <row r="43" spans="1:13" x14ac:dyDescent="0.25">
      <c r="A43" s="7" t="s">
        <v>19</v>
      </c>
      <c r="B43" s="107">
        <v>5596.1622697717103</v>
      </c>
      <c r="C43" s="103">
        <v>12426.684662322386</v>
      </c>
      <c r="D43" s="103">
        <v>51415.453053198893</v>
      </c>
      <c r="E43" s="103">
        <v>22328.9613971615</v>
      </c>
      <c r="F43" s="103">
        <v>4142.9240268664798</v>
      </c>
      <c r="G43" s="103">
        <v>23137.527469812514</v>
      </c>
      <c r="H43" s="103">
        <v>8753.2141863301476</v>
      </c>
      <c r="I43" s="103">
        <v>6244.6434184657664</v>
      </c>
      <c r="J43" s="108">
        <v>16791.671860461902</v>
      </c>
      <c r="L43" s="11"/>
    </row>
    <row r="44" spans="1:13" x14ac:dyDescent="0.25">
      <c r="A44" s="7" t="s">
        <v>20</v>
      </c>
      <c r="B44" s="107">
        <v>5395.037901857424</v>
      </c>
      <c r="C44" s="103">
        <v>12441.910926165505</v>
      </c>
      <c r="D44" s="103">
        <v>51777.377968936387</v>
      </c>
      <c r="E44" s="103">
        <v>22496.912416671501</v>
      </c>
      <c r="F44" s="103">
        <v>4148.2392758068172</v>
      </c>
      <c r="G44" s="103">
        <v>22982.830490453231</v>
      </c>
      <c r="H44" s="103">
        <v>8773.8542142043916</v>
      </c>
      <c r="I44" s="103">
        <v>6251.1035648368288</v>
      </c>
      <c r="J44" s="108">
        <v>16847.16299042647</v>
      </c>
      <c r="L44" s="11"/>
    </row>
    <row r="45" spans="1:13" ht="16.5" thickBot="1" x14ac:dyDescent="0.3">
      <c r="A45" s="7" t="s">
        <v>21</v>
      </c>
      <c r="B45" s="109">
        <v>5191.5328666939822</v>
      </c>
      <c r="C45" s="110">
        <v>12582.118225319051</v>
      </c>
      <c r="D45" s="110">
        <v>48566.209180929487</v>
      </c>
      <c r="E45" s="110">
        <v>20885.29988226045</v>
      </c>
      <c r="F45" s="110">
        <v>3579.6480615430332</v>
      </c>
      <c r="G45" s="110">
        <v>20821.075818153946</v>
      </c>
      <c r="H45" s="110">
        <v>7738.9839161949349</v>
      </c>
      <c r="I45" s="110">
        <v>5364.3646470425947</v>
      </c>
      <c r="J45" s="111">
        <v>14624.572789953912</v>
      </c>
      <c r="L45" s="11"/>
    </row>
    <row r="46" spans="1:13" ht="16.5" thickTop="1" x14ac:dyDescent="0.25">
      <c r="L46" s="11"/>
    </row>
    <row r="47" spans="1:13" x14ac:dyDescent="0.25">
      <c r="A47" s="1" t="s">
        <v>79</v>
      </c>
      <c r="K47" s="2" t="s">
        <v>40</v>
      </c>
    </row>
    <row r="48" spans="1:13" x14ac:dyDescent="0.25">
      <c r="A48" s="7" t="s">
        <v>10</v>
      </c>
      <c r="B48" s="78">
        <f>IF('入力シート '!$E$16=B$2,'入力シート '!$E$25*'入力シート '!$E$19/1000,0)</f>
        <v>0</v>
      </c>
      <c r="C48" s="78">
        <f>IF('入力シート '!$E$16=C$2,'入力シート '!$E$25*'入力シート '!$E$19/1000,0)</f>
        <v>0</v>
      </c>
      <c r="D48" s="78">
        <f>IF('入力シート '!$E$16=D$2,'入力シート '!$E$25*'入力シート '!$E$19/1000,0)</f>
        <v>0</v>
      </c>
      <c r="E48" s="78">
        <f>IF('入力シート '!$E$16=E$2,'入力シート '!$E$25*'入力シート '!$E$19/1000,0)</f>
        <v>0</v>
      </c>
      <c r="F48" s="78">
        <f>IF('入力シート '!$E$16=F$2,'入力シート '!$E$25*'入力シート '!$E$19/1000,0)</f>
        <v>0</v>
      </c>
      <c r="G48" s="78">
        <f>IF('入力シート '!$E$16=G$2,'入力シート '!$E$25*'入力シート '!$E$19/1000,0)</f>
        <v>0</v>
      </c>
      <c r="H48" s="78">
        <f>IF('入力シート '!$E$16=H$2,'入力シート '!$E$25*'入力シート '!$E$19/1000,0)</f>
        <v>0</v>
      </c>
      <c r="I48" s="78">
        <f>IF('入力シート '!$E$16=I$2,'入力シート '!$E$25*'入力シート '!$E$19/1000,0)</f>
        <v>0</v>
      </c>
      <c r="J48" s="78">
        <f>IF('入力シート '!$E$16=J$2,'入力シート '!$E$25*'入力シート '!$E$19/1000,0)</f>
        <v>0</v>
      </c>
      <c r="K48" s="45">
        <f>SUM(B48:J48)</f>
        <v>0</v>
      </c>
      <c r="L48" s="11"/>
      <c r="M48" s="16"/>
    </row>
    <row r="49" spans="1:15" x14ac:dyDescent="0.25">
      <c r="A49" s="7" t="s">
        <v>11</v>
      </c>
      <c r="B49" s="78">
        <f>IF('入力シート '!$E$16=B$2,'入力シート '!$F$25*'入力シート '!$F$19/1000,0)</f>
        <v>0</v>
      </c>
      <c r="C49" s="78">
        <f>IF('入力シート '!$E$16=C$2,'入力シート '!$F$25*'入力シート '!$F$19/1000,0)</f>
        <v>0</v>
      </c>
      <c r="D49" s="78">
        <f>IF('入力シート '!$E$16=D$2,'入力シート '!$F$25*'入力シート '!$F$19/1000,0)</f>
        <v>0</v>
      </c>
      <c r="E49" s="78">
        <f>IF('入力シート '!$E$16=E$2,'入力シート '!$F$25*'入力シート '!$F$19/1000,0)</f>
        <v>0</v>
      </c>
      <c r="F49" s="78">
        <f>IF('入力シート '!$E$16=F$2,'入力シート '!$F$25*'入力シート '!$F$19/1000,0)</f>
        <v>0</v>
      </c>
      <c r="G49" s="78">
        <f>IF('入力シート '!$E$16=G$2,'入力シート '!$F$25*'入力シート '!$F$19/1000,0)</f>
        <v>0</v>
      </c>
      <c r="H49" s="78">
        <f>IF('入力シート '!$E$16=H$2,'入力シート '!$F$25*'入力シート '!$F$19/1000,0)</f>
        <v>0</v>
      </c>
      <c r="I49" s="78">
        <f>IF('入力シート '!$E$16=I$2,'入力シート '!$F$25*'入力シート '!$F$19/1000,0)</f>
        <v>0</v>
      </c>
      <c r="J49" s="78">
        <f>IF('入力シート '!$E$16=J$2,'入力シート '!$F$25*'入力シート '!$F$19/1000,0)</f>
        <v>0</v>
      </c>
      <c r="K49" s="45">
        <f t="shared" ref="K49:K59" si="0">SUM(B49:J49)</f>
        <v>0</v>
      </c>
      <c r="L49" s="11"/>
      <c r="M49" s="16"/>
    </row>
    <row r="50" spans="1:15" x14ac:dyDescent="0.25">
      <c r="A50" s="7" t="s">
        <v>12</v>
      </c>
      <c r="B50" s="78">
        <f>IF('入力シート '!$E$16=B$2,'入力シート '!$G$25*'入力シート '!$G$19/1000,0)</f>
        <v>0</v>
      </c>
      <c r="C50" s="78">
        <f>IF('入力シート '!$E$16=C$2,'入力シート '!$G$25*'入力シート '!$G$19/1000,0)</f>
        <v>0</v>
      </c>
      <c r="D50" s="78">
        <f>IF('入力シート '!$E$16=D$2,'入力シート '!$G$25*'入力シート '!$G$19/1000,0)</f>
        <v>0</v>
      </c>
      <c r="E50" s="78">
        <f>IF('入力シート '!$E$16=E$2,'入力シート '!$G$25*'入力シート '!$G$19/1000,0)</f>
        <v>0</v>
      </c>
      <c r="F50" s="78">
        <f>IF('入力シート '!$E$16=F$2,'入力シート '!$G$25*'入力シート '!$G$19/1000,0)</f>
        <v>0</v>
      </c>
      <c r="G50" s="78">
        <f>IF('入力シート '!$E$16=G$2,'入力シート '!$G$25*'入力シート '!$G$19/1000,0)</f>
        <v>0</v>
      </c>
      <c r="H50" s="78">
        <f>IF('入力シート '!$E$16=H$2,'入力シート '!$G$25*'入力シート '!$G$19/1000,0)</f>
        <v>0</v>
      </c>
      <c r="I50" s="78">
        <f>IF('入力シート '!$E$16=I$2,'入力シート '!$G$25*'入力シート '!$G$19/1000,0)</f>
        <v>0</v>
      </c>
      <c r="J50" s="78">
        <f>IF('入力シート '!$E$16=J$2,'入力シート '!$G$25*'入力シート '!$G$19/1000,0)</f>
        <v>0</v>
      </c>
      <c r="K50" s="45">
        <f t="shared" si="0"/>
        <v>0</v>
      </c>
      <c r="L50" s="11"/>
      <c r="M50" s="16"/>
    </row>
    <row r="51" spans="1:15" x14ac:dyDescent="0.25">
      <c r="A51" s="7" t="s">
        <v>13</v>
      </c>
      <c r="B51" s="78">
        <f>IF('入力シート '!$E$16=B$2,'入力シート '!$H$25*'入力シート '!$H$19/1000,0)</f>
        <v>0</v>
      </c>
      <c r="C51" s="78">
        <f>IF('入力シート '!$E$16=C$2,'入力シート '!$H$25*'入力シート '!$H$19/1000,0)</f>
        <v>0</v>
      </c>
      <c r="D51" s="78">
        <f>IF('入力シート '!$E$16=D$2,'入力シート '!$H$25*'入力シート '!$H$19/1000,0)</f>
        <v>0</v>
      </c>
      <c r="E51" s="78">
        <f>IF('入力シート '!$E$16=E$2,'入力シート '!$H$25*'入力シート '!$H$19/1000,0)</f>
        <v>0</v>
      </c>
      <c r="F51" s="78">
        <f>IF('入力シート '!$E$16=F$2,'入力シート '!$H$25*'入力シート '!$H$19/1000,0)</f>
        <v>0</v>
      </c>
      <c r="G51" s="78">
        <f>IF('入力シート '!$E$16=G$2,'入力シート '!$H$25*'入力シート '!$H$19/1000,0)</f>
        <v>0</v>
      </c>
      <c r="H51" s="78">
        <f>IF('入力シート '!$E$16=H$2,'入力シート '!$H$25*'入力シート '!$H$19/1000,0)</f>
        <v>0</v>
      </c>
      <c r="I51" s="78">
        <f>IF('入力シート '!$E$16=I$2,'入力シート '!$H$25*'入力シート '!$H$19/1000,0)</f>
        <v>0</v>
      </c>
      <c r="J51" s="78">
        <f>IF('入力シート '!$E$16=J$2,'入力シート '!$H$25*'入力シート '!$H$19/1000,0)</f>
        <v>0</v>
      </c>
      <c r="K51" s="45">
        <f t="shared" si="0"/>
        <v>0</v>
      </c>
      <c r="L51" s="11"/>
      <c r="M51" s="16"/>
    </row>
    <row r="52" spans="1:15" x14ac:dyDescent="0.25">
      <c r="A52" s="7" t="s">
        <v>14</v>
      </c>
      <c r="B52" s="78">
        <f>IF('入力シート '!$E$16=B$2,'入力シート '!$I$25*'入力シート '!$I$19/1000,0)</f>
        <v>0</v>
      </c>
      <c r="C52" s="78">
        <f>IF('入力シート '!$E$16=C$2,'入力シート '!$I$25*'入力シート '!$I$19/1000,0)</f>
        <v>0</v>
      </c>
      <c r="D52" s="78">
        <f>IF('入力シート '!$E$16=D$2,'入力シート '!$I$25*'入力シート '!$I$19/1000,0)</f>
        <v>0</v>
      </c>
      <c r="E52" s="78">
        <f>IF('入力シート '!$E$16=E$2,'入力シート '!$I$25*'入力シート '!$I$19/1000,0)</f>
        <v>0</v>
      </c>
      <c r="F52" s="78">
        <f>IF('入力シート '!$E$16=F$2,'入力シート '!$I$25*'入力シート '!$I$19/1000,0)</f>
        <v>0</v>
      </c>
      <c r="G52" s="78">
        <f>IF('入力シート '!$E$16=G$2,'入力シート '!$I$25*'入力シート '!$I$19/1000,0)</f>
        <v>0</v>
      </c>
      <c r="H52" s="78">
        <f>IF('入力シート '!$E$16=H$2,'入力シート '!$I$25*'入力シート '!$I$19/1000,0)</f>
        <v>0</v>
      </c>
      <c r="I52" s="78">
        <f>IF('入力シート '!$E$16=I$2,'入力シート '!$I$25*'入力シート '!$I$19/1000,0)</f>
        <v>0</v>
      </c>
      <c r="J52" s="78">
        <f>IF('入力シート '!$E$16=J$2,'入力シート '!$I$25*'入力シート '!$I$19/1000,0)</f>
        <v>0</v>
      </c>
      <c r="K52" s="45">
        <f t="shared" si="0"/>
        <v>0</v>
      </c>
      <c r="L52" s="11"/>
      <c r="M52" s="16"/>
    </row>
    <row r="53" spans="1:15" x14ac:dyDescent="0.25">
      <c r="A53" s="7" t="s">
        <v>15</v>
      </c>
      <c r="B53" s="78">
        <f>IF('入力シート '!$E$16=B$2,'入力シート '!$J$25*'入力シート '!$J$19/1000,0)</f>
        <v>0</v>
      </c>
      <c r="C53" s="78">
        <f>IF('入力シート '!$E$16=C$2,'入力シート '!$J$25*'入力シート '!$J$19/1000,0)</f>
        <v>0</v>
      </c>
      <c r="D53" s="78">
        <f>IF('入力シート '!$E$16=D$2,'入力シート '!$J$25*'入力シート '!$J$19/1000,0)</f>
        <v>0</v>
      </c>
      <c r="E53" s="78">
        <f>IF('入力シート '!$E$16=E$2,'入力シート '!$J$25*'入力シート '!$J$19/1000,0)</f>
        <v>0</v>
      </c>
      <c r="F53" s="78">
        <f>IF('入力シート '!$E$16=F$2,'入力シート '!$J$25*'入力シート '!$J$19/1000,0)</f>
        <v>0</v>
      </c>
      <c r="G53" s="78">
        <f>IF('入力シート '!$E$16=G$2,'入力シート '!$J$25*'入力シート '!$J$19/1000,0)</f>
        <v>0</v>
      </c>
      <c r="H53" s="78">
        <f>IF('入力シート '!$E$16=H$2,'入力シート '!$J$25*'入力シート '!$J$19/1000,0)</f>
        <v>0</v>
      </c>
      <c r="I53" s="78">
        <f>IF('入力シート '!$E$16=I$2,'入力シート '!$J$25*'入力シート '!$J$19/1000,0)</f>
        <v>0</v>
      </c>
      <c r="J53" s="78">
        <f>IF('入力シート '!$E$16=J$2,'入力シート '!$J$25*'入力シート '!$J$19/1000,0)</f>
        <v>0</v>
      </c>
      <c r="K53" s="45">
        <f t="shared" si="0"/>
        <v>0</v>
      </c>
      <c r="L53" s="11"/>
      <c r="M53" s="16"/>
    </row>
    <row r="54" spans="1:15" x14ac:dyDescent="0.25">
      <c r="A54" s="7" t="s">
        <v>16</v>
      </c>
      <c r="B54" s="78">
        <f>IF('入力シート '!$E$16=B$2,'入力シート '!$K$25*'入力シート '!$K$19/1000,0)</f>
        <v>0</v>
      </c>
      <c r="C54" s="78">
        <f>IF('入力シート '!$E$16=C$2,'入力シート '!$K$25*'入力シート '!$K$19/1000,0)</f>
        <v>0</v>
      </c>
      <c r="D54" s="78">
        <f>IF('入力シート '!$E$16=D$2,'入力シート '!$K$25*'入力シート '!$K$19/1000,0)</f>
        <v>0</v>
      </c>
      <c r="E54" s="78">
        <f>IF('入力シート '!$E$16=E$2,'入力シート '!$K$25*'入力シート '!$K$19/1000,0)</f>
        <v>0</v>
      </c>
      <c r="F54" s="78">
        <f>IF('入力シート '!$E$16=F$2,'入力シート '!$K$25*'入力シート '!$K$19/1000,0)</f>
        <v>0</v>
      </c>
      <c r="G54" s="78">
        <f>IF('入力シート '!$E$16=G$2,'入力シート '!$K$25*'入力シート '!$K$19/1000,0)</f>
        <v>0</v>
      </c>
      <c r="H54" s="78">
        <f>IF('入力シート '!$E$16=H$2,'入力シート '!$K$25*'入力シート '!$K$19/1000,0)</f>
        <v>0</v>
      </c>
      <c r="I54" s="78">
        <f>IF('入力シート '!$E$16=I$2,'入力シート '!$K$25*'入力シート '!$K$19/1000,0)</f>
        <v>0</v>
      </c>
      <c r="J54" s="78">
        <f>IF('入力シート '!$E$16=J$2,'入力シート '!$K$25*'入力シート '!$K$19/1000,0)</f>
        <v>0</v>
      </c>
      <c r="K54" s="45">
        <f t="shared" si="0"/>
        <v>0</v>
      </c>
      <c r="L54" s="11"/>
      <c r="M54" s="16"/>
    </row>
    <row r="55" spans="1:15" x14ac:dyDescent="0.25">
      <c r="A55" s="7" t="s">
        <v>17</v>
      </c>
      <c r="B55" s="78">
        <f>IF('入力シート '!$E$16=B$2,'入力シート '!$L$25*'入力シート '!$L$19/1000,0)</f>
        <v>0</v>
      </c>
      <c r="C55" s="78">
        <f>IF('入力シート '!$E$16=C$2,'入力シート '!$L$25*'入力シート '!$L$19/1000,0)</f>
        <v>0</v>
      </c>
      <c r="D55" s="78">
        <f>IF('入力シート '!$E$16=D$2,'入力シート '!$L$25*'入力シート '!$L$19/1000,0)</f>
        <v>0</v>
      </c>
      <c r="E55" s="78">
        <f>IF('入力シート '!$E$16=E$2,'入力シート '!$L$25*'入力シート '!$L$19/1000,0)</f>
        <v>0</v>
      </c>
      <c r="F55" s="78">
        <f>IF('入力シート '!$E$16=F$2,'入力シート '!$L$25*'入力シート '!$L$19/1000,0)</f>
        <v>0</v>
      </c>
      <c r="G55" s="78">
        <f>IF('入力シート '!$E$16=G$2,'入力シート '!$L$25*'入力シート '!$L$19/1000,0)</f>
        <v>0</v>
      </c>
      <c r="H55" s="78">
        <f>IF('入力シート '!$E$16=H$2,'入力シート '!$L$25*'入力シート '!$L$19/1000,0)</f>
        <v>0</v>
      </c>
      <c r="I55" s="78">
        <f>IF('入力シート '!$E$16=I$2,'入力シート '!$L$25*'入力シート '!$L$19/1000,0)</f>
        <v>0</v>
      </c>
      <c r="J55" s="78">
        <f>IF('入力シート '!$E$16=J$2,'入力シート '!$L$25*'入力シート '!$L$19/1000,0)</f>
        <v>0</v>
      </c>
      <c r="K55" s="45">
        <f t="shared" si="0"/>
        <v>0</v>
      </c>
      <c r="L55" s="11"/>
      <c r="M55" s="16"/>
    </row>
    <row r="56" spans="1:15" x14ac:dyDescent="0.25">
      <c r="A56" s="7" t="s">
        <v>18</v>
      </c>
      <c r="B56" s="78">
        <f>IF('入力シート '!$E$16=B$2,'入力シート '!$M$25*'入力シート '!$M$19/1000,0)</f>
        <v>0</v>
      </c>
      <c r="C56" s="78">
        <f>IF('入力シート '!$E$16=C$2,'入力シート '!$M$25*'入力シート '!$M$19/1000,0)</f>
        <v>0</v>
      </c>
      <c r="D56" s="78">
        <f>IF('入力シート '!$E$16=D$2,'入力シート '!$M$25*'入力シート '!$M$19/1000,0)</f>
        <v>0</v>
      </c>
      <c r="E56" s="78">
        <f>IF('入力シート '!$E$16=E$2,'入力シート '!$M$25*'入力シート '!$M$19/1000,0)</f>
        <v>0</v>
      </c>
      <c r="F56" s="78">
        <f>IF('入力シート '!$E$16=F$2,'入力シート '!$M$25*'入力シート '!$M$19/1000,0)</f>
        <v>0</v>
      </c>
      <c r="G56" s="78">
        <f>IF('入力シート '!$E$16=G$2,'入力シート '!$M$25*'入力シート '!$M$19/1000,0)</f>
        <v>0</v>
      </c>
      <c r="H56" s="78">
        <f>IF('入力シート '!$E$16=H$2,'入力シート '!$M$25*'入力シート '!$M$19/1000,0)</f>
        <v>0</v>
      </c>
      <c r="I56" s="78">
        <f>IF('入力シート '!$E$16=I$2,'入力シート '!$M$25*'入力シート '!$M$19/1000,0)</f>
        <v>0</v>
      </c>
      <c r="J56" s="78">
        <f>IF('入力シート '!$E$16=J$2,'入力シート '!$M$25*'入力シート '!$M$19/1000,0)</f>
        <v>0</v>
      </c>
      <c r="K56" s="45">
        <f t="shared" si="0"/>
        <v>0</v>
      </c>
      <c r="L56" s="11"/>
      <c r="M56" s="16"/>
    </row>
    <row r="57" spans="1:15" x14ac:dyDescent="0.25">
      <c r="A57" s="7" t="s">
        <v>19</v>
      </c>
      <c r="B57" s="78">
        <f>IF('入力シート '!$E$16=B$2,'入力シート '!$N$25*'入力シート '!$N$19/1000,0)</f>
        <v>0</v>
      </c>
      <c r="C57" s="78">
        <f>IF('入力シート '!$E$16=C$2,'入力シート '!$N$25*'入力シート '!$N$19/1000,0)</f>
        <v>0</v>
      </c>
      <c r="D57" s="78">
        <f>IF('入力シート '!$E$16=D$2,'入力シート '!$N$25*'入力シート '!$N$19/1000,0)</f>
        <v>0</v>
      </c>
      <c r="E57" s="78">
        <f>IF('入力シート '!$E$16=E$2,'入力シート '!$N$25*'入力シート '!$N$19/1000,0)</f>
        <v>0</v>
      </c>
      <c r="F57" s="78">
        <f>IF('入力シート '!$E$16=F$2,'入力シート '!$N$25*'入力シート '!$N$19/1000,0)</f>
        <v>0</v>
      </c>
      <c r="G57" s="78">
        <f>IF('入力シート '!$E$16=G$2,'入力シート '!$N$25*'入力シート '!$N$19/1000,0)</f>
        <v>0</v>
      </c>
      <c r="H57" s="78">
        <f>IF('入力シート '!$E$16=H$2,'入力シート '!$N$25*'入力シート '!$N$19/1000,0)</f>
        <v>0</v>
      </c>
      <c r="I57" s="78">
        <f>IF('入力シート '!$E$16=I$2,'入力シート '!$N$25*'入力シート '!$N$19/1000,0)</f>
        <v>0</v>
      </c>
      <c r="J57" s="78">
        <f>IF('入力シート '!$E$16=J$2,'入力シート '!$N$25*'入力シート '!$N$19/1000,0)</f>
        <v>0</v>
      </c>
      <c r="K57" s="45">
        <f t="shared" si="0"/>
        <v>0</v>
      </c>
      <c r="L57" s="11"/>
      <c r="M57" s="16"/>
    </row>
    <row r="58" spans="1:15" x14ac:dyDescent="0.25">
      <c r="A58" s="7" t="s">
        <v>20</v>
      </c>
      <c r="B58" s="78">
        <f>IF('入力シート '!$E$16=B$2,'入力シート '!$O$25*'入力シート '!$O$19/1000,0)</f>
        <v>0</v>
      </c>
      <c r="C58" s="78">
        <f>IF('入力シート '!$E$16=C$2,'入力シート '!$O$25*'入力シート '!$O$19/1000,0)</f>
        <v>0</v>
      </c>
      <c r="D58" s="78">
        <f>IF('入力シート '!$E$16=D$2,'入力シート '!$O$25*'入力シート '!$O$19/1000,0)</f>
        <v>0</v>
      </c>
      <c r="E58" s="78">
        <f>IF('入力シート '!$E$16=E$2,'入力シート '!$O$25*'入力シート '!$O$19/1000,0)</f>
        <v>0</v>
      </c>
      <c r="F58" s="78">
        <f>IF('入力シート '!$E$16=F$2,'入力シート '!$O$25*'入力シート '!$O$19/1000,0)</f>
        <v>0</v>
      </c>
      <c r="G58" s="78">
        <f>IF('入力シート '!$E$16=G$2,'入力シート '!$O$25*'入力シート '!$O$19/1000,0)</f>
        <v>0</v>
      </c>
      <c r="H58" s="78">
        <f>IF('入力シート '!$E$16=H$2,'入力シート '!$O$25*'入力シート '!$O$19/1000,0)</f>
        <v>0</v>
      </c>
      <c r="I58" s="78">
        <f>IF('入力シート '!$E$16=I$2,'入力シート '!$O$25*'入力シート '!$O$19/1000,0)</f>
        <v>0</v>
      </c>
      <c r="J58" s="78">
        <f>IF('入力シート '!$E$16=J$2,'入力シート '!$O$25*'入力シート '!$O$19/1000,0)</f>
        <v>0</v>
      </c>
      <c r="K58" s="45">
        <f t="shared" si="0"/>
        <v>0</v>
      </c>
      <c r="L58" s="11"/>
      <c r="M58" s="16"/>
    </row>
    <row r="59" spans="1:15" x14ac:dyDescent="0.25">
      <c r="A59" s="7" t="s">
        <v>21</v>
      </c>
      <c r="B59" s="78">
        <f>IF('入力シート '!$E$16=B$2,'入力シート '!$P$25*'入力シート '!$P$19/1000,0)</f>
        <v>0</v>
      </c>
      <c r="C59" s="78">
        <f>IF('入力シート '!$E$16=C$2,'入力シート '!$P$25*'入力シート '!$P$19/1000,0)</f>
        <v>0</v>
      </c>
      <c r="D59" s="78">
        <f>IF('入力シート '!$E$16=D$2,'入力シート '!$P$25*'入力シート '!$P$19/1000,0)</f>
        <v>0</v>
      </c>
      <c r="E59" s="78">
        <f>IF('入力シート '!$E$16=E$2,'入力シート '!$P$25*'入力シート '!$P$19/1000,0)</f>
        <v>0</v>
      </c>
      <c r="F59" s="78">
        <f>IF('入力シート '!$E$16=F$2,'入力シート '!$P$25*'入力シート '!$P$19/1000,0)</f>
        <v>0</v>
      </c>
      <c r="G59" s="78">
        <f>IF('入力シート '!$E$16=G$2,'入力シート '!$P$25*'入力シート '!$P$19/1000,0)</f>
        <v>0</v>
      </c>
      <c r="H59" s="78">
        <f>IF('入力シート '!$E$16=H$2,'入力シート '!$P$25*'入力シート '!$P$19/1000,0)</f>
        <v>0</v>
      </c>
      <c r="I59" s="78">
        <f>IF('入力シート '!$E$16=I$2,'入力シート '!$P$25*'入力シート '!$P$19/1000,0)</f>
        <v>0</v>
      </c>
      <c r="J59" s="78">
        <f>IF('入力シート '!$E$16=J$2,'入力シート '!$P$25*'入力シート '!$P$19/1000,0)</f>
        <v>0</v>
      </c>
      <c r="K59" s="45">
        <f t="shared" si="0"/>
        <v>0</v>
      </c>
      <c r="L59" s="11"/>
      <c r="M59" s="16"/>
    </row>
    <row r="61" spans="1:15" x14ac:dyDescent="0.25">
      <c r="A61" s="1" t="s">
        <v>80</v>
      </c>
    </row>
    <row r="62" spans="1:15" x14ac:dyDescent="0.25">
      <c r="A62" s="7" t="s">
        <v>10</v>
      </c>
      <c r="B62" s="77">
        <f>B34-(B48-MIN(B$48:B$59))</f>
        <v>4306.2078963245176</v>
      </c>
      <c r="C62" s="77">
        <f>C34-(C48-MIN(C$48:C$59))</f>
        <v>9407.4248824664592</v>
      </c>
      <c r="D62" s="77">
        <f>D34-(D48-MIN(D$48:D$59))</f>
        <v>42120.803125302737</v>
      </c>
      <c r="E62" s="77">
        <f t="shared" ref="E62:J62" si="1">E34-(E48-MIN(E$48:E$59))</f>
        <v>17615.351407635961</v>
      </c>
      <c r="F62" s="77">
        <f t="shared" si="1"/>
        <v>2624.8076601964017</v>
      </c>
      <c r="G62" s="77">
        <f>G34-(G48-MIN(G$48:G$59))</f>
        <v>16638.004014248214</v>
      </c>
      <c r="H62" s="77">
        <f t="shared" si="1"/>
        <v>6375.2165241141392</v>
      </c>
      <c r="I62" s="77">
        <f t="shared" si="1"/>
        <v>4600.9505838892946</v>
      </c>
      <c r="J62" s="77">
        <f t="shared" si="1"/>
        <v>12355.153107249229</v>
      </c>
      <c r="K62" s="11"/>
      <c r="L62" s="11"/>
      <c r="M62" s="16"/>
      <c r="O62" s="12"/>
    </row>
    <row r="63" spans="1:15" x14ac:dyDescent="0.25">
      <c r="A63" s="7" t="s">
        <v>11</v>
      </c>
      <c r="B63" s="77">
        <f>B35-(B49-MIN(B$48:B$59))</f>
        <v>3661.8033470487967</v>
      </c>
      <c r="C63" s="77">
        <f>C35-(C49-MIN(C$48:C$59))</f>
        <v>8114.9534960157898</v>
      </c>
      <c r="D63" s="77">
        <f t="shared" ref="B63:J73" si="2">D35-(D49-MIN(D$48:D$59))</f>
        <v>39536.108554494633</v>
      </c>
      <c r="E63" s="77">
        <f t="shared" si="2"/>
        <v>16806.064057677573</v>
      </c>
      <c r="F63" s="77">
        <f t="shared" si="2"/>
        <v>2362.7521963167906</v>
      </c>
      <c r="G63" s="77">
        <f>G35-(G49-MIN(G$48:G$59))</f>
        <v>16751.865542135081</v>
      </c>
      <c r="H63" s="77">
        <f t="shared" si="2"/>
        <v>5518.1715381639906</v>
      </c>
      <c r="I63" s="77">
        <f t="shared" si="2"/>
        <v>4279.5539352629849</v>
      </c>
      <c r="J63" s="77">
        <f t="shared" si="2"/>
        <v>12892.218959264941</v>
      </c>
      <c r="K63" s="11"/>
      <c r="L63" s="11"/>
      <c r="M63" s="16"/>
      <c r="O63" s="12"/>
    </row>
    <row r="64" spans="1:15" x14ac:dyDescent="0.25">
      <c r="A64" s="7" t="s">
        <v>12</v>
      </c>
      <c r="B64" s="77">
        <f>B36-(B50-MIN(B$48:B$59))</f>
        <v>3792.6332936668641</v>
      </c>
      <c r="C64" s="77">
        <f t="shared" si="2"/>
        <v>9053.8318645409854</v>
      </c>
      <c r="D64" s="77">
        <f>D36-(D50-MIN(D$48:D$59))</f>
        <v>45590.356442319244</v>
      </c>
      <c r="E64" s="77">
        <f t="shared" si="2"/>
        <v>17811.540919217023</v>
      </c>
      <c r="F64" s="77">
        <f t="shared" si="2"/>
        <v>3043.9924926657359</v>
      </c>
      <c r="G64" s="77">
        <f>G36-(G50-MIN(G$48:G$59))</f>
        <v>18785.457175267751</v>
      </c>
      <c r="H64" s="77">
        <f t="shared" si="2"/>
        <v>6368.1658043143761</v>
      </c>
      <c r="I64" s="77">
        <f t="shared" si="2"/>
        <v>4984.2392087058824</v>
      </c>
      <c r="J64" s="77">
        <f t="shared" si="2"/>
        <v>13520.783985359736</v>
      </c>
      <c r="K64" s="11"/>
      <c r="L64" s="11"/>
      <c r="M64" s="16"/>
      <c r="O64" s="12"/>
    </row>
    <row r="65" spans="1:15" x14ac:dyDescent="0.25">
      <c r="A65" s="7" t="s">
        <v>13</v>
      </c>
      <c r="B65" s="77">
        <f>B37-(B51-MIN(B$48:B$59))</f>
        <v>4408.5070349448761</v>
      </c>
      <c r="C65" s="77">
        <f t="shared" si="2"/>
        <v>11127.455423257743</v>
      </c>
      <c r="D65" s="77">
        <f t="shared" si="2"/>
        <v>54725.446687863361</v>
      </c>
      <c r="E65" s="77">
        <f t="shared" si="2"/>
        <v>19506.612941733707</v>
      </c>
      <c r="F65" s="77">
        <f t="shared" si="2"/>
        <v>3551.9499033320199</v>
      </c>
      <c r="G65" s="77">
        <f>G37-(G51-MIN(G$48:G$59))</f>
        <v>22345.77858169315</v>
      </c>
      <c r="H65" s="77">
        <f t="shared" si="2"/>
        <v>7309.4575079966671</v>
      </c>
      <c r="I65" s="77">
        <f t="shared" si="2"/>
        <v>5851.7205799513949</v>
      </c>
      <c r="J65" s="77">
        <f t="shared" si="2"/>
        <v>17058.296278723068</v>
      </c>
      <c r="K65" s="11"/>
      <c r="L65" s="11"/>
      <c r="M65" s="16"/>
      <c r="O65" s="12"/>
    </row>
    <row r="66" spans="1:15" x14ac:dyDescent="0.25">
      <c r="A66" s="7" t="s">
        <v>14</v>
      </c>
      <c r="B66" s="77">
        <f t="shared" si="2"/>
        <v>4561.9940371380235</v>
      </c>
      <c r="C66" s="77">
        <f>C38-(C52-MIN(C$48:C$59))</f>
        <v>11048.19484391659</v>
      </c>
      <c r="D66" s="77">
        <f>D38-(D52-MIN(D$48:D$59))</f>
        <v>54656.648230132778</v>
      </c>
      <c r="E66" s="77">
        <f t="shared" si="2"/>
        <v>19896.822225036325</v>
      </c>
      <c r="F66" s="77">
        <f t="shared" si="2"/>
        <v>3692.0639746005554</v>
      </c>
      <c r="G66" s="77">
        <f t="shared" si="2"/>
        <v>22639.181356674275</v>
      </c>
      <c r="H66" s="77">
        <f t="shared" si="2"/>
        <v>7499.5137146427815</v>
      </c>
      <c r="I66" s="77">
        <f t="shared" si="2"/>
        <v>5815.7852701550964</v>
      </c>
      <c r="J66" s="77">
        <f t="shared" si="2"/>
        <v>17279.186707703582</v>
      </c>
      <c r="K66" s="11"/>
      <c r="L66" s="11"/>
      <c r="M66" s="16"/>
      <c r="O66" s="12"/>
    </row>
    <row r="67" spans="1:15" x14ac:dyDescent="0.25">
      <c r="A67" s="7" t="s">
        <v>15</v>
      </c>
      <c r="B67" s="77">
        <f t="shared" si="2"/>
        <v>4199.4595184769378</v>
      </c>
      <c r="C67" s="77">
        <f t="shared" si="2"/>
        <v>10363.483912784464</v>
      </c>
      <c r="D67" s="77">
        <f t="shared" si="2"/>
        <v>47470.484500605329</v>
      </c>
      <c r="E67" s="77">
        <f t="shared" si="2"/>
        <v>19670.291945497462</v>
      </c>
      <c r="F67" s="77">
        <f t="shared" si="2"/>
        <v>3247.8974982818322</v>
      </c>
      <c r="G67" s="77">
        <f t="shared" si="2"/>
        <v>20265.398440454705</v>
      </c>
      <c r="H67" s="77">
        <f t="shared" si="2"/>
        <v>6907.3308033694857</v>
      </c>
      <c r="I67" s="77">
        <f t="shared" si="2"/>
        <v>5378.2817844905312</v>
      </c>
      <c r="J67" s="77">
        <f t="shared" si="2"/>
        <v>14787.836193429655</v>
      </c>
      <c r="K67" s="11"/>
      <c r="L67" s="11"/>
      <c r="M67" s="16"/>
      <c r="O67" s="12"/>
    </row>
    <row r="68" spans="1:15" x14ac:dyDescent="0.25">
      <c r="A68" s="7" t="s">
        <v>16</v>
      </c>
      <c r="B68" s="77">
        <f t="shared" si="2"/>
        <v>4407.0148641897513</v>
      </c>
      <c r="C68" s="77">
        <f t="shared" si="2"/>
        <v>10023.053775588311</v>
      </c>
      <c r="D68" s="77">
        <f t="shared" si="2"/>
        <v>42923.116838713831</v>
      </c>
      <c r="E68" s="77">
        <f t="shared" si="2"/>
        <v>18267.09354837417</v>
      </c>
      <c r="F68" s="77">
        <f t="shared" si="2"/>
        <v>2987.6344454427312</v>
      </c>
      <c r="G68" s="77">
        <f t="shared" si="2"/>
        <v>18322.131657243222</v>
      </c>
      <c r="H68" s="77">
        <f t="shared" si="2"/>
        <v>6506.400121440568</v>
      </c>
      <c r="I68" s="77">
        <f t="shared" si="2"/>
        <v>4858.5853248498233</v>
      </c>
      <c r="J68" s="77">
        <f t="shared" si="2"/>
        <v>13266.56062277011</v>
      </c>
      <c r="K68" s="11"/>
      <c r="L68" s="11"/>
      <c r="M68" s="16"/>
      <c r="O68" s="12"/>
    </row>
    <row r="69" spans="1:15" x14ac:dyDescent="0.25">
      <c r="A69" s="7" t="s">
        <v>17</v>
      </c>
      <c r="B69" s="77">
        <f t="shared" si="2"/>
        <v>4948.4205566266628</v>
      </c>
      <c r="C69" s="77">
        <f t="shared" si="2"/>
        <v>11706.65759502784</v>
      </c>
      <c r="D69" s="77">
        <f t="shared" si="2"/>
        <v>45693.684589391065</v>
      </c>
      <c r="E69" s="77">
        <f t="shared" si="2"/>
        <v>19424.709078810611</v>
      </c>
      <c r="F69" s="77">
        <f t="shared" si="2"/>
        <v>3278.2933033105382</v>
      </c>
      <c r="G69" s="77">
        <f t="shared" si="2"/>
        <v>18734.845962274405</v>
      </c>
      <c r="H69" s="77">
        <f t="shared" si="2"/>
        <v>7734.8012489473567</v>
      </c>
      <c r="I69" s="77">
        <f t="shared" si="2"/>
        <v>4995.5213316572999</v>
      </c>
      <c r="J69" s="77">
        <f t="shared" si="2"/>
        <v>14155.017034254561</v>
      </c>
      <c r="K69" s="11"/>
      <c r="L69" s="11"/>
      <c r="M69" s="16"/>
      <c r="O69" s="12"/>
    </row>
    <row r="70" spans="1:15" x14ac:dyDescent="0.25">
      <c r="A70" s="7" t="s">
        <v>18</v>
      </c>
      <c r="B70" s="77">
        <f t="shared" si="2"/>
        <v>5156.9057076289819</v>
      </c>
      <c r="C70" s="77">
        <f>C42-(C56-MIN(C$48:C$59))</f>
        <v>11728.590502560872</v>
      </c>
      <c r="D70" s="77">
        <f t="shared" si="2"/>
        <v>47285.531791496302</v>
      </c>
      <c r="E70" s="77">
        <f t="shared" si="2"/>
        <v>20863.117278163689</v>
      </c>
      <c r="F70" s="77">
        <f t="shared" si="2"/>
        <v>3580.7109748297271</v>
      </c>
      <c r="G70" s="77">
        <f t="shared" si="2"/>
        <v>22144.660313230364</v>
      </c>
      <c r="H70" s="77">
        <f t="shared" si="2"/>
        <v>8775.6491969906747</v>
      </c>
      <c r="I70" s="77">
        <f t="shared" si="2"/>
        <v>6320.9170953995854</v>
      </c>
      <c r="J70" s="77">
        <f t="shared" si="2"/>
        <v>15782.482957850852</v>
      </c>
      <c r="K70" s="11"/>
      <c r="L70" s="11"/>
      <c r="M70" s="16"/>
      <c r="O70" s="12"/>
    </row>
    <row r="71" spans="1:15" x14ac:dyDescent="0.25">
      <c r="A71" s="7" t="s">
        <v>19</v>
      </c>
      <c r="B71" s="77">
        <f t="shared" si="2"/>
        <v>5596.1622697717103</v>
      </c>
      <c r="C71" s="77">
        <f t="shared" si="2"/>
        <v>12426.684662322386</v>
      </c>
      <c r="D71" s="77">
        <f t="shared" si="2"/>
        <v>51415.453053198893</v>
      </c>
      <c r="E71" s="77">
        <f t="shared" si="2"/>
        <v>22328.9613971615</v>
      </c>
      <c r="F71" s="77">
        <f t="shared" si="2"/>
        <v>4142.9240268664798</v>
      </c>
      <c r="G71" s="77">
        <f t="shared" si="2"/>
        <v>23137.527469812514</v>
      </c>
      <c r="H71" s="77">
        <f t="shared" si="2"/>
        <v>8753.2141863301476</v>
      </c>
      <c r="I71" s="77">
        <f t="shared" si="2"/>
        <v>6244.6434184657664</v>
      </c>
      <c r="J71" s="77">
        <f t="shared" si="2"/>
        <v>16791.671860461902</v>
      </c>
      <c r="K71" s="11"/>
      <c r="L71" s="11"/>
      <c r="M71" s="16"/>
      <c r="O71" s="12"/>
    </row>
    <row r="72" spans="1:15" x14ac:dyDescent="0.25">
      <c r="A72" s="7" t="s">
        <v>20</v>
      </c>
      <c r="B72" s="77">
        <f t="shared" si="2"/>
        <v>5395.037901857424</v>
      </c>
      <c r="C72" s="77">
        <f t="shared" si="2"/>
        <v>12441.910926165505</v>
      </c>
      <c r="D72" s="77">
        <f t="shared" si="2"/>
        <v>51777.377968936387</v>
      </c>
      <c r="E72" s="77">
        <f t="shared" si="2"/>
        <v>22496.912416671501</v>
      </c>
      <c r="F72" s="77">
        <f t="shared" si="2"/>
        <v>4148.2392758068172</v>
      </c>
      <c r="G72" s="77">
        <f t="shared" si="2"/>
        <v>22982.830490453231</v>
      </c>
      <c r="H72" s="77">
        <f t="shared" si="2"/>
        <v>8773.8542142043916</v>
      </c>
      <c r="I72" s="77">
        <f t="shared" si="2"/>
        <v>6251.1035648368288</v>
      </c>
      <c r="J72" s="77">
        <f t="shared" si="2"/>
        <v>16847.16299042647</v>
      </c>
      <c r="K72" s="11"/>
      <c r="L72" s="11"/>
      <c r="M72" s="16"/>
      <c r="O72" s="12"/>
    </row>
    <row r="73" spans="1:15" x14ac:dyDescent="0.25">
      <c r="A73" s="7" t="s">
        <v>21</v>
      </c>
      <c r="B73" s="77">
        <f t="shared" si="2"/>
        <v>5191.5328666939822</v>
      </c>
      <c r="C73" s="77">
        <f t="shared" si="2"/>
        <v>12582.118225319051</v>
      </c>
      <c r="D73" s="77">
        <f>D45-(D59-MIN(D$48:D$59))</f>
        <v>48566.209180929487</v>
      </c>
      <c r="E73" s="77">
        <f t="shared" si="2"/>
        <v>20885.29988226045</v>
      </c>
      <c r="F73" s="77">
        <f t="shared" si="2"/>
        <v>3579.6480615430332</v>
      </c>
      <c r="G73" s="77">
        <f t="shared" si="2"/>
        <v>20821.075818153946</v>
      </c>
      <c r="H73" s="77">
        <f t="shared" si="2"/>
        <v>7738.9839161949349</v>
      </c>
      <c r="I73" s="77">
        <f t="shared" si="2"/>
        <v>5364.3646470425947</v>
      </c>
      <c r="J73" s="77">
        <f t="shared" si="2"/>
        <v>14624.572789953912</v>
      </c>
      <c r="K73" s="11"/>
      <c r="L73" s="11"/>
      <c r="M73" s="16"/>
      <c r="O73" s="12"/>
    </row>
    <row r="75" spans="1:15" x14ac:dyDescent="0.25">
      <c r="A75" s="1" t="s">
        <v>81</v>
      </c>
      <c r="B75" s="2" t="s">
        <v>36</v>
      </c>
    </row>
    <row r="76" spans="1:15" x14ac:dyDescent="0.25">
      <c r="A76" s="7" t="s">
        <v>10</v>
      </c>
      <c r="B76" s="76">
        <f>$B$17-SUM($B62:$J62)</f>
        <v>43298.761700519273</v>
      </c>
      <c r="D76" s="16"/>
    </row>
    <row r="77" spans="1:15" x14ac:dyDescent="0.25">
      <c r="A77" s="7" t="s">
        <v>11</v>
      </c>
      <c r="B77" s="76">
        <f>$B$17-SUM($B63:$J63)</f>
        <v>49419.189275565615</v>
      </c>
      <c r="D77" s="16"/>
    </row>
    <row r="78" spans="1:15" x14ac:dyDescent="0.25">
      <c r="A78" s="7" t="s">
        <v>12</v>
      </c>
      <c r="B78" s="76">
        <f>$B$17-SUM($B64:$J64)</f>
        <v>36391.679715888618</v>
      </c>
      <c r="D78" s="16"/>
    </row>
    <row r="79" spans="1:15" x14ac:dyDescent="0.25">
      <c r="A79" s="7" t="s">
        <v>13</v>
      </c>
      <c r="B79" s="76">
        <f>$B$17-SUM($B65:$J65)</f>
        <v>13457.455962450214</v>
      </c>
      <c r="D79" s="16"/>
    </row>
    <row r="80" spans="1:15" x14ac:dyDescent="0.25">
      <c r="A80" s="7" t="s">
        <v>14</v>
      </c>
      <c r="B80" s="76">
        <f>$B$17-SUM($B66:$J66)</f>
        <v>12253.290541946189</v>
      </c>
      <c r="D80" s="16"/>
    </row>
    <row r="81" spans="1:4" x14ac:dyDescent="0.25">
      <c r="A81" s="7" t="s">
        <v>15</v>
      </c>
      <c r="B81" s="76">
        <f t="shared" ref="B81:B86" si="3">$B$17-SUM($B67:$J67)</f>
        <v>27052.216304555768</v>
      </c>
      <c r="D81" s="16"/>
    </row>
    <row r="82" spans="1:4" x14ac:dyDescent="0.25">
      <c r="A82" s="7" t="s">
        <v>16</v>
      </c>
      <c r="B82" s="76">
        <f t="shared" si="3"/>
        <v>37781.089703333681</v>
      </c>
      <c r="D82" s="16"/>
    </row>
    <row r="83" spans="1:4" x14ac:dyDescent="0.25">
      <c r="A83" s="7" t="s">
        <v>17</v>
      </c>
      <c r="B83" s="76">
        <f t="shared" si="3"/>
        <v>28670.730201645871</v>
      </c>
      <c r="D83" s="16"/>
    </row>
    <row r="84" spans="1:4" x14ac:dyDescent="0.25">
      <c r="A84" s="7" t="s">
        <v>18</v>
      </c>
      <c r="B84" s="76">
        <f t="shared" si="3"/>
        <v>17704.115083795186</v>
      </c>
      <c r="D84" s="16"/>
    </row>
    <row r="85" spans="1:4" x14ac:dyDescent="0.25">
      <c r="A85" s="7" t="s">
        <v>19</v>
      </c>
      <c r="B85" s="76">
        <f t="shared" si="3"/>
        <v>8505.4385575548804</v>
      </c>
      <c r="D85" s="16"/>
    </row>
    <row r="86" spans="1:4" x14ac:dyDescent="0.25">
      <c r="A86" s="7" t="s">
        <v>20</v>
      </c>
      <c r="B86" s="76">
        <f t="shared" si="3"/>
        <v>8228.2511525876471</v>
      </c>
      <c r="D86" s="16"/>
    </row>
    <row r="87" spans="1:4" x14ac:dyDescent="0.25">
      <c r="A87" s="7" t="s">
        <v>21</v>
      </c>
      <c r="B87" s="76">
        <f>$B$17-SUM($B73:$J73)</f>
        <v>19988.875513854844</v>
      </c>
      <c r="D87" s="16"/>
    </row>
    <row r="88" spans="1:4" x14ac:dyDescent="0.25">
      <c r="A88" s="10" t="s">
        <v>37</v>
      </c>
      <c r="B88" s="44">
        <f>SUM($B$76:$B$87)/$B$17</f>
        <v>1.8999999999999997</v>
      </c>
    </row>
    <row r="90" spans="1:4" x14ac:dyDescent="0.25">
      <c r="A90" s="1" t="s">
        <v>82</v>
      </c>
      <c r="B90" s="75">
        <f>(SUM($B$76:$B$87)-$D$91*$B$17)/12</f>
        <v>-4.850638409455617E-12</v>
      </c>
      <c r="D90" s="1" t="s">
        <v>39</v>
      </c>
    </row>
    <row r="91" spans="1:4" x14ac:dyDescent="0.25">
      <c r="A91" s="1" t="s">
        <v>38</v>
      </c>
      <c r="D91" s="59">
        <v>1.9</v>
      </c>
    </row>
    <row r="92" spans="1:4" ht="16.5" thickBot="1" x14ac:dyDescent="0.3"/>
    <row r="93" spans="1:4" ht="16.5" thickBot="1" x14ac:dyDescent="0.3">
      <c r="A93" s="1" t="s">
        <v>83</v>
      </c>
      <c r="B93" s="74">
        <f>(MIN($K$48:$K$59)+$B$90)*1000</f>
        <v>-4.850638409455617E-9</v>
      </c>
    </row>
    <row r="94" spans="1:4" ht="16.5" thickBot="1" x14ac:dyDescent="0.3"/>
    <row r="95" spans="1:4" ht="16.5" thickBot="1" x14ac:dyDescent="0.3">
      <c r="A95" s="1" t="s">
        <v>55</v>
      </c>
      <c r="B95" s="57"/>
    </row>
  </sheetData>
  <phoneticPr fontId="2"/>
  <hyperlinks>
    <hyperlink ref="A3" r:id="rId1" xr:uid="{EE263CA1-3A05-4A4D-BAAE-E519B0EA7735}"/>
    <hyperlink ref="A17" r:id="rId2" xr:uid="{27010C6D-9D43-4A51-A489-71B6D0D10B33}"/>
    <hyperlink ref="A19" r:id="rId3" xr:uid="{E649BF76-5F73-4AED-84DC-374D68EC5CF6}"/>
  </hyperlinks>
  <pageMargins left="0.7" right="0.7" top="0.75" bottom="0.75" header="0.3" footer="0.3"/>
  <pageSetup paperSize="9" orientation="portrait" r:id="rId4"/>
  <drawing r:id="rId5"/>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59999389629810485"/>
  </sheetPr>
  <dimension ref="A1:T95"/>
  <sheetViews>
    <sheetView zoomScale="85" zoomScaleNormal="85" workbookViewId="0">
      <selection activeCell="J35" sqref="J35"/>
    </sheetView>
  </sheetViews>
  <sheetFormatPr defaultColWidth="9" defaultRowHeight="15.75" x14ac:dyDescent="0.25"/>
  <cols>
    <col min="1" max="1" width="24.125" style="1" bestFit="1" customWidth="1"/>
    <col min="2" max="2" width="11.125" style="1" customWidth="1"/>
    <col min="3"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3" x14ac:dyDescent="0.25">
      <c r="J1" s="7" t="s">
        <v>34</v>
      </c>
      <c r="L1" s="5"/>
      <c r="M1" s="6" t="s">
        <v>63</v>
      </c>
    </row>
    <row r="2" spans="1:13" x14ac:dyDescent="0.25">
      <c r="B2" s="8" t="s">
        <v>25</v>
      </c>
      <c r="C2" s="8" t="s">
        <v>26</v>
      </c>
      <c r="D2" s="8" t="s">
        <v>27</v>
      </c>
      <c r="E2" s="8" t="s">
        <v>28</v>
      </c>
      <c r="F2" s="8" t="s">
        <v>29</v>
      </c>
      <c r="G2" s="8" t="s">
        <v>30</v>
      </c>
      <c r="H2" s="8" t="s">
        <v>31</v>
      </c>
      <c r="I2" s="8" t="s">
        <v>32</v>
      </c>
      <c r="J2" s="8" t="s">
        <v>33</v>
      </c>
    </row>
    <row r="3" spans="1:13" x14ac:dyDescent="0.25">
      <c r="A3" s="1" t="s">
        <v>77</v>
      </c>
    </row>
    <row r="4" spans="1:13" x14ac:dyDescent="0.25">
      <c r="A4" s="7" t="s">
        <v>10</v>
      </c>
      <c r="B4" s="99">
        <f>'計算用(期待容量)'!B4</f>
        <v>4775.7736743165033</v>
      </c>
      <c r="C4" s="99">
        <f>'計算用(期待容量)'!C4</f>
        <v>12152.505552884437</v>
      </c>
      <c r="D4" s="99">
        <f>'計算用(期待容量)'!D4</f>
        <v>41045.734079244576</v>
      </c>
      <c r="E4" s="99">
        <f>'計算用(期待容量)'!E4</f>
        <v>18006.665447470816</v>
      </c>
      <c r="F4" s="99">
        <f>'計算用(期待容量)'!F4</f>
        <v>3596.1451942740287</v>
      </c>
      <c r="G4" s="99">
        <f>'計算用(期待容量)'!G4</f>
        <v>16944.691916376309</v>
      </c>
      <c r="H4" s="99">
        <f>'計算用(期待容量)'!H4</f>
        <v>6681.5041045470343</v>
      </c>
      <c r="I4" s="99">
        <f>'計算用(期待容量)'!I4</f>
        <v>4784.8914285714282</v>
      </c>
      <c r="J4" s="99">
        <f>'計算用(期待容量)'!J4</f>
        <v>12367.994161898001</v>
      </c>
    </row>
    <row r="5" spans="1:13" x14ac:dyDescent="0.25">
      <c r="A5" s="7" t="s">
        <v>11</v>
      </c>
      <c r="B5" s="99">
        <f>'計算用(期待容量)'!B5</f>
        <v>4316.3723049291557</v>
      </c>
      <c r="C5" s="99">
        <f>'計算用(期待容量)'!C5</f>
        <v>11226.206686922649</v>
      </c>
      <c r="D5" s="99">
        <f>'計算用(期待容量)'!D5</f>
        <v>40070.232473900382</v>
      </c>
      <c r="E5" s="99">
        <f>'計算用(期待容量)'!E5</f>
        <v>18180.79383916991</v>
      </c>
      <c r="F5" s="99">
        <f>'計算用(期待容量)'!F5</f>
        <v>3358.0855828220861</v>
      </c>
      <c r="G5" s="99">
        <f>'計算用(期待容量)'!G5</f>
        <v>18113.733170357049</v>
      </c>
      <c r="H5" s="99">
        <f>'計算用(期待容量)'!H5</f>
        <v>6702.6933765598869</v>
      </c>
      <c r="I5" s="99">
        <f>'計算用(期待容量)'!I5</f>
        <v>4949.8828571428567</v>
      </c>
      <c r="J5" s="99">
        <f>'計算用(期待容量)'!J5</f>
        <v>13408.14769273282</v>
      </c>
    </row>
    <row r="6" spans="1:13" x14ac:dyDescent="0.25">
      <c r="A6" s="7" t="s">
        <v>12</v>
      </c>
      <c r="B6" s="99">
        <f>'計算用(期待容量)'!B6</f>
        <v>4476.9018579125923</v>
      </c>
      <c r="C6" s="99">
        <f>'計算用(期待容量)'!C6</f>
        <v>12374.162232906696</v>
      </c>
      <c r="D6" s="99">
        <f>'計算用(期待容量)'!D6</f>
        <v>47614.473651737855</v>
      </c>
      <c r="E6" s="99">
        <f>'計算用(期待容量)'!E6</f>
        <v>19983.510129701688</v>
      </c>
      <c r="F6" s="99">
        <f>'計算用(期待容量)'!F6</f>
        <v>3935.4988957055211</v>
      </c>
      <c r="G6" s="99">
        <f>'計算用(期待容量)'!G6</f>
        <v>20586.742368963321</v>
      </c>
      <c r="H6" s="99">
        <f>'計算用(期待容量)'!H6</f>
        <v>7627.780388902268</v>
      </c>
      <c r="I6" s="99">
        <f>'計算用(期待容量)'!I6</f>
        <v>5774.87</v>
      </c>
      <c r="J6" s="99">
        <f>'計算用(期待容量)'!J6</f>
        <v>15186.618018383835</v>
      </c>
    </row>
    <row r="7" spans="1:13" x14ac:dyDescent="0.25">
      <c r="A7" s="7" t="s">
        <v>13</v>
      </c>
      <c r="B7" s="99">
        <f>'計算用(期待容量)'!B7</f>
        <v>5232.835232042481</v>
      </c>
      <c r="C7" s="99">
        <f>'計算用(期待容量)'!C7</f>
        <v>14877.97020898236</v>
      </c>
      <c r="D7" s="99">
        <f>'計算用(期待容量)'!D7</f>
        <v>60828.202705198062</v>
      </c>
      <c r="E7" s="99">
        <f>'計算用(期待容量)'!E7</f>
        <v>23691.360000000001</v>
      </c>
      <c r="F7" s="99">
        <f>'計算用(期待容量)'!F7</f>
        <v>4781.7000000000007</v>
      </c>
      <c r="G7" s="99">
        <f>'計算用(期待容量)'!G7</f>
        <v>26282.249025888879</v>
      </c>
      <c r="H7" s="99">
        <f>'計算用(期待容量)'!H7</f>
        <v>9904.3357673842165</v>
      </c>
      <c r="I7" s="99">
        <f>'計算用(期待容量)'!I7</f>
        <v>7139.84</v>
      </c>
      <c r="J7" s="99">
        <f>'計算用(期待容量)'!J7</f>
        <v>19572.871999999999</v>
      </c>
    </row>
    <row r="8" spans="1:13" x14ac:dyDescent="0.25">
      <c r="A8" s="7" t="s">
        <v>14</v>
      </c>
      <c r="B8" s="99">
        <f>'計算用(期待容量)'!B8</f>
        <v>5270.4039999999995</v>
      </c>
      <c r="C8" s="99">
        <f>'計算用(期待容量)'!C8</f>
        <v>15253.776</v>
      </c>
      <c r="D8" s="99">
        <f>'計算用(期待容量)'!D8</f>
        <v>60827.193999999996</v>
      </c>
      <c r="E8" s="99">
        <f>'計算用(期待容量)'!E8</f>
        <v>23691.360000000001</v>
      </c>
      <c r="F8" s="99">
        <f>'計算用(期待容量)'!F8</f>
        <v>4781.7000000000007</v>
      </c>
      <c r="G8" s="99">
        <f>'計算用(期待容量)'!G8</f>
        <v>26287.170000000002</v>
      </c>
      <c r="H8" s="99">
        <f>'計算用(期待容量)'!H8</f>
        <v>9901.9143600000007</v>
      </c>
      <c r="I8" s="99">
        <f>'計算用(期待容量)'!I8</f>
        <v>7139.84</v>
      </c>
      <c r="J8" s="99">
        <f>'計算用(期待容量)'!J8</f>
        <v>19572.871999999999</v>
      </c>
    </row>
    <row r="9" spans="1:13" x14ac:dyDescent="0.25">
      <c r="A9" s="7" t="s">
        <v>15</v>
      </c>
      <c r="B9" s="99">
        <f>'計算用(期待容量)'!B9</f>
        <v>4829.5581223240124</v>
      </c>
      <c r="C9" s="99">
        <f>'計算用(期待容量)'!C9</f>
        <v>13582.521533403105</v>
      </c>
      <c r="D9" s="99">
        <f>'計算用(期待容量)'!D9</f>
        <v>52051.083980917741</v>
      </c>
      <c r="E9" s="99">
        <f>'計算用(期待容量)'!E9</f>
        <v>22656.848378728922</v>
      </c>
      <c r="F9" s="99">
        <f>'計算用(期待容量)'!F9</f>
        <v>4200.42</v>
      </c>
      <c r="G9" s="99">
        <f>'計算用(期待容量)'!G9</f>
        <v>23014.452605747258</v>
      </c>
      <c r="H9" s="99">
        <f>'計算用(期待容量)'!H9</f>
        <v>8590.4745981031592</v>
      </c>
      <c r="I9" s="99">
        <f>'計算用(期待容量)'!I9</f>
        <v>6359.8514285714282</v>
      </c>
      <c r="J9" s="99">
        <f>'計算用(期待容量)'!J9</f>
        <v>17052.343949594775</v>
      </c>
    </row>
    <row r="10" spans="1:13" x14ac:dyDescent="0.25">
      <c r="A10" s="7" t="s">
        <v>16</v>
      </c>
      <c r="B10" s="99">
        <f>'計算用(期待容量)'!B10</f>
        <v>4675.3663863500296</v>
      </c>
      <c r="C10" s="99">
        <f>'計算用(期待容量)'!C10</f>
        <v>11856.735920014838</v>
      </c>
      <c r="D10" s="99">
        <f>'計算用(期待容量)'!D10</f>
        <v>43057.710385369777</v>
      </c>
      <c r="E10" s="99">
        <f>'計算用(期待容量)'!E10</f>
        <v>18938.749779507132</v>
      </c>
      <c r="F10" s="99">
        <f>'計算用(期待容量)'!F10</f>
        <v>3530.3025357873212</v>
      </c>
      <c r="G10" s="99">
        <f>'計算用(期待容量)'!G10</f>
        <v>18690.867336180734</v>
      </c>
      <c r="H10" s="99">
        <f>'計算用(期待容量)'!H10</f>
        <v>7131.4657656733698</v>
      </c>
      <c r="I10" s="99">
        <f>'計算用(期待容量)'!I10</f>
        <v>5339.8771428571436</v>
      </c>
      <c r="J10" s="99">
        <f>'計算用(期待容量)'!J10</f>
        <v>14299.202305028368</v>
      </c>
    </row>
    <row r="11" spans="1:13" x14ac:dyDescent="0.25">
      <c r="A11" s="7" t="s">
        <v>17</v>
      </c>
      <c r="B11" s="99">
        <f>'計算用(期待容量)'!B11</f>
        <v>5357.0369746557571</v>
      </c>
      <c r="C11" s="99">
        <f>'計算用(期待容量)'!C11</f>
        <v>13339.787155481357</v>
      </c>
      <c r="D11" s="99">
        <f>'計算用(期待容量)'!D11</f>
        <v>43826.169622939524</v>
      </c>
      <c r="E11" s="99">
        <f>'計算用(期待容量)'!E11</f>
        <v>18979.724695201036</v>
      </c>
      <c r="F11" s="99">
        <f>'計算用(期待容量)'!F11</f>
        <v>3819.0041922290388</v>
      </c>
      <c r="G11" s="99">
        <f>'計算用(期待容量)'!G11</f>
        <v>18125.555508223744</v>
      </c>
      <c r="H11" s="99">
        <f>'計算用(期待容量)'!H11</f>
        <v>7525.9918988783375</v>
      </c>
      <c r="I11" s="99">
        <f>'計算用(期待容量)'!I11</f>
        <v>5099.8814285714288</v>
      </c>
      <c r="J11" s="99">
        <f>'計算用(期待容量)'!J11</f>
        <v>14223.575582276295</v>
      </c>
    </row>
    <row r="12" spans="1:13" x14ac:dyDescent="0.25">
      <c r="A12" s="7" t="s">
        <v>18</v>
      </c>
      <c r="B12" s="99">
        <f>'計算用(期待容量)'!B12</f>
        <v>5976.3473582119332</v>
      </c>
      <c r="C12" s="99">
        <f>'計算用(期待容量)'!C12</f>
        <v>14961.527856872566</v>
      </c>
      <c r="D12" s="99">
        <f>'計算用(期待容量)'!D12</f>
        <v>48411.417026629882</v>
      </c>
      <c r="E12" s="99">
        <f>'計算用(期待容量)'!E12</f>
        <v>21796.465149156938</v>
      </c>
      <c r="F12" s="99">
        <f>'計算用(期待容量)'!F12</f>
        <v>4563.5542535787326</v>
      </c>
      <c r="G12" s="99">
        <f>'計算用(期待容量)'!G12</f>
        <v>23230.13527181447</v>
      </c>
      <c r="H12" s="99">
        <f>'計算用(期待容量)'!H12</f>
        <v>9414.3145925157969</v>
      </c>
      <c r="I12" s="99">
        <f>'計算用(期待容量)'!I12</f>
        <v>6779.8414285714289</v>
      </c>
      <c r="J12" s="99">
        <f>'計算用(期待容量)'!J12</f>
        <v>17039.952880799319</v>
      </c>
    </row>
    <row r="13" spans="1:13" x14ac:dyDescent="0.25">
      <c r="A13" s="7" t="s">
        <v>19</v>
      </c>
      <c r="B13" s="99">
        <f>'計算用(期待容量)'!B13</f>
        <v>6211.75</v>
      </c>
      <c r="C13" s="99">
        <f>'計算用(期待容量)'!C13</f>
        <v>15681.65</v>
      </c>
      <c r="D13" s="99">
        <f>'計算用(期待容量)'!D13</f>
        <v>52909.204607957261</v>
      </c>
      <c r="E13" s="99">
        <f>'計算用(期待容量)'!E13</f>
        <v>23588.932710765239</v>
      </c>
      <c r="F13" s="99">
        <f>'計算用(期待容量)'!F13</f>
        <v>4953.5600000000004</v>
      </c>
      <c r="G13" s="99">
        <f>'計算用(期待容量)'!G13</f>
        <v>24360.768927728448</v>
      </c>
      <c r="H13" s="99">
        <f>'計算用(期待容量)'!H13</f>
        <v>9589.6526879062658</v>
      </c>
      <c r="I13" s="99">
        <f>'計算用(期待容量)'!I13</f>
        <v>6779.8414285714289</v>
      </c>
      <c r="J13" s="99">
        <f>'計算用(期待容量)'!J13</f>
        <v>18029.901981462644</v>
      </c>
    </row>
    <row r="14" spans="1:13" x14ac:dyDescent="0.25">
      <c r="A14" s="7" t="s">
        <v>20</v>
      </c>
      <c r="B14" s="99">
        <f>'計算用(期待容量)'!B14</f>
        <v>6174.5676711235283</v>
      </c>
      <c r="C14" s="99">
        <f>'計算用(期待容量)'!C14</f>
        <v>15648.369490558338</v>
      </c>
      <c r="D14" s="99">
        <f>'計算用(期待容量)'!D14</f>
        <v>52910.539548221335</v>
      </c>
      <c r="E14" s="99">
        <f>'計算用(期待容量)'!E14</f>
        <v>23588.932710765239</v>
      </c>
      <c r="F14" s="99">
        <f>'計算用(期待容量)'!F14</f>
        <v>4953.5600000000004</v>
      </c>
      <c r="G14" s="99">
        <f>'計算用(期待容量)'!G14</f>
        <v>24366.670096661794</v>
      </c>
      <c r="H14" s="99">
        <f>'計算用(期待容量)'!H14</f>
        <v>9589.8468219942624</v>
      </c>
      <c r="I14" s="99">
        <f>'計算用(期待容量)'!I14</f>
        <v>6779.8414285714289</v>
      </c>
      <c r="J14" s="99">
        <f>'計算用(期待容量)'!J14</f>
        <v>18029.901981462644</v>
      </c>
    </row>
    <row r="15" spans="1:13" x14ac:dyDescent="0.25">
      <c r="A15" s="7" t="s">
        <v>21</v>
      </c>
      <c r="B15" s="99">
        <f>'計算用(期待容量)'!B15</f>
        <v>5592.8059397325887</v>
      </c>
      <c r="C15" s="99">
        <f>'計算用(期待容量)'!C15</f>
        <v>14350.549622333518</v>
      </c>
      <c r="D15" s="99">
        <f>'計算用(期待容量)'!D15</f>
        <v>46748.699618179897</v>
      </c>
      <c r="E15" s="99">
        <f>'計算用(期待容量)'!E15</f>
        <v>20751.70479896239</v>
      </c>
      <c r="F15" s="99">
        <f>'計算用(期待容量)'!F15</f>
        <v>4239.3911656441724</v>
      </c>
      <c r="G15" s="99">
        <f>'計算用(期待容量)'!G15</f>
        <v>20745.3137353415</v>
      </c>
      <c r="H15" s="99">
        <f>'計算用(期待容量)'!H15</f>
        <v>8022.990908733459</v>
      </c>
      <c r="I15" s="99">
        <f>'計算用(期待容量)'!I15</f>
        <v>5684.8728571428564</v>
      </c>
      <c r="J15" s="99">
        <f>'計算用(期待容量)'!J15</f>
        <v>14835.553100177185</v>
      </c>
    </row>
    <row r="16" spans="1:13" x14ac:dyDescent="0.25">
      <c r="B16" s="2"/>
      <c r="C16" s="2"/>
      <c r="D16" s="2"/>
      <c r="E16" s="2"/>
      <c r="F16" s="2"/>
      <c r="G16" s="2"/>
      <c r="H16" s="2"/>
      <c r="I16" s="2"/>
      <c r="J16" s="2"/>
      <c r="K16" s="2"/>
    </row>
    <row r="17" spans="1:12" x14ac:dyDescent="0.25">
      <c r="A17" s="1" t="s">
        <v>35</v>
      </c>
      <c r="B17" s="100">
        <f>'計算用(期待容量)'!B17</f>
        <v>159342.68090194621</v>
      </c>
      <c r="C17" s="2"/>
      <c r="D17" s="2"/>
      <c r="E17" s="2"/>
      <c r="F17" s="2"/>
      <c r="G17" s="2"/>
      <c r="H17" s="2"/>
      <c r="I17" s="2"/>
      <c r="J17" s="2"/>
      <c r="K17" s="2"/>
    </row>
    <row r="18" spans="1:12" x14ac:dyDescent="0.25">
      <c r="L18" s="9"/>
    </row>
    <row r="19" spans="1:12" x14ac:dyDescent="0.25">
      <c r="A19" s="1" t="s">
        <v>89</v>
      </c>
    </row>
    <row r="20" spans="1:12" x14ac:dyDescent="0.25">
      <c r="A20" s="7" t="s">
        <v>10</v>
      </c>
      <c r="B20" s="99">
        <f>'計算用(期待容量)'!B20</f>
        <v>754.55423018816509</v>
      </c>
      <c r="C20" s="99">
        <f>'計算用(期待容量)'!C20</f>
        <v>3483.2120942277388</v>
      </c>
      <c r="D20" s="99">
        <f>'計算用(期待容量)'!D20</f>
        <v>2002.4500695514159</v>
      </c>
      <c r="E20" s="99">
        <f>'計算用(期待容量)'!E20</f>
        <v>1631.5885327007506</v>
      </c>
      <c r="F20" s="99">
        <f>'計算用(期待容量)'!F20</f>
        <v>1235.7653726993419</v>
      </c>
      <c r="G20" s="99">
        <f>'計算用(期待容量)'!G20</f>
        <v>1761.0949794125545</v>
      </c>
      <c r="H20" s="99">
        <f>'計算用(期待容量)'!H20</f>
        <v>872.84948023675224</v>
      </c>
      <c r="I20" s="99">
        <f>'計算用(期待容量)'!I20</f>
        <v>431.63957514614822</v>
      </c>
      <c r="J20" s="99">
        <f>'計算用(期待容量)'!J20</f>
        <v>869.56566583711924</v>
      </c>
    </row>
    <row r="21" spans="1:12" x14ac:dyDescent="0.25">
      <c r="A21" s="7" t="s">
        <v>11</v>
      </c>
      <c r="B21" s="99">
        <f>'計算用(期待容量)'!B21</f>
        <v>939.55741007653842</v>
      </c>
      <c r="C21" s="99">
        <f>'計算用(期待容量)'!C21</f>
        <v>3849.3846147166187</v>
      </c>
      <c r="D21" s="99">
        <f>'計算用(期待容量)'!D21</f>
        <v>3611.6430350153214</v>
      </c>
      <c r="E21" s="99">
        <f>'計算用(期待容量)'!E21</f>
        <v>2615.0042743582308</v>
      </c>
      <c r="F21" s="99">
        <f>'計算用(期待容量)'!F21</f>
        <v>1259.7612251270107</v>
      </c>
      <c r="G21" s="99">
        <f>'計算用(期待容量)'!G21</f>
        <v>2816.274705506426</v>
      </c>
      <c r="H21" s="99">
        <f>'計算用(期待容量)'!H21</f>
        <v>1751.0837381997537</v>
      </c>
      <c r="I21" s="99">
        <f>'計算用(期待容量)'!I21</f>
        <v>918.02765234388721</v>
      </c>
      <c r="J21" s="99">
        <f>'計算用(期待容量)'!J21</f>
        <v>1372.6533446562269</v>
      </c>
    </row>
    <row r="22" spans="1:12" x14ac:dyDescent="0.25">
      <c r="A22" s="7" t="s">
        <v>12</v>
      </c>
      <c r="B22" s="99">
        <f>'計算用(期待容量)'!B22</f>
        <v>969.25701644190769</v>
      </c>
      <c r="C22" s="99">
        <f>'計算用(期待容量)'!C22</f>
        <v>4058.4617921754702</v>
      </c>
      <c r="D22" s="99">
        <f>'計算用(期待容量)'!D22</f>
        <v>5101.6363250281847</v>
      </c>
      <c r="E22" s="99">
        <f>'計算用(期待容量)'!E22</f>
        <v>3412.2437033505585</v>
      </c>
      <c r="F22" s="99">
        <f>'計算用(期待容量)'!F22</f>
        <v>1155.9342416615004</v>
      </c>
      <c r="G22" s="99">
        <f>'計算用(期待容量)'!G22</f>
        <v>3255.692270980031</v>
      </c>
      <c r="H22" s="99">
        <f>'計算用(期待容量)'!H22</f>
        <v>1826.1764843917485</v>
      </c>
      <c r="I22" s="99">
        <f>'計算用(期待容量)'!I22</f>
        <v>1038.3295217581328</v>
      </c>
      <c r="J22" s="99">
        <f>'計算用(期待容量)'!J22</f>
        <v>2522.5586442124459</v>
      </c>
    </row>
    <row r="23" spans="1:12" x14ac:dyDescent="0.25">
      <c r="A23" s="7" t="s">
        <v>13</v>
      </c>
      <c r="B23" s="99">
        <f>'計算用(期待容量)'!B23</f>
        <v>824.32819709760543</v>
      </c>
      <c r="C23" s="99">
        <f>'計算用(期待容量)'!C23</f>
        <v>3750.5147857246175</v>
      </c>
      <c r="D23" s="99">
        <f>'計算用(期待容量)'!D23</f>
        <v>6102.7560173347028</v>
      </c>
      <c r="E23" s="99">
        <f>'計算用(期待容量)'!E23</f>
        <v>4184.7470582662936</v>
      </c>
      <c r="F23" s="99">
        <f>'計算用(期待容量)'!F23</f>
        <v>1229.7500966679806</v>
      </c>
      <c r="G23" s="99">
        <f>'計算用(期待容量)'!G23</f>
        <v>3936.4704441957283</v>
      </c>
      <c r="H23" s="99">
        <f>'計算用(期待容量)'!H23</f>
        <v>2594.878259387549</v>
      </c>
      <c r="I23" s="99">
        <f>'計算用(期待容量)'!I23</f>
        <v>1288.1194200486054</v>
      </c>
      <c r="J23" s="99">
        <f>'計算用(期待容量)'!J23</f>
        <v>2514.5757212769313</v>
      </c>
    </row>
    <row r="24" spans="1:12" x14ac:dyDescent="0.25">
      <c r="A24" s="7" t="s">
        <v>14</v>
      </c>
      <c r="B24" s="99">
        <f>'計算用(期待容量)'!B24</f>
        <v>708.40996286197606</v>
      </c>
      <c r="C24" s="99">
        <f>'計算用(期待容量)'!C24</f>
        <v>4205.5811560834109</v>
      </c>
      <c r="D24" s="99">
        <f>'計算用(期待容量)'!D24</f>
        <v>6170.5457698672217</v>
      </c>
      <c r="E24" s="99">
        <f>'計算用(期待容量)'!E24</f>
        <v>3794.5377749636737</v>
      </c>
      <c r="F24" s="99">
        <f>'計算用(期待容量)'!F24</f>
        <v>1089.6360253994453</v>
      </c>
      <c r="G24" s="99">
        <f>'計算用(期待容量)'!G24</f>
        <v>3647.9886433257284</v>
      </c>
      <c r="H24" s="99">
        <f>'計算用(期待容量)'!H24</f>
        <v>2402.4006453572192</v>
      </c>
      <c r="I24" s="99">
        <f>'計算用(期待容量)'!I24</f>
        <v>1324.0547298449042</v>
      </c>
      <c r="J24" s="99">
        <f>'計算用(期待容量)'!J24</f>
        <v>2293.6852922964181</v>
      </c>
    </row>
    <row r="25" spans="1:12" x14ac:dyDescent="0.25">
      <c r="A25" s="7" t="s">
        <v>15</v>
      </c>
      <c r="B25" s="99">
        <f>'計算用(期待容量)'!B25</f>
        <v>630.0986038470744</v>
      </c>
      <c r="C25" s="99">
        <f>'計算用(期待容量)'!C25</f>
        <v>3219.037620618642</v>
      </c>
      <c r="D25" s="99">
        <f>'計算用(期待容量)'!D25</f>
        <v>4580.5994803124104</v>
      </c>
      <c r="E25" s="99">
        <f>'計算用(期待容量)'!E25</f>
        <v>2986.5564332314589</v>
      </c>
      <c r="F25" s="99">
        <f>'計算用(期待容量)'!F25</f>
        <v>952.52250171816786</v>
      </c>
      <c r="G25" s="99">
        <f>'計算用(期待容量)'!G25</f>
        <v>2749.0541652925522</v>
      </c>
      <c r="H25" s="99">
        <f>'計算用(期待容量)'!H25</f>
        <v>1683.1437947336738</v>
      </c>
      <c r="I25" s="99">
        <f>'計算用(期待容量)'!I25</f>
        <v>981.56964408089675</v>
      </c>
      <c r="J25" s="99">
        <f>'計算用(期待容量)'!J25</f>
        <v>2264.5077561651201</v>
      </c>
    </row>
    <row r="26" spans="1:12" x14ac:dyDescent="0.25">
      <c r="A26" s="7" t="s">
        <v>16</v>
      </c>
      <c r="B26" s="99">
        <f>'計算用(期待容量)'!B26</f>
        <v>553.33997435645779</v>
      </c>
      <c r="C26" s="99">
        <f>'計算用(期待容量)'!C26</f>
        <v>2571.8135682362881</v>
      </c>
      <c r="D26" s="99">
        <f>'計算用(期待容量)'!D26</f>
        <v>3212.1126622655242</v>
      </c>
      <c r="E26" s="99">
        <f>'計算用(期待容量)'!E26</f>
        <v>1911.9307239988539</v>
      </c>
      <c r="F26" s="99">
        <f>'計算用(期待容量)'!F26</f>
        <v>807.09592896630488</v>
      </c>
      <c r="G26" s="99">
        <f>'計算用(期待容量)'!G26</f>
        <v>1823.1427562219712</v>
      </c>
      <c r="H26" s="99">
        <f>'計算用(期待容量)'!H26</f>
        <v>1191.6275440366589</v>
      </c>
      <c r="I26" s="99">
        <f>'計算用(期待容量)'!I26</f>
        <v>728.99054847133561</v>
      </c>
      <c r="J26" s="99">
        <f>'計算用(期待容量)'!J26</f>
        <v>1889.3662934466042</v>
      </c>
    </row>
    <row r="27" spans="1:12" x14ac:dyDescent="0.25">
      <c r="A27" s="7" t="s">
        <v>17</v>
      </c>
      <c r="B27" s="99">
        <f>'計算用(期待容量)'!B27</f>
        <v>693.60487022527377</v>
      </c>
      <c r="C27" s="99">
        <f>'計算用(期待容量)'!C27</f>
        <v>2371.2609842632774</v>
      </c>
      <c r="D27" s="99">
        <f>'計算用(期待容量)'!D27</f>
        <v>1210.0041491580332</v>
      </c>
      <c r="E27" s="99">
        <f>'計算用(期待容量)'!E27</f>
        <v>795.29010925631769</v>
      </c>
      <c r="F27" s="99">
        <f>'計算用(期待容量)'!F27</f>
        <v>805.13872754021588</v>
      </c>
      <c r="G27" s="99">
        <f>'計算用(期待容量)'!G27</f>
        <v>845.11662323379892</v>
      </c>
      <c r="H27" s="99">
        <f>'計算用(期待容量)'!H27</f>
        <v>357.75254973483788</v>
      </c>
      <c r="I27" s="99">
        <f>'計算用(期待容量)'!I27</f>
        <v>352.05882737814369</v>
      </c>
      <c r="J27" s="99">
        <f>'計算用(期待容量)'!J27</f>
        <v>925.28315921008095</v>
      </c>
    </row>
    <row r="28" spans="1:12" x14ac:dyDescent="0.25">
      <c r="A28" s="7" t="s">
        <v>18</v>
      </c>
      <c r="B28" s="99">
        <f>'計算用(期待容量)'!B28</f>
        <v>819.4416505829513</v>
      </c>
      <c r="C28" s="99">
        <f>'計算用(期待容量)'!C28</f>
        <v>3232.9373543116944</v>
      </c>
      <c r="D28" s="99">
        <f>'計算用(期待容量)'!D28</f>
        <v>1125.8852351335777</v>
      </c>
      <c r="E28" s="99">
        <f>'計算用(期待容量)'!E28</f>
        <v>933.34787099325138</v>
      </c>
      <c r="F28" s="99">
        <f>'計算用(期待容量)'!F28</f>
        <v>982.84327874900532</v>
      </c>
      <c r="G28" s="99">
        <f>'計算用(期待容量)'!G28</f>
        <v>1085.4749585841066</v>
      </c>
      <c r="H28" s="99">
        <f>'計算用(期待容量)'!H28</f>
        <v>638.66539552512313</v>
      </c>
      <c r="I28" s="99">
        <f>'計算用(期待容量)'!I28</f>
        <v>458.9243331718435</v>
      </c>
      <c r="J28" s="99">
        <f>'計算用(期待容量)'!J28</f>
        <v>1257.4699229484665</v>
      </c>
    </row>
    <row r="29" spans="1:12" x14ac:dyDescent="0.25">
      <c r="A29" s="7" t="s">
        <v>19</v>
      </c>
      <c r="B29" s="99">
        <f>'計算用(期待容量)'!B29</f>
        <v>615.58773022828962</v>
      </c>
      <c r="C29" s="99">
        <f>'計算用(期待容量)'!C29</f>
        <v>3254.9653376776141</v>
      </c>
      <c r="D29" s="99">
        <f>'計算用(期待容量)'!D29</f>
        <v>1493.751554758368</v>
      </c>
      <c r="E29" s="99">
        <f>'計算用(期待容量)'!E29</f>
        <v>1259.9713136037381</v>
      </c>
      <c r="F29" s="99">
        <f>'計算用(期待容量)'!F29</f>
        <v>810.63597313352045</v>
      </c>
      <c r="G29" s="99">
        <f>'計算用(期待容量)'!G29</f>
        <v>1223.2414579159351</v>
      </c>
      <c r="H29" s="99">
        <f>'計算用(期待容量)'!H29</f>
        <v>836.43850157611848</v>
      </c>
      <c r="I29" s="99">
        <f>'計算用(期待容量)'!I29</f>
        <v>535.19801010566243</v>
      </c>
      <c r="J29" s="99">
        <f>'計算用(期待容量)'!J29</f>
        <v>1238.2301210007436</v>
      </c>
    </row>
    <row r="30" spans="1:12" x14ac:dyDescent="0.25">
      <c r="A30" s="7" t="s">
        <v>20</v>
      </c>
      <c r="B30" s="99">
        <f>'計算用(期待容量)'!B30</f>
        <v>779.52976926610404</v>
      </c>
      <c r="C30" s="99">
        <f>'計算用(期待容量)'!C30</f>
        <v>3206.4585643928331</v>
      </c>
      <c r="D30" s="99">
        <f>'計算用(期待容量)'!D30</f>
        <v>1133.1615792849498</v>
      </c>
      <c r="E30" s="99">
        <f>'計算用(期待容量)'!E30</f>
        <v>1092.0202940937379</v>
      </c>
      <c r="F30" s="99">
        <f>'計算用(期待容量)'!F30</f>
        <v>805.32072419318285</v>
      </c>
      <c r="G30" s="99">
        <f>'計算用(期待容量)'!G30</f>
        <v>1383.8396062085642</v>
      </c>
      <c r="H30" s="99">
        <f>'計算用(期待容量)'!H30</f>
        <v>815.99260778987048</v>
      </c>
      <c r="I30" s="99">
        <f>'計算用(期待容量)'!I30</f>
        <v>528.73786373460018</v>
      </c>
      <c r="J30" s="99">
        <f>'計算用(期待容量)'!J30</f>
        <v>1182.7389910361744</v>
      </c>
    </row>
    <row r="31" spans="1:12" x14ac:dyDescent="0.25">
      <c r="A31" s="7" t="s">
        <v>21</v>
      </c>
      <c r="B31" s="99">
        <f>'計算用(期待容量)'!B31</f>
        <v>686.26152523478572</v>
      </c>
      <c r="C31" s="99">
        <f>'計算用(期待容量)'!C31</f>
        <v>2506.562820824226</v>
      </c>
      <c r="D31" s="99">
        <f>'計算用(期待容量)'!D31</f>
        <v>1260.0095528599886</v>
      </c>
      <c r="E31" s="99">
        <f>'計算用(期待容量)'!E31</f>
        <v>1106.6794095678338</v>
      </c>
      <c r="F31" s="99">
        <f>'計算用(期待容量)'!F31</f>
        <v>924.17094272285408</v>
      </c>
      <c r="G31" s="99">
        <f>'計算用(期待容量)'!G31</f>
        <v>1378.6449944720141</v>
      </c>
      <c r="H31" s="99">
        <f>'計算用(期待容量)'!H31</f>
        <v>850.56889234238156</v>
      </c>
      <c r="I31" s="99">
        <f>'計算用(期待容量)'!I31</f>
        <v>568.20694056427669</v>
      </c>
      <c r="J31" s="99">
        <f>'計算用(期待容量)'!J31</f>
        <v>1067.7049214116219</v>
      </c>
    </row>
    <row r="32" spans="1:12" x14ac:dyDescent="0.25">
      <c r="B32" s="7"/>
      <c r="C32" s="7"/>
      <c r="D32" s="7"/>
      <c r="E32" s="7"/>
      <c r="F32" s="7"/>
      <c r="G32" s="7"/>
      <c r="H32" s="7"/>
      <c r="I32" s="7"/>
      <c r="J32" s="7"/>
    </row>
    <row r="33" spans="1:20" x14ac:dyDescent="0.25">
      <c r="A33" s="1" t="s">
        <v>78</v>
      </c>
    </row>
    <row r="34" spans="1:20" x14ac:dyDescent="0.25">
      <c r="A34" s="7" t="s">
        <v>10</v>
      </c>
      <c r="B34" s="99">
        <f>'計算用(期待容量)'!B34</f>
        <v>4306.2078963245176</v>
      </c>
      <c r="C34" s="99">
        <f>'計算用(期待容量)'!C34</f>
        <v>9407.4248824664592</v>
      </c>
      <c r="D34" s="99">
        <f>'計算用(期待容量)'!D34</f>
        <v>42120.803125302737</v>
      </c>
      <c r="E34" s="99">
        <f>'計算用(期待容量)'!E34</f>
        <v>17615.351407635961</v>
      </c>
      <c r="F34" s="99">
        <f>'計算用(期待容量)'!F34</f>
        <v>2624.8076601964017</v>
      </c>
      <c r="G34" s="99">
        <f>'計算用(期待容量)'!G34</f>
        <v>16638.004014248214</v>
      </c>
      <c r="H34" s="99">
        <f>'計算用(期待容量)'!H34</f>
        <v>6375.2165241141392</v>
      </c>
      <c r="I34" s="99">
        <f>'計算用(期待容量)'!I34</f>
        <v>4600.9505838892946</v>
      </c>
      <c r="J34" s="99">
        <f>'計算用(期待容量)'!J34</f>
        <v>12355.153107249229</v>
      </c>
      <c r="L34" s="11"/>
      <c r="M34" s="11"/>
      <c r="N34" s="11"/>
      <c r="O34" s="11"/>
      <c r="P34" s="11"/>
      <c r="Q34" s="11"/>
      <c r="R34" s="11"/>
      <c r="S34" s="11"/>
      <c r="T34" s="11"/>
    </row>
    <row r="35" spans="1:20" x14ac:dyDescent="0.25">
      <c r="A35" s="7" t="s">
        <v>11</v>
      </c>
      <c r="B35" s="99">
        <f>'計算用(期待容量)'!B35</f>
        <v>3661.8033470487967</v>
      </c>
      <c r="C35" s="99">
        <f>'計算用(期待容量)'!C35</f>
        <v>8114.9534960157898</v>
      </c>
      <c r="D35" s="99">
        <f>'計算用(期待容量)'!D35</f>
        <v>39536.108554494633</v>
      </c>
      <c r="E35" s="99">
        <f>'計算用(期待容量)'!E35</f>
        <v>16806.064057677573</v>
      </c>
      <c r="F35" s="99">
        <f>'計算用(期待容量)'!F35</f>
        <v>2362.7521963167906</v>
      </c>
      <c r="G35" s="99">
        <f>'計算用(期待容量)'!G35</f>
        <v>16751.865542135081</v>
      </c>
      <c r="H35" s="99">
        <f>'計算用(期待容量)'!H35</f>
        <v>5518.1715381639906</v>
      </c>
      <c r="I35" s="99">
        <f>'計算用(期待容量)'!I35</f>
        <v>4279.5539352629849</v>
      </c>
      <c r="J35" s="99">
        <f>'計算用(期待容量)'!J35</f>
        <v>12892.218959264941</v>
      </c>
      <c r="L35" s="11"/>
      <c r="M35" s="11"/>
      <c r="N35" s="11"/>
      <c r="O35" s="11"/>
      <c r="P35" s="11"/>
      <c r="Q35" s="11"/>
      <c r="R35" s="11"/>
      <c r="S35" s="11"/>
      <c r="T35" s="11"/>
    </row>
    <row r="36" spans="1:20" x14ac:dyDescent="0.25">
      <c r="A36" s="7" t="s">
        <v>12</v>
      </c>
      <c r="B36" s="99">
        <f>'計算用(期待容量)'!B36</f>
        <v>3792.6332936668641</v>
      </c>
      <c r="C36" s="99">
        <f>'計算用(期待容量)'!C36</f>
        <v>9053.8318645409854</v>
      </c>
      <c r="D36" s="99">
        <f>'計算用(期待容量)'!D36</f>
        <v>45590.356442319244</v>
      </c>
      <c r="E36" s="99">
        <f>'計算用(期待容量)'!E36</f>
        <v>17811.540919217023</v>
      </c>
      <c r="F36" s="99">
        <f>'計算用(期待容量)'!F36</f>
        <v>3043.9924926657359</v>
      </c>
      <c r="G36" s="99">
        <f>'計算用(期待容量)'!G36</f>
        <v>18785.457175267751</v>
      </c>
      <c r="H36" s="99">
        <f>'計算用(期待容量)'!H36</f>
        <v>6368.1658043143761</v>
      </c>
      <c r="I36" s="99">
        <f>'計算用(期待容量)'!I36</f>
        <v>4984.2392087058824</v>
      </c>
      <c r="J36" s="99">
        <f>'計算用(期待容量)'!J36</f>
        <v>13520.783985359736</v>
      </c>
      <c r="L36" s="11"/>
      <c r="M36" s="11"/>
      <c r="N36" s="11"/>
      <c r="O36" s="11"/>
      <c r="P36" s="11"/>
      <c r="Q36" s="11"/>
      <c r="R36" s="11"/>
      <c r="S36" s="11"/>
      <c r="T36" s="11"/>
    </row>
    <row r="37" spans="1:20" x14ac:dyDescent="0.25">
      <c r="A37" s="7" t="s">
        <v>13</v>
      </c>
      <c r="B37" s="99">
        <f>'計算用(期待容量)'!B37</f>
        <v>4408.5070349448761</v>
      </c>
      <c r="C37" s="99">
        <f>'計算用(期待容量)'!C37</f>
        <v>11127.455423257743</v>
      </c>
      <c r="D37" s="99">
        <f>'計算用(期待容量)'!D37</f>
        <v>54725.446687863361</v>
      </c>
      <c r="E37" s="99">
        <f>'計算用(期待容量)'!E37</f>
        <v>19506.612941733707</v>
      </c>
      <c r="F37" s="99">
        <f>'計算用(期待容量)'!F37</f>
        <v>3551.9499033320199</v>
      </c>
      <c r="G37" s="99">
        <f>'計算用(期待容量)'!G37</f>
        <v>22345.77858169315</v>
      </c>
      <c r="H37" s="99">
        <f>'計算用(期待容量)'!H37</f>
        <v>7309.4575079966671</v>
      </c>
      <c r="I37" s="99">
        <f>'計算用(期待容量)'!I37</f>
        <v>5851.7205799513949</v>
      </c>
      <c r="J37" s="99">
        <f>'計算用(期待容量)'!J37</f>
        <v>17058.296278723068</v>
      </c>
      <c r="L37" s="11"/>
      <c r="M37" s="11"/>
      <c r="N37" s="11"/>
      <c r="O37" s="11"/>
      <c r="P37" s="11"/>
      <c r="Q37" s="11"/>
      <c r="R37" s="11"/>
      <c r="S37" s="11"/>
      <c r="T37" s="11"/>
    </row>
    <row r="38" spans="1:20" x14ac:dyDescent="0.25">
      <c r="A38" s="7" t="s">
        <v>14</v>
      </c>
      <c r="B38" s="99">
        <f>'計算用(期待容量)'!B38</f>
        <v>4561.9940371380235</v>
      </c>
      <c r="C38" s="99">
        <f>'計算用(期待容量)'!C38</f>
        <v>11048.19484391659</v>
      </c>
      <c r="D38" s="99">
        <f>'計算用(期待容量)'!D38</f>
        <v>54656.648230132778</v>
      </c>
      <c r="E38" s="99">
        <f>'計算用(期待容量)'!E38</f>
        <v>19896.822225036325</v>
      </c>
      <c r="F38" s="99">
        <f>'計算用(期待容量)'!F38</f>
        <v>3692.0639746005554</v>
      </c>
      <c r="G38" s="99">
        <f>'計算用(期待容量)'!G38</f>
        <v>22639.181356674275</v>
      </c>
      <c r="H38" s="99">
        <f>'計算用(期待容量)'!H38</f>
        <v>7499.5137146427815</v>
      </c>
      <c r="I38" s="99">
        <f>'計算用(期待容量)'!I38</f>
        <v>5815.7852701550964</v>
      </c>
      <c r="J38" s="99">
        <f>'計算用(期待容量)'!J38</f>
        <v>17279.186707703582</v>
      </c>
      <c r="L38" s="11"/>
      <c r="M38" s="11"/>
      <c r="N38" s="11"/>
      <c r="O38" s="11"/>
      <c r="P38" s="11"/>
      <c r="Q38" s="11"/>
      <c r="R38" s="11"/>
      <c r="S38" s="11"/>
      <c r="T38" s="11"/>
    </row>
    <row r="39" spans="1:20" x14ac:dyDescent="0.25">
      <c r="A39" s="7" t="s">
        <v>15</v>
      </c>
      <c r="B39" s="99">
        <f>'計算用(期待容量)'!B39</f>
        <v>4199.4595184769378</v>
      </c>
      <c r="C39" s="99">
        <f>'計算用(期待容量)'!C39</f>
        <v>10363.483912784464</v>
      </c>
      <c r="D39" s="99">
        <f>'計算用(期待容量)'!D39</f>
        <v>47470.484500605329</v>
      </c>
      <c r="E39" s="99">
        <f>'計算用(期待容量)'!E39</f>
        <v>19670.291945497462</v>
      </c>
      <c r="F39" s="99">
        <f>'計算用(期待容量)'!F39</f>
        <v>3247.8974982818322</v>
      </c>
      <c r="G39" s="99">
        <f>'計算用(期待容量)'!G39</f>
        <v>20265.398440454705</v>
      </c>
      <c r="H39" s="99">
        <f>'計算用(期待容量)'!H39</f>
        <v>6907.3308033694857</v>
      </c>
      <c r="I39" s="99">
        <f>'計算用(期待容量)'!I39</f>
        <v>5378.2817844905312</v>
      </c>
      <c r="J39" s="99">
        <f>'計算用(期待容量)'!J39</f>
        <v>14787.836193429655</v>
      </c>
      <c r="L39" s="11"/>
      <c r="M39" s="11"/>
      <c r="N39" s="11"/>
      <c r="O39" s="11"/>
      <c r="P39" s="11"/>
      <c r="Q39" s="11"/>
      <c r="R39" s="11"/>
      <c r="S39" s="11"/>
      <c r="T39" s="11"/>
    </row>
    <row r="40" spans="1:20" x14ac:dyDescent="0.25">
      <c r="A40" s="7" t="s">
        <v>16</v>
      </c>
      <c r="B40" s="99">
        <f>'計算用(期待容量)'!B40</f>
        <v>4407.0148641897513</v>
      </c>
      <c r="C40" s="99">
        <f>'計算用(期待容量)'!C40</f>
        <v>10023.053775588311</v>
      </c>
      <c r="D40" s="99">
        <f>'計算用(期待容量)'!D40</f>
        <v>42923.116838713831</v>
      </c>
      <c r="E40" s="99">
        <f>'計算用(期待容量)'!E40</f>
        <v>18267.09354837417</v>
      </c>
      <c r="F40" s="99">
        <f>'計算用(期待容量)'!F40</f>
        <v>2987.6344454427312</v>
      </c>
      <c r="G40" s="99">
        <f>'計算用(期待容量)'!G40</f>
        <v>18322.131657243222</v>
      </c>
      <c r="H40" s="99">
        <f>'計算用(期待容量)'!H40</f>
        <v>6506.400121440568</v>
      </c>
      <c r="I40" s="99">
        <f>'計算用(期待容量)'!I40</f>
        <v>4858.5853248498233</v>
      </c>
      <c r="J40" s="99">
        <f>'計算用(期待容量)'!J40</f>
        <v>13266.56062277011</v>
      </c>
      <c r="L40" s="11"/>
      <c r="M40" s="11"/>
      <c r="N40" s="11"/>
      <c r="O40" s="11"/>
      <c r="P40" s="11"/>
      <c r="Q40" s="11"/>
      <c r="R40" s="11"/>
      <c r="S40" s="11"/>
      <c r="T40" s="11"/>
    </row>
    <row r="41" spans="1:20" x14ac:dyDescent="0.25">
      <c r="A41" s="7" t="s">
        <v>17</v>
      </c>
      <c r="B41" s="99">
        <f>'計算用(期待容量)'!B41</f>
        <v>4948.4205566266628</v>
      </c>
      <c r="C41" s="99">
        <f>'計算用(期待容量)'!C41</f>
        <v>11706.65759502784</v>
      </c>
      <c r="D41" s="99">
        <f>'計算用(期待容量)'!D41</f>
        <v>45693.684589391065</v>
      </c>
      <c r="E41" s="99">
        <f>'計算用(期待容量)'!E41</f>
        <v>19424.709078810611</v>
      </c>
      <c r="F41" s="99">
        <f>'計算用(期待容量)'!F41</f>
        <v>3278.2933033105382</v>
      </c>
      <c r="G41" s="99">
        <f>'計算用(期待容量)'!G41</f>
        <v>18734.845962274405</v>
      </c>
      <c r="H41" s="99">
        <f>'計算用(期待容量)'!H41</f>
        <v>7734.8012489473567</v>
      </c>
      <c r="I41" s="99">
        <f>'計算用(期待容量)'!I41</f>
        <v>4995.5213316572999</v>
      </c>
      <c r="J41" s="99">
        <f>'計算用(期待容量)'!J41</f>
        <v>14155.017034254561</v>
      </c>
      <c r="L41" s="11"/>
      <c r="M41" s="11"/>
      <c r="N41" s="11"/>
      <c r="O41" s="11"/>
      <c r="P41" s="11"/>
      <c r="Q41" s="11"/>
      <c r="R41" s="11"/>
      <c r="S41" s="11"/>
      <c r="T41" s="11"/>
    </row>
    <row r="42" spans="1:20" x14ac:dyDescent="0.25">
      <c r="A42" s="7" t="s">
        <v>18</v>
      </c>
      <c r="B42" s="99">
        <f>'計算用(期待容量)'!B42</f>
        <v>5156.9057076289819</v>
      </c>
      <c r="C42" s="99">
        <f>'計算用(期待容量)'!C42</f>
        <v>11728.590502560872</v>
      </c>
      <c r="D42" s="99">
        <f>'計算用(期待容量)'!D42</f>
        <v>47285.531791496302</v>
      </c>
      <c r="E42" s="99">
        <f>'計算用(期待容量)'!E42</f>
        <v>20863.117278163689</v>
      </c>
      <c r="F42" s="99">
        <f>'計算用(期待容量)'!F42</f>
        <v>3580.7109748297271</v>
      </c>
      <c r="G42" s="99">
        <f>'計算用(期待容量)'!G42</f>
        <v>22144.660313230364</v>
      </c>
      <c r="H42" s="99">
        <f>'計算用(期待容量)'!H42</f>
        <v>8775.6491969906747</v>
      </c>
      <c r="I42" s="99">
        <f>'計算用(期待容量)'!I42</f>
        <v>6320.9170953995854</v>
      </c>
      <c r="J42" s="99">
        <f>'計算用(期待容量)'!J42</f>
        <v>15782.482957850852</v>
      </c>
      <c r="L42" s="11"/>
      <c r="M42" s="11"/>
      <c r="N42" s="11"/>
      <c r="O42" s="11"/>
      <c r="P42" s="11"/>
      <c r="Q42" s="11"/>
      <c r="R42" s="11"/>
      <c r="S42" s="11"/>
      <c r="T42" s="11"/>
    </row>
    <row r="43" spans="1:20" x14ac:dyDescent="0.25">
      <c r="A43" s="7" t="s">
        <v>19</v>
      </c>
      <c r="B43" s="99">
        <f>'計算用(期待容量)'!B43</f>
        <v>5596.1622697717103</v>
      </c>
      <c r="C43" s="99">
        <f>'計算用(期待容量)'!C43</f>
        <v>12426.684662322386</v>
      </c>
      <c r="D43" s="99">
        <f>'計算用(期待容量)'!D43</f>
        <v>51415.453053198893</v>
      </c>
      <c r="E43" s="99">
        <f>'計算用(期待容量)'!E43</f>
        <v>22328.9613971615</v>
      </c>
      <c r="F43" s="99">
        <f>'計算用(期待容量)'!F43</f>
        <v>4142.9240268664798</v>
      </c>
      <c r="G43" s="99">
        <f>'計算用(期待容量)'!G43</f>
        <v>23137.527469812514</v>
      </c>
      <c r="H43" s="99">
        <f>'計算用(期待容量)'!H43</f>
        <v>8753.2141863301476</v>
      </c>
      <c r="I43" s="99">
        <f>'計算用(期待容量)'!I43</f>
        <v>6244.6434184657664</v>
      </c>
      <c r="J43" s="99">
        <f>'計算用(期待容量)'!J43</f>
        <v>16791.671860461902</v>
      </c>
      <c r="L43" s="11"/>
      <c r="M43" s="11"/>
      <c r="N43" s="11"/>
      <c r="O43" s="11"/>
      <c r="P43" s="11"/>
      <c r="Q43" s="11"/>
      <c r="R43" s="11"/>
      <c r="S43" s="11"/>
      <c r="T43" s="11"/>
    </row>
    <row r="44" spans="1:20" x14ac:dyDescent="0.25">
      <c r="A44" s="7" t="s">
        <v>20</v>
      </c>
      <c r="B44" s="99">
        <f>'計算用(期待容量)'!B44</f>
        <v>5395.037901857424</v>
      </c>
      <c r="C44" s="99">
        <f>'計算用(期待容量)'!C44</f>
        <v>12441.910926165505</v>
      </c>
      <c r="D44" s="99">
        <f>'計算用(期待容量)'!D44</f>
        <v>51777.377968936387</v>
      </c>
      <c r="E44" s="99">
        <f>'計算用(期待容量)'!E44</f>
        <v>22496.912416671501</v>
      </c>
      <c r="F44" s="99">
        <f>'計算用(期待容量)'!F44</f>
        <v>4148.2392758068172</v>
      </c>
      <c r="G44" s="99">
        <f>'計算用(期待容量)'!G44</f>
        <v>22982.830490453231</v>
      </c>
      <c r="H44" s="99">
        <f>'計算用(期待容量)'!H44</f>
        <v>8773.8542142043916</v>
      </c>
      <c r="I44" s="99">
        <f>'計算用(期待容量)'!I44</f>
        <v>6251.1035648368288</v>
      </c>
      <c r="J44" s="99">
        <f>'計算用(期待容量)'!J44</f>
        <v>16847.16299042647</v>
      </c>
      <c r="L44" s="11"/>
      <c r="M44" s="11"/>
      <c r="N44" s="11"/>
      <c r="O44" s="11"/>
      <c r="P44" s="11"/>
      <c r="Q44" s="11"/>
      <c r="R44" s="11"/>
      <c r="S44" s="11"/>
      <c r="T44" s="11"/>
    </row>
    <row r="45" spans="1:20" x14ac:dyDescent="0.25">
      <c r="A45" s="7" t="s">
        <v>21</v>
      </c>
      <c r="B45" s="99">
        <f>'計算用(期待容量)'!B45</f>
        <v>5191.5328666939822</v>
      </c>
      <c r="C45" s="99">
        <f>'計算用(期待容量)'!C45</f>
        <v>12582.118225319051</v>
      </c>
      <c r="D45" s="99">
        <f>'計算用(期待容量)'!D45</f>
        <v>48566.209180929487</v>
      </c>
      <c r="E45" s="99">
        <f>'計算用(期待容量)'!E45</f>
        <v>20885.29988226045</v>
      </c>
      <c r="F45" s="99">
        <f>'計算用(期待容量)'!F45</f>
        <v>3579.6480615430332</v>
      </c>
      <c r="G45" s="99">
        <f>'計算用(期待容量)'!G45</f>
        <v>20821.075818153946</v>
      </c>
      <c r="H45" s="99">
        <f>'計算用(期待容量)'!H45</f>
        <v>7738.9839161949349</v>
      </c>
      <c r="I45" s="99">
        <f>'計算用(期待容量)'!I45</f>
        <v>5364.3646470425947</v>
      </c>
      <c r="J45" s="99">
        <f>'計算用(期待容量)'!J45</f>
        <v>14624.572789953912</v>
      </c>
      <c r="L45" s="11"/>
      <c r="M45" s="11"/>
      <c r="N45" s="11"/>
      <c r="O45" s="11"/>
      <c r="P45" s="11"/>
      <c r="Q45" s="11"/>
      <c r="R45" s="11"/>
      <c r="S45" s="11"/>
      <c r="T45" s="11"/>
    </row>
    <row r="46" spans="1:20" x14ac:dyDescent="0.25">
      <c r="L46" s="11"/>
    </row>
    <row r="47" spans="1:20" x14ac:dyDescent="0.25">
      <c r="A47" s="1" t="s">
        <v>79</v>
      </c>
      <c r="K47" s="2" t="s">
        <v>40</v>
      </c>
    </row>
    <row r="48" spans="1:20" x14ac:dyDescent="0.25">
      <c r="A48" s="7" t="s">
        <v>10</v>
      </c>
      <c r="B48" s="78">
        <f>IF('入力シート '!$E$16=B$2,'入力シート '!$E$34*'入力シート '!$E$28/1000,0)</f>
        <v>0</v>
      </c>
      <c r="C48" s="78">
        <f>IF('入力シート '!$E$16=C$2,'入力シート '!$E$34*'入力シート '!$E$28/1000,0)</f>
        <v>0</v>
      </c>
      <c r="D48" s="78">
        <f>IF('入力シート '!$E$16=D$2,'入力シート '!$E$34*'入力シート '!$E$28/1000,0)</f>
        <v>0</v>
      </c>
      <c r="E48" s="78">
        <f>IF('入力シート '!$E$16=E$2,'入力シート '!$E$34*'入力シート '!$E$28/1000,0)</f>
        <v>0</v>
      </c>
      <c r="F48" s="78">
        <f>IF('入力シート '!$E$16=F$2,'入力シート '!$E$34*'入力シート '!$E$28/1000,0)</f>
        <v>0</v>
      </c>
      <c r="G48" s="78">
        <f>IF('入力シート '!$E$16=G$2,'入力シート '!$E$34*'入力シート '!$E$28/1000,0)</f>
        <v>0</v>
      </c>
      <c r="H48" s="78">
        <f>IF('入力シート '!$E$16=H$2,'入力シート '!$E$34*'入力シート '!$E$28/1000,0)</f>
        <v>0</v>
      </c>
      <c r="I48" s="78">
        <f>IF('入力シート '!$E$16=I$2,'入力シート '!$E$34*'入力シート '!$E$28/1000,0)</f>
        <v>0</v>
      </c>
      <c r="J48" s="78">
        <f>IF('入力シート '!$E$16=J$2,'入力シート '!$E$34*'入力シート '!$E$28/1000,0)</f>
        <v>0</v>
      </c>
      <c r="K48" s="98">
        <f>SUM(B48:J48)</f>
        <v>0</v>
      </c>
      <c r="L48" s="11"/>
      <c r="M48" s="16"/>
    </row>
    <row r="49" spans="1:15" x14ac:dyDescent="0.25">
      <c r="A49" s="7" t="s">
        <v>11</v>
      </c>
      <c r="B49" s="78">
        <f>IF('入力シート '!$E$16=B$2,'入力シート '!$F$34*'入力シート '!$F$28/1000,0)</f>
        <v>0</v>
      </c>
      <c r="C49" s="78">
        <f>IF('入力シート '!$E$16=C$2,'入力シート '!$F$34*'入力シート '!$F$28/1000,0)</f>
        <v>0</v>
      </c>
      <c r="D49" s="78">
        <f>IF('入力シート '!$E$16=D$2,'入力シート '!$F$34*'入力シート '!$F$28/1000,0)</f>
        <v>0</v>
      </c>
      <c r="E49" s="78">
        <f>IF('入力シート '!$E$16=E$2,'入力シート '!$F$34*'入力シート '!$F$28/1000,0)</f>
        <v>0</v>
      </c>
      <c r="F49" s="78">
        <f>IF('入力シート '!$E$16=F$2,'入力シート '!$F$34*'入力シート '!$F$28/1000,0)</f>
        <v>0</v>
      </c>
      <c r="G49" s="78">
        <f>IF('入力シート '!$E$16=G$2,'入力シート '!$F$34*'入力シート '!$F$28/1000,0)</f>
        <v>0</v>
      </c>
      <c r="H49" s="78">
        <f>IF('入力シート '!$E$16=H$2,'入力シート '!$F$34*'入力シート '!$F$28/1000,0)</f>
        <v>0</v>
      </c>
      <c r="I49" s="78">
        <f>IF('入力シート '!$E$16=I$2,'入力シート '!$F$34*'入力シート '!$F$28/1000,0)</f>
        <v>0</v>
      </c>
      <c r="J49" s="78">
        <f>IF('入力シート '!$E$16=J$2,'入力シート '!$F$34*'入力シート '!$F$28/1000,0)</f>
        <v>0</v>
      </c>
      <c r="K49" s="98">
        <f t="shared" ref="K49:K59" si="0">SUM(B49:J49)</f>
        <v>0</v>
      </c>
      <c r="L49" s="11"/>
      <c r="M49" s="16"/>
    </row>
    <row r="50" spans="1:15" x14ac:dyDescent="0.25">
      <c r="A50" s="7" t="s">
        <v>12</v>
      </c>
      <c r="B50" s="78">
        <f>IF('入力シート '!$E$16=B$2,'入力シート '!$G$34*'入力シート '!$G$28/1000,0)</f>
        <v>0</v>
      </c>
      <c r="C50" s="78">
        <f>IF('入力シート '!$E$16=C$2,'入力シート '!$G$34*'入力シート '!$G$28/1000,0)</f>
        <v>0</v>
      </c>
      <c r="D50" s="78">
        <f>IF('入力シート '!$E$16=D$2,'入力シート '!$G$34*'入力シート '!$G$28/1000,0)</f>
        <v>0</v>
      </c>
      <c r="E50" s="78">
        <f>IF('入力シート '!$E$16=E$2,'入力シート '!$G$34*'入力シート '!$G$28/1000,0)</f>
        <v>0</v>
      </c>
      <c r="F50" s="78">
        <f>IF('入力シート '!$E$16=F$2,'入力シート '!$G$34*'入力シート '!$G$28/1000,0)</f>
        <v>0</v>
      </c>
      <c r="G50" s="78">
        <f>IF('入力シート '!$E$16=G$2,'入力シート '!$G$34*'入力シート '!$G$28/1000,0)</f>
        <v>0</v>
      </c>
      <c r="H50" s="78">
        <f>IF('入力シート '!$E$16=H$2,'入力シート '!$G$34*'入力シート '!$G$28/1000,0)</f>
        <v>0</v>
      </c>
      <c r="I50" s="78">
        <f>IF('入力シート '!$E$16=I$2,'入力シート '!$G$34*'入力シート '!$G$28/1000,0)</f>
        <v>0</v>
      </c>
      <c r="J50" s="78">
        <f>IF('入力シート '!$E$16=J$2,'入力シート '!$G$34*'入力シート '!$G$28/1000,0)</f>
        <v>0</v>
      </c>
      <c r="K50" s="98">
        <f t="shared" si="0"/>
        <v>0</v>
      </c>
      <c r="L50" s="11"/>
      <c r="M50" s="16"/>
    </row>
    <row r="51" spans="1:15" x14ac:dyDescent="0.25">
      <c r="A51" s="7" t="s">
        <v>13</v>
      </c>
      <c r="B51" s="78">
        <f>IF('入力シート '!$E$16=B$2,'入力シート '!$H$34*'入力シート '!$H$28/1000,0)</f>
        <v>0</v>
      </c>
      <c r="C51" s="78">
        <f>IF('入力シート '!$E$16=C$2,'入力シート '!$H$34*'入力シート '!$H$28/1000,0)</f>
        <v>0</v>
      </c>
      <c r="D51" s="78">
        <f>IF('入力シート '!$E$16=D$2,'入力シート '!$H$34*'入力シート '!$H$28/1000,0)</f>
        <v>0</v>
      </c>
      <c r="E51" s="78">
        <f>IF('入力シート '!$E$16=E$2,'入力シート '!$H$34*'入力シート '!$H$28/1000,0)</f>
        <v>0</v>
      </c>
      <c r="F51" s="78">
        <f>IF('入力シート '!$E$16=F$2,'入力シート '!$H$34*'入力シート '!$H$28/1000,0)</f>
        <v>0</v>
      </c>
      <c r="G51" s="78">
        <f>IF('入力シート '!$E$16=G$2,'入力シート '!$H$34*'入力シート '!$H$28/1000,0)</f>
        <v>0</v>
      </c>
      <c r="H51" s="78">
        <f>IF('入力シート '!$E$16=H$2,'入力シート '!$H$34*'入力シート '!$H$28/1000,0)</f>
        <v>0</v>
      </c>
      <c r="I51" s="78">
        <f>IF('入力シート '!$E$16=I$2,'入力シート '!$H$34*'入力シート '!$H$28/1000,0)</f>
        <v>0</v>
      </c>
      <c r="J51" s="78">
        <f>IF('入力シート '!$E$16=J$2,'入力シート '!$H$34*'入力シート '!$H$28/1000,0)</f>
        <v>0</v>
      </c>
      <c r="K51" s="98">
        <f t="shared" si="0"/>
        <v>0</v>
      </c>
      <c r="L51" s="11"/>
      <c r="M51" s="16"/>
    </row>
    <row r="52" spans="1:15" x14ac:dyDescent="0.25">
      <c r="A52" s="7" t="s">
        <v>14</v>
      </c>
      <c r="B52" s="78">
        <f>IF('入力シート '!$E$16=B$2,'入力シート '!$I$34*'入力シート '!$I$28/1000,0)</f>
        <v>0</v>
      </c>
      <c r="C52" s="78">
        <f>IF('入力シート '!$E$16=C$2,'入力シート '!$I$34*'入力シート '!$I$28/1000,0)</f>
        <v>0</v>
      </c>
      <c r="D52" s="78">
        <f>IF('入力シート '!$E$16=D$2,'入力シート '!$I$34*'入力シート '!$I$28/1000,0)</f>
        <v>0</v>
      </c>
      <c r="E52" s="78">
        <f>IF('入力シート '!$E$16=E$2,'入力シート '!$I$34*'入力シート '!$I$28/1000,0)</f>
        <v>0</v>
      </c>
      <c r="F52" s="78">
        <f>IF('入力シート '!$E$16=F$2,'入力シート '!$I$34*'入力シート '!$I$28/1000,0)</f>
        <v>0</v>
      </c>
      <c r="G52" s="78">
        <f>IF('入力シート '!$E$16=G$2,'入力シート '!$I$34*'入力シート '!$I$28/1000,0)</f>
        <v>0</v>
      </c>
      <c r="H52" s="78">
        <f>IF('入力シート '!$E$16=H$2,'入力シート '!$I$34*'入力シート '!$I$28/1000,0)</f>
        <v>0</v>
      </c>
      <c r="I52" s="78">
        <f>IF('入力シート '!$E$16=I$2,'入力シート '!$I$34*'入力シート '!$I$28/1000,0)</f>
        <v>0</v>
      </c>
      <c r="J52" s="78">
        <f>IF('入力シート '!$E$16=J$2,'入力シート '!$I$34*'入力シート '!$I$28/1000,0)</f>
        <v>0</v>
      </c>
      <c r="K52" s="98">
        <f t="shared" si="0"/>
        <v>0</v>
      </c>
      <c r="L52" s="11"/>
      <c r="M52" s="16"/>
    </row>
    <row r="53" spans="1:15" x14ac:dyDescent="0.25">
      <c r="A53" s="7" t="s">
        <v>15</v>
      </c>
      <c r="B53" s="78">
        <f>IF('入力シート '!$E$16=B$2,'入力シート '!$J$34*'入力シート '!$J$28/1000,0)</f>
        <v>0</v>
      </c>
      <c r="C53" s="78">
        <f>IF('入力シート '!$E$16=C$2,'入力シート '!$J$34*'入力シート '!$J$28/1000,0)</f>
        <v>0</v>
      </c>
      <c r="D53" s="78">
        <f>IF('入力シート '!$E$16=D$2,'入力シート '!$J$34*'入力シート '!$J$28/1000,0)</f>
        <v>0</v>
      </c>
      <c r="E53" s="78">
        <f>IF('入力シート '!$E$16=E$2,'入力シート '!$J$34*'入力シート '!$J$28/1000,0)</f>
        <v>0</v>
      </c>
      <c r="F53" s="78">
        <f>IF('入力シート '!$E$16=F$2,'入力シート '!$J$34*'入力シート '!$J$28/1000,0)</f>
        <v>0</v>
      </c>
      <c r="G53" s="78">
        <f>IF('入力シート '!$E$16=G$2,'入力シート '!$J$34*'入力シート '!$J$28/1000,0)</f>
        <v>0</v>
      </c>
      <c r="H53" s="78">
        <f>IF('入力シート '!$E$16=H$2,'入力シート '!$J$34*'入力シート '!$J$28/1000,0)</f>
        <v>0</v>
      </c>
      <c r="I53" s="78">
        <f>IF('入力シート '!$E$16=I$2,'入力シート '!$J$34*'入力シート '!$J$28/1000,0)</f>
        <v>0</v>
      </c>
      <c r="J53" s="78">
        <f>IF('入力シート '!$E$16=J$2,'入力シート '!$J$34*'入力シート '!$J$28/1000,0)</f>
        <v>0</v>
      </c>
      <c r="K53" s="98">
        <f>SUM(B53:J53)</f>
        <v>0</v>
      </c>
      <c r="L53" s="11"/>
      <c r="M53" s="16"/>
    </row>
    <row r="54" spans="1:15" x14ac:dyDescent="0.25">
      <c r="A54" s="7" t="s">
        <v>16</v>
      </c>
      <c r="B54" s="78">
        <f>IF('入力シート '!$E$16=B$2,'入力シート '!$K$34*'入力シート '!$K$28/1000,0)</f>
        <v>0</v>
      </c>
      <c r="C54" s="78">
        <f>IF('入力シート '!$E$16=C$2,'入力シート '!$K$34*'入力シート '!$K$28/1000,0)</f>
        <v>0</v>
      </c>
      <c r="D54" s="78">
        <f>IF('入力シート '!$E$16=D$2,'入力シート '!$K$34*'入力シート '!$K$28/1000,0)</f>
        <v>0</v>
      </c>
      <c r="E54" s="78">
        <f>IF('入力シート '!$E$16=E$2,'入力シート '!$K$34*'入力シート '!$K$28/1000,0)</f>
        <v>0</v>
      </c>
      <c r="F54" s="78">
        <f>IF('入力シート '!$E$16=F$2,'入力シート '!$K$34*'入力シート '!$K$28/1000,0)</f>
        <v>0</v>
      </c>
      <c r="G54" s="78">
        <f>IF('入力シート '!$E$16=G$2,'入力シート '!$K$34*'入力シート '!$K$28/1000,0)</f>
        <v>0</v>
      </c>
      <c r="H54" s="78">
        <f>IF('入力シート '!$E$16=H$2,'入力シート '!$K$34*'入力シート '!$K$28/1000,0)</f>
        <v>0</v>
      </c>
      <c r="I54" s="78">
        <f>IF('入力シート '!$E$16=I$2,'入力シート '!$K$34*'入力シート '!$K$28/1000,0)</f>
        <v>0</v>
      </c>
      <c r="J54" s="78">
        <f>IF('入力シート '!$E$16=J$2,'入力シート '!$K$34*'入力シート '!$K$28/1000,0)</f>
        <v>0</v>
      </c>
      <c r="K54" s="98">
        <f t="shared" si="0"/>
        <v>0</v>
      </c>
      <c r="L54" s="11"/>
      <c r="M54" s="16"/>
    </row>
    <row r="55" spans="1:15" x14ac:dyDescent="0.25">
      <c r="A55" s="7" t="s">
        <v>17</v>
      </c>
      <c r="B55" s="78">
        <f>IF('入力シート '!$E$16=B$2,'入力シート '!$L$34*'入力シート '!$L$28/1000,0)</f>
        <v>0</v>
      </c>
      <c r="C55" s="78">
        <f>IF('入力シート '!$E$16=C$2,'入力シート '!$L$34*'入力シート '!$L$28/1000,0)</f>
        <v>0</v>
      </c>
      <c r="D55" s="78">
        <f>IF('入力シート '!$E$16=D$2,'入力シート '!$L$34*'入力シート '!$L$28/1000,0)</f>
        <v>0</v>
      </c>
      <c r="E55" s="78">
        <f>IF('入力シート '!$E$16=E$2,'入力シート '!$L$34*'入力シート '!$L$28/1000,0)</f>
        <v>0</v>
      </c>
      <c r="F55" s="78">
        <f>IF('入力シート '!$E$16=F$2,'入力シート '!$L$34*'入力シート '!$L$28/1000,0)</f>
        <v>0</v>
      </c>
      <c r="G55" s="78">
        <f>IF('入力シート '!$E$16=G$2,'入力シート '!$L$34*'入力シート '!$L$28/1000,0)</f>
        <v>0</v>
      </c>
      <c r="H55" s="78">
        <f>IF('入力シート '!$E$16=H$2,'入力シート '!$L$34*'入力シート '!$L$28/1000,0)</f>
        <v>0</v>
      </c>
      <c r="I55" s="78">
        <f>IF('入力シート '!$E$16=I$2,'入力シート '!$L$34*'入力シート '!$L$28/1000,0)</f>
        <v>0</v>
      </c>
      <c r="J55" s="78">
        <f>IF('入力シート '!$E$16=J$2,'入力シート '!$L$34*'入力シート '!$L$28/1000,0)</f>
        <v>0</v>
      </c>
      <c r="K55" s="98">
        <f t="shared" si="0"/>
        <v>0</v>
      </c>
      <c r="L55" s="11"/>
      <c r="M55" s="16"/>
    </row>
    <row r="56" spans="1:15" x14ac:dyDescent="0.25">
      <c r="A56" s="7" t="s">
        <v>18</v>
      </c>
      <c r="B56" s="78">
        <f>IF('入力シート '!$E$16=B$2,'入力シート '!$M$34*'入力シート '!$M$28/1000,0)</f>
        <v>0</v>
      </c>
      <c r="C56" s="78">
        <f>IF('入力シート '!$E$16=C$2,'入力シート '!$M$34*'入力シート '!$M$28/1000,0)</f>
        <v>0</v>
      </c>
      <c r="D56" s="78">
        <f>IF('入力シート '!$E$16=D$2,'入力シート '!$M$34*'入力シート '!$M$28/1000,0)</f>
        <v>0</v>
      </c>
      <c r="E56" s="78">
        <f>IF('入力シート '!$E$16=E$2,'入力シート '!$M$34*'入力シート '!$M$28/1000,0)</f>
        <v>0</v>
      </c>
      <c r="F56" s="78">
        <f>IF('入力シート '!$E$16=F$2,'入力シート '!$M$34*'入力シート '!$M$28/1000,0)</f>
        <v>0</v>
      </c>
      <c r="G56" s="78">
        <f>IF('入力シート '!$E$16=G$2,'入力シート '!$M$34*'入力シート '!$M$28/1000,0)</f>
        <v>0</v>
      </c>
      <c r="H56" s="78">
        <f>IF('入力シート '!$E$16=H$2,'入力シート '!$M$34*'入力シート '!$M$28/1000,0)</f>
        <v>0</v>
      </c>
      <c r="I56" s="78">
        <f>IF('入力シート '!$E$16=I$2,'入力シート '!$M$34*'入力シート '!$M$28/1000,0)</f>
        <v>0</v>
      </c>
      <c r="J56" s="78">
        <f>IF('入力シート '!$E$16=J$2,'入力シート '!$M$34*'入力シート '!$M$28/1000,0)</f>
        <v>0</v>
      </c>
      <c r="K56" s="98">
        <f t="shared" si="0"/>
        <v>0</v>
      </c>
      <c r="L56" s="11"/>
      <c r="M56" s="16"/>
    </row>
    <row r="57" spans="1:15" x14ac:dyDescent="0.25">
      <c r="A57" s="7" t="s">
        <v>19</v>
      </c>
      <c r="B57" s="78">
        <f>IF('入力シート '!$E$16=B$2,'入力シート '!$N$34*'入力シート '!$N$28/1000,0)</f>
        <v>0</v>
      </c>
      <c r="C57" s="78">
        <f>IF('入力シート '!$E$16=C$2,'入力シート '!$N$34*'入力シート '!$N$28/1000,0)</f>
        <v>0</v>
      </c>
      <c r="D57" s="78">
        <f>IF('入力シート '!$E$16=D$2,'入力シート '!$N$34*'入力シート '!$N$28/1000,0)</f>
        <v>0</v>
      </c>
      <c r="E57" s="78">
        <f>IF('入力シート '!$E$16=E$2,'入力シート '!$N$34*'入力シート '!$N$28/1000,0)</f>
        <v>0</v>
      </c>
      <c r="F57" s="78">
        <f>IF('入力シート '!$E$16=F$2,'入力シート '!$N$34*'入力シート '!$N$28/1000,0)</f>
        <v>0</v>
      </c>
      <c r="G57" s="78">
        <f>IF('入力シート '!$E$16=G$2,'入力シート '!$N$34*'入力シート '!$N$28/1000,0)</f>
        <v>0</v>
      </c>
      <c r="H57" s="78">
        <f>IF('入力シート '!$E$16=H$2,'入力シート '!$N$34*'入力シート '!$N$28/1000,0)</f>
        <v>0</v>
      </c>
      <c r="I57" s="78">
        <f>IF('入力シート '!$E$16=I$2,'入力シート '!$N$34*'入力シート '!$N$28/1000,0)</f>
        <v>0</v>
      </c>
      <c r="J57" s="78">
        <f>IF('入力シート '!$E$16=J$2,'入力シート '!$N$34*'入力シート '!$N$28/1000,0)</f>
        <v>0</v>
      </c>
      <c r="K57" s="98">
        <f t="shared" si="0"/>
        <v>0</v>
      </c>
      <c r="L57" s="11"/>
      <c r="M57" s="16"/>
    </row>
    <row r="58" spans="1:15" x14ac:dyDescent="0.25">
      <c r="A58" s="7" t="s">
        <v>20</v>
      </c>
      <c r="B58" s="78">
        <f>IF('入力シート '!$E$16=B$2,'入力シート '!$O$34*'入力シート '!$O$28/1000,0)</f>
        <v>0</v>
      </c>
      <c r="C58" s="78">
        <f>IF('入力シート '!$E$16=C$2,'入力シート '!$O$34*'入力シート '!$O$28/1000,0)</f>
        <v>0</v>
      </c>
      <c r="D58" s="78">
        <f>IF('入力シート '!$E$16=D$2,'入力シート '!$O$34*'入力シート '!$O$28/1000,0)</f>
        <v>0</v>
      </c>
      <c r="E58" s="78">
        <f>IF('入力シート '!$E$16=E$2,'入力シート '!$O$34*'入力シート '!$O$28/1000,0)</f>
        <v>0</v>
      </c>
      <c r="F58" s="78">
        <f>IF('入力シート '!$E$16=F$2,'入力シート '!$O$34*'入力シート '!$O$28/1000,0)</f>
        <v>0</v>
      </c>
      <c r="G58" s="78">
        <f>IF('入力シート '!$E$16=G$2,'入力シート '!$O$34*'入力シート '!$O$28/1000,0)</f>
        <v>0</v>
      </c>
      <c r="H58" s="78">
        <f>IF('入力シート '!$E$16=H$2,'入力シート '!$O$34*'入力シート '!$O$28/1000,0)</f>
        <v>0</v>
      </c>
      <c r="I58" s="78">
        <f>IF('入力シート '!$E$16=I$2,'入力シート '!$O$34*'入力シート '!$O$28/1000,0)</f>
        <v>0</v>
      </c>
      <c r="J58" s="78">
        <f>IF('入力シート '!$E$16=J$2,'入力シート '!$O$34*'入力シート '!$O$28/1000,0)</f>
        <v>0</v>
      </c>
      <c r="K58" s="98">
        <f t="shared" si="0"/>
        <v>0</v>
      </c>
      <c r="L58" s="11"/>
      <c r="M58" s="16"/>
    </row>
    <row r="59" spans="1:15" x14ac:dyDescent="0.25">
      <c r="A59" s="7" t="s">
        <v>21</v>
      </c>
      <c r="B59" s="78">
        <f>IF('入力シート '!$E$16=B$2,'入力シート '!$P$34*'入力シート '!$P$28/1000,0)</f>
        <v>0</v>
      </c>
      <c r="C59" s="78">
        <f>IF('入力シート '!$E$16=C$2,'入力シート '!$P$34*'入力シート '!$P$28/1000,0)</f>
        <v>0</v>
      </c>
      <c r="D59" s="78">
        <f>IF('入力シート '!$E$16=D$2,'入力シート '!$P$34*'入力シート '!$P$28/1000,0)</f>
        <v>0</v>
      </c>
      <c r="E59" s="78">
        <f>IF('入力シート '!$E$16=E$2,'入力シート '!$P$34*'入力シート '!$P$28/1000,0)</f>
        <v>0</v>
      </c>
      <c r="F59" s="78">
        <f>IF('入力シート '!$E$16=F$2,'入力シート '!$P$34*'入力シート '!$P$28/1000,0)</f>
        <v>0</v>
      </c>
      <c r="G59" s="78">
        <f>IF('入力シート '!$E$16=G$2,'入力シート '!$P$34*'入力シート '!$P$28/1000,0)</f>
        <v>0</v>
      </c>
      <c r="H59" s="78">
        <f>IF('入力シート '!$E$16=H$2,'入力シート '!$P$34*'入力シート '!$P$28/1000,0)</f>
        <v>0</v>
      </c>
      <c r="I59" s="78">
        <f>IF('入力シート '!$E$16=I$2,'入力シート '!$P$34*'入力シート '!$P$28/1000,0)</f>
        <v>0</v>
      </c>
      <c r="J59" s="78">
        <f>IF('入力シート '!$E$16=J$2,'入力シート '!$P$34*'入力シート '!$P$28/1000,0)</f>
        <v>0</v>
      </c>
      <c r="K59" s="98">
        <f t="shared" si="0"/>
        <v>0</v>
      </c>
      <c r="L59" s="11"/>
      <c r="M59" s="16"/>
    </row>
    <row r="61" spans="1:15" x14ac:dyDescent="0.25">
      <c r="A61" s="1" t="s">
        <v>80</v>
      </c>
    </row>
    <row r="62" spans="1:15" x14ac:dyDescent="0.25">
      <c r="A62" s="7" t="s">
        <v>10</v>
      </c>
      <c r="B62" s="77">
        <f>B34-(B48-MIN(B$48:B$59))</f>
        <v>4306.2078963245176</v>
      </c>
      <c r="C62" s="77">
        <f>C34-(C48-MIN(C$48:C$59))</f>
        <v>9407.4248824664592</v>
      </c>
      <c r="D62" s="77">
        <f>D34-(D48-MIN(D$48:D$59))</f>
        <v>42120.803125302737</v>
      </c>
      <c r="E62" s="77">
        <f t="shared" ref="E62:J62" si="1">E34-(E48-MIN(E$48:E$59))</f>
        <v>17615.351407635961</v>
      </c>
      <c r="F62" s="77">
        <f t="shared" si="1"/>
        <v>2624.8076601964017</v>
      </c>
      <c r="G62" s="77">
        <f>G34-(G48-MIN(G$48:G$59))</f>
        <v>16638.004014248214</v>
      </c>
      <c r="H62" s="77">
        <f t="shared" si="1"/>
        <v>6375.2165241141392</v>
      </c>
      <c r="I62" s="77">
        <f t="shared" si="1"/>
        <v>4600.9505838892946</v>
      </c>
      <c r="J62" s="77">
        <f t="shared" si="1"/>
        <v>12355.153107249229</v>
      </c>
      <c r="K62" s="11"/>
      <c r="L62" s="11"/>
      <c r="M62" s="16"/>
      <c r="O62" s="12"/>
    </row>
    <row r="63" spans="1:15" x14ac:dyDescent="0.25">
      <c r="A63" s="7" t="s">
        <v>11</v>
      </c>
      <c r="B63" s="77">
        <f>B35-(B49-MIN(B$48:B$59))</f>
        <v>3661.8033470487967</v>
      </c>
      <c r="C63" s="77">
        <f>C35-(C49-MIN(C$48:C$59))</f>
        <v>8114.9534960157898</v>
      </c>
      <c r="D63" s="77">
        <f t="shared" ref="B63:J73" si="2">D35-(D49-MIN(D$48:D$59))</f>
        <v>39536.108554494633</v>
      </c>
      <c r="E63" s="77">
        <f t="shared" si="2"/>
        <v>16806.064057677573</v>
      </c>
      <c r="F63" s="77">
        <f t="shared" si="2"/>
        <v>2362.7521963167906</v>
      </c>
      <c r="G63" s="77">
        <f>G35-(G49-MIN(G$48:G$59))</f>
        <v>16751.865542135081</v>
      </c>
      <c r="H63" s="77">
        <f t="shared" si="2"/>
        <v>5518.1715381639906</v>
      </c>
      <c r="I63" s="77">
        <f t="shared" si="2"/>
        <v>4279.5539352629849</v>
      </c>
      <c r="J63" s="77">
        <f t="shared" si="2"/>
        <v>12892.218959264941</v>
      </c>
      <c r="K63" s="11"/>
      <c r="L63" s="11"/>
      <c r="M63" s="16"/>
      <c r="O63" s="12"/>
    </row>
    <row r="64" spans="1:15" x14ac:dyDescent="0.25">
      <c r="A64" s="7" t="s">
        <v>12</v>
      </c>
      <c r="B64" s="77">
        <f>B36-(B50-MIN(B$48:B$59))</f>
        <v>3792.6332936668641</v>
      </c>
      <c r="C64" s="77">
        <f t="shared" si="2"/>
        <v>9053.8318645409854</v>
      </c>
      <c r="D64" s="77">
        <f>D36-(D50-MIN(D$48:D$59))</f>
        <v>45590.356442319244</v>
      </c>
      <c r="E64" s="77">
        <f>E36-(E50-MIN(E$48:E$59))</f>
        <v>17811.540919217023</v>
      </c>
      <c r="F64" s="77">
        <f t="shared" si="2"/>
        <v>3043.9924926657359</v>
      </c>
      <c r="G64" s="77">
        <f>G36-(G50-MIN(G$48:G$59))</f>
        <v>18785.457175267751</v>
      </c>
      <c r="H64" s="77">
        <f t="shared" si="2"/>
        <v>6368.1658043143761</v>
      </c>
      <c r="I64" s="77">
        <f t="shared" si="2"/>
        <v>4984.2392087058824</v>
      </c>
      <c r="J64" s="77">
        <f t="shared" si="2"/>
        <v>13520.783985359736</v>
      </c>
      <c r="K64" s="11"/>
      <c r="L64" s="11"/>
      <c r="M64" s="16"/>
      <c r="O64" s="12"/>
    </row>
    <row r="65" spans="1:15" x14ac:dyDescent="0.25">
      <c r="A65" s="7" t="s">
        <v>13</v>
      </c>
      <c r="B65" s="77">
        <f>B37-(B51-MIN(B$48:B$59))</f>
        <v>4408.5070349448761</v>
      </c>
      <c r="C65" s="77">
        <f t="shared" si="2"/>
        <v>11127.455423257743</v>
      </c>
      <c r="D65" s="77">
        <f t="shared" si="2"/>
        <v>54725.446687863361</v>
      </c>
      <c r="E65" s="77">
        <f t="shared" si="2"/>
        <v>19506.612941733707</v>
      </c>
      <c r="F65" s="77">
        <f t="shared" si="2"/>
        <v>3551.9499033320199</v>
      </c>
      <c r="G65" s="77">
        <f>G37-(G51-MIN(G$48:G$59))</f>
        <v>22345.77858169315</v>
      </c>
      <c r="H65" s="77">
        <f t="shared" si="2"/>
        <v>7309.4575079966671</v>
      </c>
      <c r="I65" s="77">
        <f t="shared" si="2"/>
        <v>5851.7205799513949</v>
      </c>
      <c r="J65" s="77">
        <f t="shared" si="2"/>
        <v>17058.296278723068</v>
      </c>
      <c r="K65" s="11"/>
      <c r="L65" s="11"/>
      <c r="M65" s="16"/>
      <c r="O65" s="12"/>
    </row>
    <row r="66" spans="1:15" x14ac:dyDescent="0.25">
      <c r="A66" s="7" t="s">
        <v>14</v>
      </c>
      <c r="B66" s="77">
        <f>B38-(B52-MIN(B$48:B$59))</f>
        <v>4561.9940371380235</v>
      </c>
      <c r="C66" s="77">
        <f>C38-(C52-MIN(C$48:C$59))</f>
        <v>11048.19484391659</v>
      </c>
      <c r="D66" s="77">
        <f>D38-(D52-MIN(D$48:D$59))</f>
        <v>54656.648230132778</v>
      </c>
      <c r="E66" s="77">
        <f t="shared" si="2"/>
        <v>19896.822225036325</v>
      </c>
      <c r="F66" s="77">
        <f t="shared" si="2"/>
        <v>3692.0639746005554</v>
      </c>
      <c r="G66" s="77">
        <f t="shared" si="2"/>
        <v>22639.181356674275</v>
      </c>
      <c r="H66" s="77">
        <f t="shared" si="2"/>
        <v>7499.5137146427815</v>
      </c>
      <c r="I66" s="77">
        <f t="shared" si="2"/>
        <v>5815.7852701550964</v>
      </c>
      <c r="J66" s="77">
        <f t="shared" si="2"/>
        <v>17279.186707703582</v>
      </c>
      <c r="K66" s="11"/>
      <c r="L66" s="11"/>
      <c r="M66" s="16"/>
      <c r="O66" s="12"/>
    </row>
    <row r="67" spans="1:15" x14ac:dyDescent="0.25">
      <c r="A67" s="7" t="s">
        <v>15</v>
      </c>
      <c r="B67" s="77">
        <f t="shared" si="2"/>
        <v>4199.4595184769378</v>
      </c>
      <c r="C67" s="77">
        <f t="shared" si="2"/>
        <v>10363.483912784464</v>
      </c>
      <c r="D67" s="77">
        <f t="shared" si="2"/>
        <v>47470.484500605329</v>
      </c>
      <c r="E67" s="77">
        <f t="shared" si="2"/>
        <v>19670.291945497462</v>
      </c>
      <c r="F67" s="77">
        <f t="shared" si="2"/>
        <v>3247.8974982818322</v>
      </c>
      <c r="G67" s="77">
        <f t="shared" si="2"/>
        <v>20265.398440454705</v>
      </c>
      <c r="H67" s="77">
        <f t="shared" si="2"/>
        <v>6907.3308033694857</v>
      </c>
      <c r="I67" s="77">
        <f t="shared" si="2"/>
        <v>5378.2817844905312</v>
      </c>
      <c r="J67" s="77">
        <f t="shared" si="2"/>
        <v>14787.836193429655</v>
      </c>
      <c r="K67" s="11"/>
      <c r="L67" s="11"/>
      <c r="M67" s="16"/>
      <c r="O67" s="12"/>
    </row>
    <row r="68" spans="1:15" x14ac:dyDescent="0.25">
      <c r="A68" s="7" t="s">
        <v>16</v>
      </c>
      <c r="B68" s="77">
        <f t="shared" si="2"/>
        <v>4407.0148641897513</v>
      </c>
      <c r="C68" s="77">
        <f t="shared" si="2"/>
        <v>10023.053775588311</v>
      </c>
      <c r="D68" s="77">
        <f t="shared" si="2"/>
        <v>42923.116838713831</v>
      </c>
      <c r="E68" s="77">
        <f t="shared" si="2"/>
        <v>18267.09354837417</v>
      </c>
      <c r="F68" s="77">
        <f t="shared" si="2"/>
        <v>2987.6344454427312</v>
      </c>
      <c r="G68" s="77">
        <f t="shared" si="2"/>
        <v>18322.131657243222</v>
      </c>
      <c r="H68" s="77">
        <f t="shared" si="2"/>
        <v>6506.400121440568</v>
      </c>
      <c r="I68" s="77">
        <f t="shared" si="2"/>
        <v>4858.5853248498233</v>
      </c>
      <c r="J68" s="77">
        <f t="shared" si="2"/>
        <v>13266.56062277011</v>
      </c>
      <c r="K68" s="11"/>
      <c r="L68" s="11"/>
      <c r="M68" s="16"/>
      <c r="O68" s="12"/>
    </row>
    <row r="69" spans="1:15" x14ac:dyDescent="0.25">
      <c r="A69" s="7" t="s">
        <v>17</v>
      </c>
      <c r="B69" s="77">
        <f t="shared" si="2"/>
        <v>4948.4205566266628</v>
      </c>
      <c r="C69" s="77">
        <f t="shared" si="2"/>
        <v>11706.65759502784</v>
      </c>
      <c r="D69" s="77">
        <f t="shared" si="2"/>
        <v>45693.684589391065</v>
      </c>
      <c r="E69" s="77">
        <f t="shared" si="2"/>
        <v>19424.709078810611</v>
      </c>
      <c r="F69" s="77">
        <f t="shared" si="2"/>
        <v>3278.2933033105382</v>
      </c>
      <c r="G69" s="77">
        <f t="shared" si="2"/>
        <v>18734.845962274405</v>
      </c>
      <c r="H69" s="77">
        <f t="shared" si="2"/>
        <v>7734.8012489473567</v>
      </c>
      <c r="I69" s="77">
        <f t="shared" si="2"/>
        <v>4995.5213316572999</v>
      </c>
      <c r="J69" s="77">
        <f t="shared" si="2"/>
        <v>14155.017034254561</v>
      </c>
      <c r="K69" s="11"/>
      <c r="L69" s="11"/>
      <c r="M69" s="16"/>
      <c r="O69" s="12"/>
    </row>
    <row r="70" spans="1:15" x14ac:dyDescent="0.25">
      <c r="A70" s="7" t="s">
        <v>18</v>
      </c>
      <c r="B70" s="77">
        <f t="shared" si="2"/>
        <v>5156.9057076289819</v>
      </c>
      <c r="C70" s="77">
        <f>C42-(C56-MIN(C$48:C$59))</f>
        <v>11728.590502560872</v>
      </c>
      <c r="D70" s="77">
        <f t="shared" si="2"/>
        <v>47285.531791496302</v>
      </c>
      <c r="E70" s="77">
        <f t="shared" si="2"/>
        <v>20863.117278163689</v>
      </c>
      <c r="F70" s="77">
        <f t="shared" si="2"/>
        <v>3580.7109748297271</v>
      </c>
      <c r="G70" s="77">
        <f t="shared" si="2"/>
        <v>22144.660313230364</v>
      </c>
      <c r="H70" s="77">
        <f t="shared" si="2"/>
        <v>8775.6491969906747</v>
      </c>
      <c r="I70" s="77">
        <f t="shared" si="2"/>
        <v>6320.9170953995854</v>
      </c>
      <c r="J70" s="77">
        <f t="shared" si="2"/>
        <v>15782.482957850852</v>
      </c>
      <c r="K70" s="11"/>
      <c r="L70" s="11"/>
      <c r="M70" s="16"/>
      <c r="O70" s="12"/>
    </row>
    <row r="71" spans="1:15" x14ac:dyDescent="0.25">
      <c r="A71" s="7" t="s">
        <v>19</v>
      </c>
      <c r="B71" s="77">
        <f t="shared" si="2"/>
        <v>5596.1622697717103</v>
      </c>
      <c r="C71" s="77">
        <f t="shared" si="2"/>
        <v>12426.684662322386</v>
      </c>
      <c r="D71" s="77">
        <f t="shared" si="2"/>
        <v>51415.453053198893</v>
      </c>
      <c r="E71" s="77">
        <f t="shared" si="2"/>
        <v>22328.9613971615</v>
      </c>
      <c r="F71" s="77">
        <f t="shared" si="2"/>
        <v>4142.9240268664798</v>
      </c>
      <c r="G71" s="77">
        <f t="shared" si="2"/>
        <v>23137.527469812514</v>
      </c>
      <c r="H71" s="77">
        <f t="shared" si="2"/>
        <v>8753.2141863301476</v>
      </c>
      <c r="I71" s="77">
        <f t="shared" si="2"/>
        <v>6244.6434184657664</v>
      </c>
      <c r="J71" s="77">
        <f t="shared" si="2"/>
        <v>16791.671860461902</v>
      </c>
      <c r="K71" s="11"/>
      <c r="L71" s="11"/>
      <c r="M71" s="16"/>
      <c r="O71" s="12"/>
    </row>
    <row r="72" spans="1:15" x14ac:dyDescent="0.25">
      <c r="A72" s="7" t="s">
        <v>20</v>
      </c>
      <c r="B72" s="77">
        <f t="shared" si="2"/>
        <v>5395.037901857424</v>
      </c>
      <c r="C72" s="77">
        <f t="shared" si="2"/>
        <v>12441.910926165505</v>
      </c>
      <c r="D72" s="77">
        <f t="shared" si="2"/>
        <v>51777.377968936387</v>
      </c>
      <c r="E72" s="77">
        <f t="shared" si="2"/>
        <v>22496.912416671501</v>
      </c>
      <c r="F72" s="77">
        <f t="shared" si="2"/>
        <v>4148.2392758068172</v>
      </c>
      <c r="G72" s="77">
        <f t="shared" si="2"/>
        <v>22982.830490453231</v>
      </c>
      <c r="H72" s="77">
        <f t="shared" si="2"/>
        <v>8773.8542142043916</v>
      </c>
      <c r="I72" s="77">
        <f t="shared" si="2"/>
        <v>6251.1035648368288</v>
      </c>
      <c r="J72" s="77">
        <f t="shared" si="2"/>
        <v>16847.16299042647</v>
      </c>
      <c r="K72" s="11"/>
      <c r="L72" s="11"/>
      <c r="M72" s="16"/>
      <c r="O72" s="12"/>
    </row>
    <row r="73" spans="1:15" x14ac:dyDescent="0.25">
      <c r="A73" s="7" t="s">
        <v>21</v>
      </c>
      <c r="B73" s="77">
        <f t="shared" si="2"/>
        <v>5191.5328666939822</v>
      </c>
      <c r="C73" s="77">
        <f t="shared" si="2"/>
        <v>12582.118225319051</v>
      </c>
      <c r="D73" s="77">
        <f t="shared" si="2"/>
        <v>48566.209180929487</v>
      </c>
      <c r="E73" s="77">
        <f t="shared" si="2"/>
        <v>20885.29988226045</v>
      </c>
      <c r="F73" s="77">
        <f t="shared" si="2"/>
        <v>3579.6480615430332</v>
      </c>
      <c r="G73" s="77">
        <f t="shared" si="2"/>
        <v>20821.075818153946</v>
      </c>
      <c r="H73" s="77">
        <f t="shared" si="2"/>
        <v>7738.9839161949349</v>
      </c>
      <c r="I73" s="77">
        <f t="shared" si="2"/>
        <v>5364.3646470425947</v>
      </c>
      <c r="J73" s="77">
        <f t="shared" si="2"/>
        <v>14624.572789953912</v>
      </c>
      <c r="K73" s="11"/>
      <c r="L73" s="11"/>
      <c r="M73" s="16"/>
      <c r="O73" s="12"/>
    </row>
    <row r="75" spans="1:15" x14ac:dyDescent="0.25">
      <c r="A75" s="1" t="s">
        <v>81</v>
      </c>
      <c r="B75" s="2" t="s">
        <v>36</v>
      </c>
    </row>
    <row r="76" spans="1:15" x14ac:dyDescent="0.25">
      <c r="A76" s="7" t="s">
        <v>10</v>
      </c>
      <c r="B76" s="76">
        <f>$B$17-SUM($B62:$J62)</f>
        <v>43298.761700519273</v>
      </c>
      <c r="D76" s="16"/>
    </row>
    <row r="77" spans="1:15" x14ac:dyDescent="0.25">
      <c r="A77" s="7" t="s">
        <v>11</v>
      </c>
      <c r="B77" s="76">
        <f>$B$17-SUM($B63:$J63)</f>
        <v>49419.189275565615</v>
      </c>
      <c r="D77" s="16"/>
    </row>
    <row r="78" spans="1:15" x14ac:dyDescent="0.25">
      <c r="A78" s="7" t="s">
        <v>12</v>
      </c>
      <c r="B78" s="76">
        <f>$B$17-SUM($B64:$J64)</f>
        <v>36391.679715888618</v>
      </c>
      <c r="D78" s="16"/>
    </row>
    <row r="79" spans="1:15" x14ac:dyDescent="0.25">
      <c r="A79" s="7" t="s">
        <v>13</v>
      </c>
      <c r="B79" s="76">
        <f>$B$17-SUM($B65:$J65)</f>
        <v>13457.455962450214</v>
      </c>
      <c r="D79" s="16"/>
    </row>
    <row r="80" spans="1:15" x14ac:dyDescent="0.25">
      <c r="A80" s="7" t="s">
        <v>14</v>
      </c>
      <c r="B80" s="76">
        <f>$B$17-SUM($B66:$J66)</f>
        <v>12253.290541946189</v>
      </c>
      <c r="D80" s="16"/>
    </row>
    <row r="81" spans="1:4" x14ac:dyDescent="0.25">
      <c r="A81" s="7" t="s">
        <v>15</v>
      </c>
      <c r="B81" s="76">
        <f t="shared" ref="B81:B87" si="3">$B$17-SUM($B67:$J67)</f>
        <v>27052.216304555768</v>
      </c>
      <c r="D81" s="16"/>
    </row>
    <row r="82" spans="1:4" x14ac:dyDescent="0.25">
      <c r="A82" s="7" t="s">
        <v>16</v>
      </c>
      <c r="B82" s="76">
        <f t="shared" si="3"/>
        <v>37781.089703333681</v>
      </c>
      <c r="D82" s="16"/>
    </row>
    <row r="83" spans="1:4" x14ac:dyDescent="0.25">
      <c r="A83" s="7" t="s">
        <v>17</v>
      </c>
      <c r="B83" s="76">
        <f t="shared" si="3"/>
        <v>28670.730201645871</v>
      </c>
      <c r="D83" s="16"/>
    </row>
    <row r="84" spans="1:4" x14ac:dyDescent="0.25">
      <c r="A84" s="7" t="s">
        <v>18</v>
      </c>
      <c r="B84" s="76">
        <f t="shared" si="3"/>
        <v>17704.115083795186</v>
      </c>
      <c r="D84" s="16"/>
    </row>
    <row r="85" spans="1:4" x14ac:dyDescent="0.25">
      <c r="A85" s="7" t="s">
        <v>19</v>
      </c>
      <c r="B85" s="76">
        <f t="shared" si="3"/>
        <v>8505.4385575548804</v>
      </c>
      <c r="D85" s="16"/>
    </row>
    <row r="86" spans="1:4" x14ac:dyDescent="0.25">
      <c r="A86" s="7" t="s">
        <v>20</v>
      </c>
      <c r="B86" s="76">
        <f t="shared" si="3"/>
        <v>8228.2511525876471</v>
      </c>
      <c r="D86" s="16"/>
    </row>
    <row r="87" spans="1:4" x14ac:dyDescent="0.25">
      <c r="A87" s="7" t="s">
        <v>21</v>
      </c>
      <c r="B87" s="76">
        <f t="shared" si="3"/>
        <v>19988.875513854844</v>
      </c>
      <c r="D87" s="16"/>
    </row>
    <row r="88" spans="1:4" x14ac:dyDescent="0.25">
      <c r="A88" s="10" t="s">
        <v>37</v>
      </c>
      <c r="B88" s="44">
        <f>SUM($B$76:$B$87)/$B$17</f>
        <v>1.8999999999999997</v>
      </c>
    </row>
    <row r="90" spans="1:4" x14ac:dyDescent="0.25">
      <c r="A90" s="1" t="s">
        <v>82</v>
      </c>
      <c r="B90" s="75">
        <f>(SUM($B$76:$B$87)-$D$91*$B$17)/12</f>
        <v>-4.850638409455617E-12</v>
      </c>
      <c r="D90" s="1" t="s">
        <v>39</v>
      </c>
    </row>
    <row r="91" spans="1:4" x14ac:dyDescent="0.25">
      <c r="A91" s="1" t="s">
        <v>38</v>
      </c>
      <c r="D91" s="17">
        <f>'計算用(期待容量)'!D91</f>
        <v>1.9</v>
      </c>
    </row>
    <row r="92" spans="1:4" ht="16.5" thickBot="1" x14ac:dyDescent="0.3"/>
    <row r="93" spans="1:4" ht="16.5" thickBot="1" x14ac:dyDescent="0.3">
      <c r="A93" s="1" t="s">
        <v>83</v>
      </c>
      <c r="B93" s="74">
        <f>(MIN($K$48:$K$59)+$B$90)*1000</f>
        <v>-4.850638409455617E-9</v>
      </c>
    </row>
    <row r="94" spans="1:4" ht="16.5" thickBot="1" x14ac:dyDescent="0.3"/>
    <row r="95" spans="1:4" ht="16.5" thickBot="1" x14ac:dyDescent="0.3">
      <c r="A95" s="1" t="s">
        <v>55</v>
      </c>
      <c r="B95" s="57"/>
    </row>
  </sheetData>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59999389629810485"/>
  </sheetPr>
  <dimension ref="A1:AK221"/>
  <sheetViews>
    <sheetView zoomScale="70" zoomScaleNormal="70" workbookViewId="0">
      <selection activeCell="J35" sqref="J35"/>
    </sheetView>
  </sheetViews>
  <sheetFormatPr defaultColWidth="9" defaultRowHeight="15.75" x14ac:dyDescent="0.25"/>
  <cols>
    <col min="1" max="1" width="9" style="1"/>
    <col min="2" max="2" width="11.25" style="1" bestFit="1" customWidth="1"/>
    <col min="3" max="4" width="9.125" style="1" bestFit="1" customWidth="1"/>
    <col min="5" max="7" width="9.75" style="1" bestFit="1" customWidth="1"/>
    <col min="8" max="11" width="9.125" style="1" bestFit="1" customWidth="1"/>
    <col min="12" max="12" width="9.75" style="1" bestFit="1" customWidth="1"/>
    <col min="13" max="13" width="9.125" style="1" bestFit="1" customWidth="1"/>
    <col min="14" max="16384" width="9" style="1"/>
  </cols>
  <sheetData>
    <row r="1" spans="1:16" x14ac:dyDescent="0.25">
      <c r="A1" s="55" t="s">
        <v>96</v>
      </c>
      <c r="O1" s="5"/>
      <c r="P1" s="6" t="s">
        <v>63</v>
      </c>
    </row>
    <row r="3" spans="1:16" x14ac:dyDescent="0.25">
      <c r="A3" s="25" t="s">
        <v>45</v>
      </c>
      <c r="B3" s="27">
        <v>4</v>
      </c>
      <c r="C3" s="27">
        <v>5</v>
      </c>
      <c r="D3" s="27">
        <v>6</v>
      </c>
      <c r="E3" s="27">
        <v>7</v>
      </c>
      <c r="F3" s="27">
        <v>8</v>
      </c>
      <c r="G3" s="27">
        <v>9</v>
      </c>
      <c r="H3" s="27">
        <v>10</v>
      </c>
      <c r="I3" s="27">
        <v>11</v>
      </c>
      <c r="J3" s="27">
        <v>12</v>
      </c>
      <c r="K3" s="27">
        <v>1</v>
      </c>
      <c r="L3" s="27">
        <v>2</v>
      </c>
      <c r="M3" s="27">
        <v>3</v>
      </c>
    </row>
    <row r="4" spans="1:16" x14ac:dyDescent="0.25">
      <c r="A4" s="26">
        <v>20</v>
      </c>
      <c r="B4" s="60">
        <v>1</v>
      </c>
      <c r="C4" s="61">
        <v>0.99300312053636208</v>
      </c>
      <c r="D4" s="61">
        <v>1</v>
      </c>
      <c r="E4" s="61">
        <v>1</v>
      </c>
      <c r="F4" s="61">
        <v>1</v>
      </c>
      <c r="G4" s="61">
        <v>1</v>
      </c>
      <c r="H4" s="61">
        <v>1</v>
      </c>
      <c r="I4" s="61">
        <v>1</v>
      </c>
      <c r="J4" s="61">
        <v>0.99927880220213017</v>
      </c>
      <c r="K4" s="61">
        <v>1</v>
      </c>
      <c r="L4" s="61">
        <v>0.99733005451370449</v>
      </c>
      <c r="M4" s="62">
        <v>1</v>
      </c>
    </row>
    <row r="5" spans="1:16" x14ac:dyDescent="0.25">
      <c r="A5" s="26">
        <v>19</v>
      </c>
      <c r="B5" s="63">
        <v>1</v>
      </c>
      <c r="C5" s="64">
        <v>0.99300312053636208</v>
      </c>
      <c r="D5" s="64">
        <v>1</v>
      </c>
      <c r="E5" s="64">
        <v>1</v>
      </c>
      <c r="F5" s="64">
        <v>1</v>
      </c>
      <c r="G5" s="64">
        <v>1</v>
      </c>
      <c r="H5" s="64">
        <v>1</v>
      </c>
      <c r="I5" s="64">
        <v>1</v>
      </c>
      <c r="J5" s="64">
        <v>0.99927880220213017</v>
      </c>
      <c r="K5" s="64">
        <v>1</v>
      </c>
      <c r="L5" s="64">
        <v>0.99733005451370449</v>
      </c>
      <c r="M5" s="65">
        <v>1</v>
      </c>
    </row>
    <row r="6" spans="1:16" x14ac:dyDescent="0.25">
      <c r="A6" s="26">
        <v>18</v>
      </c>
      <c r="B6" s="63">
        <v>1</v>
      </c>
      <c r="C6" s="64">
        <v>0.99300312053636208</v>
      </c>
      <c r="D6" s="64">
        <v>1</v>
      </c>
      <c r="E6" s="64">
        <v>1</v>
      </c>
      <c r="F6" s="64">
        <v>1</v>
      </c>
      <c r="G6" s="64">
        <v>1</v>
      </c>
      <c r="H6" s="64">
        <v>1</v>
      </c>
      <c r="I6" s="64">
        <v>1</v>
      </c>
      <c r="J6" s="64">
        <v>0.99927880220213017</v>
      </c>
      <c r="K6" s="64">
        <v>1</v>
      </c>
      <c r="L6" s="64">
        <v>0.99733005451370449</v>
      </c>
      <c r="M6" s="65">
        <v>1</v>
      </c>
    </row>
    <row r="7" spans="1:16" x14ac:dyDescent="0.25">
      <c r="A7" s="26">
        <v>17</v>
      </c>
      <c r="B7" s="63">
        <v>1</v>
      </c>
      <c r="C7" s="64">
        <v>0.99300312053636208</v>
      </c>
      <c r="D7" s="64">
        <v>1</v>
      </c>
      <c r="E7" s="64">
        <v>1</v>
      </c>
      <c r="F7" s="64">
        <v>1</v>
      </c>
      <c r="G7" s="64">
        <v>1</v>
      </c>
      <c r="H7" s="64">
        <v>1</v>
      </c>
      <c r="I7" s="64">
        <v>1</v>
      </c>
      <c r="J7" s="64">
        <v>0.99927880220213017</v>
      </c>
      <c r="K7" s="64">
        <v>1</v>
      </c>
      <c r="L7" s="64">
        <v>0.99733005451370449</v>
      </c>
      <c r="M7" s="65">
        <v>1</v>
      </c>
    </row>
    <row r="8" spans="1:16" x14ac:dyDescent="0.25">
      <c r="A8" s="26">
        <v>16</v>
      </c>
      <c r="B8" s="63">
        <v>1</v>
      </c>
      <c r="C8" s="64">
        <v>0.99300312053636208</v>
      </c>
      <c r="D8" s="64">
        <v>1</v>
      </c>
      <c r="E8" s="64">
        <v>1</v>
      </c>
      <c r="F8" s="64">
        <v>1</v>
      </c>
      <c r="G8" s="64">
        <v>1</v>
      </c>
      <c r="H8" s="64">
        <v>1</v>
      </c>
      <c r="I8" s="64">
        <v>1</v>
      </c>
      <c r="J8" s="64">
        <v>0.99927880220213017</v>
      </c>
      <c r="K8" s="64">
        <v>1</v>
      </c>
      <c r="L8" s="64">
        <v>0.99733005451370449</v>
      </c>
      <c r="M8" s="65">
        <v>1</v>
      </c>
    </row>
    <row r="9" spans="1:16" x14ac:dyDescent="0.25">
      <c r="A9" s="26">
        <v>15</v>
      </c>
      <c r="B9" s="63">
        <v>1</v>
      </c>
      <c r="C9" s="64">
        <v>0.99300312053636208</v>
      </c>
      <c r="D9" s="64">
        <v>1</v>
      </c>
      <c r="E9" s="64">
        <v>1</v>
      </c>
      <c r="F9" s="64">
        <v>1</v>
      </c>
      <c r="G9" s="64">
        <v>1</v>
      </c>
      <c r="H9" s="64">
        <v>1</v>
      </c>
      <c r="I9" s="64">
        <v>1</v>
      </c>
      <c r="J9" s="64">
        <v>0.99927880220213017</v>
      </c>
      <c r="K9" s="64">
        <v>1</v>
      </c>
      <c r="L9" s="64">
        <v>0.99733005451370449</v>
      </c>
      <c r="M9" s="65">
        <v>1</v>
      </c>
    </row>
    <row r="10" spans="1:16" x14ac:dyDescent="0.25">
      <c r="A10" s="26">
        <v>14</v>
      </c>
      <c r="B10" s="63">
        <v>1</v>
      </c>
      <c r="C10" s="64">
        <v>0.99300312053636208</v>
      </c>
      <c r="D10" s="64">
        <v>1</v>
      </c>
      <c r="E10" s="64">
        <v>1</v>
      </c>
      <c r="F10" s="64">
        <v>1</v>
      </c>
      <c r="G10" s="64">
        <v>1</v>
      </c>
      <c r="H10" s="64">
        <v>1</v>
      </c>
      <c r="I10" s="64">
        <v>1</v>
      </c>
      <c r="J10" s="64">
        <v>0.99927880220213017</v>
      </c>
      <c r="K10" s="64">
        <v>1</v>
      </c>
      <c r="L10" s="64">
        <v>0.99733005451370449</v>
      </c>
      <c r="M10" s="65">
        <v>1</v>
      </c>
    </row>
    <row r="11" spans="1:16" x14ac:dyDescent="0.25">
      <c r="A11" s="26">
        <v>13</v>
      </c>
      <c r="B11" s="63">
        <v>1</v>
      </c>
      <c r="C11" s="64">
        <v>0.99300312053636208</v>
      </c>
      <c r="D11" s="64">
        <v>1</v>
      </c>
      <c r="E11" s="64">
        <v>1</v>
      </c>
      <c r="F11" s="64">
        <v>1</v>
      </c>
      <c r="G11" s="64">
        <v>1</v>
      </c>
      <c r="H11" s="64">
        <v>1</v>
      </c>
      <c r="I11" s="64">
        <v>1</v>
      </c>
      <c r="J11" s="64">
        <v>0.99927880220213017</v>
      </c>
      <c r="K11" s="64">
        <v>1</v>
      </c>
      <c r="L11" s="64">
        <v>0.99733005451370449</v>
      </c>
      <c r="M11" s="65">
        <v>1</v>
      </c>
    </row>
    <row r="12" spans="1:16" x14ac:dyDescent="0.25">
      <c r="A12" s="26">
        <v>12</v>
      </c>
      <c r="B12" s="63">
        <v>1</v>
      </c>
      <c r="C12" s="64">
        <v>0.99300312053636208</v>
      </c>
      <c r="D12" s="64">
        <v>1</v>
      </c>
      <c r="E12" s="64">
        <v>1</v>
      </c>
      <c r="F12" s="64">
        <v>1</v>
      </c>
      <c r="G12" s="64">
        <v>1</v>
      </c>
      <c r="H12" s="64">
        <v>1</v>
      </c>
      <c r="I12" s="64">
        <v>1</v>
      </c>
      <c r="J12" s="64">
        <v>0.99927880220213017</v>
      </c>
      <c r="K12" s="64">
        <v>1</v>
      </c>
      <c r="L12" s="64">
        <v>0.99733005451370449</v>
      </c>
      <c r="M12" s="65">
        <v>1</v>
      </c>
    </row>
    <row r="13" spans="1:16" x14ac:dyDescent="0.25">
      <c r="A13" s="26">
        <v>11</v>
      </c>
      <c r="B13" s="63">
        <v>1</v>
      </c>
      <c r="C13" s="64">
        <v>0.99300312053636208</v>
      </c>
      <c r="D13" s="64">
        <v>1</v>
      </c>
      <c r="E13" s="64">
        <v>1</v>
      </c>
      <c r="F13" s="64">
        <v>1</v>
      </c>
      <c r="G13" s="64">
        <v>1</v>
      </c>
      <c r="H13" s="64">
        <v>1</v>
      </c>
      <c r="I13" s="64">
        <v>1</v>
      </c>
      <c r="J13" s="64">
        <v>0.99927880220213017</v>
      </c>
      <c r="K13" s="64">
        <v>1</v>
      </c>
      <c r="L13" s="64">
        <v>0.99458054532579787</v>
      </c>
      <c r="M13" s="65">
        <v>1</v>
      </c>
    </row>
    <row r="14" spans="1:16" x14ac:dyDescent="0.25">
      <c r="A14" s="26">
        <v>10</v>
      </c>
      <c r="B14" s="63">
        <v>1</v>
      </c>
      <c r="C14" s="64">
        <v>0.9919040400132364</v>
      </c>
      <c r="D14" s="64">
        <v>1</v>
      </c>
      <c r="E14" s="64">
        <v>1</v>
      </c>
      <c r="F14" s="64">
        <v>1</v>
      </c>
      <c r="G14" s="64">
        <v>1</v>
      </c>
      <c r="H14" s="64">
        <v>1</v>
      </c>
      <c r="I14" s="64">
        <v>1</v>
      </c>
      <c r="J14" s="64">
        <v>0.99927880220213017</v>
      </c>
      <c r="K14" s="64">
        <v>1</v>
      </c>
      <c r="L14" s="64">
        <v>0.98281225551910079</v>
      </c>
      <c r="M14" s="65">
        <v>1</v>
      </c>
    </row>
    <row r="15" spans="1:16" x14ac:dyDescent="0.25">
      <c r="A15" s="26">
        <v>9</v>
      </c>
      <c r="B15" s="63">
        <v>0.99695054484068124</v>
      </c>
      <c r="C15" s="64">
        <v>0.9834472850836895</v>
      </c>
      <c r="D15" s="64">
        <v>0.99116512276846269</v>
      </c>
      <c r="E15" s="64">
        <v>1</v>
      </c>
      <c r="F15" s="64">
        <v>1</v>
      </c>
      <c r="G15" s="64">
        <v>1</v>
      </c>
      <c r="H15" s="64">
        <v>1</v>
      </c>
      <c r="I15" s="64">
        <v>0.99788085711767738</v>
      </c>
      <c r="J15" s="64">
        <v>0.991295485772824</v>
      </c>
      <c r="K15" s="64">
        <v>1</v>
      </c>
      <c r="L15" s="64">
        <v>0.96202518509361346</v>
      </c>
      <c r="M15" s="65">
        <v>1</v>
      </c>
    </row>
    <row r="16" spans="1:16" x14ac:dyDescent="0.25">
      <c r="A16" s="26">
        <v>8</v>
      </c>
      <c r="B16" s="63">
        <v>0.98486661135973175</v>
      </c>
      <c r="C16" s="64">
        <v>0.96763285574772173</v>
      </c>
      <c r="D16" s="64">
        <v>0.97020452944383662</v>
      </c>
      <c r="E16" s="64">
        <v>1</v>
      </c>
      <c r="F16" s="64">
        <v>1</v>
      </c>
      <c r="G16" s="64">
        <v>1</v>
      </c>
      <c r="H16" s="64">
        <v>1</v>
      </c>
      <c r="I16" s="64">
        <v>0.98288754647243382</v>
      </c>
      <c r="J16" s="64">
        <v>0.97428015642349286</v>
      </c>
      <c r="K16" s="64">
        <v>0.98496955194889568</v>
      </c>
      <c r="L16" s="64">
        <v>0.93221933404933544</v>
      </c>
      <c r="M16" s="65">
        <v>1</v>
      </c>
    </row>
    <row r="17" spans="1:13" x14ac:dyDescent="0.25">
      <c r="A17" s="26">
        <v>7</v>
      </c>
      <c r="B17" s="63">
        <v>0.96690768819376749</v>
      </c>
      <c r="C17" s="64">
        <v>0.94446075200533297</v>
      </c>
      <c r="D17" s="64">
        <v>0.9381868400418848</v>
      </c>
      <c r="E17" s="64">
        <v>0.99931954078465157</v>
      </c>
      <c r="F17" s="64">
        <v>0.99629429007903414</v>
      </c>
      <c r="G17" s="64">
        <v>0.98798356992499337</v>
      </c>
      <c r="H17" s="64">
        <v>0.9975792010554837</v>
      </c>
      <c r="I17" s="64">
        <v>0.95943867629276369</v>
      </c>
      <c r="J17" s="64">
        <v>0.94823281415413674</v>
      </c>
      <c r="K17" s="64">
        <v>0.95950304444672707</v>
      </c>
      <c r="L17" s="64">
        <v>0.89339470238626739</v>
      </c>
      <c r="M17" s="65">
        <v>0.98907172666689525</v>
      </c>
    </row>
    <row r="18" spans="1:13" x14ac:dyDescent="0.25">
      <c r="A18" s="26">
        <v>6</v>
      </c>
      <c r="B18" s="63">
        <v>0.94307377534278847</v>
      </c>
      <c r="C18" s="64">
        <v>0.91393097385652311</v>
      </c>
      <c r="D18" s="64">
        <v>0.89511205456260745</v>
      </c>
      <c r="E18" s="64">
        <v>0.96507430312909026</v>
      </c>
      <c r="F18" s="64">
        <v>0.96712659250239152</v>
      </c>
      <c r="G18" s="64">
        <v>0.95710999468131719</v>
      </c>
      <c r="H18" s="64">
        <v>0.9689291737229867</v>
      </c>
      <c r="I18" s="64">
        <v>0.92753424657866712</v>
      </c>
      <c r="J18" s="64">
        <v>0.91315345896475586</v>
      </c>
      <c r="K18" s="64">
        <v>0.92491425506566727</v>
      </c>
      <c r="L18" s="64">
        <v>0.84555129010440866</v>
      </c>
      <c r="M18" s="65">
        <v>0.95688782800847161</v>
      </c>
    </row>
    <row r="19" spans="1:13" x14ac:dyDescent="0.25">
      <c r="A19" s="26">
        <v>5</v>
      </c>
      <c r="B19" s="63">
        <v>0.91336487280679468</v>
      </c>
      <c r="C19" s="64">
        <v>0.87604352130129226</v>
      </c>
      <c r="D19" s="64">
        <v>0.84098017300600436</v>
      </c>
      <c r="E19" s="64">
        <v>0.91823486833030987</v>
      </c>
      <c r="F19" s="64">
        <v>0.92754427988293009</v>
      </c>
      <c r="G19" s="64">
        <v>0.91597694114842954</v>
      </c>
      <c r="H19" s="64">
        <v>0.9299110063239695</v>
      </c>
      <c r="I19" s="64">
        <v>0.88717425733014388</v>
      </c>
      <c r="J19" s="64">
        <v>0.86904209085535011</v>
      </c>
      <c r="K19" s="64">
        <v>0.88120318380571638</v>
      </c>
      <c r="L19" s="64">
        <v>0.78868909720375968</v>
      </c>
      <c r="M19" s="65">
        <v>0.91377454035270422</v>
      </c>
    </row>
    <row r="20" spans="1:13" x14ac:dyDescent="0.25">
      <c r="A20" s="26">
        <v>4</v>
      </c>
      <c r="B20" s="63">
        <v>0.87778098058578613</v>
      </c>
      <c r="C20" s="64">
        <v>0.83079839433964042</v>
      </c>
      <c r="D20" s="64">
        <v>0.77579119537207575</v>
      </c>
      <c r="E20" s="64">
        <v>0.85880123638831063</v>
      </c>
      <c r="F20" s="64">
        <v>0.87754735222064983</v>
      </c>
      <c r="G20" s="64">
        <v>0.86458440932633041</v>
      </c>
      <c r="H20" s="64">
        <v>0.88052469885843232</v>
      </c>
      <c r="I20" s="64">
        <v>0.8383587085471943</v>
      </c>
      <c r="J20" s="64">
        <v>0.81589870982591939</v>
      </c>
      <c r="K20" s="64">
        <v>0.82836983066687442</v>
      </c>
      <c r="L20" s="64">
        <v>0.72280812368432046</v>
      </c>
      <c r="M20" s="65">
        <v>0.85973186369959276</v>
      </c>
    </row>
    <row r="21" spans="1:13" x14ac:dyDescent="0.25">
      <c r="A21" s="26">
        <v>3</v>
      </c>
      <c r="B21" s="63">
        <v>0.8363220986797627</v>
      </c>
      <c r="C21" s="64">
        <v>0.77819559297156748</v>
      </c>
      <c r="D21" s="64">
        <v>0.6995451216608215</v>
      </c>
      <c r="E21" s="64">
        <v>0.78677340730309253</v>
      </c>
      <c r="F21" s="64">
        <v>0.81713580951555076</v>
      </c>
      <c r="G21" s="64">
        <v>0.8029323992150198</v>
      </c>
      <c r="H21" s="64">
        <v>0.82077025132637504</v>
      </c>
      <c r="I21" s="64">
        <v>0.78108760022981816</v>
      </c>
      <c r="J21" s="64">
        <v>0.7537233158764638</v>
      </c>
      <c r="K21" s="64">
        <v>0.76641419564914126</v>
      </c>
      <c r="L21" s="64">
        <v>0.64790836954609077</v>
      </c>
      <c r="M21" s="65">
        <v>0.79475979804913721</v>
      </c>
    </row>
    <row r="22" spans="1:13" x14ac:dyDescent="0.25">
      <c r="A22" s="26">
        <v>2</v>
      </c>
      <c r="B22" s="63">
        <v>0.78898822708872451</v>
      </c>
      <c r="C22" s="64">
        <v>0.71823511719707356</v>
      </c>
      <c r="D22" s="64">
        <v>0.61224195187224162</v>
      </c>
      <c r="E22" s="64">
        <v>0.70215138107465558</v>
      </c>
      <c r="F22" s="64">
        <v>0.74630965176763298</v>
      </c>
      <c r="G22" s="64">
        <v>0.73102091081449772</v>
      </c>
      <c r="H22" s="64">
        <v>0.75064766372779768</v>
      </c>
      <c r="I22" s="64">
        <v>0.71536093237801568</v>
      </c>
      <c r="J22" s="64">
        <v>0.68251590900698345</v>
      </c>
      <c r="K22" s="64">
        <v>0.69533627875251702</v>
      </c>
      <c r="L22" s="64">
        <v>0.56398983478907072</v>
      </c>
      <c r="M22" s="65">
        <v>0.71885834340133792</v>
      </c>
    </row>
    <row r="23" spans="1:13" x14ac:dyDescent="0.25">
      <c r="A23" s="26">
        <v>1</v>
      </c>
      <c r="B23" s="66">
        <v>0.73577936581267156</v>
      </c>
      <c r="C23" s="67">
        <v>0.65091696701615864</v>
      </c>
      <c r="D23" s="67">
        <v>0.5138816860063361</v>
      </c>
      <c r="E23" s="67">
        <v>0.60493515770299955</v>
      </c>
      <c r="F23" s="67">
        <v>0.66506887897689637</v>
      </c>
      <c r="G23" s="67">
        <v>0.64884994412476416</v>
      </c>
      <c r="H23" s="67">
        <v>0.67015693606270021</v>
      </c>
      <c r="I23" s="67">
        <v>0.64117870499178653</v>
      </c>
      <c r="J23" s="67">
        <v>0.60227648921747801</v>
      </c>
      <c r="K23" s="67">
        <v>0.61513607997700159</v>
      </c>
      <c r="L23" s="67">
        <v>0.47105251941326032</v>
      </c>
      <c r="M23" s="68">
        <v>0.63202749975619466</v>
      </c>
    </row>
    <row r="24" spans="1:13" x14ac:dyDescent="0.25">
      <c r="B24" s="2"/>
      <c r="C24" s="2"/>
      <c r="D24" s="2"/>
      <c r="E24" s="2"/>
      <c r="F24" s="2"/>
      <c r="G24" s="2"/>
      <c r="H24" s="2"/>
      <c r="I24" s="2"/>
      <c r="J24" s="2"/>
      <c r="K24" s="2"/>
      <c r="L24" s="2"/>
      <c r="M24" s="2"/>
    </row>
    <row r="25" spans="1:13" x14ac:dyDescent="0.25">
      <c r="A25" s="25" t="s">
        <v>46</v>
      </c>
      <c r="B25" s="27">
        <v>4</v>
      </c>
      <c r="C25" s="27">
        <v>5</v>
      </c>
      <c r="D25" s="27">
        <v>6</v>
      </c>
      <c r="E25" s="27">
        <v>7</v>
      </c>
      <c r="F25" s="27">
        <v>8</v>
      </c>
      <c r="G25" s="27">
        <v>9</v>
      </c>
      <c r="H25" s="27">
        <v>10</v>
      </c>
      <c r="I25" s="27">
        <v>11</v>
      </c>
      <c r="J25" s="27">
        <v>12</v>
      </c>
      <c r="K25" s="27">
        <v>1</v>
      </c>
      <c r="L25" s="27">
        <v>2</v>
      </c>
      <c r="M25" s="27">
        <v>3</v>
      </c>
    </row>
    <row r="26" spans="1:13" x14ac:dyDescent="0.25">
      <c r="A26" s="26">
        <v>20</v>
      </c>
      <c r="B26" s="60">
        <v>1</v>
      </c>
      <c r="C26" s="61">
        <v>1</v>
      </c>
      <c r="D26" s="61">
        <v>1</v>
      </c>
      <c r="E26" s="61">
        <v>1</v>
      </c>
      <c r="F26" s="61">
        <v>1</v>
      </c>
      <c r="G26" s="61">
        <v>1</v>
      </c>
      <c r="H26" s="61">
        <v>1</v>
      </c>
      <c r="I26" s="61">
        <v>1</v>
      </c>
      <c r="J26" s="61">
        <v>1</v>
      </c>
      <c r="K26" s="61">
        <v>1</v>
      </c>
      <c r="L26" s="61">
        <v>1</v>
      </c>
      <c r="M26" s="62">
        <v>1</v>
      </c>
    </row>
    <row r="27" spans="1:13" x14ac:dyDescent="0.25">
      <c r="A27" s="26">
        <v>19</v>
      </c>
      <c r="B27" s="63">
        <v>1</v>
      </c>
      <c r="C27" s="64">
        <v>1</v>
      </c>
      <c r="D27" s="64">
        <v>1</v>
      </c>
      <c r="E27" s="64">
        <v>1</v>
      </c>
      <c r="F27" s="64">
        <v>1</v>
      </c>
      <c r="G27" s="64">
        <v>1</v>
      </c>
      <c r="H27" s="64">
        <v>1</v>
      </c>
      <c r="I27" s="64">
        <v>1</v>
      </c>
      <c r="J27" s="64">
        <v>1</v>
      </c>
      <c r="K27" s="64">
        <v>1</v>
      </c>
      <c r="L27" s="64">
        <v>1</v>
      </c>
      <c r="M27" s="65">
        <v>1</v>
      </c>
    </row>
    <row r="28" spans="1:13" x14ac:dyDescent="0.25">
      <c r="A28" s="26">
        <v>18</v>
      </c>
      <c r="B28" s="63">
        <v>1</v>
      </c>
      <c r="C28" s="64">
        <v>1</v>
      </c>
      <c r="D28" s="64">
        <v>1</v>
      </c>
      <c r="E28" s="64">
        <v>1</v>
      </c>
      <c r="F28" s="64">
        <v>1</v>
      </c>
      <c r="G28" s="64">
        <v>1</v>
      </c>
      <c r="H28" s="64">
        <v>1</v>
      </c>
      <c r="I28" s="64">
        <v>1</v>
      </c>
      <c r="J28" s="64">
        <v>1</v>
      </c>
      <c r="K28" s="64">
        <v>1</v>
      </c>
      <c r="L28" s="64">
        <v>1</v>
      </c>
      <c r="M28" s="65">
        <v>1</v>
      </c>
    </row>
    <row r="29" spans="1:13" x14ac:dyDescent="0.25">
      <c r="A29" s="26">
        <v>17</v>
      </c>
      <c r="B29" s="63">
        <v>1</v>
      </c>
      <c r="C29" s="64">
        <v>1</v>
      </c>
      <c r="D29" s="64">
        <v>1</v>
      </c>
      <c r="E29" s="64">
        <v>1</v>
      </c>
      <c r="F29" s="64">
        <v>1</v>
      </c>
      <c r="G29" s="64">
        <v>1</v>
      </c>
      <c r="H29" s="64">
        <v>1</v>
      </c>
      <c r="I29" s="64">
        <v>1</v>
      </c>
      <c r="J29" s="64">
        <v>1</v>
      </c>
      <c r="K29" s="64">
        <v>1</v>
      </c>
      <c r="L29" s="64">
        <v>1</v>
      </c>
      <c r="M29" s="65">
        <v>1</v>
      </c>
    </row>
    <row r="30" spans="1:13" x14ac:dyDescent="0.25">
      <c r="A30" s="26">
        <v>16</v>
      </c>
      <c r="B30" s="63">
        <v>1</v>
      </c>
      <c r="C30" s="64">
        <v>1</v>
      </c>
      <c r="D30" s="64">
        <v>1</v>
      </c>
      <c r="E30" s="64">
        <v>1</v>
      </c>
      <c r="F30" s="64">
        <v>1</v>
      </c>
      <c r="G30" s="64">
        <v>1</v>
      </c>
      <c r="H30" s="64">
        <v>1</v>
      </c>
      <c r="I30" s="64">
        <v>1</v>
      </c>
      <c r="J30" s="64">
        <v>1</v>
      </c>
      <c r="K30" s="64">
        <v>1</v>
      </c>
      <c r="L30" s="64">
        <v>1</v>
      </c>
      <c r="M30" s="65">
        <v>1</v>
      </c>
    </row>
    <row r="31" spans="1:13" x14ac:dyDescent="0.25">
      <c r="A31" s="26">
        <v>15</v>
      </c>
      <c r="B31" s="63">
        <v>1</v>
      </c>
      <c r="C31" s="64">
        <v>1</v>
      </c>
      <c r="D31" s="64">
        <v>1</v>
      </c>
      <c r="E31" s="64">
        <v>1</v>
      </c>
      <c r="F31" s="64">
        <v>1</v>
      </c>
      <c r="G31" s="64">
        <v>1</v>
      </c>
      <c r="H31" s="64">
        <v>1</v>
      </c>
      <c r="I31" s="64">
        <v>1</v>
      </c>
      <c r="J31" s="64">
        <v>1</v>
      </c>
      <c r="K31" s="64">
        <v>1</v>
      </c>
      <c r="L31" s="64">
        <v>1</v>
      </c>
      <c r="M31" s="65">
        <v>1</v>
      </c>
    </row>
    <row r="32" spans="1:13" x14ac:dyDescent="0.25">
      <c r="A32" s="26">
        <v>14</v>
      </c>
      <c r="B32" s="63">
        <v>1</v>
      </c>
      <c r="C32" s="64">
        <v>1</v>
      </c>
      <c r="D32" s="64">
        <v>1</v>
      </c>
      <c r="E32" s="64">
        <v>1</v>
      </c>
      <c r="F32" s="64">
        <v>1</v>
      </c>
      <c r="G32" s="64">
        <v>1</v>
      </c>
      <c r="H32" s="64">
        <v>1</v>
      </c>
      <c r="I32" s="64">
        <v>1</v>
      </c>
      <c r="J32" s="64">
        <v>1</v>
      </c>
      <c r="K32" s="64">
        <v>1</v>
      </c>
      <c r="L32" s="64">
        <v>1</v>
      </c>
      <c r="M32" s="65">
        <v>1</v>
      </c>
    </row>
    <row r="33" spans="1:13" x14ac:dyDescent="0.25">
      <c r="A33" s="26">
        <v>13</v>
      </c>
      <c r="B33" s="63">
        <v>1</v>
      </c>
      <c r="C33" s="64">
        <v>1</v>
      </c>
      <c r="D33" s="64">
        <v>1</v>
      </c>
      <c r="E33" s="64">
        <v>1</v>
      </c>
      <c r="F33" s="64">
        <v>1</v>
      </c>
      <c r="G33" s="64">
        <v>1</v>
      </c>
      <c r="H33" s="64">
        <v>1</v>
      </c>
      <c r="I33" s="64">
        <v>1</v>
      </c>
      <c r="J33" s="64">
        <v>1</v>
      </c>
      <c r="K33" s="64">
        <v>1</v>
      </c>
      <c r="L33" s="64">
        <v>1</v>
      </c>
      <c r="M33" s="65">
        <v>1</v>
      </c>
    </row>
    <row r="34" spans="1:13" x14ac:dyDescent="0.25">
      <c r="A34" s="26">
        <v>12</v>
      </c>
      <c r="B34" s="63">
        <v>1</v>
      </c>
      <c r="C34" s="64">
        <v>1</v>
      </c>
      <c r="D34" s="64">
        <v>1</v>
      </c>
      <c r="E34" s="64">
        <v>1</v>
      </c>
      <c r="F34" s="64">
        <v>1</v>
      </c>
      <c r="G34" s="64">
        <v>1</v>
      </c>
      <c r="H34" s="64">
        <v>1</v>
      </c>
      <c r="I34" s="64">
        <v>1</v>
      </c>
      <c r="J34" s="64">
        <v>1</v>
      </c>
      <c r="K34" s="64">
        <v>1</v>
      </c>
      <c r="L34" s="64">
        <v>1</v>
      </c>
      <c r="M34" s="65">
        <v>1</v>
      </c>
    </row>
    <row r="35" spans="1:13" x14ac:dyDescent="0.25">
      <c r="A35" s="26">
        <v>11</v>
      </c>
      <c r="B35" s="63">
        <v>1</v>
      </c>
      <c r="C35" s="64">
        <v>1</v>
      </c>
      <c r="D35" s="64">
        <v>1</v>
      </c>
      <c r="E35" s="64">
        <v>1</v>
      </c>
      <c r="F35" s="64">
        <v>1</v>
      </c>
      <c r="G35" s="64">
        <v>1</v>
      </c>
      <c r="H35" s="64">
        <v>1</v>
      </c>
      <c r="I35" s="64">
        <v>1</v>
      </c>
      <c r="J35" s="64">
        <v>1</v>
      </c>
      <c r="K35" s="64">
        <v>1</v>
      </c>
      <c r="L35" s="64">
        <v>1</v>
      </c>
      <c r="M35" s="65">
        <v>1</v>
      </c>
    </row>
    <row r="36" spans="1:13" x14ac:dyDescent="0.25">
      <c r="A36" s="26">
        <v>10</v>
      </c>
      <c r="B36" s="63">
        <v>1</v>
      </c>
      <c r="C36" s="64">
        <v>0.99859000234240702</v>
      </c>
      <c r="D36" s="64">
        <v>1</v>
      </c>
      <c r="E36" s="64">
        <v>1</v>
      </c>
      <c r="F36" s="64">
        <v>1</v>
      </c>
      <c r="G36" s="64">
        <v>1</v>
      </c>
      <c r="H36" s="64">
        <v>1</v>
      </c>
      <c r="I36" s="64">
        <v>1</v>
      </c>
      <c r="J36" s="64">
        <v>1</v>
      </c>
      <c r="K36" s="64">
        <v>0.99951769478890184</v>
      </c>
      <c r="L36" s="64">
        <v>0.99239619095257059</v>
      </c>
      <c r="M36" s="65">
        <v>1</v>
      </c>
    </row>
    <row r="37" spans="1:13" x14ac:dyDescent="0.25">
      <c r="A37" s="26">
        <v>9</v>
      </c>
      <c r="B37" s="63">
        <v>0.9949089781579854</v>
      </c>
      <c r="C37" s="64">
        <v>0.99248349311904271</v>
      </c>
      <c r="D37" s="64">
        <v>1</v>
      </c>
      <c r="E37" s="64">
        <v>1</v>
      </c>
      <c r="F37" s="64">
        <v>1</v>
      </c>
      <c r="G37" s="64">
        <v>1</v>
      </c>
      <c r="H37" s="64">
        <v>1</v>
      </c>
      <c r="I37" s="64">
        <v>1</v>
      </c>
      <c r="J37" s="64">
        <v>0.99357059782435053</v>
      </c>
      <c r="K37" s="64">
        <v>0.99328262495944375</v>
      </c>
      <c r="L37" s="64">
        <v>0.97680197612149589</v>
      </c>
      <c r="M37" s="65">
        <v>1</v>
      </c>
    </row>
    <row r="38" spans="1:13" x14ac:dyDescent="0.25">
      <c r="A38" s="26">
        <v>8</v>
      </c>
      <c r="B38" s="63">
        <v>0.98390824389155906</v>
      </c>
      <c r="C38" s="64">
        <v>0.98169710188113268</v>
      </c>
      <c r="D38" s="64">
        <v>0.99372596981595063</v>
      </c>
      <c r="E38" s="64">
        <v>1</v>
      </c>
      <c r="F38" s="64">
        <v>1</v>
      </c>
      <c r="G38" s="64">
        <v>1</v>
      </c>
      <c r="H38" s="64">
        <v>1</v>
      </c>
      <c r="I38" s="64">
        <v>0.99317185554200516</v>
      </c>
      <c r="J38" s="64">
        <v>0.97733841906236374</v>
      </c>
      <c r="K38" s="64">
        <v>0.98263702428650823</v>
      </c>
      <c r="L38" s="64">
        <v>0.95426064257112619</v>
      </c>
      <c r="M38" s="65">
        <v>1</v>
      </c>
    </row>
    <row r="39" spans="1:13" x14ac:dyDescent="0.25">
      <c r="A39" s="26">
        <v>7</v>
      </c>
      <c r="B39" s="63">
        <v>0.96813228401592732</v>
      </c>
      <c r="C39" s="64">
        <v>0.96623082862867682</v>
      </c>
      <c r="D39" s="64">
        <v>0.9635139871511238</v>
      </c>
      <c r="E39" s="64">
        <v>0.99963305235015654</v>
      </c>
      <c r="F39" s="64">
        <v>0.99605281694764902</v>
      </c>
      <c r="G39" s="64">
        <v>0.99492721959682395</v>
      </c>
      <c r="H39" s="64">
        <v>0.99534101028671595</v>
      </c>
      <c r="I39" s="64">
        <v>0.97578783485507181</v>
      </c>
      <c r="J39" s="64">
        <v>0.9536650348825837</v>
      </c>
      <c r="K39" s="64">
        <v>0.9675808927700954</v>
      </c>
      <c r="L39" s="64">
        <v>0.92477219030146141</v>
      </c>
      <c r="M39" s="65">
        <v>0.99442490726471644</v>
      </c>
    </row>
    <row r="40" spans="1:13" x14ac:dyDescent="0.25">
      <c r="A40" s="26">
        <v>6</v>
      </c>
      <c r="B40" s="63">
        <v>0.94758109853109018</v>
      </c>
      <c r="C40" s="64">
        <v>0.94608467336167523</v>
      </c>
      <c r="D40" s="64">
        <v>0.92065778463892556</v>
      </c>
      <c r="E40" s="64">
        <v>0.97617979314695003</v>
      </c>
      <c r="F40" s="64">
        <v>0.97205301962607948</v>
      </c>
      <c r="G40" s="64">
        <v>0.9618737976220415</v>
      </c>
      <c r="H40" s="64">
        <v>0.96959717206268181</v>
      </c>
      <c r="I40" s="64">
        <v>0.95143840359688925</v>
      </c>
      <c r="J40" s="64">
        <v>0.92255044528501029</v>
      </c>
      <c r="K40" s="64">
        <v>0.94811423041020515</v>
      </c>
      <c r="L40" s="64">
        <v>0.88833661931250152</v>
      </c>
      <c r="M40" s="65">
        <v>0.9699634643973809</v>
      </c>
    </row>
    <row r="41" spans="1:13" x14ac:dyDescent="0.25">
      <c r="A41" s="26">
        <v>5</v>
      </c>
      <c r="B41" s="63">
        <v>0.92225468743704753</v>
      </c>
      <c r="C41" s="64">
        <v>0.92125863608012803</v>
      </c>
      <c r="D41" s="64">
        <v>0.86515736227935558</v>
      </c>
      <c r="E41" s="64">
        <v>0.94404737595642685</v>
      </c>
      <c r="F41" s="64">
        <v>0.93957472128173425</v>
      </c>
      <c r="G41" s="64">
        <v>0.91707750613874461</v>
      </c>
      <c r="H41" s="64">
        <v>0.93476910414909864</v>
      </c>
      <c r="I41" s="64">
        <v>0.92012356176745747</v>
      </c>
      <c r="J41" s="64">
        <v>0.88399465026964363</v>
      </c>
      <c r="K41" s="64">
        <v>0.92423703720683748</v>
      </c>
      <c r="L41" s="64">
        <v>0.84495392960424665</v>
      </c>
      <c r="M41" s="65">
        <v>0.93696760625937192</v>
      </c>
    </row>
    <row r="42" spans="1:13" x14ac:dyDescent="0.25">
      <c r="A42" s="26">
        <v>4</v>
      </c>
      <c r="B42" s="63">
        <v>0.89215305073379958</v>
      </c>
      <c r="C42" s="64">
        <v>0.89175271678403489</v>
      </c>
      <c r="D42" s="64">
        <v>0.79701272007241397</v>
      </c>
      <c r="E42" s="64">
        <v>0.90323580077858723</v>
      </c>
      <c r="F42" s="64">
        <v>0.89861792191461354</v>
      </c>
      <c r="G42" s="64">
        <v>0.86053834514693306</v>
      </c>
      <c r="H42" s="64">
        <v>0.89085680654596655</v>
      </c>
      <c r="I42" s="64">
        <v>0.88184330936677646</v>
      </c>
      <c r="J42" s="64">
        <v>0.83799764983648362</v>
      </c>
      <c r="K42" s="64">
        <v>0.89594931315999249</v>
      </c>
      <c r="L42" s="64">
        <v>0.79462412117669667</v>
      </c>
      <c r="M42" s="65">
        <v>0.89543733285068938</v>
      </c>
    </row>
    <row r="43" spans="1:13" x14ac:dyDescent="0.25">
      <c r="A43" s="26">
        <v>3</v>
      </c>
      <c r="B43" s="63">
        <v>0.85727618842134623</v>
      </c>
      <c r="C43" s="64">
        <v>0.85756691547339614</v>
      </c>
      <c r="D43" s="64">
        <v>0.71622385801810073</v>
      </c>
      <c r="E43" s="64">
        <v>0.85374506761343127</v>
      </c>
      <c r="F43" s="64">
        <v>0.84918262152471713</v>
      </c>
      <c r="G43" s="64">
        <v>0.79225631464660706</v>
      </c>
      <c r="H43" s="64">
        <v>0.83786027925328566</v>
      </c>
      <c r="I43" s="64">
        <v>0.83659764639484635</v>
      </c>
      <c r="J43" s="64">
        <v>0.78455944398553035</v>
      </c>
      <c r="K43" s="64">
        <v>0.86325105826967008</v>
      </c>
      <c r="L43" s="64">
        <v>0.73734719402985172</v>
      </c>
      <c r="M43" s="65">
        <v>0.8453726441713334</v>
      </c>
    </row>
    <row r="44" spans="1:13" x14ac:dyDescent="0.25">
      <c r="A44" s="26">
        <v>2</v>
      </c>
      <c r="B44" s="63">
        <v>0.81762410049968748</v>
      </c>
      <c r="C44" s="64">
        <v>0.81870123214821156</v>
      </c>
      <c r="D44" s="64">
        <v>0.62279077611641587</v>
      </c>
      <c r="E44" s="64">
        <v>0.79557517646095877</v>
      </c>
      <c r="F44" s="64">
        <v>0.79126882011204502</v>
      </c>
      <c r="G44" s="64">
        <v>0.7122314146377664</v>
      </c>
      <c r="H44" s="64">
        <v>0.77577952227105573</v>
      </c>
      <c r="I44" s="64">
        <v>0.78438657285166702</v>
      </c>
      <c r="J44" s="64">
        <v>0.72368003271678372</v>
      </c>
      <c r="K44" s="64">
        <v>0.82614227253587025</v>
      </c>
      <c r="L44" s="64">
        <v>0.67312314816371166</v>
      </c>
      <c r="M44" s="65">
        <v>0.78677354022130397</v>
      </c>
    </row>
    <row r="45" spans="1:13" x14ac:dyDescent="0.25">
      <c r="A45" s="26">
        <v>1</v>
      </c>
      <c r="B45" s="66">
        <v>0.77319678696882332</v>
      </c>
      <c r="C45" s="67">
        <v>0.77515566680848125</v>
      </c>
      <c r="D45" s="67">
        <v>0.51671347436735937</v>
      </c>
      <c r="E45" s="67">
        <v>0.72872612732116981</v>
      </c>
      <c r="F45" s="67">
        <v>0.72487651767659722</v>
      </c>
      <c r="G45" s="67">
        <v>0.6204636451204113</v>
      </c>
      <c r="H45" s="67">
        <v>0.70461453559927678</v>
      </c>
      <c r="I45" s="67">
        <v>0.72521008873723847</v>
      </c>
      <c r="J45" s="67">
        <v>0.65535941603024384</v>
      </c>
      <c r="K45" s="67">
        <v>0.7846229559585931</v>
      </c>
      <c r="L45" s="67">
        <v>0.60195198357827651</v>
      </c>
      <c r="M45" s="68">
        <v>0.71964002100060109</v>
      </c>
    </row>
    <row r="46" spans="1:13" x14ac:dyDescent="0.25">
      <c r="B46" s="2"/>
      <c r="C46" s="2"/>
      <c r="D46" s="2"/>
      <c r="E46" s="2"/>
      <c r="F46" s="2"/>
      <c r="G46" s="2"/>
      <c r="H46" s="2"/>
      <c r="I46" s="2"/>
      <c r="J46" s="2"/>
      <c r="K46" s="2"/>
      <c r="L46" s="2"/>
      <c r="M46" s="2"/>
    </row>
    <row r="47" spans="1:13" x14ac:dyDescent="0.25">
      <c r="A47" s="25" t="s">
        <v>47</v>
      </c>
      <c r="B47" s="27">
        <v>4</v>
      </c>
      <c r="C47" s="27">
        <v>5</v>
      </c>
      <c r="D47" s="27">
        <v>6</v>
      </c>
      <c r="E47" s="27">
        <v>7</v>
      </c>
      <c r="F47" s="27">
        <v>8</v>
      </c>
      <c r="G47" s="27">
        <v>9</v>
      </c>
      <c r="H47" s="27">
        <v>10</v>
      </c>
      <c r="I47" s="27">
        <v>11</v>
      </c>
      <c r="J47" s="27">
        <v>12</v>
      </c>
      <c r="K47" s="27">
        <v>1</v>
      </c>
      <c r="L47" s="27">
        <v>2</v>
      </c>
      <c r="M47" s="27">
        <v>3</v>
      </c>
    </row>
    <row r="48" spans="1:13" x14ac:dyDescent="0.25">
      <c r="A48" s="26">
        <v>20</v>
      </c>
      <c r="B48" s="60">
        <v>1</v>
      </c>
      <c r="C48" s="61">
        <v>1</v>
      </c>
      <c r="D48" s="61">
        <v>1</v>
      </c>
      <c r="E48" s="61">
        <v>1</v>
      </c>
      <c r="F48" s="61">
        <v>1</v>
      </c>
      <c r="G48" s="61">
        <v>1</v>
      </c>
      <c r="H48" s="61">
        <v>1</v>
      </c>
      <c r="I48" s="61">
        <v>0.99877502147069763</v>
      </c>
      <c r="J48" s="61">
        <v>1</v>
      </c>
      <c r="K48" s="61">
        <v>1</v>
      </c>
      <c r="L48" s="61">
        <v>1</v>
      </c>
      <c r="M48" s="62">
        <v>1</v>
      </c>
    </row>
    <row r="49" spans="1:13" x14ac:dyDescent="0.25">
      <c r="A49" s="26">
        <v>19</v>
      </c>
      <c r="B49" s="63">
        <v>1</v>
      </c>
      <c r="C49" s="64">
        <v>1</v>
      </c>
      <c r="D49" s="64">
        <v>1</v>
      </c>
      <c r="E49" s="64">
        <v>1</v>
      </c>
      <c r="F49" s="64">
        <v>1</v>
      </c>
      <c r="G49" s="64">
        <v>1</v>
      </c>
      <c r="H49" s="64">
        <v>1</v>
      </c>
      <c r="I49" s="64">
        <v>0.99877502147069763</v>
      </c>
      <c r="J49" s="64">
        <v>1</v>
      </c>
      <c r="K49" s="64">
        <v>1</v>
      </c>
      <c r="L49" s="64">
        <v>1</v>
      </c>
      <c r="M49" s="65">
        <v>1</v>
      </c>
    </row>
    <row r="50" spans="1:13" x14ac:dyDescent="0.25">
      <c r="A50" s="26">
        <v>18</v>
      </c>
      <c r="B50" s="63">
        <v>1</v>
      </c>
      <c r="C50" s="64">
        <v>1</v>
      </c>
      <c r="D50" s="64">
        <v>1</v>
      </c>
      <c r="E50" s="64">
        <v>1</v>
      </c>
      <c r="F50" s="64">
        <v>1</v>
      </c>
      <c r="G50" s="64">
        <v>1</v>
      </c>
      <c r="H50" s="64">
        <v>1</v>
      </c>
      <c r="I50" s="64">
        <v>0.99877502147069763</v>
      </c>
      <c r="J50" s="64">
        <v>1</v>
      </c>
      <c r="K50" s="64">
        <v>1</v>
      </c>
      <c r="L50" s="64">
        <v>1</v>
      </c>
      <c r="M50" s="65">
        <v>1</v>
      </c>
    </row>
    <row r="51" spans="1:13" x14ac:dyDescent="0.25">
      <c r="A51" s="26">
        <v>17</v>
      </c>
      <c r="B51" s="63">
        <v>1</v>
      </c>
      <c r="C51" s="64">
        <v>1</v>
      </c>
      <c r="D51" s="64">
        <v>1</v>
      </c>
      <c r="E51" s="64">
        <v>1</v>
      </c>
      <c r="F51" s="64">
        <v>1</v>
      </c>
      <c r="G51" s="64">
        <v>1</v>
      </c>
      <c r="H51" s="64">
        <v>1</v>
      </c>
      <c r="I51" s="64">
        <v>0.99877502147069763</v>
      </c>
      <c r="J51" s="64">
        <v>1</v>
      </c>
      <c r="K51" s="64">
        <v>1</v>
      </c>
      <c r="L51" s="64">
        <v>1</v>
      </c>
      <c r="M51" s="65">
        <v>1</v>
      </c>
    </row>
    <row r="52" spans="1:13" x14ac:dyDescent="0.25">
      <c r="A52" s="26">
        <v>16</v>
      </c>
      <c r="B52" s="63">
        <v>1</v>
      </c>
      <c r="C52" s="64">
        <v>1</v>
      </c>
      <c r="D52" s="64">
        <v>1</v>
      </c>
      <c r="E52" s="64">
        <v>1</v>
      </c>
      <c r="F52" s="64">
        <v>1</v>
      </c>
      <c r="G52" s="64">
        <v>1</v>
      </c>
      <c r="H52" s="64">
        <v>1</v>
      </c>
      <c r="I52" s="64">
        <v>0.99877502147069763</v>
      </c>
      <c r="J52" s="64">
        <v>1</v>
      </c>
      <c r="K52" s="64">
        <v>1</v>
      </c>
      <c r="L52" s="64">
        <v>1</v>
      </c>
      <c r="M52" s="65">
        <v>1</v>
      </c>
    </row>
    <row r="53" spans="1:13" x14ac:dyDescent="0.25">
      <c r="A53" s="26">
        <v>15</v>
      </c>
      <c r="B53" s="63">
        <v>1</v>
      </c>
      <c r="C53" s="64">
        <v>1</v>
      </c>
      <c r="D53" s="64">
        <v>1</v>
      </c>
      <c r="E53" s="64">
        <v>1</v>
      </c>
      <c r="F53" s="64">
        <v>1</v>
      </c>
      <c r="G53" s="64">
        <v>1</v>
      </c>
      <c r="H53" s="64">
        <v>1</v>
      </c>
      <c r="I53" s="64">
        <v>0.99877502147069763</v>
      </c>
      <c r="J53" s="64">
        <v>1</v>
      </c>
      <c r="K53" s="64">
        <v>1</v>
      </c>
      <c r="L53" s="64">
        <v>1</v>
      </c>
      <c r="M53" s="65">
        <v>1</v>
      </c>
    </row>
    <row r="54" spans="1:13" x14ac:dyDescent="0.25">
      <c r="A54" s="26">
        <v>14</v>
      </c>
      <c r="B54" s="63">
        <v>1</v>
      </c>
      <c r="C54" s="64">
        <v>1</v>
      </c>
      <c r="D54" s="64">
        <v>1</v>
      </c>
      <c r="E54" s="64">
        <v>1</v>
      </c>
      <c r="F54" s="64">
        <v>1</v>
      </c>
      <c r="G54" s="64">
        <v>1</v>
      </c>
      <c r="H54" s="64">
        <v>1</v>
      </c>
      <c r="I54" s="64">
        <v>0.99877502147069763</v>
      </c>
      <c r="J54" s="64">
        <v>1</v>
      </c>
      <c r="K54" s="64">
        <v>1</v>
      </c>
      <c r="L54" s="64">
        <v>1</v>
      </c>
      <c r="M54" s="65">
        <v>1</v>
      </c>
    </row>
    <row r="55" spans="1:13" x14ac:dyDescent="0.25">
      <c r="A55" s="26">
        <v>13</v>
      </c>
      <c r="B55" s="63">
        <v>1</v>
      </c>
      <c r="C55" s="64">
        <v>1</v>
      </c>
      <c r="D55" s="64">
        <v>1</v>
      </c>
      <c r="E55" s="64">
        <v>1</v>
      </c>
      <c r="F55" s="64">
        <v>1</v>
      </c>
      <c r="G55" s="64">
        <v>1</v>
      </c>
      <c r="H55" s="64">
        <v>1</v>
      </c>
      <c r="I55" s="64">
        <v>0.99877502147069763</v>
      </c>
      <c r="J55" s="64">
        <v>1</v>
      </c>
      <c r="K55" s="64">
        <v>1</v>
      </c>
      <c r="L55" s="64">
        <v>1</v>
      </c>
      <c r="M55" s="65">
        <v>1</v>
      </c>
    </row>
    <row r="56" spans="1:13" x14ac:dyDescent="0.25">
      <c r="A56" s="26">
        <v>12</v>
      </c>
      <c r="B56" s="63">
        <v>1</v>
      </c>
      <c r="C56" s="64">
        <v>1</v>
      </c>
      <c r="D56" s="64">
        <v>1</v>
      </c>
      <c r="E56" s="64">
        <v>1</v>
      </c>
      <c r="F56" s="64">
        <v>1</v>
      </c>
      <c r="G56" s="64">
        <v>1</v>
      </c>
      <c r="H56" s="64">
        <v>1</v>
      </c>
      <c r="I56" s="64">
        <v>0.9983583724868933</v>
      </c>
      <c r="J56" s="64">
        <v>1</v>
      </c>
      <c r="K56" s="64">
        <v>1</v>
      </c>
      <c r="L56" s="64">
        <v>1</v>
      </c>
      <c r="M56" s="65">
        <v>1</v>
      </c>
    </row>
    <row r="57" spans="1:13" x14ac:dyDescent="0.25">
      <c r="A57" s="26">
        <v>11</v>
      </c>
      <c r="B57" s="63">
        <v>1</v>
      </c>
      <c r="C57" s="64">
        <v>1</v>
      </c>
      <c r="D57" s="64">
        <v>1</v>
      </c>
      <c r="E57" s="64">
        <v>1</v>
      </c>
      <c r="F57" s="64">
        <v>1</v>
      </c>
      <c r="G57" s="64">
        <v>1</v>
      </c>
      <c r="H57" s="64">
        <v>1</v>
      </c>
      <c r="I57" s="64">
        <v>0.98583902123777434</v>
      </c>
      <c r="J57" s="64">
        <v>1</v>
      </c>
      <c r="K57" s="64">
        <v>1</v>
      </c>
      <c r="L57" s="64">
        <v>1</v>
      </c>
      <c r="M57" s="65">
        <v>1</v>
      </c>
    </row>
    <row r="58" spans="1:13" x14ac:dyDescent="0.25">
      <c r="A58" s="26">
        <v>10</v>
      </c>
      <c r="B58" s="63">
        <v>1</v>
      </c>
      <c r="C58" s="64">
        <v>1</v>
      </c>
      <c r="D58" s="64">
        <v>1</v>
      </c>
      <c r="E58" s="64">
        <v>1</v>
      </c>
      <c r="F58" s="64">
        <v>1</v>
      </c>
      <c r="G58" s="64">
        <v>1</v>
      </c>
      <c r="H58" s="64">
        <v>1</v>
      </c>
      <c r="I58" s="64">
        <v>0.96121696772334053</v>
      </c>
      <c r="J58" s="64">
        <v>1</v>
      </c>
      <c r="K58" s="64">
        <v>1</v>
      </c>
      <c r="L58" s="64">
        <v>1</v>
      </c>
      <c r="M58" s="65">
        <v>1</v>
      </c>
    </row>
    <row r="59" spans="1:13" x14ac:dyDescent="0.25">
      <c r="A59" s="26">
        <v>9</v>
      </c>
      <c r="B59" s="63">
        <v>1</v>
      </c>
      <c r="C59" s="64">
        <v>0.99249564881027319</v>
      </c>
      <c r="D59" s="64">
        <v>1</v>
      </c>
      <c r="E59" s="64">
        <v>1</v>
      </c>
      <c r="F59" s="64">
        <v>1</v>
      </c>
      <c r="G59" s="64">
        <v>1</v>
      </c>
      <c r="H59" s="64">
        <v>1</v>
      </c>
      <c r="I59" s="64">
        <v>0.92449221194359188</v>
      </c>
      <c r="J59" s="64">
        <v>1</v>
      </c>
      <c r="K59" s="64">
        <v>0.98078591373486024</v>
      </c>
      <c r="L59" s="64">
        <v>0.99267790462922068</v>
      </c>
      <c r="M59" s="65">
        <v>1</v>
      </c>
    </row>
    <row r="60" spans="1:13" x14ac:dyDescent="0.25">
      <c r="A60" s="26">
        <v>8</v>
      </c>
      <c r="B60" s="63">
        <v>1</v>
      </c>
      <c r="C60" s="64">
        <v>0.95448628694049409</v>
      </c>
      <c r="D60" s="64">
        <v>0.9870640293182843</v>
      </c>
      <c r="E60" s="64">
        <v>1</v>
      </c>
      <c r="F60" s="64">
        <v>1</v>
      </c>
      <c r="G60" s="64">
        <v>1</v>
      </c>
      <c r="H60" s="64">
        <v>1</v>
      </c>
      <c r="I60" s="64">
        <v>0.87566475389852849</v>
      </c>
      <c r="J60" s="64">
        <v>0.97697822121354039</v>
      </c>
      <c r="K60" s="64">
        <v>0.94778863797689705</v>
      </c>
      <c r="L60" s="64">
        <v>0.96049428662712377</v>
      </c>
      <c r="M60" s="65">
        <v>1</v>
      </c>
    </row>
    <row r="61" spans="1:13" x14ac:dyDescent="0.25">
      <c r="A61" s="26">
        <v>7</v>
      </c>
      <c r="B61" s="63">
        <v>0.96715476789566257</v>
      </c>
      <c r="C61" s="64">
        <v>0.89782327605012036</v>
      </c>
      <c r="D61" s="64">
        <v>0.93439417370395694</v>
      </c>
      <c r="E61" s="64">
        <v>1</v>
      </c>
      <c r="F61" s="64">
        <v>0.99529754842672946</v>
      </c>
      <c r="G61" s="64">
        <v>0.98650947600126637</v>
      </c>
      <c r="H61" s="64">
        <v>0.99176079700601572</v>
      </c>
      <c r="I61" s="64">
        <v>0.81473459358815048</v>
      </c>
      <c r="J61" s="64">
        <v>0.9317836731089868</v>
      </c>
      <c r="K61" s="64">
        <v>0.90127040840970651</v>
      </c>
      <c r="L61" s="64">
        <v>0.91240289865650459</v>
      </c>
      <c r="M61" s="65">
        <v>0.96279376997597754</v>
      </c>
    </row>
    <row r="62" spans="1:13" x14ac:dyDescent="0.25">
      <c r="A62" s="26">
        <v>6</v>
      </c>
      <c r="B62" s="63">
        <v>0.9193878626165789</v>
      </c>
      <c r="C62" s="64">
        <v>0.82250661613915199</v>
      </c>
      <c r="D62" s="64">
        <v>0.86036939731684547</v>
      </c>
      <c r="E62" s="64">
        <v>0.95144720671595306</v>
      </c>
      <c r="F62" s="64">
        <v>0.94032166091643909</v>
      </c>
      <c r="G62" s="64">
        <v>0.93068983118336635</v>
      </c>
      <c r="H62" s="64">
        <v>0.93462884912925737</v>
      </c>
      <c r="I62" s="64">
        <v>0.74170173101245729</v>
      </c>
      <c r="J62" s="64">
        <v>0.86978935056917417</v>
      </c>
      <c r="K62" s="64">
        <v>0.84123122503328895</v>
      </c>
      <c r="L62" s="64">
        <v>0.84840374071736313</v>
      </c>
      <c r="M62" s="65">
        <v>0.90917042763004086</v>
      </c>
    </row>
    <row r="63" spans="1:13" x14ac:dyDescent="0.25">
      <c r="A63" s="26">
        <v>5</v>
      </c>
      <c r="B63" s="63">
        <v>0.85681858986259696</v>
      </c>
      <c r="C63" s="64">
        <v>0.72853630720758866</v>
      </c>
      <c r="D63" s="64">
        <v>0.76498970015694978</v>
      </c>
      <c r="E63" s="64">
        <v>0.88353966275503393</v>
      </c>
      <c r="F63" s="64">
        <v>0.86548868169741056</v>
      </c>
      <c r="G63" s="64">
        <v>0.85551023489546096</v>
      </c>
      <c r="H63" s="64">
        <v>0.85715674250878582</v>
      </c>
      <c r="I63" s="64">
        <v>0.65656616617144969</v>
      </c>
      <c r="J63" s="64">
        <v>0.7909952535941025</v>
      </c>
      <c r="K63" s="64">
        <v>0.76767108784764371</v>
      </c>
      <c r="L63" s="64">
        <v>0.7684968128096995</v>
      </c>
      <c r="M63" s="65">
        <v>0.83917941415770125</v>
      </c>
    </row>
    <row r="64" spans="1:13" x14ac:dyDescent="0.25">
      <c r="A64" s="26">
        <v>4</v>
      </c>
      <c r="B64" s="63">
        <v>0.77944694963371641</v>
      </c>
      <c r="C64" s="64">
        <v>0.61591234925543081</v>
      </c>
      <c r="D64" s="64">
        <v>0.64825508222426986</v>
      </c>
      <c r="E64" s="64">
        <v>0.79721502186342952</v>
      </c>
      <c r="F64" s="64">
        <v>0.77079861076964407</v>
      </c>
      <c r="G64" s="64">
        <v>0.76097068713755056</v>
      </c>
      <c r="H64" s="64">
        <v>0.75934447714460085</v>
      </c>
      <c r="I64" s="64">
        <v>0.55932789906512714</v>
      </c>
      <c r="J64" s="64">
        <v>0.69540138218377179</v>
      </c>
      <c r="K64" s="64">
        <v>0.68058999685277133</v>
      </c>
      <c r="L64" s="64">
        <v>0.6726821149335136</v>
      </c>
      <c r="M64" s="65">
        <v>0.75282072955895873</v>
      </c>
    </row>
    <row r="65" spans="1:13" x14ac:dyDescent="0.25">
      <c r="A65" s="26">
        <v>3</v>
      </c>
      <c r="B65" s="63">
        <v>0.68727294192993726</v>
      </c>
      <c r="C65" s="64">
        <v>0.48463474228267833</v>
      </c>
      <c r="D65" s="64">
        <v>0.51016554351880561</v>
      </c>
      <c r="E65" s="64">
        <v>0.69247328404113995</v>
      </c>
      <c r="F65" s="64">
        <v>0.65625144813313929</v>
      </c>
      <c r="G65" s="64">
        <v>0.64707118790963503</v>
      </c>
      <c r="H65" s="64">
        <v>0.64119205303670257</v>
      </c>
      <c r="I65" s="64">
        <v>0.44998692969348986</v>
      </c>
      <c r="J65" s="64">
        <v>0.58300773633818215</v>
      </c>
      <c r="K65" s="64">
        <v>0.57998795204867148</v>
      </c>
      <c r="L65" s="64">
        <v>0.5609596470888053</v>
      </c>
      <c r="M65" s="65">
        <v>0.65009437383381319</v>
      </c>
    </row>
    <row r="66" spans="1:13" x14ac:dyDescent="0.25">
      <c r="A66" s="26">
        <v>2</v>
      </c>
      <c r="B66" s="63">
        <v>0.58029656675125962</v>
      </c>
      <c r="C66" s="64">
        <v>0.33470348628933094</v>
      </c>
      <c r="D66" s="64">
        <v>0.35072108404055724</v>
      </c>
      <c r="E66" s="64">
        <v>0.56931444928816499</v>
      </c>
      <c r="F66" s="64">
        <v>0.52184719378789657</v>
      </c>
      <c r="G66" s="64">
        <v>0.51381173721171425</v>
      </c>
      <c r="H66" s="64">
        <v>0.50269947018509109</v>
      </c>
      <c r="I66" s="64">
        <v>0.32854325805653783</v>
      </c>
      <c r="J66" s="64">
        <v>0.45381431605733347</v>
      </c>
      <c r="K66" s="64">
        <v>0.46586495343534434</v>
      </c>
      <c r="L66" s="64">
        <v>0.43332940927557478</v>
      </c>
      <c r="M66" s="65">
        <v>0.53100034698226484</v>
      </c>
    </row>
    <row r="67" spans="1:13" x14ac:dyDescent="0.25">
      <c r="A67" s="26">
        <v>1</v>
      </c>
      <c r="B67" s="66">
        <v>0.45851782409768332</v>
      </c>
      <c r="C67" s="67">
        <v>0.16611858127538895</v>
      </c>
      <c r="D67" s="67">
        <v>0.16992170378952456</v>
      </c>
      <c r="E67" s="67">
        <v>0.42773851760450482</v>
      </c>
      <c r="F67" s="67">
        <v>0.36758584773391556</v>
      </c>
      <c r="G67" s="67">
        <v>0.36119233504378834</v>
      </c>
      <c r="H67" s="67">
        <v>0.3438667285897663</v>
      </c>
      <c r="I67" s="67">
        <v>0.19499688415427097</v>
      </c>
      <c r="J67" s="67">
        <v>0.3078211213412258</v>
      </c>
      <c r="K67" s="67">
        <v>0.33822100101278985</v>
      </c>
      <c r="L67" s="67">
        <v>0.28979140149382199</v>
      </c>
      <c r="M67" s="68">
        <v>0.39553864900431357</v>
      </c>
    </row>
    <row r="68" spans="1:13" x14ac:dyDescent="0.25">
      <c r="B68" s="2"/>
      <c r="C68" s="2"/>
      <c r="D68" s="2"/>
      <c r="E68" s="2"/>
      <c r="F68" s="2"/>
      <c r="G68" s="2"/>
      <c r="H68" s="2"/>
      <c r="I68" s="2"/>
      <c r="J68" s="2"/>
      <c r="K68" s="2"/>
      <c r="L68" s="2"/>
      <c r="M68" s="2"/>
    </row>
    <row r="69" spans="1:13" x14ac:dyDescent="0.25">
      <c r="A69" s="25" t="s">
        <v>48</v>
      </c>
      <c r="B69" s="27">
        <v>4</v>
      </c>
      <c r="C69" s="27">
        <v>5</v>
      </c>
      <c r="D69" s="27">
        <v>6</v>
      </c>
      <c r="E69" s="27">
        <v>7</v>
      </c>
      <c r="F69" s="27">
        <v>8</v>
      </c>
      <c r="G69" s="27">
        <v>9</v>
      </c>
      <c r="H69" s="27">
        <v>10</v>
      </c>
      <c r="I69" s="27">
        <v>11</v>
      </c>
      <c r="J69" s="27">
        <v>12</v>
      </c>
      <c r="K69" s="27">
        <v>1</v>
      </c>
      <c r="L69" s="27">
        <v>2</v>
      </c>
      <c r="M69" s="27">
        <v>3</v>
      </c>
    </row>
    <row r="70" spans="1:13" x14ac:dyDescent="0.25">
      <c r="A70" s="26">
        <v>20</v>
      </c>
      <c r="B70" s="60">
        <v>1</v>
      </c>
      <c r="C70" s="61">
        <v>1</v>
      </c>
      <c r="D70" s="61">
        <v>1</v>
      </c>
      <c r="E70" s="61">
        <v>1</v>
      </c>
      <c r="F70" s="61">
        <v>1</v>
      </c>
      <c r="G70" s="61">
        <v>1</v>
      </c>
      <c r="H70" s="61">
        <v>1</v>
      </c>
      <c r="I70" s="61">
        <v>1</v>
      </c>
      <c r="J70" s="61">
        <v>1</v>
      </c>
      <c r="K70" s="61">
        <v>0.99337786793177085</v>
      </c>
      <c r="L70" s="61">
        <v>1</v>
      </c>
      <c r="M70" s="62">
        <v>1</v>
      </c>
    </row>
    <row r="71" spans="1:13" x14ac:dyDescent="0.25">
      <c r="A71" s="26">
        <v>19</v>
      </c>
      <c r="B71" s="63">
        <v>1</v>
      </c>
      <c r="C71" s="64">
        <v>1</v>
      </c>
      <c r="D71" s="64">
        <v>1</v>
      </c>
      <c r="E71" s="64">
        <v>1</v>
      </c>
      <c r="F71" s="64">
        <v>1</v>
      </c>
      <c r="G71" s="64">
        <v>1</v>
      </c>
      <c r="H71" s="64">
        <v>1</v>
      </c>
      <c r="I71" s="64">
        <v>1</v>
      </c>
      <c r="J71" s="64">
        <v>1</v>
      </c>
      <c r="K71" s="64">
        <v>0.99337786793177085</v>
      </c>
      <c r="L71" s="64">
        <v>1</v>
      </c>
      <c r="M71" s="65">
        <v>1</v>
      </c>
    </row>
    <row r="72" spans="1:13" x14ac:dyDescent="0.25">
      <c r="A72" s="26">
        <v>18</v>
      </c>
      <c r="B72" s="63">
        <v>1</v>
      </c>
      <c r="C72" s="64">
        <v>1</v>
      </c>
      <c r="D72" s="64">
        <v>1</v>
      </c>
      <c r="E72" s="64">
        <v>1</v>
      </c>
      <c r="F72" s="64">
        <v>1</v>
      </c>
      <c r="G72" s="64">
        <v>1</v>
      </c>
      <c r="H72" s="64">
        <v>1</v>
      </c>
      <c r="I72" s="64">
        <v>1</v>
      </c>
      <c r="J72" s="64">
        <v>1</v>
      </c>
      <c r="K72" s="64">
        <v>0.99337786793177085</v>
      </c>
      <c r="L72" s="64">
        <v>1</v>
      </c>
      <c r="M72" s="65">
        <v>1</v>
      </c>
    </row>
    <row r="73" spans="1:13" x14ac:dyDescent="0.25">
      <c r="A73" s="26">
        <v>17</v>
      </c>
      <c r="B73" s="63">
        <v>1</v>
      </c>
      <c r="C73" s="64">
        <v>1</v>
      </c>
      <c r="D73" s="64">
        <v>1</v>
      </c>
      <c r="E73" s="64">
        <v>1</v>
      </c>
      <c r="F73" s="64">
        <v>1</v>
      </c>
      <c r="G73" s="64">
        <v>1</v>
      </c>
      <c r="H73" s="64">
        <v>1</v>
      </c>
      <c r="I73" s="64">
        <v>1</v>
      </c>
      <c r="J73" s="64">
        <v>1</v>
      </c>
      <c r="K73" s="64">
        <v>0.99337786793177085</v>
      </c>
      <c r="L73" s="64">
        <v>1</v>
      </c>
      <c r="M73" s="65">
        <v>1</v>
      </c>
    </row>
    <row r="74" spans="1:13" x14ac:dyDescent="0.25">
      <c r="A74" s="26">
        <v>16</v>
      </c>
      <c r="B74" s="63">
        <v>1</v>
      </c>
      <c r="C74" s="64">
        <v>1</v>
      </c>
      <c r="D74" s="64">
        <v>1</v>
      </c>
      <c r="E74" s="64">
        <v>1</v>
      </c>
      <c r="F74" s="64">
        <v>1</v>
      </c>
      <c r="G74" s="64">
        <v>1</v>
      </c>
      <c r="H74" s="64">
        <v>1</v>
      </c>
      <c r="I74" s="64">
        <v>1</v>
      </c>
      <c r="J74" s="64">
        <v>1</v>
      </c>
      <c r="K74" s="64">
        <v>0.99337786793177085</v>
      </c>
      <c r="L74" s="64">
        <v>1</v>
      </c>
      <c r="M74" s="65">
        <v>1</v>
      </c>
    </row>
    <row r="75" spans="1:13" x14ac:dyDescent="0.25">
      <c r="A75" s="26">
        <v>15</v>
      </c>
      <c r="B75" s="63">
        <v>1</v>
      </c>
      <c r="C75" s="64">
        <v>1</v>
      </c>
      <c r="D75" s="64">
        <v>1</v>
      </c>
      <c r="E75" s="64">
        <v>1</v>
      </c>
      <c r="F75" s="64">
        <v>1</v>
      </c>
      <c r="G75" s="64">
        <v>1</v>
      </c>
      <c r="H75" s="64">
        <v>1</v>
      </c>
      <c r="I75" s="64">
        <v>1</v>
      </c>
      <c r="J75" s="64">
        <v>1</v>
      </c>
      <c r="K75" s="64">
        <v>0.99337786793177085</v>
      </c>
      <c r="L75" s="64">
        <v>1</v>
      </c>
      <c r="M75" s="65">
        <v>1</v>
      </c>
    </row>
    <row r="76" spans="1:13" x14ac:dyDescent="0.25">
      <c r="A76" s="26">
        <v>14</v>
      </c>
      <c r="B76" s="63">
        <v>1</v>
      </c>
      <c r="C76" s="64">
        <v>1</v>
      </c>
      <c r="D76" s="64">
        <v>1</v>
      </c>
      <c r="E76" s="64">
        <v>1</v>
      </c>
      <c r="F76" s="64">
        <v>1</v>
      </c>
      <c r="G76" s="64">
        <v>1</v>
      </c>
      <c r="H76" s="64">
        <v>1</v>
      </c>
      <c r="I76" s="64">
        <v>1</v>
      </c>
      <c r="J76" s="64">
        <v>1</v>
      </c>
      <c r="K76" s="64">
        <v>0.99337786793177085</v>
      </c>
      <c r="L76" s="64">
        <v>1</v>
      </c>
      <c r="M76" s="65">
        <v>1</v>
      </c>
    </row>
    <row r="77" spans="1:13" x14ac:dyDescent="0.25">
      <c r="A77" s="26">
        <v>13</v>
      </c>
      <c r="B77" s="63">
        <v>1</v>
      </c>
      <c r="C77" s="64">
        <v>1</v>
      </c>
      <c r="D77" s="64">
        <v>1</v>
      </c>
      <c r="E77" s="64">
        <v>1</v>
      </c>
      <c r="F77" s="64">
        <v>1</v>
      </c>
      <c r="G77" s="64">
        <v>1</v>
      </c>
      <c r="H77" s="64">
        <v>1</v>
      </c>
      <c r="I77" s="64">
        <v>1</v>
      </c>
      <c r="J77" s="64">
        <v>1</v>
      </c>
      <c r="K77" s="64">
        <v>0.99337786793177085</v>
      </c>
      <c r="L77" s="64">
        <v>1</v>
      </c>
      <c r="M77" s="65">
        <v>1</v>
      </c>
    </row>
    <row r="78" spans="1:13" x14ac:dyDescent="0.25">
      <c r="A78" s="26">
        <v>12</v>
      </c>
      <c r="B78" s="63">
        <v>1</v>
      </c>
      <c r="C78" s="64">
        <v>1</v>
      </c>
      <c r="D78" s="64">
        <v>1</v>
      </c>
      <c r="E78" s="64">
        <v>1</v>
      </c>
      <c r="F78" s="64">
        <v>1</v>
      </c>
      <c r="G78" s="64">
        <v>1</v>
      </c>
      <c r="H78" s="64">
        <v>1</v>
      </c>
      <c r="I78" s="64">
        <v>1</v>
      </c>
      <c r="J78" s="64">
        <v>1</v>
      </c>
      <c r="K78" s="64">
        <v>0.99337786793177085</v>
      </c>
      <c r="L78" s="64">
        <v>1</v>
      </c>
      <c r="M78" s="65">
        <v>1</v>
      </c>
    </row>
    <row r="79" spans="1:13" x14ac:dyDescent="0.25">
      <c r="A79" s="26">
        <v>11</v>
      </c>
      <c r="B79" s="63">
        <v>1</v>
      </c>
      <c r="C79" s="64">
        <v>1</v>
      </c>
      <c r="D79" s="64">
        <v>1</v>
      </c>
      <c r="E79" s="64">
        <v>1</v>
      </c>
      <c r="F79" s="64">
        <v>1</v>
      </c>
      <c r="G79" s="64">
        <v>1</v>
      </c>
      <c r="H79" s="64">
        <v>1</v>
      </c>
      <c r="I79" s="64">
        <v>1</v>
      </c>
      <c r="J79" s="64">
        <v>1</v>
      </c>
      <c r="K79" s="64">
        <v>0.98839383330550423</v>
      </c>
      <c r="L79" s="64">
        <v>1</v>
      </c>
      <c r="M79" s="65">
        <v>1</v>
      </c>
    </row>
    <row r="80" spans="1:13" x14ac:dyDescent="0.25">
      <c r="A80" s="26">
        <v>10</v>
      </c>
      <c r="B80" s="63">
        <v>1</v>
      </c>
      <c r="C80" s="64">
        <v>1</v>
      </c>
      <c r="D80" s="64">
        <v>1</v>
      </c>
      <c r="E80" s="64">
        <v>1</v>
      </c>
      <c r="F80" s="64">
        <v>1</v>
      </c>
      <c r="G80" s="64">
        <v>1</v>
      </c>
      <c r="H80" s="64">
        <v>1</v>
      </c>
      <c r="I80" s="64">
        <v>1</v>
      </c>
      <c r="J80" s="64">
        <v>1</v>
      </c>
      <c r="K80" s="64">
        <v>0.97260166026050698</v>
      </c>
      <c r="L80" s="64">
        <v>0.99500713140291874</v>
      </c>
      <c r="M80" s="65">
        <v>1</v>
      </c>
    </row>
    <row r="81" spans="1:13" x14ac:dyDescent="0.25">
      <c r="A81" s="26">
        <v>9</v>
      </c>
      <c r="B81" s="63">
        <v>1</v>
      </c>
      <c r="C81" s="64">
        <v>1</v>
      </c>
      <c r="D81" s="64">
        <v>1</v>
      </c>
      <c r="E81" s="64">
        <v>1</v>
      </c>
      <c r="F81" s="64">
        <v>1</v>
      </c>
      <c r="G81" s="64">
        <v>1</v>
      </c>
      <c r="H81" s="64">
        <v>1</v>
      </c>
      <c r="I81" s="64">
        <v>1</v>
      </c>
      <c r="J81" s="64">
        <v>0.99675055917862077</v>
      </c>
      <c r="K81" s="64">
        <v>0.94600134879677933</v>
      </c>
      <c r="L81" s="64">
        <v>0.98010824288772114</v>
      </c>
      <c r="M81" s="65">
        <v>1</v>
      </c>
    </row>
    <row r="82" spans="1:13" x14ac:dyDescent="0.25">
      <c r="A82" s="26">
        <v>8</v>
      </c>
      <c r="B82" s="63">
        <v>0.98511962440768785</v>
      </c>
      <c r="C82" s="64">
        <v>0.99607760494848652</v>
      </c>
      <c r="D82" s="64">
        <v>0.99723664017037628</v>
      </c>
      <c r="E82" s="64">
        <v>1</v>
      </c>
      <c r="F82" s="64">
        <v>1</v>
      </c>
      <c r="G82" s="64">
        <v>1</v>
      </c>
      <c r="H82" s="64">
        <v>1</v>
      </c>
      <c r="I82" s="64">
        <v>0.99236415321528382</v>
      </c>
      <c r="J82" s="64">
        <v>0.98003801722113026</v>
      </c>
      <c r="K82" s="64">
        <v>0.90859289891432127</v>
      </c>
      <c r="L82" s="64">
        <v>0.95721168194087902</v>
      </c>
      <c r="M82" s="65">
        <v>1</v>
      </c>
    </row>
    <row r="83" spans="1:13" x14ac:dyDescent="0.25">
      <c r="A83" s="26">
        <v>7</v>
      </c>
      <c r="B83" s="63">
        <v>0.95797913941954116</v>
      </c>
      <c r="C83" s="64">
        <v>0.96722659406278377</v>
      </c>
      <c r="D83" s="64">
        <v>0.96297977149892056</v>
      </c>
      <c r="E83" s="64">
        <v>1</v>
      </c>
      <c r="F83" s="64">
        <v>0.99934800303235116</v>
      </c>
      <c r="G83" s="64">
        <v>0.99264428283611728</v>
      </c>
      <c r="H83" s="64">
        <v>0.9959448278593076</v>
      </c>
      <c r="I83" s="64">
        <v>0.97459101578843621</v>
      </c>
      <c r="J83" s="64">
        <v>0.95474842554637762</v>
      </c>
      <c r="K83" s="64">
        <v>0.8603763106131328</v>
      </c>
      <c r="L83" s="64">
        <v>0.92631744856239262</v>
      </c>
      <c r="M83" s="65">
        <v>0.99423539698892405</v>
      </c>
    </row>
    <row r="84" spans="1:13" x14ac:dyDescent="0.25">
      <c r="A84" s="26">
        <v>6</v>
      </c>
      <c r="B84" s="63">
        <v>0.92075774167406432</v>
      </c>
      <c r="C84" s="64">
        <v>0.92560383022380655</v>
      </c>
      <c r="D84" s="64">
        <v>0.91381369601584783</v>
      </c>
      <c r="E84" s="64">
        <v>0.97418825150128885</v>
      </c>
      <c r="F84" s="64">
        <v>0.96575598733322066</v>
      </c>
      <c r="G84" s="64">
        <v>0.95890413010742015</v>
      </c>
      <c r="H84" s="64">
        <v>0.96931094220989356</v>
      </c>
      <c r="I84" s="64">
        <v>0.94955596614781856</v>
      </c>
      <c r="J84" s="64">
        <v>0.92088178415436328</v>
      </c>
      <c r="K84" s="64">
        <v>0.80135158389321393</v>
      </c>
      <c r="L84" s="64">
        <v>0.88742554275226193</v>
      </c>
      <c r="M84" s="65">
        <v>0.96625249260526425</v>
      </c>
    </row>
    <row r="85" spans="1:13" x14ac:dyDescent="0.25">
      <c r="A85" s="26">
        <v>5</v>
      </c>
      <c r="B85" s="63">
        <v>0.87345543117125757</v>
      </c>
      <c r="C85" s="64">
        <v>0.87120931343155461</v>
      </c>
      <c r="D85" s="64">
        <v>0.84973841372115788</v>
      </c>
      <c r="E85" s="64">
        <v>0.93764954965185976</v>
      </c>
      <c r="F85" s="64">
        <v>0.91979610006870482</v>
      </c>
      <c r="G85" s="64">
        <v>0.91338166592846493</v>
      </c>
      <c r="H85" s="64">
        <v>0.93320993806258223</v>
      </c>
      <c r="I85" s="64">
        <v>0.9172590042934311</v>
      </c>
      <c r="J85" s="64">
        <v>0.87843809304508691</v>
      </c>
      <c r="K85" s="64">
        <v>0.73151871875456487</v>
      </c>
      <c r="L85" s="64">
        <v>0.84053596451048662</v>
      </c>
      <c r="M85" s="65">
        <v>0.92844420585796084</v>
      </c>
    </row>
    <row r="86" spans="1:13" x14ac:dyDescent="0.25">
      <c r="A86" s="26">
        <v>4</v>
      </c>
      <c r="B86" s="63">
        <v>0.81607220791112078</v>
      </c>
      <c r="C86" s="64">
        <v>0.80404304368602797</v>
      </c>
      <c r="D86" s="64">
        <v>0.77075392461485115</v>
      </c>
      <c r="E86" s="64">
        <v>0.89116169261451672</v>
      </c>
      <c r="F86" s="64">
        <v>0.86146834123880378</v>
      </c>
      <c r="G86" s="64">
        <v>0.85607689029925171</v>
      </c>
      <c r="H86" s="64">
        <v>0.88764181541737375</v>
      </c>
      <c r="I86" s="64">
        <v>0.87770013022527371</v>
      </c>
      <c r="J86" s="64">
        <v>0.82741735221854862</v>
      </c>
      <c r="K86" s="64">
        <v>0.65087771519718518</v>
      </c>
      <c r="L86" s="64">
        <v>0.78564871383706725</v>
      </c>
      <c r="M86" s="65">
        <v>0.88081053674701404</v>
      </c>
    </row>
    <row r="87" spans="1:13" x14ac:dyDescent="0.25">
      <c r="A87" s="26">
        <v>3</v>
      </c>
      <c r="B87" s="63">
        <v>0.74860807189365408</v>
      </c>
      <c r="C87" s="64">
        <v>0.72410502098722684</v>
      </c>
      <c r="D87" s="64">
        <v>0.67686022869692719</v>
      </c>
      <c r="E87" s="64">
        <v>0.83472468038925973</v>
      </c>
      <c r="F87" s="64">
        <v>0.79077271084351741</v>
      </c>
      <c r="G87" s="64">
        <v>0.7869898032197804</v>
      </c>
      <c r="H87" s="64">
        <v>0.8326065742742681</v>
      </c>
      <c r="I87" s="64">
        <v>0.83087934394334639</v>
      </c>
      <c r="J87" s="64">
        <v>0.7678195616747483</v>
      </c>
      <c r="K87" s="64">
        <v>0.5594285732210752</v>
      </c>
      <c r="L87" s="64">
        <v>0.72276379073200347</v>
      </c>
      <c r="M87" s="65">
        <v>0.82335148527242374</v>
      </c>
    </row>
    <row r="88" spans="1:13" x14ac:dyDescent="0.25">
      <c r="A88" s="26">
        <v>2</v>
      </c>
      <c r="B88" s="63">
        <v>0.67106302311885735</v>
      </c>
      <c r="C88" s="64">
        <v>0.6313952453351509</v>
      </c>
      <c r="D88" s="64">
        <v>0.56805732596738623</v>
      </c>
      <c r="E88" s="64">
        <v>0.76833851297608879</v>
      </c>
      <c r="F88" s="64">
        <v>0.70770920888284583</v>
      </c>
      <c r="G88" s="64">
        <v>0.70612040469005133</v>
      </c>
      <c r="H88" s="64">
        <v>0.76810421463326528</v>
      </c>
      <c r="I88" s="64">
        <v>0.77679664544764915</v>
      </c>
      <c r="J88" s="64">
        <v>0.69964472141368605</v>
      </c>
      <c r="K88" s="64">
        <v>0.45717129282623481</v>
      </c>
      <c r="L88" s="64">
        <v>0.6518811951952953</v>
      </c>
      <c r="M88" s="65">
        <v>0.75606705143419006</v>
      </c>
    </row>
    <row r="89" spans="1:13" x14ac:dyDescent="0.25">
      <c r="A89" s="26">
        <v>1</v>
      </c>
      <c r="B89" s="66">
        <v>0.5834370615867307</v>
      </c>
      <c r="C89" s="67">
        <v>0.52591371672980036</v>
      </c>
      <c r="D89" s="67">
        <v>0.44434521642622832</v>
      </c>
      <c r="E89" s="67">
        <v>0.69200319037500391</v>
      </c>
      <c r="F89" s="67">
        <v>0.61227783535678904</v>
      </c>
      <c r="G89" s="67">
        <v>0.61346869471006404</v>
      </c>
      <c r="H89" s="67">
        <v>0.69413473649436519</v>
      </c>
      <c r="I89" s="67">
        <v>0.71545203473818197</v>
      </c>
      <c r="J89" s="67">
        <v>0.622892831435362</v>
      </c>
      <c r="K89" s="67">
        <v>0.34410587401266401</v>
      </c>
      <c r="L89" s="67">
        <v>0.57300092722694274</v>
      </c>
      <c r="M89" s="68">
        <v>0.67895723523231288</v>
      </c>
    </row>
    <row r="90" spans="1:13" x14ac:dyDescent="0.25">
      <c r="B90" s="2"/>
      <c r="C90" s="2"/>
      <c r="D90" s="2"/>
      <c r="E90" s="2"/>
      <c r="F90" s="2"/>
      <c r="G90" s="2"/>
      <c r="H90" s="2"/>
      <c r="I90" s="2"/>
      <c r="J90" s="2"/>
      <c r="K90" s="2"/>
      <c r="L90" s="2"/>
      <c r="M90" s="2"/>
    </row>
    <row r="91" spans="1:13" x14ac:dyDescent="0.25">
      <c r="A91" s="25" t="s">
        <v>49</v>
      </c>
      <c r="B91" s="27">
        <v>4</v>
      </c>
      <c r="C91" s="27">
        <v>5</v>
      </c>
      <c r="D91" s="27">
        <v>6</v>
      </c>
      <c r="E91" s="27">
        <v>7</v>
      </c>
      <c r="F91" s="27">
        <v>8</v>
      </c>
      <c r="G91" s="27">
        <v>9</v>
      </c>
      <c r="H91" s="27">
        <v>10</v>
      </c>
      <c r="I91" s="27">
        <v>11</v>
      </c>
      <c r="J91" s="27">
        <v>12</v>
      </c>
      <c r="K91" s="27">
        <v>1</v>
      </c>
      <c r="L91" s="27">
        <v>2</v>
      </c>
      <c r="M91" s="27">
        <v>3</v>
      </c>
    </row>
    <row r="92" spans="1:13" x14ac:dyDescent="0.25">
      <c r="A92" s="26">
        <v>20</v>
      </c>
      <c r="B92" s="60">
        <v>1</v>
      </c>
      <c r="C92" s="61">
        <v>1</v>
      </c>
      <c r="D92" s="61">
        <v>1</v>
      </c>
      <c r="E92" s="61">
        <v>1</v>
      </c>
      <c r="F92" s="61">
        <v>1</v>
      </c>
      <c r="G92" s="61">
        <v>1</v>
      </c>
      <c r="H92" s="61">
        <v>1</v>
      </c>
      <c r="I92" s="61">
        <v>1</v>
      </c>
      <c r="J92" s="61">
        <v>0.97865453961139415</v>
      </c>
      <c r="K92" s="61">
        <v>1</v>
      </c>
      <c r="L92" s="61">
        <v>1</v>
      </c>
      <c r="M92" s="62">
        <v>1</v>
      </c>
    </row>
    <row r="93" spans="1:13" x14ac:dyDescent="0.25">
      <c r="A93" s="26">
        <v>19</v>
      </c>
      <c r="B93" s="63">
        <v>1</v>
      </c>
      <c r="C93" s="64">
        <v>1</v>
      </c>
      <c r="D93" s="64">
        <v>1</v>
      </c>
      <c r="E93" s="64">
        <v>1</v>
      </c>
      <c r="F93" s="64">
        <v>1</v>
      </c>
      <c r="G93" s="64">
        <v>1</v>
      </c>
      <c r="H93" s="64">
        <v>1</v>
      </c>
      <c r="I93" s="64">
        <v>1</v>
      </c>
      <c r="J93" s="64">
        <v>0.97865453961139415</v>
      </c>
      <c r="K93" s="64">
        <v>1</v>
      </c>
      <c r="L93" s="64">
        <v>1</v>
      </c>
      <c r="M93" s="65">
        <v>1</v>
      </c>
    </row>
    <row r="94" spans="1:13" x14ac:dyDescent="0.25">
      <c r="A94" s="26">
        <v>18</v>
      </c>
      <c r="B94" s="63">
        <v>1</v>
      </c>
      <c r="C94" s="64">
        <v>1</v>
      </c>
      <c r="D94" s="64">
        <v>1</v>
      </c>
      <c r="E94" s="64">
        <v>1</v>
      </c>
      <c r="F94" s="64">
        <v>1</v>
      </c>
      <c r="G94" s="64">
        <v>1</v>
      </c>
      <c r="H94" s="64">
        <v>1</v>
      </c>
      <c r="I94" s="64">
        <v>1</v>
      </c>
      <c r="J94" s="64">
        <v>0.97865453961139415</v>
      </c>
      <c r="K94" s="64">
        <v>1</v>
      </c>
      <c r="L94" s="64">
        <v>1</v>
      </c>
      <c r="M94" s="65">
        <v>1</v>
      </c>
    </row>
    <row r="95" spans="1:13" x14ac:dyDescent="0.25">
      <c r="A95" s="26">
        <v>17</v>
      </c>
      <c r="B95" s="63">
        <v>1</v>
      </c>
      <c r="C95" s="64">
        <v>1</v>
      </c>
      <c r="D95" s="64">
        <v>1</v>
      </c>
      <c r="E95" s="64">
        <v>1</v>
      </c>
      <c r="F95" s="64">
        <v>1</v>
      </c>
      <c r="G95" s="64">
        <v>1</v>
      </c>
      <c r="H95" s="64">
        <v>1</v>
      </c>
      <c r="I95" s="64">
        <v>1</v>
      </c>
      <c r="J95" s="64">
        <v>0.97865453961139415</v>
      </c>
      <c r="K95" s="64">
        <v>1</v>
      </c>
      <c r="L95" s="64">
        <v>1</v>
      </c>
      <c r="M95" s="65">
        <v>1</v>
      </c>
    </row>
    <row r="96" spans="1:13" x14ac:dyDescent="0.25">
      <c r="A96" s="26">
        <v>16</v>
      </c>
      <c r="B96" s="63">
        <v>1</v>
      </c>
      <c r="C96" s="64">
        <v>1</v>
      </c>
      <c r="D96" s="64">
        <v>1</v>
      </c>
      <c r="E96" s="64">
        <v>1</v>
      </c>
      <c r="F96" s="64">
        <v>1</v>
      </c>
      <c r="G96" s="64">
        <v>1</v>
      </c>
      <c r="H96" s="64">
        <v>1</v>
      </c>
      <c r="I96" s="64">
        <v>1</v>
      </c>
      <c r="J96" s="64">
        <v>0.97865453961139415</v>
      </c>
      <c r="K96" s="64">
        <v>1</v>
      </c>
      <c r="L96" s="64">
        <v>1</v>
      </c>
      <c r="M96" s="65">
        <v>1</v>
      </c>
    </row>
    <row r="97" spans="1:13" x14ac:dyDescent="0.25">
      <c r="A97" s="26">
        <v>15</v>
      </c>
      <c r="B97" s="63">
        <v>1</v>
      </c>
      <c r="C97" s="64">
        <v>1</v>
      </c>
      <c r="D97" s="64">
        <v>1</v>
      </c>
      <c r="E97" s="64">
        <v>1</v>
      </c>
      <c r="F97" s="64">
        <v>1</v>
      </c>
      <c r="G97" s="64">
        <v>1</v>
      </c>
      <c r="H97" s="64">
        <v>1</v>
      </c>
      <c r="I97" s="64">
        <v>1</v>
      </c>
      <c r="J97" s="64">
        <v>0.97865453961139415</v>
      </c>
      <c r="K97" s="64">
        <v>1</v>
      </c>
      <c r="L97" s="64">
        <v>1</v>
      </c>
      <c r="M97" s="65">
        <v>1</v>
      </c>
    </row>
    <row r="98" spans="1:13" x14ac:dyDescent="0.25">
      <c r="A98" s="26">
        <v>14</v>
      </c>
      <c r="B98" s="63">
        <v>1</v>
      </c>
      <c r="C98" s="64">
        <v>1</v>
      </c>
      <c r="D98" s="64">
        <v>1</v>
      </c>
      <c r="E98" s="64">
        <v>1</v>
      </c>
      <c r="F98" s="64">
        <v>1</v>
      </c>
      <c r="G98" s="64">
        <v>1</v>
      </c>
      <c r="H98" s="64">
        <v>1</v>
      </c>
      <c r="I98" s="64">
        <v>1</v>
      </c>
      <c r="J98" s="64">
        <v>0.97865453961139415</v>
      </c>
      <c r="K98" s="64">
        <v>1</v>
      </c>
      <c r="L98" s="64">
        <v>1</v>
      </c>
      <c r="M98" s="65">
        <v>1</v>
      </c>
    </row>
    <row r="99" spans="1:13" x14ac:dyDescent="0.25">
      <c r="A99" s="26">
        <v>13</v>
      </c>
      <c r="B99" s="63">
        <v>1</v>
      </c>
      <c r="C99" s="64">
        <v>1</v>
      </c>
      <c r="D99" s="64">
        <v>1</v>
      </c>
      <c r="E99" s="64">
        <v>1</v>
      </c>
      <c r="F99" s="64">
        <v>1</v>
      </c>
      <c r="G99" s="64">
        <v>1</v>
      </c>
      <c r="H99" s="64">
        <v>1</v>
      </c>
      <c r="I99" s="64">
        <v>1</v>
      </c>
      <c r="J99" s="64">
        <v>0.97865453961139415</v>
      </c>
      <c r="K99" s="64">
        <v>1</v>
      </c>
      <c r="L99" s="64">
        <v>1</v>
      </c>
      <c r="M99" s="65">
        <v>1</v>
      </c>
    </row>
    <row r="100" spans="1:13" x14ac:dyDescent="0.25">
      <c r="A100" s="26">
        <v>12</v>
      </c>
      <c r="B100" s="63">
        <v>1</v>
      </c>
      <c r="C100" s="64">
        <v>1</v>
      </c>
      <c r="D100" s="64">
        <v>1</v>
      </c>
      <c r="E100" s="64">
        <v>1</v>
      </c>
      <c r="F100" s="64">
        <v>1</v>
      </c>
      <c r="G100" s="64">
        <v>1</v>
      </c>
      <c r="H100" s="64">
        <v>1</v>
      </c>
      <c r="I100" s="64">
        <v>1</v>
      </c>
      <c r="J100" s="64">
        <v>0.97865453961139415</v>
      </c>
      <c r="K100" s="64">
        <v>1</v>
      </c>
      <c r="L100" s="64">
        <v>1</v>
      </c>
      <c r="M100" s="65">
        <v>1</v>
      </c>
    </row>
    <row r="101" spans="1:13" x14ac:dyDescent="0.25">
      <c r="A101" s="26">
        <v>11</v>
      </c>
      <c r="B101" s="63">
        <v>1</v>
      </c>
      <c r="C101" s="64">
        <v>1</v>
      </c>
      <c r="D101" s="64">
        <v>1</v>
      </c>
      <c r="E101" s="64">
        <v>1</v>
      </c>
      <c r="F101" s="64">
        <v>1</v>
      </c>
      <c r="G101" s="64">
        <v>1</v>
      </c>
      <c r="H101" s="64">
        <v>1</v>
      </c>
      <c r="I101" s="64">
        <v>1</v>
      </c>
      <c r="J101" s="64">
        <v>0.97865453961139415</v>
      </c>
      <c r="K101" s="64">
        <v>1</v>
      </c>
      <c r="L101" s="64">
        <v>0.99872166031249265</v>
      </c>
      <c r="M101" s="65">
        <v>1</v>
      </c>
    </row>
    <row r="102" spans="1:13" x14ac:dyDescent="0.25">
      <c r="A102" s="26">
        <v>10</v>
      </c>
      <c r="B102" s="63">
        <v>0.99934920836165841</v>
      </c>
      <c r="C102" s="64">
        <v>0.99899263421242546</v>
      </c>
      <c r="D102" s="64">
        <v>1</v>
      </c>
      <c r="E102" s="64">
        <v>1</v>
      </c>
      <c r="F102" s="64">
        <v>1</v>
      </c>
      <c r="G102" s="64">
        <v>1</v>
      </c>
      <c r="H102" s="64">
        <v>1</v>
      </c>
      <c r="I102" s="64">
        <v>1</v>
      </c>
      <c r="J102" s="64">
        <v>0.97696163945652814</v>
      </c>
      <c r="K102" s="64">
        <v>1</v>
      </c>
      <c r="L102" s="64">
        <v>0.98911035926219248</v>
      </c>
      <c r="M102" s="65">
        <v>1</v>
      </c>
    </row>
    <row r="103" spans="1:13" x14ac:dyDescent="0.25">
      <c r="A103" s="26">
        <v>9</v>
      </c>
      <c r="B103" s="63">
        <v>0.99279930265256688</v>
      </c>
      <c r="C103" s="64">
        <v>0.99277854562089751</v>
      </c>
      <c r="D103" s="64">
        <v>1</v>
      </c>
      <c r="E103" s="64">
        <v>1</v>
      </c>
      <c r="F103" s="64">
        <v>1</v>
      </c>
      <c r="G103" s="64">
        <v>1</v>
      </c>
      <c r="H103" s="64">
        <v>1</v>
      </c>
      <c r="I103" s="64">
        <v>1</v>
      </c>
      <c r="J103" s="64">
        <v>0.96823686670013198</v>
      </c>
      <c r="K103" s="64">
        <v>0.99661835051281267</v>
      </c>
      <c r="L103" s="64">
        <v>0.973303345678042</v>
      </c>
      <c r="M103" s="65">
        <v>1</v>
      </c>
    </row>
    <row r="104" spans="1:13" x14ac:dyDescent="0.25">
      <c r="A104" s="26">
        <v>8</v>
      </c>
      <c r="B104" s="63">
        <v>0.98171883024465934</v>
      </c>
      <c r="C104" s="64">
        <v>0.98219164692901528</v>
      </c>
      <c r="D104" s="64">
        <v>1</v>
      </c>
      <c r="E104" s="64">
        <v>1</v>
      </c>
      <c r="F104" s="64">
        <v>1</v>
      </c>
      <c r="G104" s="64">
        <v>1</v>
      </c>
      <c r="H104" s="64">
        <v>1</v>
      </c>
      <c r="I104" s="64">
        <v>0.99198242373862044</v>
      </c>
      <c r="J104" s="64">
        <v>0.95248022134220545</v>
      </c>
      <c r="K104" s="64">
        <v>0.98588898691967042</v>
      </c>
      <c r="L104" s="64">
        <v>0.95130061956004108</v>
      </c>
      <c r="M104" s="65">
        <v>1</v>
      </c>
    </row>
    <row r="105" spans="1:13" x14ac:dyDescent="0.25">
      <c r="A105" s="26">
        <v>7</v>
      </c>
      <c r="B105" s="63">
        <v>0.96610779113793566</v>
      </c>
      <c r="C105" s="64">
        <v>0.96723193813677888</v>
      </c>
      <c r="D105" s="64">
        <v>0.97275997606101061</v>
      </c>
      <c r="E105" s="64">
        <v>1</v>
      </c>
      <c r="F105" s="64">
        <v>0.99886875185116875</v>
      </c>
      <c r="G105" s="64">
        <v>0.99394282663915767</v>
      </c>
      <c r="H105" s="64">
        <v>0.99571945989156074</v>
      </c>
      <c r="I105" s="64">
        <v>0.97459742891011869</v>
      </c>
      <c r="J105" s="64">
        <v>0.92969170338274887</v>
      </c>
      <c r="K105" s="64">
        <v>0.97026984564654595</v>
      </c>
      <c r="L105" s="64">
        <v>0.92310218090818985</v>
      </c>
      <c r="M105" s="65">
        <v>0.99445403191184756</v>
      </c>
    </row>
    <row r="106" spans="1:13" x14ac:dyDescent="0.25">
      <c r="A106" s="26">
        <v>6</v>
      </c>
      <c r="B106" s="63">
        <v>0.94596618533239596</v>
      </c>
      <c r="C106" s="64">
        <v>0.94789941924418819</v>
      </c>
      <c r="D106" s="64">
        <v>0.90668759022459988</v>
      </c>
      <c r="E106" s="64">
        <v>0.97739450665509275</v>
      </c>
      <c r="F106" s="64">
        <v>0.97207747929100441</v>
      </c>
      <c r="G106" s="64">
        <v>0.95561120967829161</v>
      </c>
      <c r="H106" s="64">
        <v>0.96998883622172127</v>
      </c>
      <c r="I106" s="64">
        <v>0.95024639607351791</v>
      </c>
      <c r="J106" s="64">
        <v>0.89987131282176214</v>
      </c>
      <c r="K106" s="64">
        <v>0.94976092669343926</v>
      </c>
      <c r="L106" s="64">
        <v>0.8887080297224883</v>
      </c>
      <c r="M106" s="65">
        <v>0.96999481590002445</v>
      </c>
    </row>
    <row r="107" spans="1:13" x14ac:dyDescent="0.25">
      <c r="A107" s="26">
        <v>5</v>
      </c>
      <c r="B107" s="63">
        <v>0.92129401282804013</v>
      </c>
      <c r="C107" s="64">
        <v>0.92419409025124344</v>
      </c>
      <c r="D107" s="64">
        <v>0.81831242063944032</v>
      </c>
      <c r="E107" s="64">
        <v>0.94420076339212466</v>
      </c>
      <c r="F107" s="64">
        <v>0.93549392081040561</v>
      </c>
      <c r="G107" s="64">
        <v>0.90365934744976029</v>
      </c>
      <c r="H107" s="64">
        <v>0.93515910052599294</v>
      </c>
      <c r="I107" s="64">
        <v>0.91892932522881821</v>
      </c>
      <c r="J107" s="64">
        <v>0.86301904965924525</v>
      </c>
      <c r="K107" s="64">
        <v>0.92436223006035023</v>
      </c>
      <c r="L107" s="64">
        <v>0.84811816600293644</v>
      </c>
      <c r="M107" s="65">
        <v>0.9369996320493863</v>
      </c>
    </row>
    <row r="108" spans="1:13" x14ac:dyDescent="0.25">
      <c r="A108" s="26">
        <v>4</v>
      </c>
      <c r="B108" s="63">
        <v>0.89209127362486829</v>
      </c>
      <c r="C108" s="64">
        <v>0.8961159511579444</v>
      </c>
      <c r="D108" s="64">
        <v>0.70763446730553203</v>
      </c>
      <c r="E108" s="64">
        <v>0.90193106886442809</v>
      </c>
      <c r="F108" s="64">
        <v>0.88911807640937257</v>
      </c>
      <c r="G108" s="64">
        <v>0.83808723995356371</v>
      </c>
      <c r="H108" s="64">
        <v>0.89123025280437562</v>
      </c>
      <c r="I108" s="64">
        <v>0.88064621637601948</v>
      </c>
      <c r="J108" s="64">
        <v>0.8191349138951981</v>
      </c>
      <c r="K108" s="64">
        <v>0.89407375574727921</v>
      </c>
      <c r="L108" s="64">
        <v>0.80133258974953414</v>
      </c>
      <c r="M108" s="65">
        <v>0.89546848035993343</v>
      </c>
    </row>
    <row r="109" spans="1:13" x14ac:dyDescent="0.25">
      <c r="A109" s="26">
        <v>3</v>
      </c>
      <c r="B109" s="63">
        <v>0.8583579677228802</v>
      </c>
      <c r="C109" s="64">
        <v>0.86366500196429108</v>
      </c>
      <c r="D109" s="64">
        <v>0.57465373022287503</v>
      </c>
      <c r="E109" s="64">
        <v>0.85058542307200291</v>
      </c>
      <c r="F109" s="64">
        <v>0.83294994608790518</v>
      </c>
      <c r="G109" s="64">
        <v>0.75889488718970188</v>
      </c>
      <c r="H109" s="64">
        <v>0.83820229305686955</v>
      </c>
      <c r="I109" s="64">
        <v>0.83539706951512183</v>
      </c>
      <c r="J109" s="64">
        <v>0.7682189055296208</v>
      </c>
      <c r="K109" s="64">
        <v>0.85889550375422585</v>
      </c>
      <c r="L109" s="64">
        <v>0.74835130096228153</v>
      </c>
      <c r="M109" s="65">
        <v>0.84540136083166562</v>
      </c>
    </row>
    <row r="110" spans="1:13" x14ac:dyDescent="0.25">
      <c r="A110" s="26">
        <v>2</v>
      </c>
      <c r="B110" s="63">
        <v>0.82009409512207621</v>
      </c>
      <c r="C110" s="64">
        <v>0.82684124267028358</v>
      </c>
      <c r="D110" s="64">
        <v>0.41937020939146935</v>
      </c>
      <c r="E110" s="64">
        <v>0.79016382601484925</v>
      </c>
      <c r="F110" s="64">
        <v>0.76698952984600344</v>
      </c>
      <c r="G110" s="64">
        <v>0.66608228915817469</v>
      </c>
      <c r="H110" s="64">
        <v>0.77607522128347461</v>
      </c>
      <c r="I110" s="64">
        <v>0.78318188464612526</v>
      </c>
      <c r="J110" s="64">
        <v>0.71027102456251334</v>
      </c>
      <c r="K110" s="64">
        <v>0.81882747408119028</v>
      </c>
      <c r="L110" s="64">
        <v>0.6891742996411786</v>
      </c>
      <c r="M110" s="65">
        <v>0.78679827346458298</v>
      </c>
    </row>
    <row r="111" spans="1:13" x14ac:dyDescent="0.25">
      <c r="A111" s="26">
        <v>1</v>
      </c>
      <c r="B111" s="66">
        <v>0.77729965582245608</v>
      </c>
      <c r="C111" s="67">
        <v>0.78564467327592191</v>
      </c>
      <c r="D111" s="67">
        <v>0.24178390481131493</v>
      </c>
      <c r="E111" s="67">
        <v>0.72066627769296709</v>
      </c>
      <c r="F111" s="67">
        <v>0.69123682768366734</v>
      </c>
      <c r="G111" s="67">
        <v>0.55964944585898224</v>
      </c>
      <c r="H111" s="67">
        <v>0.70484903748419081</v>
      </c>
      <c r="I111" s="67">
        <v>0.72400066176902966</v>
      </c>
      <c r="J111" s="67">
        <v>0.64529127099387573</v>
      </c>
      <c r="K111" s="67">
        <v>0.77386966672817259</v>
      </c>
      <c r="L111" s="67">
        <v>0.62380158578622524</v>
      </c>
      <c r="M111" s="68">
        <v>0.71965921825868551</v>
      </c>
    </row>
    <row r="112" spans="1:13" x14ac:dyDescent="0.25">
      <c r="B112" s="2"/>
      <c r="C112" s="2"/>
      <c r="D112" s="2"/>
      <c r="E112" s="2"/>
      <c r="F112" s="2"/>
      <c r="G112" s="2"/>
      <c r="H112" s="2"/>
      <c r="I112" s="2"/>
      <c r="J112" s="2"/>
      <c r="K112" s="2"/>
      <c r="L112" s="2"/>
      <c r="M112" s="2"/>
    </row>
    <row r="113" spans="1:13" x14ac:dyDescent="0.25">
      <c r="A113" s="25" t="s">
        <v>50</v>
      </c>
      <c r="B113" s="27">
        <v>4</v>
      </c>
      <c r="C113" s="27">
        <v>5</v>
      </c>
      <c r="D113" s="27">
        <v>6</v>
      </c>
      <c r="E113" s="27">
        <v>7</v>
      </c>
      <c r="F113" s="27">
        <v>8</v>
      </c>
      <c r="G113" s="27">
        <v>9</v>
      </c>
      <c r="H113" s="27">
        <v>10</v>
      </c>
      <c r="I113" s="27">
        <v>11</v>
      </c>
      <c r="J113" s="27">
        <v>12</v>
      </c>
      <c r="K113" s="27">
        <v>1</v>
      </c>
      <c r="L113" s="27">
        <v>2</v>
      </c>
      <c r="M113" s="27">
        <v>3</v>
      </c>
    </row>
    <row r="114" spans="1:13" x14ac:dyDescent="0.25">
      <c r="A114" s="26">
        <v>20</v>
      </c>
      <c r="B114" s="60">
        <v>1</v>
      </c>
      <c r="C114" s="61">
        <v>1</v>
      </c>
      <c r="D114" s="61">
        <v>1</v>
      </c>
      <c r="E114" s="61">
        <v>1</v>
      </c>
      <c r="F114" s="61">
        <v>1</v>
      </c>
      <c r="G114" s="61">
        <v>1</v>
      </c>
      <c r="H114" s="61">
        <v>1</v>
      </c>
      <c r="I114" s="61">
        <v>1</v>
      </c>
      <c r="J114" s="61">
        <v>1</v>
      </c>
      <c r="K114" s="61">
        <v>1</v>
      </c>
      <c r="L114" s="61">
        <v>1</v>
      </c>
      <c r="M114" s="62">
        <v>1</v>
      </c>
    </row>
    <row r="115" spans="1:13" x14ac:dyDescent="0.25">
      <c r="A115" s="26">
        <v>19</v>
      </c>
      <c r="B115" s="63">
        <v>1</v>
      </c>
      <c r="C115" s="64">
        <v>1</v>
      </c>
      <c r="D115" s="64">
        <v>1</v>
      </c>
      <c r="E115" s="64">
        <v>1</v>
      </c>
      <c r="F115" s="64">
        <v>1</v>
      </c>
      <c r="G115" s="64">
        <v>1</v>
      </c>
      <c r="H115" s="64">
        <v>1</v>
      </c>
      <c r="I115" s="64">
        <v>1</v>
      </c>
      <c r="J115" s="64">
        <v>1</v>
      </c>
      <c r="K115" s="64">
        <v>1</v>
      </c>
      <c r="L115" s="64">
        <v>1</v>
      </c>
      <c r="M115" s="65">
        <v>1</v>
      </c>
    </row>
    <row r="116" spans="1:13" x14ac:dyDescent="0.25">
      <c r="A116" s="26">
        <v>18</v>
      </c>
      <c r="B116" s="63">
        <v>1</v>
      </c>
      <c r="C116" s="64">
        <v>1</v>
      </c>
      <c r="D116" s="64">
        <v>1</v>
      </c>
      <c r="E116" s="64">
        <v>1</v>
      </c>
      <c r="F116" s="64">
        <v>1</v>
      </c>
      <c r="G116" s="64">
        <v>1</v>
      </c>
      <c r="H116" s="64">
        <v>1</v>
      </c>
      <c r="I116" s="64">
        <v>1</v>
      </c>
      <c r="J116" s="64">
        <v>1</v>
      </c>
      <c r="K116" s="64">
        <v>1</v>
      </c>
      <c r="L116" s="64">
        <v>1</v>
      </c>
      <c r="M116" s="65">
        <v>1</v>
      </c>
    </row>
    <row r="117" spans="1:13" x14ac:dyDescent="0.25">
      <c r="A117" s="26">
        <v>17</v>
      </c>
      <c r="B117" s="63">
        <v>1</v>
      </c>
      <c r="C117" s="64">
        <v>1</v>
      </c>
      <c r="D117" s="64">
        <v>1</v>
      </c>
      <c r="E117" s="64">
        <v>1</v>
      </c>
      <c r="F117" s="64">
        <v>1</v>
      </c>
      <c r="G117" s="64">
        <v>1</v>
      </c>
      <c r="H117" s="64">
        <v>1</v>
      </c>
      <c r="I117" s="64">
        <v>1</v>
      </c>
      <c r="J117" s="64">
        <v>1</v>
      </c>
      <c r="K117" s="64">
        <v>1</v>
      </c>
      <c r="L117" s="64">
        <v>1</v>
      </c>
      <c r="M117" s="65">
        <v>1</v>
      </c>
    </row>
    <row r="118" spans="1:13" x14ac:dyDescent="0.25">
      <c r="A118" s="26">
        <v>16</v>
      </c>
      <c r="B118" s="63">
        <v>1</v>
      </c>
      <c r="C118" s="64">
        <v>1</v>
      </c>
      <c r="D118" s="64">
        <v>1</v>
      </c>
      <c r="E118" s="64">
        <v>1</v>
      </c>
      <c r="F118" s="64">
        <v>1</v>
      </c>
      <c r="G118" s="64">
        <v>1</v>
      </c>
      <c r="H118" s="64">
        <v>1</v>
      </c>
      <c r="I118" s="64">
        <v>1</v>
      </c>
      <c r="J118" s="64">
        <v>1</v>
      </c>
      <c r="K118" s="64">
        <v>1</v>
      </c>
      <c r="L118" s="64">
        <v>1</v>
      </c>
      <c r="M118" s="65">
        <v>1</v>
      </c>
    </row>
    <row r="119" spans="1:13" x14ac:dyDescent="0.25">
      <c r="A119" s="26">
        <v>15</v>
      </c>
      <c r="B119" s="63">
        <v>1</v>
      </c>
      <c r="C119" s="64">
        <v>1</v>
      </c>
      <c r="D119" s="64">
        <v>1</v>
      </c>
      <c r="E119" s="64">
        <v>1</v>
      </c>
      <c r="F119" s="64">
        <v>1</v>
      </c>
      <c r="G119" s="64">
        <v>1</v>
      </c>
      <c r="H119" s="64">
        <v>1</v>
      </c>
      <c r="I119" s="64">
        <v>1</v>
      </c>
      <c r="J119" s="64">
        <v>1</v>
      </c>
      <c r="K119" s="64">
        <v>1</v>
      </c>
      <c r="L119" s="64">
        <v>1</v>
      </c>
      <c r="M119" s="65">
        <v>1</v>
      </c>
    </row>
    <row r="120" spans="1:13" x14ac:dyDescent="0.25">
      <c r="A120" s="26">
        <v>14</v>
      </c>
      <c r="B120" s="63">
        <v>1</v>
      </c>
      <c r="C120" s="64">
        <v>1</v>
      </c>
      <c r="D120" s="64">
        <v>1</v>
      </c>
      <c r="E120" s="64">
        <v>1</v>
      </c>
      <c r="F120" s="64">
        <v>1</v>
      </c>
      <c r="G120" s="64">
        <v>1</v>
      </c>
      <c r="H120" s="64">
        <v>1</v>
      </c>
      <c r="I120" s="64">
        <v>1</v>
      </c>
      <c r="J120" s="64">
        <v>1</v>
      </c>
      <c r="K120" s="64">
        <v>1</v>
      </c>
      <c r="L120" s="64">
        <v>1</v>
      </c>
      <c r="M120" s="65">
        <v>1</v>
      </c>
    </row>
    <row r="121" spans="1:13" x14ac:dyDescent="0.25">
      <c r="A121" s="26">
        <v>13</v>
      </c>
      <c r="B121" s="63">
        <v>1</v>
      </c>
      <c r="C121" s="64">
        <v>1</v>
      </c>
      <c r="D121" s="64">
        <v>1</v>
      </c>
      <c r="E121" s="64">
        <v>1</v>
      </c>
      <c r="F121" s="64">
        <v>1</v>
      </c>
      <c r="G121" s="64">
        <v>1</v>
      </c>
      <c r="H121" s="64">
        <v>1</v>
      </c>
      <c r="I121" s="64">
        <v>1</v>
      </c>
      <c r="J121" s="64">
        <v>1</v>
      </c>
      <c r="K121" s="64">
        <v>1</v>
      </c>
      <c r="L121" s="64">
        <v>1</v>
      </c>
      <c r="M121" s="65">
        <v>1</v>
      </c>
    </row>
    <row r="122" spans="1:13" x14ac:dyDescent="0.25">
      <c r="A122" s="26">
        <v>12</v>
      </c>
      <c r="B122" s="63">
        <v>1</v>
      </c>
      <c r="C122" s="64">
        <v>1</v>
      </c>
      <c r="D122" s="64">
        <v>1</v>
      </c>
      <c r="E122" s="64">
        <v>1</v>
      </c>
      <c r="F122" s="64">
        <v>1</v>
      </c>
      <c r="G122" s="64">
        <v>1</v>
      </c>
      <c r="H122" s="64">
        <v>1</v>
      </c>
      <c r="I122" s="64">
        <v>1</v>
      </c>
      <c r="J122" s="64">
        <v>1</v>
      </c>
      <c r="K122" s="64">
        <v>1</v>
      </c>
      <c r="L122" s="64">
        <v>1</v>
      </c>
      <c r="M122" s="65">
        <v>1</v>
      </c>
    </row>
    <row r="123" spans="1:13" x14ac:dyDescent="0.25">
      <c r="A123" s="26">
        <v>11</v>
      </c>
      <c r="B123" s="63">
        <v>1</v>
      </c>
      <c r="C123" s="64">
        <v>1</v>
      </c>
      <c r="D123" s="64">
        <v>1</v>
      </c>
      <c r="E123" s="64">
        <v>1</v>
      </c>
      <c r="F123" s="64">
        <v>1</v>
      </c>
      <c r="G123" s="64">
        <v>1</v>
      </c>
      <c r="H123" s="64">
        <v>1</v>
      </c>
      <c r="I123" s="64">
        <v>1</v>
      </c>
      <c r="J123" s="64">
        <v>1</v>
      </c>
      <c r="K123" s="64">
        <v>1</v>
      </c>
      <c r="L123" s="64">
        <v>1</v>
      </c>
      <c r="M123" s="65">
        <v>1</v>
      </c>
    </row>
    <row r="124" spans="1:13" x14ac:dyDescent="0.25">
      <c r="A124" s="26">
        <v>10</v>
      </c>
      <c r="B124" s="63">
        <v>1</v>
      </c>
      <c r="C124" s="64">
        <v>1</v>
      </c>
      <c r="D124" s="64">
        <v>1</v>
      </c>
      <c r="E124" s="64">
        <v>1</v>
      </c>
      <c r="F124" s="64">
        <v>1</v>
      </c>
      <c r="G124" s="64">
        <v>1</v>
      </c>
      <c r="H124" s="64">
        <v>1</v>
      </c>
      <c r="I124" s="64">
        <v>1</v>
      </c>
      <c r="J124" s="64">
        <v>1</v>
      </c>
      <c r="K124" s="64">
        <v>1</v>
      </c>
      <c r="L124" s="64">
        <v>0.99835156871655717</v>
      </c>
      <c r="M124" s="65">
        <v>1</v>
      </c>
    </row>
    <row r="125" spans="1:13" x14ac:dyDescent="0.25">
      <c r="A125" s="26">
        <v>9</v>
      </c>
      <c r="B125" s="63">
        <v>1</v>
      </c>
      <c r="C125" s="64">
        <v>1</v>
      </c>
      <c r="D125" s="64">
        <v>1</v>
      </c>
      <c r="E125" s="64">
        <v>1</v>
      </c>
      <c r="F125" s="64">
        <v>1</v>
      </c>
      <c r="G125" s="64">
        <v>1</v>
      </c>
      <c r="H125" s="64">
        <v>1</v>
      </c>
      <c r="I125" s="64">
        <v>1</v>
      </c>
      <c r="J125" s="64">
        <v>0.99917360658006249</v>
      </c>
      <c r="K125" s="64">
        <v>0.98835346058264184</v>
      </c>
      <c r="L125" s="64">
        <v>0.98377025039372401</v>
      </c>
      <c r="M125" s="65">
        <v>1</v>
      </c>
    </row>
    <row r="126" spans="1:13" x14ac:dyDescent="0.25">
      <c r="A126" s="26">
        <v>8</v>
      </c>
      <c r="B126" s="63">
        <v>0.98894060462550359</v>
      </c>
      <c r="C126" s="64">
        <v>1</v>
      </c>
      <c r="D126" s="64">
        <v>0.99938613817585842</v>
      </c>
      <c r="E126" s="64">
        <v>1</v>
      </c>
      <c r="F126" s="64">
        <v>1</v>
      </c>
      <c r="G126" s="64">
        <v>1</v>
      </c>
      <c r="H126" s="64">
        <v>1</v>
      </c>
      <c r="I126" s="64">
        <v>0.99906227807350423</v>
      </c>
      <c r="J126" s="64">
        <v>0.981364161439084</v>
      </c>
      <c r="K126" s="64">
        <v>0.96374856783546248</v>
      </c>
      <c r="L126" s="64">
        <v>0.9594941387615501</v>
      </c>
      <c r="M126" s="65">
        <v>1</v>
      </c>
    </row>
    <row r="127" spans="1:13" x14ac:dyDescent="0.25">
      <c r="A127" s="26">
        <v>7</v>
      </c>
      <c r="B127" s="63">
        <v>0.97002430367488357</v>
      </c>
      <c r="C127" s="64">
        <v>0.96959883715952921</v>
      </c>
      <c r="D127" s="64">
        <v>0.96157353912361754</v>
      </c>
      <c r="E127" s="64">
        <v>1</v>
      </c>
      <c r="F127" s="64">
        <v>1</v>
      </c>
      <c r="G127" s="64">
        <v>0.9934932120666764</v>
      </c>
      <c r="H127" s="64">
        <v>0.99611388327844752</v>
      </c>
      <c r="I127" s="64">
        <v>0.97644089947194557</v>
      </c>
      <c r="J127" s="64">
        <v>0.95391495635479584</v>
      </c>
      <c r="K127" s="64">
        <v>0.92783268907790273</v>
      </c>
      <c r="L127" s="64">
        <v>0.92552323382003476</v>
      </c>
      <c r="M127" s="65">
        <v>0.99549635659480906</v>
      </c>
    </row>
    <row r="128" spans="1:13" x14ac:dyDescent="0.25">
      <c r="A128" s="26">
        <v>6</v>
      </c>
      <c r="B128" s="63">
        <v>0.94408149589160895</v>
      </c>
      <c r="C128" s="64">
        <v>0.92456624897466178</v>
      </c>
      <c r="D128" s="64">
        <v>0.90699321349015405</v>
      </c>
      <c r="E128" s="64">
        <v>0.97315072690671556</v>
      </c>
      <c r="F128" s="64">
        <v>0.96334726889601008</v>
      </c>
      <c r="G128" s="64">
        <v>0.95731580327619947</v>
      </c>
      <c r="H128" s="64">
        <v>0.96735527204673111</v>
      </c>
      <c r="I128" s="64">
        <v>0.94344897180581222</v>
      </c>
      <c r="J128" s="64">
        <v>0.91682599132719789</v>
      </c>
      <c r="K128" s="64">
        <v>0.88060582430996215</v>
      </c>
      <c r="L128" s="64">
        <v>0.88185753556917845</v>
      </c>
      <c r="M128" s="65">
        <v>0.96624784405347974</v>
      </c>
    </row>
    <row r="129" spans="1:13" x14ac:dyDescent="0.25">
      <c r="A129" s="26">
        <v>5</v>
      </c>
      <c r="B129" s="63">
        <v>0.91111218127567983</v>
      </c>
      <c r="C129" s="64">
        <v>0.86531255674656338</v>
      </c>
      <c r="D129" s="64">
        <v>0.83564516127546817</v>
      </c>
      <c r="E129" s="64">
        <v>0.93395744492230248</v>
      </c>
      <c r="F129" s="64">
        <v>0.91227268203193956</v>
      </c>
      <c r="G129" s="64">
        <v>0.90833340559089659</v>
      </c>
      <c r="H129" s="64">
        <v>0.92832535254343351</v>
      </c>
      <c r="I129" s="64">
        <v>0.90008649507510397</v>
      </c>
      <c r="J129" s="64">
        <v>0.87009726635628992</v>
      </c>
      <c r="K129" s="64">
        <v>0.82206797353164074</v>
      </c>
      <c r="L129" s="64">
        <v>0.82849704400898116</v>
      </c>
      <c r="M129" s="65">
        <v>0.9265776132462934</v>
      </c>
    </row>
    <row r="130" spans="1:13" x14ac:dyDescent="0.25">
      <c r="A130" s="26">
        <v>4</v>
      </c>
      <c r="B130" s="63">
        <v>0.87111635982709612</v>
      </c>
      <c r="C130" s="64">
        <v>0.7918377604752338</v>
      </c>
      <c r="D130" s="64">
        <v>0.7475293824795598</v>
      </c>
      <c r="E130" s="64">
        <v>0.88405773122219422</v>
      </c>
      <c r="F130" s="64">
        <v>0.84731546367539923</v>
      </c>
      <c r="G130" s="64">
        <v>0.84654601901076743</v>
      </c>
      <c r="H130" s="64">
        <v>0.87902412476855463</v>
      </c>
      <c r="I130" s="64">
        <v>0.8463534692798208</v>
      </c>
      <c r="J130" s="64">
        <v>0.81372878144207239</v>
      </c>
      <c r="K130" s="64">
        <v>0.75221913674293872</v>
      </c>
      <c r="L130" s="64">
        <v>0.76544175913944268</v>
      </c>
      <c r="M130" s="65">
        <v>0.87648566417325025</v>
      </c>
    </row>
    <row r="131" spans="1:13" x14ac:dyDescent="0.25">
      <c r="A131" s="26">
        <v>3</v>
      </c>
      <c r="B131" s="63">
        <v>0.82409403154585781</v>
      </c>
      <c r="C131" s="64">
        <v>0.70414186016067326</v>
      </c>
      <c r="D131" s="64">
        <v>0.64264587710242904</v>
      </c>
      <c r="E131" s="64">
        <v>0.82345158580639077</v>
      </c>
      <c r="F131" s="64">
        <v>0.76847561382638974</v>
      </c>
      <c r="G131" s="64">
        <v>0.77195364353581197</v>
      </c>
      <c r="H131" s="64">
        <v>0.81945158872209467</v>
      </c>
      <c r="I131" s="64">
        <v>0.78224989441996284</v>
      </c>
      <c r="J131" s="64">
        <v>0.74772053658454496</v>
      </c>
      <c r="K131" s="64">
        <v>0.6710593139438561</v>
      </c>
      <c r="L131" s="64">
        <v>0.69269168096056299</v>
      </c>
      <c r="M131" s="65">
        <v>0.81597199683435018</v>
      </c>
    </row>
    <row r="132" spans="1:13" x14ac:dyDescent="0.25">
      <c r="A132" s="26">
        <v>2</v>
      </c>
      <c r="B132" s="63">
        <v>0.7700451964319649</v>
      </c>
      <c r="C132" s="64">
        <v>0.60222485580288154</v>
      </c>
      <c r="D132" s="64">
        <v>0.52099464514407567</v>
      </c>
      <c r="E132" s="64">
        <v>0.75213900867489236</v>
      </c>
      <c r="F132" s="64">
        <v>0.67575313248491065</v>
      </c>
      <c r="G132" s="64">
        <v>0.68455627916603046</v>
      </c>
      <c r="H132" s="64">
        <v>0.74960774440405353</v>
      </c>
      <c r="I132" s="64">
        <v>0.70777577049553009</v>
      </c>
      <c r="J132" s="64">
        <v>0.67207253178370763</v>
      </c>
      <c r="K132" s="64">
        <v>0.57858850513439264</v>
      </c>
      <c r="L132" s="64">
        <v>0.61024680947234233</v>
      </c>
      <c r="M132" s="65">
        <v>0.74503661122959308</v>
      </c>
    </row>
    <row r="133" spans="1:13" x14ac:dyDescent="0.25">
      <c r="A133" s="26">
        <v>1</v>
      </c>
      <c r="B133" s="66">
        <v>0.70896985448541749</v>
      </c>
      <c r="C133" s="67">
        <v>0.48608674740185892</v>
      </c>
      <c r="D133" s="67">
        <v>0.38257568660450003</v>
      </c>
      <c r="E133" s="67">
        <v>0.67011999982769876</v>
      </c>
      <c r="F133" s="67">
        <v>0.56914801965096229</v>
      </c>
      <c r="G133" s="67">
        <v>0.58435392590142266</v>
      </c>
      <c r="H133" s="67">
        <v>0.6694925918144311</v>
      </c>
      <c r="I133" s="67">
        <v>0.62293109750652242</v>
      </c>
      <c r="J133" s="67">
        <v>0.58678476703956062</v>
      </c>
      <c r="K133" s="67">
        <v>0.47480671031454846</v>
      </c>
      <c r="L133" s="67">
        <v>0.51810714467478058</v>
      </c>
      <c r="M133" s="68">
        <v>0.66367950735897918</v>
      </c>
    </row>
    <row r="134" spans="1:13" x14ac:dyDescent="0.25">
      <c r="B134" s="2"/>
      <c r="C134" s="2"/>
      <c r="D134" s="2"/>
      <c r="E134" s="2"/>
      <c r="F134" s="2"/>
      <c r="G134" s="2"/>
      <c r="H134" s="2"/>
      <c r="I134" s="2"/>
      <c r="J134" s="2"/>
      <c r="K134" s="2"/>
      <c r="L134" s="2"/>
      <c r="M134" s="2"/>
    </row>
    <row r="135" spans="1:13" x14ac:dyDescent="0.25">
      <c r="A135" s="25" t="s">
        <v>51</v>
      </c>
      <c r="B135" s="27">
        <v>4</v>
      </c>
      <c r="C135" s="27">
        <v>5</v>
      </c>
      <c r="D135" s="27">
        <v>6</v>
      </c>
      <c r="E135" s="27">
        <v>7</v>
      </c>
      <c r="F135" s="27">
        <v>8</v>
      </c>
      <c r="G135" s="27">
        <v>9</v>
      </c>
      <c r="H135" s="27">
        <v>10</v>
      </c>
      <c r="I135" s="27">
        <v>11</v>
      </c>
      <c r="J135" s="27">
        <v>12</v>
      </c>
      <c r="K135" s="27">
        <v>1</v>
      </c>
      <c r="L135" s="27">
        <v>2</v>
      </c>
      <c r="M135" s="27">
        <v>3</v>
      </c>
    </row>
    <row r="136" spans="1:13" x14ac:dyDescent="0.25">
      <c r="A136" s="26">
        <v>20</v>
      </c>
      <c r="B136" s="60">
        <v>1</v>
      </c>
      <c r="C136" s="61">
        <v>0.99916385656312157</v>
      </c>
      <c r="D136" s="61">
        <v>1</v>
      </c>
      <c r="E136" s="61">
        <v>1</v>
      </c>
      <c r="F136" s="61">
        <v>1</v>
      </c>
      <c r="G136" s="61">
        <v>1</v>
      </c>
      <c r="H136" s="61">
        <v>1</v>
      </c>
      <c r="I136" s="61">
        <v>1</v>
      </c>
      <c r="J136" s="61">
        <v>1</v>
      </c>
      <c r="K136" s="61">
        <v>1</v>
      </c>
      <c r="L136" s="61">
        <v>1</v>
      </c>
      <c r="M136" s="62">
        <v>1</v>
      </c>
    </row>
    <row r="137" spans="1:13" x14ac:dyDescent="0.25">
      <c r="A137" s="26">
        <v>19</v>
      </c>
      <c r="B137" s="63">
        <v>1</v>
      </c>
      <c r="C137" s="64">
        <v>0.99916385656312157</v>
      </c>
      <c r="D137" s="64">
        <v>1</v>
      </c>
      <c r="E137" s="64">
        <v>1</v>
      </c>
      <c r="F137" s="64">
        <v>1</v>
      </c>
      <c r="G137" s="64">
        <v>1</v>
      </c>
      <c r="H137" s="64">
        <v>1</v>
      </c>
      <c r="I137" s="64">
        <v>1</v>
      </c>
      <c r="J137" s="64">
        <v>1</v>
      </c>
      <c r="K137" s="64">
        <v>1</v>
      </c>
      <c r="L137" s="64">
        <v>1</v>
      </c>
      <c r="M137" s="65">
        <v>1</v>
      </c>
    </row>
    <row r="138" spans="1:13" x14ac:dyDescent="0.25">
      <c r="A138" s="26">
        <v>18</v>
      </c>
      <c r="B138" s="63">
        <v>1</v>
      </c>
      <c r="C138" s="64">
        <v>0.99916385656312157</v>
      </c>
      <c r="D138" s="64">
        <v>1</v>
      </c>
      <c r="E138" s="64">
        <v>1</v>
      </c>
      <c r="F138" s="64">
        <v>1</v>
      </c>
      <c r="G138" s="64">
        <v>1</v>
      </c>
      <c r="H138" s="64">
        <v>1</v>
      </c>
      <c r="I138" s="64">
        <v>1</v>
      </c>
      <c r="J138" s="64">
        <v>1</v>
      </c>
      <c r="K138" s="64">
        <v>1</v>
      </c>
      <c r="L138" s="64">
        <v>1</v>
      </c>
      <c r="M138" s="65">
        <v>1</v>
      </c>
    </row>
    <row r="139" spans="1:13" x14ac:dyDescent="0.25">
      <c r="A139" s="26">
        <v>17</v>
      </c>
      <c r="B139" s="63">
        <v>1</v>
      </c>
      <c r="C139" s="64">
        <v>0.99916385656312157</v>
      </c>
      <c r="D139" s="64">
        <v>1</v>
      </c>
      <c r="E139" s="64">
        <v>1</v>
      </c>
      <c r="F139" s="64">
        <v>1</v>
      </c>
      <c r="G139" s="64">
        <v>1</v>
      </c>
      <c r="H139" s="64">
        <v>1</v>
      </c>
      <c r="I139" s="64">
        <v>1</v>
      </c>
      <c r="J139" s="64">
        <v>1</v>
      </c>
      <c r="K139" s="64">
        <v>1</v>
      </c>
      <c r="L139" s="64">
        <v>1</v>
      </c>
      <c r="M139" s="65">
        <v>1</v>
      </c>
    </row>
    <row r="140" spans="1:13" x14ac:dyDescent="0.25">
      <c r="A140" s="26">
        <v>16</v>
      </c>
      <c r="B140" s="63">
        <v>1</v>
      </c>
      <c r="C140" s="64">
        <v>0.99916385656312157</v>
      </c>
      <c r="D140" s="64">
        <v>1</v>
      </c>
      <c r="E140" s="64">
        <v>1</v>
      </c>
      <c r="F140" s="64">
        <v>1</v>
      </c>
      <c r="G140" s="64">
        <v>1</v>
      </c>
      <c r="H140" s="64">
        <v>1</v>
      </c>
      <c r="I140" s="64">
        <v>1</v>
      </c>
      <c r="J140" s="64">
        <v>1</v>
      </c>
      <c r="K140" s="64">
        <v>1</v>
      </c>
      <c r="L140" s="64">
        <v>1</v>
      </c>
      <c r="M140" s="65">
        <v>1</v>
      </c>
    </row>
    <row r="141" spans="1:13" x14ac:dyDescent="0.25">
      <c r="A141" s="26">
        <v>15</v>
      </c>
      <c r="B141" s="63">
        <v>1</v>
      </c>
      <c r="C141" s="64">
        <v>0.99916385656312157</v>
      </c>
      <c r="D141" s="64">
        <v>1</v>
      </c>
      <c r="E141" s="64">
        <v>1</v>
      </c>
      <c r="F141" s="64">
        <v>1</v>
      </c>
      <c r="G141" s="64">
        <v>1</v>
      </c>
      <c r="H141" s="64">
        <v>1</v>
      </c>
      <c r="I141" s="64">
        <v>1</v>
      </c>
      <c r="J141" s="64">
        <v>1</v>
      </c>
      <c r="K141" s="64">
        <v>1</v>
      </c>
      <c r="L141" s="64">
        <v>1</v>
      </c>
      <c r="M141" s="65">
        <v>1</v>
      </c>
    </row>
    <row r="142" spans="1:13" x14ac:dyDescent="0.25">
      <c r="A142" s="26">
        <v>14</v>
      </c>
      <c r="B142" s="63">
        <v>1</v>
      </c>
      <c r="C142" s="64">
        <v>0.99916385656312157</v>
      </c>
      <c r="D142" s="64">
        <v>1</v>
      </c>
      <c r="E142" s="64">
        <v>1</v>
      </c>
      <c r="F142" s="64">
        <v>1</v>
      </c>
      <c r="G142" s="64">
        <v>1</v>
      </c>
      <c r="H142" s="64">
        <v>1</v>
      </c>
      <c r="I142" s="64">
        <v>1</v>
      </c>
      <c r="J142" s="64">
        <v>1</v>
      </c>
      <c r="K142" s="64">
        <v>1</v>
      </c>
      <c r="L142" s="64">
        <v>1</v>
      </c>
      <c r="M142" s="65">
        <v>1</v>
      </c>
    </row>
    <row r="143" spans="1:13" x14ac:dyDescent="0.25">
      <c r="A143" s="26">
        <v>13</v>
      </c>
      <c r="B143" s="63">
        <v>1</v>
      </c>
      <c r="C143" s="64">
        <v>0.99916385656312157</v>
      </c>
      <c r="D143" s="64">
        <v>1</v>
      </c>
      <c r="E143" s="64">
        <v>1</v>
      </c>
      <c r="F143" s="64">
        <v>1</v>
      </c>
      <c r="G143" s="64">
        <v>1</v>
      </c>
      <c r="H143" s="64">
        <v>1</v>
      </c>
      <c r="I143" s="64">
        <v>1</v>
      </c>
      <c r="J143" s="64">
        <v>1</v>
      </c>
      <c r="K143" s="64">
        <v>1</v>
      </c>
      <c r="L143" s="64">
        <v>1</v>
      </c>
      <c r="M143" s="65">
        <v>1</v>
      </c>
    </row>
    <row r="144" spans="1:13" x14ac:dyDescent="0.25">
      <c r="A144" s="26">
        <v>12</v>
      </c>
      <c r="B144" s="63">
        <v>1</v>
      </c>
      <c r="C144" s="64">
        <v>0.99916385656312157</v>
      </c>
      <c r="D144" s="64">
        <v>1</v>
      </c>
      <c r="E144" s="64">
        <v>1</v>
      </c>
      <c r="F144" s="64">
        <v>1</v>
      </c>
      <c r="G144" s="64">
        <v>1</v>
      </c>
      <c r="H144" s="64">
        <v>1</v>
      </c>
      <c r="I144" s="64">
        <v>1</v>
      </c>
      <c r="J144" s="64">
        <v>1</v>
      </c>
      <c r="K144" s="64">
        <v>1</v>
      </c>
      <c r="L144" s="64">
        <v>1</v>
      </c>
      <c r="M144" s="65">
        <v>1</v>
      </c>
    </row>
    <row r="145" spans="1:13" x14ac:dyDescent="0.25">
      <c r="A145" s="26">
        <v>11</v>
      </c>
      <c r="B145" s="63">
        <v>1</v>
      </c>
      <c r="C145" s="64">
        <v>0.99916385656312157</v>
      </c>
      <c r="D145" s="64">
        <v>1</v>
      </c>
      <c r="E145" s="64">
        <v>1</v>
      </c>
      <c r="F145" s="64">
        <v>1</v>
      </c>
      <c r="G145" s="64">
        <v>1</v>
      </c>
      <c r="H145" s="64">
        <v>1</v>
      </c>
      <c r="I145" s="64">
        <v>1</v>
      </c>
      <c r="J145" s="64">
        <v>1</v>
      </c>
      <c r="K145" s="64">
        <v>1</v>
      </c>
      <c r="L145" s="64">
        <v>1</v>
      </c>
      <c r="M145" s="65">
        <v>1</v>
      </c>
    </row>
    <row r="146" spans="1:13" x14ac:dyDescent="0.25">
      <c r="A146" s="26">
        <v>10</v>
      </c>
      <c r="B146" s="63">
        <v>1</v>
      </c>
      <c r="C146" s="64">
        <v>0.99916385656312157</v>
      </c>
      <c r="D146" s="64">
        <v>1</v>
      </c>
      <c r="E146" s="64">
        <v>1</v>
      </c>
      <c r="F146" s="64">
        <v>1</v>
      </c>
      <c r="G146" s="64">
        <v>1</v>
      </c>
      <c r="H146" s="64">
        <v>1</v>
      </c>
      <c r="I146" s="64">
        <v>1</v>
      </c>
      <c r="J146" s="64">
        <v>1</v>
      </c>
      <c r="K146" s="64">
        <v>1</v>
      </c>
      <c r="L146" s="64">
        <v>0.99315224979701566</v>
      </c>
      <c r="M146" s="65">
        <v>1</v>
      </c>
    </row>
    <row r="147" spans="1:13" x14ac:dyDescent="0.25">
      <c r="A147" s="26">
        <v>9</v>
      </c>
      <c r="B147" s="63">
        <v>0.99363540501578262</v>
      </c>
      <c r="C147" s="64">
        <v>0.99365722661525657</v>
      </c>
      <c r="D147" s="64">
        <v>1</v>
      </c>
      <c r="E147" s="64">
        <v>1</v>
      </c>
      <c r="F147" s="64">
        <v>1</v>
      </c>
      <c r="G147" s="64">
        <v>1</v>
      </c>
      <c r="H147" s="64">
        <v>1</v>
      </c>
      <c r="I147" s="64">
        <v>1</v>
      </c>
      <c r="J147" s="64">
        <v>0.99339294972327263</v>
      </c>
      <c r="K147" s="64">
        <v>0.99960135033160169</v>
      </c>
      <c r="L147" s="64">
        <v>0.97772063139360621</v>
      </c>
      <c r="M147" s="65">
        <v>1</v>
      </c>
    </row>
    <row r="148" spans="1:13" x14ac:dyDescent="0.25">
      <c r="A148" s="26">
        <v>8</v>
      </c>
      <c r="B148" s="63">
        <v>0.98258466012467927</v>
      </c>
      <c r="C148" s="64">
        <v>0.98260399134686693</v>
      </c>
      <c r="D148" s="64">
        <v>0.99338659046427491</v>
      </c>
      <c r="E148" s="64">
        <v>1</v>
      </c>
      <c r="F148" s="64">
        <v>1</v>
      </c>
      <c r="G148" s="64">
        <v>1</v>
      </c>
      <c r="H148" s="64">
        <v>1</v>
      </c>
      <c r="I148" s="64">
        <v>0.99260483180572412</v>
      </c>
      <c r="J148" s="64">
        <v>0.97706211209677341</v>
      </c>
      <c r="K148" s="64">
        <v>0.98592084767145693</v>
      </c>
      <c r="L148" s="64">
        <v>0.95509204244335688</v>
      </c>
      <c r="M148" s="65">
        <v>1</v>
      </c>
    </row>
    <row r="149" spans="1:13" x14ac:dyDescent="0.25">
      <c r="A149" s="26">
        <v>7</v>
      </c>
      <c r="B149" s="63">
        <v>0.96698991437336002</v>
      </c>
      <c r="C149" s="64">
        <v>0.96600415075795254</v>
      </c>
      <c r="D149" s="64">
        <v>0.96311160943877661</v>
      </c>
      <c r="E149" s="64">
        <v>1</v>
      </c>
      <c r="F149" s="64">
        <v>0.99946669481934225</v>
      </c>
      <c r="G149" s="64">
        <v>0.99183502753028852</v>
      </c>
      <c r="H149" s="64">
        <v>0.99544961067438054</v>
      </c>
      <c r="I149" s="64">
        <v>0.97481533060368031</v>
      </c>
      <c r="J149" s="64">
        <v>0.95293023475031424</v>
      </c>
      <c r="K149" s="64">
        <v>0.96473048877631806</v>
      </c>
      <c r="L149" s="64">
        <v>0.92526648294626779</v>
      </c>
      <c r="M149" s="65">
        <v>0.99448386650962139</v>
      </c>
    </row>
    <row r="150" spans="1:13" x14ac:dyDescent="0.25">
      <c r="A150" s="26">
        <v>6</v>
      </c>
      <c r="B150" s="63">
        <v>0.94685116776182476</v>
      </c>
      <c r="C150" s="64">
        <v>0.9438577048485135</v>
      </c>
      <c r="D150" s="64">
        <v>0.92022705748999467</v>
      </c>
      <c r="E150" s="64">
        <v>0.97548610099287469</v>
      </c>
      <c r="F150" s="64">
        <v>0.96878793531379637</v>
      </c>
      <c r="G150" s="64">
        <v>0.96176427334473424</v>
      </c>
      <c r="H150" s="64">
        <v>0.96955749516304635</v>
      </c>
      <c r="I150" s="64">
        <v>0.94975302761614133</v>
      </c>
      <c r="J150" s="64">
        <v>0.92099731768389514</v>
      </c>
      <c r="K150" s="64">
        <v>0.93603027364618507</v>
      </c>
      <c r="L150" s="64">
        <v>0.8882439529023386</v>
      </c>
      <c r="M150" s="65">
        <v>0.96944319684766023</v>
      </c>
    </row>
    <row r="151" spans="1:13" x14ac:dyDescent="0.25">
      <c r="A151" s="26">
        <v>5</v>
      </c>
      <c r="B151" s="63">
        <v>0.92216842029007373</v>
      </c>
      <c r="C151" s="64">
        <v>0.91616465361854971</v>
      </c>
      <c r="D151" s="64">
        <v>0.86473293461792911</v>
      </c>
      <c r="E151" s="64">
        <v>0.94154072780843201</v>
      </c>
      <c r="F151" s="64">
        <v>0.9268067290661488</v>
      </c>
      <c r="G151" s="64">
        <v>0.92135290410461368</v>
      </c>
      <c r="H151" s="64">
        <v>0.93451760975973008</v>
      </c>
      <c r="I151" s="64">
        <v>0.91741792284310697</v>
      </c>
      <c r="J151" s="64">
        <v>0.88126336089751611</v>
      </c>
      <c r="K151" s="64">
        <v>0.89982020228105775</v>
      </c>
      <c r="L151" s="64">
        <v>0.84402445231156975</v>
      </c>
      <c r="M151" s="65">
        <v>0.93563631062568853</v>
      </c>
    </row>
    <row r="152" spans="1:13" x14ac:dyDescent="0.25">
      <c r="A152" s="26">
        <v>4</v>
      </c>
      <c r="B152" s="63">
        <v>0.89294167195810681</v>
      </c>
      <c r="C152" s="64">
        <v>0.88292499706806116</v>
      </c>
      <c r="D152" s="64">
        <v>0.79662924082257991</v>
      </c>
      <c r="E152" s="64">
        <v>0.89838765406149934</v>
      </c>
      <c r="F152" s="64">
        <v>0.87352307607639978</v>
      </c>
      <c r="G152" s="64">
        <v>0.87060091980992704</v>
      </c>
      <c r="H152" s="64">
        <v>0.89032995446443142</v>
      </c>
      <c r="I152" s="64">
        <v>0.87781001628457755</v>
      </c>
      <c r="J152" s="64">
        <v>0.83372836439117703</v>
      </c>
      <c r="K152" s="64">
        <v>0.8561002746809363</v>
      </c>
      <c r="L152" s="64">
        <v>0.79260798117396103</v>
      </c>
      <c r="M152" s="65">
        <v>0.89306320784370641</v>
      </c>
    </row>
    <row r="153" spans="1:13" x14ac:dyDescent="0.25">
      <c r="A153" s="26">
        <v>3</v>
      </c>
      <c r="B153" s="63">
        <v>0.85917092276592388</v>
      </c>
      <c r="C153" s="64">
        <v>0.84413873519704796</v>
      </c>
      <c r="D153" s="64">
        <v>0.71591597610394708</v>
      </c>
      <c r="E153" s="64">
        <v>0.84602687975207669</v>
      </c>
      <c r="F153" s="64">
        <v>0.8089369763445492</v>
      </c>
      <c r="G153" s="64">
        <v>0.80950832046067411</v>
      </c>
      <c r="H153" s="64">
        <v>0.83699452927715057</v>
      </c>
      <c r="I153" s="64">
        <v>0.83092930794055286</v>
      </c>
      <c r="J153" s="64">
        <v>0.77839232816487813</v>
      </c>
      <c r="K153" s="64">
        <v>0.80487049084582074</v>
      </c>
      <c r="L153" s="64">
        <v>0.73399453948951243</v>
      </c>
      <c r="M153" s="65">
        <v>0.84172388850171398</v>
      </c>
    </row>
    <row r="154" spans="1:13" x14ac:dyDescent="0.25">
      <c r="A154" s="26">
        <v>2</v>
      </c>
      <c r="B154" s="63">
        <v>0.82085617271352507</v>
      </c>
      <c r="C154" s="64">
        <v>0.7998058680055099</v>
      </c>
      <c r="D154" s="64">
        <v>0.6225931404620304</v>
      </c>
      <c r="E154" s="64">
        <v>0.78445840488016438</v>
      </c>
      <c r="F154" s="64">
        <v>0.73304842987059715</v>
      </c>
      <c r="G154" s="64">
        <v>0.738075106056855</v>
      </c>
      <c r="H154" s="64">
        <v>0.77451133419788754</v>
      </c>
      <c r="I154" s="64">
        <v>0.7767757978110329</v>
      </c>
      <c r="J154" s="64">
        <v>0.7152552522186193</v>
      </c>
      <c r="K154" s="64">
        <v>0.74613085077571095</v>
      </c>
      <c r="L154" s="64">
        <v>0.66818412725822407</v>
      </c>
      <c r="M154" s="65">
        <v>0.78161835259971102</v>
      </c>
    </row>
    <row r="155" spans="1:13" x14ac:dyDescent="0.25">
      <c r="A155" s="26">
        <v>1</v>
      </c>
      <c r="B155" s="66">
        <v>0.77799742180091036</v>
      </c>
      <c r="C155" s="67">
        <v>0.7499263954934472</v>
      </c>
      <c r="D155" s="67">
        <v>0.51666073389683032</v>
      </c>
      <c r="E155" s="67">
        <v>0.71368222944576198</v>
      </c>
      <c r="F155" s="67">
        <v>0.64585743665454354</v>
      </c>
      <c r="G155" s="67">
        <v>0.65630127659846971</v>
      </c>
      <c r="H155" s="67">
        <v>0.70288036922664221</v>
      </c>
      <c r="I155" s="67">
        <v>0.71534948589601777</v>
      </c>
      <c r="J155" s="67">
        <v>0.64431713655240042</v>
      </c>
      <c r="K155" s="67">
        <v>0.67988135447060705</v>
      </c>
      <c r="L155" s="67">
        <v>0.59517674448009572</v>
      </c>
      <c r="M155" s="68">
        <v>0.71274660013769775</v>
      </c>
    </row>
    <row r="156" spans="1:13" x14ac:dyDescent="0.25">
      <c r="B156" s="2"/>
      <c r="C156" s="2"/>
      <c r="D156" s="2"/>
      <c r="E156" s="2"/>
      <c r="F156" s="2"/>
      <c r="G156" s="2"/>
      <c r="H156" s="2"/>
      <c r="I156" s="2"/>
      <c r="J156" s="2"/>
      <c r="K156" s="2"/>
      <c r="L156" s="2"/>
      <c r="M156" s="2"/>
    </row>
    <row r="157" spans="1:13" x14ac:dyDescent="0.25">
      <c r="A157" s="25" t="s">
        <v>52</v>
      </c>
      <c r="B157" s="27">
        <v>4</v>
      </c>
      <c r="C157" s="27">
        <v>5</v>
      </c>
      <c r="D157" s="27">
        <v>6</v>
      </c>
      <c r="E157" s="27">
        <v>7</v>
      </c>
      <c r="F157" s="27">
        <v>8</v>
      </c>
      <c r="G157" s="27">
        <v>9</v>
      </c>
      <c r="H157" s="27">
        <v>10</v>
      </c>
      <c r="I157" s="27">
        <v>11</v>
      </c>
      <c r="J157" s="27">
        <v>12</v>
      </c>
      <c r="K157" s="27">
        <v>1</v>
      </c>
      <c r="L157" s="27">
        <v>2</v>
      </c>
      <c r="M157" s="27">
        <v>3</v>
      </c>
    </row>
    <row r="158" spans="1:13" x14ac:dyDescent="0.25">
      <c r="A158" s="26">
        <v>20</v>
      </c>
      <c r="B158" s="60">
        <v>1</v>
      </c>
      <c r="C158" s="61">
        <v>1</v>
      </c>
      <c r="D158" s="61">
        <v>1</v>
      </c>
      <c r="E158" s="61">
        <v>1</v>
      </c>
      <c r="F158" s="61">
        <v>1</v>
      </c>
      <c r="G158" s="61">
        <v>1</v>
      </c>
      <c r="H158" s="61">
        <v>1</v>
      </c>
      <c r="I158" s="61">
        <v>1</v>
      </c>
      <c r="J158" s="61">
        <v>0.99974723606952332</v>
      </c>
      <c r="K158" s="61">
        <v>1</v>
      </c>
      <c r="L158" s="61">
        <v>1</v>
      </c>
      <c r="M158" s="62">
        <v>1</v>
      </c>
    </row>
    <row r="159" spans="1:13" x14ac:dyDescent="0.25">
      <c r="A159" s="26">
        <v>19</v>
      </c>
      <c r="B159" s="63">
        <v>1</v>
      </c>
      <c r="C159" s="64">
        <v>1</v>
      </c>
      <c r="D159" s="64">
        <v>1</v>
      </c>
      <c r="E159" s="64">
        <v>1</v>
      </c>
      <c r="F159" s="64">
        <v>1</v>
      </c>
      <c r="G159" s="64">
        <v>1</v>
      </c>
      <c r="H159" s="64">
        <v>1</v>
      </c>
      <c r="I159" s="64">
        <v>1</v>
      </c>
      <c r="J159" s="64">
        <v>0.99974723606952332</v>
      </c>
      <c r="K159" s="64">
        <v>1</v>
      </c>
      <c r="L159" s="64">
        <v>1</v>
      </c>
      <c r="M159" s="65">
        <v>1</v>
      </c>
    </row>
    <row r="160" spans="1:13" x14ac:dyDescent="0.25">
      <c r="A160" s="26">
        <v>18</v>
      </c>
      <c r="B160" s="63">
        <v>1</v>
      </c>
      <c r="C160" s="64">
        <v>1</v>
      </c>
      <c r="D160" s="64">
        <v>1</v>
      </c>
      <c r="E160" s="64">
        <v>1</v>
      </c>
      <c r="F160" s="64">
        <v>1</v>
      </c>
      <c r="G160" s="64">
        <v>1</v>
      </c>
      <c r="H160" s="64">
        <v>1</v>
      </c>
      <c r="I160" s="64">
        <v>1</v>
      </c>
      <c r="J160" s="64">
        <v>0.99974723606952332</v>
      </c>
      <c r="K160" s="64">
        <v>1</v>
      </c>
      <c r="L160" s="64">
        <v>1</v>
      </c>
      <c r="M160" s="65">
        <v>1</v>
      </c>
    </row>
    <row r="161" spans="1:13" x14ac:dyDescent="0.25">
      <c r="A161" s="26">
        <v>17</v>
      </c>
      <c r="B161" s="63">
        <v>1</v>
      </c>
      <c r="C161" s="64">
        <v>1</v>
      </c>
      <c r="D161" s="64">
        <v>1</v>
      </c>
      <c r="E161" s="64">
        <v>1</v>
      </c>
      <c r="F161" s="64">
        <v>1</v>
      </c>
      <c r="G161" s="64">
        <v>1</v>
      </c>
      <c r="H161" s="64">
        <v>1</v>
      </c>
      <c r="I161" s="64">
        <v>1</v>
      </c>
      <c r="J161" s="64">
        <v>0.99974723606952332</v>
      </c>
      <c r="K161" s="64">
        <v>1</v>
      </c>
      <c r="L161" s="64">
        <v>1</v>
      </c>
      <c r="M161" s="65">
        <v>1</v>
      </c>
    </row>
    <row r="162" spans="1:13" x14ac:dyDescent="0.25">
      <c r="A162" s="26">
        <v>16</v>
      </c>
      <c r="B162" s="63">
        <v>1</v>
      </c>
      <c r="C162" s="64">
        <v>1</v>
      </c>
      <c r="D162" s="64">
        <v>1</v>
      </c>
      <c r="E162" s="64">
        <v>1</v>
      </c>
      <c r="F162" s="64">
        <v>1</v>
      </c>
      <c r="G162" s="64">
        <v>1</v>
      </c>
      <c r="H162" s="64">
        <v>1</v>
      </c>
      <c r="I162" s="64">
        <v>1</v>
      </c>
      <c r="J162" s="64">
        <v>0.99974723606952332</v>
      </c>
      <c r="K162" s="64">
        <v>1</v>
      </c>
      <c r="L162" s="64">
        <v>1</v>
      </c>
      <c r="M162" s="65">
        <v>1</v>
      </c>
    </row>
    <row r="163" spans="1:13" x14ac:dyDescent="0.25">
      <c r="A163" s="26">
        <v>15</v>
      </c>
      <c r="B163" s="63">
        <v>1</v>
      </c>
      <c r="C163" s="64">
        <v>1</v>
      </c>
      <c r="D163" s="64">
        <v>1</v>
      </c>
      <c r="E163" s="64">
        <v>1</v>
      </c>
      <c r="F163" s="64">
        <v>1</v>
      </c>
      <c r="G163" s="64">
        <v>1</v>
      </c>
      <c r="H163" s="64">
        <v>1</v>
      </c>
      <c r="I163" s="64">
        <v>1</v>
      </c>
      <c r="J163" s="64">
        <v>0.99974723606952332</v>
      </c>
      <c r="K163" s="64">
        <v>1</v>
      </c>
      <c r="L163" s="64">
        <v>1</v>
      </c>
      <c r="M163" s="65">
        <v>1</v>
      </c>
    </row>
    <row r="164" spans="1:13" x14ac:dyDescent="0.25">
      <c r="A164" s="26">
        <v>14</v>
      </c>
      <c r="B164" s="63">
        <v>1</v>
      </c>
      <c r="C164" s="64">
        <v>1</v>
      </c>
      <c r="D164" s="64">
        <v>1</v>
      </c>
      <c r="E164" s="64">
        <v>1</v>
      </c>
      <c r="F164" s="64">
        <v>1</v>
      </c>
      <c r="G164" s="64">
        <v>1</v>
      </c>
      <c r="H164" s="64">
        <v>1</v>
      </c>
      <c r="I164" s="64">
        <v>1</v>
      </c>
      <c r="J164" s="64">
        <v>0.99974723606952332</v>
      </c>
      <c r="K164" s="64">
        <v>1</v>
      </c>
      <c r="L164" s="64">
        <v>1</v>
      </c>
      <c r="M164" s="65">
        <v>1</v>
      </c>
    </row>
    <row r="165" spans="1:13" x14ac:dyDescent="0.25">
      <c r="A165" s="26">
        <v>13</v>
      </c>
      <c r="B165" s="63">
        <v>1</v>
      </c>
      <c r="C165" s="64">
        <v>1</v>
      </c>
      <c r="D165" s="64">
        <v>1</v>
      </c>
      <c r="E165" s="64">
        <v>1</v>
      </c>
      <c r="F165" s="64">
        <v>1</v>
      </c>
      <c r="G165" s="64">
        <v>1</v>
      </c>
      <c r="H165" s="64">
        <v>1</v>
      </c>
      <c r="I165" s="64">
        <v>1</v>
      </c>
      <c r="J165" s="64">
        <v>0.99974723606952332</v>
      </c>
      <c r="K165" s="64">
        <v>1</v>
      </c>
      <c r="L165" s="64">
        <v>1</v>
      </c>
      <c r="M165" s="65">
        <v>1</v>
      </c>
    </row>
    <row r="166" spans="1:13" x14ac:dyDescent="0.25">
      <c r="A166" s="26">
        <v>12</v>
      </c>
      <c r="B166" s="63">
        <v>1</v>
      </c>
      <c r="C166" s="64">
        <v>1</v>
      </c>
      <c r="D166" s="64">
        <v>1</v>
      </c>
      <c r="E166" s="64">
        <v>1</v>
      </c>
      <c r="F166" s="64">
        <v>1</v>
      </c>
      <c r="G166" s="64">
        <v>1</v>
      </c>
      <c r="H166" s="64">
        <v>1</v>
      </c>
      <c r="I166" s="64">
        <v>1</v>
      </c>
      <c r="J166" s="64">
        <v>0.99974723606952332</v>
      </c>
      <c r="K166" s="64">
        <v>1</v>
      </c>
      <c r="L166" s="64">
        <v>1</v>
      </c>
      <c r="M166" s="65">
        <v>1</v>
      </c>
    </row>
    <row r="167" spans="1:13" x14ac:dyDescent="0.25">
      <c r="A167" s="26">
        <v>11</v>
      </c>
      <c r="B167" s="63">
        <v>1</v>
      </c>
      <c r="C167" s="64">
        <v>1</v>
      </c>
      <c r="D167" s="64">
        <v>1</v>
      </c>
      <c r="E167" s="64">
        <v>1</v>
      </c>
      <c r="F167" s="64">
        <v>1</v>
      </c>
      <c r="G167" s="64">
        <v>1</v>
      </c>
      <c r="H167" s="64">
        <v>1</v>
      </c>
      <c r="I167" s="64">
        <v>1</v>
      </c>
      <c r="J167" s="64">
        <v>0.99974723606952332</v>
      </c>
      <c r="K167" s="64">
        <v>1</v>
      </c>
      <c r="L167" s="64">
        <v>1</v>
      </c>
      <c r="M167" s="65">
        <v>1</v>
      </c>
    </row>
    <row r="168" spans="1:13" x14ac:dyDescent="0.25">
      <c r="A168" s="26">
        <v>10</v>
      </c>
      <c r="B168" s="63">
        <v>1</v>
      </c>
      <c r="C168" s="64">
        <v>0.99844698789508457</v>
      </c>
      <c r="D168" s="64">
        <v>1</v>
      </c>
      <c r="E168" s="64">
        <v>1</v>
      </c>
      <c r="F168" s="64">
        <v>1</v>
      </c>
      <c r="G168" s="64">
        <v>1</v>
      </c>
      <c r="H168" s="64">
        <v>1</v>
      </c>
      <c r="I168" s="64">
        <v>1</v>
      </c>
      <c r="J168" s="64">
        <v>0.99896319786816279</v>
      </c>
      <c r="K168" s="64">
        <v>1</v>
      </c>
      <c r="L168" s="64">
        <v>0.99265578856131775</v>
      </c>
      <c r="M168" s="65">
        <v>1</v>
      </c>
    </row>
    <row r="169" spans="1:13" x14ac:dyDescent="0.25">
      <c r="A169" s="26">
        <v>9</v>
      </c>
      <c r="B169" s="63">
        <v>0.99269898535821444</v>
      </c>
      <c r="C169" s="64">
        <v>0.99197418609632382</v>
      </c>
      <c r="D169" s="64">
        <v>1</v>
      </c>
      <c r="E169" s="64">
        <v>1</v>
      </c>
      <c r="F169" s="64">
        <v>1</v>
      </c>
      <c r="G169" s="64">
        <v>1</v>
      </c>
      <c r="H169" s="64">
        <v>1</v>
      </c>
      <c r="I169" s="64">
        <v>1</v>
      </c>
      <c r="J169" s="64">
        <v>0.99052078661857412</v>
      </c>
      <c r="K169" s="64">
        <v>0.99787793914310785</v>
      </c>
      <c r="L169" s="64">
        <v>0.97717781221082545</v>
      </c>
      <c r="M169" s="65">
        <v>1</v>
      </c>
    </row>
    <row r="170" spans="1:13" x14ac:dyDescent="0.25">
      <c r="A170" s="26">
        <v>8</v>
      </c>
      <c r="B170" s="63">
        <v>0.97828131496761339</v>
      </c>
      <c r="C170" s="64">
        <v>0.98081174950678485</v>
      </c>
      <c r="D170" s="64">
        <v>0.98970756559748352</v>
      </c>
      <c r="E170" s="64">
        <v>1</v>
      </c>
      <c r="F170" s="64">
        <v>1</v>
      </c>
      <c r="G170" s="64">
        <v>1</v>
      </c>
      <c r="H170" s="64">
        <v>1</v>
      </c>
      <c r="I170" s="64">
        <v>0.99220101823552642</v>
      </c>
      <c r="J170" s="64">
        <v>0.97442000232075743</v>
      </c>
      <c r="K170" s="64">
        <v>0.98636934343820926</v>
      </c>
      <c r="L170" s="64">
        <v>0.95458418110068333</v>
      </c>
      <c r="M170" s="65">
        <v>1</v>
      </c>
    </row>
    <row r="171" spans="1:13" x14ac:dyDescent="0.25">
      <c r="A171" s="26">
        <v>7</v>
      </c>
      <c r="B171" s="63">
        <v>0.95777523098961548</v>
      </c>
      <c r="C171" s="64">
        <v>0.96495967812646732</v>
      </c>
      <c r="D171" s="64">
        <v>0.96206906836451378</v>
      </c>
      <c r="E171" s="64">
        <v>0.99879860292253619</v>
      </c>
      <c r="F171" s="64">
        <v>0.99725387652713859</v>
      </c>
      <c r="G171" s="64">
        <v>0.99106522383468754</v>
      </c>
      <c r="H171" s="64">
        <v>0.99330376522218544</v>
      </c>
      <c r="I171" s="64">
        <v>0.97463349000722854</v>
      </c>
      <c r="J171" s="64">
        <v>0.9506608449747127</v>
      </c>
      <c r="K171" s="64">
        <v>0.96904967073382853</v>
      </c>
      <c r="L171" s="64">
        <v>0.92487489523089139</v>
      </c>
      <c r="M171" s="65">
        <v>0.99351365671894587</v>
      </c>
    </row>
    <row r="172" spans="1:13" x14ac:dyDescent="0.25">
      <c r="A172" s="26">
        <v>6</v>
      </c>
      <c r="B172" s="63">
        <v>0.93118073342422036</v>
      </c>
      <c r="C172" s="64">
        <v>0.94441797195537136</v>
      </c>
      <c r="D172" s="64">
        <v>0.92353168652784312</v>
      </c>
      <c r="E172" s="64">
        <v>0.97545815242079015</v>
      </c>
      <c r="F172" s="64">
        <v>0.97144773118925787</v>
      </c>
      <c r="G172" s="64">
        <v>0.96192505562546549</v>
      </c>
      <c r="H172" s="64">
        <v>0.96355317080000458</v>
      </c>
      <c r="I172" s="64">
        <v>0.94996198302192181</v>
      </c>
      <c r="J172" s="64">
        <v>0.91924331458043973</v>
      </c>
      <c r="K172" s="64">
        <v>0.94591892102996566</v>
      </c>
      <c r="L172" s="64">
        <v>0.88804995460144986</v>
      </c>
      <c r="M172" s="65">
        <v>0.968930690120682</v>
      </c>
    </row>
    <row r="173" spans="1:13" x14ac:dyDescent="0.25">
      <c r="A173" s="26">
        <v>5</v>
      </c>
      <c r="B173" s="63">
        <v>0.89849782227142849</v>
      </c>
      <c r="C173" s="64">
        <v>0.91918663099349707</v>
      </c>
      <c r="D173" s="64">
        <v>0.87409542008747132</v>
      </c>
      <c r="E173" s="64">
        <v>0.9435193959823821</v>
      </c>
      <c r="F173" s="64">
        <v>0.93637071074227474</v>
      </c>
      <c r="G173" s="64">
        <v>0.92283451950512285</v>
      </c>
      <c r="H173" s="64">
        <v>0.92344617289878861</v>
      </c>
      <c r="I173" s="64">
        <v>0.91818649727960611</v>
      </c>
      <c r="J173" s="64">
        <v>0.88016741113793873</v>
      </c>
      <c r="K173" s="64">
        <v>0.91697709432662056</v>
      </c>
      <c r="L173" s="64">
        <v>0.84410935921235841</v>
      </c>
      <c r="M173" s="65">
        <v>0.93582215333530516</v>
      </c>
    </row>
    <row r="174" spans="1:13" x14ac:dyDescent="0.25">
      <c r="A174" s="26">
        <v>4</v>
      </c>
      <c r="B174" s="63">
        <v>0.85972649753123975</v>
      </c>
      <c r="C174" s="64">
        <v>0.88926565524084422</v>
      </c>
      <c r="D174" s="64">
        <v>0.81376026904339849</v>
      </c>
      <c r="E174" s="64">
        <v>0.90298233360731217</v>
      </c>
      <c r="F174" s="64">
        <v>0.89202281518618931</v>
      </c>
      <c r="G174" s="64">
        <v>0.87379361547365964</v>
      </c>
      <c r="H174" s="64">
        <v>0.87298277151853765</v>
      </c>
      <c r="I174" s="64">
        <v>0.87930703278028166</v>
      </c>
      <c r="J174" s="64">
        <v>0.83343313464720969</v>
      </c>
      <c r="K174" s="64">
        <v>0.88222419062379331</v>
      </c>
      <c r="L174" s="64">
        <v>0.79305310906361726</v>
      </c>
      <c r="M174" s="65">
        <v>0.89418804636281535</v>
      </c>
    </row>
    <row r="175" spans="1:13" x14ac:dyDescent="0.25">
      <c r="A175" s="26">
        <v>3</v>
      </c>
      <c r="B175" s="63">
        <v>0.81486675920365392</v>
      </c>
      <c r="C175" s="64">
        <v>0.85465504469741305</v>
      </c>
      <c r="D175" s="64">
        <v>0.74252623339562451</v>
      </c>
      <c r="E175" s="64">
        <v>0.85384696529558035</v>
      </c>
      <c r="F175" s="64">
        <v>0.83840404452100148</v>
      </c>
      <c r="G175" s="64">
        <v>0.81480234353107583</v>
      </c>
      <c r="H175" s="64">
        <v>0.81216296665925158</v>
      </c>
      <c r="I175" s="64">
        <v>0.83332358952394836</v>
      </c>
      <c r="J175" s="64">
        <v>0.77904048510825252</v>
      </c>
      <c r="K175" s="64">
        <v>0.84166020992148372</v>
      </c>
      <c r="L175" s="64">
        <v>0.73488120415522629</v>
      </c>
      <c r="M175" s="65">
        <v>0.84402836920321234</v>
      </c>
    </row>
    <row r="176" spans="1:13" x14ac:dyDescent="0.25">
      <c r="A176" s="26">
        <v>2</v>
      </c>
      <c r="B176" s="63">
        <v>0.76391860728867123</v>
      </c>
      <c r="C176" s="64">
        <v>0.81535479936320343</v>
      </c>
      <c r="D176" s="64">
        <v>0.6603933131441494</v>
      </c>
      <c r="E176" s="64">
        <v>0.79611329104718664</v>
      </c>
      <c r="F176" s="64">
        <v>0.77551439874671124</v>
      </c>
      <c r="G176" s="64">
        <v>0.74586070367737156</v>
      </c>
      <c r="H176" s="64">
        <v>0.74098675832093042</v>
      </c>
      <c r="I176" s="64">
        <v>0.78023616751060609</v>
      </c>
      <c r="J176" s="64">
        <v>0.71698946252106721</v>
      </c>
      <c r="K176" s="64">
        <v>0.79528515221969209</v>
      </c>
      <c r="L176" s="64">
        <v>0.66959364448718561</v>
      </c>
      <c r="M176" s="65">
        <v>0.78534312185649635</v>
      </c>
    </row>
    <row r="177" spans="1:13" x14ac:dyDescent="0.25">
      <c r="A177" s="26">
        <v>1</v>
      </c>
      <c r="B177" s="66">
        <v>0.70688204178629166</v>
      </c>
      <c r="C177" s="67">
        <v>0.77136491923821537</v>
      </c>
      <c r="D177" s="67">
        <v>0.56736150828897325</v>
      </c>
      <c r="E177" s="67">
        <v>0.72978131086213094</v>
      </c>
      <c r="F177" s="67">
        <v>0.70335387786331871</v>
      </c>
      <c r="G177" s="67">
        <v>0.66696869591254671</v>
      </c>
      <c r="H177" s="67">
        <v>0.65945414650357415</v>
      </c>
      <c r="I177" s="67">
        <v>0.72004476674025508</v>
      </c>
      <c r="J177" s="67">
        <v>0.64728006688565387</v>
      </c>
      <c r="K177" s="67">
        <v>0.74309901751841823</v>
      </c>
      <c r="L177" s="67">
        <v>0.59719043005949513</v>
      </c>
      <c r="M177" s="68">
        <v>0.71813230432266728</v>
      </c>
    </row>
    <row r="178" spans="1:13" x14ac:dyDescent="0.25">
      <c r="B178" s="2"/>
      <c r="C178" s="2"/>
      <c r="D178" s="2"/>
      <c r="E178" s="2"/>
      <c r="F178" s="2"/>
      <c r="G178" s="2"/>
      <c r="H178" s="2"/>
      <c r="I178" s="2"/>
      <c r="J178" s="2"/>
      <c r="K178" s="2"/>
      <c r="L178" s="2"/>
      <c r="M178" s="2"/>
    </row>
    <row r="179" spans="1:13" x14ac:dyDescent="0.25">
      <c r="A179" s="25" t="s">
        <v>53</v>
      </c>
      <c r="B179" s="27">
        <v>4</v>
      </c>
      <c r="C179" s="27">
        <v>5</v>
      </c>
      <c r="D179" s="27">
        <v>6</v>
      </c>
      <c r="E179" s="27">
        <v>7</v>
      </c>
      <c r="F179" s="27">
        <v>8</v>
      </c>
      <c r="G179" s="27">
        <v>9</v>
      </c>
      <c r="H179" s="27">
        <v>10</v>
      </c>
      <c r="I179" s="27">
        <v>11</v>
      </c>
      <c r="J179" s="27">
        <v>12</v>
      </c>
      <c r="K179" s="27">
        <v>1</v>
      </c>
      <c r="L179" s="27">
        <v>2</v>
      </c>
      <c r="M179" s="27">
        <v>3</v>
      </c>
    </row>
    <row r="180" spans="1:13" x14ac:dyDescent="0.25">
      <c r="A180" s="26">
        <v>20</v>
      </c>
      <c r="B180" s="60">
        <v>1</v>
      </c>
      <c r="C180" s="61">
        <v>1</v>
      </c>
      <c r="D180" s="61">
        <v>1</v>
      </c>
      <c r="E180" s="61">
        <v>1</v>
      </c>
      <c r="F180" s="61">
        <v>1</v>
      </c>
      <c r="G180" s="61">
        <v>1</v>
      </c>
      <c r="H180" s="61">
        <v>1</v>
      </c>
      <c r="I180" s="61">
        <v>0.99140542864944514</v>
      </c>
      <c r="J180" s="61">
        <v>1</v>
      </c>
      <c r="K180" s="61">
        <v>1</v>
      </c>
      <c r="L180" s="61">
        <v>1</v>
      </c>
      <c r="M180" s="62">
        <v>1</v>
      </c>
    </row>
    <row r="181" spans="1:13" x14ac:dyDescent="0.25">
      <c r="A181" s="26">
        <v>19</v>
      </c>
      <c r="B181" s="63">
        <v>1</v>
      </c>
      <c r="C181" s="64">
        <v>1</v>
      </c>
      <c r="D181" s="64">
        <v>1</v>
      </c>
      <c r="E181" s="64">
        <v>1</v>
      </c>
      <c r="F181" s="64">
        <v>1</v>
      </c>
      <c r="G181" s="64">
        <v>1</v>
      </c>
      <c r="H181" s="64">
        <v>1</v>
      </c>
      <c r="I181" s="64">
        <v>0.99140542864944514</v>
      </c>
      <c r="J181" s="64">
        <v>1</v>
      </c>
      <c r="K181" s="64">
        <v>1</v>
      </c>
      <c r="L181" s="64">
        <v>1</v>
      </c>
      <c r="M181" s="65">
        <v>1</v>
      </c>
    </row>
    <row r="182" spans="1:13" x14ac:dyDescent="0.25">
      <c r="A182" s="26">
        <v>18</v>
      </c>
      <c r="B182" s="63">
        <v>1</v>
      </c>
      <c r="C182" s="64">
        <v>1</v>
      </c>
      <c r="D182" s="64">
        <v>1</v>
      </c>
      <c r="E182" s="64">
        <v>1</v>
      </c>
      <c r="F182" s="64">
        <v>1</v>
      </c>
      <c r="G182" s="64">
        <v>1</v>
      </c>
      <c r="H182" s="64">
        <v>1</v>
      </c>
      <c r="I182" s="64">
        <v>0.99140542864944514</v>
      </c>
      <c r="J182" s="64">
        <v>1</v>
      </c>
      <c r="K182" s="64">
        <v>1</v>
      </c>
      <c r="L182" s="64">
        <v>1</v>
      </c>
      <c r="M182" s="65">
        <v>1</v>
      </c>
    </row>
    <row r="183" spans="1:13" x14ac:dyDescent="0.25">
      <c r="A183" s="26">
        <v>17</v>
      </c>
      <c r="B183" s="63">
        <v>1</v>
      </c>
      <c r="C183" s="64">
        <v>1</v>
      </c>
      <c r="D183" s="64">
        <v>1</v>
      </c>
      <c r="E183" s="64">
        <v>1</v>
      </c>
      <c r="F183" s="64">
        <v>1</v>
      </c>
      <c r="G183" s="64">
        <v>1</v>
      </c>
      <c r="H183" s="64">
        <v>1</v>
      </c>
      <c r="I183" s="64">
        <v>0.99140542864944514</v>
      </c>
      <c r="J183" s="64">
        <v>1</v>
      </c>
      <c r="K183" s="64">
        <v>1</v>
      </c>
      <c r="L183" s="64">
        <v>1</v>
      </c>
      <c r="M183" s="65">
        <v>1</v>
      </c>
    </row>
    <row r="184" spans="1:13" x14ac:dyDescent="0.25">
      <c r="A184" s="26">
        <v>16</v>
      </c>
      <c r="B184" s="63">
        <v>1</v>
      </c>
      <c r="C184" s="64">
        <v>1</v>
      </c>
      <c r="D184" s="64">
        <v>1</v>
      </c>
      <c r="E184" s="64">
        <v>1</v>
      </c>
      <c r="F184" s="64">
        <v>1</v>
      </c>
      <c r="G184" s="64">
        <v>1</v>
      </c>
      <c r="H184" s="64">
        <v>1</v>
      </c>
      <c r="I184" s="64">
        <v>0.99140542864944514</v>
      </c>
      <c r="J184" s="64">
        <v>1</v>
      </c>
      <c r="K184" s="64">
        <v>1</v>
      </c>
      <c r="L184" s="64">
        <v>1</v>
      </c>
      <c r="M184" s="65">
        <v>1</v>
      </c>
    </row>
    <row r="185" spans="1:13" x14ac:dyDescent="0.25">
      <c r="A185" s="26">
        <v>15</v>
      </c>
      <c r="B185" s="63">
        <v>1</v>
      </c>
      <c r="C185" s="64">
        <v>1</v>
      </c>
      <c r="D185" s="64">
        <v>1</v>
      </c>
      <c r="E185" s="64">
        <v>1</v>
      </c>
      <c r="F185" s="64">
        <v>1</v>
      </c>
      <c r="G185" s="64">
        <v>1</v>
      </c>
      <c r="H185" s="64">
        <v>1</v>
      </c>
      <c r="I185" s="64">
        <v>0.99140542864944514</v>
      </c>
      <c r="J185" s="64">
        <v>1</v>
      </c>
      <c r="K185" s="64">
        <v>1</v>
      </c>
      <c r="L185" s="64">
        <v>1</v>
      </c>
      <c r="M185" s="65">
        <v>1</v>
      </c>
    </row>
    <row r="186" spans="1:13" x14ac:dyDescent="0.25">
      <c r="A186" s="26">
        <v>14</v>
      </c>
      <c r="B186" s="63">
        <v>1</v>
      </c>
      <c r="C186" s="64">
        <v>1</v>
      </c>
      <c r="D186" s="64">
        <v>1</v>
      </c>
      <c r="E186" s="64">
        <v>1</v>
      </c>
      <c r="F186" s="64">
        <v>1</v>
      </c>
      <c r="G186" s="64">
        <v>1</v>
      </c>
      <c r="H186" s="64">
        <v>1</v>
      </c>
      <c r="I186" s="64">
        <v>0.99140542864944514</v>
      </c>
      <c r="J186" s="64">
        <v>1</v>
      </c>
      <c r="K186" s="64">
        <v>1</v>
      </c>
      <c r="L186" s="64">
        <v>1</v>
      </c>
      <c r="M186" s="65">
        <v>1</v>
      </c>
    </row>
    <row r="187" spans="1:13" x14ac:dyDescent="0.25">
      <c r="A187" s="26">
        <v>13</v>
      </c>
      <c r="B187" s="63">
        <v>1</v>
      </c>
      <c r="C187" s="64">
        <v>1</v>
      </c>
      <c r="D187" s="64">
        <v>1</v>
      </c>
      <c r="E187" s="64">
        <v>1</v>
      </c>
      <c r="F187" s="64">
        <v>1</v>
      </c>
      <c r="G187" s="64">
        <v>1</v>
      </c>
      <c r="H187" s="64">
        <v>1</v>
      </c>
      <c r="I187" s="64">
        <v>0.99140542864944514</v>
      </c>
      <c r="J187" s="64">
        <v>1</v>
      </c>
      <c r="K187" s="64">
        <v>1</v>
      </c>
      <c r="L187" s="64">
        <v>1</v>
      </c>
      <c r="M187" s="65">
        <v>1</v>
      </c>
    </row>
    <row r="188" spans="1:13" x14ac:dyDescent="0.25">
      <c r="A188" s="26">
        <v>12</v>
      </c>
      <c r="B188" s="63">
        <v>1</v>
      </c>
      <c r="C188" s="64">
        <v>1</v>
      </c>
      <c r="D188" s="64">
        <v>1</v>
      </c>
      <c r="E188" s="64">
        <v>1</v>
      </c>
      <c r="F188" s="64">
        <v>1</v>
      </c>
      <c r="G188" s="64">
        <v>1</v>
      </c>
      <c r="H188" s="64">
        <v>1</v>
      </c>
      <c r="I188" s="64">
        <v>0.99140542864944514</v>
      </c>
      <c r="J188" s="64">
        <v>1</v>
      </c>
      <c r="K188" s="64">
        <v>1</v>
      </c>
      <c r="L188" s="64">
        <v>1</v>
      </c>
      <c r="M188" s="65">
        <v>1</v>
      </c>
    </row>
    <row r="189" spans="1:13" x14ac:dyDescent="0.25">
      <c r="A189" s="26">
        <v>11</v>
      </c>
      <c r="B189" s="63">
        <v>1</v>
      </c>
      <c r="C189" s="64">
        <v>1</v>
      </c>
      <c r="D189" s="64">
        <v>1</v>
      </c>
      <c r="E189" s="64">
        <v>1</v>
      </c>
      <c r="F189" s="64">
        <v>1</v>
      </c>
      <c r="G189" s="64">
        <v>1</v>
      </c>
      <c r="H189" s="64">
        <v>1</v>
      </c>
      <c r="I189" s="64">
        <v>0.99140542864944514</v>
      </c>
      <c r="J189" s="64">
        <v>1</v>
      </c>
      <c r="K189" s="64">
        <v>1</v>
      </c>
      <c r="L189" s="64">
        <v>1</v>
      </c>
      <c r="M189" s="65">
        <v>1</v>
      </c>
    </row>
    <row r="190" spans="1:13" x14ac:dyDescent="0.25">
      <c r="A190" s="26">
        <v>10</v>
      </c>
      <c r="B190" s="63">
        <v>1</v>
      </c>
      <c r="C190" s="64">
        <v>1</v>
      </c>
      <c r="D190" s="64">
        <v>1</v>
      </c>
      <c r="E190" s="64">
        <v>1</v>
      </c>
      <c r="F190" s="64">
        <v>1</v>
      </c>
      <c r="G190" s="64">
        <v>1</v>
      </c>
      <c r="H190" s="64">
        <v>1</v>
      </c>
      <c r="I190" s="64">
        <v>0.99140542864944514</v>
      </c>
      <c r="J190" s="64">
        <v>1</v>
      </c>
      <c r="K190" s="64">
        <v>1</v>
      </c>
      <c r="L190" s="64">
        <v>0.99522114168163145</v>
      </c>
      <c r="M190" s="65">
        <v>1</v>
      </c>
    </row>
    <row r="191" spans="1:13" x14ac:dyDescent="0.25">
      <c r="A191" s="26">
        <v>9</v>
      </c>
      <c r="B191" s="63">
        <v>0.99165833339914911</v>
      </c>
      <c r="C191" s="64">
        <v>1</v>
      </c>
      <c r="D191" s="64">
        <v>1</v>
      </c>
      <c r="E191" s="64">
        <v>1</v>
      </c>
      <c r="F191" s="64">
        <v>1</v>
      </c>
      <c r="G191" s="64">
        <v>1</v>
      </c>
      <c r="H191" s="64">
        <v>1</v>
      </c>
      <c r="I191" s="64">
        <v>0.98269982801265676</v>
      </c>
      <c r="J191" s="64">
        <v>0.99052955260396136</v>
      </c>
      <c r="K191" s="64">
        <v>1</v>
      </c>
      <c r="L191" s="64">
        <v>0.97434500693377502</v>
      </c>
      <c r="M191" s="65">
        <v>1</v>
      </c>
    </row>
    <row r="192" spans="1:13" x14ac:dyDescent="0.25">
      <c r="A192" s="26">
        <v>8</v>
      </c>
      <c r="B192" s="63">
        <v>0.97116499271280721</v>
      </c>
      <c r="C192" s="64">
        <v>0.98302331423218936</v>
      </c>
      <c r="D192" s="64">
        <v>0.98911117245677072</v>
      </c>
      <c r="E192" s="64">
        <v>1</v>
      </c>
      <c r="F192" s="64">
        <v>1</v>
      </c>
      <c r="G192" s="64">
        <v>1</v>
      </c>
      <c r="H192" s="64">
        <v>1</v>
      </c>
      <c r="I192" s="64">
        <v>0.96200089285891222</v>
      </c>
      <c r="J192" s="64">
        <v>0.96718289267549784</v>
      </c>
      <c r="K192" s="64">
        <v>0.99110227288355091</v>
      </c>
      <c r="L192" s="64">
        <v>0.94188191992396941</v>
      </c>
      <c r="M192" s="65">
        <v>1</v>
      </c>
    </row>
    <row r="193" spans="1:37" x14ac:dyDescent="0.25">
      <c r="A193" s="26">
        <v>7</v>
      </c>
      <c r="B193" s="63">
        <v>0.93995341640738794</v>
      </c>
      <c r="C193" s="64">
        <v>0.95166961964707308</v>
      </c>
      <c r="D193" s="64">
        <v>0.95428713119410835</v>
      </c>
      <c r="E193" s="64">
        <v>1</v>
      </c>
      <c r="F193" s="64">
        <v>0.99771901115681583</v>
      </c>
      <c r="G193" s="64">
        <v>0.99271457354170489</v>
      </c>
      <c r="H193" s="64">
        <v>0.97959304743162301</v>
      </c>
      <c r="I193" s="64">
        <v>0.92930862318821184</v>
      </c>
      <c r="J193" s="64">
        <v>0.93330007259416747</v>
      </c>
      <c r="K193" s="64">
        <v>0.96947524475688707</v>
      </c>
      <c r="L193" s="64">
        <v>0.89783188065221453</v>
      </c>
      <c r="M193" s="65">
        <v>0.98529326424233354</v>
      </c>
    </row>
    <row r="194" spans="1:37" x14ac:dyDescent="0.25">
      <c r="A194" s="26">
        <v>6</v>
      </c>
      <c r="B194" s="63">
        <v>0.89802360448289176</v>
      </c>
      <c r="C194" s="64">
        <v>0.90831655496273989</v>
      </c>
      <c r="D194" s="64">
        <v>0.90556151188074252</v>
      </c>
      <c r="E194" s="64">
        <v>0.97387626559822105</v>
      </c>
      <c r="F194" s="64">
        <v>0.96735894990463511</v>
      </c>
      <c r="G194" s="64">
        <v>0.95694968228095201</v>
      </c>
      <c r="H194" s="64">
        <v>0.93258416919622233</v>
      </c>
      <c r="I194" s="64">
        <v>0.88462301900055562</v>
      </c>
      <c r="J194" s="64">
        <v>0.88888109235997037</v>
      </c>
      <c r="K194" s="64">
        <v>0.93929982414186308</v>
      </c>
      <c r="L194" s="64">
        <v>0.84219488911851037</v>
      </c>
      <c r="M194" s="65">
        <v>0.94100929512806597</v>
      </c>
    </row>
    <row r="195" spans="1:37" x14ac:dyDescent="0.25">
      <c r="A195" s="26">
        <v>5</v>
      </c>
      <c r="B195" s="63">
        <v>0.84537555693931821</v>
      </c>
      <c r="C195" s="64">
        <v>0.85296412017918966</v>
      </c>
      <c r="D195" s="64">
        <v>0.84293431451667322</v>
      </c>
      <c r="E195" s="64">
        <v>0.93472660525442297</v>
      </c>
      <c r="F195" s="64">
        <v>0.92599578042275832</v>
      </c>
      <c r="G195" s="64">
        <v>0.90865268156809398</v>
      </c>
      <c r="H195" s="64">
        <v>0.86993707572687373</v>
      </c>
      <c r="I195" s="64">
        <v>0.82794408029594346</v>
      </c>
      <c r="J195" s="64">
        <v>0.83392595197290631</v>
      </c>
      <c r="K195" s="64">
        <v>0.90057601103847928</v>
      </c>
      <c r="L195" s="64">
        <v>0.77497094532285704</v>
      </c>
      <c r="M195" s="65">
        <v>0.88169548528640496</v>
      </c>
    </row>
    <row r="196" spans="1:37" x14ac:dyDescent="0.25">
      <c r="A196" s="26">
        <v>4</v>
      </c>
      <c r="B196" s="63">
        <v>0.78200927377666762</v>
      </c>
      <c r="C196" s="64">
        <v>0.7856123152964225</v>
      </c>
      <c r="D196" s="64">
        <v>0.76640553910190046</v>
      </c>
      <c r="E196" s="64">
        <v>0.88482658378756418</v>
      </c>
      <c r="F196" s="64">
        <v>0.87362950271118545</v>
      </c>
      <c r="G196" s="64">
        <v>0.8478235714031308</v>
      </c>
      <c r="H196" s="64">
        <v>0.79165176702357754</v>
      </c>
      <c r="I196" s="64">
        <v>0.75927180707437558</v>
      </c>
      <c r="J196" s="64">
        <v>0.7684346514329754</v>
      </c>
      <c r="K196" s="64">
        <v>0.85330380544673545</v>
      </c>
      <c r="L196" s="64">
        <v>0.69616004926525432</v>
      </c>
      <c r="M196" s="65">
        <v>0.80735183471735061</v>
      </c>
    </row>
    <row r="197" spans="1:37" x14ac:dyDescent="0.25">
      <c r="A197" s="26">
        <v>3</v>
      </c>
      <c r="B197" s="63">
        <v>0.7079247549949399</v>
      </c>
      <c r="C197" s="64">
        <v>0.70626114031443843</v>
      </c>
      <c r="D197" s="64">
        <v>0.67597518563642434</v>
      </c>
      <c r="E197" s="64">
        <v>0.82417620119764479</v>
      </c>
      <c r="F197" s="64">
        <v>0.81026011676991649</v>
      </c>
      <c r="G197" s="64">
        <v>0.77446235178606249</v>
      </c>
      <c r="H197" s="64">
        <v>0.69772824308633374</v>
      </c>
      <c r="I197" s="64">
        <v>0.67860619933585165</v>
      </c>
      <c r="J197" s="64">
        <v>0.69240719074017765</v>
      </c>
      <c r="K197" s="64">
        <v>0.79748320736663159</v>
      </c>
      <c r="L197" s="64">
        <v>0.60576220094570232</v>
      </c>
      <c r="M197" s="65">
        <v>0.71797834342090283</v>
      </c>
    </row>
    <row r="198" spans="1:37" x14ac:dyDescent="0.25">
      <c r="A198" s="26">
        <v>2</v>
      </c>
      <c r="B198" s="63">
        <v>0.62312200059413514</v>
      </c>
      <c r="C198" s="64">
        <v>0.61491059523323732</v>
      </c>
      <c r="D198" s="64">
        <v>0.57164325412024475</v>
      </c>
      <c r="E198" s="64">
        <v>0.7527754574846649</v>
      </c>
      <c r="F198" s="64">
        <v>0.73588762259895146</v>
      </c>
      <c r="G198" s="64">
        <v>0.68856902271688913</v>
      </c>
      <c r="H198" s="64">
        <v>0.58816650391514214</v>
      </c>
      <c r="I198" s="64">
        <v>0.58594725708037187</v>
      </c>
      <c r="J198" s="64">
        <v>0.60584356989451316</v>
      </c>
      <c r="K198" s="64">
        <v>0.73311421679816791</v>
      </c>
      <c r="L198" s="64">
        <v>0.50377740036420116</v>
      </c>
      <c r="M198" s="65">
        <v>0.61357501139706161</v>
      </c>
    </row>
    <row r="199" spans="1:37" x14ac:dyDescent="0.25">
      <c r="A199" s="26">
        <v>1</v>
      </c>
      <c r="B199" s="66">
        <v>0.52760101057425324</v>
      </c>
      <c r="C199" s="67">
        <v>0.51156068005281929</v>
      </c>
      <c r="D199" s="67">
        <v>0.4534097445533618</v>
      </c>
      <c r="E199" s="67">
        <v>0.67062435264862441</v>
      </c>
      <c r="F199" s="67">
        <v>0.65051202019829024</v>
      </c>
      <c r="G199" s="67">
        <v>0.59014358419561064</v>
      </c>
      <c r="H199" s="67">
        <v>0.46296654951000293</v>
      </c>
      <c r="I199" s="67">
        <v>0.48129498030793627</v>
      </c>
      <c r="J199" s="67">
        <v>0.50874378889598182</v>
      </c>
      <c r="K199" s="67">
        <v>0.66019683374134419</v>
      </c>
      <c r="L199" s="67">
        <v>0.3902056475207506</v>
      </c>
      <c r="M199" s="68">
        <v>0.494141838645827</v>
      </c>
    </row>
    <row r="201" spans="1:37" x14ac:dyDescent="0.25">
      <c r="A201" s="28" t="s">
        <v>54</v>
      </c>
      <c r="B201" s="29">
        <v>4</v>
      </c>
      <c r="C201" s="29">
        <v>5</v>
      </c>
      <c r="D201" s="29">
        <v>6</v>
      </c>
      <c r="E201" s="29">
        <v>7</v>
      </c>
      <c r="F201" s="29">
        <v>8</v>
      </c>
      <c r="G201" s="29">
        <v>9</v>
      </c>
      <c r="H201" s="29">
        <v>10</v>
      </c>
      <c r="I201" s="29">
        <v>11</v>
      </c>
      <c r="J201" s="29">
        <v>12</v>
      </c>
      <c r="K201" s="29">
        <v>1</v>
      </c>
      <c r="L201" s="29">
        <v>2</v>
      </c>
      <c r="M201" s="29">
        <v>3</v>
      </c>
    </row>
    <row r="202" spans="1:37" x14ac:dyDescent="0.25">
      <c r="A202" s="30">
        <v>20</v>
      </c>
      <c r="B202" s="31" t="b">
        <f>IF('入力シート '!$E$16="北海道",B4,IF('入力シート '!$E$16="東北",B26,IF('入力シート '!$E$16="東京",B48,IF('入力シート '!$E$16="中部",B70,IF('入力シート '!$E$16="北陸",B92,IF('入力シート '!$E$16="関西",B114,IF('入力シート '!$E$16="中国",B136,IF('入力シート '!$E$16="四国",B158,IF('入力シート '!$E$16="九州",B180)))))))))</f>
        <v>0</v>
      </c>
      <c r="C202" s="31" t="b">
        <f>IF('入力シート '!$E$16="北海道",C4,IF('入力シート '!$E$16="東北",C26,IF('入力シート '!$E$16="東京",C48,IF('入力シート '!$E$16="中部",C70,IF('入力シート '!$E$16="北陸",C92,IF('入力シート '!$E$16="関西",C114,IF('入力シート '!$E$16="中国",C136,IF('入力シート '!$E$16="四国",C158,IF('入力シート '!$E$16="九州",C180)))))))))</f>
        <v>0</v>
      </c>
      <c r="D202" s="31" t="b">
        <f>IF('入力シート '!$E$16="北海道",D4,IF('入力シート '!$E$16="東北",D26,IF('入力シート '!$E$16="東京",D48,IF('入力シート '!$E$16="中部",D70,IF('入力シート '!$E$16="北陸",D92,IF('入力シート '!$E$16="関西",D114,IF('入力シート '!$E$16="中国",D136,IF('入力シート '!$E$16="四国",D158,IF('入力シート '!$E$16="九州",D180)))))))))</f>
        <v>0</v>
      </c>
      <c r="E202" s="31" t="b">
        <f>IF('入力シート '!$E$16="北海道",E4,IF('入力シート '!$E$16="東北",E26,IF('入力シート '!$E$16="東京",E48,IF('入力シート '!$E$16="中部",E70,IF('入力シート '!$E$16="北陸",E92,IF('入力シート '!$E$16="関西",E114,IF('入力シート '!$E$16="中国",E136,IF('入力シート '!$E$16="四国",E158,IF('入力シート '!$E$16="九州",E180)))))))))</f>
        <v>0</v>
      </c>
      <c r="F202" s="31" t="b">
        <f>IF('入力シート '!$E$16="北海道",F4,IF('入力シート '!$E$16="東北",F26,IF('入力シート '!$E$16="東京",F48,IF('入力シート '!$E$16="中部",F70,IF('入力シート '!$E$16="北陸",F92,IF('入力シート '!$E$16="関西",F114,IF('入力シート '!$E$16="中国",F136,IF('入力シート '!$E$16="四国",F158,IF('入力シート '!$E$16="九州",F180)))))))))</f>
        <v>0</v>
      </c>
      <c r="G202" s="31" t="b">
        <f>IF('入力シート '!$E$16="北海道",G4,IF('入力シート '!$E$16="東北",G26,IF('入力シート '!$E$16="東京",G48,IF('入力シート '!$E$16="中部",G70,IF('入力シート '!$E$16="北陸",G92,IF('入力シート '!$E$16="関西",G114,IF('入力シート '!$E$16="中国",G136,IF('入力シート '!$E$16="四国",G158,IF('入力シート '!$E$16="九州",G180)))))))))</f>
        <v>0</v>
      </c>
      <c r="H202" s="31" t="b">
        <f>IF('入力シート '!$E$16="北海道",H4,IF('入力シート '!$E$16="東北",H26,IF('入力シート '!$E$16="東京",H48,IF('入力シート '!$E$16="中部",H70,IF('入力シート '!$E$16="北陸",H92,IF('入力シート '!$E$16="関西",H114,IF('入力シート '!$E$16="中国",H136,IF('入力シート '!$E$16="四国",H158,IF('入力シート '!$E$16="九州",H180)))))))))</f>
        <v>0</v>
      </c>
      <c r="I202" s="31" t="b">
        <f>IF('入力シート '!$E$16="北海道",I4,IF('入力シート '!$E$16="東北",I26,IF('入力シート '!$E$16="東京",I48,IF('入力シート '!$E$16="中部",I70,IF('入力シート '!$E$16="北陸",I92,IF('入力シート '!$E$16="関西",I114,IF('入力シート '!$E$16="中国",I136,IF('入力シート '!$E$16="四国",I158,IF('入力シート '!$E$16="九州",I180)))))))))</f>
        <v>0</v>
      </c>
      <c r="J202" s="31" t="b">
        <f>IF('入力シート '!$E$16="北海道",J4,IF('入力シート '!$E$16="東北",J26,IF('入力シート '!$E$16="東京",J48,IF('入力シート '!$E$16="中部",J70,IF('入力シート '!$E$16="北陸",J92,IF('入力シート '!$E$16="関西",J114,IF('入力シート '!$E$16="中国",J136,IF('入力シート '!$E$16="四国",J158,IF('入力シート '!$E$16="九州",J180)))))))))</f>
        <v>0</v>
      </c>
      <c r="K202" s="31" t="b">
        <f>IF('入力シート '!$E$16="北海道",K4,IF('入力シート '!$E$16="東北",K26,IF('入力シート '!$E$16="東京",K48,IF('入力シート '!$E$16="中部",K70,IF('入力シート '!$E$16="北陸",K92,IF('入力シート '!$E$16="関西",K114,IF('入力シート '!$E$16="中国",K136,IF('入力シート '!$E$16="四国",K158,IF('入力シート '!$E$16="九州",K180)))))))))</f>
        <v>0</v>
      </c>
      <c r="L202" s="31" t="b">
        <f>IF('入力シート '!$E$16="北海道",L4,IF('入力シート '!$E$16="東北",L26,IF('入力シート '!$E$16="東京",L48,IF('入力シート '!$E$16="中部",L70,IF('入力シート '!$E$16="北陸",L92,IF('入力シート '!$E$16="関西",L114,IF('入力シート '!$E$16="中国",L136,IF('入力シート '!$E$16="四国",L158,IF('入力シート '!$E$16="九州",L180)))))))))</f>
        <v>0</v>
      </c>
      <c r="M202" s="31" t="b">
        <f>IF('入力シート '!$E$16="北海道",M4,IF('入力シート '!$E$16="東北",M26,IF('入力シート '!$E$16="東京",M48,IF('入力シート '!$E$16="中部",M70,IF('入力シート '!$E$16="北陸",M92,IF('入力シート '!$E$16="関西",M114,IF('入力シート '!$E$16="中国",M136,IF('入力シート '!$E$16="四国",M158,IF('入力シート '!$E$16="九州",M180)))))))))</f>
        <v>0</v>
      </c>
      <c r="O202" s="102"/>
      <c r="P202" s="102"/>
      <c r="Q202" s="102"/>
      <c r="R202" s="102"/>
      <c r="S202" s="102"/>
      <c r="T202" s="102"/>
      <c r="U202" s="102"/>
      <c r="V202" s="102"/>
      <c r="W202" s="102"/>
      <c r="X202" s="102"/>
      <c r="Y202" s="102"/>
      <c r="Z202" s="102"/>
      <c r="AC202" s="56"/>
      <c r="AD202" s="56"/>
      <c r="AE202" s="56"/>
      <c r="AF202" s="56"/>
      <c r="AG202" s="56"/>
      <c r="AH202" s="56"/>
      <c r="AI202" s="56"/>
      <c r="AJ202" s="56"/>
      <c r="AK202" s="56"/>
    </row>
    <row r="203" spans="1:37" x14ac:dyDescent="0.25">
      <c r="A203" s="30">
        <v>19</v>
      </c>
      <c r="B203" s="31" t="b">
        <f>IF('入力シート '!$E$16="北海道",B5,IF('入力シート '!$E$16="東北",B27,IF('入力シート '!$E$16="東京",B49,IF('入力シート '!$E$16="中部",B71,IF('入力シート '!$E$16="北陸",B93,IF('入力シート '!$E$16="関西",B115,IF('入力シート '!$E$16="中国",B137,IF('入力シート '!$E$16="四国",B159,IF('入力シート '!$E$16="九州",B181)))))))))</f>
        <v>0</v>
      </c>
      <c r="C203" s="31" t="b">
        <f>IF('入力シート '!$E$16="北海道",C5,IF('入力シート '!$E$16="東北",C27,IF('入力シート '!$E$16="東京",C49,IF('入力シート '!$E$16="中部",C71,IF('入力シート '!$E$16="北陸",C93,IF('入力シート '!$E$16="関西",C115,IF('入力シート '!$E$16="中国",C137,IF('入力シート '!$E$16="四国",C159,IF('入力シート '!$E$16="九州",C181)))))))))</f>
        <v>0</v>
      </c>
      <c r="D203" s="31" t="b">
        <f>IF('入力シート '!$E$16="北海道",D5,IF('入力シート '!$E$16="東北",D27,IF('入力シート '!$E$16="東京",D49,IF('入力シート '!$E$16="中部",D71,IF('入力シート '!$E$16="北陸",D93,IF('入力シート '!$E$16="関西",D115,IF('入力シート '!$E$16="中国",D137,IF('入力シート '!$E$16="四国",D159,IF('入力シート '!$E$16="九州",D181)))))))))</f>
        <v>0</v>
      </c>
      <c r="E203" s="31" t="b">
        <f>IF('入力シート '!$E$16="北海道",E5,IF('入力シート '!$E$16="東北",E27,IF('入力シート '!$E$16="東京",E49,IF('入力シート '!$E$16="中部",E71,IF('入力シート '!$E$16="北陸",E93,IF('入力シート '!$E$16="関西",E115,IF('入力シート '!$E$16="中国",E137,IF('入力シート '!$E$16="四国",E159,IF('入力シート '!$E$16="九州",E181)))))))))</f>
        <v>0</v>
      </c>
      <c r="F203" s="31" t="b">
        <f>IF('入力シート '!$E$16="北海道",F5,IF('入力シート '!$E$16="東北",F27,IF('入力シート '!$E$16="東京",F49,IF('入力シート '!$E$16="中部",F71,IF('入力シート '!$E$16="北陸",F93,IF('入力シート '!$E$16="関西",F115,IF('入力シート '!$E$16="中国",F137,IF('入力シート '!$E$16="四国",F159,IF('入力シート '!$E$16="九州",F181)))))))))</f>
        <v>0</v>
      </c>
      <c r="G203" s="31" t="b">
        <f>IF('入力シート '!$E$16="北海道",G5,IF('入力シート '!$E$16="東北",G27,IF('入力シート '!$E$16="東京",G49,IF('入力シート '!$E$16="中部",G71,IF('入力シート '!$E$16="北陸",G93,IF('入力シート '!$E$16="関西",G115,IF('入力シート '!$E$16="中国",G137,IF('入力シート '!$E$16="四国",G159,IF('入力シート '!$E$16="九州",G181)))))))))</f>
        <v>0</v>
      </c>
      <c r="H203" s="31" t="b">
        <f>IF('入力シート '!$E$16="北海道",H5,IF('入力シート '!$E$16="東北",H27,IF('入力シート '!$E$16="東京",H49,IF('入力シート '!$E$16="中部",H71,IF('入力シート '!$E$16="北陸",H93,IF('入力シート '!$E$16="関西",H115,IF('入力シート '!$E$16="中国",H137,IF('入力シート '!$E$16="四国",H159,IF('入力シート '!$E$16="九州",H181)))))))))</f>
        <v>0</v>
      </c>
      <c r="I203" s="31" t="b">
        <f>IF('入力シート '!$E$16="北海道",I5,IF('入力シート '!$E$16="東北",I27,IF('入力シート '!$E$16="東京",I49,IF('入力シート '!$E$16="中部",I71,IF('入力シート '!$E$16="北陸",I93,IF('入力シート '!$E$16="関西",I115,IF('入力シート '!$E$16="中国",I137,IF('入力シート '!$E$16="四国",I159,IF('入力シート '!$E$16="九州",I181)))))))))</f>
        <v>0</v>
      </c>
      <c r="J203" s="31" t="b">
        <f>IF('入力シート '!$E$16="北海道",J5,IF('入力シート '!$E$16="東北",J27,IF('入力シート '!$E$16="東京",J49,IF('入力シート '!$E$16="中部",J71,IF('入力シート '!$E$16="北陸",J93,IF('入力シート '!$E$16="関西",J115,IF('入力シート '!$E$16="中国",J137,IF('入力シート '!$E$16="四国",J159,IF('入力シート '!$E$16="九州",J181)))))))))</f>
        <v>0</v>
      </c>
      <c r="K203" s="31" t="b">
        <f>IF('入力シート '!$E$16="北海道",K5,IF('入力シート '!$E$16="東北",K27,IF('入力シート '!$E$16="東京",K49,IF('入力シート '!$E$16="中部",K71,IF('入力シート '!$E$16="北陸",K93,IF('入力シート '!$E$16="関西",K115,IF('入力シート '!$E$16="中国",K137,IF('入力シート '!$E$16="四国",K159,IF('入力シート '!$E$16="九州",K181)))))))))</f>
        <v>0</v>
      </c>
      <c r="L203" s="31" t="b">
        <f>IF('入力シート '!$E$16="北海道",L5,IF('入力シート '!$E$16="東北",L27,IF('入力シート '!$E$16="東京",L49,IF('入力シート '!$E$16="中部",L71,IF('入力シート '!$E$16="北陸",L93,IF('入力シート '!$E$16="関西",L115,IF('入力シート '!$E$16="中国",L137,IF('入力シート '!$E$16="四国",L159,IF('入力シート '!$E$16="九州",L181)))))))))</f>
        <v>0</v>
      </c>
      <c r="M203" s="31" t="b">
        <f>IF('入力シート '!$E$16="北海道",M5,IF('入力シート '!$E$16="東北",M27,IF('入力シート '!$E$16="東京",M49,IF('入力シート '!$E$16="中部",M71,IF('入力シート '!$E$16="北陸",M93,IF('入力シート '!$E$16="関西",M115,IF('入力シート '!$E$16="中国",M137,IF('入力シート '!$E$16="四国",M159,IF('入力シート '!$E$16="九州",M181)))))))))</f>
        <v>0</v>
      </c>
      <c r="O203" s="102"/>
      <c r="P203" s="102"/>
      <c r="Q203" s="102"/>
      <c r="R203" s="102"/>
      <c r="S203" s="102"/>
      <c r="T203" s="102"/>
      <c r="U203" s="102"/>
      <c r="V203" s="102"/>
      <c r="W203" s="102"/>
      <c r="X203" s="102"/>
      <c r="Y203" s="102"/>
      <c r="Z203" s="102"/>
      <c r="AB203" s="56"/>
      <c r="AC203" s="56"/>
      <c r="AD203" s="56"/>
      <c r="AE203" s="56"/>
      <c r="AF203" s="56"/>
      <c r="AG203" s="56"/>
      <c r="AH203" s="56"/>
      <c r="AI203" s="56"/>
      <c r="AJ203" s="56"/>
      <c r="AK203" s="56"/>
    </row>
    <row r="204" spans="1:37" x14ac:dyDescent="0.25">
      <c r="A204" s="30">
        <v>18</v>
      </c>
      <c r="B204" s="31" t="b">
        <f>IF('入力シート '!$E$16="北海道",B6,IF('入力シート '!$E$16="東北",B28,IF('入力シート '!$E$16="東京",B50,IF('入力シート '!$E$16="中部",B72,IF('入力シート '!$E$16="北陸",B94,IF('入力シート '!$E$16="関西",B116,IF('入力シート '!$E$16="中国",B138,IF('入力シート '!$E$16="四国",B160,IF('入力シート '!$E$16="九州",B182)))))))))</f>
        <v>0</v>
      </c>
      <c r="C204" s="31" t="b">
        <f>IF('入力シート '!$E$16="北海道",C6,IF('入力シート '!$E$16="東北",C28,IF('入力シート '!$E$16="東京",C50,IF('入力シート '!$E$16="中部",C72,IF('入力シート '!$E$16="北陸",C94,IF('入力シート '!$E$16="関西",C116,IF('入力シート '!$E$16="中国",C138,IF('入力シート '!$E$16="四国",C160,IF('入力シート '!$E$16="九州",C182)))))))))</f>
        <v>0</v>
      </c>
      <c r="D204" s="31" t="b">
        <f>IF('入力シート '!$E$16="北海道",D6,IF('入力シート '!$E$16="東北",D28,IF('入力シート '!$E$16="東京",D50,IF('入力シート '!$E$16="中部",D72,IF('入力シート '!$E$16="北陸",D94,IF('入力シート '!$E$16="関西",D116,IF('入力シート '!$E$16="中国",D138,IF('入力シート '!$E$16="四国",D160,IF('入力シート '!$E$16="九州",D182)))))))))</f>
        <v>0</v>
      </c>
      <c r="E204" s="31" t="b">
        <f>IF('入力シート '!$E$16="北海道",E6,IF('入力シート '!$E$16="東北",E28,IF('入力シート '!$E$16="東京",E50,IF('入力シート '!$E$16="中部",E72,IF('入力シート '!$E$16="北陸",E94,IF('入力シート '!$E$16="関西",E116,IF('入力シート '!$E$16="中国",E138,IF('入力シート '!$E$16="四国",E160,IF('入力シート '!$E$16="九州",E182)))))))))</f>
        <v>0</v>
      </c>
      <c r="F204" s="31" t="b">
        <f>IF('入力シート '!$E$16="北海道",F6,IF('入力シート '!$E$16="東北",F28,IF('入力シート '!$E$16="東京",F50,IF('入力シート '!$E$16="中部",F72,IF('入力シート '!$E$16="北陸",F94,IF('入力シート '!$E$16="関西",F116,IF('入力シート '!$E$16="中国",F138,IF('入力シート '!$E$16="四国",F160,IF('入力シート '!$E$16="九州",F182)))))))))</f>
        <v>0</v>
      </c>
      <c r="G204" s="31" t="b">
        <f>IF('入力シート '!$E$16="北海道",G6,IF('入力シート '!$E$16="東北",G28,IF('入力シート '!$E$16="東京",G50,IF('入力シート '!$E$16="中部",G72,IF('入力シート '!$E$16="北陸",G94,IF('入力シート '!$E$16="関西",G116,IF('入力シート '!$E$16="中国",G138,IF('入力シート '!$E$16="四国",G160,IF('入力シート '!$E$16="九州",G182)))))))))</f>
        <v>0</v>
      </c>
      <c r="H204" s="31" t="b">
        <f>IF('入力シート '!$E$16="北海道",H6,IF('入力シート '!$E$16="東北",H28,IF('入力シート '!$E$16="東京",H50,IF('入力シート '!$E$16="中部",H72,IF('入力シート '!$E$16="北陸",H94,IF('入力シート '!$E$16="関西",H116,IF('入力シート '!$E$16="中国",H138,IF('入力シート '!$E$16="四国",H160,IF('入力シート '!$E$16="九州",H182)))))))))</f>
        <v>0</v>
      </c>
      <c r="I204" s="31" t="b">
        <f>IF('入力シート '!$E$16="北海道",I6,IF('入力シート '!$E$16="東北",I28,IF('入力シート '!$E$16="東京",I50,IF('入力シート '!$E$16="中部",I72,IF('入力シート '!$E$16="北陸",I94,IF('入力シート '!$E$16="関西",I116,IF('入力シート '!$E$16="中国",I138,IF('入力シート '!$E$16="四国",I160,IF('入力シート '!$E$16="九州",I182)))))))))</f>
        <v>0</v>
      </c>
      <c r="J204" s="31" t="b">
        <f>IF('入力シート '!$E$16="北海道",J6,IF('入力シート '!$E$16="東北",J28,IF('入力シート '!$E$16="東京",J50,IF('入力シート '!$E$16="中部",J72,IF('入力シート '!$E$16="北陸",J94,IF('入力シート '!$E$16="関西",J116,IF('入力シート '!$E$16="中国",J138,IF('入力シート '!$E$16="四国",J160,IF('入力シート '!$E$16="九州",J182)))))))))</f>
        <v>0</v>
      </c>
      <c r="K204" s="31" t="b">
        <f>IF('入力シート '!$E$16="北海道",K6,IF('入力シート '!$E$16="東北",K28,IF('入力シート '!$E$16="東京",K50,IF('入力シート '!$E$16="中部",K72,IF('入力シート '!$E$16="北陸",K94,IF('入力シート '!$E$16="関西",K116,IF('入力シート '!$E$16="中国",K138,IF('入力シート '!$E$16="四国",K160,IF('入力シート '!$E$16="九州",K182)))))))))</f>
        <v>0</v>
      </c>
      <c r="L204" s="31" t="b">
        <f>IF('入力シート '!$E$16="北海道",L6,IF('入力シート '!$E$16="東北",L28,IF('入力シート '!$E$16="東京",L50,IF('入力シート '!$E$16="中部",L72,IF('入力シート '!$E$16="北陸",L94,IF('入力シート '!$E$16="関西",L116,IF('入力シート '!$E$16="中国",L138,IF('入力シート '!$E$16="四国",L160,IF('入力シート '!$E$16="九州",L182)))))))))</f>
        <v>0</v>
      </c>
      <c r="M204" s="31" t="b">
        <f>IF('入力シート '!$E$16="北海道",M6,IF('入力シート '!$E$16="東北",M28,IF('入力シート '!$E$16="東京",M50,IF('入力シート '!$E$16="中部",M72,IF('入力シート '!$E$16="北陸",M94,IF('入力シート '!$E$16="関西",M116,IF('入力シート '!$E$16="中国",M138,IF('入力シート '!$E$16="四国",M160,IF('入力シート '!$E$16="九州",M182)))))))))</f>
        <v>0</v>
      </c>
      <c r="O204" s="102"/>
      <c r="P204" s="102"/>
      <c r="Q204" s="102"/>
      <c r="R204" s="102"/>
      <c r="S204" s="102"/>
      <c r="T204" s="102"/>
      <c r="U204" s="102"/>
      <c r="V204" s="102"/>
      <c r="W204" s="102"/>
      <c r="X204" s="102"/>
      <c r="Y204" s="102"/>
      <c r="Z204" s="102"/>
      <c r="AB204" s="56"/>
      <c r="AC204" s="56"/>
      <c r="AD204" s="56"/>
      <c r="AE204" s="56"/>
      <c r="AF204" s="56"/>
      <c r="AG204" s="56"/>
      <c r="AH204" s="56"/>
      <c r="AI204" s="56"/>
      <c r="AJ204" s="56"/>
      <c r="AK204" s="56"/>
    </row>
    <row r="205" spans="1:37" x14ac:dyDescent="0.25">
      <c r="A205" s="30">
        <v>17</v>
      </c>
      <c r="B205" s="31" t="b">
        <f>IF('入力シート '!$E$16="北海道",B7,IF('入力シート '!$E$16="東北",B29,IF('入力シート '!$E$16="東京",B51,IF('入力シート '!$E$16="中部",B73,IF('入力シート '!$E$16="北陸",B95,IF('入力シート '!$E$16="関西",B117,IF('入力シート '!$E$16="中国",B139,IF('入力シート '!$E$16="四国",B161,IF('入力シート '!$E$16="九州",B183)))))))))</f>
        <v>0</v>
      </c>
      <c r="C205" s="31" t="b">
        <f>IF('入力シート '!$E$16="北海道",C7,IF('入力シート '!$E$16="東北",C29,IF('入力シート '!$E$16="東京",C51,IF('入力シート '!$E$16="中部",C73,IF('入力シート '!$E$16="北陸",C95,IF('入力シート '!$E$16="関西",C117,IF('入力シート '!$E$16="中国",C139,IF('入力シート '!$E$16="四国",C161,IF('入力シート '!$E$16="九州",C183)))))))))</f>
        <v>0</v>
      </c>
      <c r="D205" s="31" t="b">
        <f>IF('入力シート '!$E$16="北海道",D7,IF('入力シート '!$E$16="東北",D29,IF('入力シート '!$E$16="東京",D51,IF('入力シート '!$E$16="中部",D73,IF('入力シート '!$E$16="北陸",D95,IF('入力シート '!$E$16="関西",D117,IF('入力シート '!$E$16="中国",D139,IF('入力シート '!$E$16="四国",D161,IF('入力シート '!$E$16="九州",D183)))))))))</f>
        <v>0</v>
      </c>
      <c r="E205" s="31" t="b">
        <f>IF('入力シート '!$E$16="北海道",E7,IF('入力シート '!$E$16="東北",E29,IF('入力シート '!$E$16="東京",E51,IF('入力シート '!$E$16="中部",E73,IF('入力シート '!$E$16="北陸",E95,IF('入力シート '!$E$16="関西",E117,IF('入力シート '!$E$16="中国",E139,IF('入力シート '!$E$16="四国",E161,IF('入力シート '!$E$16="九州",E183)))))))))</f>
        <v>0</v>
      </c>
      <c r="F205" s="31" t="b">
        <f>IF('入力シート '!$E$16="北海道",F7,IF('入力シート '!$E$16="東北",F29,IF('入力シート '!$E$16="東京",F51,IF('入力シート '!$E$16="中部",F73,IF('入力シート '!$E$16="北陸",F95,IF('入力シート '!$E$16="関西",F117,IF('入力シート '!$E$16="中国",F139,IF('入力シート '!$E$16="四国",F161,IF('入力シート '!$E$16="九州",F183)))))))))</f>
        <v>0</v>
      </c>
      <c r="G205" s="31" t="b">
        <f>IF('入力シート '!$E$16="北海道",G7,IF('入力シート '!$E$16="東北",G29,IF('入力シート '!$E$16="東京",G51,IF('入力シート '!$E$16="中部",G73,IF('入力シート '!$E$16="北陸",G95,IF('入力シート '!$E$16="関西",G117,IF('入力シート '!$E$16="中国",G139,IF('入力シート '!$E$16="四国",G161,IF('入力シート '!$E$16="九州",G183)))))))))</f>
        <v>0</v>
      </c>
      <c r="H205" s="31" t="b">
        <f>IF('入力シート '!$E$16="北海道",H7,IF('入力シート '!$E$16="東北",H29,IF('入力シート '!$E$16="東京",H51,IF('入力シート '!$E$16="中部",H73,IF('入力シート '!$E$16="北陸",H95,IF('入力シート '!$E$16="関西",H117,IF('入力シート '!$E$16="中国",H139,IF('入力シート '!$E$16="四国",H161,IF('入力シート '!$E$16="九州",H183)))))))))</f>
        <v>0</v>
      </c>
      <c r="I205" s="31" t="b">
        <f>IF('入力シート '!$E$16="北海道",I7,IF('入力シート '!$E$16="東北",I29,IF('入力シート '!$E$16="東京",I51,IF('入力シート '!$E$16="中部",I73,IF('入力シート '!$E$16="北陸",I95,IF('入力シート '!$E$16="関西",I117,IF('入力シート '!$E$16="中国",I139,IF('入力シート '!$E$16="四国",I161,IF('入力シート '!$E$16="九州",I183)))))))))</f>
        <v>0</v>
      </c>
      <c r="J205" s="31" t="b">
        <f>IF('入力シート '!$E$16="北海道",J7,IF('入力シート '!$E$16="東北",J29,IF('入力シート '!$E$16="東京",J51,IF('入力シート '!$E$16="中部",J73,IF('入力シート '!$E$16="北陸",J95,IF('入力シート '!$E$16="関西",J117,IF('入力シート '!$E$16="中国",J139,IF('入力シート '!$E$16="四国",J161,IF('入力シート '!$E$16="九州",J183)))))))))</f>
        <v>0</v>
      </c>
      <c r="K205" s="31" t="b">
        <f>IF('入力シート '!$E$16="北海道",K7,IF('入力シート '!$E$16="東北",K29,IF('入力シート '!$E$16="東京",K51,IF('入力シート '!$E$16="中部",K73,IF('入力シート '!$E$16="北陸",K95,IF('入力シート '!$E$16="関西",K117,IF('入力シート '!$E$16="中国",K139,IF('入力シート '!$E$16="四国",K161,IF('入力シート '!$E$16="九州",K183)))))))))</f>
        <v>0</v>
      </c>
      <c r="L205" s="31" t="b">
        <f>IF('入力シート '!$E$16="北海道",L7,IF('入力シート '!$E$16="東北",L29,IF('入力シート '!$E$16="東京",L51,IF('入力シート '!$E$16="中部",L73,IF('入力シート '!$E$16="北陸",L95,IF('入力シート '!$E$16="関西",L117,IF('入力シート '!$E$16="中国",L139,IF('入力シート '!$E$16="四国",L161,IF('入力シート '!$E$16="九州",L183)))))))))</f>
        <v>0</v>
      </c>
      <c r="M205" s="31" t="b">
        <f>IF('入力シート '!$E$16="北海道",M7,IF('入力シート '!$E$16="東北",M29,IF('入力シート '!$E$16="東京",M51,IF('入力シート '!$E$16="中部",M73,IF('入力シート '!$E$16="北陸",M95,IF('入力シート '!$E$16="関西",M117,IF('入力シート '!$E$16="中国",M139,IF('入力シート '!$E$16="四国",M161,IF('入力シート '!$E$16="九州",M183)))))))))</f>
        <v>0</v>
      </c>
      <c r="O205" s="102"/>
      <c r="P205" s="102"/>
      <c r="Q205" s="102"/>
      <c r="R205" s="102"/>
      <c r="S205" s="102"/>
      <c r="T205" s="102"/>
      <c r="U205" s="102"/>
      <c r="V205" s="102"/>
      <c r="W205" s="102"/>
      <c r="X205" s="102"/>
      <c r="Y205" s="102"/>
      <c r="Z205" s="102"/>
      <c r="AB205" s="56"/>
      <c r="AC205" s="56"/>
      <c r="AD205" s="56"/>
      <c r="AE205" s="56"/>
      <c r="AF205" s="56"/>
      <c r="AG205" s="56"/>
      <c r="AH205" s="56"/>
      <c r="AI205" s="56"/>
      <c r="AJ205" s="56"/>
      <c r="AK205" s="56"/>
    </row>
    <row r="206" spans="1:37" x14ac:dyDescent="0.25">
      <c r="A206" s="30">
        <v>16</v>
      </c>
      <c r="B206" s="31" t="b">
        <f>IF('入力シート '!$E$16="北海道",B8,IF('入力シート '!$E$16="東北",B30,IF('入力シート '!$E$16="東京",B52,IF('入力シート '!$E$16="中部",B74,IF('入力シート '!$E$16="北陸",B96,IF('入力シート '!$E$16="関西",B118,IF('入力シート '!$E$16="中国",B140,IF('入力シート '!$E$16="四国",B162,IF('入力シート '!$E$16="九州",B184)))))))))</f>
        <v>0</v>
      </c>
      <c r="C206" s="31" t="b">
        <f>IF('入力シート '!$E$16="北海道",C8,IF('入力シート '!$E$16="東北",C30,IF('入力シート '!$E$16="東京",C52,IF('入力シート '!$E$16="中部",C74,IF('入力シート '!$E$16="北陸",C96,IF('入力シート '!$E$16="関西",C118,IF('入力シート '!$E$16="中国",C140,IF('入力シート '!$E$16="四国",C162,IF('入力シート '!$E$16="九州",C184)))))))))</f>
        <v>0</v>
      </c>
      <c r="D206" s="31" t="b">
        <f>IF('入力シート '!$E$16="北海道",D8,IF('入力シート '!$E$16="東北",D30,IF('入力シート '!$E$16="東京",D52,IF('入力シート '!$E$16="中部",D74,IF('入力シート '!$E$16="北陸",D96,IF('入力シート '!$E$16="関西",D118,IF('入力シート '!$E$16="中国",D140,IF('入力シート '!$E$16="四国",D162,IF('入力シート '!$E$16="九州",D184)))))))))</f>
        <v>0</v>
      </c>
      <c r="E206" s="31" t="b">
        <f>IF('入力シート '!$E$16="北海道",E8,IF('入力シート '!$E$16="東北",E30,IF('入力シート '!$E$16="東京",E52,IF('入力シート '!$E$16="中部",E74,IF('入力シート '!$E$16="北陸",E96,IF('入力シート '!$E$16="関西",E118,IF('入力シート '!$E$16="中国",E140,IF('入力シート '!$E$16="四国",E162,IF('入力シート '!$E$16="九州",E184)))))))))</f>
        <v>0</v>
      </c>
      <c r="F206" s="31" t="b">
        <f>IF('入力シート '!$E$16="北海道",F8,IF('入力シート '!$E$16="東北",F30,IF('入力シート '!$E$16="東京",F52,IF('入力シート '!$E$16="中部",F74,IF('入力シート '!$E$16="北陸",F96,IF('入力シート '!$E$16="関西",F118,IF('入力シート '!$E$16="中国",F140,IF('入力シート '!$E$16="四国",F162,IF('入力シート '!$E$16="九州",F184)))))))))</f>
        <v>0</v>
      </c>
      <c r="G206" s="31" t="b">
        <f>IF('入力シート '!$E$16="北海道",G8,IF('入力シート '!$E$16="東北",G30,IF('入力シート '!$E$16="東京",G52,IF('入力シート '!$E$16="中部",G74,IF('入力シート '!$E$16="北陸",G96,IF('入力シート '!$E$16="関西",G118,IF('入力シート '!$E$16="中国",G140,IF('入力シート '!$E$16="四国",G162,IF('入力シート '!$E$16="九州",G184)))))))))</f>
        <v>0</v>
      </c>
      <c r="H206" s="31" t="b">
        <f>IF('入力シート '!$E$16="北海道",H8,IF('入力シート '!$E$16="東北",H30,IF('入力シート '!$E$16="東京",H52,IF('入力シート '!$E$16="中部",H74,IF('入力シート '!$E$16="北陸",H96,IF('入力シート '!$E$16="関西",H118,IF('入力シート '!$E$16="中国",H140,IF('入力シート '!$E$16="四国",H162,IF('入力シート '!$E$16="九州",H184)))))))))</f>
        <v>0</v>
      </c>
      <c r="I206" s="31" t="b">
        <f>IF('入力シート '!$E$16="北海道",I8,IF('入力シート '!$E$16="東北",I30,IF('入力シート '!$E$16="東京",I52,IF('入力シート '!$E$16="中部",I74,IF('入力シート '!$E$16="北陸",I96,IF('入力シート '!$E$16="関西",I118,IF('入力シート '!$E$16="中国",I140,IF('入力シート '!$E$16="四国",I162,IF('入力シート '!$E$16="九州",I184)))))))))</f>
        <v>0</v>
      </c>
      <c r="J206" s="31" t="b">
        <f>IF('入力シート '!$E$16="北海道",J8,IF('入力シート '!$E$16="東北",J30,IF('入力シート '!$E$16="東京",J52,IF('入力シート '!$E$16="中部",J74,IF('入力シート '!$E$16="北陸",J96,IF('入力シート '!$E$16="関西",J118,IF('入力シート '!$E$16="中国",J140,IF('入力シート '!$E$16="四国",J162,IF('入力シート '!$E$16="九州",J184)))))))))</f>
        <v>0</v>
      </c>
      <c r="K206" s="31" t="b">
        <f>IF('入力シート '!$E$16="北海道",K8,IF('入力シート '!$E$16="東北",K30,IF('入力シート '!$E$16="東京",K52,IF('入力シート '!$E$16="中部",K74,IF('入力シート '!$E$16="北陸",K96,IF('入力シート '!$E$16="関西",K118,IF('入力シート '!$E$16="中国",K140,IF('入力シート '!$E$16="四国",K162,IF('入力シート '!$E$16="九州",K184)))))))))</f>
        <v>0</v>
      </c>
      <c r="L206" s="31" t="b">
        <f>IF('入力シート '!$E$16="北海道",L8,IF('入力シート '!$E$16="東北",L30,IF('入力シート '!$E$16="東京",L52,IF('入力シート '!$E$16="中部",L74,IF('入力シート '!$E$16="北陸",L96,IF('入力シート '!$E$16="関西",L118,IF('入力シート '!$E$16="中国",L140,IF('入力シート '!$E$16="四国",L162,IF('入力シート '!$E$16="九州",L184)))))))))</f>
        <v>0</v>
      </c>
      <c r="M206" s="31" t="b">
        <f>IF('入力シート '!$E$16="北海道",M8,IF('入力シート '!$E$16="東北",M30,IF('入力シート '!$E$16="東京",M52,IF('入力シート '!$E$16="中部",M74,IF('入力シート '!$E$16="北陸",M96,IF('入力シート '!$E$16="関西",M118,IF('入力シート '!$E$16="中国",M140,IF('入力シート '!$E$16="四国",M162,IF('入力シート '!$E$16="九州",M184)))))))))</f>
        <v>0</v>
      </c>
      <c r="O206" s="102"/>
      <c r="P206" s="102"/>
      <c r="Q206" s="102"/>
      <c r="R206" s="102"/>
      <c r="S206" s="102"/>
      <c r="T206" s="102"/>
      <c r="U206" s="102"/>
      <c r="V206" s="102"/>
      <c r="W206" s="102"/>
      <c r="X206" s="102"/>
      <c r="Y206" s="102"/>
      <c r="Z206" s="102"/>
      <c r="AB206" s="56"/>
      <c r="AC206" s="56"/>
      <c r="AD206" s="56"/>
      <c r="AE206" s="56"/>
      <c r="AF206" s="56"/>
      <c r="AG206" s="56"/>
      <c r="AH206" s="56"/>
      <c r="AI206" s="56"/>
      <c r="AJ206" s="56"/>
      <c r="AK206" s="56"/>
    </row>
    <row r="207" spans="1:37" x14ac:dyDescent="0.25">
      <c r="A207" s="30">
        <v>15</v>
      </c>
      <c r="B207" s="31" t="b">
        <f>IF('入力シート '!$E$16="北海道",B9,IF('入力シート '!$E$16="東北",B31,IF('入力シート '!$E$16="東京",B53,IF('入力シート '!$E$16="中部",B75,IF('入力シート '!$E$16="北陸",B97,IF('入力シート '!$E$16="関西",B119,IF('入力シート '!$E$16="中国",B141,IF('入力シート '!$E$16="四国",B163,IF('入力シート '!$E$16="九州",B185)))))))))</f>
        <v>0</v>
      </c>
      <c r="C207" s="31" t="b">
        <f>IF('入力シート '!$E$16="北海道",C9,IF('入力シート '!$E$16="東北",C31,IF('入力シート '!$E$16="東京",C53,IF('入力シート '!$E$16="中部",C75,IF('入力シート '!$E$16="北陸",C97,IF('入力シート '!$E$16="関西",C119,IF('入力シート '!$E$16="中国",C141,IF('入力シート '!$E$16="四国",C163,IF('入力シート '!$E$16="九州",C185)))))))))</f>
        <v>0</v>
      </c>
      <c r="D207" s="31" t="b">
        <f>IF('入力シート '!$E$16="北海道",D9,IF('入力シート '!$E$16="東北",D31,IF('入力シート '!$E$16="東京",D53,IF('入力シート '!$E$16="中部",D75,IF('入力シート '!$E$16="北陸",D97,IF('入力シート '!$E$16="関西",D119,IF('入力シート '!$E$16="中国",D141,IF('入力シート '!$E$16="四国",D163,IF('入力シート '!$E$16="九州",D185)))))))))</f>
        <v>0</v>
      </c>
      <c r="E207" s="31" t="b">
        <f>IF('入力シート '!$E$16="北海道",E9,IF('入力シート '!$E$16="東北",E31,IF('入力シート '!$E$16="東京",E53,IF('入力シート '!$E$16="中部",E75,IF('入力シート '!$E$16="北陸",E97,IF('入力シート '!$E$16="関西",E119,IF('入力シート '!$E$16="中国",E141,IF('入力シート '!$E$16="四国",E163,IF('入力シート '!$E$16="九州",E185)))))))))</f>
        <v>0</v>
      </c>
      <c r="F207" s="31" t="b">
        <f>IF('入力シート '!$E$16="北海道",F9,IF('入力シート '!$E$16="東北",F31,IF('入力シート '!$E$16="東京",F53,IF('入力シート '!$E$16="中部",F75,IF('入力シート '!$E$16="北陸",F97,IF('入力シート '!$E$16="関西",F119,IF('入力シート '!$E$16="中国",F141,IF('入力シート '!$E$16="四国",F163,IF('入力シート '!$E$16="九州",F185)))))))))</f>
        <v>0</v>
      </c>
      <c r="G207" s="31" t="b">
        <f>IF('入力シート '!$E$16="北海道",G9,IF('入力シート '!$E$16="東北",G31,IF('入力シート '!$E$16="東京",G53,IF('入力シート '!$E$16="中部",G75,IF('入力シート '!$E$16="北陸",G97,IF('入力シート '!$E$16="関西",G119,IF('入力シート '!$E$16="中国",G141,IF('入力シート '!$E$16="四国",G163,IF('入力シート '!$E$16="九州",G185)))))))))</f>
        <v>0</v>
      </c>
      <c r="H207" s="31" t="b">
        <f>IF('入力シート '!$E$16="北海道",H9,IF('入力シート '!$E$16="東北",H31,IF('入力シート '!$E$16="東京",H53,IF('入力シート '!$E$16="中部",H75,IF('入力シート '!$E$16="北陸",H97,IF('入力シート '!$E$16="関西",H119,IF('入力シート '!$E$16="中国",H141,IF('入力シート '!$E$16="四国",H163,IF('入力シート '!$E$16="九州",H185)))))))))</f>
        <v>0</v>
      </c>
      <c r="I207" s="31" t="b">
        <f>IF('入力シート '!$E$16="北海道",I9,IF('入力シート '!$E$16="東北",I31,IF('入力シート '!$E$16="東京",I53,IF('入力シート '!$E$16="中部",I75,IF('入力シート '!$E$16="北陸",I97,IF('入力シート '!$E$16="関西",I119,IF('入力シート '!$E$16="中国",I141,IF('入力シート '!$E$16="四国",I163,IF('入力シート '!$E$16="九州",I185)))))))))</f>
        <v>0</v>
      </c>
      <c r="J207" s="31" t="b">
        <f>IF('入力シート '!$E$16="北海道",J9,IF('入力シート '!$E$16="東北",J31,IF('入力シート '!$E$16="東京",J53,IF('入力シート '!$E$16="中部",J75,IF('入力シート '!$E$16="北陸",J97,IF('入力シート '!$E$16="関西",J119,IF('入力シート '!$E$16="中国",J141,IF('入力シート '!$E$16="四国",J163,IF('入力シート '!$E$16="九州",J185)))))))))</f>
        <v>0</v>
      </c>
      <c r="K207" s="31" t="b">
        <f>IF('入力シート '!$E$16="北海道",K9,IF('入力シート '!$E$16="東北",K31,IF('入力シート '!$E$16="東京",K53,IF('入力シート '!$E$16="中部",K75,IF('入力シート '!$E$16="北陸",K97,IF('入力シート '!$E$16="関西",K119,IF('入力シート '!$E$16="中国",K141,IF('入力シート '!$E$16="四国",K163,IF('入力シート '!$E$16="九州",K185)))))))))</f>
        <v>0</v>
      </c>
      <c r="L207" s="31" t="b">
        <f>IF('入力シート '!$E$16="北海道",L9,IF('入力シート '!$E$16="東北",L31,IF('入力シート '!$E$16="東京",L53,IF('入力シート '!$E$16="中部",L75,IF('入力シート '!$E$16="北陸",L97,IF('入力シート '!$E$16="関西",L119,IF('入力シート '!$E$16="中国",L141,IF('入力シート '!$E$16="四国",L163,IF('入力シート '!$E$16="九州",L185)))))))))</f>
        <v>0</v>
      </c>
      <c r="M207" s="31" t="b">
        <f>IF('入力シート '!$E$16="北海道",M9,IF('入力シート '!$E$16="東北",M31,IF('入力シート '!$E$16="東京",M53,IF('入力シート '!$E$16="中部",M75,IF('入力シート '!$E$16="北陸",M97,IF('入力シート '!$E$16="関西",M119,IF('入力シート '!$E$16="中国",M141,IF('入力シート '!$E$16="四国",M163,IF('入力シート '!$E$16="九州",M185)))))))))</f>
        <v>0</v>
      </c>
      <c r="O207" s="102"/>
      <c r="P207" s="102"/>
      <c r="Q207" s="102"/>
      <c r="R207" s="102"/>
      <c r="S207" s="102"/>
      <c r="T207" s="102"/>
      <c r="U207" s="102"/>
      <c r="V207" s="102"/>
      <c r="W207" s="102"/>
      <c r="X207" s="102"/>
      <c r="Y207" s="102"/>
      <c r="Z207" s="102"/>
      <c r="AB207" s="56"/>
      <c r="AC207" s="56"/>
      <c r="AD207" s="56"/>
      <c r="AE207" s="56"/>
      <c r="AF207" s="56"/>
      <c r="AG207" s="56"/>
      <c r="AH207" s="56"/>
      <c r="AI207" s="56"/>
      <c r="AJ207" s="56"/>
      <c r="AK207" s="56"/>
    </row>
    <row r="208" spans="1:37" x14ac:dyDescent="0.25">
      <c r="A208" s="30">
        <v>14</v>
      </c>
      <c r="B208" s="31" t="b">
        <f>IF('入力シート '!$E$16="北海道",B10,IF('入力シート '!$E$16="東北",B32,IF('入力シート '!$E$16="東京",B54,IF('入力シート '!$E$16="中部",B76,IF('入力シート '!$E$16="北陸",B98,IF('入力シート '!$E$16="関西",B120,IF('入力シート '!$E$16="中国",B142,IF('入力シート '!$E$16="四国",B164,IF('入力シート '!$E$16="九州",B186)))))))))</f>
        <v>0</v>
      </c>
      <c r="C208" s="31" t="b">
        <f>IF('入力シート '!$E$16="北海道",C10,IF('入力シート '!$E$16="東北",C32,IF('入力シート '!$E$16="東京",C54,IF('入力シート '!$E$16="中部",C76,IF('入力シート '!$E$16="北陸",C98,IF('入力シート '!$E$16="関西",C120,IF('入力シート '!$E$16="中国",C142,IF('入力シート '!$E$16="四国",C164,IF('入力シート '!$E$16="九州",C186)))))))))</f>
        <v>0</v>
      </c>
      <c r="D208" s="31" t="b">
        <f>IF('入力シート '!$E$16="北海道",D10,IF('入力シート '!$E$16="東北",D32,IF('入力シート '!$E$16="東京",D54,IF('入力シート '!$E$16="中部",D76,IF('入力シート '!$E$16="北陸",D98,IF('入力シート '!$E$16="関西",D120,IF('入力シート '!$E$16="中国",D142,IF('入力シート '!$E$16="四国",D164,IF('入力シート '!$E$16="九州",D186)))))))))</f>
        <v>0</v>
      </c>
      <c r="E208" s="31" t="b">
        <f>IF('入力シート '!$E$16="北海道",E10,IF('入力シート '!$E$16="東北",E32,IF('入力シート '!$E$16="東京",E54,IF('入力シート '!$E$16="中部",E76,IF('入力シート '!$E$16="北陸",E98,IF('入力シート '!$E$16="関西",E120,IF('入力シート '!$E$16="中国",E142,IF('入力シート '!$E$16="四国",E164,IF('入力シート '!$E$16="九州",E186)))))))))</f>
        <v>0</v>
      </c>
      <c r="F208" s="31" t="b">
        <f>IF('入力シート '!$E$16="北海道",F10,IF('入力シート '!$E$16="東北",F32,IF('入力シート '!$E$16="東京",F54,IF('入力シート '!$E$16="中部",F76,IF('入力シート '!$E$16="北陸",F98,IF('入力シート '!$E$16="関西",F120,IF('入力シート '!$E$16="中国",F142,IF('入力シート '!$E$16="四国",F164,IF('入力シート '!$E$16="九州",F186)))))))))</f>
        <v>0</v>
      </c>
      <c r="G208" s="31" t="b">
        <f>IF('入力シート '!$E$16="北海道",G10,IF('入力シート '!$E$16="東北",G32,IF('入力シート '!$E$16="東京",G54,IF('入力シート '!$E$16="中部",G76,IF('入力シート '!$E$16="北陸",G98,IF('入力シート '!$E$16="関西",G120,IF('入力シート '!$E$16="中国",G142,IF('入力シート '!$E$16="四国",G164,IF('入力シート '!$E$16="九州",G186)))))))))</f>
        <v>0</v>
      </c>
      <c r="H208" s="31" t="b">
        <f>IF('入力シート '!$E$16="北海道",H10,IF('入力シート '!$E$16="東北",H32,IF('入力シート '!$E$16="東京",H54,IF('入力シート '!$E$16="中部",H76,IF('入力シート '!$E$16="北陸",H98,IF('入力シート '!$E$16="関西",H120,IF('入力シート '!$E$16="中国",H142,IF('入力シート '!$E$16="四国",H164,IF('入力シート '!$E$16="九州",H186)))))))))</f>
        <v>0</v>
      </c>
      <c r="I208" s="31" t="b">
        <f>IF('入力シート '!$E$16="北海道",I10,IF('入力シート '!$E$16="東北",I32,IF('入力シート '!$E$16="東京",I54,IF('入力シート '!$E$16="中部",I76,IF('入力シート '!$E$16="北陸",I98,IF('入力シート '!$E$16="関西",I120,IF('入力シート '!$E$16="中国",I142,IF('入力シート '!$E$16="四国",I164,IF('入力シート '!$E$16="九州",I186)))))))))</f>
        <v>0</v>
      </c>
      <c r="J208" s="31" t="b">
        <f>IF('入力シート '!$E$16="北海道",J10,IF('入力シート '!$E$16="東北",J32,IF('入力シート '!$E$16="東京",J54,IF('入力シート '!$E$16="中部",J76,IF('入力シート '!$E$16="北陸",J98,IF('入力シート '!$E$16="関西",J120,IF('入力シート '!$E$16="中国",J142,IF('入力シート '!$E$16="四国",J164,IF('入力シート '!$E$16="九州",J186)))))))))</f>
        <v>0</v>
      </c>
      <c r="K208" s="31" t="b">
        <f>IF('入力シート '!$E$16="北海道",K10,IF('入力シート '!$E$16="東北",K32,IF('入力シート '!$E$16="東京",K54,IF('入力シート '!$E$16="中部",K76,IF('入力シート '!$E$16="北陸",K98,IF('入力シート '!$E$16="関西",K120,IF('入力シート '!$E$16="中国",K142,IF('入力シート '!$E$16="四国",K164,IF('入力シート '!$E$16="九州",K186)))))))))</f>
        <v>0</v>
      </c>
      <c r="L208" s="31" t="b">
        <f>IF('入力シート '!$E$16="北海道",L10,IF('入力シート '!$E$16="東北",L32,IF('入力シート '!$E$16="東京",L54,IF('入力シート '!$E$16="中部",L76,IF('入力シート '!$E$16="北陸",L98,IF('入力シート '!$E$16="関西",L120,IF('入力シート '!$E$16="中国",L142,IF('入力シート '!$E$16="四国",L164,IF('入力シート '!$E$16="九州",L186)))))))))</f>
        <v>0</v>
      </c>
      <c r="M208" s="31" t="b">
        <f>IF('入力シート '!$E$16="北海道",M10,IF('入力シート '!$E$16="東北",M32,IF('入力シート '!$E$16="東京",M54,IF('入力シート '!$E$16="中部",M76,IF('入力シート '!$E$16="北陸",M98,IF('入力シート '!$E$16="関西",M120,IF('入力シート '!$E$16="中国",M142,IF('入力シート '!$E$16="四国",M164,IF('入力シート '!$E$16="九州",M186)))))))))</f>
        <v>0</v>
      </c>
      <c r="O208" s="102"/>
      <c r="P208" s="102"/>
      <c r="Q208" s="102"/>
      <c r="R208" s="102"/>
      <c r="S208" s="102"/>
      <c r="T208" s="102"/>
      <c r="U208" s="102"/>
      <c r="V208" s="102"/>
      <c r="W208" s="102"/>
      <c r="X208" s="102"/>
      <c r="Y208" s="102"/>
      <c r="Z208" s="102"/>
      <c r="AB208" s="56"/>
      <c r="AC208" s="56"/>
      <c r="AD208" s="56"/>
      <c r="AE208" s="56"/>
      <c r="AF208" s="56"/>
      <c r="AG208" s="56"/>
      <c r="AH208" s="56"/>
      <c r="AI208" s="56"/>
      <c r="AJ208" s="56"/>
      <c r="AK208" s="56"/>
    </row>
    <row r="209" spans="1:37" x14ac:dyDescent="0.25">
      <c r="A209" s="30">
        <v>13</v>
      </c>
      <c r="B209" s="31" t="b">
        <f>IF('入力シート '!$E$16="北海道",B11,IF('入力シート '!$E$16="東北",B33,IF('入力シート '!$E$16="東京",B55,IF('入力シート '!$E$16="中部",B77,IF('入力シート '!$E$16="北陸",B99,IF('入力シート '!$E$16="関西",B121,IF('入力シート '!$E$16="中国",B143,IF('入力シート '!$E$16="四国",B165,IF('入力シート '!$E$16="九州",B187)))))))))</f>
        <v>0</v>
      </c>
      <c r="C209" s="31" t="b">
        <f>IF('入力シート '!$E$16="北海道",C11,IF('入力シート '!$E$16="東北",C33,IF('入力シート '!$E$16="東京",C55,IF('入力シート '!$E$16="中部",C77,IF('入力シート '!$E$16="北陸",C99,IF('入力シート '!$E$16="関西",C121,IF('入力シート '!$E$16="中国",C143,IF('入力シート '!$E$16="四国",C165,IF('入力シート '!$E$16="九州",C187)))))))))</f>
        <v>0</v>
      </c>
      <c r="D209" s="31" t="b">
        <f>IF('入力シート '!$E$16="北海道",D11,IF('入力シート '!$E$16="東北",D33,IF('入力シート '!$E$16="東京",D55,IF('入力シート '!$E$16="中部",D77,IF('入力シート '!$E$16="北陸",D99,IF('入力シート '!$E$16="関西",D121,IF('入力シート '!$E$16="中国",D143,IF('入力シート '!$E$16="四国",D165,IF('入力シート '!$E$16="九州",D187)))))))))</f>
        <v>0</v>
      </c>
      <c r="E209" s="31" t="b">
        <f>IF('入力シート '!$E$16="北海道",E11,IF('入力シート '!$E$16="東北",E33,IF('入力シート '!$E$16="東京",E55,IF('入力シート '!$E$16="中部",E77,IF('入力シート '!$E$16="北陸",E99,IF('入力シート '!$E$16="関西",E121,IF('入力シート '!$E$16="中国",E143,IF('入力シート '!$E$16="四国",E165,IF('入力シート '!$E$16="九州",E187)))))))))</f>
        <v>0</v>
      </c>
      <c r="F209" s="31" t="b">
        <f>IF('入力シート '!$E$16="北海道",F11,IF('入力シート '!$E$16="東北",F33,IF('入力シート '!$E$16="東京",F55,IF('入力シート '!$E$16="中部",F77,IF('入力シート '!$E$16="北陸",F99,IF('入力シート '!$E$16="関西",F121,IF('入力シート '!$E$16="中国",F143,IF('入力シート '!$E$16="四国",F165,IF('入力シート '!$E$16="九州",F187)))))))))</f>
        <v>0</v>
      </c>
      <c r="G209" s="31" t="b">
        <f>IF('入力シート '!$E$16="北海道",G11,IF('入力シート '!$E$16="東北",G33,IF('入力シート '!$E$16="東京",G55,IF('入力シート '!$E$16="中部",G77,IF('入力シート '!$E$16="北陸",G99,IF('入力シート '!$E$16="関西",G121,IF('入力シート '!$E$16="中国",G143,IF('入力シート '!$E$16="四国",G165,IF('入力シート '!$E$16="九州",G187)))))))))</f>
        <v>0</v>
      </c>
      <c r="H209" s="31" t="b">
        <f>IF('入力シート '!$E$16="北海道",H11,IF('入力シート '!$E$16="東北",H33,IF('入力シート '!$E$16="東京",H55,IF('入力シート '!$E$16="中部",H77,IF('入力シート '!$E$16="北陸",H99,IF('入力シート '!$E$16="関西",H121,IF('入力シート '!$E$16="中国",H143,IF('入力シート '!$E$16="四国",H165,IF('入力シート '!$E$16="九州",H187)))))))))</f>
        <v>0</v>
      </c>
      <c r="I209" s="31" t="b">
        <f>IF('入力シート '!$E$16="北海道",I11,IF('入力シート '!$E$16="東北",I33,IF('入力シート '!$E$16="東京",I55,IF('入力シート '!$E$16="中部",I77,IF('入力シート '!$E$16="北陸",I99,IF('入力シート '!$E$16="関西",I121,IF('入力シート '!$E$16="中国",I143,IF('入力シート '!$E$16="四国",I165,IF('入力シート '!$E$16="九州",I187)))))))))</f>
        <v>0</v>
      </c>
      <c r="J209" s="31" t="b">
        <f>IF('入力シート '!$E$16="北海道",J11,IF('入力シート '!$E$16="東北",J33,IF('入力シート '!$E$16="東京",J55,IF('入力シート '!$E$16="中部",J77,IF('入力シート '!$E$16="北陸",J99,IF('入力シート '!$E$16="関西",J121,IF('入力シート '!$E$16="中国",J143,IF('入力シート '!$E$16="四国",J165,IF('入力シート '!$E$16="九州",J187)))))))))</f>
        <v>0</v>
      </c>
      <c r="K209" s="31" t="b">
        <f>IF('入力シート '!$E$16="北海道",K11,IF('入力シート '!$E$16="東北",K33,IF('入力シート '!$E$16="東京",K55,IF('入力シート '!$E$16="中部",K77,IF('入力シート '!$E$16="北陸",K99,IF('入力シート '!$E$16="関西",K121,IF('入力シート '!$E$16="中国",K143,IF('入力シート '!$E$16="四国",K165,IF('入力シート '!$E$16="九州",K187)))))))))</f>
        <v>0</v>
      </c>
      <c r="L209" s="31" t="b">
        <f>IF('入力シート '!$E$16="北海道",L11,IF('入力シート '!$E$16="東北",L33,IF('入力シート '!$E$16="東京",L55,IF('入力シート '!$E$16="中部",L77,IF('入力シート '!$E$16="北陸",L99,IF('入力シート '!$E$16="関西",L121,IF('入力シート '!$E$16="中国",L143,IF('入力シート '!$E$16="四国",L165,IF('入力シート '!$E$16="九州",L187)))))))))</f>
        <v>0</v>
      </c>
      <c r="M209" s="31" t="b">
        <f>IF('入力シート '!$E$16="北海道",M11,IF('入力シート '!$E$16="東北",M33,IF('入力シート '!$E$16="東京",M55,IF('入力シート '!$E$16="中部",M77,IF('入力シート '!$E$16="北陸",M99,IF('入力シート '!$E$16="関西",M121,IF('入力シート '!$E$16="中国",M143,IF('入力シート '!$E$16="四国",M165,IF('入力シート '!$E$16="九州",M187)))))))))</f>
        <v>0</v>
      </c>
      <c r="O209" s="102"/>
      <c r="P209" s="102"/>
      <c r="Q209" s="102"/>
      <c r="R209" s="102"/>
      <c r="S209" s="102"/>
      <c r="T209" s="102"/>
      <c r="U209" s="102"/>
      <c r="V209" s="102"/>
      <c r="W209" s="102"/>
      <c r="X209" s="102"/>
      <c r="Y209" s="102"/>
      <c r="Z209" s="102"/>
      <c r="AB209" s="56"/>
      <c r="AC209" s="56"/>
      <c r="AD209" s="56"/>
      <c r="AE209" s="56"/>
      <c r="AF209" s="56"/>
      <c r="AG209" s="56"/>
      <c r="AH209" s="56"/>
      <c r="AI209" s="56"/>
      <c r="AJ209" s="56"/>
      <c r="AK209" s="56"/>
    </row>
    <row r="210" spans="1:37" x14ac:dyDescent="0.25">
      <c r="A210" s="30">
        <v>12</v>
      </c>
      <c r="B210" s="31" t="b">
        <f>IF('入力シート '!$E$16="北海道",B12,IF('入力シート '!$E$16="東北",B34,IF('入力シート '!$E$16="東京",B56,IF('入力シート '!$E$16="中部",B78,IF('入力シート '!$E$16="北陸",B100,IF('入力シート '!$E$16="関西",B122,IF('入力シート '!$E$16="中国",B144,IF('入力シート '!$E$16="四国",B166,IF('入力シート '!$E$16="九州",B188)))))))))</f>
        <v>0</v>
      </c>
      <c r="C210" s="31" t="b">
        <f>IF('入力シート '!$E$16="北海道",C12,IF('入力シート '!$E$16="東北",C34,IF('入力シート '!$E$16="東京",C56,IF('入力シート '!$E$16="中部",C78,IF('入力シート '!$E$16="北陸",C100,IF('入力シート '!$E$16="関西",C122,IF('入力シート '!$E$16="中国",C144,IF('入力シート '!$E$16="四国",C166,IF('入力シート '!$E$16="九州",C188)))))))))</f>
        <v>0</v>
      </c>
      <c r="D210" s="31" t="b">
        <f>IF('入力シート '!$E$16="北海道",D12,IF('入力シート '!$E$16="東北",D34,IF('入力シート '!$E$16="東京",D56,IF('入力シート '!$E$16="中部",D78,IF('入力シート '!$E$16="北陸",D100,IF('入力シート '!$E$16="関西",D122,IF('入力シート '!$E$16="中国",D144,IF('入力シート '!$E$16="四国",D166,IF('入力シート '!$E$16="九州",D188)))))))))</f>
        <v>0</v>
      </c>
      <c r="E210" s="31" t="b">
        <f>IF('入力シート '!$E$16="北海道",E12,IF('入力シート '!$E$16="東北",E34,IF('入力シート '!$E$16="東京",E56,IF('入力シート '!$E$16="中部",E78,IF('入力シート '!$E$16="北陸",E100,IF('入力シート '!$E$16="関西",E122,IF('入力シート '!$E$16="中国",E144,IF('入力シート '!$E$16="四国",E166,IF('入力シート '!$E$16="九州",E188)))))))))</f>
        <v>0</v>
      </c>
      <c r="F210" s="31" t="b">
        <f>IF('入力シート '!$E$16="北海道",F12,IF('入力シート '!$E$16="東北",F34,IF('入力シート '!$E$16="東京",F56,IF('入力シート '!$E$16="中部",F78,IF('入力シート '!$E$16="北陸",F100,IF('入力シート '!$E$16="関西",F122,IF('入力シート '!$E$16="中国",F144,IF('入力シート '!$E$16="四国",F166,IF('入力シート '!$E$16="九州",F188)))))))))</f>
        <v>0</v>
      </c>
      <c r="G210" s="31" t="b">
        <f>IF('入力シート '!$E$16="北海道",G12,IF('入力シート '!$E$16="東北",G34,IF('入力シート '!$E$16="東京",G56,IF('入力シート '!$E$16="中部",G78,IF('入力シート '!$E$16="北陸",G100,IF('入力シート '!$E$16="関西",G122,IF('入力シート '!$E$16="中国",G144,IF('入力シート '!$E$16="四国",G166,IF('入力シート '!$E$16="九州",G188)))))))))</f>
        <v>0</v>
      </c>
      <c r="H210" s="31" t="b">
        <f>IF('入力シート '!$E$16="北海道",H12,IF('入力シート '!$E$16="東北",H34,IF('入力シート '!$E$16="東京",H56,IF('入力シート '!$E$16="中部",H78,IF('入力シート '!$E$16="北陸",H100,IF('入力シート '!$E$16="関西",H122,IF('入力シート '!$E$16="中国",H144,IF('入力シート '!$E$16="四国",H166,IF('入力シート '!$E$16="九州",H188)))))))))</f>
        <v>0</v>
      </c>
      <c r="I210" s="31" t="b">
        <f>IF('入力シート '!$E$16="北海道",I12,IF('入力シート '!$E$16="東北",I34,IF('入力シート '!$E$16="東京",I56,IF('入力シート '!$E$16="中部",I78,IF('入力シート '!$E$16="北陸",I100,IF('入力シート '!$E$16="関西",I122,IF('入力シート '!$E$16="中国",I144,IF('入力シート '!$E$16="四国",I166,IF('入力シート '!$E$16="九州",I188)))))))))</f>
        <v>0</v>
      </c>
      <c r="J210" s="31" t="b">
        <f>IF('入力シート '!$E$16="北海道",J12,IF('入力シート '!$E$16="東北",J34,IF('入力シート '!$E$16="東京",J56,IF('入力シート '!$E$16="中部",J78,IF('入力シート '!$E$16="北陸",J100,IF('入力シート '!$E$16="関西",J122,IF('入力シート '!$E$16="中国",J144,IF('入力シート '!$E$16="四国",J166,IF('入力シート '!$E$16="九州",J188)))))))))</f>
        <v>0</v>
      </c>
      <c r="K210" s="31" t="b">
        <f>IF('入力シート '!$E$16="北海道",K12,IF('入力シート '!$E$16="東北",K34,IF('入力シート '!$E$16="東京",K56,IF('入力シート '!$E$16="中部",K78,IF('入力シート '!$E$16="北陸",K100,IF('入力シート '!$E$16="関西",K122,IF('入力シート '!$E$16="中国",K144,IF('入力シート '!$E$16="四国",K166,IF('入力シート '!$E$16="九州",K188)))))))))</f>
        <v>0</v>
      </c>
      <c r="L210" s="31" t="b">
        <f>IF('入力シート '!$E$16="北海道",L12,IF('入力シート '!$E$16="東北",L34,IF('入力シート '!$E$16="東京",L56,IF('入力シート '!$E$16="中部",L78,IF('入力シート '!$E$16="北陸",L100,IF('入力シート '!$E$16="関西",L122,IF('入力シート '!$E$16="中国",L144,IF('入力シート '!$E$16="四国",L166,IF('入力シート '!$E$16="九州",L188)))))))))</f>
        <v>0</v>
      </c>
      <c r="M210" s="31" t="b">
        <f>IF('入力シート '!$E$16="北海道",M12,IF('入力シート '!$E$16="東北",M34,IF('入力シート '!$E$16="東京",M56,IF('入力シート '!$E$16="中部",M78,IF('入力シート '!$E$16="北陸",M100,IF('入力シート '!$E$16="関西",M122,IF('入力シート '!$E$16="中国",M144,IF('入力シート '!$E$16="四国",M166,IF('入力シート '!$E$16="九州",M188)))))))))</f>
        <v>0</v>
      </c>
      <c r="O210" s="102"/>
      <c r="P210" s="102"/>
      <c r="Q210" s="102"/>
      <c r="R210" s="102"/>
      <c r="S210" s="102"/>
      <c r="T210" s="102"/>
      <c r="U210" s="102"/>
      <c r="V210" s="102"/>
      <c r="W210" s="102"/>
      <c r="X210" s="102"/>
      <c r="Y210" s="102"/>
      <c r="Z210" s="102"/>
      <c r="AB210" s="56"/>
      <c r="AC210" s="56"/>
      <c r="AD210" s="56"/>
      <c r="AE210" s="56"/>
      <c r="AF210" s="56"/>
      <c r="AG210" s="56"/>
      <c r="AH210" s="56"/>
      <c r="AI210" s="56"/>
      <c r="AJ210" s="56"/>
      <c r="AK210" s="56"/>
    </row>
    <row r="211" spans="1:37" x14ac:dyDescent="0.25">
      <c r="A211" s="30">
        <v>11</v>
      </c>
      <c r="B211" s="31" t="b">
        <f>IF('入力シート '!$E$16="北海道",B13,IF('入力シート '!$E$16="東北",B35,IF('入力シート '!$E$16="東京",B57,IF('入力シート '!$E$16="中部",B79,IF('入力シート '!$E$16="北陸",B101,IF('入力シート '!$E$16="関西",B123,IF('入力シート '!$E$16="中国",B145,IF('入力シート '!$E$16="四国",B167,IF('入力シート '!$E$16="九州",B189)))))))))</f>
        <v>0</v>
      </c>
      <c r="C211" s="31" t="b">
        <f>IF('入力シート '!$E$16="北海道",C13,IF('入力シート '!$E$16="東北",C35,IF('入力シート '!$E$16="東京",C57,IF('入力シート '!$E$16="中部",C79,IF('入力シート '!$E$16="北陸",C101,IF('入力シート '!$E$16="関西",C123,IF('入力シート '!$E$16="中国",C145,IF('入力シート '!$E$16="四国",C167,IF('入力シート '!$E$16="九州",C189)))))))))</f>
        <v>0</v>
      </c>
      <c r="D211" s="31" t="b">
        <f>IF('入力シート '!$E$16="北海道",D13,IF('入力シート '!$E$16="東北",D35,IF('入力シート '!$E$16="東京",D57,IF('入力シート '!$E$16="中部",D79,IF('入力シート '!$E$16="北陸",D101,IF('入力シート '!$E$16="関西",D123,IF('入力シート '!$E$16="中国",D145,IF('入力シート '!$E$16="四国",D167,IF('入力シート '!$E$16="九州",D189)))))))))</f>
        <v>0</v>
      </c>
      <c r="E211" s="31" t="b">
        <f>IF('入力シート '!$E$16="北海道",E13,IF('入力シート '!$E$16="東北",E35,IF('入力シート '!$E$16="東京",E57,IF('入力シート '!$E$16="中部",E79,IF('入力シート '!$E$16="北陸",E101,IF('入力シート '!$E$16="関西",E123,IF('入力シート '!$E$16="中国",E145,IF('入力シート '!$E$16="四国",E167,IF('入力シート '!$E$16="九州",E189)))))))))</f>
        <v>0</v>
      </c>
      <c r="F211" s="31" t="b">
        <f>IF('入力シート '!$E$16="北海道",F13,IF('入力シート '!$E$16="東北",F35,IF('入力シート '!$E$16="東京",F57,IF('入力シート '!$E$16="中部",F79,IF('入力シート '!$E$16="北陸",F101,IF('入力シート '!$E$16="関西",F123,IF('入力シート '!$E$16="中国",F145,IF('入力シート '!$E$16="四国",F167,IF('入力シート '!$E$16="九州",F189)))))))))</f>
        <v>0</v>
      </c>
      <c r="G211" s="31" t="b">
        <f>IF('入力シート '!$E$16="北海道",G13,IF('入力シート '!$E$16="東北",G35,IF('入力シート '!$E$16="東京",G57,IF('入力シート '!$E$16="中部",G79,IF('入力シート '!$E$16="北陸",G101,IF('入力シート '!$E$16="関西",G123,IF('入力シート '!$E$16="中国",G145,IF('入力シート '!$E$16="四国",G167,IF('入力シート '!$E$16="九州",G189)))))))))</f>
        <v>0</v>
      </c>
      <c r="H211" s="31" t="b">
        <f>IF('入力シート '!$E$16="北海道",H13,IF('入力シート '!$E$16="東北",H35,IF('入力シート '!$E$16="東京",H57,IF('入力シート '!$E$16="中部",H79,IF('入力シート '!$E$16="北陸",H101,IF('入力シート '!$E$16="関西",H123,IF('入力シート '!$E$16="中国",H145,IF('入力シート '!$E$16="四国",H167,IF('入力シート '!$E$16="九州",H189)))))))))</f>
        <v>0</v>
      </c>
      <c r="I211" s="31" t="b">
        <f>IF('入力シート '!$E$16="北海道",I13,IF('入力シート '!$E$16="東北",I35,IF('入力シート '!$E$16="東京",I57,IF('入力シート '!$E$16="中部",I79,IF('入力シート '!$E$16="北陸",I101,IF('入力シート '!$E$16="関西",I123,IF('入力シート '!$E$16="中国",I145,IF('入力シート '!$E$16="四国",I167,IF('入力シート '!$E$16="九州",I189)))))))))</f>
        <v>0</v>
      </c>
      <c r="J211" s="31" t="b">
        <f>IF('入力シート '!$E$16="北海道",J13,IF('入力シート '!$E$16="東北",J35,IF('入力シート '!$E$16="東京",J57,IF('入力シート '!$E$16="中部",J79,IF('入力シート '!$E$16="北陸",J101,IF('入力シート '!$E$16="関西",J123,IF('入力シート '!$E$16="中国",J145,IF('入力シート '!$E$16="四国",J167,IF('入力シート '!$E$16="九州",J189)))))))))</f>
        <v>0</v>
      </c>
      <c r="K211" s="31" t="b">
        <f>IF('入力シート '!$E$16="北海道",K13,IF('入力シート '!$E$16="東北",K35,IF('入力シート '!$E$16="東京",K57,IF('入力シート '!$E$16="中部",K79,IF('入力シート '!$E$16="北陸",K101,IF('入力シート '!$E$16="関西",K123,IF('入力シート '!$E$16="中国",K145,IF('入力シート '!$E$16="四国",K167,IF('入力シート '!$E$16="九州",K189)))))))))</f>
        <v>0</v>
      </c>
      <c r="L211" s="31" t="b">
        <f>IF('入力シート '!$E$16="北海道",L13,IF('入力シート '!$E$16="東北",L35,IF('入力シート '!$E$16="東京",L57,IF('入力シート '!$E$16="中部",L79,IF('入力シート '!$E$16="北陸",L101,IF('入力シート '!$E$16="関西",L123,IF('入力シート '!$E$16="中国",L145,IF('入力シート '!$E$16="四国",L167,IF('入力シート '!$E$16="九州",L189)))))))))</f>
        <v>0</v>
      </c>
      <c r="M211" s="31" t="b">
        <f>IF('入力シート '!$E$16="北海道",M13,IF('入力シート '!$E$16="東北",M35,IF('入力シート '!$E$16="東京",M57,IF('入力シート '!$E$16="中部",M79,IF('入力シート '!$E$16="北陸",M101,IF('入力シート '!$E$16="関西",M123,IF('入力シート '!$E$16="中国",M145,IF('入力シート '!$E$16="四国",M167,IF('入力シート '!$E$16="九州",M189)))))))))</f>
        <v>0</v>
      </c>
      <c r="O211" s="102"/>
      <c r="P211" s="102"/>
      <c r="Q211" s="102"/>
      <c r="R211" s="102"/>
      <c r="S211" s="102"/>
      <c r="T211" s="102"/>
      <c r="U211" s="102"/>
      <c r="V211" s="102"/>
      <c r="W211" s="102"/>
      <c r="X211" s="102"/>
      <c r="Y211" s="102"/>
      <c r="Z211" s="102"/>
      <c r="AB211" s="56"/>
      <c r="AC211" s="56"/>
      <c r="AD211" s="56"/>
      <c r="AE211" s="56"/>
      <c r="AF211" s="56"/>
      <c r="AG211" s="56"/>
      <c r="AH211" s="56"/>
      <c r="AI211" s="56"/>
      <c r="AJ211" s="56"/>
      <c r="AK211" s="56"/>
    </row>
    <row r="212" spans="1:37" x14ac:dyDescent="0.25">
      <c r="A212" s="30">
        <v>10</v>
      </c>
      <c r="B212" s="31" t="b">
        <f>IF('入力シート '!$E$16="北海道",B14,IF('入力シート '!$E$16="東北",B36,IF('入力シート '!$E$16="東京",B58,IF('入力シート '!$E$16="中部",B80,IF('入力シート '!$E$16="北陸",B102,IF('入力シート '!$E$16="関西",B124,IF('入力シート '!$E$16="中国",B146,IF('入力シート '!$E$16="四国",B168,IF('入力シート '!$E$16="九州",B190)))))))))</f>
        <v>0</v>
      </c>
      <c r="C212" s="31" t="b">
        <f>IF('入力シート '!$E$16="北海道",C14,IF('入力シート '!$E$16="東北",C36,IF('入力シート '!$E$16="東京",C58,IF('入力シート '!$E$16="中部",C80,IF('入力シート '!$E$16="北陸",C102,IF('入力シート '!$E$16="関西",C124,IF('入力シート '!$E$16="中国",C146,IF('入力シート '!$E$16="四国",C168,IF('入力シート '!$E$16="九州",C190)))))))))</f>
        <v>0</v>
      </c>
      <c r="D212" s="31" t="b">
        <f>IF('入力シート '!$E$16="北海道",D14,IF('入力シート '!$E$16="東北",D36,IF('入力シート '!$E$16="東京",D58,IF('入力シート '!$E$16="中部",D80,IF('入力シート '!$E$16="北陸",D102,IF('入力シート '!$E$16="関西",D124,IF('入力シート '!$E$16="中国",D146,IF('入力シート '!$E$16="四国",D168,IF('入力シート '!$E$16="九州",D190)))))))))</f>
        <v>0</v>
      </c>
      <c r="E212" s="31" t="b">
        <f>IF('入力シート '!$E$16="北海道",E14,IF('入力シート '!$E$16="東北",E36,IF('入力シート '!$E$16="東京",E58,IF('入力シート '!$E$16="中部",E80,IF('入力シート '!$E$16="北陸",E102,IF('入力シート '!$E$16="関西",E124,IF('入力シート '!$E$16="中国",E146,IF('入力シート '!$E$16="四国",E168,IF('入力シート '!$E$16="九州",E190)))))))))</f>
        <v>0</v>
      </c>
      <c r="F212" s="31" t="b">
        <f>IF('入力シート '!$E$16="北海道",F14,IF('入力シート '!$E$16="東北",F36,IF('入力シート '!$E$16="東京",F58,IF('入力シート '!$E$16="中部",F80,IF('入力シート '!$E$16="北陸",F102,IF('入力シート '!$E$16="関西",F124,IF('入力シート '!$E$16="中国",F146,IF('入力シート '!$E$16="四国",F168,IF('入力シート '!$E$16="九州",F190)))))))))</f>
        <v>0</v>
      </c>
      <c r="G212" s="31" t="b">
        <f>IF('入力シート '!$E$16="北海道",G14,IF('入力シート '!$E$16="東北",G36,IF('入力シート '!$E$16="東京",G58,IF('入力シート '!$E$16="中部",G80,IF('入力シート '!$E$16="北陸",G102,IF('入力シート '!$E$16="関西",G124,IF('入力シート '!$E$16="中国",G146,IF('入力シート '!$E$16="四国",G168,IF('入力シート '!$E$16="九州",G190)))))))))</f>
        <v>0</v>
      </c>
      <c r="H212" s="31" t="b">
        <f>IF('入力シート '!$E$16="北海道",H14,IF('入力シート '!$E$16="東北",H36,IF('入力シート '!$E$16="東京",H58,IF('入力シート '!$E$16="中部",H80,IF('入力シート '!$E$16="北陸",H102,IF('入力シート '!$E$16="関西",H124,IF('入力シート '!$E$16="中国",H146,IF('入力シート '!$E$16="四国",H168,IF('入力シート '!$E$16="九州",H190)))))))))</f>
        <v>0</v>
      </c>
      <c r="I212" s="31" t="b">
        <f>IF('入力シート '!$E$16="北海道",I14,IF('入力シート '!$E$16="東北",I36,IF('入力シート '!$E$16="東京",I58,IF('入力シート '!$E$16="中部",I80,IF('入力シート '!$E$16="北陸",I102,IF('入力シート '!$E$16="関西",I124,IF('入力シート '!$E$16="中国",I146,IF('入力シート '!$E$16="四国",I168,IF('入力シート '!$E$16="九州",I190)))))))))</f>
        <v>0</v>
      </c>
      <c r="J212" s="31" t="b">
        <f>IF('入力シート '!$E$16="北海道",J14,IF('入力シート '!$E$16="東北",J36,IF('入力シート '!$E$16="東京",J58,IF('入力シート '!$E$16="中部",J80,IF('入力シート '!$E$16="北陸",J102,IF('入力シート '!$E$16="関西",J124,IF('入力シート '!$E$16="中国",J146,IF('入力シート '!$E$16="四国",J168,IF('入力シート '!$E$16="九州",J190)))))))))</f>
        <v>0</v>
      </c>
      <c r="K212" s="31" t="b">
        <f>IF('入力シート '!$E$16="北海道",K14,IF('入力シート '!$E$16="東北",K36,IF('入力シート '!$E$16="東京",K58,IF('入力シート '!$E$16="中部",K80,IF('入力シート '!$E$16="北陸",K102,IF('入力シート '!$E$16="関西",K124,IF('入力シート '!$E$16="中国",K146,IF('入力シート '!$E$16="四国",K168,IF('入力シート '!$E$16="九州",K190)))))))))</f>
        <v>0</v>
      </c>
      <c r="L212" s="31" t="b">
        <f>IF('入力シート '!$E$16="北海道",L14,IF('入力シート '!$E$16="東北",L36,IF('入力シート '!$E$16="東京",L58,IF('入力シート '!$E$16="中部",L80,IF('入力シート '!$E$16="北陸",L102,IF('入力シート '!$E$16="関西",L124,IF('入力シート '!$E$16="中国",L146,IF('入力シート '!$E$16="四国",L168,IF('入力シート '!$E$16="九州",L190)))))))))</f>
        <v>0</v>
      </c>
      <c r="M212" s="31" t="b">
        <f>IF('入力シート '!$E$16="北海道",M14,IF('入力シート '!$E$16="東北",M36,IF('入力シート '!$E$16="東京",M58,IF('入力シート '!$E$16="中部",M80,IF('入力シート '!$E$16="北陸",M102,IF('入力シート '!$E$16="関西",M124,IF('入力シート '!$E$16="中国",M146,IF('入力シート '!$E$16="四国",M168,IF('入力シート '!$E$16="九州",M190)))))))))</f>
        <v>0</v>
      </c>
      <c r="O212" s="102"/>
      <c r="P212" s="102"/>
      <c r="Q212" s="102"/>
      <c r="R212" s="102"/>
      <c r="S212" s="102"/>
      <c r="T212" s="102"/>
      <c r="U212" s="102"/>
      <c r="V212" s="102"/>
      <c r="W212" s="102"/>
      <c r="X212" s="102"/>
      <c r="Y212" s="102"/>
      <c r="Z212" s="102"/>
      <c r="AB212" s="56"/>
      <c r="AC212" s="56"/>
      <c r="AD212" s="56"/>
      <c r="AE212" s="56"/>
      <c r="AF212" s="56"/>
      <c r="AG212" s="56"/>
      <c r="AH212" s="56"/>
      <c r="AI212" s="56"/>
      <c r="AJ212" s="56"/>
      <c r="AK212" s="56"/>
    </row>
    <row r="213" spans="1:37" x14ac:dyDescent="0.25">
      <c r="A213" s="30">
        <v>9</v>
      </c>
      <c r="B213" s="31" t="b">
        <f>IF('入力シート '!$E$16="北海道",B15,IF('入力シート '!$E$16="東北",B37,IF('入力シート '!$E$16="東京",B59,IF('入力シート '!$E$16="中部",B81,IF('入力シート '!$E$16="北陸",B103,IF('入力シート '!$E$16="関西",B125,IF('入力シート '!$E$16="中国",B147,IF('入力シート '!$E$16="四国",B169,IF('入力シート '!$E$16="九州",B191)))))))))</f>
        <v>0</v>
      </c>
      <c r="C213" s="31" t="b">
        <f>IF('入力シート '!$E$16="北海道",C15,IF('入力シート '!$E$16="東北",C37,IF('入力シート '!$E$16="東京",C59,IF('入力シート '!$E$16="中部",C81,IF('入力シート '!$E$16="北陸",C103,IF('入力シート '!$E$16="関西",C125,IF('入力シート '!$E$16="中国",C147,IF('入力シート '!$E$16="四国",C169,IF('入力シート '!$E$16="九州",C191)))))))))</f>
        <v>0</v>
      </c>
      <c r="D213" s="31" t="b">
        <f>IF('入力シート '!$E$16="北海道",D15,IF('入力シート '!$E$16="東北",D37,IF('入力シート '!$E$16="東京",D59,IF('入力シート '!$E$16="中部",D81,IF('入力シート '!$E$16="北陸",D103,IF('入力シート '!$E$16="関西",D125,IF('入力シート '!$E$16="中国",D147,IF('入力シート '!$E$16="四国",D169,IF('入力シート '!$E$16="九州",D191)))))))))</f>
        <v>0</v>
      </c>
      <c r="E213" s="31" t="b">
        <f>IF('入力シート '!$E$16="北海道",E15,IF('入力シート '!$E$16="東北",E37,IF('入力シート '!$E$16="東京",E59,IF('入力シート '!$E$16="中部",E81,IF('入力シート '!$E$16="北陸",E103,IF('入力シート '!$E$16="関西",E125,IF('入力シート '!$E$16="中国",E147,IF('入力シート '!$E$16="四国",E169,IF('入力シート '!$E$16="九州",E191)))))))))</f>
        <v>0</v>
      </c>
      <c r="F213" s="31" t="b">
        <f>IF('入力シート '!$E$16="北海道",F15,IF('入力シート '!$E$16="東北",F37,IF('入力シート '!$E$16="東京",F59,IF('入力シート '!$E$16="中部",F81,IF('入力シート '!$E$16="北陸",F103,IF('入力シート '!$E$16="関西",F125,IF('入力シート '!$E$16="中国",F147,IF('入力シート '!$E$16="四国",F169,IF('入力シート '!$E$16="九州",F191)))))))))</f>
        <v>0</v>
      </c>
      <c r="G213" s="31" t="b">
        <f>IF('入力シート '!$E$16="北海道",G15,IF('入力シート '!$E$16="東北",G37,IF('入力シート '!$E$16="東京",G59,IF('入力シート '!$E$16="中部",G81,IF('入力シート '!$E$16="北陸",G103,IF('入力シート '!$E$16="関西",G125,IF('入力シート '!$E$16="中国",G147,IF('入力シート '!$E$16="四国",G169,IF('入力シート '!$E$16="九州",G191)))))))))</f>
        <v>0</v>
      </c>
      <c r="H213" s="31" t="b">
        <f>IF('入力シート '!$E$16="北海道",H15,IF('入力シート '!$E$16="東北",H37,IF('入力シート '!$E$16="東京",H59,IF('入力シート '!$E$16="中部",H81,IF('入力シート '!$E$16="北陸",H103,IF('入力シート '!$E$16="関西",H125,IF('入力シート '!$E$16="中国",H147,IF('入力シート '!$E$16="四国",H169,IF('入力シート '!$E$16="九州",H191)))))))))</f>
        <v>0</v>
      </c>
      <c r="I213" s="31" t="b">
        <f>IF('入力シート '!$E$16="北海道",I15,IF('入力シート '!$E$16="東北",I37,IF('入力シート '!$E$16="東京",I59,IF('入力シート '!$E$16="中部",I81,IF('入力シート '!$E$16="北陸",I103,IF('入力シート '!$E$16="関西",I125,IF('入力シート '!$E$16="中国",I147,IF('入力シート '!$E$16="四国",I169,IF('入力シート '!$E$16="九州",I191)))))))))</f>
        <v>0</v>
      </c>
      <c r="J213" s="31" t="b">
        <f>IF('入力シート '!$E$16="北海道",J15,IF('入力シート '!$E$16="東北",J37,IF('入力シート '!$E$16="東京",J59,IF('入力シート '!$E$16="中部",J81,IF('入力シート '!$E$16="北陸",J103,IF('入力シート '!$E$16="関西",J125,IF('入力シート '!$E$16="中国",J147,IF('入力シート '!$E$16="四国",J169,IF('入力シート '!$E$16="九州",J191)))))))))</f>
        <v>0</v>
      </c>
      <c r="K213" s="31" t="b">
        <f>IF('入力シート '!$E$16="北海道",K15,IF('入力シート '!$E$16="東北",K37,IF('入力シート '!$E$16="東京",K59,IF('入力シート '!$E$16="中部",K81,IF('入力シート '!$E$16="北陸",K103,IF('入力シート '!$E$16="関西",K125,IF('入力シート '!$E$16="中国",K147,IF('入力シート '!$E$16="四国",K169,IF('入力シート '!$E$16="九州",K191)))))))))</f>
        <v>0</v>
      </c>
      <c r="L213" s="31" t="b">
        <f>IF('入力シート '!$E$16="北海道",L15,IF('入力シート '!$E$16="東北",L37,IF('入力シート '!$E$16="東京",L59,IF('入力シート '!$E$16="中部",L81,IF('入力シート '!$E$16="北陸",L103,IF('入力シート '!$E$16="関西",L125,IF('入力シート '!$E$16="中国",L147,IF('入力シート '!$E$16="四国",L169,IF('入力シート '!$E$16="九州",L191)))))))))</f>
        <v>0</v>
      </c>
      <c r="M213" s="31" t="b">
        <f>IF('入力シート '!$E$16="北海道",M15,IF('入力シート '!$E$16="東北",M37,IF('入力シート '!$E$16="東京",M59,IF('入力シート '!$E$16="中部",M81,IF('入力シート '!$E$16="北陸",M103,IF('入力シート '!$E$16="関西",M125,IF('入力シート '!$E$16="中国",M147,IF('入力シート '!$E$16="四国",M169,IF('入力シート '!$E$16="九州",M191)))))))))</f>
        <v>0</v>
      </c>
      <c r="O213" s="102"/>
      <c r="P213" s="102"/>
      <c r="Q213" s="102"/>
      <c r="R213" s="102"/>
      <c r="S213" s="102"/>
      <c r="T213" s="102"/>
      <c r="U213" s="102"/>
      <c r="V213" s="102"/>
      <c r="W213" s="102"/>
      <c r="X213" s="102"/>
      <c r="Y213" s="102"/>
      <c r="Z213" s="102"/>
      <c r="AB213" s="56"/>
      <c r="AC213" s="56"/>
      <c r="AD213" s="56"/>
      <c r="AE213" s="56"/>
      <c r="AF213" s="56"/>
      <c r="AG213" s="56"/>
      <c r="AH213" s="56"/>
      <c r="AI213" s="56"/>
      <c r="AJ213" s="56"/>
      <c r="AK213" s="56"/>
    </row>
    <row r="214" spans="1:37" x14ac:dyDescent="0.25">
      <c r="A214" s="30">
        <v>8</v>
      </c>
      <c r="B214" s="31" t="b">
        <f>IF('入力シート '!$E$16="北海道",B16,IF('入力シート '!$E$16="東北",B38,IF('入力シート '!$E$16="東京",B60,IF('入力シート '!$E$16="中部",B82,IF('入力シート '!$E$16="北陸",B104,IF('入力シート '!$E$16="関西",B126,IF('入力シート '!$E$16="中国",B148,IF('入力シート '!$E$16="四国",B170,IF('入力シート '!$E$16="九州",B192)))))))))</f>
        <v>0</v>
      </c>
      <c r="C214" s="31" t="b">
        <f>IF('入力シート '!$E$16="北海道",C16,IF('入力シート '!$E$16="東北",C38,IF('入力シート '!$E$16="東京",C60,IF('入力シート '!$E$16="中部",C82,IF('入力シート '!$E$16="北陸",C104,IF('入力シート '!$E$16="関西",C126,IF('入力シート '!$E$16="中国",C148,IF('入力シート '!$E$16="四国",C170,IF('入力シート '!$E$16="九州",C192)))))))))</f>
        <v>0</v>
      </c>
      <c r="D214" s="31" t="b">
        <f>IF('入力シート '!$E$16="北海道",D16,IF('入力シート '!$E$16="東北",D38,IF('入力シート '!$E$16="東京",D60,IF('入力シート '!$E$16="中部",D82,IF('入力シート '!$E$16="北陸",D104,IF('入力シート '!$E$16="関西",D126,IF('入力シート '!$E$16="中国",D148,IF('入力シート '!$E$16="四国",D170,IF('入力シート '!$E$16="九州",D192)))))))))</f>
        <v>0</v>
      </c>
      <c r="E214" s="31" t="b">
        <f>IF('入力シート '!$E$16="北海道",E16,IF('入力シート '!$E$16="東北",E38,IF('入力シート '!$E$16="東京",E60,IF('入力シート '!$E$16="中部",E82,IF('入力シート '!$E$16="北陸",E104,IF('入力シート '!$E$16="関西",E126,IF('入力シート '!$E$16="中国",E148,IF('入力シート '!$E$16="四国",E170,IF('入力シート '!$E$16="九州",E192)))))))))</f>
        <v>0</v>
      </c>
      <c r="F214" s="31" t="b">
        <f>IF('入力シート '!$E$16="北海道",F16,IF('入力シート '!$E$16="東北",F38,IF('入力シート '!$E$16="東京",F60,IF('入力シート '!$E$16="中部",F82,IF('入力シート '!$E$16="北陸",F104,IF('入力シート '!$E$16="関西",F126,IF('入力シート '!$E$16="中国",F148,IF('入力シート '!$E$16="四国",F170,IF('入力シート '!$E$16="九州",F192)))))))))</f>
        <v>0</v>
      </c>
      <c r="G214" s="31" t="b">
        <f>IF('入力シート '!$E$16="北海道",G16,IF('入力シート '!$E$16="東北",G38,IF('入力シート '!$E$16="東京",G60,IF('入力シート '!$E$16="中部",G82,IF('入力シート '!$E$16="北陸",G104,IF('入力シート '!$E$16="関西",G126,IF('入力シート '!$E$16="中国",G148,IF('入力シート '!$E$16="四国",G170,IF('入力シート '!$E$16="九州",G192)))))))))</f>
        <v>0</v>
      </c>
      <c r="H214" s="31" t="b">
        <f>IF('入力シート '!$E$16="北海道",H16,IF('入力シート '!$E$16="東北",H38,IF('入力シート '!$E$16="東京",H60,IF('入力シート '!$E$16="中部",H82,IF('入力シート '!$E$16="北陸",H104,IF('入力シート '!$E$16="関西",H126,IF('入力シート '!$E$16="中国",H148,IF('入力シート '!$E$16="四国",H170,IF('入力シート '!$E$16="九州",H192)))))))))</f>
        <v>0</v>
      </c>
      <c r="I214" s="31" t="b">
        <f>IF('入力シート '!$E$16="北海道",I16,IF('入力シート '!$E$16="東北",I38,IF('入力シート '!$E$16="東京",I60,IF('入力シート '!$E$16="中部",I82,IF('入力シート '!$E$16="北陸",I104,IF('入力シート '!$E$16="関西",I126,IF('入力シート '!$E$16="中国",I148,IF('入力シート '!$E$16="四国",I170,IF('入力シート '!$E$16="九州",I192)))))))))</f>
        <v>0</v>
      </c>
      <c r="J214" s="31" t="b">
        <f>IF('入力シート '!$E$16="北海道",J16,IF('入力シート '!$E$16="東北",J38,IF('入力シート '!$E$16="東京",J60,IF('入力シート '!$E$16="中部",J82,IF('入力シート '!$E$16="北陸",J104,IF('入力シート '!$E$16="関西",J126,IF('入力シート '!$E$16="中国",J148,IF('入力シート '!$E$16="四国",J170,IF('入力シート '!$E$16="九州",J192)))))))))</f>
        <v>0</v>
      </c>
      <c r="K214" s="31" t="b">
        <f>IF('入力シート '!$E$16="北海道",K16,IF('入力シート '!$E$16="東北",K38,IF('入力シート '!$E$16="東京",K60,IF('入力シート '!$E$16="中部",K82,IF('入力シート '!$E$16="北陸",K104,IF('入力シート '!$E$16="関西",K126,IF('入力シート '!$E$16="中国",K148,IF('入力シート '!$E$16="四国",K170,IF('入力シート '!$E$16="九州",K192)))))))))</f>
        <v>0</v>
      </c>
      <c r="L214" s="31" t="b">
        <f>IF('入力シート '!$E$16="北海道",L16,IF('入力シート '!$E$16="東北",L38,IF('入力シート '!$E$16="東京",L60,IF('入力シート '!$E$16="中部",L82,IF('入力シート '!$E$16="北陸",L104,IF('入力シート '!$E$16="関西",L126,IF('入力シート '!$E$16="中国",L148,IF('入力シート '!$E$16="四国",L170,IF('入力シート '!$E$16="九州",L192)))))))))</f>
        <v>0</v>
      </c>
      <c r="M214" s="31" t="b">
        <f>IF('入力シート '!$E$16="北海道",M16,IF('入力シート '!$E$16="東北",M38,IF('入力シート '!$E$16="東京",M60,IF('入力シート '!$E$16="中部",M82,IF('入力シート '!$E$16="北陸",M104,IF('入力シート '!$E$16="関西",M126,IF('入力シート '!$E$16="中国",M148,IF('入力シート '!$E$16="四国",M170,IF('入力シート '!$E$16="九州",M192)))))))))</f>
        <v>0</v>
      </c>
      <c r="O214" s="102"/>
      <c r="P214" s="102"/>
      <c r="Q214" s="102"/>
      <c r="R214" s="102"/>
      <c r="S214" s="102"/>
      <c r="T214" s="102"/>
      <c r="U214" s="102"/>
      <c r="V214" s="102"/>
      <c r="W214" s="102"/>
      <c r="X214" s="102"/>
      <c r="Y214" s="102"/>
      <c r="Z214" s="102"/>
      <c r="AB214" s="56"/>
      <c r="AC214" s="56"/>
      <c r="AD214" s="56"/>
      <c r="AE214" s="56"/>
      <c r="AF214" s="56"/>
      <c r="AG214" s="56"/>
      <c r="AH214" s="56"/>
      <c r="AI214" s="56"/>
      <c r="AJ214" s="56"/>
      <c r="AK214" s="56"/>
    </row>
    <row r="215" spans="1:37" x14ac:dyDescent="0.25">
      <c r="A215" s="30">
        <v>7</v>
      </c>
      <c r="B215" s="31" t="b">
        <f>IF('入力シート '!$E$16="北海道",B17,IF('入力シート '!$E$16="東北",B39,IF('入力シート '!$E$16="東京",B61,IF('入力シート '!$E$16="中部",B83,IF('入力シート '!$E$16="北陸",B105,IF('入力シート '!$E$16="関西",B127,IF('入力シート '!$E$16="中国",B149,IF('入力シート '!$E$16="四国",B171,IF('入力シート '!$E$16="九州",B193)))))))))</f>
        <v>0</v>
      </c>
      <c r="C215" s="31" t="b">
        <f>IF('入力シート '!$E$16="北海道",C17,IF('入力シート '!$E$16="東北",C39,IF('入力シート '!$E$16="東京",C61,IF('入力シート '!$E$16="中部",C83,IF('入力シート '!$E$16="北陸",C105,IF('入力シート '!$E$16="関西",C127,IF('入力シート '!$E$16="中国",C149,IF('入力シート '!$E$16="四国",C171,IF('入力シート '!$E$16="九州",C193)))))))))</f>
        <v>0</v>
      </c>
      <c r="D215" s="31" t="b">
        <f>IF('入力シート '!$E$16="北海道",D17,IF('入力シート '!$E$16="東北",D39,IF('入力シート '!$E$16="東京",D61,IF('入力シート '!$E$16="中部",D83,IF('入力シート '!$E$16="北陸",D105,IF('入力シート '!$E$16="関西",D127,IF('入力シート '!$E$16="中国",D149,IF('入力シート '!$E$16="四国",D171,IF('入力シート '!$E$16="九州",D193)))))))))</f>
        <v>0</v>
      </c>
      <c r="E215" s="31" t="b">
        <f>IF('入力シート '!$E$16="北海道",E17,IF('入力シート '!$E$16="東北",E39,IF('入力シート '!$E$16="東京",E61,IF('入力シート '!$E$16="中部",E83,IF('入力シート '!$E$16="北陸",E105,IF('入力シート '!$E$16="関西",E127,IF('入力シート '!$E$16="中国",E149,IF('入力シート '!$E$16="四国",E171,IF('入力シート '!$E$16="九州",E193)))))))))</f>
        <v>0</v>
      </c>
      <c r="F215" s="31" t="b">
        <f>IF('入力シート '!$E$16="北海道",F17,IF('入力シート '!$E$16="東北",F39,IF('入力シート '!$E$16="東京",F61,IF('入力シート '!$E$16="中部",F83,IF('入力シート '!$E$16="北陸",F105,IF('入力シート '!$E$16="関西",F127,IF('入力シート '!$E$16="中国",F149,IF('入力シート '!$E$16="四国",F171,IF('入力シート '!$E$16="九州",F193)))))))))</f>
        <v>0</v>
      </c>
      <c r="G215" s="31" t="b">
        <f>IF('入力シート '!$E$16="北海道",G17,IF('入力シート '!$E$16="東北",G39,IF('入力シート '!$E$16="東京",G61,IF('入力シート '!$E$16="中部",G83,IF('入力シート '!$E$16="北陸",G105,IF('入力シート '!$E$16="関西",G127,IF('入力シート '!$E$16="中国",G149,IF('入力シート '!$E$16="四国",G171,IF('入力シート '!$E$16="九州",G193)))))))))</f>
        <v>0</v>
      </c>
      <c r="H215" s="31" t="b">
        <f>IF('入力シート '!$E$16="北海道",H17,IF('入力シート '!$E$16="東北",H39,IF('入力シート '!$E$16="東京",H61,IF('入力シート '!$E$16="中部",H83,IF('入力シート '!$E$16="北陸",H105,IF('入力シート '!$E$16="関西",H127,IF('入力シート '!$E$16="中国",H149,IF('入力シート '!$E$16="四国",H171,IF('入力シート '!$E$16="九州",H193)))))))))</f>
        <v>0</v>
      </c>
      <c r="I215" s="31" t="b">
        <f>IF('入力シート '!$E$16="北海道",I17,IF('入力シート '!$E$16="東北",I39,IF('入力シート '!$E$16="東京",I61,IF('入力シート '!$E$16="中部",I83,IF('入力シート '!$E$16="北陸",I105,IF('入力シート '!$E$16="関西",I127,IF('入力シート '!$E$16="中国",I149,IF('入力シート '!$E$16="四国",I171,IF('入力シート '!$E$16="九州",I193)))))))))</f>
        <v>0</v>
      </c>
      <c r="J215" s="31" t="b">
        <f>IF('入力シート '!$E$16="北海道",J17,IF('入力シート '!$E$16="東北",J39,IF('入力シート '!$E$16="東京",J61,IF('入力シート '!$E$16="中部",J83,IF('入力シート '!$E$16="北陸",J105,IF('入力シート '!$E$16="関西",J127,IF('入力シート '!$E$16="中国",J149,IF('入力シート '!$E$16="四国",J171,IF('入力シート '!$E$16="九州",J193)))))))))</f>
        <v>0</v>
      </c>
      <c r="K215" s="31" t="b">
        <f>IF('入力シート '!$E$16="北海道",K17,IF('入力シート '!$E$16="東北",K39,IF('入力シート '!$E$16="東京",K61,IF('入力シート '!$E$16="中部",K83,IF('入力シート '!$E$16="北陸",K105,IF('入力シート '!$E$16="関西",K127,IF('入力シート '!$E$16="中国",K149,IF('入力シート '!$E$16="四国",K171,IF('入力シート '!$E$16="九州",K193)))))))))</f>
        <v>0</v>
      </c>
      <c r="L215" s="31" t="b">
        <f>IF('入力シート '!$E$16="北海道",L17,IF('入力シート '!$E$16="東北",L39,IF('入力シート '!$E$16="東京",L61,IF('入力シート '!$E$16="中部",L83,IF('入力シート '!$E$16="北陸",L105,IF('入力シート '!$E$16="関西",L127,IF('入力シート '!$E$16="中国",L149,IF('入力シート '!$E$16="四国",L171,IF('入力シート '!$E$16="九州",L193)))))))))</f>
        <v>0</v>
      </c>
      <c r="M215" s="31" t="b">
        <f>IF('入力シート '!$E$16="北海道",M17,IF('入力シート '!$E$16="東北",M39,IF('入力シート '!$E$16="東京",M61,IF('入力シート '!$E$16="中部",M83,IF('入力シート '!$E$16="北陸",M105,IF('入力シート '!$E$16="関西",M127,IF('入力シート '!$E$16="中国",M149,IF('入力シート '!$E$16="四国",M171,IF('入力シート '!$E$16="九州",M193)))))))))</f>
        <v>0</v>
      </c>
      <c r="O215" s="102"/>
      <c r="P215" s="102"/>
      <c r="Q215" s="102"/>
      <c r="R215" s="102"/>
      <c r="S215" s="102"/>
      <c r="T215" s="102"/>
      <c r="U215" s="102"/>
      <c r="V215" s="102"/>
      <c r="W215" s="102"/>
      <c r="X215" s="102"/>
      <c r="Y215" s="102"/>
      <c r="Z215" s="102"/>
      <c r="AB215" s="56"/>
      <c r="AC215" s="56"/>
      <c r="AD215" s="56"/>
      <c r="AE215" s="56"/>
      <c r="AF215" s="56"/>
      <c r="AG215" s="56"/>
      <c r="AH215" s="56"/>
      <c r="AI215" s="56"/>
      <c r="AJ215" s="56"/>
      <c r="AK215" s="56"/>
    </row>
    <row r="216" spans="1:37" x14ac:dyDescent="0.25">
      <c r="A216" s="30">
        <v>6</v>
      </c>
      <c r="B216" s="31" t="b">
        <f>IF('入力シート '!$E$16="北海道",B18,IF('入力シート '!$E$16="東北",B40,IF('入力シート '!$E$16="東京",B62,IF('入力シート '!$E$16="中部",B84,IF('入力シート '!$E$16="北陸",B106,IF('入力シート '!$E$16="関西",B128,IF('入力シート '!$E$16="中国",B150,IF('入力シート '!$E$16="四国",B172,IF('入力シート '!$E$16="九州",B194)))))))))</f>
        <v>0</v>
      </c>
      <c r="C216" s="31" t="b">
        <f>IF('入力シート '!$E$16="北海道",C18,IF('入力シート '!$E$16="東北",C40,IF('入力シート '!$E$16="東京",C62,IF('入力シート '!$E$16="中部",C84,IF('入力シート '!$E$16="北陸",C106,IF('入力シート '!$E$16="関西",C128,IF('入力シート '!$E$16="中国",C150,IF('入力シート '!$E$16="四国",C172,IF('入力シート '!$E$16="九州",C194)))))))))</f>
        <v>0</v>
      </c>
      <c r="D216" s="31" t="b">
        <f>IF('入力シート '!$E$16="北海道",D18,IF('入力シート '!$E$16="東北",D40,IF('入力シート '!$E$16="東京",D62,IF('入力シート '!$E$16="中部",D84,IF('入力シート '!$E$16="北陸",D106,IF('入力シート '!$E$16="関西",D128,IF('入力シート '!$E$16="中国",D150,IF('入力シート '!$E$16="四国",D172,IF('入力シート '!$E$16="九州",D194)))))))))</f>
        <v>0</v>
      </c>
      <c r="E216" s="31" t="b">
        <f>IF('入力シート '!$E$16="北海道",E18,IF('入力シート '!$E$16="東北",E40,IF('入力シート '!$E$16="東京",E62,IF('入力シート '!$E$16="中部",E84,IF('入力シート '!$E$16="北陸",E106,IF('入力シート '!$E$16="関西",E128,IF('入力シート '!$E$16="中国",E150,IF('入力シート '!$E$16="四国",E172,IF('入力シート '!$E$16="九州",E194)))))))))</f>
        <v>0</v>
      </c>
      <c r="F216" s="31" t="b">
        <f>IF('入力シート '!$E$16="北海道",F18,IF('入力シート '!$E$16="東北",F40,IF('入力シート '!$E$16="東京",F62,IF('入力シート '!$E$16="中部",F84,IF('入力シート '!$E$16="北陸",F106,IF('入力シート '!$E$16="関西",F128,IF('入力シート '!$E$16="中国",F150,IF('入力シート '!$E$16="四国",F172,IF('入力シート '!$E$16="九州",F194)))))))))</f>
        <v>0</v>
      </c>
      <c r="G216" s="31" t="b">
        <f>IF('入力シート '!$E$16="北海道",G18,IF('入力シート '!$E$16="東北",G40,IF('入力シート '!$E$16="東京",G62,IF('入力シート '!$E$16="中部",G84,IF('入力シート '!$E$16="北陸",G106,IF('入力シート '!$E$16="関西",G128,IF('入力シート '!$E$16="中国",G150,IF('入力シート '!$E$16="四国",G172,IF('入力シート '!$E$16="九州",G194)))))))))</f>
        <v>0</v>
      </c>
      <c r="H216" s="31" t="b">
        <f>IF('入力シート '!$E$16="北海道",H18,IF('入力シート '!$E$16="東北",H40,IF('入力シート '!$E$16="東京",H62,IF('入力シート '!$E$16="中部",H84,IF('入力シート '!$E$16="北陸",H106,IF('入力シート '!$E$16="関西",H128,IF('入力シート '!$E$16="中国",H150,IF('入力シート '!$E$16="四国",H172,IF('入力シート '!$E$16="九州",H194)))))))))</f>
        <v>0</v>
      </c>
      <c r="I216" s="31" t="b">
        <f>IF('入力シート '!$E$16="北海道",I18,IF('入力シート '!$E$16="東北",I40,IF('入力シート '!$E$16="東京",I62,IF('入力シート '!$E$16="中部",I84,IF('入力シート '!$E$16="北陸",I106,IF('入力シート '!$E$16="関西",I128,IF('入力シート '!$E$16="中国",I150,IF('入力シート '!$E$16="四国",I172,IF('入力シート '!$E$16="九州",I194)))))))))</f>
        <v>0</v>
      </c>
      <c r="J216" s="31" t="b">
        <f>IF('入力シート '!$E$16="北海道",J18,IF('入力シート '!$E$16="東北",J40,IF('入力シート '!$E$16="東京",J62,IF('入力シート '!$E$16="中部",J84,IF('入力シート '!$E$16="北陸",J106,IF('入力シート '!$E$16="関西",J128,IF('入力シート '!$E$16="中国",J150,IF('入力シート '!$E$16="四国",J172,IF('入力シート '!$E$16="九州",J194)))))))))</f>
        <v>0</v>
      </c>
      <c r="K216" s="31" t="b">
        <f>IF('入力シート '!$E$16="北海道",K18,IF('入力シート '!$E$16="東北",K40,IF('入力シート '!$E$16="東京",K62,IF('入力シート '!$E$16="中部",K84,IF('入力シート '!$E$16="北陸",K106,IF('入力シート '!$E$16="関西",K128,IF('入力シート '!$E$16="中国",K150,IF('入力シート '!$E$16="四国",K172,IF('入力シート '!$E$16="九州",K194)))))))))</f>
        <v>0</v>
      </c>
      <c r="L216" s="31" t="b">
        <f>IF('入力シート '!$E$16="北海道",L18,IF('入力シート '!$E$16="東北",L40,IF('入力シート '!$E$16="東京",L62,IF('入力シート '!$E$16="中部",L84,IF('入力シート '!$E$16="北陸",L106,IF('入力シート '!$E$16="関西",L128,IF('入力シート '!$E$16="中国",L150,IF('入力シート '!$E$16="四国",L172,IF('入力シート '!$E$16="九州",L194)))))))))</f>
        <v>0</v>
      </c>
      <c r="M216" s="31" t="b">
        <f>IF('入力シート '!$E$16="北海道",M18,IF('入力シート '!$E$16="東北",M40,IF('入力シート '!$E$16="東京",M62,IF('入力シート '!$E$16="中部",M84,IF('入力シート '!$E$16="北陸",M106,IF('入力シート '!$E$16="関西",M128,IF('入力シート '!$E$16="中国",M150,IF('入力シート '!$E$16="四国",M172,IF('入力シート '!$E$16="九州",M194)))))))))</f>
        <v>0</v>
      </c>
      <c r="O216" s="102"/>
      <c r="P216" s="102"/>
      <c r="Q216" s="102"/>
      <c r="R216" s="102"/>
      <c r="S216" s="102"/>
      <c r="T216" s="102"/>
      <c r="U216" s="102"/>
      <c r="V216" s="102"/>
      <c r="W216" s="102"/>
      <c r="X216" s="102"/>
      <c r="Y216" s="102"/>
      <c r="Z216" s="102"/>
      <c r="AB216" s="56"/>
      <c r="AC216" s="56"/>
      <c r="AD216" s="56"/>
      <c r="AE216" s="56"/>
      <c r="AF216" s="56"/>
      <c r="AG216" s="56"/>
      <c r="AH216" s="56"/>
      <c r="AI216" s="56"/>
      <c r="AJ216" s="56"/>
      <c r="AK216" s="56"/>
    </row>
    <row r="217" spans="1:37" x14ac:dyDescent="0.25">
      <c r="A217" s="30">
        <v>5</v>
      </c>
      <c r="B217" s="31" t="b">
        <f>IF('入力シート '!$E$16="北海道",B19,IF('入力シート '!$E$16="東北",B41,IF('入力シート '!$E$16="東京",B63,IF('入力シート '!$E$16="中部",B85,IF('入力シート '!$E$16="北陸",B107,IF('入力シート '!$E$16="関西",B129,IF('入力シート '!$E$16="中国",B151,IF('入力シート '!$E$16="四国",B173,IF('入力シート '!$E$16="九州",B195)))))))))</f>
        <v>0</v>
      </c>
      <c r="C217" s="31" t="b">
        <f>IF('入力シート '!$E$16="北海道",C19,IF('入力シート '!$E$16="東北",C41,IF('入力シート '!$E$16="東京",C63,IF('入力シート '!$E$16="中部",C85,IF('入力シート '!$E$16="北陸",C107,IF('入力シート '!$E$16="関西",C129,IF('入力シート '!$E$16="中国",C151,IF('入力シート '!$E$16="四国",C173,IF('入力シート '!$E$16="九州",C195)))))))))</f>
        <v>0</v>
      </c>
      <c r="D217" s="31" t="b">
        <f>IF('入力シート '!$E$16="北海道",D19,IF('入力シート '!$E$16="東北",D41,IF('入力シート '!$E$16="東京",D63,IF('入力シート '!$E$16="中部",D85,IF('入力シート '!$E$16="北陸",D107,IF('入力シート '!$E$16="関西",D129,IF('入力シート '!$E$16="中国",D151,IF('入力シート '!$E$16="四国",D173,IF('入力シート '!$E$16="九州",D195)))))))))</f>
        <v>0</v>
      </c>
      <c r="E217" s="31" t="b">
        <f>IF('入力シート '!$E$16="北海道",E19,IF('入力シート '!$E$16="東北",E41,IF('入力シート '!$E$16="東京",E63,IF('入力シート '!$E$16="中部",E85,IF('入力シート '!$E$16="北陸",E107,IF('入力シート '!$E$16="関西",E129,IF('入力シート '!$E$16="中国",E151,IF('入力シート '!$E$16="四国",E173,IF('入力シート '!$E$16="九州",E195)))))))))</f>
        <v>0</v>
      </c>
      <c r="F217" s="31" t="b">
        <f>IF('入力シート '!$E$16="北海道",F19,IF('入力シート '!$E$16="東北",F41,IF('入力シート '!$E$16="東京",F63,IF('入力シート '!$E$16="中部",F85,IF('入力シート '!$E$16="北陸",F107,IF('入力シート '!$E$16="関西",F129,IF('入力シート '!$E$16="中国",F151,IF('入力シート '!$E$16="四国",F173,IF('入力シート '!$E$16="九州",F195)))))))))</f>
        <v>0</v>
      </c>
      <c r="G217" s="31" t="b">
        <f>IF('入力シート '!$E$16="北海道",G19,IF('入力シート '!$E$16="東北",G41,IF('入力シート '!$E$16="東京",G63,IF('入力シート '!$E$16="中部",G85,IF('入力シート '!$E$16="北陸",G107,IF('入力シート '!$E$16="関西",G129,IF('入力シート '!$E$16="中国",G151,IF('入力シート '!$E$16="四国",G173,IF('入力シート '!$E$16="九州",G195)))))))))</f>
        <v>0</v>
      </c>
      <c r="H217" s="31" t="b">
        <f>IF('入力シート '!$E$16="北海道",H19,IF('入力シート '!$E$16="東北",H41,IF('入力シート '!$E$16="東京",H63,IF('入力シート '!$E$16="中部",H85,IF('入力シート '!$E$16="北陸",H107,IF('入力シート '!$E$16="関西",H129,IF('入力シート '!$E$16="中国",H151,IF('入力シート '!$E$16="四国",H173,IF('入力シート '!$E$16="九州",H195)))))))))</f>
        <v>0</v>
      </c>
      <c r="I217" s="31" t="b">
        <f>IF('入力シート '!$E$16="北海道",I19,IF('入力シート '!$E$16="東北",I41,IF('入力シート '!$E$16="東京",I63,IF('入力シート '!$E$16="中部",I85,IF('入力シート '!$E$16="北陸",I107,IF('入力シート '!$E$16="関西",I129,IF('入力シート '!$E$16="中国",I151,IF('入力シート '!$E$16="四国",I173,IF('入力シート '!$E$16="九州",I195)))))))))</f>
        <v>0</v>
      </c>
      <c r="J217" s="31" t="b">
        <f>IF('入力シート '!$E$16="北海道",J19,IF('入力シート '!$E$16="東北",J41,IF('入力シート '!$E$16="東京",J63,IF('入力シート '!$E$16="中部",J85,IF('入力シート '!$E$16="北陸",J107,IF('入力シート '!$E$16="関西",J129,IF('入力シート '!$E$16="中国",J151,IF('入力シート '!$E$16="四国",J173,IF('入力シート '!$E$16="九州",J195)))))))))</f>
        <v>0</v>
      </c>
      <c r="K217" s="31" t="b">
        <f>IF('入力シート '!$E$16="北海道",K19,IF('入力シート '!$E$16="東北",K41,IF('入力シート '!$E$16="東京",K63,IF('入力シート '!$E$16="中部",K85,IF('入力シート '!$E$16="北陸",K107,IF('入力シート '!$E$16="関西",K129,IF('入力シート '!$E$16="中国",K151,IF('入力シート '!$E$16="四国",K173,IF('入力シート '!$E$16="九州",K195)))))))))</f>
        <v>0</v>
      </c>
      <c r="L217" s="31" t="b">
        <f>IF('入力シート '!$E$16="北海道",L19,IF('入力シート '!$E$16="東北",L41,IF('入力シート '!$E$16="東京",L63,IF('入力シート '!$E$16="中部",L85,IF('入力シート '!$E$16="北陸",L107,IF('入力シート '!$E$16="関西",L129,IF('入力シート '!$E$16="中国",L151,IF('入力シート '!$E$16="四国",L173,IF('入力シート '!$E$16="九州",L195)))))))))</f>
        <v>0</v>
      </c>
      <c r="M217" s="31" t="b">
        <f>IF('入力シート '!$E$16="北海道",M19,IF('入力シート '!$E$16="東北",M41,IF('入力シート '!$E$16="東京",M63,IF('入力シート '!$E$16="中部",M85,IF('入力シート '!$E$16="北陸",M107,IF('入力シート '!$E$16="関西",M129,IF('入力シート '!$E$16="中国",M151,IF('入力シート '!$E$16="四国",M173,IF('入力シート '!$E$16="九州",M195)))))))))</f>
        <v>0</v>
      </c>
      <c r="O217" s="102"/>
      <c r="P217" s="102"/>
      <c r="Q217" s="102"/>
      <c r="R217" s="102"/>
      <c r="S217" s="102"/>
      <c r="T217" s="102"/>
      <c r="U217" s="102"/>
      <c r="V217" s="102"/>
      <c r="W217" s="102"/>
      <c r="X217" s="102"/>
      <c r="Y217" s="102"/>
      <c r="Z217" s="102"/>
      <c r="AB217" s="56"/>
      <c r="AC217" s="56"/>
      <c r="AD217" s="56"/>
      <c r="AE217" s="56"/>
      <c r="AF217" s="56"/>
      <c r="AG217" s="56"/>
      <c r="AH217" s="56"/>
      <c r="AI217" s="56"/>
      <c r="AJ217" s="56"/>
      <c r="AK217" s="56"/>
    </row>
    <row r="218" spans="1:37" x14ac:dyDescent="0.25">
      <c r="A218" s="30">
        <v>4</v>
      </c>
      <c r="B218" s="31" t="b">
        <f>IF('入力シート '!$E$16="北海道",B20,IF('入力シート '!$E$16="東北",B42,IF('入力シート '!$E$16="東京",B64,IF('入力シート '!$E$16="中部",B86,IF('入力シート '!$E$16="北陸",B108,IF('入力シート '!$E$16="関西",B130,IF('入力シート '!$E$16="中国",B152,IF('入力シート '!$E$16="四国",B174,IF('入力シート '!$E$16="九州",B196)))))))))</f>
        <v>0</v>
      </c>
      <c r="C218" s="31" t="b">
        <f>IF('入力シート '!$E$16="北海道",C20,IF('入力シート '!$E$16="東北",C42,IF('入力シート '!$E$16="東京",C64,IF('入力シート '!$E$16="中部",C86,IF('入力シート '!$E$16="北陸",C108,IF('入力シート '!$E$16="関西",C130,IF('入力シート '!$E$16="中国",C152,IF('入力シート '!$E$16="四国",C174,IF('入力シート '!$E$16="九州",C196)))))))))</f>
        <v>0</v>
      </c>
      <c r="D218" s="31" t="b">
        <f>IF('入力シート '!$E$16="北海道",D20,IF('入力シート '!$E$16="東北",D42,IF('入力シート '!$E$16="東京",D64,IF('入力シート '!$E$16="中部",D86,IF('入力シート '!$E$16="北陸",D108,IF('入力シート '!$E$16="関西",D130,IF('入力シート '!$E$16="中国",D152,IF('入力シート '!$E$16="四国",D174,IF('入力シート '!$E$16="九州",D196)))))))))</f>
        <v>0</v>
      </c>
      <c r="E218" s="31" t="b">
        <f>IF('入力シート '!$E$16="北海道",E20,IF('入力シート '!$E$16="東北",E42,IF('入力シート '!$E$16="東京",E64,IF('入力シート '!$E$16="中部",E86,IF('入力シート '!$E$16="北陸",E108,IF('入力シート '!$E$16="関西",E130,IF('入力シート '!$E$16="中国",E152,IF('入力シート '!$E$16="四国",E174,IF('入力シート '!$E$16="九州",E196)))))))))</f>
        <v>0</v>
      </c>
      <c r="F218" s="31" t="b">
        <f>IF('入力シート '!$E$16="北海道",F20,IF('入力シート '!$E$16="東北",F42,IF('入力シート '!$E$16="東京",F64,IF('入力シート '!$E$16="中部",F86,IF('入力シート '!$E$16="北陸",F108,IF('入力シート '!$E$16="関西",F130,IF('入力シート '!$E$16="中国",F152,IF('入力シート '!$E$16="四国",F174,IF('入力シート '!$E$16="九州",F196)))))))))</f>
        <v>0</v>
      </c>
      <c r="G218" s="31" t="b">
        <f>IF('入力シート '!$E$16="北海道",G20,IF('入力シート '!$E$16="東北",G42,IF('入力シート '!$E$16="東京",G64,IF('入力シート '!$E$16="中部",G86,IF('入力シート '!$E$16="北陸",G108,IF('入力シート '!$E$16="関西",G130,IF('入力シート '!$E$16="中国",G152,IF('入力シート '!$E$16="四国",G174,IF('入力シート '!$E$16="九州",G196)))))))))</f>
        <v>0</v>
      </c>
      <c r="H218" s="31" t="b">
        <f>IF('入力シート '!$E$16="北海道",H20,IF('入力シート '!$E$16="東北",H42,IF('入力シート '!$E$16="東京",H64,IF('入力シート '!$E$16="中部",H86,IF('入力シート '!$E$16="北陸",H108,IF('入力シート '!$E$16="関西",H130,IF('入力シート '!$E$16="中国",H152,IF('入力シート '!$E$16="四国",H174,IF('入力シート '!$E$16="九州",H196)))))))))</f>
        <v>0</v>
      </c>
      <c r="I218" s="31" t="b">
        <f>IF('入力シート '!$E$16="北海道",I20,IF('入力シート '!$E$16="東北",I42,IF('入力シート '!$E$16="東京",I64,IF('入力シート '!$E$16="中部",I86,IF('入力シート '!$E$16="北陸",I108,IF('入力シート '!$E$16="関西",I130,IF('入力シート '!$E$16="中国",I152,IF('入力シート '!$E$16="四国",I174,IF('入力シート '!$E$16="九州",I196)))))))))</f>
        <v>0</v>
      </c>
      <c r="J218" s="31" t="b">
        <f>IF('入力シート '!$E$16="北海道",J20,IF('入力シート '!$E$16="東北",J42,IF('入力シート '!$E$16="東京",J64,IF('入力シート '!$E$16="中部",J86,IF('入力シート '!$E$16="北陸",J108,IF('入力シート '!$E$16="関西",J130,IF('入力シート '!$E$16="中国",J152,IF('入力シート '!$E$16="四国",J174,IF('入力シート '!$E$16="九州",J196)))))))))</f>
        <v>0</v>
      </c>
      <c r="K218" s="31" t="b">
        <f>IF('入力シート '!$E$16="北海道",K20,IF('入力シート '!$E$16="東北",K42,IF('入力シート '!$E$16="東京",K64,IF('入力シート '!$E$16="中部",K86,IF('入力シート '!$E$16="北陸",K108,IF('入力シート '!$E$16="関西",K130,IF('入力シート '!$E$16="中国",K152,IF('入力シート '!$E$16="四国",K174,IF('入力シート '!$E$16="九州",K196)))))))))</f>
        <v>0</v>
      </c>
      <c r="L218" s="31" t="b">
        <f>IF('入力シート '!$E$16="北海道",L20,IF('入力シート '!$E$16="東北",L42,IF('入力シート '!$E$16="東京",L64,IF('入力シート '!$E$16="中部",L86,IF('入力シート '!$E$16="北陸",L108,IF('入力シート '!$E$16="関西",L130,IF('入力シート '!$E$16="中国",L152,IF('入力シート '!$E$16="四国",L174,IF('入力シート '!$E$16="九州",L196)))))))))</f>
        <v>0</v>
      </c>
      <c r="M218" s="31" t="b">
        <f>IF('入力シート '!$E$16="北海道",M20,IF('入力シート '!$E$16="東北",M42,IF('入力シート '!$E$16="東京",M64,IF('入力シート '!$E$16="中部",M86,IF('入力シート '!$E$16="北陸",M108,IF('入力シート '!$E$16="関西",M130,IF('入力シート '!$E$16="中国",M152,IF('入力シート '!$E$16="四国",M174,IF('入力シート '!$E$16="九州",M196)))))))))</f>
        <v>0</v>
      </c>
      <c r="O218" s="102"/>
      <c r="P218" s="102"/>
      <c r="Q218" s="102"/>
      <c r="R218" s="102"/>
      <c r="S218" s="102"/>
      <c r="T218" s="102"/>
      <c r="U218" s="102"/>
      <c r="V218" s="102"/>
      <c r="W218" s="102"/>
      <c r="X218" s="102"/>
      <c r="Y218" s="102"/>
      <c r="Z218" s="102"/>
      <c r="AB218" s="56"/>
      <c r="AC218" s="56"/>
      <c r="AD218" s="56"/>
      <c r="AE218" s="56"/>
      <c r="AF218" s="56"/>
      <c r="AG218" s="56"/>
      <c r="AH218" s="56"/>
      <c r="AI218" s="56"/>
      <c r="AJ218" s="56"/>
      <c r="AK218" s="56"/>
    </row>
    <row r="219" spans="1:37" x14ac:dyDescent="0.25">
      <c r="A219" s="30">
        <v>3</v>
      </c>
      <c r="B219" s="31" t="b">
        <f>IF('入力シート '!$E$16="北海道",B21,IF('入力シート '!$E$16="東北",B43,IF('入力シート '!$E$16="東京",B65,IF('入力シート '!$E$16="中部",B87,IF('入力シート '!$E$16="北陸",B109,IF('入力シート '!$E$16="関西",B131,IF('入力シート '!$E$16="中国",B153,IF('入力シート '!$E$16="四国",B175,IF('入力シート '!$E$16="九州",B197)))))))))</f>
        <v>0</v>
      </c>
      <c r="C219" s="31" t="b">
        <f>IF('入力シート '!$E$16="北海道",C21,IF('入力シート '!$E$16="東北",C43,IF('入力シート '!$E$16="東京",C65,IF('入力シート '!$E$16="中部",C87,IF('入力シート '!$E$16="北陸",C109,IF('入力シート '!$E$16="関西",C131,IF('入力シート '!$E$16="中国",C153,IF('入力シート '!$E$16="四国",C175,IF('入力シート '!$E$16="九州",C197)))))))))</f>
        <v>0</v>
      </c>
      <c r="D219" s="31" t="b">
        <f>IF('入力シート '!$E$16="北海道",D21,IF('入力シート '!$E$16="東北",D43,IF('入力シート '!$E$16="東京",D65,IF('入力シート '!$E$16="中部",D87,IF('入力シート '!$E$16="北陸",D109,IF('入力シート '!$E$16="関西",D131,IF('入力シート '!$E$16="中国",D153,IF('入力シート '!$E$16="四国",D175,IF('入力シート '!$E$16="九州",D197)))))))))</f>
        <v>0</v>
      </c>
      <c r="E219" s="31" t="b">
        <f>IF('入力シート '!$E$16="北海道",E21,IF('入力シート '!$E$16="東北",E43,IF('入力シート '!$E$16="東京",E65,IF('入力シート '!$E$16="中部",E87,IF('入力シート '!$E$16="北陸",E109,IF('入力シート '!$E$16="関西",E131,IF('入力シート '!$E$16="中国",E153,IF('入力シート '!$E$16="四国",E175,IF('入力シート '!$E$16="九州",E197)))))))))</f>
        <v>0</v>
      </c>
      <c r="F219" s="31" t="b">
        <f>IF('入力シート '!$E$16="北海道",F21,IF('入力シート '!$E$16="東北",F43,IF('入力シート '!$E$16="東京",F65,IF('入力シート '!$E$16="中部",F87,IF('入力シート '!$E$16="北陸",F109,IF('入力シート '!$E$16="関西",F131,IF('入力シート '!$E$16="中国",F153,IF('入力シート '!$E$16="四国",F175,IF('入力シート '!$E$16="九州",F197)))))))))</f>
        <v>0</v>
      </c>
      <c r="G219" s="31" t="b">
        <f>IF('入力シート '!$E$16="北海道",G21,IF('入力シート '!$E$16="東北",G43,IF('入力シート '!$E$16="東京",G65,IF('入力シート '!$E$16="中部",G87,IF('入力シート '!$E$16="北陸",G109,IF('入力シート '!$E$16="関西",G131,IF('入力シート '!$E$16="中国",G153,IF('入力シート '!$E$16="四国",G175,IF('入力シート '!$E$16="九州",G197)))))))))</f>
        <v>0</v>
      </c>
      <c r="H219" s="31" t="b">
        <f>IF('入力シート '!$E$16="北海道",H21,IF('入力シート '!$E$16="東北",H43,IF('入力シート '!$E$16="東京",H65,IF('入力シート '!$E$16="中部",H87,IF('入力シート '!$E$16="北陸",H109,IF('入力シート '!$E$16="関西",H131,IF('入力シート '!$E$16="中国",H153,IF('入力シート '!$E$16="四国",H175,IF('入力シート '!$E$16="九州",H197)))))))))</f>
        <v>0</v>
      </c>
      <c r="I219" s="31" t="b">
        <f>IF('入力シート '!$E$16="北海道",I21,IF('入力シート '!$E$16="東北",I43,IF('入力シート '!$E$16="東京",I65,IF('入力シート '!$E$16="中部",I87,IF('入力シート '!$E$16="北陸",I109,IF('入力シート '!$E$16="関西",I131,IF('入力シート '!$E$16="中国",I153,IF('入力シート '!$E$16="四国",I175,IF('入力シート '!$E$16="九州",I197)))))))))</f>
        <v>0</v>
      </c>
      <c r="J219" s="31" t="b">
        <f>IF('入力シート '!$E$16="北海道",J21,IF('入力シート '!$E$16="東北",J43,IF('入力シート '!$E$16="東京",J65,IF('入力シート '!$E$16="中部",J87,IF('入力シート '!$E$16="北陸",J109,IF('入力シート '!$E$16="関西",J131,IF('入力シート '!$E$16="中国",J153,IF('入力シート '!$E$16="四国",J175,IF('入力シート '!$E$16="九州",J197)))))))))</f>
        <v>0</v>
      </c>
      <c r="K219" s="31" t="b">
        <f>IF('入力シート '!$E$16="北海道",K21,IF('入力シート '!$E$16="東北",K43,IF('入力シート '!$E$16="東京",K65,IF('入力シート '!$E$16="中部",K87,IF('入力シート '!$E$16="北陸",K109,IF('入力シート '!$E$16="関西",K131,IF('入力シート '!$E$16="中国",K153,IF('入力シート '!$E$16="四国",K175,IF('入力シート '!$E$16="九州",K197)))))))))</f>
        <v>0</v>
      </c>
      <c r="L219" s="31" t="b">
        <f>IF('入力シート '!$E$16="北海道",L21,IF('入力シート '!$E$16="東北",L43,IF('入力シート '!$E$16="東京",L65,IF('入力シート '!$E$16="中部",L87,IF('入力シート '!$E$16="北陸",L109,IF('入力シート '!$E$16="関西",L131,IF('入力シート '!$E$16="中国",L153,IF('入力シート '!$E$16="四国",L175,IF('入力シート '!$E$16="九州",L197)))))))))</f>
        <v>0</v>
      </c>
      <c r="M219" s="31" t="b">
        <f>IF('入力シート '!$E$16="北海道",M21,IF('入力シート '!$E$16="東北",M43,IF('入力シート '!$E$16="東京",M65,IF('入力シート '!$E$16="中部",M87,IF('入力シート '!$E$16="北陸",M109,IF('入力シート '!$E$16="関西",M131,IF('入力シート '!$E$16="中国",M153,IF('入力シート '!$E$16="四国",M175,IF('入力シート '!$E$16="九州",M197)))))))))</f>
        <v>0</v>
      </c>
      <c r="O219" s="102"/>
      <c r="P219" s="102"/>
      <c r="Q219" s="102"/>
      <c r="R219" s="102"/>
      <c r="S219" s="102"/>
      <c r="T219" s="102"/>
      <c r="U219" s="102"/>
      <c r="V219" s="102"/>
      <c r="W219" s="102"/>
      <c r="X219" s="102"/>
      <c r="Y219" s="102"/>
      <c r="Z219" s="102"/>
      <c r="AB219" s="56"/>
      <c r="AC219" s="56"/>
      <c r="AD219" s="56"/>
      <c r="AE219" s="56"/>
      <c r="AF219" s="56"/>
      <c r="AG219" s="56"/>
      <c r="AH219" s="56"/>
      <c r="AI219" s="56"/>
      <c r="AJ219" s="56"/>
      <c r="AK219" s="56"/>
    </row>
    <row r="220" spans="1:37" x14ac:dyDescent="0.25">
      <c r="A220" s="30">
        <v>2</v>
      </c>
      <c r="B220" s="31" t="b">
        <f>IF('入力シート '!$E$16="北海道",B22,IF('入力シート '!$E$16="東北",B44,IF('入力シート '!$E$16="東京",B66,IF('入力シート '!$E$16="中部",B88,IF('入力シート '!$E$16="北陸",B110,IF('入力シート '!$E$16="関西",B132,IF('入力シート '!$E$16="中国",B154,IF('入力シート '!$E$16="四国",B176,IF('入力シート '!$E$16="九州",B198)))))))))</f>
        <v>0</v>
      </c>
      <c r="C220" s="31" t="b">
        <f>IF('入力シート '!$E$16="北海道",C22,IF('入力シート '!$E$16="東北",C44,IF('入力シート '!$E$16="東京",C66,IF('入力シート '!$E$16="中部",C88,IF('入力シート '!$E$16="北陸",C110,IF('入力シート '!$E$16="関西",C132,IF('入力シート '!$E$16="中国",C154,IF('入力シート '!$E$16="四国",C176,IF('入力シート '!$E$16="九州",C198)))))))))</f>
        <v>0</v>
      </c>
      <c r="D220" s="31" t="b">
        <f>IF('入力シート '!$E$16="北海道",D22,IF('入力シート '!$E$16="東北",D44,IF('入力シート '!$E$16="東京",D66,IF('入力シート '!$E$16="中部",D88,IF('入力シート '!$E$16="北陸",D110,IF('入力シート '!$E$16="関西",D132,IF('入力シート '!$E$16="中国",D154,IF('入力シート '!$E$16="四国",D176,IF('入力シート '!$E$16="九州",D198)))))))))</f>
        <v>0</v>
      </c>
      <c r="E220" s="31" t="b">
        <f>IF('入力シート '!$E$16="北海道",E22,IF('入力シート '!$E$16="東北",E44,IF('入力シート '!$E$16="東京",E66,IF('入力シート '!$E$16="中部",E88,IF('入力シート '!$E$16="北陸",E110,IF('入力シート '!$E$16="関西",E132,IF('入力シート '!$E$16="中国",E154,IF('入力シート '!$E$16="四国",E176,IF('入力シート '!$E$16="九州",E198)))))))))</f>
        <v>0</v>
      </c>
      <c r="F220" s="31" t="b">
        <f>IF('入力シート '!$E$16="北海道",F22,IF('入力シート '!$E$16="東北",F44,IF('入力シート '!$E$16="東京",F66,IF('入力シート '!$E$16="中部",F88,IF('入力シート '!$E$16="北陸",F110,IF('入力シート '!$E$16="関西",F132,IF('入力シート '!$E$16="中国",F154,IF('入力シート '!$E$16="四国",F176,IF('入力シート '!$E$16="九州",F198)))))))))</f>
        <v>0</v>
      </c>
      <c r="G220" s="31" t="b">
        <f>IF('入力シート '!$E$16="北海道",G22,IF('入力シート '!$E$16="東北",G44,IF('入力シート '!$E$16="東京",G66,IF('入力シート '!$E$16="中部",G88,IF('入力シート '!$E$16="北陸",G110,IF('入力シート '!$E$16="関西",G132,IF('入力シート '!$E$16="中国",G154,IF('入力シート '!$E$16="四国",G176,IF('入力シート '!$E$16="九州",G198)))))))))</f>
        <v>0</v>
      </c>
      <c r="H220" s="31" t="b">
        <f>IF('入力シート '!$E$16="北海道",H22,IF('入力シート '!$E$16="東北",H44,IF('入力シート '!$E$16="東京",H66,IF('入力シート '!$E$16="中部",H88,IF('入力シート '!$E$16="北陸",H110,IF('入力シート '!$E$16="関西",H132,IF('入力シート '!$E$16="中国",H154,IF('入力シート '!$E$16="四国",H176,IF('入力シート '!$E$16="九州",H198)))))))))</f>
        <v>0</v>
      </c>
      <c r="I220" s="31" t="b">
        <f>IF('入力シート '!$E$16="北海道",I22,IF('入力シート '!$E$16="東北",I44,IF('入力シート '!$E$16="東京",I66,IF('入力シート '!$E$16="中部",I88,IF('入力シート '!$E$16="北陸",I110,IF('入力シート '!$E$16="関西",I132,IF('入力シート '!$E$16="中国",I154,IF('入力シート '!$E$16="四国",I176,IF('入力シート '!$E$16="九州",I198)))))))))</f>
        <v>0</v>
      </c>
      <c r="J220" s="31" t="b">
        <f>IF('入力シート '!$E$16="北海道",J22,IF('入力シート '!$E$16="東北",J44,IF('入力シート '!$E$16="東京",J66,IF('入力シート '!$E$16="中部",J88,IF('入力シート '!$E$16="北陸",J110,IF('入力シート '!$E$16="関西",J132,IF('入力シート '!$E$16="中国",J154,IF('入力シート '!$E$16="四国",J176,IF('入力シート '!$E$16="九州",J198)))))))))</f>
        <v>0</v>
      </c>
      <c r="K220" s="31" t="b">
        <f>IF('入力シート '!$E$16="北海道",K22,IF('入力シート '!$E$16="東北",K44,IF('入力シート '!$E$16="東京",K66,IF('入力シート '!$E$16="中部",K88,IF('入力シート '!$E$16="北陸",K110,IF('入力シート '!$E$16="関西",K132,IF('入力シート '!$E$16="中国",K154,IF('入力シート '!$E$16="四国",K176,IF('入力シート '!$E$16="九州",K198)))))))))</f>
        <v>0</v>
      </c>
      <c r="L220" s="31" t="b">
        <f>IF('入力シート '!$E$16="北海道",L22,IF('入力シート '!$E$16="東北",L44,IF('入力シート '!$E$16="東京",L66,IF('入力シート '!$E$16="中部",L88,IF('入力シート '!$E$16="北陸",L110,IF('入力シート '!$E$16="関西",L132,IF('入力シート '!$E$16="中国",L154,IF('入力シート '!$E$16="四国",L176,IF('入力シート '!$E$16="九州",L198)))))))))</f>
        <v>0</v>
      </c>
      <c r="M220" s="31" t="b">
        <f>IF('入力シート '!$E$16="北海道",M22,IF('入力シート '!$E$16="東北",M44,IF('入力シート '!$E$16="東京",M66,IF('入力シート '!$E$16="中部",M88,IF('入力シート '!$E$16="北陸",M110,IF('入力シート '!$E$16="関西",M132,IF('入力シート '!$E$16="中国",M154,IF('入力シート '!$E$16="四国",M176,IF('入力シート '!$E$16="九州",M198)))))))))</f>
        <v>0</v>
      </c>
      <c r="O220" s="102"/>
      <c r="P220" s="102"/>
      <c r="Q220" s="102"/>
      <c r="R220" s="102"/>
      <c r="S220" s="102"/>
      <c r="T220" s="102"/>
      <c r="U220" s="102"/>
      <c r="V220" s="102"/>
      <c r="W220" s="102"/>
      <c r="X220" s="102"/>
      <c r="Y220" s="102"/>
      <c r="Z220" s="102"/>
      <c r="AB220" s="56"/>
      <c r="AC220" s="56"/>
      <c r="AD220" s="56"/>
      <c r="AE220" s="56"/>
      <c r="AF220" s="56"/>
      <c r="AG220" s="56"/>
      <c r="AH220" s="56"/>
      <c r="AI220" s="56"/>
      <c r="AJ220" s="56"/>
      <c r="AK220" s="56"/>
    </row>
    <row r="221" spans="1:37" x14ac:dyDescent="0.25">
      <c r="A221" s="30">
        <v>1</v>
      </c>
      <c r="B221" s="31" t="b">
        <f>IF('入力シート '!$E$16="北海道",B23,IF('入力シート '!$E$16="東北",B45,IF('入力シート '!$E$16="東京",B67,IF('入力シート '!$E$16="中部",B89,IF('入力シート '!$E$16="北陸",B111,IF('入力シート '!$E$16="関西",B133,IF('入力シート '!$E$16="中国",B155,IF('入力シート '!$E$16="四国",B177,IF('入力シート '!$E$16="九州",B199)))))))))</f>
        <v>0</v>
      </c>
      <c r="C221" s="31" t="b">
        <f>IF('入力シート '!$E$16="北海道",C23,IF('入力シート '!$E$16="東北",C45,IF('入力シート '!$E$16="東京",C67,IF('入力シート '!$E$16="中部",C89,IF('入力シート '!$E$16="北陸",C111,IF('入力シート '!$E$16="関西",C133,IF('入力シート '!$E$16="中国",C155,IF('入力シート '!$E$16="四国",C177,IF('入力シート '!$E$16="九州",C199)))))))))</f>
        <v>0</v>
      </c>
      <c r="D221" s="31" t="b">
        <f>IF('入力シート '!$E$16="北海道",D23,IF('入力シート '!$E$16="東北",D45,IF('入力シート '!$E$16="東京",D67,IF('入力シート '!$E$16="中部",D89,IF('入力シート '!$E$16="北陸",D111,IF('入力シート '!$E$16="関西",D133,IF('入力シート '!$E$16="中国",D155,IF('入力シート '!$E$16="四国",D177,IF('入力シート '!$E$16="九州",D199)))))))))</f>
        <v>0</v>
      </c>
      <c r="E221" s="31" t="b">
        <f>IF('入力シート '!$E$16="北海道",E23,IF('入力シート '!$E$16="東北",E45,IF('入力シート '!$E$16="東京",E67,IF('入力シート '!$E$16="中部",E89,IF('入力シート '!$E$16="北陸",E111,IF('入力シート '!$E$16="関西",E133,IF('入力シート '!$E$16="中国",E155,IF('入力シート '!$E$16="四国",E177,IF('入力シート '!$E$16="九州",E199)))))))))</f>
        <v>0</v>
      </c>
      <c r="F221" s="31" t="b">
        <f>IF('入力シート '!$E$16="北海道",F23,IF('入力シート '!$E$16="東北",F45,IF('入力シート '!$E$16="東京",F67,IF('入力シート '!$E$16="中部",F89,IF('入力シート '!$E$16="北陸",F111,IF('入力シート '!$E$16="関西",F133,IF('入力シート '!$E$16="中国",F155,IF('入力シート '!$E$16="四国",F177,IF('入力シート '!$E$16="九州",F199)))))))))</f>
        <v>0</v>
      </c>
      <c r="G221" s="31" t="b">
        <f>IF('入力シート '!$E$16="北海道",G23,IF('入力シート '!$E$16="東北",G45,IF('入力シート '!$E$16="東京",G67,IF('入力シート '!$E$16="中部",G89,IF('入力シート '!$E$16="北陸",G111,IF('入力シート '!$E$16="関西",G133,IF('入力シート '!$E$16="中国",G155,IF('入力シート '!$E$16="四国",G177,IF('入力シート '!$E$16="九州",G199)))))))))</f>
        <v>0</v>
      </c>
      <c r="H221" s="31" t="b">
        <f>IF('入力シート '!$E$16="北海道",H23,IF('入力シート '!$E$16="東北",H45,IF('入力シート '!$E$16="東京",H67,IF('入力シート '!$E$16="中部",H89,IF('入力シート '!$E$16="北陸",H111,IF('入力シート '!$E$16="関西",H133,IF('入力シート '!$E$16="中国",H155,IF('入力シート '!$E$16="四国",H177,IF('入力シート '!$E$16="九州",H199)))))))))</f>
        <v>0</v>
      </c>
      <c r="I221" s="31" t="b">
        <f>IF('入力シート '!$E$16="北海道",I23,IF('入力シート '!$E$16="東北",I45,IF('入力シート '!$E$16="東京",I67,IF('入力シート '!$E$16="中部",I89,IF('入力シート '!$E$16="北陸",I111,IF('入力シート '!$E$16="関西",I133,IF('入力シート '!$E$16="中国",I155,IF('入力シート '!$E$16="四国",I177,IF('入力シート '!$E$16="九州",I199)))))))))</f>
        <v>0</v>
      </c>
      <c r="J221" s="31" t="b">
        <f>IF('入力シート '!$E$16="北海道",J23,IF('入力シート '!$E$16="東北",J45,IF('入力シート '!$E$16="東京",J67,IF('入力シート '!$E$16="中部",J89,IF('入力シート '!$E$16="北陸",J111,IF('入力シート '!$E$16="関西",J133,IF('入力シート '!$E$16="中国",J155,IF('入力シート '!$E$16="四国",J177,IF('入力シート '!$E$16="九州",J199)))))))))</f>
        <v>0</v>
      </c>
      <c r="K221" s="31" t="b">
        <f>IF('入力シート '!$E$16="北海道",K23,IF('入力シート '!$E$16="東北",K45,IF('入力シート '!$E$16="東京",K67,IF('入力シート '!$E$16="中部",K89,IF('入力シート '!$E$16="北陸",K111,IF('入力シート '!$E$16="関西",K133,IF('入力シート '!$E$16="中国",K155,IF('入力シート '!$E$16="四国",K177,IF('入力シート '!$E$16="九州",K199)))))))))</f>
        <v>0</v>
      </c>
      <c r="L221" s="31" t="b">
        <f>IF('入力シート '!$E$16="北海道",L23,IF('入力シート '!$E$16="東北",L45,IF('入力シート '!$E$16="東京",L67,IF('入力シート '!$E$16="中部",L89,IF('入力シート '!$E$16="北陸",L111,IF('入力シート '!$E$16="関西",L133,IF('入力シート '!$E$16="中国",L155,IF('入力シート '!$E$16="四国",L177,IF('入力シート '!$E$16="九州",L199)))))))))</f>
        <v>0</v>
      </c>
      <c r="M221" s="31" t="b">
        <f>IF('入力シート '!$E$16="北海道",M23,IF('入力シート '!$E$16="東北",M45,IF('入力シート '!$E$16="東京",M67,IF('入力シート '!$E$16="中部",M89,IF('入力シート '!$E$16="北陸",M111,IF('入力シート '!$E$16="関西",M133,IF('入力シート '!$E$16="中国",M155,IF('入力シート '!$E$16="四国",M177,IF('入力シート '!$E$16="九州",M199)))))))))</f>
        <v>0</v>
      </c>
      <c r="O221" s="102"/>
      <c r="P221" s="102"/>
      <c r="Q221" s="102"/>
      <c r="R221" s="102"/>
      <c r="S221" s="102"/>
      <c r="T221" s="102"/>
      <c r="U221" s="102"/>
      <c r="V221" s="102"/>
      <c r="W221" s="102"/>
      <c r="X221" s="102"/>
      <c r="Y221" s="102"/>
      <c r="Z221" s="102"/>
      <c r="AB221" s="56"/>
      <c r="AC221" s="56"/>
      <c r="AD221" s="56"/>
      <c r="AE221" s="56"/>
      <c r="AF221" s="56"/>
      <c r="AG221" s="56"/>
      <c r="AH221" s="56"/>
      <c r="AI221" s="56"/>
      <c r="AJ221" s="56"/>
      <c r="AK221" s="56"/>
    </row>
  </sheetData>
  <phoneticPr fontId="2"/>
  <hyperlinks>
    <hyperlink ref="A1" r:id="rId1" xr:uid="{CB67AF06-8BC7-4CEF-8CFA-1A8CC8FD5FA0}"/>
  </hyperlinks>
  <pageMargins left="0.7" right="0.7" top="0.75" bottom="0.75" header="0.3" footer="0.3"/>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記載例</vt:lpstr>
      <vt:lpstr>入力シート </vt:lpstr>
      <vt:lpstr>webにUP時は非表示にする⇒</vt:lpstr>
      <vt:lpstr>計算用(期待容量)</vt:lpstr>
      <vt:lpstr>計算用(応札容量)</vt:lpstr>
      <vt:lpstr>調整係数一覧</vt:lpstr>
      <vt:lpstr>記載例!Print_Area</vt:lpstr>
      <vt:lpstr>'入力シート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2025-07-29T03:14:42Z</dcterms:modified>
</cp:coreProperties>
</file>