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24226"/>
  <xr:revisionPtr revIDLastSave="0" documentId="13_ncr:1_{9B855601-A00C-4504-ADC5-148EDB83A1F9}" xr6:coauthVersionLast="36" xr6:coauthVersionMax="36" xr10:uidLastSave="{00000000-0000-0000-0000-000000000000}"/>
  <workbookProtection workbookAlgorithmName="SHA-512" workbookHashValue="cdiL2U13/fqxOcTawzvxbPXOk172qWtk77w6mVttu1/0hTlTXbQcyE3+Yqk7tAKqN9Q35aSgJ02O/HINM39qQw==" workbookSaltValue="deG9aFhicAfuOTv5+vxQQw==" workbookSpinCount="100000" lockStructure="1"/>
  <bookViews>
    <workbookView xWindow="0" yWindow="0" windowWidth="28800" windowHeight="10560" tabRatio="897" activeTab="4" xr2:uid="{F1085EBB-77C9-4A19-A1EE-916A26B3BCE8}"/>
  </bookViews>
  <sheets>
    <sheet name="記載例(合計)" sheetId="10" r:id="rId1"/>
    <sheet name="記載例(太陽光)" sheetId="11" r:id="rId2"/>
    <sheet name="記載例(風力)" sheetId="12" r:id="rId3"/>
    <sheet name="記載例(水力)" sheetId="13" r:id="rId4"/>
    <sheet name="合計" sheetId="9" r:id="rId5"/>
    <sheet name="入力シート(太陽光)" sheetId="18" r:id="rId6"/>
    <sheet name="入力シート(風力)" sheetId="19" r:id="rId7"/>
    <sheet name="入力シート(水力)" sheetId="20" r:id="rId8"/>
    <sheet name="webにUP時は非表示にする⇒" sheetId="17" state="hidden" r:id="rId9"/>
    <sheet name="計算用" sheetId="21" state="hidden" r:id="rId10"/>
  </sheets>
  <calcPr calcId="191029"/>
</workbook>
</file>

<file path=xl/calcChain.xml><?xml version="1.0" encoding="utf-8"?>
<calcChain xmlns="http://schemas.openxmlformats.org/spreadsheetml/2006/main">
  <c r="M8" i="20" l="1"/>
  <c r="M8" i="19"/>
  <c r="M8" i="18"/>
  <c r="R15" i="18" l="1"/>
  <c r="R15" i="19"/>
  <c r="R15" i="20"/>
  <c r="E18" i="9" l="1"/>
  <c r="E17" i="9"/>
  <c r="P24" i="9" l="1"/>
  <c r="O24" i="9"/>
  <c r="N24" i="9"/>
  <c r="M24" i="9"/>
  <c r="L24" i="9"/>
  <c r="K24" i="9"/>
  <c r="J24" i="9"/>
  <c r="I24" i="9"/>
  <c r="H24" i="9"/>
  <c r="G24" i="9"/>
  <c r="F24" i="9"/>
  <c r="E24" i="9"/>
  <c r="R23" i="20" l="1"/>
  <c r="R23" i="19"/>
  <c r="R23" i="18"/>
  <c r="E13" i="18" l="1"/>
  <c r="C43" i="21" l="1"/>
  <c r="C42" i="21"/>
  <c r="C41" i="21"/>
  <c r="C40" i="21"/>
  <c r="C39" i="21"/>
  <c r="C38" i="21"/>
  <c r="C37" i="21"/>
  <c r="C36" i="21"/>
  <c r="C35" i="21"/>
  <c r="C34" i="21"/>
  <c r="C33" i="21"/>
  <c r="C32" i="21"/>
  <c r="B39" i="21"/>
  <c r="G29" i="21"/>
  <c r="H28" i="21"/>
  <c r="I27" i="21"/>
  <c r="J26" i="21"/>
  <c r="B26" i="21"/>
  <c r="C25" i="21"/>
  <c r="D24" i="21"/>
  <c r="E23" i="21"/>
  <c r="F22" i="21"/>
  <c r="G21" i="21"/>
  <c r="H20" i="21"/>
  <c r="I19" i="21"/>
  <c r="J18" i="21"/>
  <c r="AI4" i="21"/>
  <c r="E18" i="20" s="1"/>
  <c r="W7" i="21"/>
  <c r="H18" i="19" s="1"/>
  <c r="AI12" i="21"/>
  <c r="M18" i="20" s="1"/>
  <c r="K15" i="21"/>
  <c r="P18" i="18" s="1"/>
  <c r="K7" i="21"/>
  <c r="H18" i="18" s="1"/>
  <c r="I42" i="21"/>
  <c r="J43" i="21"/>
  <c r="J42" i="21"/>
  <c r="J41" i="21"/>
  <c r="J40" i="21"/>
  <c r="J39" i="21"/>
  <c r="J38" i="21"/>
  <c r="J37" i="21"/>
  <c r="J36" i="21"/>
  <c r="J35" i="21"/>
  <c r="J34" i="21"/>
  <c r="J33" i="21"/>
  <c r="J32" i="21"/>
  <c r="B32" i="21"/>
  <c r="B40" i="21"/>
  <c r="F29" i="21"/>
  <c r="G28" i="21"/>
  <c r="H27" i="21"/>
  <c r="I26" i="21"/>
  <c r="J25" i="21"/>
  <c r="B25" i="21"/>
  <c r="C24" i="21"/>
  <c r="D23" i="21"/>
  <c r="E22" i="21"/>
  <c r="F21" i="21"/>
  <c r="G20" i="21"/>
  <c r="H19" i="21"/>
  <c r="I18" i="21"/>
  <c r="W14" i="21"/>
  <c r="O18" i="19" s="1"/>
  <c r="W6" i="21"/>
  <c r="G18" i="19" s="1"/>
  <c r="AI11" i="21"/>
  <c r="L18" i="20" s="1"/>
  <c r="K14" i="21"/>
  <c r="O18" i="18" s="1"/>
  <c r="K6" i="21"/>
  <c r="G18" i="18" s="1"/>
  <c r="I43" i="21"/>
  <c r="H43" i="21"/>
  <c r="H42" i="21"/>
  <c r="H41" i="21"/>
  <c r="H40" i="21"/>
  <c r="H39" i="21"/>
  <c r="H38" i="21"/>
  <c r="H37" i="21"/>
  <c r="H36" i="21"/>
  <c r="H35" i="21"/>
  <c r="H34" i="21"/>
  <c r="H33" i="21"/>
  <c r="H32" i="21"/>
  <c r="B34" i="21"/>
  <c r="B42" i="21"/>
  <c r="D29" i="21"/>
  <c r="E28" i="21"/>
  <c r="F27" i="21"/>
  <c r="G26" i="21"/>
  <c r="H25" i="21"/>
  <c r="I24" i="21"/>
  <c r="J23" i="21"/>
  <c r="B23" i="21"/>
  <c r="C22" i="21"/>
  <c r="D21" i="21"/>
  <c r="E20" i="21"/>
  <c r="F19" i="21"/>
  <c r="G18" i="21"/>
  <c r="W12" i="21"/>
  <c r="M18" i="19" s="1"/>
  <c r="W4" i="21"/>
  <c r="E18" i="19" s="1"/>
  <c r="AI9" i="21"/>
  <c r="J18" i="20" s="1"/>
  <c r="K12" i="21"/>
  <c r="M18" i="18" s="1"/>
  <c r="K4" i="21"/>
  <c r="E18" i="18" s="1"/>
  <c r="F18" i="21"/>
  <c r="AI8" i="21"/>
  <c r="I18" i="20" s="1"/>
  <c r="I22" i="21"/>
  <c r="D19" i="21"/>
  <c r="W10" i="21"/>
  <c r="K18" i="19" s="1"/>
  <c r="K10" i="21"/>
  <c r="K18" i="18" s="1"/>
  <c r="G43" i="21"/>
  <c r="G42" i="21"/>
  <c r="G41" i="21"/>
  <c r="G40" i="21"/>
  <c r="G39" i="21"/>
  <c r="G38" i="21"/>
  <c r="G37" i="21"/>
  <c r="G36" i="21"/>
  <c r="G35" i="21"/>
  <c r="G34" i="21"/>
  <c r="G33" i="21"/>
  <c r="G32" i="21"/>
  <c r="B35" i="21"/>
  <c r="B43" i="21"/>
  <c r="C29" i="21"/>
  <c r="D28" i="21"/>
  <c r="E27" i="21"/>
  <c r="F26" i="21"/>
  <c r="G25" i="21"/>
  <c r="H24" i="21"/>
  <c r="I23" i="21"/>
  <c r="J22" i="21"/>
  <c r="B22" i="21"/>
  <c r="C21" i="21"/>
  <c r="D20" i="21"/>
  <c r="E19" i="21"/>
  <c r="W11" i="21"/>
  <c r="L18" i="19" s="1"/>
  <c r="W15" i="21"/>
  <c r="P18" i="19" s="1"/>
  <c r="K11" i="21"/>
  <c r="L18" i="18" s="1"/>
  <c r="J21" i="21"/>
  <c r="AI15" i="21"/>
  <c r="P18" i="20" s="1"/>
  <c r="F43" i="21"/>
  <c r="F42" i="21"/>
  <c r="F41" i="21"/>
  <c r="F40" i="21"/>
  <c r="F39" i="21"/>
  <c r="F38" i="21"/>
  <c r="F37" i="21"/>
  <c r="F36" i="21"/>
  <c r="F35" i="21"/>
  <c r="F34" i="21"/>
  <c r="F33" i="21"/>
  <c r="F32" i="21"/>
  <c r="B36" i="21"/>
  <c r="J29" i="21"/>
  <c r="B29" i="21"/>
  <c r="C28" i="21"/>
  <c r="D27" i="21"/>
  <c r="E26" i="21"/>
  <c r="F25" i="21"/>
  <c r="G24" i="21"/>
  <c r="H23" i="21"/>
  <c r="B21" i="21"/>
  <c r="C20" i="21"/>
  <c r="E18" i="21"/>
  <c r="AI7" i="21"/>
  <c r="H18" i="20" s="1"/>
  <c r="D43" i="21"/>
  <c r="D42" i="21"/>
  <c r="D41" i="21"/>
  <c r="E42" i="21"/>
  <c r="D39" i="21"/>
  <c r="E36" i="21"/>
  <c r="I33" i="21"/>
  <c r="B38" i="21"/>
  <c r="B28" i="21"/>
  <c r="I25" i="21"/>
  <c r="F23" i="21"/>
  <c r="J20" i="21"/>
  <c r="H18" i="21"/>
  <c r="AI13" i="21"/>
  <c r="N18" i="20" s="1"/>
  <c r="E38" i="21"/>
  <c r="I29" i="21"/>
  <c r="D25" i="21"/>
  <c r="F20" i="21"/>
  <c r="AI6" i="21"/>
  <c r="G18" i="20" s="1"/>
  <c r="B24" i="21"/>
  <c r="I41" i="21"/>
  <c r="I38" i="21"/>
  <c r="D36" i="21"/>
  <c r="E33" i="21"/>
  <c r="B41" i="21"/>
  <c r="J27" i="21"/>
  <c r="E25" i="21"/>
  <c r="C23" i="21"/>
  <c r="I20" i="21"/>
  <c r="D18" i="21"/>
  <c r="AI10" i="21"/>
  <c r="K18" i="20" s="1"/>
  <c r="E41" i="21"/>
  <c r="I35" i="21"/>
  <c r="D33" i="21"/>
  <c r="G27" i="21"/>
  <c r="H22" i="21"/>
  <c r="C18" i="21"/>
  <c r="I28" i="21"/>
  <c r="W5" i="21"/>
  <c r="F18" i="19" s="1"/>
  <c r="I40" i="21"/>
  <c r="D38" i="21"/>
  <c r="E35" i="21"/>
  <c r="I32" i="21"/>
  <c r="H29" i="21"/>
  <c r="C27" i="21"/>
  <c r="J24" i="21"/>
  <c r="G22" i="21"/>
  <c r="B20" i="21"/>
  <c r="W13" i="21"/>
  <c r="N18" i="19" s="1"/>
  <c r="AI5" i="21"/>
  <c r="F18" i="20" s="1"/>
  <c r="D37" i="21"/>
  <c r="B33" i="21"/>
  <c r="C19" i="21"/>
  <c r="E40" i="21"/>
  <c r="I37" i="21"/>
  <c r="D35" i="21"/>
  <c r="E32" i="21"/>
  <c r="E29" i="21"/>
  <c r="B27" i="21"/>
  <c r="F24" i="21"/>
  <c r="D22" i="21"/>
  <c r="J19" i="21"/>
  <c r="W9" i="21"/>
  <c r="J18" i="19" s="1"/>
  <c r="K13" i="21"/>
  <c r="N18" i="18" s="1"/>
  <c r="E24" i="21"/>
  <c r="G19" i="21"/>
  <c r="K9" i="21"/>
  <c r="J18" i="18" s="1"/>
  <c r="I39" i="21"/>
  <c r="E34" i="21"/>
  <c r="H21" i="21"/>
  <c r="D40" i="21"/>
  <c r="E37" i="21"/>
  <c r="I34" i="21"/>
  <c r="D32" i="21"/>
  <c r="J28" i="21"/>
  <c r="H26" i="21"/>
  <c r="I21" i="21"/>
  <c r="W8" i="21"/>
  <c r="I18" i="19" s="1"/>
  <c r="D26" i="21"/>
  <c r="K8" i="21"/>
  <c r="I18" i="18" s="1"/>
  <c r="E43" i="21"/>
  <c r="E39" i="21"/>
  <c r="I36" i="21"/>
  <c r="D34" i="21"/>
  <c r="B37" i="21"/>
  <c r="F28" i="21"/>
  <c r="C26" i="21"/>
  <c r="G23" i="21"/>
  <c r="E21" i="21"/>
  <c r="B19" i="21"/>
  <c r="AI14" i="21"/>
  <c r="O18" i="20" s="1"/>
  <c r="K5" i="21"/>
  <c r="F18" i="18" s="1"/>
  <c r="B49" i="21"/>
  <c r="B18" i="21"/>
  <c r="E13" i="20"/>
  <c r="E11" i="20"/>
  <c r="E10" i="20"/>
  <c r="E13" i="19"/>
  <c r="E11" i="19"/>
  <c r="E10" i="19"/>
  <c r="E11" i="18"/>
  <c r="E10" i="18"/>
  <c r="K20" i="21" l="1"/>
  <c r="G20" i="18" s="1"/>
  <c r="K42" i="21"/>
  <c r="O25" i="18" s="1"/>
  <c r="K38" i="21"/>
  <c r="K25" i="18" s="1"/>
  <c r="K23" i="21"/>
  <c r="J20" i="18" s="1"/>
  <c r="K24" i="21"/>
  <c r="K20" i="18" s="1"/>
  <c r="S43" i="21"/>
  <c r="T42" i="21"/>
  <c r="U41" i="21"/>
  <c r="V40" i="21"/>
  <c r="N40" i="21"/>
  <c r="O39" i="21"/>
  <c r="P38" i="21"/>
  <c r="Q37" i="21"/>
  <c r="R36" i="21"/>
  <c r="S35" i="21"/>
  <c r="T34" i="21"/>
  <c r="U33" i="21"/>
  <c r="V32" i="21"/>
  <c r="N32" i="21"/>
  <c r="S41" i="21"/>
  <c r="V38" i="21"/>
  <c r="P36" i="21"/>
  <c r="R34" i="21"/>
  <c r="T32" i="21"/>
  <c r="R43" i="21"/>
  <c r="S42" i="21"/>
  <c r="T41" i="21"/>
  <c r="U40" i="21"/>
  <c r="V39" i="21"/>
  <c r="N39" i="21"/>
  <c r="O38" i="21"/>
  <c r="P37" i="21"/>
  <c r="Q36" i="21"/>
  <c r="R35" i="21"/>
  <c r="S34" i="21"/>
  <c r="T33" i="21"/>
  <c r="U32" i="21"/>
  <c r="Q43" i="21"/>
  <c r="R42" i="21"/>
  <c r="T40" i="21"/>
  <c r="U39" i="21"/>
  <c r="N38" i="21"/>
  <c r="O37" i="21"/>
  <c r="Q35" i="21"/>
  <c r="S33" i="21"/>
  <c r="P43" i="21"/>
  <c r="Q42" i="21"/>
  <c r="R41" i="21"/>
  <c r="S40" i="21"/>
  <c r="T39" i="21"/>
  <c r="U38" i="21"/>
  <c r="V37" i="21"/>
  <c r="N37" i="21"/>
  <c r="O36" i="21"/>
  <c r="P35" i="21"/>
  <c r="Q34" i="21"/>
  <c r="R33" i="21"/>
  <c r="S32" i="21"/>
  <c r="O43" i="21"/>
  <c r="P42" i="21"/>
  <c r="Q41" i="21"/>
  <c r="R40" i="21"/>
  <c r="S39" i="21"/>
  <c r="T38" i="21"/>
  <c r="U37" i="21"/>
  <c r="V36" i="21"/>
  <c r="N36" i="21"/>
  <c r="O35" i="21"/>
  <c r="P34" i="21"/>
  <c r="Q33" i="21"/>
  <c r="R32" i="21"/>
  <c r="V43" i="21"/>
  <c r="N43" i="21"/>
  <c r="O42" i="21"/>
  <c r="P41" i="21"/>
  <c r="Q40" i="21"/>
  <c r="R39" i="21"/>
  <c r="S38" i="21"/>
  <c r="T37" i="21"/>
  <c r="U36" i="21"/>
  <c r="V35" i="21"/>
  <c r="N35" i="21"/>
  <c r="O34" i="21"/>
  <c r="P33" i="21"/>
  <c r="Q32" i="21"/>
  <c r="T43" i="21"/>
  <c r="U42" i="21"/>
  <c r="V41" i="21"/>
  <c r="N41" i="21"/>
  <c r="O40" i="21"/>
  <c r="P39" i="21"/>
  <c r="Q38" i="21"/>
  <c r="R37" i="21"/>
  <c r="S36" i="21"/>
  <c r="T35" i="21"/>
  <c r="U34" i="21"/>
  <c r="V33" i="21"/>
  <c r="N33" i="21"/>
  <c r="O32" i="21"/>
  <c r="S37" i="21"/>
  <c r="U43" i="21"/>
  <c r="T36" i="21"/>
  <c r="V42" i="21"/>
  <c r="U35" i="21"/>
  <c r="Q39" i="21"/>
  <c r="N42" i="21"/>
  <c r="V34" i="21"/>
  <c r="O41" i="21"/>
  <c r="N34" i="21"/>
  <c r="P40" i="21"/>
  <c r="O33" i="21"/>
  <c r="P32" i="21"/>
  <c r="R38" i="21"/>
  <c r="T29" i="21"/>
  <c r="U28" i="21"/>
  <c r="V27" i="21"/>
  <c r="N27" i="21"/>
  <c r="O26" i="21"/>
  <c r="P25" i="21"/>
  <c r="Q24" i="21"/>
  <c r="R23" i="21"/>
  <c r="S22" i="21"/>
  <c r="T21" i="21"/>
  <c r="U20" i="21"/>
  <c r="V19" i="21"/>
  <c r="N19" i="21"/>
  <c r="O18" i="21"/>
  <c r="U26" i="21"/>
  <c r="O24" i="21"/>
  <c r="R21" i="21"/>
  <c r="U18" i="21"/>
  <c r="S29" i="21"/>
  <c r="T28" i="21"/>
  <c r="U27" i="21"/>
  <c r="V26" i="21"/>
  <c r="N26" i="21"/>
  <c r="O25" i="21"/>
  <c r="P24" i="21"/>
  <c r="Q23" i="21"/>
  <c r="R22" i="21"/>
  <c r="S21" i="21"/>
  <c r="T20" i="21"/>
  <c r="U19" i="21"/>
  <c r="V18" i="21"/>
  <c r="N18" i="21"/>
  <c r="S28" i="21"/>
  <c r="V25" i="21"/>
  <c r="P23" i="21"/>
  <c r="S20" i="21"/>
  <c r="Q29" i="21"/>
  <c r="R28" i="21"/>
  <c r="S27" i="21"/>
  <c r="T26" i="21"/>
  <c r="U25" i="21"/>
  <c r="V24" i="21"/>
  <c r="N24" i="21"/>
  <c r="O23" i="21"/>
  <c r="P22" i="21"/>
  <c r="Q21" i="21"/>
  <c r="R20" i="21"/>
  <c r="S19" i="21"/>
  <c r="T18" i="21"/>
  <c r="O28" i="21"/>
  <c r="R25" i="21"/>
  <c r="U22" i="21"/>
  <c r="O20" i="21"/>
  <c r="P29" i="21"/>
  <c r="Q28" i="21"/>
  <c r="R27" i="21"/>
  <c r="S26" i="21"/>
  <c r="T25" i="21"/>
  <c r="U24" i="21"/>
  <c r="V23" i="21"/>
  <c r="N23" i="21"/>
  <c r="O22" i="21"/>
  <c r="P21" i="21"/>
  <c r="Q20" i="21"/>
  <c r="R19" i="21"/>
  <c r="S18" i="21"/>
  <c r="V29" i="21"/>
  <c r="Q26" i="21"/>
  <c r="T23" i="21"/>
  <c r="N21" i="21"/>
  <c r="Q18" i="21"/>
  <c r="N49" i="21"/>
  <c r="O29" i="21"/>
  <c r="P28" i="21"/>
  <c r="Q27" i="21"/>
  <c r="R26" i="21"/>
  <c r="S25" i="21"/>
  <c r="T24" i="21"/>
  <c r="U23" i="21"/>
  <c r="V22" i="21"/>
  <c r="N22" i="21"/>
  <c r="O21" i="21"/>
  <c r="P20" i="21"/>
  <c r="Q19" i="21"/>
  <c r="R18" i="21"/>
  <c r="N29" i="21"/>
  <c r="P27" i="21"/>
  <c r="S24" i="21"/>
  <c r="V21" i="21"/>
  <c r="P19" i="21"/>
  <c r="U29" i="21"/>
  <c r="V28" i="21"/>
  <c r="N28" i="21"/>
  <c r="O27" i="21"/>
  <c r="P26" i="21"/>
  <c r="Q25" i="21"/>
  <c r="R24" i="21"/>
  <c r="S23" i="21"/>
  <c r="T22" i="21"/>
  <c r="U21" i="21"/>
  <c r="V20" i="21"/>
  <c r="N20" i="21"/>
  <c r="O19" i="21"/>
  <c r="P18" i="21"/>
  <c r="R29" i="21"/>
  <c r="T27" i="21"/>
  <c r="N25" i="21"/>
  <c r="Q22" i="21"/>
  <c r="T19" i="21"/>
  <c r="K19" i="21"/>
  <c r="F20" i="18" s="1"/>
  <c r="K41" i="21"/>
  <c r="N25" i="18" s="1"/>
  <c r="K28" i="21"/>
  <c r="O20" i="18" s="1"/>
  <c r="AC43" i="21"/>
  <c r="AD42" i="21"/>
  <c r="AE41" i="21"/>
  <c r="AF40" i="21"/>
  <c r="AG39" i="21"/>
  <c r="AH38" i="21"/>
  <c r="Z38" i="21"/>
  <c r="AA37" i="21"/>
  <c r="AB36" i="21"/>
  <c r="AC35" i="21"/>
  <c r="AD34" i="21"/>
  <c r="AE33" i="21"/>
  <c r="AF32" i="21"/>
  <c r="Z36" i="21"/>
  <c r="AD32" i="21"/>
  <c r="Z32" i="21"/>
  <c r="AB43" i="21"/>
  <c r="AC42" i="21"/>
  <c r="AD41" i="21"/>
  <c r="AE40" i="21"/>
  <c r="AF39" i="21"/>
  <c r="AG38" i="21"/>
  <c r="AH37" i="21"/>
  <c r="Z37" i="21"/>
  <c r="AA36" i="21"/>
  <c r="AB35" i="21"/>
  <c r="AC34" i="21"/>
  <c r="AD33" i="21"/>
  <c r="AE32" i="21"/>
  <c r="AA32" i="21"/>
  <c r="AA43" i="21"/>
  <c r="AB42" i="21"/>
  <c r="AC41" i="21"/>
  <c r="AD40" i="21"/>
  <c r="AE39" i="21"/>
  <c r="AF38" i="21"/>
  <c r="AG37" i="21"/>
  <c r="AH36" i="21"/>
  <c r="AA35" i="21"/>
  <c r="AB34" i="21"/>
  <c r="AC33" i="21"/>
  <c r="AH43" i="21"/>
  <c r="Z43" i="21"/>
  <c r="AA42" i="21"/>
  <c r="AB41" i="21"/>
  <c r="AC40" i="21"/>
  <c r="AD39" i="21"/>
  <c r="AE38" i="21"/>
  <c r="AF37" i="21"/>
  <c r="AG36" i="21"/>
  <c r="AH35" i="21"/>
  <c r="Z35" i="21"/>
  <c r="AA34" i="21"/>
  <c r="AB33" i="21"/>
  <c r="AC32" i="21"/>
  <c r="AG43" i="21"/>
  <c r="AH42" i="21"/>
  <c r="Z42" i="21"/>
  <c r="AA41" i="21"/>
  <c r="AB40" i="21"/>
  <c r="AC39" i="21"/>
  <c r="AD38" i="21"/>
  <c r="AE37" i="21"/>
  <c r="AF36" i="21"/>
  <c r="AG35" i="21"/>
  <c r="AH34" i="21"/>
  <c r="Z34" i="21"/>
  <c r="AA33" i="21"/>
  <c r="AB32" i="21"/>
  <c r="AE43" i="21"/>
  <c r="AG41" i="21"/>
  <c r="AF43" i="21"/>
  <c r="AG42" i="21"/>
  <c r="AH41" i="21"/>
  <c r="Z41" i="21"/>
  <c r="AA40" i="21"/>
  <c r="AB39" i="21"/>
  <c r="AC38" i="21"/>
  <c r="AD37" i="21"/>
  <c r="AE36" i="21"/>
  <c r="AF35" i="21"/>
  <c r="AG34" i="21"/>
  <c r="AH33" i="21"/>
  <c r="Z33" i="21"/>
  <c r="AF42" i="21"/>
  <c r="AH40" i="21"/>
  <c r="AD43" i="21"/>
  <c r="AE42" i="21"/>
  <c r="AF41" i="21"/>
  <c r="AG40" i="21"/>
  <c r="AH39" i="21"/>
  <c r="Z39" i="21"/>
  <c r="AA38" i="21"/>
  <c r="AB37" i="21"/>
  <c r="AC36" i="21"/>
  <c r="AD35" i="21"/>
  <c r="AE34" i="21"/>
  <c r="AF33" i="21"/>
  <c r="AG32" i="21"/>
  <c r="Z40" i="21"/>
  <c r="AH32" i="21"/>
  <c r="AB38" i="21"/>
  <c r="AF34" i="21"/>
  <c r="AA39" i="21"/>
  <c r="AC37" i="21"/>
  <c r="AD36" i="21"/>
  <c r="AE35" i="21"/>
  <c r="AG33" i="21"/>
  <c r="Z49" i="21"/>
  <c r="AA29" i="21"/>
  <c r="AB28" i="21"/>
  <c r="AC27" i="21"/>
  <c r="AD26" i="21"/>
  <c r="AE25" i="21"/>
  <c r="AF24" i="21"/>
  <c r="AG23" i="21"/>
  <c r="AH22" i="21"/>
  <c r="Z22" i="21"/>
  <c r="AA21" i="21"/>
  <c r="AB20" i="21"/>
  <c r="AC19" i="21"/>
  <c r="AD18" i="21"/>
  <c r="AH28" i="21"/>
  <c r="AA27" i="21"/>
  <c r="AD24" i="21"/>
  <c r="AG21" i="21"/>
  <c r="AB18" i="21"/>
  <c r="AH29" i="21"/>
  <c r="Z29" i="21"/>
  <c r="AA28" i="21"/>
  <c r="AI42" i="21" s="1"/>
  <c r="O25" i="20" s="1"/>
  <c r="AB27" i="21"/>
  <c r="AC26" i="21"/>
  <c r="AD25" i="21"/>
  <c r="AE24" i="21"/>
  <c r="AF23" i="21"/>
  <c r="AG22" i="21"/>
  <c r="AH21" i="21"/>
  <c r="Z21" i="21"/>
  <c r="AA20" i="21"/>
  <c r="AB19" i="21"/>
  <c r="AC18" i="21"/>
  <c r="AG29" i="21"/>
  <c r="AB26" i="21"/>
  <c r="AE23" i="21"/>
  <c r="AH20" i="21"/>
  <c r="AA19" i="21"/>
  <c r="AF29" i="21"/>
  <c r="AG28" i="21"/>
  <c r="AH27" i="21"/>
  <c r="Z27" i="21"/>
  <c r="AA26" i="21"/>
  <c r="AB25" i="21"/>
  <c r="AC24" i="21"/>
  <c r="AD23" i="21"/>
  <c r="AE22" i="21"/>
  <c r="AF21" i="21"/>
  <c r="AG20" i="21"/>
  <c r="AH19" i="21"/>
  <c r="Z19" i="21"/>
  <c r="AA18" i="21"/>
  <c r="AE27" i="21"/>
  <c r="AF26" i="21"/>
  <c r="AG25" i="21"/>
  <c r="AA23" i="21"/>
  <c r="AC21" i="21"/>
  <c r="AF18" i="21"/>
  <c r="AE29" i="21"/>
  <c r="AF28" i="21"/>
  <c r="AG27" i="21"/>
  <c r="AH26" i="21"/>
  <c r="Z26" i="21"/>
  <c r="AA25" i="21"/>
  <c r="AB24" i="21"/>
  <c r="AC23" i="21"/>
  <c r="AD22" i="21"/>
  <c r="AE21" i="21"/>
  <c r="AF20" i="21"/>
  <c r="AG19" i="21"/>
  <c r="AH18" i="21"/>
  <c r="Z18" i="21"/>
  <c r="AC29" i="21"/>
  <c r="Z24" i="21"/>
  <c r="AD20" i="21"/>
  <c r="AD29" i="21"/>
  <c r="AE28" i="21"/>
  <c r="AF27" i="21"/>
  <c r="AG26" i="21"/>
  <c r="AH25" i="21"/>
  <c r="Z25" i="21"/>
  <c r="AA24" i="21"/>
  <c r="AB23" i="21"/>
  <c r="AC22" i="21"/>
  <c r="AD21" i="21"/>
  <c r="AE20" i="21"/>
  <c r="AF19" i="21"/>
  <c r="AG18" i="21"/>
  <c r="AD28" i="21"/>
  <c r="AH24" i="21"/>
  <c r="AB22" i="21"/>
  <c r="AE19" i="21"/>
  <c r="AB29" i="21"/>
  <c r="AC28" i="21"/>
  <c r="AD27" i="21"/>
  <c r="AE26" i="21"/>
  <c r="AF25" i="21"/>
  <c r="AG24" i="21"/>
  <c r="AH23" i="21"/>
  <c r="Z23" i="21"/>
  <c r="AA22" i="21"/>
  <c r="AB21" i="21"/>
  <c r="AC20" i="21"/>
  <c r="AD19" i="21"/>
  <c r="AE18" i="21"/>
  <c r="Z28" i="21"/>
  <c r="AC25" i="21"/>
  <c r="AF22" i="21"/>
  <c r="Z20" i="21"/>
  <c r="K22" i="21"/>
  <c r="I20" i="18" s="1"/>
  <c r="K34" i="21"/>
  <c r="G25" i="18" s="1"/>
  <c r="K40" i="21"/>
  <c r="M25" i="18" s="1"/>
  <c r="K18" i="21"/>
  <c r="E20" i="18" s="1"/>
  <c r="K29" i="21"/>
  <c r="P20" i="18" s="1"/>
  <c r="K43" i="21"/>
  <c r="P25" i="18" s="1"/>
  <c r="K32" i="21"/>
  <c r="E25" i="18" s="1"/>
  <c r="K39" i="21"/>
  <c r="L25" i="18" s="1"/>
  <c r="E16" i="18"/>
  <c r="E26" i="18"/>
  <c r="B47" i="21"/>
  <c r="E21" i="18" s="1"/>
  <c r="K25" i="21"/>
  <c r="L20" i="18" s="1"/>
  <c r="K37" i="21"/>
  <c r="J25" i="18" s="1"/>
  <c r="K21" i="21"/>
  <c r="H20" i="18" s="1"/>
  <c r="K35" i="21"/>
  <c r="H25" i="18" s="1"/>
  <c r="K33" i="21"/>
  <c r="F25" i="18" s="1"/>
  <c r="K36" i="21"/>
  <c r="I25" i="18" s="1"/>
  <c r="K27" i="21"/>
  <c r="N20" i="18" s="1"/>
  <c r="K26" i="21"/>
  <c r="M20" i="18" s="1"/>
  <c r="W35" i="21" l="1"/>
  <c r="H25" i="19" s="1"/>
  <c r="W42" i="21"/>
  <c r="O25" i="19" s="1"/>
  <c r="AI32" i="21"/>
  <c r="E25" i="20" s="1"/>
  <c r="AI38" i="21"/>
  <c r="K25" i="20" s="1"/>
  <c r="AI39" i="21"/>
  <c r="L25" i="20" s="1"/>
  <c r="AI37" i="21"/>
  <c r="J25" i="20" s="1"/>
  <c r="AI33" i="21"/>
  <c r="F25" i="20" s="1"/>
  <c r="AI20" i="21"/>
  <c r="G20" i="20" s="1"/>
  <c r="AI36" i="21"/>
  <c r="I25" i="20" s="1"/>
  <c r="AI29" i="21"/>
  <c r="P20" i="20" s="1"/>
  <c r="W43" i="21"/>
  <c r="P25" i="19" s="1"/>
  <c r="N47" i="21"/>
  <c r="E21" i="19" s="1"/>
  <c r="E26" i="19"/>
  <c r="E16" i="19"/>
  <c r="W39" i="21"/>
  <c r="L25" i="19" s="1"/>
  <c r="W38" i="21"/>
  <c r="K25" i="19" s="1"/>
  <c r="AI23" i="21"/>
  <c r="J20" i="20" s="1"/>
  <c r="AI19" i="21"/>
  <c r="F20" i="20" s="1"/>
  <c r="AI40" i="21"/>
  <c r="M25" i="20" s="1"/>
  <c r="AI35" i="21"/>
  <c r="H25" i="20" s="1"/>
  <c r="W33" i="21"/>
  <c r="F25" i="19" s="1"/>
  <c r="AI28" i="21"/>
  <c r="O20" i="20" s="1"/>
  <c r="AI24" i="21"/>
  <c r="K20" i="20" s="1"/>
  <c r="AI27" i="21"/>
  <c r="N20" i="20" s="1"/>
  <c r="AI22" i="21"/>
  <c r="I20" i="20" s="1"/>
  <c r="AI43" i="21"/>
  <c r="P25" i="20" s="1"/>
  <c r="W41" i="21"/>
  <c r="N25" i="19" s="1"/>
  <c r="W36" i="21"/>
  <c r="I25" i="19" s="1"/>
  <c r="W32" i="21"/>
  <c r="E25" i="19" s="1"/>
  <c r="AI25" i="21"/>
  <c r="L20" i="20" s="1"/>
  <c r="Z47" i="21"/>
  <c r="E21" i="20" s="1"/>
  <c r="E26" i="20"/>
  <c r="E16" i="20"/>
  <c r="W34" i="21"/>
  <c r="G25" i="19" s="1"/>
  <c r="W40" i="21"/>
  <c r="M25" i="19" s="1"/>
  <c r="AI21" i="21"/>
  <c r="H20" i="20" s="1"/>
  <c r="AI18" i="21"/>
  <c r="E20" i="20" s="1"/>
  <c r="AI41" i="21"/>
  <c r="N25" i="20" s="1"/>
  <c r="W37" i="21"/>
  <c r="J25" i="19" s="1"/>
  <c r="AI26" i="21"/>
  <c r="M20" i="20" s="1"/>
  <c r="AI34" i="21"/>
  <c r="G25" i="20" s="1"/>
  <c r="E22" i="9" l="1"/>
  <c r="E27" i="9"/>
  <c r="E15" i="9"/>
  <c r="L26" i="9"/>
  <c r="O26" i="9"/>
  <c r="M26" i="9"/>
  <c r="P26" i="9"/>
  <c r="J26" i="9"/>
  <c r="K26" i="9"/>
  <c r="G26" i="9"/>
  <c r="I26" i="9" l="1"/>
  <c r="F26" i="9"/>
  <c r="N26" i="9"/>
  <c r="E26" i="9"/>
  <c r="H26" i="9"/>
  <c r="W28" i="21" l="1"/>
  <c r="O20" i="19" s="1"/>
  <c r="O21" i="9" s="1"/>
  <c r="W19" i="21"/>
  <c r="F20" i="19" s="1"/>
  <c r="F21" i="9" s="1"/>
  <c r="W25" i="21"/>
  <c r="L20" i="19" s="1"/>
  <c r="L21" i="9" s="1"/>
  <c r="W26" i="21"/>
  <c r="M20" i="19" s="1"/>
  <c r="M21" i="9" s="1"/>
  <c r="W20" i="21"/>
  <c r="G20" i="19" s="1"/>
  <c r="G21" i="9" s="1"/>
  <c r="W24" i="21"/>
  <c r="K20" i="19" s="1"/>
  <c r="K21" i="9" s="1"/>
  <c r="W27" i="21"/>
  <c r="N20" i="19" s="1"/>
  <c r="N21" i="9" s="1"/>
  <c r="W21" i="21"/>
  <c r="H20" i="19" s="1"/>
  <c r="H21" i="9" s="1"/>
  <c r="W29" i="21"/>
  <c r="P20" i="19" s="1"/>
  <c r="P21" i="9" s="1"/>
  <c r="W18" i="21"/>
  <c r="E20" i="19" s="1"/>
  <c r="E21" i="9" s="1"/>
  <c r="W22" i="21"/>
  <c r="I20" i="19" s="1"/>
  <c r="I21" i="9" s="1"/>
  <c r="W23" i="21"/>
  <c r="J20" i="19" s="1"/>
  <c r="J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3" authorId="0" shapeId="0" xr:uid="{02B50439-31FF-4968-9AB4-BEB033313C95}">
      <text>
        <r>
          <rPr>
            <b/>
            <sz val="9"/>
            <color indexed="81"/>
            <rFont val="ＭＳ Ｐゴシック"/>
            <family val="3"/>
            <charset val="128"/>
          </rPr>
          <t>作成者:</t>
        </r>
        <r>
          <rPr>
            <sz val="9"/>
            <color indexed="81"/>
            <rFont val="ＭＳ Ｐゴシック"/>
            <family val="3"/>
            <charset val="128"/>
          </rPr>
          <t xml:space="preserve">
「年間」シートAK19～27</t>
        </r>
      </text>
    </comment>
    <comment ref="AA53" authorId="0" shapeId="0" xr:uid="{D07A56FE-58E8-4C2D-B531-DF0F083AB9D1}">
      <text>
        <r>
          <rPr>
            <b/>
            <sz val="9"/>
            <color indexed="81"/>
            <rFont val="ＭＳ Ｐゴシック"/>
            <family val="3"/>
            <charset val="128"/>
          </rPr>
          <t>作成者:</t>
        </r>
        <r>
          <rPr>
            <sz val="9"/>
            <color indexed="81"/>
            <rFont val="ＭＳ Ｐゴシック"/>
            <family val="3"/>
            <charset val="128"/>
          </rPr>
          <t xml:space="preserve">
「年間」シートAK30～38</t>
        </r>
      </text>
    </comment>
  </commentList>
</comments>
</file>

<file path=xl/sharedStrings.xml><?xml version="1.0" encoding="utf-8"?>
<sst xmlns="http://schemas.openxmlformats.org/spreadsheetml/2006/main" count="966" uniqueCount="115">
  <si>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</si>
  <si>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</si>
  <si>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</si>
  <si>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</si>
  <si>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</si>
  <si>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</si>
  <si>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</si>
  <si>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</si>
  <si>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</si>
  <si>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</si>
  <si>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</si>
  <si>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</si>
  <si>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</si>
  <si>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</si>
  <si>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</si>
  <si>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</si>
  <si>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</si>
  <si>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</si>
  <si>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</si>
  <si>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</si>
  <si>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</si>
  <si>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</si>
  <si>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</si>
  <si>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</si>
  <si>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</si>
  <si>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</si>
  <si>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</si>
  <si>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</si>
  <si>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</si>
  <si>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</si>
  <si>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</si>
  <si>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</si>
  <si>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</si>
  <si>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</si>
  <si>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</si>
  <si>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</si>
  <si>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</si>
  <si>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送電可能電力</t>
    <rPh sb="0" eb="2">
      <t>ソウデン</t>
    </rPh>
    <rPh sb="2" eb="4">
      <t>カノウ</t>
    </rPh>
    <rPh sb="4" eb="6">
      <t>デンリョク</t>
    </rPh>
    <phoneticPr fontId="2"/>
  </si>
  <si>
    <t>調整係数</t>
    <rPh sb="0" eb="2">
      <t>チョウセイ</t>
    </rPh>
    <rPh sb="2" eb="4">
      <t>ケイスウ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</si>
  <si>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</si>
  <si>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</si>
  <si>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</si>
  <si>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</si>
  <si>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風力</t>
    <rPh sb="0" eb="2">
      <t>フウリョク</t>
    </rPh>
    <phoneticPr fontId="2"/>
  </si>
  <si>
    <t>－</t>
    <phoneticPr fontId="2"/>
  </si>
  <si>
    <t>一般（自流式）</t>
    <rPh sb="0" eb="2">
      <t>イッパン</t>
    </rPh>
    <rPh sb="3" eb="5">
      <t>ジリュウ</t>
    </rPh>
    <rPh sb="5" eb="6">
      <t>シキ</t>
    </rPh>
    <phoneticPr fontId="2"/>
  </si>
  <si>
    <t>変動電源（アグリゲート）</t>
  </si>
  <si>
    <r>
      <t>・期待容量については、自動計算されます。　※</t>
    </r>
    <r>
      <rPr>
        <u/>
        <sz val="11"/>
        <color theme="1"/>
        <rFont val="Meiryo UI"/>
        <family val="3"/>
        <charset val="128"/>
      </rPr>
      <t>この値が容量オークションに応札する際の応札容量の上限値になります。</t>
    </r>
    <phoneticPr fontId="2"/>
  </si>
  <si>
    <t>太陽光</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</si>
  <si>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</si>
  <si>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</si>
  <si>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</si>
  <si>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</si>
  <si>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</si>
  <si>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</si>
  <si>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</si>
  <si>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</si>
  <si>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</si>
  <si>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</si>
  <si>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</si>
  <si>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</si>
  <si>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</si>
  <si>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</si>
  <si>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アセスメント対象容量</t>
    <rPh sb="6" eb="8">
      <t>タイショウ</t>
    </rPh>
    <rPh sb="8" eb="10">
      <t>ヨウリョウ</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</si>
  <si>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</si>
  <si>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</si>
  <si>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</si>
  <si>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</si>
  <si>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</si>
  <si>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</si>
  <si>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</si>
  <si>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</si>
  <si>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</si>
  <si>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</si>
  <si>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</si>
  <si>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</si>
  <si>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</si>
  <si>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</si>
  <si>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</si>
  <si>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・各月の供給力の最大値については、自動計算されます。応札時に応札容量を減少させる際のアセスメント対象容量の参考としてください。</t>
    <phoneticPr fontId="2"/>
  </si>
  <si>
    <t>・調整係数（年間、月別）については、自動計算されます。</t>
    <rPh sb="6" eb="8">
      <t>ネンカン</t>
    </rPh>
    <rPh sb="9" eb="11">
      <t>ツキベツ</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</si>
  <si>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</si>
  <si>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</si>
  <si>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</si>
  <si>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</si>
  <si>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</si>
  <si>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</si>
  <si>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提供できる各月の
送電可能電力</t>
    <rPh sb="0" eb="2">
      <t>テイキョウ</t>
    </rPh>
    <rPh sb="5" eb="7">
      <t>カクツキ</t>
    </rPh>
    <rPh sb="9" eb="11">
      <t>ソウデン</t>
    </rPh>
    <rPh sb="11" eb="13">
      <t>カノウ</t>
    </rPh>
    <rPh sb="13" eb="15">
      <t>デンリョク</t>
    </rPh>
    <phoneticPr fontId="2"/>
  </si>
  <si>
    <t>9月</t>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</si>
  <si>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</si>
  <si>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</si>
  <si>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</si>
  <si>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t>太陽光,風力,一般（自流式）</t>
  </si>
  <si>
    <r>
      <t>期待容量等算定諸元一覧（対象実需給年度：</t>
    </r>
    <r>
      <rPr>
        <b/>
        <sz val="12"/>
        <color theme="1"/>
        <rFont val="Meiryo UI"/>
        <family val="3"/>
        <charset val="128"/>
      </rPr>
      <t>2029</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</si>
  <si>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会社名：</t>
    <rPh sb="0" eb="2">
      <t>カイシャ</t>
    </rPh>
    <rPh sb="2" eb="3">
      <t>メイ</t>
    </rPh>
    <phoneticPr fontId="2"/>
  </si>
  <si>
    <t>広域エネルギー株式会社</t>
    <rPh sb="0" eb="2">
      <t>コウイキ</t>
    </rPh>
    <rPh sb="7" eb="9">
      <t>カブシキ</t>
    </rPh>
    <rPh sb="9" eb="11">
      <t>カイシャ</t>
    </rPh>
    <phoneticPr fontId="2"/>
  </si>
  <si>
    <t>広域エネルギー株式会社</t>
  </si>
  <si>
    <t>＜対象：水力、新エネ（太陽光,風力のみ）＞</t>
    <rPh sb="1" eb="3">
      <t>タイショウ</t>
    </rPh>
    <rPh sb="4" eb="6">
      <t>スイリョク</t>
    </rPh>
    <rPh sb="7" eb="8">
      <t>シン</t>
    </rPh>
    <rPh sb="11" eb="14">
      <t>タイヨウコウ</t>
    </rPh>
    <rPh sb="15" eb="17">
      <t>フウリョク</t>
    </rPh>
    <phoneticPr fontId="2"/>
  </si>
  <si>
    <t>・電源等識別番号については、電源等情報(基本情報)に登録した後に、容量市場システムで付番された番号を記載してください。</t>
    <rPh sb="20" eb="22">
      <t>キホン</t>
    </rPh>
    <rPh sb="22" eb="24">
      <t>ジョウホウ</t>
    </rPh>
    <phoneticPr fontId="2"/>
  </si>
  <si>
    <t>・容量を提供する電源等の区分については、電源等情報(基本情報)に登録した区分を選択してください。</t>
    <rPh sb="39" eb="41">
      <t>センタク</t>
    </rPh>
    <phoneticPr fontId="2"/>
  </si>
  <si>
    <t>・エリア名については、電源等情報(基本情報)に登録した「エリア名」を記載してください。</t>
  </si>
  <si>
    <t>・設備容量については、電源等情報(詳細情報)または小規模変動電源リストに登録した「設備容量」を応札単位毎に合計した整数値(端数切捨て)を記載してください。</t>
    <rPh sb="25" eb="28">
      <t>ショウキボ</t>
    </rPh>
    <rPh sb="28" eb="30">
      <t>ヘンドウ</t>
    </rPh>
    <rPh sb="30" eb="32">
      <t>デンゲン</t>
    </rPh>
    <rPh sb="57" eb="59">
      <t>セイスウ</t>
    </rPh>
    <rPh sb="61" eb="63">
      <t>ハスウ</t>
    </rPh>
    <rPh sb="63" eb="65">
      <t>キリス</t>
    </rPh>
    <phoneticPr fontId="2"/>
  </si>
  <si>
    <t>・送電可能電力については、設備容量から所内消費電力を差し引いた値を記載してください。</t>
    <rPh sb="21" eb="23">
      <t>ショウヒ</t>
    </rPh>
    <phoneticPr fontId="2"/>
  </si>
  <si>
    <t>・提供する各月の供給力については、送電可能電力を上限に任意に記載してください。</t>
    <rPh sb="17" eb="19">
      <t>ソウデン</t>
    </rPh>
    <rPh sb="19" eb="21">
      <t>カノウ</t>
    </rPh>
    <rPh sb="21" eb="23">
      <t>デンリョク</t>
    </rPh>
    <phoneticPr fontId="2"/>
  </si>
  <si>
    <t>・発電方式の区分については、選択してください。</t>
    <rPh sb="14" eb="16">
      <t>センタク</t>
    </rPh>
    <phoneticPr fontId="2"/>
  </si>
  <si>
    <r>
      <t>1．以下の項目については、</t>
    </r>
    <r>
      <rPr>
        <sz val="11"/>
        <color rgb="FFFF0000"/>
        <rFont val="Meiryo UI"/>
        <family val="3"/>
        <charset val="128"/>
      </rPr>
      <t>期待容量の登録期間中</t>
    </r>
    <r>
      <rPr>
        <b/>
        <sz val="11"/>
        <color rgb="FFFF0000"/>
        <rFont val="Meiryo UI"/>
        <family val="3"/>
        <charset val="128"/>
      </rPr>
      <t>（2025/9/9～9/19）</t>
    </r>
    <r>
      <rPr>
        <sz val="11"/>
        <color theme="1"/>
        <rFont val="Meiryo UI"/>
        <family val="3"/>
        <charset val="128"/>
      </rPr>
      <t>に容量市場システムに登録してください。</t>
    </r>
    <phoneticPr fontId="2"/>
  </si>
  <si>
    <r>
      <t>2．以下の項目については、</t>
    </r>
    <r>
      <rPr>
        <sz val="11"/>
        <color rgb="FFFF0000"/>
        <rFont val="Meiryo UI"/>
        <family val="3"/>
        <charset val="128"/>
      </rPr>
      <t>期待容量等算定諸元一覧の登録期間中</t>
    </r>
    <r>
      <rPr>
        <b/>
        <sz val="11"/>
        <color rgb="FFFF0000"/>
        <rFont val="Meiryo UI"/>
        <family val="3"/>
        <charset val="128"/>
      </rPr>
      <t>（2025/10/27～11/4）</t>
    </r>
    <r>
      <rPr>
        <sz val="11"/>
        <color theme="1"/>
        <rFont val="Meiryo UI"/>
        <family val="3"/>
        <charset val="128"/>
      </rPr>
      <t>に容量市場システムに登録してください。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</si>
  <si>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・発電方式が一般（調整式・貯水式）の水力発電所について、1,000kW以上の安定的な供給力を提供するものは安定電源となり、それ以外は変動電源（単独）となります。</t>
    <rPh sb="63" eb="65">
      <t>イガイ</t>
    </rPh>
    <phoneticPr fontId="2"/>
  </si>
  <si>
    <t>　なお、変動電源（単独）の場合は、一般（自流式）の調整係数を使用して期待容量を算定されます。</t>
    <phoneticPr fontId="2"/>
  </si>
  <si>
    <t>⑤再エネ各月kW</t>
    <rPh sb="1" eb="2">
      <t>サイ</t>
    </rPh>
    <rPh sb="4" eb="6">
      <t>カクツキ</t>
    </rPh>
    <phoneticPr fontId="2"/>
  </si>
  <si>
    <t>エリア合計(kW)</t>
    <rPh sb="3" eb="5">
      <t>ゴウケイ</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</si>
  <si>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</si>
  <si>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</si>
  <si>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再エネ各月kW価値＜応札容量算定用＞</t>
    <rPh sb="0" eb="1">
      <t>サイ</t>
    </rPh>
    <rPh sb="3" eb="5">
      <t>カクツキ</t>
    </rPh>
    <rPh sb="7" eb="9">
      <t>カチ</t>
    </rPh>
    <phoneticPr fontId="2"/>
  </si>
  <si>
    <t>計算用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</si>
</sst>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0000;[Red]\-#,##0.00000"/>
    <numFmt numFmtId="179" formatCode="#,##0.000_ "/>
    <numFmt numFmtId="180" formatCode="0000000000"/>
    <numFmt numFmtId="181" formatCode="#,##0.0000;[Red]\-#,##0.0000"/>
    <numFmt numFmtId="182" formatCode="#,##0_ ;[Red]\-#,##0\ "/>
    <numFmt numFmtId="183" formatCode="0.000"/>
  </numFmts>
  <fonts count="23"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12"/>
      <name val="Meiryo UI"/>
      <family val="3"/>
      <charset val="128"/>
    </font>
    <font>
      <b/>
      <sz val="12"/>
      <color theme="1"/>
      <name val="Meiryo UI"/>
      <family val="3"/>
      <charset val="128"/>
    </font>
    <font>
      <sz val="11"/>
      <color rgb="FF0000CC"/>
      <name val="Meiryo UI"/>
      <family val="3"/>
      <charset val="128"/>
    </font>
    <font>
      <b/>
      <sz val="9"/>
      <color indexed="81"/>
      <name val="ＭＳ Ｐゴシック"/>
      <family val="3"/>
      <charset val="128"/>
    </font>
    <font>
      <sz val="9"/>
      <color indexed="81"/>
      <name val="ＭＳ Ｐゴシック"/>
      <family val="3"/>
      <charset val="128"/>
    </font>
    <font>
      <b/>
      <sz val="12"/>
      <color rgb="FFFF0000"/>
      <name val="Meiryo UI"/>
      <family val="3"/>
      <charset val="128"/>
    </font>
    <font>
      <u/>
      <sz val="11"/>
      <color theme="10"/>
      <name val="ＭＳ Ｐゴシック"/>
      <family val="2"/>
      <charset val="128"/>
    </font>
    <font>
      <b/>
      <sz val="11"/>
      <color theme="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rgb="FFFFFF00"/>
        <bgColor indexed="64"/>
      </patternFill>
    </fill>
    <fill>
      <patternFill patternType="solid">
        <fgColor theme="3"/>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01">
    <xf numFmtId="0" fontId="0" fillId="0" borderId="0" xfId="0"/>
    <xf numFmtId="0" fontId="1" fillId="0" borderId="0" xfId="0" applyFont="1"/>
    <xf numFmtId="0" fontId="1" fillId="0" borderId="1" xfId="0" applyFont="1" applyBorder="1"/>
    <xf numFmtId="0" fontId="3"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7"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vertical="center"/>
    </xf>
    <xf numFmtId="0" fontId="1" fillId="0" borderId="11" xfId="0" applyFont="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0" fontId="3" fillId="0" borderId="9" xfId="0" applyFont="1" applyBorder="1" applyAlignment="1">
      <alignment vertical="center"/>
    </xf>
    <xf numFmtId="0" fontId="6" fillId="0" borderId="0" xfId="0" applyFont="1" applyProtection="1">
      <protection hidden="1"/>
    </xf>
    <xf numFmtId="0" fontId="3" fillId="0" borderId="0" xfId="0" applyFont="1" applyAlignment="1">
      <alignment vertical="center"/>
    </xf>
    <xf numFmtId="0" fontId="3" fillId="0" borderId="0" xfId="0" applyFont="1" applyAlignment="1">
      <alignment vertical="center"/>
    </xf>
    <xf numFmtId="0" fontId="20" fillId="0" borderId="12" xfId="0" applyFont="1" applyFill="1" applyBorder="1" applyAlignment="1">
      <alignment horizontal="center"/>
    </xf>
    <xf numFmtId="0" fontId="20" fillId="0" borderId="0" xfId="0" applyFont="1" applyFill="1" applyAlignment="1">
      <alignment horizontal="center"/>
    </xf>
    <xf numFmtId="0" fontId="22" fillId="9" borderId="5" xfId="0" applyFont="1" applyFill="1" applyBorder="1" applyAlignment="1">
      <alignment horizontal="center" vertical="center"/>
    </xf>
    <xf numFmtId="177" fontId="17" fillId="3" borderId="5" xfId="0" applyNumberFormat="1" applyFont="1" applyFill="1" applyBorder="1" applyAlignment="1">
      <alignment horizontal="center" vertical="center"/>
    </xf>
    <xf numFmtId="178" fontId="7" fillId="0" borderId="5" xfId="2" applyNumberFormat="1" applyFont="1" applyFill="1" applyBorder="1" applyAlignment="1"/>
    <xf numFmtId="40" fontId="1" fillId="10" borderId="3" xfId="2" applyNumberFormat="1" applyFont="1" applyFill="1" applyBorder="1" applyAlignment="1"/>
    <xf numFmtId="38" fontId="1" fillId="10" borderId="3" xfId="2" applyNumberFormat="1" applyFont="1" applyFill="1" applyBorder="1" applyAlignment="1"/>
    <xf numFmtId="181" fontId="1" fillId="10" borderId="3" xfId="2" applyNumberFormat="1" applyFont="1" applyFill="1" applyBorder="1" applyAlignment="1"/>
    <xf numFmtId="183" fontId="1" fillId="10" borderId="6" xfId="0" applyNumberFormat="1" applyFont="1" applyFill="1" applyBorder="1"/>
    <xf numFmtId="179" fontId="1" fillId="0" borderId="13" xfId="0" applyNumberFormat="1" applyFont="1" applyBorder="1" applyAlignment="1">
      <alignment shrinkToFit="1"/>
    </xf>
    <xf numFmtId="177" fontId="17" fillId="8" borderId="0" xfId="3" applyNumberFormat="1" applyFont="1" applyFill="1" applyAlignment="1">
      <alignment horizontal="center"/>
    </xf>
    <xf numFmtId="177" fontId="1" fillId="10" borderId="3" xfId="3" applyNumberFormat="1" applyFont="1" applyFill="1" applyBorder="1" applyAlignment="1"/>
    <xf numFmtId="177" fontId="1" fillId="0" borderId="0" xfId="3" applyNumberFormat="1" applyFont="1" applyAlignment="1"/>
    <xf numFmtId="0" fontId="6" fillId="0" borderId="0" xfId="0" applyFont="1"/>
    <xf numFmtId="0" fontId="1" fillId="2" borderId="1" xfId="0" applyFont="1" applyFill="1" applyBorder="1" applyAlignment="1">
      <alignment horizontal="center" vertical="center"/>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38" fontId="7" fillId="0" borderId="2" xfId="2" applyFont="1" applyFill="1" applyBorder="1" applyAlignment="1" applyProtection="1">
      <alignment horizontal="center" vertical="center"/>
      <protection hidden="1"/>
    </xf>
    <xf numFmtId="38" fontId="7" fillId="0" borderId="4" xfId="2" applyFont="1" applyFill="1" applyBorder="1" applyAlignment="1" applyProtection="1">
      <alignment horizontal="center" vertical="center"/>
      <protection hidden="1"/>
    </xf>
    <xf numFmtId="38" fontId="7" fillId="0" borderId="3" xfId="2" applyFont="1" applyFill="1" applyBorder="1" applyAlignment="1" applyProtection="1">
      <alignment horizontal="center" vertical="center"/>
      <protection hidden="1"/>
    </xf>
    <xf numFmtId="180" fontId="7" fillId="5" borderId="2" xfId="0" quotePrefix="1" applyNumberFormat="1" applyFont="1" applyFill="1" applyBorder="1" applyAlignment="1" applyProtection="1">
      <alignment horizontal="center" vertical="center"/>
      <protection locked="0"/>
    </xf>
    <xf numFmtId="180" fontId="7" fillId="5" borderId="4" xfId="0" applyNumberFormat="1" applyFont="1" applyFill="1" applyBorder="1" applyAlignment="1" applyProtection="1">
      <alignment horizontal="center" vertical="center"/>
      <protection locked="0"/>
    </xf>
    <xf numFmtId="180"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20" fillId="0" borderId="12" xfId="0" applyFont="1" applyFill="1" applyBorder="1" applyAlignment="1">
      <alignment horizontal="center"/>
    </xf>
    <xf numFmtId="0" fontId="20" fillId="0" borderId="0" xfId="0" applyFont="1" applyFill="1" applyAlignment="1">
      <alignment horizontal="center"/>
    </xf>
    <xf numFmtId="0" fontId="3" fillId="5" borderId="7" xfId="0" applyFont="1" applyFill="1" applyBorder="1" applyAlignment="1" applyProtection="1">
      <alignment horizontal="right" vertical="center"/>
      <protection locked="0"/>
    </xf>
    <xf numFmtId="177" fontId="1" fillId="0" borderId="2" xfId="0" applyNumberFormat="1" applyFont="1" applyFill="1" applyBorder="1" applyAlignment="1" applyProtection="1">
      <alignment horizontal="center" vertical="center"/>
      <protection hidden="1"/>
    </xf>
    <xf numFmtId="177" fontId="1" fillId="0" borderId="4" xfId="0" applyNumberFormat="1" applyFont="1" applyFill="1" applyBorder="1" applyAlignment="1" applyProtection="1">
      <alignment horizontal="center" vertical="center"/>
      <protection hidden="1"/>
    </xf>
    <xf numFmtId="177" fontId="1" fillId="0" borderId="3" xfId="0" applyNumberFormat="1" applyFont="1" applyFill="1" applyBorder="1" applyAlignment="1" applyProtection="1">
      <alignment horizontal="center" vertical="center"/>
      <protection hidden="1"/>
    </xf>
    <xf numFmtId="182" fontId="1" fillId="5" borderId="2" xfId="2" applyNumberFormat="1" applyFont="1" applyFill="1" applyBorder="1" applyAlignment="1" applyProtection="1">
      <alignment horizontal="center" vertical="center"/>
      <protection locked="0"/>
    </xf>
    <xf numFmtId="182" fontId="1" fillId="5" borderId="4" xfId="2" applyNumberFormat="1" applyFont="1" applyFill="1" applyBorder="1" applyAlignment="1" applyProtection="1">
      <alignment horizontal="center" vertical="center"/>
      <protection locked="0"/>
    </xf>
    <xf numFmtId="182" fontId="1" fillId="5" borderId="3" xfId="2" applyNumberFormat="1" applyFont="1" applyFill="1" applyBorder="1" applyAlignment="1" applyProtection="1">
      <alignment horizontal="center" vertical="center"/>
      <protection locked="0"/>
    </xf>
    <xf numFmtId="180" fontId="1" fillId="0" borderId="2" xfId="0" applyNumberFormat="1" applyFont="1" applyFill="1" applyBorder="1" applyAlignment="1" applyProtection="1">
      <alignment horizontal="center" vertical="center"/>
      <protection hidden="1"/>
    </xf>
    <xf numFmtId="180" fontId="1" fillId="0" borderId="4" xfId="0" applyNumberFormat="1" applyFont="1" applyFill="1" applyBorder="1" applyAlignment="1" applyProtection="1">
      <alignment horizontal="center" vertical="center"/>
      <protection hidden="1"/>
    </xf>
    <xf numFmtId="180" fontId="1" fillId="0" borderId="3" xfId="0" applyNumberFormat="1" applyFont="1" applyFill="1" applyBorder="1" applyAlignment="1" applyProtection="1">
      <alignment horizontal="center" vertical="center"/>
      <protection hidden="1"/>
    </xf>
    <xf numFmtId="0" fontId="3" fillId="0" borderId="7" xfId="0" applyFont="1" applyBorder="1" applyAlignment="1" applyProtection="1">
      <alignment horizontal="righ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3" fillId="0" borderId="7" xfId="0" applyNumberFormat="1" applyFont="1" applyBorder="1" applyAlignment="1" applyProtection="1">
      <alignment horizontal="right" vertical="center"/>
      <protection hidden="1"/>
    </xf>
    <xf numFmtId="0" fontId="3" fillId="0" borderId="7" xfId="0" applyFont="1" applyBorder="1" applyAlignment="1" applyProtection="1">
      <alignment horizontal="right" vertical="center"/>
      <protection hidden="1"/>
    </xf>
  </cellXfs>
  <cellStyles count="5">
    <cellStyle name="パーセント" xfId="3" builtinId="5"/>
    <cellStyle name="ハイパーリンク 2" xfId="4" xr:uid="{00000000-0005-0000-0000-000000000000}"/>
    <cellStyle name="桁区切り" xfId="2" builtinId="6"/>
    <cellStyle name="標準" xfId="0" builtinId="0"/>
    <cellStyle name="標準 2" xfId="1" xr:uid="{00000000-0005-0000-0000-000002000000}"/>
  </cellStyles>
  <dxfs count="2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4"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4" formatCode="#,##0.0"/>
    </dxf>
    <dxf>
      <font>
        <color theme="0"/>
      </font>
      <fill>
        <patternFill>
          <bgColor rgb="FFFF0000"/>
        </patternFill>
      </fill>
    </dxf>
    <dxf>
      <numFmt numFmtId="184"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FF66"/>
      <color rgb="FFFFCCFF"/>
      <color rgb="FF66FFFF"/>
      <color rgb="FF66FF66"/>
      <color rgb="FF0000CC"/>
      <color rgb="FFFFFFCC"/>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84305"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12</xdr:row>
      <xdr:rowOff>44823</xdr:rowOff>
    </xdr:from>
    <xdr:to>
      <xdr:col>21</xdr:col>
      <xdr:colOff>484094</xdr:colOff>
      <xdr:row>13</xdr:row>
      <xdr:rowOff>134470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078570" y="1999129"/>
          <a:ext cx="2498912"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13</xdr:row>
      <xdr:rowOff>67234</xdr:rowOff>
    </xdr:from>
    <xdr:to>
      <xdr:col>14</xdr:col>
      <xdr:colOff>537882</xdr:colOff>
      <xdr:row>14</xdr:row>
      <xdr:rowOff>78440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50422" y="2326340"/>
          <a:ext cx="2321860" cy="396688"/>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313762</xdr:colOff>
      <xdr:row>15</xdr:row>
      <xdr:rowOff>56028</xdr:rowOff>
    </xdr:from>
    <xdr:to>
      <xdr:col>13</xdr:col>
      <xdr:colOff>80681</xdr:colOff>
      <xdr:row>16</xdr:row>
      <xdr:rowOff>145676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750421" y="3005416"/>
          <a:ext cx="116541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26</xdr:row>
      <xdr:rowOff>44824</xdr:rowOff>
    </xdr:from>
    <xdr:to>
      <xdr:col>16</xdr:col>
      <xdr:colOff>107577</xdr:colOff>
      <xdr:row>29</xdr:row>
      <xdr:rowOff>161365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571130" y="6347012"/>
          <a:ext cx="3469341" cy="797859"/>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194982</xdr:colOff>
      <xdr:row>18</xdr:row>
      <xdr:rowOff>143435</xdr:rowOff>
    </xdr:from>
    <xdr:to>
      <xdr:col>22</xdr:col>
      <xdr:colOff>546846</xdr:colOff>
      <xdr:row>21</xdr:row>
      <xdr:rowOff>268941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127876" y="4007223"/>
          <a:ext cx="3130923" cy="1039906"/>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145676</xdr:colOff>
      <xdr:row>4</xdr:row>
      <xdr:rowOff>195943</xdr:rowOff>
    </xdr:from>
    <xdr:to>
      <xdr:col>21</xdr:col>
      <xdr:colOff>484094</xdr:colOff>
      <xdr:row>8</xdr:row>
      <xdr:rowOff>14727</xdr:rowOff>
    </xdr:to>
    <xdr:sp macro="" textlink="">
      <xdr:nvSpPr>
        <xdr:cNvPr id="9" name="角丸四角形吹き出し 3">
          <a:extLst>
            <a:ext uri="{FF2B5EF4-FFF2-40B4-BE49-F238E27FC236}">
              <a16:creationId xmlns:a16="http://schemas.microsoft.com/office/drawing/2014/main" id="{00000000-0008-0000-0000-000009000000}"/>
            </a:ext>
          </a:extLst>
        </xdr:cNvPr>
        <xdr:cNvSpPr/>
      </xdr:nvSpPr>
      <xdr:spPr>
        <a:xfrm>
          <a:off x="10073447" y="1023257"/>
          <a:ext cx="2526447" cy="646099"/>
        </a:xfrm>
        <a:prstGeom prst="wedgeRoundRectCallout">
          <a:avLst>
            <a:gd name="adj1" fmla="val -60209"/>
            <a:gd name="adj2" fmla="val 938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容量市場システムに登録している事業者名を入力</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338057</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8240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155090</xdr:colOff>
      <xdr:row>21</xdr:row>
      <xdr:rowOff>291349</xdr:rowOff>
    </xdr:from>
    <xdr:to>
      <xdr:col>23</xdr:col>
      <xdr:colOff>449035</xdr:colOff>
      <xdr:row>28</xdr:row>
      <xdr:rowOff>129540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639519" y="5897492"/>
          <a:ext cx="3641302"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53341</xdr:colOff>
      <xdr:row>14</xdr:row>
      <xdr:rowOff>83820</xdr:rowOff>
    </xdr:from>
    <xdr:to>
      <xdr:col>21</xdr:col>
      <xdr:colOff>114301</xdr:colOff>
      <xdr:row>17</xdr:row>
      <xdr:rowOff>231322</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1537770" y="3594463"/>
          <a:ext cx="2047602" cy="1045573"/>
        </a:xfrm>
        <a:prstGeom prst="wedgeRoundRectCallout">
          <a:avLst>
            <a:gd name="adj1" fmla="val -81534"/>
            <a:gd name="adj2" fmla="val -1295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734786</xdr:colOff>
      <xdr:row>12</xdr:row>
      <xdr:rowOff>27214</xdr:rowOff>
    </xdr:from>
    <xdr:to>
      <xdr:col>15</xdr:col>
      <xdr:colOff>356989</xdr:colOff>
      <xdr:row>15</xdr:row>
      <xdr:rowOff>164886</xdr:rowOff>
    </xdr:to>
    <xdr:sp macro="" textlink="">
      <xdr:nvSpPr>
        <xdr:cNvPr id="7" name="角丸四角形吹き出し 8">
          <a:extLst>
            <a:ext uri="{FF2B5EF4-FFF2-40B4-BE49-F238E27FC236}">
              <a16:creationId xmlns:a16="http://schemas.microsoft.com/office/drawing/2014/main" id="{00000000-0008-0000-0100-000007000000}"/>
            </a:ext>
          </a:extLst>
        </xdr:cNvPr>
        <xdr:cNvSpPr/>
      </xdr:nvSpPr>
      <xdr:spPr>
        <a:xfrm>
          <a:off x="7130143" y="2939143"/>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784305"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82187</xdr:colOff>
      <xdr:row>14</xdr:row>
      <xdr:rowOff>44631</xdr:rowOff>
    </xdr:from>
    <xdr:to>
      <xdr:col>21</xdr:col>
      <xdr:colOff>143147</xdr:colOff>
      <xdr:row>17</xdr:row>
      <xdr:rowOff>108857</xdr:rowOff>
    </xdr:to>
    <xdr:sp macro="" textlink="">
      <xdr:nvSpPr>
        <xdr:cNvPr id="5" name="角丸四角形吹き出し 8">
          <a:extLst>
            <a:ext uri="{FF2B5EF4-FFF2-40B4-BE49-F238E27FC236}">
              <a16:creationId xmlns:a16="http://schemas.microsoft.com/office/drawing/2014/main" id="{00000000-0008-0000-0200-000005000000}"/>
            </a:ext>
          </a:extLst>
        </xdr:cNvPr>
        <xdr:cNvSpPr/>
      </xdr:nvSpPr>
      <xdr:spPr>
        <a:xfrm>
          <a:off x="11566616" y="3555274"/>
          <a:ext cx="2047602" cy="962297"/>
        </a:xfrm>
        <a:prstGeom prst="wedgeRoundRectCallout">
          <a:avLst>
            <a:gd name="adj1" fmla="val -81534"/>
            <a:gd name="adj2" fmla="val -59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721179</xdr:colOff>
      <xdr:row>12</xdr:row>
      <xdr:rowOff>-1</xdr:rowOff>
    </xdr:from>
    <xdr:to>
      <xdr:col>15</xdr:col>
      <xdr:colOff>343382</xdr:colOff>
      <xdr:row>15</xdr:row>
      <xdr:rowOff>137671</xdr:rowOff>
    </xdr:to>
    <xdr:sp macro="" textlink="">
      <xdr:nvSpPr>
        <xdr:cNvPr id="7" name="角丸四角形吹き出し 8">
          <a:extLst>
            <a:ext uri="{FF2B5EF4-FFF2-40B4-BE49-F238E27FC236}">
              <a16:creationId xmlns:a16="http://schemas.microsoft.com/office/drawing/2014/main" id="{00000000-0008-0000-0200-000007000000}"/>
            </a:ext>
          </a:extLst>
        </xdr:cNvPr>
        <xdr:cNvSpPr/>
      </xdr:nvSpPr>
      <xdr:spPr>
        <a:xfrm>
          <a:off x="7116536" y="2911928"/>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163286</xdr:colOff>
      <xdr:row>21</xdr:row>
      <xdr:rowOff>231321</xdr:rowOff>
    </xdr:from>
    <xdr:to>
      <xdr:col>23</xdr:col>
      <xdr:colOff>438021</xdr:colOff>
      <xdr:row>28</xdr:row>
      <xdr:rowOff>80718</xdr:rowOff>
    </xdr:to>
    <xdr:sp macro="" textlink="">
      <xdr:nvSpPr>
        <xdr:cNvPr id="8" name="角丸四角形吹き出し 9">
          <a:extLst>
            <a:ext uri="{FF2B5EF4-FFF2-40B4-BE49-F238E27FC236}">
              <a16:creationId xmlns:a16="http://schemas.microsoft.com/office/drawing/2014/main" id="{00000000-0008-0000-0200-000008000000}"/>
            </a:ext>
          </a:extLst>
        </xdr:cNvPr>
        <xdr:cNvSpPr/>
      </xdr:nvSpPr>
      <xdr:spPr>
        <a:xfrm>
          <a:off x="11647715" y="5837464"/>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84305"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60960</xdr:colOff>
      <xdr:row>14</xdr:row>
      <xdr:rowOff>106680</xdr:rowOff>
    </xdr:from>
    <xdr:to>
      <xdr:col>21</xdr:col>
      <xdr:colOff>121920</xdr:colOff>
      <xdr:row>17</xdr:row>
      <xdr:rowOff>258536</xdr:rowOff>
    </xdr:to>
    <xdr:sp macro="" textlink="">
      <xdr:nvSpPr>
        <xdr:cNvPr id="5" name="角丸四角形吹き出し 8">
          <a:extLst>
            <a:ext uri="{FF2B5EF4-FFF2-40B4-BE49-F238E27FC236}">
              <a16:creationId xmlns:a16="http://schemas.microsoft.com/office/drawing/2014/main" id="{00000000-0008-0000-0300-000005000000}"/>
            </a:ext>
          </a:extLst>
        </xdr:cNvPr>
        <xdr:cNvSpPr/>
      </xdr:nvSpPr>
      <xdr:spPr>
        <a:xfrm>
          <a:off x="11545389" y="3617323"/>
          <a:ext cx="2047602" cy="1049927"/>
        </a:xfrm>
        <a:prstGeom prst="wedgeRoundRectCallout">
          <a:avLst>
            <a:gd name="adj1" fmla="val -79540"/>
            <a:gd name="adj2" fmla="val -141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680358</xdr:colOff>
      <xdr:row>12</xdr:row>
      <xdr:rowOff>13606</xdr:rowOff>
    </xdr:from>
    <xdr:to>
      <xdr:col>15</xdr:col>
      <xdr:colOff>302561</xdr:colOff>
      <xdr:row>15</xdr:row>
      <xdr:rowOff>151278</xdr:rowOff>
    </xdr:to>
    <xdr:sp macro="" textlink="">
      <xdr:nvSpPr>
        <xdr:cNvPr id="8" name="角丸四角形吹き出し 8">
          <a:extLst>
            <a:ext uri="{FF2B5EF4-FFF2-40B4-BE49-F238E27FC236}">
              <a16:creationId xmlns:a16="http://schemas.microsoft.com/office/drawing/2014/main" id="{00000000-0008-0000-0300-000008000000}"/>
            </a:ext>
          </a:extLst>
        </xdr:cNvPr>
        <xdr:cNvSpPr/>
      </xdr:nvSpPr>
      <xdr:spPr>
        <a:xfrm>
          <a:off x="7075715" y="2925535"/>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217714</xdr:colOff>
      <xdr:row>21</xdr:row>
      <xdr:rowOff>258535</xdr:rowOff>
    </xdr:from>
    <xdr:to>
      <xdr:col>23</xdr:col>
      <xdr:colOff>492449</xdr:colOff>
      <xdr:row>28</xdr:row>
      <xdr:rowOff>107932</xdr:rowOff>
    </xdr:to>
    <xdr:sp macro="" textlink="">
      <xdr:nvSpPr>
        <xdr:cNvPr id="9" name="角丸四角形吹き出し 9">
          <a:extLst>
            <a:ext uri="{FF2B5EF4-FFF2-40B4-BE49-F238E27FC236}">
              <a16:creationId xmlns:a16="http://schemas.microsoft.com/office/drawing/2014/main" id="{00000000-0008-0000-0300-000009000000}"/>
            </a:ext>
          </a:extLst>
        </xdr:cNvPr>
        <xdr:cNvSpPr/>
      </xdr:nvSpPr>
      <xdr:spPr>
        <a:xfrm>
          <a:off x="11702143" y="5864678"/>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1" tint="0.499984740745262"/>
    <pageSetUpPr fitToPage="1"/>
  </sheetPr>
  <dimension ref="A1:Q40"/>
  <sheetViews>
    <sheetView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9" t="s">
        <v>55</v>
      </c>
      <c r="B1" s="19"/>
      <c r="C1" s="19"/>
      <c r="D1" s="19"/>
      <c r="E1" s="19"/>
      <c r="F1" s="20" t="s">
        <v>57</v>
      </c>
      <c r="G1" s="20"/>
      <c r="H1" s="20"/>
      <c r="I1" s="21" t="s">
        <v>56</v>
      </c>
    </row>
    <row r="2" spans="1:17" ht="16.2" x14ac:dyDescent="0.3">
      <c r="A2" s="76" t="s">
        <v>0</v>
      </c>
      <c r="B2" s="77"/>
      <c r="C2" s="83"/>
      <c r="D2" s="84"/>
      <c r="E2" s="3"/>
      <c r="F2" s="3"/>
      <c r="G2" s="3"/>
      <c r="H2" s="3"/>
      <c r="I2" s="3"/>
      <c r="J2" s="3"/>
      <c r="K2" s="3"/>
      <c r="L2" s="3"/>
      <c r="M2" s="3"/>
      <c r="N2" s="3"/>
      <c r="O2" s="3"/>
      <c r="P2" s="3"/>
      <c r="Q2" s="3"/>
    </row>
    <row r="3" spans="1:17" ht="16.2" x14ac:dyDescent="0.3">
      <c r="A3" s="12"/>
      <c r="B3" s="12"/>
      <c r="C3" s="3"/>
      <c r="D3" s="3"/>
      <c r="E3" s="3"/>
      <c r="F3" s="3"/>
      <c r="G3" s="3"/>
      <c r="H3" s="3"/>
      <c r="I3" s="3"/>
      <c r="J3" s="3"/>
      <c r="K3" s="3"/>
      <c r="L3" s="3"/>
      <c r="M3" s="3"/>
      <c r="N3" s="3"/>
      <c r="O3" s="3"/>
      <c r="P3" s="3"/>
      <c r="Q3" s="3"/>
    </row>
    <row r="4" spans="1:17" ht="16.2" x14ac:dyDescent="0.3">
      <c r="A4" s="78" t="s">
        <v>93</v>
      </c>
      <c r="B4" s="78"/>
      <c r="C4" s="78"/>
      <c r="D4" s="78"/>
      <c r="E4" s="78"/>
      <c r="F4" s="78"/>
      <c r="G4" s="78"/>
      <c r="H4" s="78"/>
      <c r="I4" s="78"/>
      <c r="J4" s="78"/>
      <c r="K4" s="78"/>
      <c r="L4" s="78"/>
      <c r="M4" s="78"/>
      <c r="N4" s="78"/>
      <c r="O4" s="78"/>
      <c r="P4" s="78"/>
      <c r="Q4" s="78"/>
    </row>
    <row r="5" spans="1:17" ht="16.2" x14ac:dyDescent="0.3">
      <c r="A5" s="3"/>
      <c r="B5" s="3"/>
      <c r="C5" s="3"/>
      <c r="D5" s="3"/>
      <c r="E5" s="3"/>
      <c r="F5" s="3"/>
      <c r="G5" s="3"/>
      <c r="H5" s="3"/>
      <c r="I5" s="3"/>
      <c r="J5" s="3"/>
      <c r="K5" s="3"/>
      <c r="L5" s="3"/>
      <c r="M5" s="3"/>
      <c r="N5" s="3"/>
      <c r="O5" s="3"/>
      <c r="P5" s="3"/>
      <c r="Q5" s="3"/>
    </row>
    <row r="6" spans="1:17" ht="16.2" x14ac:dyDescent="0.3">
      <c r="A6" s="79" t="s">
        <v>97</v>
      </c>
      <c r="B6" s="79"/>
      <c r="C6" s="79"/>
      <c r="D6" s="79"/>
      <c r="E6" s="79"/>
      <c r="F6" s="79"/>
      <c r="G6" s="79"/>
      <c r="H6" s="79"/>
      <c r="I6" s="79"/>
      <c r="J6" s="79"/>
      <c r="K6" s="79"/>
      <c r="L6" s="79"/>
      <c r="M6" s="79"/>
      <c r="N6" s="79"/>
      <c r="O6" s="79"/>
      <c r="P6" s="79"/>
      <c r="Q6" s="79"/>
    </row>
    <row r="7" spans="1:17" ht="16.2" x14ac:dyDescent="0.3">
      <c r="A7" s="28"/>
      <c r="B7" s="28"/>
      <c r="C7" s="28"/>
      <c r="D7" s="28"/>
      <c r="E7" s="28"/>
      <c r="F7" s="28"/>
      <c r="G7" s="28"/>
      <c r="H7" s="28"/>
      <c r="I7" s="28"/>
      <c r="J7" s="28"/>
      <c r="K7" s="28"/>
      <c r="L7" s="28"/>
      <c r="M7" s="28"/>
      <c r="N7" s="28"/>
      <c r="O7" s="28"/>
      <c r="P7" s="28"/>
      <c r="Q7" s="28"/>
    </row>
    <row r="8" spans="1:17" ht="16.2" x14ac:dyDescent="0.3">
      <c r="A8" s="29" t="s">
        <v>85</v>
      </c>
      <c r="B8" s="28"/>
      <c r="C8" s="28"/>
      <c r="D8" s="28"/>
      <c r="E8" s="28"/>
      <c r="F8" s="28"/>
      <c r="G8" s="28"/>
      <c r="H8" s="28"/>
      <c r="I8" s="28"/>
      <c r="J8" s="28"/>
      <c r="K8" s="28"/>
      <c r="L8" s="28"/>
      <c r="M8" s="28"/>
      <c r="N8" s="28"/>
      <c r="O8" s="28"/>
      <c r="P8" s="28"/>
      <c r="Q8" s="28"/>
    </row>
    <row r="9" spans="1:17" ht="16.2" x14ac:dyDescent="0.3">
      <c r="A9" s="28"/>
      <c r="B9" s="29" t="s">
        <v>86</v>
      </c>
      <c r="C9" s="28"/>
      <c r="D9" s="28"/>
      <c r="E9" s="28"/>
      <c r="F9" s="28"/>
      <c r="G9" s="28"/>
      <c r="H9" s="28"/>
      <c r="I9" s="28"/>
      <c r="J9" s="28"/>
      <c r="K9" s="28"/>
      <c r="L9" s="28"/>
      <c r="M9" s="28"/>
      <c r="N9" s="28"/>
      <c r="O9" s="28"/>
      <c r="P9" s="28"/>
      <c r="Q9" s="28"/>
    </row>
    <row r="10" spans="1:17" ht="16.2" x14ac:dyDescent="0.3">
      <c r="C10" s="3"/>
      <c r="D10" s="3"/>
      <c r="E10" s="3"/>
      <c r="F10" s="3"/>
      <c r="G10" s="3"/>
      <c r="H10" s="3"/>
      <c r="I10" s="3"/>
      <c r="J10" s="3"/>
      <c r="K10" s="3"/>
      <c r="L10" s="3"/>
      <c r="M10" s="3"/>
      <c r="N10" s="3"/>
      <c r="O10" s="3"/>
      <c r="P10" s="3"/>
      <c r="Q10" s="3"/>
    </row>
    <row r="11" spans="1:17" ht="16.2" x14ac:dyDescent="0.3">
      <c r="A11" s="14"/>
      <c r="B11" s="14"/>
      <c r="C11" s="14"/>
      <c r="D11" s="14"/>
      <c r="E11" s="14"/>
      <c r="F11" s="14"/>
      <c r="G11" s="14"/>
      <c r="H11" s="14"/>
      <c r="I11" s="14"/>
      <c r="J11" s="14"/>
      <c r="K11" s="14"/>
      <c r="L11" s="36" t="s">
        <v>94</v>
      </c>
      <c r="M11" s="85" t="s">
        <v>95</v>
      </c>
      <c r="N11" s="85"/>
      <c r="O11" s="85"/>
      <c r="P11" s="85"/>
      <c r="Q11" s="85"/>
    </row>
    <row r="12" spans="1:17" ht="24" customHeight="1" x14ac:dyDescent="0.3">
      <c r="A12" s="51" t="s">
        <v>1</v>
      </c>
      <c r="B12" s="51"/>
      <c r="C12" s="51"/>
      <c r="D12" s="51"/>
      <c r="E12" s="80" t="s">
        <v>24</v>
      </c>
      <c r="F12" s="81"/>
      <c r="G12" s="81"/>
      <c r="H12" s="81"/>
      <c r="I12" s="81"/>
      <c r="J12" s="81"/>
      <c r="K12" s="81"/>
      <c r="L12" s="81"/>
      <c r="M12" s="81"/>
      <c r="N12" s="81"/>
      <c r="O12" s="81"/>
      <c r="P12" s="82"/>
      <c r="Q12" s="18" t="s">
        <v>2</v>
      </c>
    </row>
    <row r="13" spans="1:17" ht="24" customHeight="1" x14ac:dyDescent="0.3">
      <c r="A13" s="51" t="s">
        <v>3</v>
      </c>
      <c r="B13" s="51"/>
      <c r="C13" s="51"/>
      <c r="D13" s="51"/>
      <c r="E13" s="69">
        <v>9601</v>
      </c>
      <c r="F13" s="70"/>
      <c r="G13" s="70"/>
      <c r="H13" s="70"/>
      <c r="I13" s="70"/>
      <c r="J13" s="70"/>
      <c r="K13" s="70"/>
      <c r="L13" s="70"/>
      <c r="M13" s="70"/>
      <c r="N13" s="70"/>
      <c r="O13" s="70"/>
      <c r="P13" s="71"/>
      <c r="Q13" s="2"/>
    </row>
    <row r="14" spans="1:17" ht="30" customHeight="1" x14ac:dyDescent="0.3">
      <c r="A14" s="72" t="s">
        <v>4</v>
      </c>
      <c r="B14" s="72"/>
      <c r="C14" s="72"/>
      <c r="D14" s="72"/>
      <c r="E14" s="63" t="s">
        <v>46</v>
      </c>
      <c r="F14" s="64"/>
      <c r="G14" s="64"/>
      <c r="H14" s="64"/>
      <c r="I14" s="64"/>
      <c r="J14" s="64"/>
      <c r="K14" s="64"/>
      <c r="L14" s="64"/>
      <c r="M14" s="64"/>
      <c r="N14" s="64"/>
      <c r="O14" s="64"/>
      <c r="P14" s="65"/>
      <c r="Q14" s="2"/>
    </row>
    <row r="15" spans="1:17" ht="24" customHeight="1" x14ac:dyDescent="0.3">
      <c r="A15" s="51" t="s">
        <v>5</v>
      </c>
      <c r="B15" s="51"/>
      <c r="C15" s="51"/>
      <c r="D15" s="51"/>
      <c r="E15" s="73" t="s">
        <v>92</v>
      </c>
      <c r="F15" s="74"/>
      <c r="G15" s="74"/>
      <c r="H15" s="74"/>
      <c r="I15" s="74"/>
      <c r="J15" s="74"/>
      <c r="K15" s="74"/>
      <c r="L15" s="74"/>
      <c r="M15" s="74"/>
      <c r="N15" s="74"/>
      <c r="O15" s="74"/>
      <c r="P15" s="75"/>
      <c r="Q15" s="2"/>
    </row>
    <row r="16" spans="1:17" ht="24" customHeight="1" x14ac:dyDescent="0.3">
      <c r="A16" s="51" t="s">
        <v>6</v>
      </c>
      <c r="B16" s="51"/>
      <c r="C16" s="51"/>
      <c r="D16" s="51"/>
      <c r="E16" s="63" t="s">
        <v>54</v>
      </c>
      <c r="F16" s="64"/>
      <c r="G16" s="64"/>
      <c r="H16" s="64"/>
      <c r="I16" s="64"/>
      <c r="J16" s="64"/>
      <c r="K16" s="64"/>
      <c r="L16" s="64"/>
      <c r="M16" s="64"/>
      <c r="N16" s="64"/>
      <c r="O16" s="64"/>
      <c r="P16" s="65"/>
      <c r="Q16" s="2"/>
    </row>
    <row r="17" spans="1:17" ht="24" customHeight="1" x14ac:dyDescent="0.3">
      <c r="A17" s="51" t="s">
        <v>7</v>
      </c>
      <c r="B17" s="51"/>
      <c r="C17" s="51"/>
      <c r="D17" s="51"/>
      <c r="E17" s="66">
        <v>30000</v>
      </c>
      <c r="F17" s="67"/>
      <c r="G17" s="67"/>
      <c r="H17" s="67"/>
      <c r="I17" s="67"/>
      <c r="J17" s="67"/>
      <c r="K17" s="67"/>
      <c r="L17" s="67"/>
      <c r="M17" s="67"/>
      <c r="N17" s="67"/>
      <c r="O17" s="67"/>
      <c r="P17" s="68"/>
      <c r="Q17" s="10" t="s">
        <v>23</v>
      </c>
    </row>
    <row r="18" spans="1:17" ht="24" customHeight="1" x14ac:dyDescent="0.3">
      <c r="A18" s="51" t="s">
        <v>37</v>
      </c>
      <c r="B18" s="51"/>
      <c r="C18" s="51"/>
      <c r="D18" s="51"/>
      <c r="E18" s="66">
        <v>30000</v>
      </c>
      <c r="F18" s="67"/>
      <c r="G18" s="67"/>
      <c r="H18" s="67"/>
      <c r="I18" s="67"/>
      <c r="J18" s="67"/>
      <c r="K18" s="67"/>
      <c r="L18" s="67"/>
      <c r="M18" s="67"/>
      <c r="N18" s="67"/>
      <c r="O18" s="67"/>
      <c r="P18" s="68"/>
      <c r="Q18" s="10" t="s">
        <v>23</v>
      </c>
    </row>
    <row r="19" spans="1:17" ht="24" customHeight="1" x14ac:dyDescent="0.3">
      <c r="A19" s="51" t="s">
        <v>38</v>
      </c>
      <c r="B19" s="51"/>
      <c r="C19" s="51"/>
      <c r="D19" s="51"/>
      <c r="E19" s="55" t="s">
        <v>44</v>
      </c>
      <c r="F19" s="56"/>
      <c r="G19" s="56"/>
      <c r="H19" s="56"/>
      <c r="I19" s="56"/>
      <c r="J19" s="56"/>
      <c r="K19" s="56"/>
      <c r="L19" s="56"/>
      <c r="M19" s="56"/>
      <c r="N19" s="56"/>
      <c r="O19" s="56"/>
      <c r="P19" s="57"/>
      <c r="Q19" s="10" t="s">
        <v>23</v>
      </c>
    </row>
    <row r="20" spans="1:17" ht="24" customHeight="1" x14ac:dyDescent="0.3">
      <c r="A20" s="51" t="s">
        <v>8</v>
      </c>
      <c r="B20" s="51"/>
      <c r="C20" s="51"/>
      <c r="D20" s="51"/>
      <c r="E20" s="18" t="s">
        <v>11</v>
      </c>
      <c r="F20" s="18" t="s">
        <v>12</v>
      </c>
      <c r="G20" s="18" t="s">
        <v>13</v>
      </c>
      <c r="H20" s="18" t="s">
        <v>14</v>
      </c>
      <c r="I20" s="18" t="s">
        <v>15</v>
      </c>
      <c r="J20" s="18" t="s">
        <v>16</v>
      </c>
      <c r="K20" s="18" t="s">
        <v>17</v>
      </c>
      <c r="L20" s="18" t="s">
        <v>18</v>
      </c>
      <c r="M20" s="18" t="s">
        <v>19</v>
      </c>
      <c r="N20" s="18" t="s">
        <v>20</v>
      </c>
      <c r="O20" s="18" t="s">
        <v>21</v>
      </c>
      <c r="P20" s="18" t="s">
        <v>22</v>
      </c>
      <c r="Q20" s="2"/>
    </row>
    <row r="21" spans="1:17" ht="24" customHeight="1" x14ac:dyDescent="0.3">
      <c r="A21" s="51"/>
      <c r="B21" s="51"/>
      <c r="C21" s="51"/>
      <c r="D21" s="51"/>
      <c r="E21" s="15">
        <v>10533.489199959538</v>
      </c>
      <c r="F21" s="15">
        <v>9354.4591756225236</v>
      </c>
      <c r="G21" s="15">
        <v>8042.7946844692715</v>
      </c>
      <c r="H21" s="15">
        <v>7376.0714802360599</v>
      </c>
      <c r="I21" s="15">
        <v>7365.0066696919785</v>
      </c>
      <c r="J21" s="15">
        <v>6625.7934936355941</v>
      </c>
      <c r="K21" s="15">
        <v>6067.3682684118958</v>
      </c>
      <c r="L21" s="15">
        <v>7224.7336257757834</v>
      </c>
      <c r="M21" s="15">
        <v>10032.284900011058</v>
      </c>
      <c r="N21" s="15">
        <v>8840.1417157827855</v>
      </c>
      <c r="O21" s="15">
        <v>9442.8491589124933</v>
      </c>
      <c r="P21" s="15">
        <v>8838.6196619567108</v>
      </c>
      <c r="Q21" s="10" t="s">
        <v>23</v>
      </c>
    </row>
    <row r="22" spans="1:17" ht="24" customHeight="1" x14ac:dyDescent="0.3">
      <c r="A22" s="51" t="s">
        <v>9</v>
      </c>
      <c r="B22" s="51"/>
      <c r="C22" s="51"/>
      <c r="D22" s="51"/>
      <c r="E22" s="58">
        <v>9876</v>
      </c>
      <c r="F22" s="59"/>
      <c r="G22" s="59"/>
      <c r="H22" s="59"/>
      <c r="I22" s="59"/>
      <c r="J22" s="59"/>
      <c r="K22" s="59"/>
      <c r="L22" s="59"/>
      <c r="M22" s="59"/>
      <c r="N22" s="59"/>
      <c r="O22" s="59"/>
      <c r="P22" s="60"/>
      <c r="Q22" s="10" t="s">
        <v>23</v>
      </c>
    </row>
    <row r="23" spans="1:17" ht="24" customHeight="1" x14ac:dyDescent="0.3">
      <c r="A23" s="61" t="s">
        <v>87</v>
      </c>
      <c r="B23" s="62"/>
      <c r="C23" s="62"/>
      <c r="D23" s="62"/>
      <c r="E23" s="18" t="s">
        <v>11</v>
      </c>
      <c r="F23" s="18" t="s">
        <v>12</v>
      </c>
      <c r="G23" s="18" t="s">
        <v>13</v>
      </c>
      <c r="H23" s="18" t="s">
        <v>14</v>
      </c>
      <c r="I23" s="18" t="s">
        <v>15</v>
      </c>
      <c r="J23" s="18" t="s">
        <v>16</v>
      </c>
      <c r="K23" s="18" t="s">
        <v>17</v>
      </c>
      <c r="L23" s="18" t="s">
        <v>18</v>
      </c>
      <c r="M23" s="18" t="s">
        <v>19</v>
      </c>
      <c r="N23" s="18" t="s">
        <v>20</v>
      </c>
      <c r="O23" s="18" t="s">
        <v>21</v>
      </c>
      <c r="P23" s="18" t="s">
        <v>22</v>
      </c>
      <c r="Q23" s="2"/>
    </row>
    <row r="24" spans="1:17" ht="24" customHeight="1" x14ac:dyDescent="0.3">
      <c r="A24" s="62"/>
      <c r="B24" s="62"/>
      <c r="C24" s="62"/>
      <c r="D24" s="62"/>
      <c r="E24" s="15">
        <v>3000</v>
      </c>
      <c r="F24" s="15">
        <v>3000</v>
      </c>
      <c r="G24" s="15">
        <v>3000</v>
      </c>
      <c r="H24" s="15">
        <v>3000</v>
      </c>
      <c r="I24" s="15">
        <v>3000</v>
      </c>
      <c r="J24" s="15">
        <v>3000</v>
      </c>
      <c r="K24" s="15">
        <v>3000</v>
      </c>
      <c r="L24" s="15">
        <v>3000</v>
      </c>
      <c r="M24" s="15">
        <v>3000</v>
      </c>
      <c r="N24" s="15">
        <v>3000</v>
      </c>
      <c r="O24" s="15">
        <v>3000</v>
      </c>
      <c r="P24" s="15">
        <v>3000</v>
      </c>
      <c r="Q24" s="10" t="s">
        <v>23</v>
      </c>
    </row>
    <row r="25" spans="1:17" ht="24" customHeight="1" x14ac:dyDescent="0.3">
      <c r="A25" s="51" t="s">
        <v>63</v>
      </c>
      <c r="B25" s="51"/>
      <c r="C25" s="51"/>
      <c r="D25" s="51"/>
      <c r="E25" s="24" t="s">
        <v>11</v>
      </c>
      <c r="F25" s="24" t="s">
        <v>12</v>
      </c>
      <c r="G25" s="24" t="s">
        <v>13</v>
      </c>
      <c r="H25" s="24" t="s">
        <v>14</v>
      </c>
      <c r="I25" s="24" t="s">
        <v>15</v>
      </c>
      <c r="J25" s="24" t="s">
        <v>16</v>
      </c>
      <c r="K25" s="24" t="s">
        <v>17</v>
      </c>
      <c r="L25" s="24" t="s">
        <v>18</v>
      </c>
      <c r="M25" s="24" t="s">
        <v>19</v>
      </c>
      <c r="N25" s="24" t="s">
        <v>20</v>
      </c>
      <c r="O25" s="24" t="s">
        <v>21</v>
      </c>
      <c r="P25" s="24" t="s">
        <v>22</v>
      </c>
      <c r="Q25" s="2"/>
    </row>
    <row r="26" spans="1:17" ht="24" customHeight="1" x14ac:dyDescent="0.3">
      <c r="A26" s="51"/>
      <c r="B26" s="51"/>
      <c r="C26" s="51"/>
      <c r="D26" s="51"/>
      <c r="E26" s="15">
        <v>1053</v>
      </c>
      <c r="F26" s="15">
        <v>935</v>
      </c>
      <c r="G26" s="15">
        <v>805</v>
      </c>
      <c r="H26" s="15">
        <v>737</v>
      </c>
      <c r="I26" s="15">
        <v>737</v>
      </c>
      <c r="J26" s="15">
        <v>663</v>
      </c>
      <c r="K26" s="15">
        <v>606</v>
      </c>
      <c r="L26" s="15">
        <v>722</v>
      </c>
      <c r="M26" s="15">
        <v>1003</v>
      </c>
      <c r="N26" s="15">
        <v>884</v>
      </c>
      <c r="O26" s="15">
        <v>945</v>
      </c>
      <c r="P26" s="15">
        <v>883</v>
      </c>
      <c r="Q26" s="10" t="s">
        <v>23</v>
      </c>
    </row>
    <row r="27" spans="1:17" ht="24" customHeight="1" x14ac:dyDescent="0.3">
      <c r="A27" s="51" t="s">
        <v>10</v>
      </c>
      <c r="B27" s="51"/>
      <c r="C27" s="51"/>
      <c r="D27" s="51"/>
      <c r="E27" s="52">
        <v>987</v>
      </c>
      <c r="F27" s="53"/>
      <c r="G27" s="53"/>
      <c r="H27" s="53"/>
      <c r="I27" s="53"/>
      <c r="J27" s="53"/>
      <c r="K27" s="53"/>
      <c r="L27" s="53"/>
      <c r="M27" s="53"/>
      <c r="N27" s="53"/>
      <c r="O27" s="53"/>
      <c r="P27" s="54"/>
      <c r="Q27" s="10" t="s">
        <v>23</v>
      </c>
    </row>
    <row r="28" spans="1:17" x14ac:dyDescent="0.3">
      <c r="A28" s="1" t="s">
        <v>25</v>
      </c>
    </row>
    <row r="29" spans="1:17" x14ac:dyDescent="0.3">
      <c r="A29" s="1" t="s">
        <v>105</v>
      </c>
      <c r="B29" s="16"/>
      <c r="C29" s="16"/>
      <c r="D29" s="16"/>
      <c r="E29" s="16"/>
    </row>
    <row r="30" spans="1:17" x14ac:dyDescent="0.3">
      <c r="A30" s="16"/>
      <c r="B30" s="16" t="s">
        <v>98</v>
      </c>
      <c r="C30" s="16"/>
      <c r="D30" s="16"/>
      <c r="E30" s="16"/>
    </row>
    <row r="31" spans="1:17" x14ac:dyDescent="0.3">
      <c r="A31" s="16"/>
      <c r="B31" s="16" t="s">
        <v>99</v>
      </c>
      <c r="C31" s="16"/>
      <c r="D31" s="16"/>
      <c r="E31" s="16"/>
    </row>
    <row r="32" spans="1:17" x14ac:dyDescent="0.3">
      <c r="A32" s="16"/>
      <c r="B32" s="16" t="s">
        <v>50</v>
      </c>
      <c r="C32" s="16"/>
      <c r="D32" s="16"/>
      <c r="E32" s="16"/>
    </row>
    <row r="33" spans="1:5" x14ac:dyDescent="0.3">
      <c r="A33" s="16"/>
      <c r="B33" s="16" t="s">
        <v>100</v>
      </c>
      <c r="C33" s="16"/>
      <c r="D33" s="16"/>
      <c r="E33" s="16"/>
    </row>
    <row r="34" spans="1:5" x14ac:dyDescent="0.3">
      <c r="A34" s="16"/>
      <c r="B34" s="16" t="s">
        <v>84</v>
      </c>
      <c r="C34" s="16"/>
      <c r="D34" s="16"/>
      <c r="E34" s="16"/>
    </row>
    <row r="35" spans="1:5" x14ac:dyDescent="0.3">
      <c r="A35" s="16"/>
      <c r="B35" s="16" t="s">
        <v>61</v>
      </c>
      <c r="C35" s="16"/>
      <c r="D35" s="16"/>
      <c r="E35" s="16"/>
    </row>
    <row r="36" spans="1:5" x14ac:dyDescent="0.3">
      <c r="A36" s="16"/>
      <c r="B36" s="16"/>
      <c r="C36" s="16"/>
      <c r="D36" s="16"/>
      <c r="E36" s="16"/>
    </row>
    <row r="37" spans="1:5" x14ac:dyDescent="0.3">
      <c r="A37" s="1" t="s">
        <v>106</v>
      </c>
      <c r="B37" s="16"/>
      <c r="C37" s="16"/>
      <c r="D37" s="16"/>
      <c r="E37" s="16"/>
    </row>
    <row r="38" spans="1:5" x14ac:dyDescent="0.3">
      <c r="A38" s="16"/>
      <c r="B38" s="16" t="s">
        <v>83</v>
      </c>
      <c r="C38" s="16"/>
      <c r="D38" s="16"/>
      <c r="E38" s="16"/>
    </row>
    <row r="39" spans="1:5" x14ac:dyDescent="0.3">
      <c r="A39" s="16"/>
      <c r="B39" s="16" t="s">
        <v>81</v>
      </c>
      <c r="C39" s="16"/>
      <c r="D39" s="16"/>
      <c r="E39" s="16"/>
    </row>
    <row r="40" spans="1:5" x14ac:dyDescent="0.3">
      <c r="A40" s="16"/>
      <c r="B40" s="16" t="s">
        <v>82</v>
      </c>
      <c r="C40" s="16"/>
      <c r="D40" s="16"/>
      <c r="E40" s="16"/>
    </row>
  </sheetData>
  <dataConsolidate/>
  <mergeCells count="28">
    <mergeCell ref="A2:B2"/>
    <mergeCell ref="A4:Q4"/>
    <mergeCell ref="A6:Q6"/>
    <mergeCell ref="A12:D12"/>
    <mergeCell ref="E12:P12"/>
    <mergeCell ref="C2:D2"/>
    <mergeCell ref="M11:Q11"/>
    <mergeCell ref="A13:D13"/>
    <mergeCell ref="E13:P13"/>
    <mergeCell ref="A14:D14"/>
    <mergeCell ref="E14:P14"/>
    <mergeCell ref="A15:D15"/>
    <mergeCell ref="E15:P15"/>
    <mergeCell ref="A16:D16"/>
    <mergeCell ref="E16:P16"/>
    <mergeCell ref="A17:D17"/>
    <mergeCell ref="E17:P17"/>
    <mergeCell ref="A18:D18"/>
    <mergeCell ref="E18:P18"/>
    <mergeCell ref="A27:D27"/>
    <mergeCell ref="E27:P27"/>
    <mergeCell ref="A19:D19"/>
    <mergeCell ref="E19:P19"/>
    <mergeCell ref="A20:D21"/>
    <mergeCell ref="A22:D22"/>
    <mergeCell ref="E22:P22"/>
    <mergeCell ref="A23:D24"/>
    <mergeCell ref="A25:D26"/>
  </mergeCells>
  <phoneticPr fontId="2"/>
  <conditionalFormatting sqref="E27:P27">
    <cfRule type="cellIs" dxfId="20" priority="1" operator="lessThan">
      <formula>1000</formula>
    </cfRule>
    <cfRule type="cellIs" dxfId="19" priority="3" operator="greaterThan">
      <formula>$E$22</formula>
    </cfRule>
  </conditionalFormatting>
  <conditionalFormatting sqref="E22:P22">
    <cfRule type="cellIs" dxfId="18" priority="2" operator="lessThan">
      <formula>1000</formula>
    </cfRule>
  </conditionalFormatting>
  <dataValidations count="2">
    <dataValidation type="list" allowBlank="1" showInputMessage="1" showErrorMessage="1" sqref="E14:P14" xr:uid="{00000000-0002-0000-0000-000000000000}">
      <formula1>"変動電源（単独）,変動電源（アグリゲート）"</formula1>
    </dataValidation>
    <dataValidation type="list" allowBlank="1" showInputMessage="1" showErrorMessage="1" sqref="E16:P16" xr:uid="{00000000-0002-0000-0000-000001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30B-B912-49BE-890A-A642B0376CD7}">
  <sheetPr codeName="Sheet5">
    <tabColor rgb="FF0070C0"/>
  </sheetPr>
  <dimension ref="A1:AI61"/>
  <sheetViews>
    <sheetView zoomScale="70" zoomScaleNormal="70" workbookViewId="0">
      <selection activeCell="K20" sqref="K20"/>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0.77734375" style="1" customWidth="1"/>
    <col min="12" max="12" width="4" style="1" customWidth="1"/>
    <col min="13" max="13" width="6" style="1" customWidth="1"/>
    <col min="14" max="14" width="13.21875" style="1" customWidth="1"/>
    <col min="15" max="15" width="9.77734375" style="1" customWidth="1"/>
    <col min="16" max="16" width="13.33203125" style="1" bestFit="1" customWidth="1"/>
    <col min="17" max="22" width="9.77734375" style="1" bestFit="1" customWidth="1"/>
    <col min="23" max="23" width="9.88671875" style="1" customWidth="1"/>
    <col min="24" max="24" width="5.6640625" style="1" customWidth="1"/>
    <col min="25" max="25" width="6.6640625" style="1" customWidth="1"/>
    <col min="26" max="26" width="14.6640625" style="1" customWidth="1"/>
    <col min="27" max="27" width="9.77734375" style="1" customWidth="1"/>
    <col min="28" max="28" width="13.33203125" style="1" bestFit="1" customWidth="1"/>
    <col min="29" max="34" width="9.77734375" style="1" bestFit="1" customWidth="1"/>
    <col min="35" max="35" width="12.6640625" style="1" customWidth="1"/>
    <col min="36" max="16384" width="9" style="1"/>
  </cols>
  <sheetData>
    <row r="1" spans="1:35" x14ac:dyDescent="0.3">
      <c r="A1" s="17"/>
      <c r="J1" s="4" t="s">
        <v>35</v>
      </c>
      <c r="V1" s="4" t="s">
        <v>35</v>
      </c>
      <c r="AH1" s="4" t="s">
        <v>35</v>
      </c>
    </row>
    <row r="2" spans="1:35" x14ac:dyDescent="0.3">
      <c r="B2" s="39" t="s">
        <v>26</v>
      </c>
      <c r="C2" s="39" t="s">
        <v>27</v>
      </c>
      <c r="D2" s="39" t="s">
        <v>28</v>
      </c>
      <c r="E2" s="39" t="s">
        <v>29</v>
      </c>
      <c r="F2" s="39" t="s">
        <v>30</v>
      </c>
      <c r="G2" s="39" t="s">
        <v>31</v>
      </c>
      <c r="H2" s="39" t="s">
        <v>32</v>
      </c>
      <c r="I2" s="39" t="s">
        <v>33</v>
      </c>
      <c r="J2" s="39" t="s">
        <v>34</v>
      </c>
      <c r="N2" s="39" t="s">
        <v>26</v>
      </c>
      <c r="O2" s="39" t="s">
        <v>27</v>
      </c>
      <c r="P2" s="39" t="s">
        <v>28</v>
      </c>
      <c r="Q2" s="39" t="s">
        <v>29</v>
      </c>
      <c r="R2" s="39" t="s">
        <v>30</v>
      </c>
      <c r="S2" s="39" t="s">
        <v>31</v>
      </c>
      <c r="T2" s="39" t="s">
        <v>32</v>
      </c>
      <c r="U2" s="39" t="s">
        <v>33</v>
      </c>
      <c r="V2" s="39" t="s">
        <v>34</v>
      </c>
      <c r="Z2" s="39" t="s">
        <v>26</v>
      </c>
      <c r="AA2" s="39" t="s">
        <v>27</v>
      </c>
      <c r="AB2" s="39" t="s">
        <v>28</v>
      </c>
      <c r="AC2" s="39" t="s">
        <v>29</v>
      </c>
      <c r="AD2" s="39" t="s">
        <v>30</v>
      </c>
      <c r="AE2" s="39" t="s">
        <v>31</v>
      </c>
      <c r="AF2" s="39" t="s">
        <v>32</v>
      </c>
      <c r="AG2" s="39" t="s">
        <v>33</v>
      </c>
      <c r="AH2" s="39" t="s">
        <v>34</v>
      </c>
    </row>
    <row r="3" spans="1:35" x14ac:dyDescent="0.3">
      <c r="A3" s="1" t="s">
        <v>109</v>
      </c>
      <c r="B3" s="7" t="s">
        <v>39</v>
      </c>
      <c r="K3" s="9" t="s">
        <v>49</v>
      </c>
      <c r="M3" s="1" t="s">
        <v>109</v>
      </c>
      <c r="N3" s="8" t="s">
        <v>40</v>
      </c>
      <c r="O3" s="4"/>
      <c r="P3" s="4"/>
      <c r="Q3" s="4"/>
      <c r="R3" s="4"/>
      <c r="S3" s="4"/>
      <c r="T3" s="4"/>
      <c r="U3" s="4"/>
      <c r="V3" s="4"/>
      <c r="W3" s="9" t="s">
        <v>49</v>
      </c>
      <c r="Y3" s="1" t="s">
        <v>109</v>
      </c>
      <c r="Z3" s="8" t="s">
        <v>41</v>
      </c>
      <c r="AA3" s="4"/>
      <c r="AB3" s="4"/>
      <c r="AC3" s="4"/>
      <c r="AD3" s="4"/>
      <c r="AE3" s="4"/>
      <c r="AF3" s="4"/>
      <c r="AG3" s="4"/>
      <c r="AH3" s="4"/>
      <c r="AI3" s="9" t="s">
        <v>49</v>
      </c>
    </row>
    <row r="4" spans="1:35" x14ac:dyDescent="0.3">
      <c r="A4" s="4" t="s">
        <v>11</v>
      </c>
      <c r="B4" s="40">
        <v>1.5824478106674287E-2</v>
      </c>
      <c r="C4" s="40">
        <v>3.3832778500540429E-2</v>
      </c>
      <c r="D4" s="40">
        <v>1.8009918837883759E-2</v>
      </c>
      <c r="E4" s="40">
        <v>3.7425905167696637E-2</v>
      </c>
      <c r="F4" s="40">
        <v>9.2068893577094996E-2</v>
      </c>
      <c r="G4" s="40">
        <v>3.6550934017184469E-2</v>
      </c>
      <c r="H4" s="40">
        <v>4.0389664489884687E-2</v>
      </c>
      <c r="I4" s="40">
        <v>4.2012465912438499E-2</v>
      </c>
      <c r="J4" s="40">
        <v>8.5649042294366224E-3</v>
      </c>
      <c r="K4" s="48" t="e">
        <f>HLOOKUP('入力シート(太陽光)'!$E$13,$B$2:$J$15,ROW()-1,0)</f>
        <v>#N/A</v>
      </c>
      <c r="M4" s="4" t="s">
        <v>11</v>
      </c>
      <c r="N4" s="40">
        <v>0.20566125897077683</v>
      </c>
      <c r="O4" s="40">
        <v>0.35368760386068149</v>
      </c>
      <c r="P4" s="40">
        <v>0.37733874245864168</v>
      </c>
      <c r="Q4" s="40">
        <v>0.2167884867037044</v>
      </c>
      <c r="R4" s="40">
        <v>0.19568814021856254</v>
      </c>
      <c r="S4" s="40">
        <v>0.30240740145203954</v>
      </c>
      <c r="T4" s="40">
        <v>0.1435175030208293</v>
      </c>
      <c r="U4" s="40">
        <v>0.18847703745496103</v>
      </c>
      <c r="V4" s="40">
        <v>0.13481901377077393</v>
      </c>
      <c r="W4" s="48" t="e">
        <f>HLOOKUP('入力シート(太陽光)'!$E$13,$N$2:$V$15,ROW()-1,0)</f>
        <v>#N/A</v>
      </c>
      <c r="Y4" s="4" t="s">
        <v>11</v>
      </c>
      <c r="Z4" s="40">
        <v>0.35169995861341047</v>
      </c>
      <c r="AA4" s="40">
        <v>0.67996232500948273</v>
      </c>
      <c r="AB4" s="40">
        <v>0.48560028334614264</v>
      </c>
      <c r="AC4" s="40">
        <v>0.46179760373612694</v>
      </c>
      <c r="AD4" s="40">
        <v>0.62026375038861559</v>
      </c>
      <c r="AE4" s="40">
        <v>0.47576394108807851</v>
      </c>
      <c r="AF4" s="40">
        <v>0.46330876122731568</v>
      </c>
      <c r="AG4" s="40">
        <v>0.43306545472373831</v>
      </c>
      <c r="AH4" s="40">
        <v>0.25697455034519179</v>
      </c>
      <c r="AI4" s="48" t="e">
        <f>HLOOKUP('入力シート(太陽光)'!$E$13,$Z$2:$AH$15,ROW()-1,0)</f>
        <v>#N/A</v>
      </c>
    </row>
    <row r="5" spans="1:35" x14ac:dyDescent="0.3">
      <c r="A5" s="4" t="s">
        <v>12</v>
      </c>
      <c r="B5" s="40">
        <v>5.0835864931602331E-2</v>
      </c>
      <c r="C5" s="40">
        <v>0.1221103529452837</v>
      </c>
      <c r="D5" s="40">
        <v>9.0380082899363903E-2</v>
      </c>
      <c r="E5" s="40">
        <v>0.10991738481944495</v>
      </c>
      <c r="F5" s="40">
        <v>0.15753602414018009</v>
      </c>
      <c r="G5" s="40">
        <v>0.12715696630474729</v>
      </c>
      <c r="H5" s="40">
        <v>0.16992280778250349</v>
      </c>
      <c r="I5" s="40">
        <v>0.17191345313333739</v>
      </c>
      <c r="J5" s="40">
        <v>5.1866738738679898E-2</v>
      </c>
      <c r="K5" s="48" t="e">
        <f>HLOOKUP('入力シート(太陽光)'!$E$13,$B$2:$J$15,ROW()-1,0)</f>
        <v>#N/A</v>
      </c>
      <c r="M5" s="4" t="s">
        <v>12</v>
      </c>
      <c r="N5" s="40">
        <v>0.14890407878404832</v>
      </c>
      <c r="O5" s="40">
        <v>0.14867892574330335</v>
      </c>
      <c r="P5" s="40">
        <v>0.10589689832191217</v>
      </c>
      <c r="Q5" s="40">
        <v>8.5433477627168755E-2</v>
      </c>
      <c r="R5" s="40">
        <v>9.9501983423401719E-2</v>
      </c>
      <c r="S5" s="40">
        <v>0.17698074178841958</v>
      </c>
      <c r="T5" s="40">
        <v>9.8392041086618462E-2</v>
      </c>
      <c r="U5" s="40">
        <v>0.17376768239319093</v>
      </c>
      <c r="V5" s="40">
        <v>7.5933966172333431E-2</v>
      </c>
      <c r="W5" s="48" t="e">
        <f>HLOOKUP('入力シート(太陽光)'!$E$13,$N$2:$V$15,ROW()-1,0)</f>
        <v>#N/A</v>
      </c>
      <c r="Y5" s="4" t="s">
        <v>12</v>
      </c>
      <c r="Z5" s="40">
        <v>0.56610079561068882</v>
      </c>
      <c r="AA5" s="40">
        <v>0.70095840958579514</v>
      </c>
      <c r="AB5" s="40">
        <v>0.57923613450828615</v>
      </c>
      <c r="AC5" s="40">
        <v>0.50753056297784949</v>
      </c>
      <c r="AD5" s="40">
        <v>0.67264516113086292</v>
      </c>
      <c r="AE5" s="40">
        <v>0.54732689761194253</v>
      </c>
      <c r="AF5" s="40">
        <v>0.32896729560796745</v>
      </c>
      <c r="AG5" s="40">
        <v>0.44250383938268373</v>
      </c>
      <c r="AH5" s="40">
        <v>0.28595480848273247</v>
      </c>
      <c r="AI5" s="48" t="e">
        <f>HLOOKUP('入力シート(太陽光)'!$E$13,$Z$2:$AH$15,ROW()-1,0)</f>
        <v>#N/A</v>
      </c>
    </row>
    <row r="6" spans="1:35" x14ac:dyDescent="0.3">
      <c r="A6" s="4" t="s">
        <v>13</v>
      </c>
      <c r="B6" s="40">
        <v>8.3629720986124159E-2</v>
      </c>
      <c r="C6" s="40">
        <v>0.18477360527336767</v>
      </c>
      <c r="D6" s="40">
        <v>0.15644316253225818</v>
      </c>
      <c r="E6" s="40">
        <v>0.17466286512394247</v>
      </c>
      <c r="F6" s="40">
        <v>0.22656171698956912</v>
      </c>
      <c r="G6" s="40">
        <v>0.17300473355888604</v>
      </c>
      <c r="H6" s="40">
        <v>0.17483886097563209</v>
      </c>
      <c r="I6" s="40">
        <v>0.19255298596289727</v>
      </c>
      <c r="J6" s="40">
        <v>0.10585584008229484</v>
      </c>
      <c r="K6" s="48" t="e">
        <f>HLOOKUP('入力シート(太陽光)'!$E$13,$B$2:$J$15,ROW()-1,0)</f>
        <v>#N/A</v>
      </c>
      <c r="M6" s="4" t="s">
        <v>13</v>
      </c>
      <c r="N6" s="40">
        <v>0.14330131579989602</v>
      </c>
      <c r="O6" s="40">
        <v>0.11981846886362971</v>
      </c>
      <c r="P6" s="40">
        <v>0.11588966725397558</v>
      </c>
      <c r="Q6" s="40">
        <v>0.11440285507964018</v>
      </c>
      <c r="R6" s="40">
        <v>6.9747467285170214E-2</v>
      </c>
      <c r="S6" s="40">
        <v>0.18728457980017615</v>
      </c>
      <c r="T6" s="40">
        <v>0.11151328267581773</v>
      </c>
      <c r="U6" s="40">
        <v>0.18464454020540103</v>
      </c>
      <c r="V6" s="40">
        <v>0.12374822487119318</v>
      </c>
      <c r="W6" s="48" t="e">
        <f>HLOOKUP('入力シート(太陽光)'!$E$13,$N$2:$V$15,ROW()-1,0)</f>
        <v>#N/A</v>
      </c>
      <c r="Y6" s="4" t="s">
        <v>13</v>
      </c>
      <c r="Z6" s="40">
        <v>0.52116385743912674</v>
      </c>
      <c r="AA6" s="40">
        <v>0.4999771558617202</v>
      </c>
      <c r="AB6" s="40">
        <v>0.55667209610409596</v>
      </c>
      <c r="AC6" s="40">
        <v>0.49228151425532868</v>
      </c>
      <c r="AD6" s="40">
        <v>0.55258802038193477</v>
      </c>
      <c r="AE6" s="40">
        <v>0.54423439791026185</v>
      </c>
      <c r="AF6" s="40">
        <v>0.35261316138855636</v>
      </c>
      <c r="AG6" s="40">
        <v>0.54602683338942426</v>
      </c>
      <c r="AH6" s="40">
        <v>0.44059380808994386</v>
      </c>
      <c r="AI6" s="48" t="e">
        <f>HLOOKUP('入力シート(太陽光)'!$E$13,$Z$2:$AH$15,ROW()-1,0)</f>
        <v>#N/A</v>
      </c>
    </row>
    <row r="7" spans="1:35" x14ac:dyDescent="0.3">
      <c r="A7" s="4" t="s">
        <v>14</v>
      </c>
      <c r="B7" s="40">
        <v>9.2021892725080726E-2</v>
      </c>
      <c r="C7" s="40">
        <v>0.17574545913534315</v>
      </c>
      <c r="D7" s="40">
        <v>0.20369980038487043</v>
      </c>
      <c r="E7" s="40">
        <v>0.23088677578493264</v>
      </c>
      <c r="F7" s="40">
        <v>0.30180844590918554</v>
      </c>
      <c r="G7" s="40">
        <v>0.23929297066723862</v>
      </c>
      <c r="H7" s="40">
        <v>0.26582322261776947</v>
      </c>
      <c r="I7" s="40">
        <v>0.27134449604932248</v>
      </c>
      <c r="J7" s="40">
        <v>0.11930985823111726</v>
      </c>
      <c r="K7" s="48" t="e">
        <f>HLOOKUP('入力シート(太陽光)'!$E$13,$B$2:$J$15,ROW()-1,0)</f>
        <v>#N/A</v>
      </c>
      <c r="M7" s="4" t="s">
        <v>14</v>
      </c>
      <c r="N7" s="40">
        <v>0.12800315373731502</v>
      </c>
      <c r="O7" s="40">
        <v>9.3495670310585505E-2</v>
      </c>
      <c r="P7" s="40">
        <v>0.15418891837245743</v>
      </c>
      <c r="Q7" s="40">
        <v>0.12655565080155667</v>
      </c>
      <c r="R7" s="40">
        <v>8.0497886914612349E-2</v>
      </c>
      <c r="S7" s="40">
        <v>8.3317513554640565E-2</v>
      </c>
      <c r="T7" s="40">
        <v>7.945997817154267E-2</v>
      </c>
      <c r="U7" s="40">
        <v>8.6639033664470316E-2</v>
      </c>
      <c r="V7" s="40">
        <v>5.5020531394341869E-2</v>
      </c>
      <c r="W7" s="48" t="e">
        <f>HLOOKUP('入力シート(太陽光)'!$E$13,$N$2:$V$15,ROW()-1,0)</f>
        <v>#N/A</v>
      </c>
      <c r="Y7" s="4" t="s">
        <v>14</v>
      </c>
      <c r="Z7" s="40">
        <v>0.37545061381287465</v>
      </c>
      <c r="AA7" s="40">
        <v>0.46400588058553099</v>
      </c>
      <c r="AB7" s="40">
        <v>0.49960776424962061</v>
      </c>
      <c r="AC7" s="40">
        <v>0.51519392177747192</v>
      </c>
      <c r="AD7" s="40">
        <v>0.51577130214585387</v>
      </c>
      <c r="AE7" s="40">
        <v>0.56514530731825863</v>
      </c>
      <c r="AF7" s="40">
        <v>0.45415508474416066</v>
      </c>
      <c r="AG7" s="40">
        <v>0.59667611851333524</v>
      </c>
      <c r="AH7" s="40">
        <v>0.44171747441208864</v>
      </c>
      <c r="AI7" s="48" t="e">
        <f>HLOOKUP('入力シート(太陽光)'!$E$13,$Z$2:$AH$15,ROW()-1,0)</f>
        <v>#N/A</v>
      </c>
    </row>
    <row r="8" spans="1:35" x14ac:dyDescent="0.3">
      <c r="A8" s="4" t="s">
        <v>15</v>
      </c>
      <c r="B8" s="40">
        <v>8.4135538852491559E-2</v>
      </c>
      <c r="C8" s="40">
        <v>0.21382967065388117</v>
      </c>
      <c r="D8" s="40">
        <v>0.21242088540426071</v>
      </c>
      <c r="E8" s="40">
        <v>0.21137851134872496</v>
      </c>
      <c r="F8" s="40">
        <v>0.29943224867335899</v>
      </c>
      <c r="G8" s="40">
        <v>0.23530731862687695</v>
      </c>
      <c r="H8" s="40">
        <v>0.25247977194835525</v>
      </c>
      <c r="I8" s="40">
        <v>0.28272059960060847</v>
      </c>
      <c r="J8" s="40">
        <v>0.11133785193324122</v>
      </c>
      <c r="K8" s="48" t="e">
        <f>HLOOKUP('入力シート(太陽光)'!$E$13,$B$2:$J$15,ROW()-1,0)</f>
        <v>#N/A</v>
      </c>
      <c r="M8" s="4" t="s">
        <v>15</v>
      </c>
      <c r="N8" s="40">
        <v>7.9007996902087124E-2</v>
      </c>
      <c r="O8" s="40">
        <v>0.1141258070480968</v>
      </c>
      <c r="P8" s="40">
        <v>6.8836759411112447E-2</v>
      </c>
      <c r="Q8" s="40">
        <v>0.14708106160419163</v>
      </c>
      <c r="R8" s="40">
        <v>7.1751453435798418E-2</v>
      </c>
      <c r="S8" s="40">
        <v>0.14167882970255607</v>
      </c>
      <c r="T8" s="40">
        <v>9.3861917361184696E-2</v>
      </c>
      <c r="U8" s="40">
        <v>0.13209600988017497</v>
      </c>
      <c r="V8" s="40">
        <v>5.7542010464830276E-2</v>
      </c>
      <c r="W8" s="48" t="e">
        <f>HLOOKUP('入力シート(太陽光)'!$E$13,$N$2:$V$15,ROW()-1,0)</f>
        <v>#N/A</v>
      </c>
      <c r="Y8" s="4" t="s">
        <v>15</v>
      </c>
      <c r="Z8" s="40">
        <v>0.3702463647558461</v>
      </c>
      <c r="AA8" s="40">
        <v>0.41486423165039249</v>
      </c>
      <c r="AB8" s="40">
        <v>0.48247185876481524</v>
      </c>
      <c r="AC8" s="40">
        <v>0.45144121265361398</v>
      </c>
      <c r="AD8" s="40">
        <v>0.42217341166361688</v>
      </c>
      <c r="AE8" s="40">
        <v>0.47191169861967769</v>
      </c>
      <c r="AF8" s="40">
        <v>0.3203537715155324</v>
      </c>
      <c r="AG8" s="40">
        <v>0.48295827166853306</v>
      </c>
      <c r="AH8" s="40">
        <v>0.35621049769352575</v>
      </c>
      <c r="AI8" s="48" t="e">
        <f>HLOOKUP('入力シート(太陽光)'!$E$13,$Z$2:$AH$15,ROW()-1,0)</f>
        <v>#N/A</v>
      </c>
    </row>
    <row r="9" spans="1:35" x14ac:dyDescent="0.3">
      <c r="A9" s="4" t="s">
        <v>16</v>
      </c>
      <c r="B9" s="40">
        <v>5.4749175297383164E-2</v>
      </c>
      <c r="C9" s="40">
        <v>0.13820824285492184</v>
      </c>
      <c r="D9" s="40">
        <v>0.14048841158160871</v>
      </c>
      <c r="E9" s="40">
        <v>0.14929869096602236</v>
      </c>
      <c r="F9" s="40">
        <v>0.19895649118216871</v>
      </c>
      <c r="G9" s="40">
        <v>0.15343215525955251</v>
      </c>
      <c r="H9" s="40">
        <v>0.15859949313381044</v>
      </c>
      <c r="I9" s="40">
        <v>0.18804759991031827</v>
      </c>
      <c r="J9" s="40">
        <v>0.10576185583075627</v>
      </c>
      <c r="K9" s="48" t="e">
        <f>HLOOKUP('入力シート(太陽光)'!$E$13,$B$2:$J$15,ROW()-1,0)</f>
        <v>#N/A</v>
      </c>
      <c r="M9" s="4" t="s">
        <v>16</v>
      </c>
      <c r="N9" s="40">
        <v>0.11006849700696829</v>
      </c>
      <c r="O9" s="40">
        <v>0.13265699109273404</v>
      </c>
      <c r="P9" s="40">
        <v>0.16507564147350001</v>
      </c>
      <c r="Q9" s="40">
        <v>0.11304353502406103</v>
      </c>
      <c r="R9" s="40">
        <v>0.1058677689356002</v>
      </c>
      <c r="S9" s="40">
        <v>0.13330933888560592</v>
      </c>
      <c r="T9" s="40">
        <v>9.5508034932883151E-2</v>
      </c>
      <c r="U9" s="40">
        <v>0.15704036444813446</v>
      </c>
      <c r="V9" s="40">
        <v>6.9882946954272787E-2</v>
      </c>
      <c r="W9" s="48" t="e">
        <f>HLOOKUP('入力シート(太陽光)'!$E$13,$N$2:$V$15,ROW()-1,0)</f>
        <v>#N/A</v>
      </c>
      <c r="Y9" s="4" t="s">
        <v>16</v>
      </c>
      <c r="Z9" s="40">
        <v>0.3044630718978687</v>
      </c>
      <c r="AA9" s="40">
        <v>0.37858264433580291</v>
      </c>
      <c r="AB9" s="40">
        <v>0.47195787572558462</v>
      </c>
      <c r="AC9" s="40">
        <v>0.44837662639476206</v>
      </c>
      <c r="AD9" s="40">
        <v>0.38956498878433921</v>
      </c>
      <c r="AE9" s="40">
        <v>0.43608496897641225</v>
      </c>
      <c r="AF9" s="40">
        <v>0.3635694233434984</v>
      </c>
      <c r="AG9" s="40">
        <v>0.48320487325577138</v>
      </c>
      <c r="AH9" s="40">
        <v>0.36889558997867489</v>
      </c>
      <c r="AI9" s="48" t="e">
        <f>HLOOKUP('入力シート(太陽光)'!$E$13,$Z$2:$AH$15,ROW()-1,0)</f>
        <v>#N/A</v>
      </c>
    </row>
    <row r="10" spans="1:35" x14ac:dyDescent="0.3">
      <c r="A10" s="4" t="s">
        <v>17</v>
      </c>
      <c r="B10" s="40">
        <v>1.1211998738606274E-2</v>
      </c>
      <c r="C10" s="40">
        <v>8.5599201799168009E-2</v>
      </c>
      <c r="D10" s="40">
        <v>8.7732669868104518E-2</v>
      </c>
      <c r="E10" s="40">
        <v>7.9866087722416032E-2</v>
      </c>
      <c r="F10" s="40">
        <v>0.11660736264775003</v>
      </c>
      <c r="G10" s="40">
        <v>9.3722852232453358E-2</v>
      </c>
      <c r="H10" s="40">
        <v>0.10417400429253276</v>
      </c>
      <c r="I10" s="40">
        <v>0.12624446321729049</v>
      </c>
      <c r="J10" s="40">
        <v>7.973640078022505E-2</v>
      </c>
      <c r="K10" s="48" t="e">
        <f>HLOOKUP('入力シート(太陽光)'!$E$13,$B$2:$J$15,ROW()-1,0)</f>
        <v>#N/A</v>
      </c>
      <c r="M10" s="4" t="s">
        <v>17</v>
      </c>
      <c r="N10" s="40">
        <v>0.15077911791632834</v>
      </c>
      <c r="O10" s="40">
        <v>0.19901707310985245</v>
      </c>
      <c r="P10" s="40">
        <v>0.27101684958132599</v>
      </c>
      <c r="Q10" s="40">
        <v>0.15086072435296077</v>
      </c>
      <c r="R10" s="40">
        <v>0.17171564672763959</v>
      </c>
      <c r="S10" s="40">
        <v>0.17653905790155192</v>
      </c>
      <c r="T10" s="40">
        <v>0.13378555997568728</v>
      </c>
      <c r="U10" s="40">
        <v>0.18463634144671603</v>
      </c>
      <c r="V10" s="40">
        <v>0.11489716781084956</v>
      </c>
      <c r="W10" s="48" t="e">
        <f>HLOOKUP('入力シート(太陽光)'!$E$13,$N$2:$V$15,ROW()-1,0)</f>
        <v>#N/A</v>
      </c>
      <c r="Y10" s="4" t="s">
        <v>17</v>
      </c>
      <c r="Z10" s="40">
        <v>0.25903733770079146</v>
      </c>
      <c r="AA10" s="40">
        <v>0.2804107233526395</v>
      </c>
      <c r="AB10" s="40">
        <v>0.36435983586962079</v>
      </c>
      <c r="AC10" s="40">
        <v>0.36081261691954475</v>
      </c>
      <c r="AD10" s="40">
        <v>0.29672517031569873</v>
      </c>
      <c r="AE10" s="40">
        <v>0.31010086029236711</v>
      </c>
      <c r="AF10" s="40">
        <v>0.22989935619156546</v>
      </c>
      <c r="AG10" s="40">
        <v>0.37366240360833158</v>
      </c>
      <c r="AH10" s="40">
        <v>0.27180646726346941</v>
      </c>
      <c r="AI10" s="48" t="e">
        <f>HLOOKUP('入力シート(太陽光)'!$E$13,$Z$2:$AH$15,ROW()-1,0)</f>
        <v>#N/A</v>
      </c>
    </row>
    <row r="11" spans="1:35" x14ac:dyDescent="0.3">
      <c r="A11" s="4" t="s">
        <v>18</v>
      </c>
      <c r="B11" s="40">
        <v>7.3419967529196007E-3</v>
      </c>
      <c r="C11" s="40">
        <v>1.2145923084649009E-2</v>
      </c>
      <c r="D11" s="40">
        <v>5.4881529978057179E-3</v>
      </c>
      <c r="E11" s="40">
        <v>1.8618845262113153E-3</v>
      </c>
      <c r="F11" s="40">
        <v>7.4700824701667608E-3</v>
      </c>
      <c r="G11" s="40">
        <v>1.9936413706645112E-3</v>
      </c>
      <c r="H11" s="40">
        <v>2.5331657798657293E-3</v>
      </c>
      <c r="I11" s="40">
        <v>4.4676946704192925E-3</v>
      </c>
      <c r="J11" s="40">
        <v>2.6340042340561153E-3</v>
      </c>
      <c r="K11" s="48" t="e">
        <f>HLOOKUP('入力シート(太陽光)'!$E$13,$B$2:$J$15,ROW()-1,0)</f>
        <v>#N/A</v>
      </c>
      <c r="M11" s="4" t="s">
        <v>18</v>
      </c>
      <c r="N11" s="40">
        <v>0.23308329037449338</v>
      </c>
      <c r="O11" s="40">
        <v>0.31058444499748578</v>
      </c>
      <c r="P11" s="40">
        <v>0.18828625367314258</v>
      </c>
      <c r="Q11" s="40">
        <v>0.28587626116945364</v>
      </c>
      <c r="R11" s="40">
        <v>0.2509169910388947</v>
      </c>
      <c r="S11" s="40">
        <v>0.25909071702064546</v>
      </c>
      <c r="T11" s="40">
        <v>0.15230737356312343</v>
      </c>
      <c r="U11" s="40">
        <v>0.34904853426604648</v>
      </c>
      <c r="V11" s="40">
        <v>0.19459911565023985</v>
      </c>
      <c r="W11" s="48" t="e">
        <f>HLOOKUP('入力シート(太陽光)'!$E$13,$N$2:$V$15,ROW()-1,0)</f>
        <v>#N/A</v>
      </c>
      <c r="Y11" s="4" t="s">
        <v>18</v>
      </c>
      <c r="Z11" s="40">
        <v>0.25574243798563623</v>
      </c>
      <c r="AA11" s="40">
        <v>0.40482618678364285</v>
      </c>
      <c r="AB11" s="40">
        <v>0.36331124405855086</v>
      </c>
      <c r="AC11" s="40">
        <v>0.28757397511289118</v>
      </c>
      <c r="AD11" s="40">
        <v>0.32631813764937784</v>
      </c>
      <c r="AE11" s="40">
        <v>0.27315367286382769</v>
      </c>
      <c r="AF11" s="40">
        <v>0.17754709669302907</v>
      </c>
      <c r="AG11" s="40">
        <v>0.29652855491048152</v>
      </c>
      <c r="AH11" s="40">
        <v>0.22690064310515007</v>
      </c>
      <c r="AI11" s="48" t="e">
        <f>HLOOKUP('入力シート(太陽光)'!$E$13,$Z$2:$AH$15,ROW()-1,0)</f>
        <v>#N/A</v>
      </c>
    </row>
    <row r="12" spans="1:35" x14ac:dyDescent="0.3">
      <c r="A12" s="4" t="s">
        <v>19</v>
      </c>
      <c r="B12" s="40">
        <v>2.0667941713743351E-3</v>
      </c>
      <c r="C12" s="40">
        <v>2.1892134515534597E-3</v>
      </c>
      <c r="D12" s="40">
        <v>1.4123557241908602E-3</v>
      </c>
      <c r="E12" s="40">
        <v>9.081298454504446E-3</v>
      </c>
      <c r="F12" s="40">
        <v>6.1424413457427341E-3</v>
      </c>
      <c r="G12" s="40">
        <v>9.8820841844707713E-3</v>
      </c>
      <c r="H12" s="40">
        <v>1.0136016947178573E-2</v>
      </c>
      <c r="I12" s="40">
        <v>1.2597490149655749E-2</v>
      </c>
      <c r="J12" s="40">
        <v>7.8277394950098875E-3</v>
      </c>
      <c r="K12" s="48" t="e">
        <f>HLOOKUP('入力シート(太陽光)'!$E$13,$B$2:$J$15,ROW()-1,0)</f>
        <v>#N/A</v>
      </c>
      <c r="M12" s="4" t="s">
        <v>19</v>
      </c>
      <c r="N12" s="40">
        <v>0.3015859917246777</v>
      </c>
      <c r="O12" s="40">
        <v>0.50679300959784379</v>
      </c>
      <c r="P12" s="40">
        <v>0.22519208185303211</v>
      </c>
      <c r="Q12" s="40">
        <v>0.42610180910964734</v>
      </c>
      <c r="R12" s="40">
        <v>0.31060455004620013</v>
      </c>
      <c r="S12" s="40">
        <v>0.37629127443534011</v>
      </c>
      <c r="T12" s="40">
        <v>0.27000824270110491</v>
      </c>
      <c r="U12" s="40">
        <v>0.46847096294568691</v>
      </c>
      <c r="V12" s="40">
        <v>0.28726834857780659</v>
      </c>
      <c r="W12" s="48" t="e">
        <f>HLOOKUP('入力シート(太陽光)'!$E$13,$N$2:$V$15,ROW()-1,0)</f>
        <v>#N/A</v>
      </c>
      <c r="Y12" s="4" t="s">
        <v>19</v>
      </c>
      <c r="Z12" s="40">
        <v>0.26810556164090571</v>
      </c>
      <c r="AA12" s="40">
        <v>0.48995952372597185</v>
      </c>
      <c r="AB12" s="40">
        <v>0.35094286676523079</v>
      </c>
      <c r="AC12" s="40">
        <v>0.28676748973062405</v>
      </c>
      <c r="AD12" s="40">
        <v>0.39685381662852348</v>
      </c>
      <c r="AE12" s="40">
        <v>0.32216953357743</v>
      </c>
      <c r="AF12" s="40">
        <v>0.26207277121951056</v>
      </c>
      <c r="AG12" s="40">
        <v>0.28230088329307995</v>
      </c>
      <c r="AH12" s="40">
        <v>0.20459819729311812</v>
      </c>
      <c r="AI12" s="48" t="e">
        <f>HLOOKUP('入力シート(太陽光)'!$E$13,$Z$2:$AH$15,ROW()-1,0)</f>
        <v>#N/A</v>
      </c>
    </row>
    <row r="13" spans="1:35" x14ac:dyDescent="0.3">
      <c r="A13" s="4" t="s">
        <v>20</v>
      </c>
      <c r="B13" s="40">
        <v>7.5986811091237547E-3</v>
      </c>
      <c r="C13" s="40">
        <v>3.5343292205005566E-2</v>
      </c>
      <c r="D13" s="40">
        <v>2.2458282219096442E-2</v>
      </c>
      <c r="E13" s="40">
        <v>4.883695949286293E-2</v>
      </c>
      <c r="F13" s="40">
        <v>2.5187837087805948E-2</v>
      </c>
      <c r="G13" s="40">
        <v>2.4954569201334448E-2</v>
      </c>
      <c r="H13" s="40">
        <v>3.2218738694233279E-2</v>
      </c>
      <c r="I13" s="40">
        <v>3.562465546709357E-2</v>
      </c>
      <c r="J13" s="40">
        <v>1.800076733228418E-2</v>
      </c>
      <c r="K13" s="48" t="e">
        <f>HLOOKUP('入力シート(太陽光)'!$E$13,$B$2:$J$15,ROW()-1,0)</f>
        <v>#N/A</v>
      </c>
      <c r="L13" s="49"/>
      <c r="M13" s="4" t="s">
        <v>20</v>
      </c>
      <c r="N13" s="40">
        <v>0.19895064200519669</v>
      </c>
      <c r="O13" s="40">
        <v>0.46078318716278976</v>
      </c>
      <c r="P13" s="40">
        <v>0.21963437116303369</v>
      </c>
      <c r="Q13" s="40">
        <v>0.31846063207347164</v>
      </c>
      <c r="R13" s="40">
        <v>0.2470868977319112</v>
      </c>
      <c r="S13" s="40">
        <v>0.37777556894863334</v>
      </c>
      <c r="T13" s="40">
        <v>0.24856943347032265</v>
      </c>
      <c r="U13" s="40">
        <v>0.47161592113616879</v>
      </c>
      <c r="V13" s="40">
        <v>0.23274607854991664</v>
      </c>
      <c r="W13" s="48" t="e">
        <f>HLOOKUP('入力シート(太陽光)'!$E$13,$N$2:$V$15,ROW()-1,0)</f>
        <v>#N/A</v>
      </c>
      <c r="Y13" s="4" t="s">
        <v>20</v>
      </c>
      <c r="Z13" s="40">
        <v>0.23968484300643916</v>
      </c>
      <c r="AA13" s="40">
        <v>0.39799995676662819</v>
      </c>
      <c r="AB13" s="40">
        <v>0.30345735883059993</v>
      </c>
      <c r="AC13" s="40">
        <v>0.22623948556395443</v>
      </c>
      <c r="AD13" s="40">
        <v>0.31560431785153464</v>
      </c>
      <c r="AE13" s="40">
        <v>0.31892373650309153</v>
      </c>
      <c r="AF13" s="40">
        <v>0.32412566148276356</v>
      </c>
      <c r="AG13" s="40">
        <v>0.24255913397068499</v>
      </c>
      <c r="AH13" s="40">
        <v>0.20124395338072781</v>
      </c>
      <c r="AI13" s="48" t="e">
        <f>HLOOKUP('入力シート(太陽光)'!$E$13,$Z$2:$AH$15,ROW()-1,0)</f>
        <v>#N/A</v>
      </c>
    </row>
    <row r="14" spans="1:35" x14ac:dyDescent="0.3">
      <c r="A14" s="4" t="s">
        <v>21</v>
      </c>
      <c r="B14" s="40">
        <v>1.4353839327328866E-2</v>
      </c>
      <c r="C14" s="40">
        <v>1.3007841103352204E-2</v>
      </c>
      <c r="D14" s="40">
        <v>9.0027267623924087E-3</v>
      </c>
      <c r="E14" s="40">
        <v>2.6664563619702708E-2</v>
      </c>
      <c r="F14" s="40">
        <v>1.629379354128788E-2</v>
      </c>
      <c r="G14" s="40">
        <v>2.8054722140442735E-2</v>
      </c>
      <c r="H14" s="40">
        <v>2.4328647095216867E-2</v>
      </c>
      <c r="I14" s="40">
        <v>3.7308146441878021E-2</v>
      </c>
      <c r="J14" s="40">
        <v>1.1587427641451844E-2</v>
      </c>
      <c r="K14" s="48" t="e">
        <f>HLOOKUP('入力シート(太陽光)'!$E$13,$B$2:$J$15,ROW()-1,0)</f>
        <v>#N/A</v>
      </c>
      <c r="M14" s="4" t="s">
        <v>21</v>
      </c>
      <c r="N14" s="40">
        <v>0.27827862439110651</v>
      </c>
      <c r="O14" s="40">
        <v>0.50906375276426763</v>
      </c>
      <c r="P14" s="40">
        <v>0.21584109494145262</v>
      </c>
      <c r="Q14" s="40">
        <v>0.42255497319747526</v>
      </c>
      <c r="R14" s="40">
        <v>0.24878007474676192</v>
      </c>
      <c r="S14" s="40">
        <v>0.41292272624507709</v>
      </c>
      <c r="T14" s="40">
        <v>0.23847185203914603</v>
      </c>
      <c r="U14" s="40">
        <v>0.41334395725196255</v>
      </c>
      <c r="V14" s="40">
        <v>0.23395908532872617</v>
      </c>
      <c r="W14" s="48" t="e">
        <f>HLOOKUP('入力シート(太陽光)'!$E$13,$N$2:$V$15,ROW()-1,0)</f>
        <v>#N/A</v>
      </c>
      <c r="Y14" s="4" t="s">
        <v>21</v>
      </c>
      <c r="Z14" s="40">
        <v>0.23900138118049155</v>
      </c>
      <c r="AA14" s="40">
        <v>0.41707505963866776</v>
      </c>
      <c r="AB14" s="40">
        <v>0.28518421187502607</v>
      </c>
      <c r="AC14" s="40">
        <v>0.25960144561602888</v>
      </c>
      <c r="AD14" s="40">
        <v>0.31930474350758581</v>
      </c>
      <c r="AE14" s="40">
        <v>0.36252625899713925</v>
      </c>
      <c r="AF14" s="40">
        <v>0.39644982473960888</v>
      </c>
      <c r="AG14" s="40">
        <v>0.32203182345589382</v>
      </c>
      <c r="AH14" s="40">
        <v>0.22967617745677618</v>
      </c>
      <c r="AI14" s="48" t="e">
        <f>HLOOKUP('入力シート(太陽光)'!$E$13,$Z$2:$AH$15,ROW()-1,0)</f>
        <v>#N/A</v>
      </c>
    </row>
    <row r="15" spans="1:35" x14ac:dyDescent="0.3">
      <c r="A15" s="4" t="s">
        <v>22</v>
      </c>
      <c r="B15" s="40">
        <v>8.6720566167054081E-3</v>
      </c>
      <c r="C15" s="40">
        <v>1.2849622437861139E-2</v>
      </c>
      <c r="D15" s="40">
        <v>5.6678321897711418E-3</v>
      </c>
      <c r="E15" s="40">
        <v>1.5486162032988705E-2</v>
      </c>
      <c r="F15" s="40">
        <v>3.2153463737098861E-2</v>
      </c>
      <c r="G15" s="40">
        <v>1.8331682836718433E-2</v>
      </c>
      <c r="H15" s="40">
        <v>2.1512651374299571E-2</v>
      </c>
      <c r="I15" s="40">
        <v>3.3712672826015935E-2</v>
      </c>
      <c r="J15" s="40">
        <v>7.4304400428413138E-3</v>
      </c>
      <c r="K15" s="48" t="e">
        <f>HLOOKUP('入力シート(太陽光)'!$E$13,$B$2:$J$15,ROW()-1,0)</f>
        <v>#N/A</v>
      </c>
      <c r="M15" s="4" t="s">
        <v>22</v>
      </c>
      <c r="N15" s="40">
        <v>0.25387589298073998</v>
      </c>
      <c r="O15" s="40">
        <v>0.30250877979823981</v>
      </c>
      <c r="P15" s="40">
        <v>0.31154118575584328</v>
      </c>
      <c r="Q15" s="40">
        <v>0.37989263285957853</v>
      </c>
      <c r="R15" s="40">
        <v>0.22416767312404967</v>
      </c>
      <c r="S15" s="40">
        <v>0.30250372452064317</v>
      </c>
      <c r="T15" s="40">
        <v>0.22717283193963958</v>
      </c>
      <c r="U15" s="40">
        <v>0.41941477966282686</v>
      </c>
      <c r="V15" s="40">
        <v>0.20110635740832847</v>
      </c>
      <c r="W15" s="48" t="e">
        <f>HLOOKUP('入力シート(太陽光)'!$E$13,$N$2:$V$15,ROW()-1,0)</f>
        <v>#N/A</v>
      </c>
      <c r="Y15" s="4" t="s">
        <v>22</v>
      </c>
      <c r="Z15" s="40">
        <v>0.20345500723529333</v>
      </c>
      <c r="AA15" s="40">
        <v>0.47091936848273791</v>
      </c>
      <c r="AB15" s="40">
        <v>0.32647613311516865</v>
      </c>
      <c r="AC15" s="40">
        <v>0.33280073215537526</v>
      </c>
      <c r="AD15" s="40">
        <v>0.41865992409305913</v>
      </c>
      <c r="AE15" s="40">
        <v>0.40284780799166026</v>
      </c>
      <c r="AF15" s="40">
        <v>0.48908228220521827</v>
      </c>
      <c r="AG15" s="40">
        <v>0.46873800925989462</v>
      </c>
      <c r="AH15" s="40">
        <v>0.26664332816708497</v>
      </c>
      <c r="AI15" s="48" t="e">
        <f>HLOOKUP('入力シート(太陽光)'!$E$13,$Z$2:$AH$15,ROW()-1,0)</f>
        <v>#N/A</v>
      </c>
    </row>
    <row r="16" spans="1:35" x14ac:dyDescent="0.3">
      <c r="A16" s="4"/>
      <c r="B16" s="4"/>
      <c r="C16" s="4"/>
      <c r="D16" s="4"/>
      <c r="E16" s="4"/>
      <c r="F16" s="4"/>
      <c r="G16" s="4"/>
      <c r="H16" s="4"/>
      <c r="I16" s="4"/>
      <c r="J16" s="4"/>
      <c r="M16" s="4"/>
      <c r="N16" s="4"/>
      <c r="O16" s="4"/>
      <c r="P16" s="4"/>
      <c r="Q16" s="4"/>
      <c r="R16" s="4"/>
      <c r="S16" s="4"/>
      <c r="T16" s="4"/>
      <c r="U16" s="4"/>
      <c r="V16" s="4"/>
      <c r="Y16" s="4"/>
      <c r="Z16" s="4"/>
      <c r="AA16" s="4"/>
      <c r="AB16" s="4"/>
      <c r="AC16" s="4"/>
      <c r="AD16" s="4"/>
      <c r="AE16" s="4"/>
      <c r="AF16" s="4"/>
      <c r="AG16" s="4"/>
      <c r="AH16" s="4"/>
    </row>
    <row r="17" spans="1:35" x14ac:dyDescent="0.3">
      <c r="A17" s="4"/>
      <c r="B17" s="8" t="s">
        <v>42</v>
      </c>
      <c r="C17" s="4"/>
      <c r="D17" s="4"/>
      <c r="E17" s="4"/>
      <c r="F17" s="4"/>
      <c r="G17" s="4"/>
      <c r="H17" s="4"/>
      <c r="I17" s="4"/>
      <c r="J17" s="4"/>
      <c r="K17" s="9" t="s">
        <v>110</v>
      </c>
      <c r="M17" s="4"/>
      <c r="N17" s="8" t="s">
        <v>42</v>
      </c>
      <c r="O17" s="4"/>
      <c r="P17" s="4"/>
      <c r="Q17" s="4"/>
      <c r="R17" s="4"/>
      <c r="S17" s="4"/>
      <c r="T17" s="4"/>
      <c r="U17" s="4"/>
      <c r="V17" s="4"/>
      <c r="W17" s="9" t="s">
        <v>36</v>
      </c>
      <c r="Y17" s="4"/>
      <c r="Z17" s="8" t="s">
        <v>42</v>
      </c>
      <c r="AA17" s="4"/>
      <c r="AB17" s="4"/>
      <c r="AC17" s="4"/>
      <c r="AD17" s="4"/>
      <c r="AE17" s="4"/>
      <c r="AF17" s="4"/>
      <c r="AG17" s="4"/>
      <c r="AH17" s="4"/>
      <c r="AI17" s="9" t="s">
        <v>36</v>
      </c>
    </row>
    <row r="18" spans="1:35" x14ac:dyDescent="0.3">
      <c r="A18" s="4" t="s">
        <v>11</v>
      </c>
      <c r="B18" s="41">
        <f>IF('入力シート(太陽光)'!$E$13=B$2,B4*'入力シート(太陽光)'!$E$15/1000,0)</f>
        <v>0</v>
      </c>
      <c r="C18" s="41">
        <f>IF('入力シート(太陽光)'!$E$13=C$2,C4*'入力シート(太陽光)'!$E$15/1000,0)</f>
        <v>0</v>
      </c>
      <c r="D18" s="41">
        <f>IF('入力シート(太陽光)'!$E$13=D$2,D4*'入力シート(太陽光)'!$E$15/1000,0)</f>
        <v>0</v>
      </c>
      <c r="E18" s="41">
        <f>IF('入力シート(太陽光)'!$E$13=E$2,E4*'入力シート(太陽光)'!$E$15/1000,0)</f>
        <v>0</v>
      </c>
      <c r="F18" s="41">
        <f>IF('入力シート(太陽光)'!$E$13=F$2,F4*'入力シート(太陽光)'!$E$15/1000,0)</f>
        <v>0</v>
      </c>
      <c r="G18" s="41">
        <f>IF('入力シート(太陽光)'!$E$13=G$2,G4*'入力シート(太陽光)'!$E$15/1000,0)</f>
        <v>0</v>
      </c>
      <c r="H18" s="41">
        <f>IF('入力シート(太陽光)'!$E$13=H$2,H4*'入力シート(太陽光)'!$E$15/1000,0)</f>
        <v>0</v>
      </c>
      <c r="I18" s="41">
        <f>IF('入力シート(太陽光)'!$E$13=I$2,I4*'入力シート(太陽光)'!$E$15/1000,0)</f>
        <v>0</v>
      </c>
      <c r="J18" s="41">
        <f>IF('入力シート(太陽光)'!$E$13=J$2,J4*'入力シート(太陽光)'!$E$15/1000,0)</f>
        <v>0</v>
      </c>
      <c r="K18" s="42">
        <f>SUM(B18:J18)*1000</f>
        <v>0</v>
      </c>
      <c r="M18" s="4" t="s">
        <v>11</v>
      </c>
      <c r="N18" s="41">
        <f>IF('入力シート(風力)'!$E$13=N$2,N4*'入力シート(風力)'!$E$15/1000,0)</f>
        <v>0</v>
      </c>
      <c r="O18" s="41">
        <f>IF('入力シート(風力)'!$E$13=O$2,O4*'入力シート(風力)'!$E$15/1000,0)</f>
        <v>0</v>
      </c>
      <c r="P18" s="41">
        <f>IF('入力シート(風力)'!$E$13=P$2,P4*'入力シート(風力)'!$E$15/1000,0)</f>
        <v>0</v>
      </c>
      <c r="Q18" s="41">
        <f>IF('入力シート(風力)'!$E$13=Q$2,Q4*'入力シート(風力)'!$E$15/1000,0)</f>
        <v>0</v>
      </c>
      <c r="R18" s="41">
        <f>IF('入力シート(風力)'!$E$13=R$2,R4*'入力シート(風力)'!$E$15/1000,0)</f>
        <v>0</v>
      </c>
      <c r="S18" s="41">
        <f>IF('入力シート(風力)'!$E$13=S$2,S4*'入力シート(風力)'!$E$15/1000,0)</f>
        <v>0</v>
      </c>
      <c r="T18" s="41">
        <f>IF('入力シート(風力)'!$E$13=T$2,T4*'入力シート(風力)'!$E$15/1000,0)</f>
        <v>0</v>
      </c>
      <c r="U18" s="41">
        <f>IF('入力シート(風力)'!$E$13=U$2,U4*'入力シート(風力)'!$E$15/1000,0)</f>
        <v>0</v>
      </c>
      <c r="V18" s="41">
        <f>IF('入力シート(風力)'!$E$13=V$2,V4*'入力シート(風力)'!$E$15/1000,0)</f>
        <v>0</v>
      </c>
      <c r="W18" s="43">
        <f>SUM(N18:V18)*1000</f>
        <v>0</v>
      </c>
      <c r="Y18" s="4" t="s">
        <v>11</v>
      </c>
      <c r="Z18" s="41">
        <f>IF('入力シート(水力)'!$E$13=Z$2,Z4*'入力シート(水力)'!$E$15/1000,0)</f>
        <v>0</v>
      </c>
      <c r="AA18" s="41">
        <f>IF('入力シート(水力)'!$E$13=AA$2,AA4*'入力シート(水力)'!$E$15/1000,0)</f>
        <v>0</v>
      </c>
      <c r="AB18" s="41">
        <f>IF('入力シート(水力)'!$E$13=AB$2,AB4*'入力シート(水力)'!$E$15/1000,0)</f>
        <v>0</v>
      </c>
      <c r="AC18" s="41">
        <f>IF('入力シート(水力)'!$E$13=AC$2,AC4*'入力シート(水力)'!$E$15/1000,0)</f>
        <v>0</v>
      </c>
      <c r="AD18" s="41">
        <f>IF('入力シート(水力)'!$E$13=AD$2,AD4*'入力シート(水力)'!$E$15/1000,0)</f>
        <v>0</v>
      </c>
      <c r="AE18" s="41">
        <f>IF('入力シート(水力)'!$E$13=AE$2,AE4*'入力シート(水力)'!$E$15/1000,0)</f>
        <v>0</v>
      </c>
      <c r="AF18" s="41">
        <f>IF('入力シート(水力)'!$E$13=AF$2,AF4*'入力シート(水力)'!$E$15/1000,0)</f>
        <v>0</v>
      </c>
      <c r="AG18" s="41">
        <f>IF('入力シート(水力)'!$E$13=AG$2,AG4*'入力シート(水力)'!$E$15/1000,0)</f>
        <v>0</v>
      </c>
      <c r="AH18" s="41">
        <f>IF('入力シート(水力)'!$E$13=AH$2,AH4*'入力シート(水力)'!$E$15/1000,0)</f>
        <v>0</v>
      </c>
      <c r="AI18" s="44">
        <f>SUM(Z18:AH18)*1000</f>
        <v>0</v>
      </c>
    </row>
    <row r="19" spans="1:35" x14ac:dyDescent="0.3">
      <c r="A19" s="4" t="s">
        <v>12</v>
      </c>
      <c r="B19" s="41">
        <f>IF('入力シート(太陽光)'!$E$13=B$2,B5*'入力シート(太陽光)'!$E$15/1000,0)</f>
        <v>0</v>
      </c>
      <c r="C19" s="41">
        <f>IF('入力シート(太陽光)'!$E$13=C$2,C5*'入力シート(太陽光)'!$E$15/1000,0)</f>
        <v>0</v>
      </c>
      <c r="D19" s="41">
        <f>IF('入力シート(太陽光)'!$E$13=D$2,D5*'入力シート(太陽光)'!$E$15/1000,0)</f>
        <v>0</v>
      </c>
      <c r="E19" s="41">
        <f>IF('入力シート(太陽光)'!$E$13=E$2,E5*'入力シート(太陽光)'!$E$15/1000,0)</f>
        <v>0</v>
      </c>
      <c r="F19" s="41">
        <f>IF('入力シート(太陽光)'!$E$13=F$2,F5*'入力シート(太陽光)'!$E$15/1000,0)</f>
        <v>0</v>
      </c>
      <c r="G19" s="41">
        <f>IF('入力シート(太陽光)'!$E$13=G$2,G5*'入力シート(太陽光)'!$E$15/1000,0)</f>
        <v>0</v>
      </c>
      <c r="H19" s="41">
        <f>IF('入力シート(太陽光)'!$E$13=H$2,H5*'入力シート(太陽光)'!$E$15/1000,0)</f>
        <v>0</v>
      </c>
      <c r="I19" s="41">
        <f>IF('入力シート(太陽光)'!$E$13=I$2,I5*'入力シート(太陽光)'!$E$15/1000,0)</f>
        <v>0</v>
      </c>
      <c r="J19" s="41">
        <f>IF('入力シート(太陽光)'!$E$13=J$2,J5*'入力シート(太陽光)'!$E$15/1000,0)</f>
        <v>0</v>
      </c>
      <c r="K19" s="42">
        <f t="shared" ref="K19:K29" si="0">SUM(B19:J19)*1000</f>
        <v>0</v>
      </c>
      <c r="M19" s="4" t="s">
        <v>12</v>
      </c>
      <c r="N19" s="41">
        <f>IF('入力シート(風力)'!$E$13=N$2,N5*'入力シート(風力)'!$E$15/1000,0)</f>
        <v>0</v>
      </c>
      <c r="O19" s="41">
        <f>IF('入力シート(風力)'!$E$13=O$2,O5*'入力シート(風力)'!$E$15/1000,0)</f>
        <v>0</v>
      </c>
      <c r="P19" s="41">
        <f>IF('入力シート(風力)'!$E$13=P$2,P5*'入力シート(風力)'!$E$15/1000,0)</f>
        <v>0</v>
      </c>
      <c r="Q19" s="41">
        <f>IF('入力シート(風力)'!$E$13=Q$2,Q5*'入力シート(風力)'!$E$15/1000,0)</f>
        <v>0</v>
      </c>
      <c r="R19" s="41">
        <f>IF('入力シート(風力)'!$E$13=R$2,R5*'入力シート(風力)'!$E$15/1000,0)</f>
        <v>0</v>
      </c>
      <c r="S19" s="41">
        <f>IF('入力シート(風力)'!$E$13=S$2,S5*'入力シート(風力)'!$E$15/1000,0)</f>
        <v>0</v>
      </c>
      <c r="T19" s="41">
        <f>IF('入力シート(風力)'!$E$13=T$2,T5*'入力シート(風力)'!$E$15/1000,0)</f>
        <v>0</v>
      </c>
      <c r="U19" s="41">
        <f>IF('入力シート(風力)'!$E$13=U$2,U5*'入力シート(風力)'!$E$15/1000,0)</f>
        <v>0</v>
      </c>
      <c r="V19" s="41">
        <f>IF('入力シート(風力)'!$E$13=V$2,V5*'入力シート(風力)'!$E$15/1000,0)</f>
        <v>0</v>
      </c>
      <c r="W19" s="43">
        <f t="shared" ref="W19:W29" si="1">SUM(N19:V19)*1000</f>
        <v>0</v>
      </c>
      <c r="Y19" s="4" t="s">
        <v>12</v>
      </c>
      <c r="Z19" s="41">
        <f>IF('入力シート(水力)'!$E$13=Z$2,Z5*'入力シート(水力)'!$E$15/1000,0)</f>
        <v>0</v>
      </c>
      <c r="AA19" s="41">
        <f>IF('入力シート(水力)'!$E$13=AA$2,AA5*'入力シート(水力)'!$E$15/1000,0)</f>
        <v>0</v>
      </c>
      <c r="AB19" s="41">
        <f>IF('入力シート(水力)'!$E$13=AB$2,AB5*'入力シート(水力)'!$E$15/1000,0)</f>
        <v>0</v>
      </c>
      <c r="AC19" s="41">
        <f>IF('入力シート(水力)'!$E$13=AC$2,AC5*'入力シート(水力)'!$E$15/1000,0)</f>
        <v>0</v>
      </c>
      <c r="AD19" s="41">
        <f>IF('入力シート(水力)'!$E$13=AD$2,AD5*'入力シート(水力)'!$E$15/1000,0)</f>
        <v>0</v>
      </c>
      <c r="AE19" s="41">
        <f>IF('入力シート(水力)'!$E$13=AE$2,AE5*'入力シート(水力)'!$E$15/1000,0)</f>
        <v>0</v>
      </c>
      <c r="AF19" s="41">
        <f>IF('入力シート(水力)'!$E$13=AF$2,AF5*'入力シート(水力)'!$E$15/1000,0)</f>
        <v>0</v>
      </c>
      <c r="AG19" s="41">
        <f>IF('入力シート(水力)'!$E$13=AG$2,AG5*'入力シート(水力)'!$E$15/1000,0)</f>
        <v>0</v>
      </c>
      <c r="AH19" s="41">
        <f>IF('入力シート(水力)'!$E$13=AH$2,AH5*'入力シート(水力)'!$E$15/1000,0)</f>
        <v>0</v>
      </c>
      <c r="AI19" s="44">
        <f t="shared" ref="AI19:AI29" si="2">SUM(Z19:AH19)*1000</f>
        <v>0</v>
      </c>
    </row>
    <row r="20" spans="1:35" x14ac:dyDescent="0.3">
      <c r="A20" s="4" t="s">
        <v>13</v>
      </c>
      <c r="B20" s="41">
        <f>IF('入力シート(太陽光)'!$E$13=B$2,B6*'入力シート(太陽光)'!$E$15/1000,0)</f>
        <v>0</v>
      </c>
      <c r="C20" s="41">
        <f>IF('入力シート(太陽光)'!$E$13=C$2,C6*'入力シート(太陽光)'!$E$15/1000,0)</f>
        <v>0</v>
      </c>
      <c r="D20" s="41">
        <f>IF('入力シート(太陽光)'!$E$13=D$2,D6*'入力シート(太陽光)'!$E$15/1000,0)</f>
        <v>0</v>
      </c>
      <c r="E20" s="41">
        <f>IF('入力シート(太陽光)'!$E$13=E$2,E6*'入力シート(太陽光)'!$E$15/1000,0)</f>
        <v>0</v>
      </c>
      <c r="F20" s="41">
        <f>IF('入力シート(太陽光)'!$E$13=F$2,F6*'入力シート(太陽光)'!$E$15/1000,0)</f>
        <v>0</v>
      </c>
      <c r="G20" s="41">
        <f>IF('入力シート(太陽光)'!$E$13=G$2,G6*'入力シート(太陽光)'!$E$15/1000,0)</f>
        <v>0</v>
      </c>
      <c r="H20" s="41">
        <f>IF('入力シート(太陽光)'!$E$13=H$2,H6*'入力シート(太陽光)'!$E$15/1000,0)</f>
        <v>0</v>
      </c>
      <c r="I20" s="41">
        <f>IF('入力シート(太陽光)'!$E$13=I$2,I6*'入力シート(太陽光)'!$E$15/1000,0)</f>
        <v>0</v>
      </c>
      <c r="J20" s="41">
        <f>IF('入力シート(太陽光)'!$E$13=J$2,J6*'入力シート(太陽光)'!$E$15/1000,0)</f>
        <v>0</v>
      </c>
      <c r="K20" s="42">
        <f t="shared" si="0"/>
        <v>0</v>
      </c>
      <c r="M20" s="4" t="s">
        <v>13</v>
      </c>
      <c r="N20" s="41">
        <f>IF('入力シート(風力)'!$E$13=N$2,N6*'入力シート(風力)'!$E$15/1000,0)</f>
        <v>0</v>
      </c>
      <c r="O20" s="41">
        <f>IF('入力シート(風力)'!$E$13=O$2,O6*'入力シート(風力)'!$E$15/1000,0)</f>
        <v>0</v>
      </c>
      <c r="P20" s="41">
        <f>IF('入力シート(風力)'!$E$13=P$2,P6*'入力シート(風力)'!$E$15/1000,0)</f>
        <v>0</v>
      </c>
      <c r="Q20" s="41">
        <f>IF('入力シート(風力)'!$E$13=Q$2,Q6*'入力シート(風力)'!$E$15/1000,0)</f>
        <v>0</v>
      </c>
      <c r="R20" s="41">
        <f>IF('入力シート(風力)'!$E$13=R$2,R6*'入力シート(風力)'!$E$15/1000,0)</f>
        <v>0</v>
      </c>
      <c r="S20" s="41">
        <f>IF('入力シート(風力)'!$E$13=S$2,S6*'入力シート(風力)'!$E$15/1000,0)</f>
        <v>0</v>
      </c>
      <c r="T20" s="41">
        <f>IF('入力シート(風力)'!$E$13=T$2,T6*'入力シート(風力)'!$E$15/1000,0)</f>
        <v>0</v>
      </c>
      <c r="U20" s="41">
        <f>IF('入力シート(風力)'!$E$13=U$2,U6*'入力シート(風力)'!$E$15/1000,0)</f>
        <v>0</v>
      </c>
      <c r="V20" s="41">
        <f>IF('入力シート(風力)'!$E$13=V$2,V6*'入力シート(風力)'!$E$15/1000,0)</f>
        <v>0</v>
      </c>
      <c r="W20" s="43">
        <f t="shared" si="1"/>
        <v>0</v>
      </c>
      <c r="Y20" s="4" t="s">
        <v>13</v>
      </c>
      <c r="Z20" s="41">
        <f>IF('入力シート(水力)'!$E$13=Z$2,Z6*'入力シート(水力)'!$E$15/1000,0)</f>
        <v>0</v>
      </c>
      <c r="AA20" s="41">
        <f>IF('入力シート(水力)'!$E$13=AA$2,AA6*'入力シート(水力)'!$E$15/1000,0)</f>
        <v>0</v>
      </c>
      <c r="AB20" s="41">
        <f>IF('入力シート(水力)'!$E$13=AB$2,AB6*'入力シート(水力)'!$E$15/1000,0)</f>
        <v>0</v>
      </c>
      <c r="AC20" s="41">
        <f>IF('入力シート(水力)'!$E$13=AC$2,AC6*'入力シート(水力)'!$E$15/1000,0)</f>
        <v>0</v>
      </c>
      <c r="AD20" s="41">
        <f>IF('入力シート(水力)'!$E$13=AD$2,AD6*'入力シート(水力)'!$E$15/1000,0)</f>
        <v>0</v>
      </c>
      <c r="AE20" s="41">
        <f>IF('入力シート(水力)'!$E$13=AE$2,AE6*'入力シート(水力)'!$E$15/1000,0)</f>
        <v>0</v>
      </c>
      <c r="AF20" s="41">
        <f>IF('入力シート(水力)'!$E$13=AF$2,AF6*'入力シート(水力)'!$E$15/1000,0)</f>
        <v>0</v>
      </c>
      <c r="AG20" s="41">
        <f>IF('入力シート(水力)'!$E$13=AG$2,AG6*'入力シート(水力)'!$E$15/1000,0)</f>
        <v>0</v>
      </c>
      <c r="AH20" s="41">
        <f>IF('入力シート(水力)'!$E$13=AH$2,AH6*'入力シート(水力)'!$E$15/1000,0)</f>
        <v>0</v>
      </c>
      <c r="AI20" s="44">
        <f t="shared" si="2"/>
        <v>0</v>
      </c>
    </row>
    <row r="21" spans="1:35" x14ac:dyDescent="0.3">
      <c r="A21" s="4" t="s">
        <v>14</v>
      </c>
      <c r="B21" s="41">
        <f>IF('入力シート(太陽光)'!$E$13=B$2,B7*'入力シート(太陽光)'!$E$15/1000,0)</f>
        <v>0</v>
      </c>
      <c r="C21" s="41">
        <f>IF('入力シート(太陽光)'!$E$13=C$2,C7*'入力シート(太陽光)'!$E$15/1000,0)</f>
        <v>0</v>
      </c>
      <c r="D21" s="41">
        <f>IF('入力シート(太陽光)'!$E$13=D$2,D7*'入力シート(太陽光)'!$E$15/1000,0)</f>
        <v>0</v>
      </c>
      <c r="E21" s="41">
        <f>IF('入力シート(太陽光)'!$E$13=E$2,E7*'入力シート(太陽光)'!$E$15/1000,0)</f>
        <v>0</v>
      </c>
      <c r="F21" s="41">
        <f>IF('入力シート(太陽光)'!$E$13=F$2,F7*'入力シート(太陽光)'!$E$15/1000,0)</f>
        <v>0</v>
      </c>
      <c r="G21" s="41">
        <f>IF('入力シート(太陽光)'!$E$13=G$2,G7*'入力シート(太陽光)'!$E$15/1000,0)</f>
        <v>0</v>
      </c>
      <c r="H21" s="41">
        <f>IF('入力シート(太陽光)'!$E$13=H$2,H7*'入力シート(太陽光)'!$E$15/1000,0)</f>
        <v>0</v>
      </c>
      <c r="I21" s="41">
        <f>IF('入力シート(太陽光)'!$E$13=I$2,I7*'入力シート(太陽光)'!$E$15/1000,0)</f>
        <v>0</v>
      </c>
      <c r="J21" s="41">
        <f>IF('入力シート(太陽光)'!$E$13=J$2,J7*'入力シート(太陽光)'!$E$15/1000,0)</f>
        <v>0</v>
      </c>
      <c r="K21" s="42">
        <f t="shared" si="0"/>
        <v>0</v>
      </c>
      <c r="M21" s="4" t="s">
        <v>14</v>
      </c>
      <c r="N21" s="41">
        <f>IF('入力シート(風力)'!$E$13=N$2,N7*'入力シート(風力)'!$E$15/1000,0)</f>
        <v>0</v>
      </c>
      <c r="O21" s="41">
        <f>IF('入力シート(風力)'!$E$13=O$2,O7*'入力シート(風力)'!$E$15/1000,0)</f>
        <v>0</v>
      </c>
      <c r="P21" s="41">
        <f>IF('入力シート(風力)'!$E$13=P$2,P7*'入力シート(風力)'!$E$15/1000,0)</f>
        <v>0</v>
      </c>
      <c r="Q21" s="41">
        <f>IF('入力シート(風力)'!$E$13=Q$2,Q7*'入力シート(風力)'!$E$15/1000,0)</f>
        <v>0</v>
      </c>
      <c r="R21" s="41">
        <f>IF('入力シート(風力)'!$E$13=R$2,R7*'入力シート(風力)'!$E$15/1000,0)</f>
        <v>0</v>
      </c>
      <c r="S21" s="41">
        <f>IF('入力シート(風力)'!$E$13=S$2,S7*'入力シート(風力)'!$E$15/1000,0)</f>
        <v>0</v>
      </c>
      <c r="T21" s="41">
        <f>IF('入力シート(風力)'!$E$13=T$2,T7*'入力シート(風力)'!$E$15/1000,0)</f>
        <v>0</v>
      </c>
      <c r="U21" s="41">
        <f>IF('入力シート(風力)'!$E$13=U$2,U7*'入力シート(風力)'!$E$15/1000,0)</f>
        <v>0</v>
      </c>
      <c r="V21" s="41">
        <f>IF('入力シート(風力)'!$E$13=V$2,V7*'入力シート(風力)'!$E$15/1000,0)</f>
        <v>0</v>
      </c>
      <c r="W21" s="43">
        <f t="shared" si="1"/>
        <v>0</v>
      </c>
      <c r="Y21" s="4" t="s">
        <v>14</v>
      </c>
      <c r="Z21" s="41">
        <f>IF('入力シート(水力)'!$E$13=Z$2,Z7*'入力シート(水力)'!$E$15/1000,0)</f>
        <v>0</v>
      </c>
      <c r="AA21" s="41">
        <f>IF('入力シート(水力)'!$E$13=AA$2,AA7*'入力シート(水力)'!$E$15/1000,0)</f>
        <v>0</v>
      </c>
      <c r="AB21" s="41">
        <f>IF('入力シート(水力)'!$E$13=AB$2,AB7*'入力シート(水力)'!$E$15/1000,0)</f>
        <v>0</v>
      </c>
      <c r="AC21" s="41">
        <f>IF('入力シート(水力)'!$E$13=AC$2,AC7*'入力シート(水力)'!$E$15/1000,0)</f>
        <v>0</v>
      </c>
      <c r="AD21" s="41">
        <f>IF('入力シート(水力)'!$E$13=AD$2,AD7*'入力シート(水力)'!$E$15/1000,0)</f>
        <v>0</v>
      </c>
      <c r="AE21" s="41">
        <f>IF('入力シート(水力)'!$E$13=AE$2,AE7*'入力シート(水力)'!$E$15/1000,0)</f>
        <v>0</v>
      </c>
      <c r="AF21" s="41">
        <f>IF('入力シート(水力)'!$E$13=AF$2,AF7*'入力シート(水力)'!$E$15/1000,0)</f>
        <v>0</v>
      </c>
      <c r="AG21" s="41">
        <f>IF('入力シート(水力)'!$E$13=AG$2,AG7*'入力シート(水力)'!$E$15/1000,0)</f>
        <v>0</v>
      </c>
      <c r="AH21" s="41">
        <f>IF('入力シート(水力)'!$E$13=AH$2,AH7*'入力シート(水力)'!$E$15/1000,0)</f>
        <v>0</v>
      </c>
      <c r="AI21" s="44">
        <f t="shared" si="2"/>
        <v>0</v>
      </c>
    </row>
    <row r="22" spans="1:35" x14ac:dyDescent="0.3">
      <c r="A22" s="4" t="s">
        <v>15</v>
      </c>
      <c r="B22" s="41">
        <f>IF('入力シート(太陽光)'!$E$13=B$2,B8*'入力シート(太陽光)'!$E$15/1000,0)</f>
        <v>0</v>
      </c>
      <c r="C22" s="41">
        <f>IF('入力シート(太陽光)'!$E$13=C$2,C8*'入力シート(太陽光)'!$E$15/1000,0)</f>
        <v>0</v>
      </c>
      <c r="D22" s="41">
        <f>IF('入力シート(太陽光)'!$E$13=D$2,D8*'入力シート(太陽光)'!$E$15/1000,0)</f>
        <v>0</v>
      </c>
      <c r="E22" s="41">
        <f>IF('入力シート(太陽光)'!$E$13=E$2,E8*'入力シート(太陽光)'!$E$15/1000,0)</f>
        <v>0</v>
      </c>
      <c r="F22" s="41">
        <f>IF('入力シート(太陽光)'!$E$13=F$2,F8*'入力シート(太陽光)'!$E$15/1000,0)</f>
        <v>0</v>
      </c>
      <c r="G22" s="41">
        <f>IF('入力シート(太陽光)'!$E$13=G$2,G8*'入力シート(太陽光)'!$E$15/1000,0)</f>
        <v>0</v>
      </c>
      <c r="H22" s="41">
        <f>IF('入力シート(太陽光)'!$E$13=H$2,H8*'入力シート(太陽光)'!$E$15/1000,0)</f>
        <v>0</v>
      </c>
      <c r="I22" s="41">
        <f>IF('入力シート(太陽光)'!$E$13=I$2,I8*'入力シート(太陽光)'!$E$15/1000,0)</f>
        <v>0</v>
      </c>
      <c r="J22" s="41">
        <f>IF('入力シート(太陽光)'!$E$13=J$2,J8*'入力シート(太陽光)'!$E$15/1000,0)</f>
        <v>0</v>
      </c>
      <c r="K22" s="42">
        <f t="shared" si="0"/>
        <v>0</v>
      </c>
      <c r="M22" s="4" t="s">
        <v>15</v>
      </c>
      <c r="N22" s="41">
        <f>IF('入力シート(風力)'!$E$13=N$2,N8*'入力シート(風力)'!$E$15/1000,0)</f>
        <v>0</v>
      </c>
      <c r="O22" s="41">
        <f>IF('入力シート(風力)'!$E$13=O$2,O8*'入力シート(風力)'!$E$15/1000,0)</f>
        <v>0</v>
      </c>
      <c r="P22" s="41">
        <f>IF('入力シート(風力)'!$E$13=P$2,P8*'入力シート(風力)'!$E$15/1000,0)</f>
        <v>0</v>
      </c>
      <c r="Q22" s="41">
        <f>IF('入力シート(風力)'!$E$13=Q$2,Q8*'入力シート(風力)'!$E$15/1000,0)</f>
        <v>0</v>
      </c>
      <c r="R22" s="41">
        <f>IF('入力シート(風力)'!$E$13=R$2,R8*'入力シート(風力)'!$E$15/1000,0)</f>
        <v>0</v>
      </c>
      <c r="S22" s="41">
        <f>IF('入力シート(風力)'!$E$13=S$2,S8*'入力シート(風力)'!$E$15/1000,0)</f>
        <v>0</v>
      </c>
      <c r="T22" s="41">
        <f>IF('入力シート(風力)'!$E$13=T$2,T8*'入力シート(風力)'!$E$15/1000,0)</f>
        <v>0</v>
      </c>
      <c r="U22" s="41">
        <f>IF('入力シート(風力)'!$E$13=U$2,U8*'入力シート(風力)'!$E$15/1000,0)</f>
        <v>0</v>
      </c>
      <c r="V22" s="41">
        <f>IF('入力シート(風力)'!$E$13=V$2,V8*'入力シート(風力)'!$E$15/1000,0)</f>
        <v>0</v>
      </c>
      <c r="W22" s="43">
        <f t="shared" si="1"/>
        <v>0</v>
      </c>
      <c r="Y22" s="4" t="s">
        <v>15</v>
      </c>
      <c r="Z22" s="41">
        <f>IF('入力シート(水力)'!$E$13=Z$2,Z8*'入力シート(水力)'!$E$15/1000,0)</f>
        <v>0</v>
      </c>
      <c r="AA22" s="41">
        <f>IF('入力シート(水力)'!$E$13=AA$2,AA8*'入力シート(水力)'!$E$15/1000,0)</f>
        <v>0</v>
      </c>
      <c r="AB22" s="41">
        <f>IF('入力シート(水力)'!$E$13=AB$2,AB8*'入力シート(水力)'!$E$15/1000,0)</f>
        <v>0</v>
      </c>
      <c r="AC22" s="41">
        <f>IF('入力シート(水力)'!$E$13=AC$2,AC8*'入力シート(水力)'!$E$15/1000,0)</f>
        <v>0</v>
      </c>
      <c r="AD22" s="41">
        <f>IF('入力シート(水力)'!$E$13=AD$2,AD8*'入力シート(水力)'!$E$15/1000,0)</f>
        <v>0</v>
      </c>
      <c r="AE22" s="41">
        <f>IF('入力シート(水力)'!$E$13=AE$2,AE8*'入力シート(水力)'!$E$15/1000,0)</f>
        <v>0</v>
      </c>
      <c r="AF22" s="41">
        <f>IF('入力シート(水力)'!$E$13=AF$2,AF8*'入力シート(水力)'!$E$15/1000,0)</f>
        <v>0</v>
      </c>
      <c r="AG22" s="41">
        <f>IF('入力シート(水力)'!$E$13=AG$2,AG8*'入力シート(水力)'!$E$15/1000,0)</f>
        <v>0</v>
      </c>
      <c r="AH22" s="41">
        <f>IF('入力シート(水力)'!$E$13=AH$2,AH8*'入力シート(水力)'!$E$15/1000,0)</f>
        <v>0</v>
      </c>
      <c r="AI22" s="44">
        <f t="shared" si="2"/>
        <v>0</v>
      </c>
    </row>
    <row r="23" spans="1:35" x14ac:dyDescent="0.3">
      <c r="A23" s="4" t="s">
        <v>16</v>
      </c>
      <c r="B23" s="41">
        <f>IF('入力シート(太陽光)'!$E$13=B$2,B9*'入力シート(太陽光)'!$E$15/1000,0)</f>
        <v>0</v>
      </c>
      <c r="C23" s="41">
        <f>IF('入力シート(太陽光)'!$E$13=C$2,C9*'入力シート(太陽光)'!$E$15/1000,0)</f>
        <v>0</v>
      </c>
      <c r="D23" s="41">
        <f>IF('入力シート(太陽光)'!$E$13=D$2,D9*'入力シート(太陽光)'!$E$15/1000,0)</f>
        <v>0</v>
      </c>
      <c r="E23" s="41">
        <f>IF('入力シート(太陽光)'!$E$13=E$2,E9*'入力シート(太陽光)'!$E$15/1000,0)</f>
        <v>0</v>
      </c>
      <c r="F23" s="41">
        <f>IF('入力シート(太陽光)'!$E$13=F$2,F9*'入力シート(太陽光)'!$E$15/1000,0)</f>
        <v>0</v>
      </c>
      <c r="G23" s="41">
        <f>IF('入力シート(太陽光)'!$E$13=G$2,G9*'入力シート(太陽光)'!$E$15/1000,0)</f>
        <v>0</v>
      </c>
      <c r="H23" s="41">
        <f>IF('入力シート(太陽光)'!$E$13=H$2,H9*'入力シート(太陽光)'!$E$15/1000,0)</f>
        <v>0</v>
      </c>
      <c r="I23" s="41">
        <f>IF('入力シート(太陽光)'!$E$13=I$2,I9*'入力シート(太陽光)'!$E$15/1000,0)</f>
        <v>0</v>
      </c>
      <c r="J23" s="41">
        <f>IF('入力シート(太陽光)'!$E$13=J$2,J9*'入力シート(太陽光)'!$E$15/1000,0)</f>
        <v>0</v>
      </c>
      <c r="K23" s="42">
        <f t="shared" si="0"/>
        <v>0</v>
      </c>
      <c r="M23" s="4" t="s">
        <v>16</v>
      </c>
      <c r="N23" s="41">
        <f>IF('入力シート(風力)'!$E$13=N$2,N9*'入力シート(風力)'!$E$15/1000,0)</f>
        <v>0</v>
      </c>
      <c r="O23" s="41">
        <f>IF('入力シート(風力)'!$E$13=O$2,O9*'入力シート(風力)'!$E$15/1000,0)</f>
        <v>0</v>
      </c>
      <c r="P23" s="41">
        <f>IF('入力シート(風力)'!$E$13=P$2,P9*'入力シート(風力)'!$E$15/1000,0)</f>
        <v>0</v>
      </c>
      <c r="Q23" s="41">
        <f>IF('入力シート(風力)'!$E$13=Q$2,Q9*'入力シート(風力)'!$E$15/1000,0)</f>
        <v>0</v>
      </c>
      <c r="R23" s="41">
        <f>IF('入力シート(風力)'!$E$13=R$2,R9*'入力シート(風力)'!$E$15/1000,0)</f>
        <v>0</v>
      </c>
      <c r="S23" s="41">
        <f>IF('入力シート(風力)'!$E$13=S$2,S9*'入力シート(風力)'!$E$15/1000,0)</f>
        <v>0</v>
      </c>
      <c r="T23" s="41">
        <f>IF('入力シート(風力)'!$E$13=T$2,T9*'入力シート(風力)'!$E$15/1000,0)</f>
        <v>0</v>
      </c>
      <c r="U23" s="41">
        <f>IF('入力シート(風力)'!$E$13=U$2,U9*'入力シート(風力)'!$E$15/1000,0)</f>
        <v>0</v>
      </c>
      <c r="V23" s="41">
        <f>IF('入力シート(風力)'!$E$13=V$2,V9*'入力シート(風力)'!$E$15/1000,0)</f>
        <v>0</v>
      </c>
      <c r="W23" s="43">
        <f t="shared" si="1"/>
        <v>0</v>
      </c>
      <c r="Y23" s="4" t="s">
        <v>16</v>
      </c>
      <c r="Z23" s="41">
        <f>IF('入力シート(水力)'!$E$13=Z$2,Z9*'入力シート(水力)'!$E$15/1000,0)</f>
        <v>0</v>
      </c>
      <c r="AA23" s="41">
        <f>IF('入力シート(水力)'!$E$13=AA$2,AA9*'入力シート(水力)'!$E$15/1000,0)</f>
        <v>0</v>
      </c>
      <c r="AB23" s="41">
        <f>IF('入力シート(水力)'!$E$13=AB$2,AB9*'入力シート(水力)'!$E$15/1000,0)</f>
        <v>0</v>
      </c>
      <c r="AC23" s="41">
        <f>IF('入力シート(水力)'!$E$13=AC$2,AC9*'入力シート(水力)'!$E$15/1000,0)</f>
        <v>0</v>
      </c>
      <c r="AD23" s="41">
        <f>IF('入力シート(水力)'!$E$13=AD$2,AD9*'入力シート(水力)'!$E$15/1000,0)</f>
        <v>0</v>
      </c>
      <c r="AE23" s="41">
        <f>IF('入力シート(水力)'!$E$13=AE$2,AE9*'入力シート(水力)'!$E$15/1000,0)</f>
        <v>0</v>
      </c>
      <c r="AF23" s="41">
        <f>IF('入力シート(水力)'!$E$13=AF$2,AF9*'入力シート(水力)'!$E$15/1000,0)</f>
        <v>0</v>
      </c>
      <c r="AG23" s="41">
        <f>IF('入力シート(水力)'!$E$13=AG$2,AG9*'入力シート(水力)'!$E$15/1000,0)</f>
        <v>0</v>
      </c>
      <c r="AH23" s="41">
        <f>IF('入力シート(水力)'!$E$13=AH$2,AH9*'入力シート(水力)'!$E$15/1000,0)</f>
        <v>0</v>
      </c>
      <c r="AI23" s="44">
        <f t="shared" si="2"/>
        <v>0</v>
      </c>
    </row>
    <row r="24" spans="1:35" x14ac:dyDescent="0.3">
      <c r="A24" s="4" t="s">
        <v>17</v>
      </c>
      <c r="B24" s="41">
        <f>IF('入力シート(太陽光)'!$E$13=B$2,B10*'入力シート(太陽光)'!$E$15/1000,0)</f>
        <v>0</v>
      </c>
      <c r="C24" s="41">
        <f>IF('入力シート(太陽光)'!$E$13=C$2,C10*'入力シート(太陽光)'!$E$15/1000,0)</f>
        <v>0</v>
      </c>
      <c r="D24" s="41">
        <f>IF('入力シート(太陽光)'!$E$13=D$2,D10*'入力シート(太陽光)'!$E$15/1000,0)</f>
        <v>0</v>
      </c>
      <c r="E24" s="41">
        <f>IF('入力シート(太陽光)'!$E$13=E$2,E10*'入力シート(太陽光)'!$E$15/1000,0)</f>
        <v>0</v>
      </c>
      <c r="F24" s="41">
        <f>IF('入力シート(太陽光)'!$E$13=F$2,F10*'入力シート(太陽光)'!$E$15/1000,0)</f>
        <v>0</v>
      </c>
      <c r="G24" s="41">
        <f>IF('入力シート(太陽光)'!$E$13=G$2,G10*'入力シート(太陽光)'!$E$15/1000,0)</f>
        <v>0</v>
      </c>
      <c r="H24" s="41">
        <f>IF('入力シート(太陽光)'!$E$13=H$2,H10*'入力シート(太陽光)'!$E$15/1000,0)</f>
        <v>0</v>
      </c>
      <c r="I24" s="41">
        <f>IF('入力シート(太陽光)'!$E$13=I$2,I10*'入力シート(太陽光)'!$E$15/1000,0)</f>
        <v>0</v>
      </c>
      <c r="J24" s="41">
        <f>IF('入力シート(太陽光)'!$E$13=J$2,J10*'入力シート(太陽光)'!$E$15/1000,0)</f>
        <v>0</v>
      </c>
      <c r="K24" s="42">
        <f t="shared" si="0"/>
        <v>0</v>
      </c>
      <c r="M24" s="4" t="s">
        <v>17</v>
      </c>
      <c r="N24" s="41">
        <f>IF('入力シート(風力)'!$E$13=N$2,N10*'入力シート(風力)'!$E$15/1000,0)</f>
        <v>0</v>
      </c>
      <c r="O24" s="41">
        <f>IF('入力シート(風力)'!$E$13=O$2,O10*'入力シート(風力)'!$E$15/1000,0)</f>
        <v>0</v>
      </c>
      <c r="P24" s="41">
        <f>IF('入力シート(風力)'!$E$13=P$2,P10*'入力シート(風力)'!$E$15/1000,0)</f>
        <v>0</v>
      </c>
      <c r="Q24" s="41">
        <f>IF('入力シート(風力)'!$E$13=Q$2,Q10*'入力シート(風力)'!$E$15/1000,0)</f>
        <v>0</v>
      </c>
      <c r="R24" s="41">
        <f>IF('入力シート(風力)'!$E$13=R$2,R10*'入力シート(風力)'!$E$15/1000,0)</f>
        <v>0</v>
      </c>
      <c r="S24" s="41">
        <f>IF('入力シート(風力)'!$E$13=S$2,S10*'入力シート(風力)'!$E$15/1000,0)</f>
        <v>0</v>
      </c>
      <c r="T24" s="41">
        <f>IF('入力シート(風力)'!$E$13=T$2,T10*'入力シート(風力)'!$E$15/1000,0)</f>
        <v>0</v>
      </c>
      <c r="U24" s="41">
        <f>IF('入力シート(風力)'!$E$13=U$2,U10*'入力シート(風力)'!$E$15/1000,0)</f>
        <v>0</v>
      </c>
      <c r="V24" s="41">
        <f>IF('入力シート(風力)'!$E$13=V$2,V10*'入力シート(風力)'!$E$15/1000,0)</f>
        <v>0</v>
      </c>
      <c r="W24" s="43">
        <f t="shared" si="1"/>
        <v>0</v>
      </c>
      <c r="Y24" s="4" t="s">
        <v>17</v>
      </c>
      <c r="Z24" s="41">
        <f>IF('入力シート(水力)'!$E$13=Z$2,Z10*'入力シート(水力)'!$E$15/1000,0)</f>
        <v>0</v>
      </c>
      <c r="AA24" s="41">
        <f>IF('入力シート(水力)'!$E$13=AA$2,AA10*'入力シート(水力)'!$E$15/1000,0)</f>
        <v>0</v>
      </c>
      <c r="AB24" s="41">
        <f>IF('入力シート(水力)'!$E$13=AB$2,AB10*'入力シート(水力)'!$E$15/1000,0)</f>
        <v>0</v>
      </c>
      <c r="AC24" s="41">
        <f>IF('入力シート(水力)'!$E$13=AC$2,AC10*'入力シート(水力)'!$E$15/1000,0)</f>
        <v>0</v>
      </c>
      <c r="AD24" s="41">
        <f>IF('入力シート(水力)'!$E$13=AD$2,AD10*'入力シート(水力)'!$E$15/1000,0)</f>
        <v>0</v>
      </c>
      <c r="AE24" s="41">
        <f>IF('入力シート(水力)'!$E$13=AE$2,AE10*'入力シート(水力)'!$E$15/1000,0)</f>
        <v>0</v>
      </c>
      <c r="AF24" s="41">
        <f>IF('入力シート(水力)'!$E$13=AF$2,AF10*'入力シート(水力)'!$E$15/1000,0)</f>
        <v>0</v>
      </c>
      <c r="AG24" s="41">
        <f>IF('入力シート(水力)'!$E$13=AG$2,AG10*'入力シート(水力)'!$E$15/1000,0)</f>
        <v>0</v>
      </c>
      <c r="AH24" s="41">
        <f>IF('入力シート(水力)'!$E$13=AH$2,AH10*'入力シート(水力)'!$E$15/1000,0)</f>
        <v>0</v>
      </c>
      <c r="AI24" s="44">
        <f t="shared" si="2"/>
        <v>0</v>
      </c>
    </row>
    <row r="25" spans="1:35" x14ac:dyDescent="0.3">
      <c r="A25" s="4" t="s">
        <v>18</v>
      </c>
      <c r="B25" s="41">
        <f>IF('入力シート(太陽光)'!$E$13=B$2,B11*'入力シート(太陽光)'!$E$15/1000,0)</f>
        <v>0</v>
      </c>
      <c r="C25" s="41">
        <f>IF('入力シート(太陽光)'!$E$13=C$2,C11*'入力シート(太陽光)'!$E$15/1000,0)</f>
        <v>0</v>
      </c>
      <c r="D25" s="41">
        <f>IF('入力シート(太陽光)'!$E$13=D$2,D11*'入力シート(太陽光)'!$E$15/1000,0)</f>
        <v>0</v>
      </c>
      <c r="E25" s="41">
        <f>IF('入力シート(太陽光)'!$E$13=E$2,E11*'入力シート(太陽光)'!$E$15/1000,0)</f>
        <v>0</v>
      </c>
      <c r="F25" s="41">
        <f>IF('入力シート(太陽光)'!$E$13=F$2,F11*'入力シート(太陽光)'!$E$15/1000,0)</f>
        <v>0</v>
      </c>
      <c r="G25" s="41">
        <f>IF('入力シート(太陽光)'!$E$13=G$2,G11*'入力シート(太陽光)'!$E$15/1000,0)</f>
        <v>0</v>
      </c>
      <c r="H25" s="41">
        <f>IF('入力シート(太陽光)'!$E$13=H$2,H11*'入力シート(太陽光)'!$E$15/1000,0)</f>
        <v>0</v>
      </c>
      <c r="I25" s="41">
        <f>IF('入力シート(太陽光)'!$E$13=I$2,I11*'入力シート(太陽光)'!$E$15/1000,0)</f>
        <v>0</v>
      </c>
      <c r="J25" s="41">
        <f>IF('入力シート(太陽光)'!$E$13=J$2,J11*'入力シート(太陽光)'!$E$15/1000,0)</f>
        <v>0</v>
      </c>
      <c r="K25" s="42">
        <f t="shared" si="0"/>
        <v>0</v>
      </c>
      <c r="M25" s="4" t="s">
        <v>18</v>
      </c>
      <c r="N25" s="41">
        <f>IF('入力シート(風力)'!$E$13=N$2,N11*'入力シート(風力)'!$E$15/1000,0)</f>
        <v>0</v>
      </c>
      <c r="O25" s="41">
        <f>IF('入力シート(風力)'!$E$13=O$2,O11*'入力シート(風力)'!$E$15/1000,0)</f>
        <v>0</v>
      </c>
      <c r="P25" s="41">
        <f>IF('入力シート(風力)'!$E$13=P$2,P11*'入力シート(風力)'!$E$15/1000,0)</f>
        <v>0</v>
      </c>
      <c r="Q25" s="41">
        <f>IF('入力シート(風力)'!$E$13=Q$2,Q11*'入力シート(風力)'!$E$15/1000,0)</f>
        <v>0</v>
      </c>
      <c r="R25" s="41">
        <f>IF('入力シート(風力)'!$E$13=R$2,R11*'入力シート(風力)'!$E$15/1000,0)</f>
        <v>0</v>
      </c>
      <c r="S25" s="41">
        <f>IF('入力シート(風力)'!$E$13=S$2,S11*'入力シート(風力)'!$E$15/1000,0)</f>
        <v>0</v>
      </c>
      <c r="T25" s="41">
        <f>IF('入力シート(風力)'!$E$13=T$2,T11*'入力シート(風力)'!$E$15/1000,0)</f>
        <v>0</v>
      </c>
      <c r="U25" s="41">
        <f>IF('入力シート(風力)'!$E$13=U$2,U11*'入力シート(風力)'!$E$15/1000,0)</f>
        <v>0</v>
      </c>
      <c r="V25" s="41">
        <f>IF('入力シート(風力)'!$E$13=V$2,V11*'入力シート(風力)'!$E$15/1000,0)</f>
        <v>0</v>
      </c>
      <c r="W25" s="43">
        <f t="shared" si="1"/>
        <v>0</v>
      </c>
      <c r="Y25" s="4" t="s">
        <v>18</v>
      </c>
      <c r="Z25" s="41">
        <f>IF('入力シート(水力)'!$E$13=Z$2,Z11*'入力シート(水力)'!$E$15/1000,0)</f>
        <v>0</v>
      </c>
      <c r="AA25" s="41">
        <f>IF('入力シート(水力)'!$E$13=AA$2,AA11*'入力シート(水力)'!$E$15/1000,0)</f>
        <v>0</v>
      </c>
      <c r="AB25" s="41">
        <f>IF('入力シート(水力)'!$E$13=AB$2,AB11*'入力シート(水力)'!$E$15/1000,0)</f>
        <v>0</v>
      </c>
      <c r="AC25" s="41">
        <f>IF('入力シート(水力)'!$E$13=AC$2,AC11*'入力シート(水力)'!$E$15/1000,0)</f>
        <v>0</v>
      </c>
      <c r="AD25" s="41">
        <f>IF('入力シート(水力)'!$E$13=AD$2,AD11*'入力シート(水力)'!$E$15/1000,0)</f>
        <v>0</v>
      </c>
      <c r="AE25" s="41">
        <f>IF('入力シート(水力)'!$E$13=AE$2,AE11*'入力シート(水力)'!$E$15/1000,0)</f>
        <v>0</v>
      </c>
      <c r="AF25" s="41">
        <f>IF('入力シート(水力)'!$E$13=AF$2,AF11*'入力シート(水力)'!$E$15/1000,0)</f>
        <v>0</v>
      </c>
      <c r="AG25" s="41">
        <f>IF('入力シート(水力)'!$E$13=AG$2,AG11*'入力シート(水力)'!$E$15/1000,0)</f>
        <v>0</v>
      </c>
      <c r="AH25" s="41">
        <f>IF('入力シート(水力)'!$E$13=AH$2,AH11*'入力シート(水力)'!$E$15/1000,0)</f>
        <v>0</v>
      </c>
      <c r="AI25" s="44">
        <f t="shared" si="2"/>
        <v>0</v>
      </c>
    </row>
    <row r="26" spans="1:35" x14ac:dyDescent="0.3">
      <c r="A26" s="4" t="s">
        <v>19</v>
      </c>
      <c r="B26" s="41">
        <f>IF('入力シート(太陽光)'!$E$13=B$2,B12*'入力シート(太陽光)'!$E$15/1000,0)</f>
        <v>0</v>
      </c>
      <c r="C26" s="41">
        <f>IF('入力シート(太陽光)'!$E$13=C$2,C12*'入力シート(太陽光)'!$E$15/1000,0)</f>
        <v>0</v>
      </c>
      <c r="D26" s="41">
        <f>IF('入力シート(太陽光)'!$E$13=D$2,D12*'入力シート(太陽光)'!$E$15/1000,0)</f>
        <v>0</v>
      </c>
      <c r="E26" s="41">
        <f>IF('入力シート(太陽光)'!$E$13=E$2,E12*'入力シート(太陽光)'!$E$15/1000,0)</f>
        <v>0</v>
      </c>
      <c r="F26" s="41">
        <f>IF('入力シート(太陽光)'!$E$13=F$2,F12*'入力シート(太陽光)'!$E$15/1000,0)</f>
        <v>0</v>
      </c>
      <c r="G26" s="41">
        <f>IF('入力シート(太陽光)'!$E$13=G$2,G12*'入力シート(太陽光)'!$E$15/1000,0)</f>
        <v>0</v>
      </c>
      <c r="H26" s="41">
        <f>IF('入力シート(太陽光)'!$E$13=H$2,H12*'入力シート(太陽光)'!$E$15/1000,0)</f>
        <v>0</v>
      </c>
      <c r="I26" s="41">
        <f>IF('入力シート(太陽光)'!$E$13=I$2,I12*'入力シート(太陽光)'!$E$15/1000,0)</f>
        <v>0</v>
      </c>
      <c r="J26" s="41">
        <f>IF('入力シート(太陽光)'!$E$13=J$2,J12*'入力シート(太陽光)'!$E$15/1000,0)</f>
        <v>0</v>
      </c>
      <c r="K26" s="42">
        <f t="shared" si="0"/>
        <v>0</v>
      </c>
      <c r="M26" s="4" t="s">
        <v>19</v>
      </c>
      <c r="N26" s="41">
        <f>IF('入力シート(風力)'!$E$13=N$2,N12*'入力シート(風力)'!$E$15/1000,0)</f>
        <v>0</v>
      </c>
      <c r="O26" s="41">
        <f>IF('入力シート(風力)'!$E$13=O$2,O12*'入力シート(風力)'!$E$15/1000,0)</f>
        <v>0</v>
      </c>
      <c r="P26" s="41">
        <f>IF('入力シート(風力)'!$E$13=P$2,P12*'入力シート(風力)'!$E$15/1000,0)</f>
        <v>0</v>
      </c>
      <c r="Q26" s="41">
        <f>IF('入力シート(風力)'!$E$13=Q$2,Q12*'入力シート(風力)'!$E$15/1000,0)</f>
        <v>0</v>
      </c>
      <c r="R26" s="41">
        <f>IF('入力シート(風力)'!$E$13=R$2,R12*'入力シート(風力)'!$E$15/1000,0)</f>
        <v>0</v>
      </c>
      <c r="S26" s="41">
        <f>IF('入力シート(風力)'!$E$13=S$2,S12*'入力シート(風力)'!$E$15/1000,0)</f>
        <v>0</v>
      </c>
      <c r="T26" s="41">
        <f>IF('入力シート(風力)'!$E$13=T$2,T12*'入力シート(風力)'!$E$15/1000,0)</f>
        <v>0</v>
      </c>
      <c r="U26" s="41">
        <f>IF('入力シート(風力)'!$E$13=U$2,U12*'入力シート(風力)'!$E$15/1000,0)</f>
        <v>0</v>
      </c>
      <c r="V26" s="41">
        <f>IF('入力シート(風力)'!$E$13=V$2,V12*'入力シート(風力)'!$E$15/1000,0)</f>
        <v>0</v>
      </c>
      <c r="W26" s="43">
        <f t="shared" si="1"/>
        <v>0</v>
      </c>
      <c r="Y26" s="4" t="s">
        <v>19</v>
      </c>
      <c r="Z26" s="41">
        <f>IF('入力シート(水力)'!$E$13=Z$2,Z12*'入力シート(水力)'!$E$15/1000,0)</f>
        <v>0</v>
      </c>
      <c r="AA26" s="41">
        <f>IF('入力シート(水力)'!$E$13=AA$2,AA12*'入力シート(水力)'!$E$15/1000,0)</f>
        <v>0</v>
      </c>
      <c r="AB26" s="41">
        <f>IF('入力シート(水力)'!$E$13=AB$2,AB12*'入力シート(水力)'!$E$15/1000,0)</f>
        <v>0</v>
      </c>
      <c r="AC26" s="41">
        <f>IF('入力シート(水力)'!$E$13=AC$2,AC12*'入力シート(水力)'!$E$15/1000,0)</f>
        <v>0</v>
      </c>
      <c r="AD26" s="41">
        <f>IF('入力シート(水力)'!$E$13=AD$2,AD12*'入力シート(水力)'!$E$15/1000,0)</f>
        <v>0</v>
      </c>
      <c r="AE26" s="41">
        <f>IF('入力シート(水力)'!$E$13=AE$2,AE12*'入力シート(水力)'!$E$15/1000,0)</f>
        <v>0</v>
      </c>
      <c r="AF26" s="41">
        <f>IF('入力シート(水力)'!$E$13=AF$2,AF12*'入力シート(水力)'!$E$15/1000,0)</f>
        <v>0</v>
      </c>
      <c r="AG26" s="41">
        <f>IF('入力シート(水力)'!$E$13=AG$2,AG12*'入力シート(水力)'!$E$15/1000,0)</f>
        <v>0</v>
      </c>
      <c r="AH26" s="41">
        <f>IF('入力シート(水力)'!$E$13=AH$2,AH12*'入力シート(水力)'!$E$15/1000,0)</f>
        <v>0</v>
      </c>
      <c r="AI26" s="44">
        <f t="shared" si="2"/>
        <v>0</v>
      </c>
    </row>
    <row r="27" spans="1:35" x14ac:dyDescent="0.3">
      <c r="A27" s="4" t="s">
        <v>20</v>
      </c>
      <c r="B27" s="41">
        <f>IF('入力シート(太陽光)'!$E$13=B$2,B13*'入力シート(太陽光)'!$E$15/1000,0)</f>
        <v>0</v>
      </c>
      <c r="C27" s="41">
        <f>IF('入力シート(太陽光)'!$E$13=C$2,C13*'入力シート(太陽光)'!$E$15/1000,0)</f>
        <v>0</v>
      </c>
      <c r="D27" s="41">
        <f>IF('入力シート(太陽光)'!$E$13=D$2,D13*'入力シート(太陽光)'!$E$15/1000,0)</f>
        <v>0</v>
      </c>
      <c r="E27" s="41">
        <f>IF('入力シート(太陽光)'!$E$13=E$2,E13*'入力シート(太陽光)'!$E$15/1000,0)</f>
        <v>0</v>
      </c>
      <c r="F27" s="41">
        <f>IF('入力シート(太陽光)'!$E$13=F$2,F13*'入力シート(太陽光)'!$E$15/1000,0)</f>
        <v>0</v>
      </c>
      <c r="G27" s="41">
        <f>IF('入力シート(太陽光)'!$E$13=G$2,G13*'入力シート(太陽光)'!$E$15/1000,0)</f>
        <v>0</v>
      </c>
      <c r="H27" s="41">
        <f>IF('入力シート(太陽光)'!$E$13=H$2,H13*'入力シート(太陽光)'!$E$15/1000,0)</f>
        <v>0</v>
      </c>
      <c r="I27" s="41">
        <f>IF('入力シート(太陽光)'!$E$13=I$2,I13*'入力シート(太陽光)'!$E$15/1000,0)</f>
        <v>0</v>
      </c>
      <c r="J27" s="41">
        <f>IF('入力シート(太陽光)'!$E$13=J$2,J13*'入力シート(太陽光)'!$E$15/1000,0)</f>
        <v>0</v>
      </c>
      <c r="K27" s="42">
        <f t="shared" si="0"/>
        <v>0</v>
      </c>
      <c r="M27" s="4" t="s">
        <v>20</v>
      </c>
      <c r="N27" s="41">
        <f>IF('入力シート(風力)'!$E$13=N$2,N13*'入力シート(風力)'!$E$15/1000,0)</f>
        <v>0</v>
      </c>
      <c r="O27" s="41">
        <f>IF('入力シート(風力)'!$E$13=O$2,O13*'入力シート(風力)'!$E$15/1000,0)</f>
        <v>0</v>
      </c>
      <c r="P27" s="41">
        <f>IF('入力シート(風力)'!$E$13=P$2,P13*'入力シート(風力)'!$E$15/1000,0)</f>
        <v>0</v>
      </c>
      <c r="Q27" s="41">
        <f>IF('入力シート(風力)'!$E$13=Q$2,Q13*'入力シート(風力)'!$E$15/1000,0)</f>
        <v>0</v>
      </c>
      <c r="R27" s="41">
        <f>IF('入力シート(風力)'!$E$13=R$2,R13*'入力シート(風力)'!$E$15/1000,0)</f>
        <v>0</v>
      </c>
      <c r="S27" s="41">
        <f>IF('入力シート(風力)'!$E$13=S$2,S13*'入力シート(風力)'!$E$15/1000,0)</f>
        <v>0</v>
      </c>
      <c r="T27" s="41">
        <f>IF('入力シート(風力)'!$E$13=T$2,T13*'入力シート(風力)'!$E$15/1000,0)</f>
        <v>0</v>
      </c>
      <c r="U27" s="41">
        <f>IF('入力シート(風力)'!$E$13=U$2,U13*'入力シート(風力)'!$E$15/1000,0)</f>
        <v>0</v>
      </c>
      <c r="V27" s="41">
        <f>IF('入力シート(風力)'!$E$13=V$2,V13*'入力シート(風力)'!$E$15/1000,0)</f>
        <v>0</v>
      </c>
      <c r="W27" s="43">
        <f t="shared" si="1"/>
        <v>0</v>
      </c>
      <c r="Y27" s="4" t="s">
        <v>20</v>
      </c>
      <c r="Z27" s="41">
        <f>IF('入力シート(水力)'!$E$13=Z$2,Z13*'入力シート(水力)'!$E$15/1000,0)</f>
        <v>0</v>
      </c>
      <c r="AA27" s="41">
        <f>IF('入力シート(水力)'!$E$13=AA$2,AA13*'入力シート(水力)'!$E$15/1000,0)</f>
        <v>0</v>
      </c>
      <c r="AB27" s="41">
        <f>IF('入力シート(水力)'!$E$13=AB$2,AB13*'入力シート(水力)'!$E$15/1000,0)</f>
        <v>0</v>
      </c>
      <c r="AC27" s="41">
        <f>IF('入力シート(水力)'!$E$13=AC$2,AC13*'入力シート(水力)'!$E$15/1000,0)</f>
        <v>0</v>
      </c>
      <c r="AD27" s="41">
        <f>IF('入力シート(水力)'!$E$13=AD$2,AD13*'入力シート(水力)'!$E$15/1000,0)</f>
        <v>0</v>
      </c>
      <c r="AE27" s="41">
        <f>IF('入力シート(水力)'!$E$13=AE$2,AE13*'入力シート(水力)'!$E$15/1000,0)</f>
        <v>0</v>
      </c>
      <c r="AF27" s="41">
        <f>IF('入力シート(水力)'!$E$13=AF$2,AF13*'入力シート(水力)'!$E$15/1000,0)</f>
        <v>0</v>
      </c>
      <c r="AG27" s="41">
        <f>IF('入力シート(水力)'!$E$13=AG$2,AG13*'入力シート(水力)'!$E$15/1000,0)</f>
        <v>0</v>
      </c>
      <c r="AH27" s="41">
        <f>IF('入力シート(水力)'!$E$13=AH$2,AH13*'入力シート(水力)'!$E$15/1000,0)</f>
        <v>0</v>
      </c>
      <c r="AI27" s="44">
        <f t="shared" si="2"/>
        <v>0</v>
      </c>
    </row>
    <row r="28" spans="1:35" x14ac:dyDescent="0.3">
      <c r="A28" s="4" t="s">
        <v>21</v>
      </c>
      <c r="B28" s="41">
        <f>IF('入力シート(太陽光)'!$E$13=B$2,B14*'入力シート(太陽光)'!$E$15/1000,0)</f>
        <v>0</v>
      </c>
      <c r="C28" s="41">
        <f>IF('入力シート(太陽光)'!$E$13=C$2,C14*'入力シート(太陽光)'!$E$15/1000,0)</f>
        <v>0</v>
      </c>
      <c r="D28" s="41">
        <f>IF('入力シート(太陽光)'!$E$13=D$2,D14*'入力シート(太陽光)'!$E$15/1000,0)</f>
        <v>0</v>
      </c>
      <c r="E28" s="41">
        <f>IF('入力シート(太陽光)'!$E$13=E$2,E14*'入力シート(太陽光)'!$E$15/1000,0)</f>
        <v>0</v>
      </c>
      <c r="F28" s="41">
        <f>IF('入力シート(太陽光)'!$E$13=F$2,F14*'入力シート(太陽光)'!$E$15/1000,0)</f>
        <v>0</v>
      </c>
      <c r="G28" s="41">
        <f>IF('入力シート(太陽光)'!$E$13=G$2,G14*'入力シート(太陽光)'!$E$15/1000,0)</f>
        <v>0</v>
      </c>
      <c r="H28" s="41">
        <f>IF('入力シート(太陽光)'!$E$13=H$2,H14*'入力シート(太陽光)'!$E$15/1000,0)</f>
        <v>0</v>
      </c>
      <c r="I28" s="41">
        <f>IF('入力シート(太陽光)'!$E$13=I$2,I14*'入力シート(太陽光)'!$E$15/1000,0)</f>
        <v>0</v>
      </c>
      <c r="J28" s="41">
        <f>IF('入力シート(太陽光)'!$E$13=J$2,J14*'入力シート(太陽光)'!$E$15/1000,0)</f>
        <v>0</v>
      </c>
      <c r="K28" s="42">
        <f t="shared" si="0"/>
        <v>0</v>
      </c>
      <c r="M28" s="4" t="s">
        <v>21</v>
      </c>
      <c r="N28" s="41">
        <f>IF('入力シート(風力)'!$E$13=N$2,N14*'入力シート(風力)'!$E$15/1000,0)</f>
        <v>0</v>
      </c>
      <c r="O28" s="41">
        <f>IF('入力シート(風力)'!$E$13=O$2,O14*'入力シート(風力)'!$E$15/1000,0)</f>
        <v>0</v>
      </c>
      <c r="P28" s="41">
        <f>IF('入力シート(風力)'!$E$13=P$2,P14*'入力シート(風力)'!$E$15/1000,0)</f>
        <v>0</v>
      </c>
      <c r="Q28" s="41">
        <f>IF('入力シート(風力)'!$E$13=Q$2,Q14*'入力シート(風力)'!$E$15/1000,0)</f>
        <v>0</v>
      </c>
      <c r="R28" s="41">
        <f>IF('入力シート(風力)'!$E$13=R$2,R14*'入力シート(風力)'!$E$15/1000,0)</f>
        <v>0</v>
      </c>
      <c r="S28" s="41">
        <f>IF('入力シート(風力)'!$E$13=S$2,S14*'入力シート(風力)'!$E$15/1000,0)</f>
        <v>0</v>
      </c>
      <c r="T28" s="41">
        <f>IF('入力シート(風力)'!$E$13=T$2,T14*'入力シート(風力)'!$E$15/1000,0)</f>
        <v>0</v>
      </c>
      <c r="U28" s="41">
        <f>IF('入力シート(風力)'!$E$13=U$2,U14*'入力シート(風力)'!$E$15/1000,0)</f>
        <v>0</v>
      </c>
      <c r="V28" s="41">
        <f>IF('入力シート(風力)'!$E$13=V$2,V14*'入力シート(風力)'!$E$15/1000,0)</f>
        <v>0</v>
      </c>
      <c r="W28" s="43">
        <f t="shared" si="1"/>
        <v>0</v>
      </c>
      <c r="Y28" s="4" t="s">
        <v>21</v>
      </c>
      <c r="Z28" s="41">
        <f>IF('入力シート(水力)'!$E$13=Z$2,Z14*'入力シート(水力)'!$E$15/1000,0)</f>
        <v>0</v>
      </c>
      <c r="AA28" s="41">
        <f>IF('入力シート(水力)'!$E$13=AA$2,AA14*'入力シート(水力)'!$E$15/1000,0)</f>
        <v>0</v>
      </c>
      <c r="AB28" s="41">
        <f>IF('入力シート(水力)'!$E$13=AB$2,AB14*'入力シート(水力)'!$E$15/1000,0)</f>
        <v>0</v>
      </c>
      <c r="AC28" s="41">
        <f>IF('入力シート(水力)'!$E$13=AC$2,AC14*'入力シート(水力)'!$E$15/1000,0)</f>
        <v>0</v>
      </c>
      <c r="AD28" s="41">
        <f>IF('入力シート(水力)'!$E$13=AD$2,AD14*'入力シート(水力)'!$E$15/1000,0)</f>
        <v>0</v>
      </c>
      <c r="AE28" s="41">
        <f>IF('入力シート(水力)'!$E$13=AE$2,AE14*'入力シート(水力)'!$E$15/1000,0)</f>
        <v>0</v>
      </c>
      <c r="AF28" s="41">
        <f>IF('入力シート(水力)'!$E$13=AF$2,AF14*'入力シート(水力)'!$E$15/1000,0)</f>
        <v>0</v>
      </c>
      <c r="AG28" s="41">
        <f>IF('入力シート(水力)'!$E$13=AG$2,AG14*'入力シート(水力)'!$E$15/1000,0)</f>
        <v>0</v>
      </c>
      <c r="AH28" s="41">
        <f>IF('入力シート(水力)'!$E$13=AH$2,AH14*'入力シート(水力)'!$E$15/1000,0)</f>
        <v>0</v>
      </c>
      <c r="AI28" s="44">
        <f t="shared" si="2"/>
        <v>0</v>
      </c>
    </row>
    <row r="29" spans="1:35" x14ac:dyDescent="0.3">
      <c r="A29" s="4" t="s">
        <v>22</v>
      </c>
      <c r="B29" s="41">
        <f>IF('入力シート(太陽光)'!$E$13=B$2,B15*'入力シート(太陽光)'!$E$15/1000,0)</f>
        <v>0</v>
      </c>
      <c r="C29" s="41">
        <f>IF('入力シート(太陽光)'!$E$13=C$2,C15*'入力シート(太陽光)'!$E$15/1000,0)</f>
        <v>0</v>
      </c>
      <c r="D29" s="41">
        <f>IF('入力シート(太陽光)'!$E$13=D$2,D15*'入力シート(太陽光)'!$E$15/1000,0)</f>
        <v>0</v>
      </c>
      <c r="E29" s="41">
        <f>IF('入力シート(太陽光)'!$E$13=E$2,E15*'入力シート(太陽光)'!$E$15/1000,0)</f>
        <v>0</v>
      </c>
      <c r="F29" s="41">
        <f>IF('入力シート(太陽光)'!$E$13=F$2,F15*'入力シート(太陽光)'!$E$15/1000,0)</f>
        <v>0</v>
      </c>
      <c r="G29" s="41">
        <f>IF('入力シート(太陽光)'!$E$13=G$2,G15*'入力シート(太陽光)'!$E$15/1000,0)</f>
        <v>0</v>
      </c>
      <c r="H29" s="41">
        <f>IF('入力シート(太陽光)'!$E$13=H$2,H15*'入力シート(太陽光)'!$E$15/1000,0)</f>
        <v>0</v>
      </c>
      <c r="I29" s="41">
        <f>IF('入力シート(太陽光)'!$E$13=I$2,I15*'入力シート(太陽光)'!$E$15/1000,0)</f>
        <v>0</v>
      </c>
      <c r="J29" s="41">
        <f>IF('入力シート(太陽光)'!$E$13=J$2,J15*'入力シート(太陽光)'!$E$15/1000,0)</f>
        <v>0</v>
      </c>
      <c r="K29" s="42">
        <f t="shared" si="0"/>
        <v>0</v>
      </c>
      <c r="M29" s="4" t="s">
        <v>22</v>
      </c>
      <c r="N29" s="41">
        <f>IF('入力シート(風力)'!$E$13=N$2,N15*'入力シート(風力)'!$E$15/1000,0)</f>
        <v>0</v>
      </c>
      <c r="O29" s="41">
        <f>IF('入力シート(風力)'!$E$13=O$2,O15*'入力シート(風力)'!$E$15/1000,0)</f>
        <v>0</v>
      </c>
      <c r="P29" s="41">
        <f>IF('入力シート(風力)'!$E$13=P$2,P15*'入力シート(風力)'!$E$15/1000,0)</f>
        <v>0</v>
      </c>
      <c r="Q29" s="41">
        <f>IF('入力シート(風力)'!$E$13=Q$2,Q15*'入力シート(風力)'!$E$15/1000,0)</f>
        <v>0</v>
      </c>
      <c r="R29" s="41">
        <f>IF('入力シート(風力)'!$E$13=R$2,R15*'入力シート(風力)'!$E$15/1000,0)</f>
        <v>0</v>
      </c>
      <c r="S29" s="41">
        <f>IF('入力シート(風力)'!$E$13=S$2,S15*'入力シート(風力)'!$E$15/1000,0)</f>
        <v>0</v>
      </c>
      <c r="T29" s="41">
        <f>IF('入力シート(風力)'!$E$13=T$2,T15*'入力シート(風力)'!$E$15/1000,0)</f>
        <v>0</v>
      </c>
      <c r="U29" s="41">
        <f>IF('入力シート(風力)'!$E$13=U$2,U15*'入力シート(風力)'!$E$15/1000,0)</f>
        <v>0</v>
      </c>
      <c r="V29" s="41">
        <f>IF('入力シート(風力)'!$E$13=V$2,V15*'入力シート(風力)'!$E$15/1000,0)</f>
        <v>0</v>
      </c>
      <c r="W29" s="43">
        <f t="shared" si="1"/>
        <v>0</v>
      </c>
      <c r="Y29" s="4" t="s">
        <v>22</v>
      </c>
      <c r="Z29" s="41">
        <f>IF('入力シート(水力)'!$E$13=Z$2,Z15*'入力シート(水力)'!$E$15/1000,0)</f>
        <v>0</v>
      </c>
      <c r="AA29" s="41">
        <f>IF('入力シート(水力)'!$E$13=AA$2,AA15*'入力シート(水力)'!$E$15/1000,0)</f>
        <v>0</v>
      </c>
      <c r="AB29" s="41">
        <f>IF('入力シート(水力)'!$E$13=AB$2,AB15*'入力シート(水力)'!$E$15/1000,0)</f>
        <v>0</v>
      </c>
      <c r="AC29" s="41">
        <f>IF('入力シート(水力)'!$E$13=AC$2,AC15*'入力シート(水力)'!$E$15/1000,0)</f>
        <v>0</v>
      </c>
      <c r="AD29" s="41">
        <f>IF('入力シート(水力)'!$E$13=AD$2,AD15*'入力シート(水力)'!$E$15/1000,0)</f>
        <v>0</v>
      </c>
      <c r="AE29" s="41">
        <f>IF('入力シート(水力)'!$E$13=AE$2,AE15*'入力シート(水力)'!$E$15/1000,0)</f>
        <v>0</v>
      </c>
      <c r="AF29" s="41">
        <f>IF('入力シート(水力)'!$E$13=AF$2,AF15*'入力シート(水力)'!$E$15/1000,0)</f>
        <v>0</v>
      </c>
      <c r="AG29" s="41">
        <f>IF('入力シート(水力)'!$E$13=AG$2,AG15*'入力シート(水力)'!$E$15/1000,0)</f>
        <v>0</v>
      </c>
      <c r="AH29" s="41">
        <f>IF('入力シート(水力)'!$E$13=AH$2,AH15*'入力シート(水力)'!$E$15/1000,0)</f>
        <v>0</v>
      </c>
      <c r="AI29" s="44">
        <f t="shared" si="2"/>
        <v>0</v>
      </c>
    </row>
    <row r="30" spans="1:35" x14ac:dyDescent="0.3">
      <c r="B30" s="4"/>
      <c r="C30" s="4"/>
      <c r="D30" s="4"/>
      <c r="E30" s="4"/>
      <c r="F30" s="4"/>
      <c r="G30" s="4"/>
      <c r="H30" s="4"/>
      <c r="I30" s="4"/>
      <c r="J30" s="4"/>
      <c r="K30" s="27"/>
      <c r="N30" s="4"/>
      <c r="O30" s="4"/>
      <c r="P30" s="4"/>
      <c r="Q30" s="4"/>
      <c r="R30" s="4"/>
      <c r="S30" s="4"/>
      <c r="T30" s="4"/>
      <c r="U30" s="4"/>
      <c r="V30" s="4"/>
      <c r="Z30" s="4"/>
      <c r="AA30" s="4"/>
      <c r="AB30" s="4"/>
      <c r="AC30" s="4"/>
      <c r="AD30" s="4"/>
      <c r="AE30" s="4"/>
      <c r="AF30" s="4"/>
      <c r="AG30" s="4"/>
      <c r="AH30" s="4"/>
    </row>
    <row r="31" spans="1:35" x14ac:dyDescent="0.3">
      <c r="A31" s="4"/>
      <c r="B31" s="8" t="s">
        <v>113</v>
      </c>
      <c r="C31" s="4"/>
      <c r="D31" s="4"/>
      <c r="E31" s="4"/>
      <c r="F31" s="4"/>
      <c r="G31" s="4"/>
      <c r="H31" s="4"/>
      <c r="I31" s="4"/>
      <c r="J31" s="4"/>
      <c r="K31" s="9" t="s">
        <v>110</v>
      </c>
      <c r="M31" s="4"/>
      <c r="N31" s="8" t="s">
        <v>42</v>
      </c>
      <c r="O31" s="4"/>
      <c r="P31" s="4"/>
      <c r="Q31" s="4"/>
      <c r="R31" s="4"/>
      <c r="S31" s="4"/>
      <c r="T31" s="4"/>
      <c r="U31" s="4"/>
      <c r="V31" s="4"/>
      <c r="W31" s="9" t="s">
        <v>36</v>
      </c>
      <c r="Y31" s="4"/>
      <c r="Z31" s="8" t="s">
        <v>42</v>
      </c>
      <c r="AA31" s="4"/>
      <c r="AB31" s="4"/>
      <c r="AC31" s="4"/>
      <c r="AD31" s="4"/>
      <c r="AE31" s="4"/>
      <c r="AF31" s="4"/>
      <c r="AG31" s="4"/>
      <c r="AH31" s="4"/>
      <c r="AI31" s="9" t="s">
        <v>36</v>
      </c>
    </row>
    <row r="32" spans="1:35" x14ac:dyDescent="0.3">
      <c r="A32" s="4" t="s">
        <v>11</v>
      </c>
      <c r="B32" s="41">
        <f>IF('入力シート(太陽光)'!$E$13=B$2,B4*'入力シート(太陽光)'!$E$23/1000,0)</f>
        <v>0</v>
      </c>
      <c r="C32" s="41">
        <f>IF('入力シート(太陽光)'!$E$13=C$2,C4*'入力シート(太陽光)'!$E$23/1000,0)</f>
        <v>0</v>
      </c>
      <c r="D32" s="41">
        <f>IF('入力シート(太陽光)'!$E$13=D$2,D4*'入力シート(太陽光)'!$E$23/1000,0)</f>
        <v>0</v>
      </c>
      <c r="E32" s="41">
        <f>IF('入力シート(太陽光)'!$E$13=E$2,E4*'入力シート(太陽光)'!$E$23/1000,0)</f>
        <v>0</v>
      </c>
      <c r="F32" s="41">
        <f>IF('入力シート(太陽光)'!$E$13=F$2,F4*'入力シート(太陽光)'!$E$23/1000,0)</f>
        <v>0</v>
      </c>
      <c r="G32" s="41">
        <f>IF('入力シート(太陽光)'!$E$13=G$2,G4*'入力シート(太陽光)'!$E$23/1000,0)</f>
        <v>0</v>
      </c>
      <c r="H32" s="41">
        <f>IF('入力シート(太陽光)'!$E$13=H$2,H4*'入力シート(太陽光)'!$E$23/1000,0)</f>
        <v>0</v>
      </c>
      <c r="I32" s="41">
        <f>IF('入力シート(太陽光)'!$E$13=I$2,I4*'入力シート(太陽光)'!$E$23/1000,0)</f>
        <v>0</v>
      </c>
      <c r="J32" s="41">
        <f>IF('入力シート(太陽光)'!$E$13=J$2,J4*'入力シート(太陽光)'!$E$23/1000,0)</f>
        <v>0</v>
      </c>
      <c r="K32" s="42">
        <f>SUM(B32:J32)*1000</f>
        <v>0</v>
      </c>
      <c r="M32" s="4" t="s">
        <v>11</v>
      </c>
      <c r="N32" s="41">
        <f>IF('入力シート(風力)'!$E$13=N$2,N4*'入力シート(風力)'!$E$23/1000,0)</f>
        <v>0</v>
      </c>
      <c r="O32" s="41">
        <f>IF('入力シート(風力)'!$E$13=O$2,O4*'入力シート(風力)'!$E$23/1000,0)</f>
        <v>0</v>
      </c>
      <c r="P32" s="41">
        <f>IF('入力シート(風力)'!$E$13=P$2,P4*'入力シート(風力)'!$E$23/1000,0)</f>
        <v>0</v>
      </c>
      <c r="Q32" s="41">
        <f>IF('入力シート(風力)'!$E$13=Q$2,Q4*'入力シート(風力)'!$E$23/1000,0)</f>
        <v>0</v>
      </c>
      <c r="R32" s="41">
        <f>IF('入力シート(風力)'!$E$13=R$2,R4*'入力シート(風力)'!$E$23/1000,0)</f>
        <v>0</v>
      </c>
      <c r="S32" s="41">
        <f>IF('入力シート(風力)'!$E$13=S$2,S4*'入力シート(風力)'!$E$23/1000,0)</f>
        <v>0</v>
      </c>
      <c r="T32" s="41">
        <f>IF('入力シート(風力)'!$E$13=T$2,T4*'入力シート(風力)'!$E$23/1000,0)</f>
        <v>0</v>
      </c>
      <c r="U32" s="41">
        <f>IF('入力シート(風力)'!$E$13=U$2,U4*'入力シート(風力)'!$E$23/1000,0)</f>
        <v>0</v>
      </c>
      <c r="V32" s="41">
        <f>IF('入力シート(風力)'!$E$13=V$2,V4*'入力シート(風力)'!$E$23/1000,0)</f>
        <v>0</v>
      </c>
      <c r="W32" s="43">
        <f>SUM(N32:V32)*1000</f>
        <v>0</v>
      </c>
      <c r="Y32" s="4" t="s">
        <v>11</v>
      </c>
      <c r="Z32" s="41">
        <f>IF('入力シート(水力)'!$E$13=Z$2,Z4*'入力シート(水力)'!$E$23/1000,0)</f>
        <v>0</v>
      </c>
      <c r="AA32" s="41">
        <f>IF('入力シート(水力)'!$E$13=AA$2,AA4*'入力シート(水力)'!$E$23/1000,0)</f>
        <v>0</v>
      </c>
      <c r="AB32" s="41">
        <f>IF('入力シート(水力)'!$E$13=AB$2,AB4*'入力シート(水力)'!$E$23/1000,0)</f>
        <v>0</v>
      </c>
      <c r="AC32" s="41">
        <f>IF('入力シート(水力)'!$E$13=AC$2,AC4*'入力シート(水力)'!$E$23/1000,0)</f>
        <v>0</v>
      </c>
      <c r="AD32" s="41">
        <f>IF('入力シート(水力)'!$E$13=AD$2,AD4*'入力シート(水力)'!$E$23/1000,0)</f>
        <v>0</v>
      </c>
      <c r="AE32" s="41">
        <f>IF('入力シート(水力)'!$E$13=AE$2,AE4*'入力シート(水力)'!$E$23/1000,0)</f>
        <v>0</v>
      </c>
      <c r="AF32" s="41">
        <f>IF('入力シート(水力)'!$E$13=AF$2,AF4*'入力シート(水力)'!$E$23/1000,0)</f>
        <v>0</v>
      </c>
      <c r="AG32" s="41">
        <f>IF('入力シート(水力)'!$E$13=AG$2,AG4*'入力シート(水力)'!$E$23/1000,0)</f>
        <v>0</v>
      </c>
      <c r="AH32" s="41">
        <f>IF('入力シート(水力)'!$E$13=AH$2,AH4*'入力シート(水力)'!$E$23/1000,0)</f>
        <v>0</v>
      </c>
      <c r="AI32" s="44">
        <f>SUM(Z32:AH32)*1000</f>
        <v>0</v>
      </c>
    </row>
    <row r="33" spans="1:35" x14ac:dyDescent="0.3">
      <c r="A33" s="4" t="s">
        <v>12</v>
      </c>
      <c r="B33" s="41">
        <f>IF('入力シート(太陽光)'!$E$13=B$2,B5*'入力シート(太陽光)'!$F$23/1000,0)</f>
        <v>0</v>
      </c>
      <c r="C33" s="41">
        <f>IF('入力シート(太陽光)'!$E$13=C$2,C5*'入力シート(太陽光)'!$F$23/1000,0)</f>
        <v>0</v>
      </c>
      <c r="D33" s="41">
        <f>IF('入力シート(太陽光)'!$E$13=D$2,D5*'入力シート(太陽光)'!$F$23/1000,0)</f>
        <v>0</v>
      </c>
      <c r="E33" s="41">
        <f>IF('入力シート(太陽光)'!$E$13=E$2,E5*'入力シート(太陽光)'!$F$23/1000,0)</f>
        <v>0</v>
      </c>
      <c r="F33" s="41">
        <f>IF('入力シート(太陽光)'!$E$13=F$2,F5*'入力シート(太陽光)'!$F$23/1000,0)</f>
        <v>0</v>
      </c>
      <c r="G33" s="41">
        <f>IF('入力シート(太陽光)'!$E$13=G$2,G5*'入力シート(太陽光)'!$F$23/1000,0)</f>
        <v>0</v>
      </c>
      <c r="H33" s="41">
        <f>IF('入力シート(太陽光)'!$E$13=H$2,H5*'入力シート(太陽光)'!$F$23/1000,0)</f>
        <v>0</v>
      </c>
      <c r="I33" s="41">
        <f>IF('入力シート(太陽光)'!$E$13=I$2,I5*'入力シート(太陽光)'!$F$23/1000,0)</f>
        <v>0</v>
      </c>
      <c r="J33" s="41">
        <f>IF('入力シート(太陽光)'!$E$13=J$2,J5*'入力シート(太陽光)'!$F$23/1000,0)</f>
        <v>0</v>
      </c>
      <c r="K33" s="42">
        <f t="shared" ref="K33:K43" si="3">SUM(B33:J33)*1000</f>
        <v>0</v>
      </c>
      <c r="M33" s="4" t="s">
        <v>12</v>
      </c>
      <c r="N33" s="41">
        <f>IF('入力シート(風力)'!$E$13=N$2,N5*'入力シート(風力)'!$F$23/1000,0)</f>
        <v>0</v>
      </c>
      <c r="O33" s="41">
        <f>IF('入力シート(風力)'!$E$13=O$2,O5*'入力シート(風力)'!$F$23/1000,0)</f>
        <v>0</v>
      </c>
      <c r="P33" s="41">
        <f>IF('入力シート(風力)'!$E$13=P$2,P5*'入力シート(風力)'!$F$23/1000,0)</f>
        <v>0</v>
      </c>
      <c r="Q33" s="41">
        <f>IF('入力シート(風力)'!$E$13=Q$2,Q5*'入力シート(風力)'!$F$23/1000,0)</f>
        <v>0</v>
      </c>
      <c r="R33" s="41">
        <f>IF('入力シート(風力)'!$E$13=R$2,R5*'入力シート(風力)'!$F$23/1000,0)</f>
        <v>0</v>
      </c>
      <c r="S33" s="41">
        <f>IF('入力シート(風力)'!$E$13=S$2,S5*'入力シート(風力)'!$F$23/1000,0)</f>
        <v>0</v>
      </c>
      <c r="T33" s="41">
        <f>IF('入力シート(風力)'!$E$13=T$2,T5*'入力シート(風力)'!$F$23/1000,0)</f>
        <v>0</v>
      </c>
      <c r="U33" s="41">
        <f>IF('入力シート(風力)'!$E$13=U$2,U5*'入力シート(風力)'!$F$23/1000,0)</f>
        <v>0</v>
      </c>
      <c r="V33" s="41">
        <f>IF('入力シート(風力)'!$E$13=V$2,V5*'入力シート(風力)'!$F$23/1000,0)</f>
        <v>0</v>
      </c>
      <c r="W33" s="43">
        <f t="shared" ref="W33:W43" si="4">SUM(N33:V33)*1000</f>
        <v>0</v>
      </c>
      <c r="Y33" s="4" t="s">
        <v>12</v>
      </c>
      <c r="Z33" s="41">
        <f>IF('入力シート(水力)'!$E$13=Z$2,Z5*'入力シート(水力)'!$F$23/1000,0)</f>
        <v>0</v>
      </c>
      <c r="AA33" s="41">
        <f>IF('入力シート(水力)'!$E$13=AA$2,AA5*'入力シート(水力)'!$F$23/1000,0)</f>
        <v>0</v>
      </c>
      <c r="AB33" s="41">
        <f>IF('入力シート(水力)'!$E$13=AB$2,AB5*'入力シート(水力)'!$F$23/1000,0)</f>
        <v>0</v>
      </c>
      <c r="AC33" s="41">
        <f>IF('入力シート(水力)'!$E$13=AC$2,AC5*'入力シート(水力)'!$F$23/1000,0)</f>
        <v>0</v>
      </c>
      <c r="AD33" s="41">
        <f>IF('入力シート(水力)'!$E$13=AD$2,AD5*'入力シート(水力)'!$F$23/1000,0)</f>
        <v>0</v>
      </c>
      <c r="AE33" s="41">
        <f>IF('入力シート(水力)'!$E$13=AE$2,AE5*'入力シート(水力)'!$F$23/1000,0)</f>
        <v>0</v>
      </c>
      <c r="AF33" s="41">
        <f>IF('入力シート(水力)'!$E$13=AF$2,AF5*'入力シート(水力)'!$F$23/1000,0)</f>
        <v>0</v>
      </c>
      <c r="AG33" s="41">
        <f>IF('入力シート(水力)'!$E$13=AG$2,AG5*'入力シート(水力)'!$F$23/1000,0)</f>
        <v>0</v>
      </c>
      <c r="AH33" s="41">
        <f>IF('入力シート(水力)'!$E$13=AH$2,AH5*'入力シート(水力)'!$F$23/1000,0)</f>
        <v>0</v>
      </c>
      <c r="AI33" s="44">
        <f t="shared" ref="AI33:AI43" si="5">SUM(Z33:AH33)*1000</f>
        <v>0</v>
      </c>
    </row>
    <row r="34" spans="1:35" x14ac:dyDescent="0.3">
      <c r="A34" s="4" t="s">
        <v>13</v>
      </c>
      <c r="B34" s="41">
        <f>IF('入力シート(太陽光)'!$E$13=B$2,B6*'入力シート(太陽光)'!$G$23/1000,0)</f>
        <v>0</v>
      </c>
      <c r="C34" s="41">
        <f>IF('入力シート(太陽光)'!$E$13=C$2,C6*'入力シート(太陽光)'!$G$23/1000,0)</f>
        <v>0</v>
      </c>
      <c r="D34" s="41">
        <f>IF('入力シート(太陽光)'!$E$13=D$2,D6*'入力シート(太陽光)'!$G$23/1000,0)</f>
        <v>0</v>
      </c>
      <c r="E34" s="41">
        <f>IF('入力シート(太陽光)'!$E$13=E$2,E6*'入力シート(太陽光)'!$G$23/1000,0)</f>
        <v>0</v>
      </c>
      <c r="F34" s="41">
        <f>IF('入力シート(太陽光)'!$E$13=F$2,F6*'入力シート(太陽光)'!$G$23/1000,0)</f>
        <v>0</v>
      </c>
      <c r="G34" s="41">
        <f>IF('入力シート(太陽光)'!$E$13=G$2,G6*'入力シート(太陽光)'!$G$23/1000,0)</f>
        <v>0</v>
      </c>
      <c r="H34" s="41">
        <f>IF('入力シート(太陽光)'!$E$13=H$2,H6*'入力シート(太陽光)'!$G$23/1000,0)</f>
        <v>0</v>
      </c>
      <c r="I34" s="41">
        <f>IF('入力シート(太陽光)'!$E$13=I$2,I6*'入力シート(太陽光)'!$G$23/1000,0)</f>
        <v>0</v>
      </c>
      <c r="J34" s="41">
        <f>IF('入力シート(太陽光)'!$E$13=J$2,J6*'入力シート(太陽光)'!$G$23/1000,0)</f>
        <v>0</v>
      </c>
      <c r="K34" s="42">
        <f t="shared" si="3"/>
        <v>0</v>
      </c>
      <c r="M34" s="4" t="s">
        <v>13</v>
      </c>
      <c r="N34" s="41">
        <f>IF('入力シート(風力)'!$E$13=N$2,N6*'入力シート(風力)'!$G$23/1000,0)</f>
        <v>0</v>
      </c>
      <c r="O34" s="41">
        <f>IF('入力シート(風力)'!$E$13=O$2,O6*'入力シート(風力)'!$G$23/1000,0)</f>
        <v>0</v>
      </c>
      <c r="P34" s="41">
        <f>IF('入力シート(風力)'!$E$13=P$2,P6*'入力シート(風力)'!$G$23/1000,0)</f>
        <v>0</v>
      </c>
      <c r="Q34" s="41">
        <f>IF('入力シート(風力)'!$E$13=Q$2,Q6*'入力シート(風力)'!$G$23/1000,0)</f>
        <v>0</v>
      </c>
      <c r="R34" s="41">
        <f>IF('入力シート(風力)'!$E$13=R$2,R6*'入力シート(風力)'!$G$23/1000,0)</f>
        <v>0</v>
      </c>
      <c r="S34" s="41">
        <f>IF('入力シート(風力)'!$E$13=S$2,S6*'入力シート(風力)'!$G$23/1000,0)</f>
        <v>0</v>
      </c>
      <c r="T34" s="41">
        <f>IF('入力シート(風力)'!$E$13=T$2,T6*'入力シート(風力)'!$G$23/1000,0)</f>
        <v>0</v>
      </c>
      <c r="U34" s="41">
        <f>IF('入力シート(風力)'!$E$13=U$2,U6*'入力シート(風力)'!$G$23/1000,0)</f>
        <v>0</v>
      </c>
      <c r="V34" s="41">
        <f>IF('入力シート(風力)'!$E$13=V$2,V6*'入力シート(風力)'!$G$23/1000,0)</f>
        <v>0</v>
      </c>
      <c r="W34" s="43">
        <f t="shared" si="4"/>
        <v>0</v>
      </c>
      <c r="Y34" s="4" t="s">
        <v>13</v>
      </c>
      <c r="Z34" s="41">
        <f>IF('入力シート(水力)'!$E$13=Z$2,Z6*'入力シート(水力)'!$G$23/1000,0)</f>
        <v>0</v>
      </c>
      <c r="AA34" s="41">
        <f>IF('入力シート(水力)'!$E$13=AA$2,AA6*'入力シート(水力)'!$G$23/1000,0)</f>
        <v>0</v>
      </c>
      <c r="AB34" s="41">
        <f>IF('入力シート(水力)'!$E$13=AB$2,AB6*'入力シート(水力)'!$G$23/1000,0)</f>
        <v>0</v>
      </c>
      <c r="AC34" s="41">
        <f>IF('入力シート(水力)'!$E$13=AC$2,AC6*'入力シート(水力)'!$G$23/1000,0)</f>
        <v>0</v>
      </c>
      <c r="AD34" s="41">
        <f>IF('入力シート(水力)'!$E$13=AD$2,AD6*'入力シート(水力)'!$G$23/1000,0)</f>
        <v>0</v>
      </c>
      <c r="AE34" s="41">
        <f>IF('入力シート(水力)'!$E$13=AE$2,AE6*'入力シート(水力)'!$G$23/1000,0)</f>
        <v>0</v>
      </c>
      <c r="AF34" s="41">
        <f>IF('入力シート(水力)'!$E$13=AF$2,AF6*'入力シート(水力)'!$G$23/1000,0)</f>
        <v>0</v>
      </c>
      <c r="AG34" s="41">
        <f>IF('入力シート(水力)'!$E$13=AG$2,AG6*'入力シート(水力)'!$G$23/1000,0)</f>
        <v>0</v>
      </c>
      <c r="AH34" s="41">
        <f>IF('入力シート(水力)'!$E$13=AH$2,AH6*'入力シート(水力)'!$G$23/1000,0)</f>
        <v>0</v>
      </c>
      <c r="AI34" s="44">
        <f t="shared" si="5"/>
        <v>0</v>
      </c>
    </row>
    <row r="35" spans="1:35" x14ac:dyDescent="0.3">
      <c r="A35" s="4" t="s">
        <v>14</v>
      </c>
      <c r="B35" s="41">
        <f>IF('入力シート(太陽光)'!$E$13=B$2,B7*'入力シート(太陽光)'!$H$23/1000,0)</f>
        <v>0</v>
      </c>
      <c r="C35" s="41">
        <f>IF('入力シート(太陽光)'!$E$13=C$2,C7*'入力シート(太陽光)'!$H$23/1000,0)</f>
        <v>0</v>
      </c>
      <c r="D35" s="41">
        <f>IF('入力シート(太陽光)'!$E$13=D$2,D7*'入力シート(太陽光)'!$H$23/1000,0)</f>
        <v>0</v>
      </c>
      <c r="E35" s="41">
        <f>IF('入力シート(太陽光)'!$E$13=E$2,E7*'入力シート(太陽光)'!$H$23/1000,0)</f>
        <v>0</v>
      </c>
      <c r="F35" s="41">
        <f>IF('入力シート(太陽光)'!$E$13=F$2,F7*'入力シート(太陽光)'!$H$23/1000,0)</f>
        <v>0</v>
      </c>
      <c r="G35" s="41">
        <f>IF('入力シート(太陽光)'!$E$13=G$2,G7*'入力シート(太陽光)'!$H$23/1000,0)</f>
        <v>0</v>
      </c>
      <c r="H35" s="41">
        <f>IF('入力シート(太陽光)'!$E$13=H$2,H7*'入力シート(太陽光)'!$H$23/1000,0)</f>
        <v>0</v>
      </c>
      <c r="I35" s="41">
        <f>IF('入力シート(太陽光)'!$E$13=I$2,I7*'入力シート(太陽光)'!$H$23/1000,0)</f>
        <v>0</v>
      </c>
      <c r="J35" s="41">
        <f>IF('入力シート(太陽光)'!$E$13=J$2,J7*'入力シート(太陽光)'!$H$23/1000,0)</f>
        <v>0</v>
      </c>
      <c r="K35" s="42">
        <f t="shared" si="3"/>
        <v>0</v>
      </c>
      <c r="M35" s="4" t="s">
        <v>14</v>
      </c>
      <c r="N35" s="41">
        <f>IF('入力シート(風力)'!$E$13=N$2,N7*'入力シート(風力)'!$H$23/1000,0)</f>
        <v>0</v>
      </c>
      <c r="O35" s="41">
        <f>IF('入力シート(風力)'!$E$13=O$2,O7*'入力シート(風力)'!$H$23/1000,0)</f>
        <v>0</v>
      </c>
      <c r="P35" s="41">
        <f>IF('入力シート(風力)'!$E$13=P$2,P7*'入力シート(風力)'!$H$23/1000,0)</f>
        <v>0</v>
      </c>
      <c r="Q35" s="41">
        <f>IF('入力シート(風力)'!$E$13=Q$2,Q7*'入力シート(風力)'!$H$23/1000,0)</f>
        <v>0</v>
      </c>
      <c r="R35" s="41">
        <f>IF('入力シート(風力)'!$E$13=R$2,R7*'入力シート(風力)'!$H$23/1000,0)</f>
        <v>0</v>
      </c>
      <c r="S35" s="41">
        <f>IF('入力シート(風力)'!$E$13=S$2,S7*'入力シート(風力)'!$H$23/1000,0)</f>
        <v>0</v>
      </c>
      <c r="T35" s="41">
        <f>IF('入力シート(風力)'!$E$13=T$2,T7*'入力シート(風力)'!$H$23/1000,0)</f>
        <v>0</v>
      </c>
      <c r="U35" s="41">
        <f>IF('入力シート(風力)'!$E$13=U$2,U7*'入力シート(風力)'!$H$23/1000,0)</f>
        <v>0</v>
      </c>
      <c r="V35" s="41">
        <f>IF('入力シート(風力)'!$E$13=V$2,V7*'入力シート(風力)'!$H$23/1000,0)</f>
        <v>0</v>
      </c>
      <c r="W35" s="43">
        <f t="shared" si="4"/>
        <v>0</v>
      </c>
      <c r="Y35" s="4" t="s">
        <v>14</v>
      </c>
      <c r="Z35" s="41">
        <f>IF('入力シート(水力)'!$E$13=Z$2,Z7*'入力シート(水力)'!$H$23/1000,0)</f>
        <v>0</v>
      </c>
      <c r="AA35" s="41">
        <f>IF('入力シート(水力)'!$E$13=AA$2,AA7*'入力シート(水力)'!$H$23/1000,0)</f>
        <v>0</v>
      </c>
      <c r="AB35" s="41">
        <f>IF('入力シート(水力)'!$E$13=AB$2,AB7*'入力シート(水力)'!$H$23/1000,0)</f>
        <v>0</v>
      </c>
      <c r="AC35" s="41">
        <f>IF('入力シート(水力)'!$E$13=AC$2,AC7*'入力シート(水力)'!$H$23/1000,0)</f>
        <v>0</v>
      </c>
      <c r="AD35" s="41">
        <f>IF('入力シート(水力)'!$E$13=AD$2,AD7*'入力シート(水力)'!$H$23/1000,0)</f>
        <v>0</v>
      </c>
      <c r="AE35" s="41">
        <f>IF('入力シート(水力)'!$E$13=AE$2,AE7*'入力シート(水力)'!$H$23/1000,0)</f>
        <v>0</v>
      </c>
      <c r="AF35" s="41">
        <f>IF('入力シート(水力)'!$E$13=AF$2,AF7*'入力シート(水力)'!$H$23/1000,0)</f>
        <v>0</v>
      </c>
      <c r="AG35" s="41">
        <f>IF('入力シート(水力)'!$E$13=AG$2,AG7*'入力シート(水力)'!$H$23/1000,0)</f>
        <v>0</v>
      </c>
      <c r="AH35" s="41">
        <f>IF('入力シート(水力)'!$E$13=AH$2,AH7*'入力シート(水力)'!$H$23/1000,0)</f>
        <v>0</v>
      </c>
      <c r="AI35" s="44">
        <f t="shared" si="5"/>
        <v>0</v>
      </c>
    </row>
    <row r="36" spans="1:35" x14ac:dyDescent="0.3">
      <c r="A36" s="4" t="s">
        <v>15</v>
      </c>
      <c r="B36" s="41">
        <f>IF('入力シート(太陽光)'!$E$13=B$2,B8*'入力シート(太陽光)'!$I$23/1000,0)</f>
        <v>0</v>
      </c>
      <c r="C36" s="41">
        <f>IF('入力シート(太陽光)'!$E$13=C$2,C8*'入力シート(太陽光)'!$I$23/1000,0)</f>
        <v>0</v>
      </c>
      <c r="D36" s="41">
        <f>IF('入力シート(太陽光)'!$E$13=D$2,D8*'入力シート(太陽光)'!$I$23/1000,0)</f>
        <v>0</v>
      </c>
      <c r="E36" s="41">
        <f>IF('入力シート(太陽光)'!$E$13=E$2,E8*'入力シート(太陽光)'!$I$23/1000,0)</f>
        <v>0</v>
      </c>
      <c r="F36" s="41">
        <f>IF('入力シート(太陽光)'!$E$13=F$2,F8*'入力シート(太陽光)'!$I$23/1000,0)</f>
        <v>0</v>
      </c>
      <c r="G36" s="41">
        <f>IF('入力シート(太陽光)'!$E$13=G$2,G8*'入力シート(太陽光)'!$I$23/1000,0)</f>
        <v>0</v>
      </c>
      <c r="H36" s="41">
        <f>IF('入力シート(太陽光)'!$E$13=H$2,H8*'入力シート(太陽光)'!$I$23/1000,0)</f>
        <v>0</v>
      </c>
      <c r="I36" s="41">
        <f>IF('入力シート(太陽光)'!$E$13=I$2,I8*'入力シート(太陽光)'!$I$23/1000,0)</f>
        <v>0</v>
      </c>
      <c r="J36" s="41">
        <f>IF('入力シート(太陽光)'!$E$13=J$2,J8*'入力シート(太陽光)'!$I$23/1000,0)</f>
        <v>0</v>
      </c>
      <c r="K36" s="42">
        <f t="shared" si="3"/>
        <v>0</v>
      </c>
      <c r="M36" s="4" t="s">
        <v>15</v>
      </c>
      <c r="N36" s="41">
        <f>IF('入力シート(風力)'!$E$13=N$2,N8*'入力シート(風力)'!$I$23/1000,0)</f>
        <v>0</v>
      </c>
      <c r="O36" s="41">
        <f>IF('入力シート(風力)'!$E$13=O$2,O8*'入力シート(風力)'!$I$23/1000,0)</f>
        <v>0</v>
      </c>
      <c r="P36" s="41">
        <f>IF('入力シート(風力)'!$E$13=P$2,P8*'入力シート(風力)'!$I$23/1000,0)</f>
        <v>0</v>
      </c>
      <c r="Q36" s="41">
        <f>IF('入力シート(風力)'!$E$13=Q$2,Q8*'入力シート(風力)'!$I$23/1000,0)</f>
        <v>0</v>
      </c>
      <c r="R36" s="41">
        <f>IF('入力シート(風力)'!$E$13=R$2,R8*'入力シート(風力)'!$I$23/1000,0)</f>
        <v>0</v>
      </c>
      <c r="S36" s="41">
        <f>IF('入力シート(風力)'!$E$13=S$2,S8*'入力シート(風力)'!$I$23/1000,0)</f>
        <v>0</v>
      </c>
      <c r="T36" s="41">
        <f>IF('入力シート(風力)'!$E$13=T$2,T8*'入力シート(風力)'!$I$23/1000,0)</f>
        <v>0</v>
      </c>
      <c r="U36" s="41">
        <f>IF('入力シート(風力)'!$E$13=U$2,U8*'入力シート(風力)'!$I$23/1000,0)</f>
        <v>0</v>
      </c>
      <c r="V36" s="41">
        <f>IF('入力シート(風力)'!$E$13=V$2,V8*'入力シート(風力)'!$I$23/1000,0)</f>
        <v>0</v>
      </c>
      <c r="W36" s="43">
        <f t="shared" si="4"/>
        <v>0</v>
      </c>
      <c r="Y36" s="4" t="s">
        <v>15</v>
      </c>
      <c r="Z36" s="41">
        <f>IF('入力シート(水力)'!$E$13=Z$2,Z8*'入力シート(水力)'!$I$23/1000,0)</f>
        <v>0</v>
      </c>
      <c r="AA36" s="41">
        <f>IF('入力シート(水力)'!$E$13=AA$2,AA8*'入力シート(水力)'!$I$23/1000,0)</f>
        <v>0</v>
      </c>
      <c r="AB36" s="41">
        <f>IF('入力シート(水力)'!$E$13=AB$2,AB8*'入力シート(水力)'!$I$23/1000,0)</f>
        <v>0</v>
      </c>
      <c r="AC36" s="41">
        <f>IF('入力シート(水力)'!$E$13=AC$2,AC8*'入力シート(水力)'!$I$23/1000,0)</f>
        <v>0</v>
      </c>
      <c r="AD36" s="41">
        <f>IF('入力シート(水力)'!$E$13=AD$2,AD8*'入力シート(水力)'!$I$23/1000,0)</f>
        <v>0</v>
      </c>
      <c r="AE36" s="41">
        <f>IF('入力シート(水力)'!$E$13=AE$2,AE8*'入力シート(水力)'!$I$23/1000,0)</f>
        <v>0</v>
      </c>
      <c r="AF36" s="41">
        <f>IF('入力シート(水力)'!$E$13=AF$2,AF8*'入力シート(水力)'!$I$23/1000,0)</f>
        <v>0</v>
      </c>
      <c r="AG36" s="41">
        <f>IF('入力シート(水力)'!$E$13=AG$2,AG8*'入力シート(水力)'!$I$23/1000,0)</f>
        <v>0</v>
      </c>
      <c r="AH36" s="41">
        <f>IF('入力シート(水力)'!$E$13=AH$2,AH8*'入力シート(水力)'!$I$23/1000,0)</f>
        <v>0</v>
      </c>
      <c r="AI36" s="44">
        <f t="shared" si="5"/>
        <v>0</v>
      </c>
    </row>
    <row r="37" spans="1:35" x14ac:dyDescent="0.3">
      <c r="A37" s="4" t="s">
        <v>16</v>
      </c>
      <c r="B37" s="41">
        <f>IF('入力シート(太陽光)'!$E$13=B$2,B9*'入力シート(太陽光)'!$J$23/1000,0)</f>
        <v>0</v>
      </c>
      <c r="C37" s="41">
        <f>IF('入力シート(太陽光)'!$E$13=C$2,C9*'入力シート(太陽光)'!$J$23/1000,0)</f>
        <v>0</v>
      </c>
      <c r="D37" s="41">
        <f>IF('入力シート(太陽光)'!$E$13=D$2,D9*'入力シート(太陽光)'!$J$23/1000,0)</f>
        <v>0</v>
      </c>
      <c r="E37" s="41">
        <f>IF('入力シート(太陽光)'!$E$13=E$2,E9*'入力シート(太陽光)'!$J$23/1000,0)</f>
        <v>0</v>
      </c>
      <c r="F37" s="41">
        <f>IF('入力シート(太陽光)'!$E$13=F$2,F9*'入力シート(太陽光)'!$J$23/1000,0)</f>
        <v>0</v>
      </c>
      <c r="G37" s="41">
        <f>IF('入力シート(太陽光)'!$E$13=G$2,G9*'入力シート(太陽光)'!$J$23/1000,0)</f>
        <v>0</v>
      </c>
      <c r="H37" s="41">
        <f>IF('入力シート(太陽光)'!$E$13=H$2,H9*'入力シート(太陽光)'!$J$23/1000,0)</f>
        <v>0</v>
      </c>
      <c r="I37" s="41">
        <f>IF('入力シート(太陽光)'!$E$13=I$2,I9*'入力シート(太陽光)'!$J$23/1000,0)</f>
        <v>0</v>
      </c>
      <c r="J37" s="41">
        <f>IF('入力シート(太陽光)'!$E$13=J$2,J9*'入力シート(太陽光)'!$J$23/1000,0)</f>
        <v>0</v>
      </c>
      <c r="K37" s="42">
        <f t="shared" si="3"/>
        <v>0</v>
      </c>
      <c r="M37" s="4" t="s">
        <v>16</v>
      </c>
      <c r="N37" s="41">
        <f>IF('入力シート(風力)'!$E$13=N$2,N9*'入力シート(風力)'!$J$23/1000,0)</f>
        <v>0</v>
      </c>
      <c r="O37" s="41">
        <f>IF('入力シート(風力)'!$E$13=O$2,O9*'入力シート(風力)'!$J$23/1000,0)</f>
        <v>0</v>
      </c>
      <c r="P37" s="41">
        <f>IF('入力シート(風力)'!$E$13=P$2,P9*'入力シート(風力)'!$J$23/1000,0)</f>
        <v>0</v>
      </c>
      <c r="Q37" s="41">
        <f>IF('入力シート(風力)'!$E$13=Q$2,Q9*'入力シート(風力)'!$J$23/1000,0)</f>
        <v>0</v>
      </c>
      <c r="R37" s="41">
        <f>IF('入力シート(風力)'!$E$13=R$2,R9*'入力シート(風力)'!$J$23/1000,0)</f>
        <v>0</v>
      </c>
      <c r="S37" s="41">
        <f>IF('入力シート(風力)'!$E$13=S$2,S9*'入力シート(風力)'!$J$23/1000,0)</f>
        <v>0</v>
      </c>
      <c r="T37" s="41">
        <f>IF('入力シート(風力)'!$E$13=T$2,T9*'入力シート(風力)'!$J$23/1000,0)</f>
        <v>0</v>
      </c>
      <c r="U37" s="41">
        <f>IF('入力シート(風力)'!$E$13=U$2,U9*'入力シート(風力)'!$J$23/1000,0)</f>
        <v>0</v>
      </c>
      <c r="V37" s="41">
        <f>IF('入力シート(風力)'!$E$13=V$2,V9*'入力シート(風力)'!$J$23/1000,0)</f>
        <v>0</v>
      </c>
      <c r="W37" s="43">
        <f t="shared" si="4"/>
        <v>0</v>
      </c>
      <c r="Y37" s="4" t="s">
        <v>16</v>
      </c>
      <c r="Z37" s="41">
        <f>IF('入力シート(水力)'!$E$13=Z$2,Z9*'入力シート(水力)'!$J$23/1000,0)</f>
        <v>0</v>
      </c>
      <c r="AA37" s="41">
        <f>IF('入力シート(水力)'!$E$13=AA$2,AA9*'入力シート(水力)'!$J$23/1000,0)</f>
        <v>0</v>
      </c>
      <c r="AB37" s="41">
        <f>IF('入力シート(水力)'!$E$13=AB$2,AB9*'入力シート(水力)'!$J$23/1000,0)</f>
        <v>0</v>
      </c>
      <c r="AC37" s="41">
        <f>IF('入力シート(水力)'!$E$13=AC$2,AC9*'入力シート(水力)'!$J$23/1000,0)</f>
        <v>0</v>
      </c>
      <c r="AD37" s="41">
        <f>IF('入力シート(水力)'!$E$13=AD$2,AD9*'入力シート(水力)'!$J$23/1000,0)</f>
        <v>0</v>
      </c>
      <c r="AE37" s="41">
        <f>IF('入力シート(水力)'!$E$13=AE$2,AE9*'入力シート(水力)'!$J$23/1000,0)</f>
        <v>0</v>
      </c>
      <c r="AF37" s="41">
        <f>IF('入力シート(水力)'!$E$13=AF$2,AF9*'入力シート(水力)'!$J$23/1000,0)</f>
        <v>0</v>
      </c>
      <c r="AG37" s="41">
        <f>IF('入力シート(水力)'!$E$13=AG$2,AG9*'入力シート(水力)'!$J$23/1000,0)</f>
        <v>0</v>
      </c>
      <c r="AH37" s="41">
        <f>IF('入力シート(水力)'!$E$13=AH$2,AH9*'入力シート(水力)'!$J$23/1000,0)</f>
        <v>0</v>
      </c>
      <c r="AI37" s="44">
        <f t="shared" si="5"/>
        <v>0</v>
      </c>
    </row>
    <row r="38" spans="1:35" x14ac:dyDescent="0.3">
      <c r="A38" s="4" t="s">
        <v>17</v>
      </c>
      <c r="B38" s="41">
        <f>IF('入力シート(太陽光)'!$E$13=B$2,B10*'入力シート(太陽光)'!$K$23/1000,0)</f>
        <v>0</v>
      </c>
      <c r="C38" s="41">
        <f>IF('入力シート(太陽光)'!$E$13=C$2,C10*'入力シート(太陽光)'!$K$23/1000,0)</f>
        <v>0</v>
      </c>
      <c r="D38" s="41">
        <f>IF('入力シート(太陽光)'!$E$13=D$2,D10*'入力シート(太陽光)'!$K$23/1000,0)</f>
        <v>0</v>
      </c>
      <c r="E38" s="41">
        <f>IF('入力シート(太陽光)'!$E$13=E$2,E10*'入力シート(太陽光)'!$K$23/1000,0)</f>
        <v>0</v>
      </c>
      <c r="F38" s="41">
        <f>IF('入力シート(太陽光)'!$E$13=F$2,F10*'入力シート(太陽光)'!$K$23/1000,0)</f>
        <v>0</v>
      </c>
      <c r="G38" s="41">
        <f>IF('入力シート(太陽光)'!$E$13=G$2,G10*'入力シート(太陽光)'!$K$23/1000,0)</f>
        <v>0</v>
      </c>
      <c r="H38" s="41">
        <f>IF('入力シート(太陽光)'!$E$13=H$2,H10*'入力シート(太陽光)'!$K$23/1000,0)</f>
        <v>0</v>
      </c>
      <c r="I38" s="41">
        <f>IF('入力シート(太陽光)'!$E$13=I$2,I10*'入力シート(太陽光)'!$K$23/1000,0)</f>
        <v>0</v>
      </c>
      <c r="J38" s="41">
        <f>IF('入力シート(太陽光)'!$E$13=J$2,J10*'入力シート(太陽光)'!$K$23/1000,0)</f>
        <v>0</v>
      </c>
      <c r="K38" s="42">
        <f t="shared" si="3"/>
        <v>0</v>
      </c>
      <c r="M38" s="4" t="s">
        <v>17</v>
      </c>
      <c r="N38" s="41">
        <f>IF('入力シート(風力)'!$E$13=N$2,N10*'入力シート(風力)'!$K$23/1000,0)</f>
        <v>0</v>
      </c>
      <c r="O38" s="41">
        <f>IF('入力シート(風力)'!$E$13=O$2,O10*'入力シート(風力)'!$K$23/1000,0)</f>
        <v>0</v>
      </c>
      <c r="P38" s="41">
        <f>IF('入力シート(風力)'!$E$13=P$2,P10*'入力シート(風力)'!$K$23/1000,0)</f>
        <v>0</v>
      </c>
      <c r="Q38" s="41">
        <f>IF('入力シート(風力)'!$E$13=Q$2,Q10*'入力シート(風力)'!$K$23/1000,0)</f>
        <v>0</v>
      </c>
      <c r="R38" s="41">
        <f>IF('入力シート(風力)'!$E$13=R$2,R10*'入力シート(風力)'!$K$23/1000,0)</f>
        <v>0</v>
      </c>
      <c r="S38" s="41">
        <f>IF('入力シート(風力)'!$E$13=S$2,S10*'入力シート(風力)'!$K$23/1000,0)</f>
        <v>0</v>
      </c>
      <c r="T38" s="41">
        <f>IF('入力シート(風力)'!$E$13=T$2,T10*'入力シート(風力)'!$K$23/1000,0)</f>
        <v>0</v>
      </c>
      <c r="U38" s="41">
        <f>IF('入力シート(風力)'!$E$13=U$2,U10*'入力シート(風力)'!$K$23/1000,0)</f>
        <v>0</v>
      </c>
      <c r="V38" s="41">
        <f>IF('入力シート(風力)'!$E$13=V$2,V10*'入力シート(風力)'!$K$23/1000,0)</f>
        <v>0</v>
      </c>
      <c r="W38" s="43">
        <f t="shared" si="4"/>
        <v>0</v>
      </c>
      <c r="Y38" s="4" t="s">
        <v>17</v>
      </c>
      <c r="Z38" s="41">
        <f>IF('入力シート(水力)'!$E$13=Z$2,Z10*'入力シート(水力)'!$K$23/1000,0)</f>
        <v>0</v>
      </c>
      <c r="AA38" s="41">
        <f>IF('入力シート(水力)'!$E$13=AA$2,AA10*'入力シート(水力)'!$K$23/1000,0)</f>
        <v>0</v>
      </c>
      <c r="AB38" s="41">
        <f>IF('入力シート(水力)'!$E$13=AB$2,AB10*'入力シート(水力)'!$K$23/1000,0)</f>
        <v>0</v>
      </c>
      <c r="AC38" s="41">
        <f>IF('入力シート(水力)'!$E$13=AC$2,AC10*'入力シート(水力)'!$K$23/1000,0)</f>
        <v>0</v>
      </c>
      <c r="AD38" s="41">
        <f>IF('入力シート(水力)'!$E$13=AD$2,AD10*'入力シート(水力)'!$K$23/1000,0)</f>
        <v>0</v>
      </c>
      <c r="AE38" s="41">
        <f>IF('入力シート(水力)'!$E$13=AE$2,AE10*'入力シート(水力)'!$K$23/1000,0)</f>
        <v>0</v>
      </c>
      <c r="AF38" s="41">
        <f>IF('入力シート(水力)'!$E$13=AF$2,AF10*'入力シート(水力)'!$K$23/1000,0)</f>
        <v>0</v>
      </c>
      <c r="AG38" s="41">
        <f>IF('入力シート(水力)'!$E$13=AG$2,AG10*'入力シート(水力)'!$K$23/1000,0)</f>
        <v>0</v>
      </c>
      <c r="AH38" s="41">
        <f>IF('入力シート(水力)'!$E$13=AH$2,AH10*'入力シート(水力)'!$K$23/1000,0)</f>
        <v>0</v>
      </c>
      <c r="AI38" s="44">
        <f t="shared" si="5"/>
        <v>0</v>
      </c>
    </row>
    <row r="39" spans="1:35" x14ac:dyDescent="0.3">
      <c r="A39" s="4" t="s">
        <v>18</v>
      </c>
      <c r="B39" s="41">
        <f>IF('入力シート(太陽光)'!$E$13=B$2,B11*'入力シート(太陽光)'!$L$23/1000,0)</f>
        <v>0</v>
      </c>
      <c r="C39" s="41">
        <f>IF('入力シート(太陽光)'!$E$13=C$2,C11*'入力シート(太陽光)'!$L$23/1000,0)</f>
        <v>0</v>
      </c>
      <c r="D39" s="41">
        <f>IF('入力シート(太陽光)'!$E$13=D$2,D11*'入力シート(太陽光)'!$L$23/1000,0)</f>
        <v>0</v>
      </c>
      <c r="E39" s="41">
        <f>IF('入力シート(太陽光)'!$E$13=E$2,E11*'入力シート(太陽光)'!$L$23/1000,0)</f>
        <v>0</v>
      </c>
      <c r="F39" s="41">
        <f>IF('入力シート(太陽光)'!$E$13=F$2,F11*'入力シート(太陽光)'!$L$23/1000,0)</f>
        <v>0</v>
      </c>
      <c r="G39" s="41">
        <f>IF('入力シート(太陽光)'!$E$13=G$2,G11*'入力シート(太陽光)'!$L$23/1000,0)</f>
        <v>0</v>
      </c>
      <c r="H39" s="41">
        <f>IF('入力シート(太陽光)'!$E$13=H$2,H11*'入力シート(太陽光)'!$L$23/1000,0)</f>
        <v>0</v>
      </c>
      <c r="I39" s="41">
        <f>IF('入力シート(太陽光)'!$E$13=I$2,I11*'入力シート(太陽光)'!$L$23/1000,0)</f>
        <v>0</v>
      </c>
      <c r="J39" s="41">
        <f>IF('入力シート(太陽光)'!$E$13=J$2,J11*'入力シート(太陽光)'!$L$23/1000,0)</f>
        <v>0</v>
      </c>
      <c r="K39" s="42">
        <f t="shared" si="3"/>
        <v>0</v>
      </c>
      <c r="M39" s="4" t="s">
        <v>18</v>
      </c>
      <c r="N39" s="41">
        <f>IF('入力シート(風力)'!$E$13=N$2,N11*'入力シート(風力)'!$L$23/1000,0)</f>
        <v>0</v>
      </c>
      <c r="O39" s="41">
        <f>IF('入力シート(風力)'!$E$13=O$2,O11*'入力シート(風力)'!$L$23/1000,0)</f>
        <v>0</v>
      </c>
      <c r="P39" s="41">
        <f>IF('入力シート(風力)'!$E$13=P$2,P11*'入力シート(風力)'!$L$23/1000,0)</f>
        <v>0</v>
      </c>
      <c r="Q39" s="41">
        <f>IF('入力シート(風力)'!$E$13=Q$2,Q11*'入力シート(風力)'!$L$23/1000,0)</f>
        <v>0</v>
      </c>
      <c r="R39" s="41">
        <f>IF('入力シート(風力)'!$E$13=R$2,R11*'入力シート(風力)'!$L$23/1000,0)</f>
        <v>0</v>
      </c>
      <c r="S39" s="41">
        <f>IF('入力シート(風力)'!$E$13=S$2,S11*'入力シート(風力)'!$L$23/1000,0)</f>
        <v>0</v>
      </c>
      <c r="T39" s="41">
        <f>IF('入力シート(風力)'!$E$13=T$2,T11*'入力シート(風力)'!$L$23/1000,0)</f>
        <v>0</v>
      </c>
      <c r="U39" s="41">
        <f>IF('入力シート(風力)'!$E$13=U$2,U11*'入力シート(風力)'!$L$23/1000,0)</f>
        <v>0</v>
      </c>
      <c r="V39" s="41">
        <f>IF('入力シート(風力)'!$E$13=V$2,V11*'入力シート(風力)'!$L$23/1000,0)</f>
        <v>0</v>
      </c>
      <c r="W39" s="43">
        <f t="shared" si="4"/>
        <v>0</v>
      </c>
      <c r="Y39" s="4" t="s">
        <v>18</v>
      </c>
      <c r="Z39" s="41">
        <f>IF('入力シート(水力)'!$E$13=Z$2,Z11*'入力シート(水力)'!$L$23/1000,0)</f>
        <v>0</v>
      </c>
      <c r="AA39" s="41">
        <f>IF('入力シート(水力)'!$E$13=AA$2,AA11*'入力シート(水力)'!$L$23/1000,0)</f>
        <v>0</v>
      </c>
      <c r="AB39" s="41">
        <f>IF('入力シート(水力)'!$E$13=AB$2,AB11*'入力シート(水力)'!$L$23/1000,0)</f>
        <v>0</v>
      </c>
      <c r="AC39" s="41">
        <f>IF('入力シート(水力)'!$E$13=AC$2,AC11*'入力シート(水力)'!$L$23/1000,0)</f>
        <v>0</v>
      </c>
      <c r="AD39" s="41">
        <f>IF('入力シート(水力)'!$E$13=AD$2,AD11*'入力シート(水力)'!$L$23/1000,0)</f>
        <v>0</v>
      </c>
      <c r="AE39" s="41">
        <f>IF('入力シート(水力)'!$E$13=AE$2,AE11*'入力シート(水力)'!$L$23/1000,0)</f>
        <v>0</v>
      </c>
      <c r="AF39" s="41">
        <f>IF('入力シート(水力)'!$E$13=AF$2,AF11*'入力シート(水力)'!$L$23/1000,0)</f>
        <v>0</v>
      </c>
      <c r="AG39" s="41">
        <f>IF('入力シート(水力)'!$E$13=AG$2,AG11*'入力シート(水力)'!$L$23/1000,0)</f>
        <v>0</v>
      </c>
      <c r="AH39" s="41">
        <f>IF('入力シート(水力)'!$E$13=AH$2,AH11*'入力シート(水力)'!$L$23/1000,0)</f>
        <v>0</v>
      </c>
      <c r="AI39" s="44">
        <f t="shared" si="5"/>
        <v>0</v>
      </c>
    </row>
    <row r="40" spans="1:35" x14ac:dyDescent="0.3">
      <c r="A40" s="4" t="s">
        <v>19</v>
      </c>
      <c r="B40" s="41">
        <f>IF('入力シート(太陽光)'!$E$13=B$2,B12*'入力シート(太陽光)'!$M$23/1000,0)</f>
        <v>0</v>
      </c>
      <c r="C40" s="41">
        <f>IF('入力シート(太陽光)'!$E$13=C$2,C12*'入力シート(太陽光)'!$M$23/1000,0)</f>
        <v>0</v>
      </c>
      <c r="D40" s="41">
        <f>IF('入力シート(太陽光)'!$E$13=D$2,D12*'入力シート(太陽光)'!$M$23/1000,0)</f>
        <v>0</v>
      </c>
      <c r="E40" s="41">
        <f>IF('入力シート(太陽光)'!$E$13=E$2,E12*'入力シート(太陽光)'!$M$23/1000,0)</f>
        <v>0</v>
      </c>
      <c r="F40" s="41">
        <f>IF('入力シート(太陽光)'!$E$13=F$2,F12*'入力シート(太陽光)'!$M$23/1000,0)</f>
        <v>0</v>
      </c>
      <c r="G40" s="41">
        <f>IF('入力シート(太陽光)'!$E$13=G$2,G12*'入力シート(太陽光)'!$M$23/1000,0)</f>
        <v>0</v>
      </c>
      <c r="H40" s="41">
        <f>IF('入力シート(太陽光)'!$E$13=H$2,H12*'入力シート(太陽光)'!$M$23/1000,0)</f>
        <v>0</v>
      </c>
      <c r="I40" s="41">
        <f>IF('入力シート(太陽光)'!$E$13=I$2,I12*'入力シート(太陽光)'!$M$23/1000,0)</f>
        <v>0</v>
      </c>
      <c r="J40" s="41">
        <f>IF('入力シート(太陽光)'!$E$13=J$2,J12*'入力シート(太陽光)'!$M$23/1000,0)</f>
        <v>0</v>
      </c>
      <c r="K40" s="42">
        <f t="shared" si="3"/>
        <v>0</v>
      </c>
      <c r="M40" s="4" t="s">
        <v>19</v>
      </c>
      <c r="N40" s="41">
        <f>IF('入力シート(風力)'!$E$13=N$2,N12*'入力シート(風力)'!$M$23/1000,0)</f>
        <v>0</v>
      </c>
      <c r="O40" s="41">
        <f>IF('入力シート(風力)'!$E$13=O$2,O12*'入力シート(風力)'!$M$23/1000,0)</f>
        <v>0</v>
      </c>
      <c r="P40" s="41">
        <f>IF('入力シート(風力)'!$E$13=P$2,P12*'入力シート(風力)'!$M$23/1000,0)</f>
        <v>0</v>
      </c>
      <c r="Q40" s="41">
        <f>IF('入力シート(風力)'!$E$13=Q$2,Q12*'入力シート(風力)'!$M$23/1000,0)</f>
        <v>0</v>
      </c>
      <c r="R40" s="41">
        <f>IF('入力シート(風力)'!$E$13=R$2,R12*'入力シート(風力)'!$M$23/1000,0)</f>
        <v>0</v>
      </c>
      <c r="S40" s="41">
        <f>IF('入力シート(風力)'!$E$13=S$2,S12*'入力シート(風力)'!$M$23/1000,0)</f>
        <v>0</v>
      </c>
      <c r="T40" s="41">
        <f>IF('入力シート(風力)'!$E$13=T$2,T12*'入力シート(風力)'!$M$23/1000,0)</f>
        <v>0</v>
      </c>
      <c r="U40" s="41">
        <f>IF('入力シート(風力)'!$E$13=U$2,U12*'入力シート(風力)'!$M$23/1000,0)</f>
        <v>0</v>
      </c>
      <c r="V40" s="41">
        <f>IF('入力シート(風力)'!$E$13=V$2,V12*'入力シート(風力)'!$M$23/1000,0)</f>
        <v>0</v>
      </c>
      <c r="W40" s="43">
        <f t="shared" si="4"/>
        <v>0</v>
      </c>
      <c r="Y40" s="4" t="s">
        <v>19</v>
      </c>
      <c r="Z40" s="41">
        <f>IF('入力シート(水力)'!$E$13=Z$2,Z12*'入力シート(水力)'!$M$23/1000,0)</f>
        <v>0</v>
      </c>
      <c r="AA40" s="41">
        <f>IF('入力シート(水力)'!$E$13=AA$2,AA12*'入力シート(水力)'!$M$23/1000,0)</f>
        <v>0</v>
      </c>
      <c r="AB40" s="41">
        <f>IF('入力シート(水力)'!$E$13=AB$2,AB12*'入力シート(水力)'!$M$23/1000,0)</f>
        <v>0</v>
      </c>
      <c r="AC40" s="41">
        <f>IF('入力シート(水力)'!$E$13=AC$2,AC12*'入力シート(水力)'!$M$23/1000,0)</f>
        <v>0</v>
      </c>
      <c r="AD40" s="41">
        <f>IF('入力シート(水力)'!$E$13=AD$2,AD12*'入力シート(水力)'!$M$23/1000,0)</f>
        <v>0</v>
      </c>
      <c r="AE40" s="41">
        <f>IF('入力シート(水力)'!$E$13=AE$2,AE12*'入力シート(水力)'!$M$23/1000,0)</f>
        <v>0</v>
      </c>
      <c r="AF40" s="41">
        <f>IF('入力シート(水力)'!$E$13=AF$2,AF12*'入力シート(水力)'!$M$23/1000,0)</f>
        <v>0</v>
      </c>
      <c r="AG40" s="41">
        <f>IF('入力シート(水力)'!$E$13=AG$2,AG12*'入力シート(水力)'!$M$23/1000,0)</f>
        <v>0</v>
      </c>
      <c r="AH40" s="41">
        <f>IF('入力シート(水力)'!$E$13=AH$2,AH12*'入力シート(水力)'!$M$23/1000,0)</f>
        <v>0</v>
      </c>
      <c r="AI40" s="44">
        <f t="shared" si="5"/>
        <v>0</v>
      </c>
    </row>
    <row r="41" spans="1:35" x14ac:dyDescent="0.3">
      <c r="A41" s="4" t="s">
        <v>20</v>
      </c>
      <c r="B41" s="41">
        <f>IF('入力シート(太陽光)'!$E$13=B$2,B13*'入力シート(太陽光)'!$N$23/1000,0)</f>
        <v>0</v>
      </c>
      <c r="C41" s="41">
        <f>IF('入力シート(太陽光)'!$E$13=C$2,C13*'入力シート(太陽光)'!$N$23/1000,0)</f>
        <v>0</v>
      </c>
      <c r="D41" s="41">
        <f>IF('入力シート(太陽光)'!$E$13=D$2,D13*'入力シート(太陽光)'!$N$23/1000,0)</f>
        <v>0</v>
      </c>
      <c r="E41" s="41">
        <f>IF('入力シート(太陽光)'!$E$13=E$2,E13*'入力シート(太陽光)'!$N$23/1000,0)</f>
        <v>0</v>
      </c>
      <c r="F41" s="41">
        <f>IF('入力シート(太陽光)'!$E$13=F$2,F13*'入力シート(太陽光)'!$N$23/1000,0)</f>
        <v>0</v>
      </c>
      <c r="G41" s="41">
        <f>IF('入力シート(太陽光)'!$E$13=G$2,G13*'入力シート(太陽光)'!$N$23/1000,0)</f>
        <v>0</v>
      </c>
      <c r="H41" s="41">
        <f>IF('入力シート(太陽光)'!$E$13=H$2,H13*'入力シート(太陽光)'!$N$23/1000,0)</f>
        <v>0</v>
      </c>
      <c r="I41" s="41">
        <f>IF('入力シート(太陽光)'!$E$13=I$2,I13*'入力シート(太陽光)'!$N$23/1000,0)</f>
        <v>0</v>
      </c>
      <c r="J41" s="41">
        <f>IF('入力シート(太陽光)'!$E$13=J$2,J13*'入力シート(太陽光)'!$N$23/1000,0)</f>
        <v>0</v>
      </c>
      <c r="K41" s="42">
        <f t="shared" si="3"/>
        <v>0</v>
      </c>
      <c r="M41" s="4" t="s">
        <v>20</v>
      </c>
      <c r="N41" s="41">
        <f>IF('入力シート(風力)'!$E$13=N$2,N13*'入力シート(風力)'!$N$23/1000,0)</f>
        <v>0</v>
      </c>
      <c r="O41" s="41">
        <f>IF('入力シート(風力)'!$E$13=O$2,O13*'入力シート(風力)'!$N$23/1000,0)</f>
        <v>0</v>
      </c>
      <c r="P41" s="41">
        <f>IF('入力シート(風力)'!$E$13=P$2,P13*'入力シート(風力)'!$N$23/1000,0)</f>
        <v>0</v>
      </c>
      <c r="Q41" s="41">
        <f>IF('入力シート(風力)'!$E$13=Q$2,Q13*'入力シート(風力)'!$N$23/1000,0)</f>
        <v>0</v>
      </c>
      <c r="R41" s="41">
        <f>IF('入力シート(風力)'!$E$13=R$2,R13*'入力シート(風力)'!$N$23/1000,0)</f>
        <v>0</v>
      </c>
      <c r="S41" s="41">
        <f>IF('入力シート(風力)'!$E$13=S$2,S13*'入力シート(風力)'!$N$23/1000,0)</f>
        <v>0</v>
      </c>
      <c r="T41" s="41">
        <f>IF('入力シート(風力)'!$E$13=T$2,T13*'入力シート(風力)'!$N$23/1000,0)</f>
        <v>0</v>
      </c>
      <c r="U41" s="41">
        <f>IF('入力シート(風力)'!$E$13=U$2,U13*'入力シート(風力)'!$N$23/1000,0)</f>
        <v>0</v>
      </c>
      <c r="V41" s="41">
        <f>IF('入力シート(風力)'!$E$13=V$2,V13*'入力シート(風力)'!$N$23/1000,0)</f>
        <v>0</v>
      </c>
      <c r="W41" s="43">
        <f t="shared" si="4"/>
        <v>0</v>
      </c>
      <c r="Y41" s="4" t="s">
        <v>20</v>
      </c>
      <c r="Z41" s="41">
        <f>IF('入力シート(水力)'!$E$13=Z$2,Z13*'入力シート(水力)'!$N$23/1000,0)</f>
        <v>0</v>
      </c>
      <c r="AA41" s="41">
        <f>IF('入力シート(水力)'!$E$13=AA$2,AA13*'入力シート(水力)'!$N$23/1000,0)</f>
        <v>0</v>
      </c>
      <c r="AB41" s="41">
        <f>IF('入力シート(水力)'!$E$13=AB$2,AB13*'入力シート(水力)'!$N$23/1000,0)</f>
        <v>0</v>
      </c>
      <c r="AC41" s="41">
        <f>IF('入力シート(水力)'!$E$13=AC$2,AC13*'入力シート(水力)'!$N$23/1000,0)</f>
        <v>0</v>
      </c>
      <c r="AD41" s="41">
        <f>IF('入力シート(水力)'!$E$13=AD$2,AD13*'入力シート(水力)'!$N$23/1000,0)</f>
        <v>0</v>
      </c>
      <c r="AE41" s="41">
        <f>IF('入力シート(水力)'!$E$13=AE$2,AE13*'入力シート(水力)'!$N$23/1000,0)</f>
        <v>0</v>
      </c>
      <c r="AF41" s="41">
        <f>IF('入力シート(水力)'!$E$13=AF$2,AF13*'入力シート(水力)'!$N$23/1000,0)</f>
        <v>0</v>
      </c>
      <c r="AG41" s="41">
        <f>IF('入力シート(水力)'!$E$13=AG$2,AG13*'入力シート(水力)'!$N$23/1000,0)</f>
        <v>0</v>
      </c>
      <c r="AH41" s="41">
        <f>IF('入力シート(水力)'!$E$13=AH$2,AH13*'入力シート(水力)'!$N$23/1000,0)</f>
        <v>0</v>
      </c>
      <c r="AI41" s="44">
        <f t="shared" si="5"/>
        <v>0</v>
      </c>
    </row>
    <row r="42" spans="1:35" x14ac:dyDescent="0.3">
      <c r="A42" s="4" t="s">
        <v>21</v>
      </c>
      <c r="B42" s="41">
        <f>IF('入力シート(太陽光)'!$E$13=B$2,B14*'入力シート(太陽光)'!$O$23/1000,0)</f>
        <v>0</v>
      </c>
      <c r="C42" s="41">
        <f>IF('入力シート(太陽光)'!$E$13=C$2,C14*'入力シート(太陽光)'!$O$23/1000,0)</f>
        <v>0</v>
      </c>
      <c r="D42" s="41">
        <f>IF('入力シート(太陽光)'!$E$13=D$2,D14*'入力シート(太陽光)'!$O$23/1000,0)</f>
        <v>0</v>
      </c>
      <c r="E42" s="41">
        <f>IF('入力シート(太陽光)'!$E$13=E$2,E14*'入力シート(太陽光)'!$O$23/1000,0)</f>
        <v>0</v>
      </c>
      <c r="F42" s="41">
        <f>IF('入力シート(太陽光)'!$E$13=F$2,F14*'入力シート(太陽光)'!$O$23/1000,0)</f>
        <v>0</v>
      </c>
      <c r="G42" s="41">
        <f>IF('入力シート(太陽光)'!$E$13=G$2,G14*'入力シート(太陽光)'!$O$23/1000,0)</f>
        <v>0</v>
      </c>
      <c r="H42" s="41">
        <f>IF('入力シート(太陽光)'!$E$13=H$2,H14*'入力シート(太陽光)'!$O$23/1000,0)</f>
        <v>0</v>
      </c>
      <c r="I42" s="41">
        <f>IF('入力シート(太陽光)'!$E$13=I$2,I14*'入力シート(太陽光)'!$O$23/1000,0)</f>
        <v>0</v>
      </c>
      <c r="J42" s="41">
        <f>IF('入力シート(太陽光)'!$E$13=J$2,J14*'入力シート(太陽光)'!$O$23/1000,0)</f>
        <v>0</v>
      </c>
      <c r="K42" s="42">
        <f t="shared" si="3"/>
        <v>0</v>
      </c>
      <c r="M42" s="4" t="s">
        <v>21</v>
      </c>
      <c r="N42" s="41">
        <f>IF('入力シート(風力)'!$E$13=N$2,N14*'入力シート(風力)'!$O$23/1000,0)</f>
        <v>0</v>
      </c>
      <c r="O42" s="41">
        <f>IF('入力シート(風力)'!$E$13=O$2,O14*'入力シート(風力)'!$O$23/1000,0)</f>
        <v>0</v>
      </c>
      <c r="P42" s="41">
        <f>IF('入力シート(風力)'!$E$13=P$2,P14*'入力シート(風力)'!$O$23/1000,0)</f>
        <v>0</v>
      </c>
      <c r="Q42" s="41">
        <f>IF('入力シート(風力)'!$E$13=Q$2,Q14*'入力シート(風力)'!$O$23/1000,0)</f>
        <v>0</v>
      </c>
      <c r="R42" s="41">
        <f>IF('入力シート(風力)'!$E$13=R$2,R14*'入力シート(風力)'!$O$23/1000,0)</f>
        <v>0</v>
      </c>
      <c r="S42" s="41">
        <f>IF('入力シート(風力)'!$E$13=S$2,S14*'入力シート(風力)'!$O$23/1000,0)</f>
        <v>0</v>
      </c>
      <c r="T42" s="41">
        <f>IF('入力シート(風力)'!$E$13=T$2,T14*'入力シート(風力)'!$O$23/1000,0)</f>
        <v>0</v>
      </c>
      <c r="U42" s="41">
        <f>IF('入力シート(風力)'!$E$13=U$2,U14*'入力シート(風力)'!$O$23/1000,0)</f>
        <v>0</v>
      </c>
      <c r="V42" s="41">
        <f>IF('入力シート(風力)'!$E$13=V$2,V14*'入力シート(風力)'!$O$23/1000,0)</f>
        <v>0</v>
      </c>
      <c r="W42" s="43">
        <f t="shared" si="4"/>
        <v>0</v>
      </c>
      <c r="Y42" s="4" t="s">
        <v>21</v>
      </c>
      <c r="Z42" s="41">
        <f>IF('入力シート(水力)'!$E$13=Z$2,Z14*'入力シート(水力)'!$O$23/1000,0)</f>
        <v>0</v>
      </c>
      <c r="AA42" s="41">
        <f>IF('入力シート(水力)'!$E$13=AA$2,AA14*'入力シート(水力)'!$O$23/1000,0)</f>
        <v>0</v>
      </c>
      <c r="AB42" s="41">
        <f>IF('入力シート(水力)'!$E$13=AB$2,AB14*'入力シート(水力)'!$O$23/1000,0)</f>
        <v>0</v>
      </c>
      <c r="AC42" s="41">
        <f>IF('入力シート(水力)'!$E$13=AC$2,AC14*'入力シート(水力)'!$O$23/1000,0)</f>
        <v>0</v>
      </c>
      <c r="AD42" s="41">
        <f>IF('入力シート(水力)'!$E$13=AD$2,AD14*'入力シート(水力)'!$O$23/1000,0)</f>
        <v>0</v>
      </c>
      <c r="AE42" s="41">
        <f>IF('入力シート(水力)'!$E$13=AE$2,AE14*'入力シート(水力)'!$O$23/1000,0)</f>
        <v>0</v>
      </c>
      <c r="AF42" s="41">
        <f>IF('入力シート(水力)'!$E$13=AF$2,AF14*'入力シート(水力)'!$O$23/1000,0)</f>
        <v>0</v>
      </c>
      <c r="AG42" s="41">
        <f>IF('入力シート(水力)'!$E$13=AG$2,AG14*'入力シート(水力)'!$O$23/1000,0)</f>
        <v>0</v>
      </c>
      <c r="AH42" s="41">
        <f>IF('入力シート(水力)'!$E$13=AH$2,AH14*'入力シート(水力)'!$O$23/1000,0)</f>
        <v>0</v>
      </c>
      <c r="AI42" s="44">
        <f t="shared" si="5"/>
        <v>0</v>
      </c>
    </row>
    <row r="43" spans="1:35" x14ac:dyDescent="0.3">
      <c r="A43" s="4" t="s">
        <v>22</v>
      </c>
      <c r="B43" s="41">
        <f>IF('入力シート(太陽光)'!$E$13=B$2,B15*'入力シート(太陽光)'!$P$23/1000,0)</f>
        <v>0</v>
      </c>
      <c r="C43" s="41">
        <f>IF('入力シート(太陽光)'!$E$13=C$2,C15*'入力シート(太陽光)'!$P$23/1000,0)</f>
        <v>0</v>
      </c>
      <c r="D43" s="41">
        <f>IF('入力シート(太陽光)'!$E$13=D$2,D15*'入力シート(太陽光)'!$P$23/1000,0)</f>
        <v>0</v>
      </c>
      <c r="E43" s="41">
        <f>IF('入力シート(太陽光)'!$E$13=E$2,E15*'入力シート(太陽光)'!$P$23/1000,0)</f>
        <v>0</v>
      </c>
      <c r="F43" s="41">
        <f>IF('入力シート(太陽光)'!$E$13=F$2,F15*'入力シート(太陽光)'!$P$23/1000,0)</f>
        <v>0</v>
      </c>
      <c r="G43" s="41">
        <f>IF('入力シート(太陽光)'!$E$13=G$2,G15*'入力シート(太陽光)'!$P$23/1000,0)</f>
        <v>0</v>
      </c>
      <c r="H43" s="41">
        <f>IF('入力シート(太陽光)'!$E$13=H$2,H15*'入力シート(太陽光)'!$P$23/1000,0)</f>
        <v>0</v>
      </c>
      <c r="I43" s="41">
        <f>IF('入力シート(太陽光)'!$E$13=I$2,I15*'入力シート(太陽光)'!$P$23/1000,0)</f>
        <v>0</v>
      </c>
      <c r="J43" s="41">
        <f>IF('入力シート(太陽光)'!$E$13=J$2,J15*'入力シート(太陽光)'!$P$23/1000,0)</f>
        <v>0</v>
      </c>
      <c r="K43" s="42">
        <f t="shared" si="3"/>
        <v>0</v>
      </c>
      <c r="M43" s="4" t="s">
        <v>22</v>
      </c>
      <c r="N43" s="41">
        <f>IF('入力シート(風力)'!$E$13=N$2,N15*'入力シート(風力)'!$P$23/1000,0)</f>
        <v>0</v>
      </c>
      <c r="O43" s="41">
        <f>IF('入力シート(風力)'!$E$13=O$2,O15*'入力シート(風力)'!$P$23/1000,0)</f>
        <v>0</v>
      </c>
      <c r="P43" s="41">
        <f>IF('入力シート(風力)'!$E$13=P$2,P15*'入力シート(風力)'!$P$23/1000,0)</f>
        <v>0</v>
      </c>
      <c r="Q43" s="41">
        <f>IF('入力シート(風力)'!$E$13=Q$2,Q15*'入力シート(風力)'!$P$23/1000,0)</f>
        <v>0</v>
      </c>
      <c r="R43" s="41">
        <f>IF('入力シート(風力)'!$E$13=R$2,R15*'入力シート(風力)'!$P$23/1000,0)</f>
        <v>0</v>
      </c>
      <c r="S43" s="41">
        <f>IF('入力シート(風力)'!$E$13=S$2,S15*'入力シート(風力)'!$P$23/1000,0)</f>
        <v>0</v>
      </c>
      <c r="T43" s="41">
        <f>IF('入力シート(風力)'!$E$13=T$2,T15*'入力シート(風力)'!$P$23/1000,0)</f>
        <v>0</v>
      </c>
      <c r="U43" s="41">
        <f>IF('入力シート(風力)'!$E$13=U$2,U15*'入力シート(風力)'!$P$23/1000,0)</f>
        <v>0</v>
      </c>
      <c r="V43" s="41">
        <f>IF('入力シート(風力)'!$E$13=V$2,V15*'入力シート(風力)'!$P$23/1000,0)</f>
        <v>0</v>
      </c>
      <c r="W43" s="43">
        <f t="shared" si="4"/>
        <v>0</v>
      </c>
      <c r="Y43" s="4" t="s">
        <v>22</v>
      </c>
      <c r="Z43" s="41">
        <f>IF('入力シート(水力)'!$E$13=Z$2,Z15*'入力シート(水力)'!$P$23/1000,0)</f>
        <v>0</v>
      </c>
      <c r="AA43" s="41">
        <f>IF('入力シート(水力)'!$E$13=AA$2,AA15*'入力シート(水力)'!$P$23/1000,0)</f>
        <v>0</v>
      </c>
      <c r="AB43" s="41">
        <f>IF('入力シート(水力)'!$E$13=AB$2,AB15*'入力シート(水力)'!$P$23/1000,0)</f>
        <v>0</v>
      </c>
      <c r="AC43" s="41">
        <f>IF('入力シート(水力)'!$E$13=AC$2,AC15*'入力シート(水力)'!$P$23/1000,0)</f>
        <v>0</v>
      </c>
      <c r="AD43" s="41">
        <f>IF('入力シート(水力)'!$E$13=AD$2,AD15*'入力シート(水力)'!$P$23/1000,0)</f>
        <v>0</v>
      </c>
      <c r="AE43" s="41">
        <f>IF('入力シート(水力)'!$E$13=AE$2,AE15*'入力シート(水力)'!$P$23/1000,0)</f>
        <v>0</v>
      </c>
      <c r="AF43" s="41">
        <f>IF('入力シート(水力)'!$E$13=AF$2,AF15*'入力シート(水力)'!$P$23/1000,0)</f>
        <v>0</v>
      </c>
      <c r="AG43" s="41">
        <f>IF('入力シート(水力)'!$E$13=AG$2,AG15*'入力シート(水力)'!$P$23/1000,0)</f>
        <v>0</v>
      </c>
      <c r="AH43" s="41">
        <f>IF('入力シート(水力)'!$E$13=AH$2,AH15*'入力シート(水力)'!$P$23/1000,0)</f>
        <v>0</v>
      </c>
      <c r="AI43" s="44">
        <f t="shared" si="5"/>
        <v>0</v>
      </c>
    </row>
    <row r="44" spans="1:35" x14ac:dyDescent="0.3">
      <c r="B44" s="4"/>
      <c r="C44" s="4"/>
      <c r="D44" s="4"/>
      <c r="E44" s="4"/>
      <c r="F44" s="4"/>
      <c r="G44" s="4"/>
      <c r="H44" s="4"/>
      <c r="I44" s="4"/>
      <c r="J44" s="4"/>
      <c r="K44" s="27"/>
      <c r="N44" s="4"/>
      <c r="O44" s="4"/>
      <c r="P44" s="4"/>
      <c r="Q44" s="4"/>
      <c r="R44" s="4"/>
      <c r="S44" s="4"/>
      <c r="T44" s="4"/>
      <c r="U44" s="4"/>
      <c r="V44" s="4"/>
      <c r="Z44" s="4"/>
      <c r="AA44" s="4"/>
      <c r="AB44" s="4"/>
      <c r="AC44" s="4"/>
      <c r="AD44" s="4"/>
      <c r="AE44" s="4"/>
      <c r="AF44" s="4"/>
      <c r="AG44" s="4"/>
      <c r="AH44" s="4"/>
    </row>
    <row r="45" spans="1:35" x14ac:dyDescent="0.3">
      <c r="B45" s="4"/>
      <c r="C45" s="4"/>
      <c r="D45" s="4"/>
      <c r="E45" s="4"/>
      <c r="F45" s="4"/>
      <c r="G45" s="4"/>
      <c r="H45" s="4"/>
      <c r="I45" s="4"/>
      <c r="J45" s="4"/>
      <c r="K45" s="27"/>
      <c r="N45" s="4"/>
      <c r="O45" s="4"/>
      <c r="P45" s="4"/>
      <c r="Q45" s="4"/>
      <c r="R45" s="4"/>
      <c r="S45" s="4"/>
      <c r="T45" s="4"/>
      <c r="U45" s="4"/>
      <c r="V45" s="4"/>
      <c r="Z45" s="4"/>
      <c r="AA45" s="4"/>
      <c r="AB45" s="4"/>
      <c r="AC45" s="4"/>
      <c r="AD45" s="4"/>
      <c r="AE45" s="4"/>
      <c r="AF45" s="4"/>
      <c r="AG45" s="4"/>
      <c r="AH45" s="4"/>
    </row>
    <row r="46" spans="1:35" ht="15.6" thickBot="1" x14ac:dyDescent="0.35"/>
    <row r="47" spans="1:35" ht="15.6" thickBot="1" x14ac:dyDescent="0.35">
      <c r="A47" s="1" t="s">
        <v>111</v>
      </c>
      <c r="B47" s="45" t="e">
        <f>'入力シート(太陽光)'!$E$15*計算用!B49</f>
        <v>#N/A</v>
      </c>
      <c r="F47" s="6"/>
      <c r="M47" s="1" t="s">
        <v>111</v>
      </c>
      <c r="N47" s="45" t="e">
        <f>'入力シート(風力)'!$E$15*計算用!N49</f>
        <v>#N/A</v>
      </c>
      <c r="Y47" s="1" t="s">
        <v>111</v>
      </c>
      <c r="Z47" s="45" t="e">
        <f>'入力シート(水力)'!$E$15*計算用!Z49</f>
        <v>#N/A</v>
      </c>
    </row>
    <row r="48" spans="1:35" ht="15.6" thickBot="1" x14ac:dyDescent="0.35"/>
    <row r="49" spans="1:27" ht="15.6" thickBot="1" x14ac:dyDescent="0.35">
      <c r="A49" s="1" t="s">
        <v>112</v>
      </c>
      <c r="B49" s="46" t="e">
        <f>VLOOKUP('入力シート(太陽光)'!$E$13,$B$53:$C$61,2,FALSE)</f>
        <v>#N/A</v>
      </c>
      <c r="M49" s="1" t="s">
        <v>112</v>
      </c>
      <c r="N49" s="46" t="e">
        <f>VLOOKUP('入力シート(風力)'!$E$13,$N$53:$O$61,2,FALSE)</f>
        <v>#N/A</v>
      </c>
      <c r="Y49" s="1" t="s">
        <v>112</v>
      </c>
      <c r="Z49" s="46" t="e">
        <f>VLOOKUP('入力シート(水力)'!$E$13,$Z$53:$AA$61,2,FALSE)</f>
        <v>#N/A</v>
      </c>
    </row>
    <row r="52" spans="1:27" x14ac:dyDescent="0.3">
      <c r="C52" s="8" t="s">
        <v>89</v>
      </c>
      <c r="O52" s="8" t="s">
        <v>90</v>
      </c>
      <c r="AA52" s="8" t="s">
        <v>91</v>
      </c>
    </row>
    <row r="53" spans="1:27" x14ac:dyDescent="0.3">
      <c r="B53" s="5" t="s">
        <v>26</v>
      </c>
      <c r="C53" s="47">
        <v>4.2816043328253887E-2</v>
      </c>
      <c r="N53" s="5" t="s">
        <v>26</v>
      </c>
      <c r="O53" s="47">
        <v>0.22094058025679089</v>
      </c>
      <c r="Z53" s="5" t="s">
        <v>26</v>
      </c>
      <c r="AA53" s="47">
        <v>0.39150012186923538</v>
      </c>
    </row>
    <row r="54" spans="1:27" x14ac:dyDescent="0.3">
      <c r="B54" s="5" t="s">
        <v>27</v>
      </c>
      <c r="C54" s="47">
        <v>0.10194407954900168</v>
      </c>
      <c r="N54" s="5" t="s">
        <v>27</v>
      </c>
      <c r="O54" s="47">
        <v>0.32190234795539863</v>
      </c>
      <c r="Z54" s="5" t="s">
        <v>27</v>
      </c>
      <c r="AA54" s="47">
        <v>0.55441004611673106</v>
      </c>
    </row>
    <row r="55" spans="1:27" x14ac:dyDescent="0.3">
      <c r="B55" s="5" t="s">
        <v>28</v>
      </c>
      <c r="C55" s="47">
        <v>9.4376661524912211E-2</v>
      </c>
      <c r="N55" s="5" t="s">
        <v>28</v>
      </c>
      <c r="O55" s="47">
        <v>0.23947905586726145</v>
      </c>
      <c r="Z55" s="5" t="s">
        <v>28</v>
      </c>
      <c r="AA55" s="47">
        <v>0.5019086795260157</v>
      </c>
    </row>
    <row r="56" spans="1:27" x14ac:dyDescent="0.3">
      <c r="B56" s="5" t="s">
        <v>29</v>
      </c>
      <c r="C56" s="47">
        <v>0.10845218703558958</v>
      </c>
      <c r="N56" s="5" t="s">
        <v>29</v>
      </c>
      <c r="O56" s="47">
        <v>0.2759457524359416</v>
      </c>
      <c r="Z56" s="5" t="s">
        <v>29</v>
      </c>
      <c r="AA56" s="47">
        <v>0.4584571472171875</v>
      </c>
    </row>
    <row r="57" spans="1:27" x14ac:dyDescent="0.3">
      <c r="B57" s="5" t="s">
        <v>30</v>
      </c>
      <c r="C57" s="47">
        <v>0.14655631696054061</v>
      </c>
      <c r="N57" s="5" t="s">
        <v>30</v>
      </c>
      <c r="O57" s="47">
        <v>0.20557688451769049</v>
      </c>
      <c r="Z57" s="5" t="s">
        <v>30</v>
      </c>
      <c r="AA57" s="47">
        <v>0.51945274698425203</v>
      </c>
    </row>
    <row r="58" spans="1:27" x14ac:dyDescent="0.3">
      <c r="B58" s="5" t="s">
        <v>31</v>
      </c>
      <c r="C58" s="47">
        <v>0.11303808221787674</v>
      </c>
      <c r="N58" s="5" t="s">
        <v>31</v>
      </c>
      <c r="O58" s="47">
        <v>0.29010905685694188</v>
      </c>
      <c r="Z58" s="5" t="s">
        <v>31</v>
      </c>
      <c r="AA58" s="47">
        <v>0.49803852294556578</v>
      </c>
    </row>
    <row r="59" spans="1:27" x14ac:dyDescent="0.3">
      <c r="B59" s="5" t="s">
        <v>32</v>
      </c>
      <c r="C59" s="47">
        <v>0.12445119258725704</v>
      </c>
      <c r="N59" s="5" t="s">
        <v>32</v>
      </c>
      <c r="O59" s="47">
        <v>0.18738297534038778</v>
      </c>
      <c r="Z59" s="5" t="s">
        <v>32</v>
      </c>
      <c r="AA59" s="47">
        <v>0.41209351389689514</v>
      </c>
    </row>
    <row r="60" spans="1:27" x14ac:dyDescent="0.3">
      <c r="B60" s="5" t="s">
        <v>33</v>
      </c>
      <c r="C60" s="47">
        <v>0.13846997260804911</v>
      </c>
      <c r="N60" s="5" t="s">
        <v>33</v>
      </c>
      <c r="O60" s="47">
        <v>0.31972229354016179</v>
      </c>
      <c r="Z60" s="5" t="s">
        <v>33</v>
      </c>
      <c r="AA60" s="47">
        <v>0.49210457420118608</v>
      </c>
    </row>
    <row r="61" spans="1:27" x14ac:dyDescent="0.3">
      <c r="B61" s="5" t="s">
        <v>34</v>
      </c>
      <c r="C61" s="47">
        <v>6.2367705799148326E-2</v>
      </c>
      <c r="N61" s="5" t="s">
        <v>34</v>
      </c>
      <c r="O61" s="47">
        <v>0.17638840068847383</v>
      </c>
      <c r="Z61" s="5" t="s">
        <v>34</v>
      </c>
      <c r="AA61" s="47">
        <v>0.35160549462063873</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1" tint="0.499984740745262"/>
    <pageSetUpPr fitToPage="1"/>
  </sheetPr>
  <dimension ref="A1:Q43"/>
  <sheetViews>
    <sheetView zoomScale="70" zoomScaleNormal="70"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9" t="s">
        <v>55</v>
      </c>
      <c r="B1" s="19"/>
      <c r="C1" s="19"/>
      <c r="D1" s="19"/>
      <c r="E1" s="19"/>
      <c r="F1" s="20" t="s">
        <v>57</v>
      </c>
      <c r="G1" s="20"/>
      <c r="H1" s="20"/>
      <c r="I1" s="21" t="s">
        <v>56</v>
      </c>
    </row>
    <row r="2" spans="1:17" ht="16.2" x14ac:dyDescent="0.3">
      <c r="A2" s="76" t="s">
        <v>0</v>
      </c>
      <c r="B2" s="77"/>
      <c r="C2" s="83"/>
      <c r="D2" s="84"/>
      <c r="E2" s="3"/>
      <c r="F2" s="3"/>
      <c r="G2" s="3"/>
      <c r="H2" s="3"/>
      <c r="I2" s="3"/>
      <c r="J2" s="3"/>
      <c r="K2" s="3"/>
      <c r="L2" s="3"/>
      <c r="M2" s="3"/>
      <c r="N2" s="3"/>
      <c r="O2" s="3"/>
      <c r="P2" s="3"/>
      <c r="Q2" s="3"/>
    </row>
    <row r="3" spans="1:17" ht="16.2" x14ac:dyDescent="0.3">
      <c r="A3" s="12"/>
      <c r="B3" s="12"/>
      <c r="C3" s="3"/>
      <c r="D3" s="3"/>
      <c r="E3" s="3"/>
      <c r="F3" s="3"/>
      <c r="G3" s="3"/>
      <c r="H3" s="3"/>
      <c r="I3" s="3"/>
      <c r="J3" s="3"/>
      <c r="K3" s="3"/>
      <c r="L3" s="3"/>
      <c r="M3" s="3"/>
      <c r="N3" s="3"/>
      <c r="O3" s="3"/>
      <c r="P3" s="3"/>
      <c r="Q3" s="3"/>
    </row>
    <row r="4" spans="1:17" ht="16.2" x14ac:dyDescent="0.3">
      <c r="A4" s="78" t="s">
        <v>93</v>
      </c>
      <c r="B4" s="78"/>
      <c r="C4" s="78"/>
      <c r="D4" s="78"/>
      <c r="E4" s="78"/>
      <c r="F4" s="78"/>
      <c r="G4" s="78"/>
      <c r="H4" s="78"/>
      <c r="I4" s="78"/>
      <c r="J4" s="78"/>
      <c r="K4" s="78"/>
      <c r="L4" s="78"/>
      <c r="M4" s="78"/>
      <c r="N4" s="78"/>
      <c r="O4" s="78"/>
      <c r="P4" s="78"/>
      <c r="Q4" s="78"/>
    </row>
    <row r="5" spans="1:17" ht="16.2" x14ac:dyDescent="0.3">
      <c r="A5" s="3"/>
      <c r="B5" s="3"/>
      <c r="C5" s="3"/>
      <c r="D5" s="3"/>
      <c r="E5" s="3"/>
      <c r="F5" s="3"/>
      <c r="G5" s="3"/>
      <c r="H5" s="3"/>
      <c r="I5" s="3"/>
      <c r="J5" s="3"/>
      <c r="K5" s="3"/>
      <c r="L5" s="3"/>
      <c r="M5" s="3"/>
      <c r="N5" s="3"/>
      <c r="O5" s="3"/>
      <c r="P5" s="3"/>
      <c r="Q5" s="3"/>
    </row>
    <row r="6" spans="1:17" ht="16.2" x14ac:dyDescent="0.3">
      <c r="A6" s="79" t="s">
        <v>97</v>
      </c>
      <c r="B6" s="79"/>
      <c r="C6" s="79"/>
      <c r="D6" s="79"/>
      <c r="E6" s="79"/>
      <c r="F6" s="79"/>
      <c r="G6" s="79"/>
      <c r="H6" s="79"/>
      <c r="I6" s="79"/>
      <c r="J6" s="79"/>
      <c r="K6" s="79"/>
      <c r="L6" s="79"/>
      <c r="M6" s="79"/>
      <c r="N6" s="79"/>
      <c r="O6" s="79"/>
      <c r="P6" s="79"/>
      <c r="Q6" s="79"/>
    </row>
    <row r="7" spans="1:17" ht="16.2" x14ac:dyDescent="0.3">
      <c r="C7" s="3"/>
      <c r="D7" s="3"/>
      <c r="E7" s="3"/>
      <c r="F7" s="3"/>
      <c r="G7" s="3"/>
      <c r="H7" s="3"/>
      <c r="I7" s="3"/>
      <c r="J7" s="3"/>
      <c r="K7" s="3"/>
      <c r="L7" s="3"/>
      <c r="M7" s="3"/>
      <c r="N7" s="3"/>
      <c r="O7" s="3"/>
      <c r="P7" s="3"/>
      <c r="Q7" s="3"/>
    </row>
    <row r="8" spans="1:17" ht="16.2" x14ac:dyDescent="0.3">
      <c r="A8" s="13"/>
      <c r="B8" s="13"/>
      <c r="C8" s="13"/>
      <c r="D8" s="13"/>
      <c r="E8" s="13"/>
      <c r="F8" s="13"/>
      <c r="G8" s="13"/>
      <c r="H8" s="13"/>
      <c r="I8" s="13"/>
      <c r="J8" s="13"/>
      <c r="K8" s="13"/>
      <c r="L8" s="36" t="s">
        <v>94</v>
      </c>
      <c r="M8" s="95" t="s">
        <v>96</v>
      </c>
      <c r="N8" s="95"/>
      <c r="O8" s="95"/>
      <c r="P8" s="95"/>
      <c r="Q8" s="95"/>
    </row>
    <row r="9" spans="1:17" ht="24" customHeight="1" x14ac:dyDescent="0.3">
      <c r="A9" s="51" t="s">
        <v>1</v>
      </c>
      <c r="B9" s="51"/>
      <c r="C9" s="51"/>
      <c r="D9" s="51"/>
      <c r="E9" s="80" t="s">
        <v>24</v>
      </c>
      <c r="F9" s="81"/>
      <c r="G9" s="81"/>
      <c r="H9" s="81"/>
      <c r="I9" s="81"/>
      <c r="J9" s="81"/>
      <c r="K9" s="81"/>
      <c r="L9" s="81"/>
      <c r="M9" s="81"/>
      <c r="N9" s="81"/>
      <c r="O9" s="81"/>
      <c r="P9" s="82"/>
      <c r="Q9" s="18" t="s">
        <v>2</v>
      </c>
    </row>
    <row r="10" spans="1:17" ht="24" customHeight="1" x14ac:dyDescent="0.3">
      <c r="A10" s="51" t="s">
        <v>3</v>
      </c>
      <c r="B10" s="51"/>
      <c r="C10" s="51"/>
      <c r="D10" s="51"/>
      <c r="E10" s="92">
        <v>9601</v>
      </c>
      <c r="F10" s="93"/>
      <c r="G10" s="93"/>
      <c r="H10" s="93"/>
      <c r="I10" s="93"/>
      <c r="J10" s="93"/>
      <c r="K10" s="93"/>
      <c r="L10" s="93"/>
      <c r="M10" s="93"/>
      <c r="N10" s="93"/>
      <c r="O10" s="93"/>
      <c r="P10" s="94"/>
      <c r="Q10" s="2"/>
    </row>
    <row r="11" spans="1:17" ht="30" customHeight="1" x14ac:dyDescent="0.3">
      <c r="A11" s="72" t="s">
        <v>4</v>
      </c>
      <c r="B11" s="72"/>
      <c r="C11" s="72"/>
      <c r="D11" s="72"/>
      <c r="E11" s="73" t="s">
        <v>46</v>
      </c>
      <c r="F11" s="74"/>
      <c r="G11" s="74"/>
      <c r="H11" s="74"/>
      <c r="I11" s="74"/>
      <c r="J11" s="74"/>
      <c r="K11" s="74"/>
      <c r="L11" s="74"/>
      <c r="M11" s="74"/>
      <c r="N11" s="74"/>
      <c r="O11" s="74"/>
      <c r="P11" s="75"/>
      <c r="Q11" s="2"/>
    </row>
    <row r="12" spans="1:17" ht="24" customHeight="1" x14ac:dyDescent="0.3">
      <c r="A12" s="51" t="s">
        <v>5</v>
      </c>
      <c r="B12" s="51"/>
      <c r="C12" s="51"/>
      <c r="D12" s="51"/>
      <c r="E12" s="73" t="s">
        <v>48</v>
      </c>
      <c r="F12" s="74"/>
      <c r="G12" s="74"/>
      <c r="H12" s="74"/>
      <c r="I12" s="74"/>
      <c r="J12" s="74"/>
      <c r="K12" s="74"/>
      <c r="L12" s="74"/>
      <c r="M12" s="74"/>
      <c r="N12" s="74"/>
      <c r="O12" s="74"/>
      <c r="P12" s="75"/>
      <c r="Q12" s="2"/>
    </row>
    <row r="13" spans="1:17" ht="24" customHeight="1" x14ac:dyDescent="0.3">
      <c r="A13" s="51" t="s">
        <v>6</v>
      </c>
      <c r="B13" s="51"/>
      <c r="C13" s="51"/>
      <c r="D13" s="51"/>
      <c r="E13" s="73" t="s">
        <v>54</v>
      </c>
      <c r="F13" s="74"/>
      <c r="G13" s="74"/>
      <c r="H13" s="74"/>
      <c r="I13" s="74"/>
      <c r="J13" s="74"/>
      <c r="K13" s="74"/>
      <c r="L13" s="74"/>
      <c r="M13" s="74"/>
      <c r="N13" s="74"/>
      <c r="O13" s="74"/>
      <c r="P13" s="75"/>
      <c r="Q13" s="2"/>
    </row>
    <row r="14" spans="1:17" ht="24" customHeight="1" x14ac:dyDescent="0.3">
      <c r="A14" s="51" t="s">
        <v>7</v>
      </c>
      <c r="B14" s="51"/>
      <c r="C14" s="51"/>
      <c r="D14" s="51"/>
      <c r="E14" s="89">
        <v>10000</v>
      </c>
      <c r="F14" s="90"/>
      <c r="G14" s="90"/>
      <c r="H14" s="90"/>
      <c r="I14" s="90"/>
      <c r="J14" s="90"/>
      <c r="K14" s="90"/>
      <c r="L14" s="90"/>
      <c r="M14" s="90"/>
      <c r="N14" s="90"/>
      <c r="O14" s="90"/>
      <c r="P14" s="91"/>
      <c r="Q14" s="10" t="s">
        <v>23</v>
      </c>
    </row>
    <row r="15" spans="1:17" ht="24" customHeight="1" x14ac:dyDescent="0.3">
      <c r="A15" s="51" t="s">
        <v>37</v>
      </c>
      <c r="B15" s="51"/>
      <c r="C15" s="51"/>
      <c r="D15" s="51"/>
      <c r="E15" s="89">
        <v>10000</v>
      </c>
      <c r="F15" s="90"/>
      <c r="G15" s="90"/>
      <c r="H15" s="90"/>
      <c r="I15" s="90"/>
      <c r="J15" s="90"/>
      <c r="K15" s="90"/>
      <c r="L15" s="90"/>
      <c r="M15" s="90"/>
      <c r="N15" s="90"/>
      <c r="O15" s="90"/>
      <c r="P15" s="91"/>
      <c r="Q15" s="10" t="s">
        <v>23</v>
      </c>
    </row>
    <row r="16" spans="1:17" ht="24" customHeight="1" x14ac:dyDescent="0.3">
      <c r="A16" s="51" t="s">
        <v>65</v>
      </c>
      <c r="B16" s="51"/>
      <c r="C16" s="51"/>
      <c r="D16" s="51"/>
      <c r="E16" s="86">
        <v>0.10489751937653892</v>
      </c>
      <c r="F16" s="87"/>
      <c r="G16" s="87"/>
      <c r="H16" s="87"/>
      <c r="I16" s="87"/>
      <c r="J16" s="87"/>
      <c r="K16" s="87"/>
      <c r="L16" s="87"/>
      <c r="M16" s="87"/>
      <c r="N16" s="87"/>
      <c r="O16" s="87"/>
      <c r="P16" s="88"/>
      <c r="Q16" s="10" t="s">
        <v>66</v>
      </c>
    </row>
    <row r="17" spans="1:17" ht="24" customHeight="1" x14ac:dyDescent="0.3">
      <c r="A17" s="51" t="s">
        <v>64</v>
      </c>
      <c r="B17" s="51"/>
      <c r="C17" s="51"/>
      <c r="D17" s="51"/>
      <c r="E17" s="24" t="s">
        <v>11</v>
      </c>
      <c r="F17" s="24" t="s">
        <v>12</v>
      </c>
      <c r="G17" s="24" t="s">
        <v>13</v>
      </c>
      <c r="H17" s="24" t="s">
        <v>14</v>
      </c>
      <c r="I17" s="24" t="s">
        <v>15</v>
      </c>
      <c r="J17" s="24" t="s">
        <v>16</v>
      </c>
      <c r="K17" s="24" t="s">
        <v>17</v>
      </c>
      <c r="L17" s="24" t="s">
        <v>18</v>
      </c>
      <c r="M17" s="24" t="s">
        <v>19</v>
      </c>
      <c r="N17" s="24" t="s">
        <v>20</v>
      </c>
      <c r="O17" s="24" t="s">
        <v>21</v>
      </c>
      <c r="P17" s="24" t="s">
        <v>22</v>
      </c>
      <c r="Q17" s="2"/>
    </row>
    <row r="18" spans="1:17" ht="24" customHeight="1" x14ac:dyDescent="0.3">
      <c r="A18" s="51"/>
      <c r="B18" s="51"/>
      <c r="C18" s="51"/>
      <c r="D18" s="51"/>
      <c r="E18" s="25">
        <v>3.1212620579254991E-2</v>
      </c>
      <c r="F18" s="25">
        <v>0.12339260909929592</v>
      </c>
      <c r="G18" s="25">
        <v>0.18462157707732441</v>
      </c>
      <c r="H18" s="25">
        <v>0.17437859682017381</v>
      </c>
      <c r="I18" s="25">
        <v>0.21306436657519032</v>
      </c>
      <c r="J18" s="25">
        <v>0.14059845037165256</v>
      </c>
      <c r="K18" s="25">
        <v>0.10592278185388329</v>
      </c>
      <c r="L18" s="25">
        <v>9.3581897020168989E-3</v>
      </c>
      <c r="M18" s="25">
        <v>8.0673536302862201E-3</v>
      </c>
      <c r="N18" s="25">
        <v>4.0058076783620174E-2</v>
      </c>
      <c r="O18" s="25">
        <v>1.3528594521030569E-2</v>
      </c>
      <c r="P18" s="25">
        <v>1.5261728689312228E-2</v>
      </c>
      <c r="Q18" s="10" t="s">
        <v>66</v>
      </c>
    </row>
    <row r="19" spans="1:17" ht="24" customHeight="1" x14ac:dyDescent="0.3">
      <c r="A19" s="51" t="s">
        <v>8</v>
      </c>
      <c r="B19" s="51"/>
      <c r="C19" s="51"/>
      <c r="D19" s="51"/>
      <c r="E19" s="24" t="s">
        <v>11</v>
      </c>
      <c r="F19" s="24" t="s">
        <v>12</v>
      </c>
      <c r="G19" s="24" t="s">
        <v>13</v>
      </c>
      <c r="H19" s="24" t="s">
        <v>14</v>
      </c>
      <c r="I19" s="24" t="s">
        <v>15</v>
      </c>
      <c r="J19" s="24" t="s">
        <v>16</v>
      </c>
      <c r="K19" s="24" t="s">
        <v>17</v>
      </c>
      <c r="L19" s="24" t="s">
        <v>18</v>
      </c>
      <c r="M19" s="24" t="s">
        <v>19</v>
      </c>
      <c r="N19" s="24" t="s">
        <v>20</v>
      </c>
      <c r="O19" s="24" t="s">
        <v>21</v>
      </c>
      <c r="P19" s="24" t="s">
        <v>22</v>
      </c>
      <c r="Q19" s="2"/>
    </row>
    <row r="20" spans="1:17" ht="24" customHeight="1" x14ac:dyDescent="0.3">
      <c r="A20" s="51"/>
      <c r="B20" s="51"/>
      <c r="C20" s="51"/>
      <c r="D20" s="51"/>
      <c r="E20" s="15">
        <v>312.12620579254991</v>
      </c>
      <c r="F20" s="15">
        <v>1233.9260909929592</v>
      </c>
      <c r="G20" s="15">
        <v>1846.215770773244</v>
      </c>
      <c r="H20" s="15">
        <v>1743.7859682017381</v>
      </c>
      <c r="I20" s="15">
        <v>2130.643665751903</v>
      </c>
      <c r="J20" s="15">
        <v>1405.9845037165255</v>
      </c>
      <c r="K20" s="15">
        <v>1059.2278185388329</v>
      </c>
      <c r="L20" s="15">
        <v>93.581897020168995</v>
      </c>
      <c r="M20" s="15">
        <v>80.673536302862203</v>
      </c>
      <c r="N20" s="15">
        <v>400.58076783620174</v>
      </c>
      <c r="O20" s="15">
        <v>135.2859452103057</v>
      </c>
      <c r="P20" s="15">
        <v>152.61728689312227</v>
      </c>
      <c r="Q20" s="10" t="s">
        <v>23</v>
      </c>
    </row>
    <row r="21" spans="1:17" ht="24" customHeight="1" x14ac:dyDescent="0.3">
      <c r="A21" s="51" t="s">
        <v>9</v>
      </c>
      <c r="B21" s="51"/>
      <c r="C21" s="51"/>
      <c r="D21" s="51"/>
      <c r="E21" s="58">
        <v>1049</v>
      </c>
      <c r="F21" s="59"/>
      <c r="G21" s="59"/>
      <c r="H21" s="59"/>
      <c r="I21" s="59"/>
      <c r="J21" s="59"/>
      <c r="K21" s="59"/>
      <c r="L21" s="59"/>
      <c r="M21" s="59"/>
      <c r="N21" s="59"/>
      <c r="O21" s="59"/>
      <c r="P21" s="60"/>
      <c r="Q21" s="10" t="s">
        <v>23</v>
      </c>
    </row>
    <row r="22" spans="1:17" ht="24" customHeight="1" x14ac:dyDescent="0.3">
      <c r="A22" s="61" t="s">
        <v>87</v>
      </c>
      <c r="B22" s="62"/>
      <c r="C22" s="62"/>
      <c r="D22" s="62"/>
      <c r="E22" s="24" t="s">
        <v>11</v>
      </c>
      <c r="F22" s="24" t="s">
        <v>12</v>
      </c>
      <c r="G22" s="24" t="s">
        <v>13</v>
      </c>
      <c r="H22" s="24" t="s">
        <v>14</v>
      </c>
      <c r="I22" s="24" t="s">
        <v>15</v>
      </c>
      <c r="J22" s="24" t="s">
        <v>16</v>
      </c>
      <c r="K22" s="24" t="s">
        <v>17</v>
      </c>
      <c r="L22" s="24" t="s">
        <v>18</v>
      </c>
      <c r="M22" s="24" t="s">
        <v>19</v>
      </c>
      <c r="N22" s="24" t="s">
        <v>20</v>
      </c>
      <c r="O22" s="24" t="s">
        <v>21</v>
      </c>
      <c r="P22" s="24" t="s">
        <v>22</v>
      </c>
      <c r="Q22" s="2"/>
    </row>
    <row r="23" spans="1:17" ht="24" customHeight="1" x14ac:dyDescent="0.3">
      <c r="A23" s="62"/>
      <c r="B23" s="62"/>
      <c r="C23" s="62"/>
      <c r="D23" s="62"/>
      <c r="E23" s="32">
        <v>1000</v>
      </c>
      <c r="F23" s="32">
        <v>1000</v>
      </c>
      <c r="G23" s="32">
        <v>1000</v>
      </c>
      <c r="H23" s="32">
        <v>1000</v>
      </c>
      <c r="I23" s="32">
        <v>1000</v>
      </c>
      <c r="J23" s="32">
        <v>1000</v>
      </c>
      <c r="K23" s="32">
        <v>1000</v>
      </c>
      <c r="L23" s="32">
        <v>1000</v>
      </c>
      <c r="M23" s="32">
        <v>1000</v>
      </c>
      <c r="N23" s="32">
        <v>1000</v>
      </c>
      <c r="O23" s="32">
        <v>1000</v>
      </c>
      <c r="P23" s="32">
        <v>1000</v>
      </c>
      <c r="Q23" s="10" t="s">
        <v>23</v>
      </c>
    </row>
    <row r="24" spans="1:17" ht="24" customHeight="1" x14ac:dyDescent="0.3">
      <c r="A24" s="72" t="s">
        <v>67</v>
      </c>
      <c r="B24" s="51"/>
      <c r="C24" s="51"/>
      <c r="D24" s="51"/>
      <c r="E24" s="24" t="s">
        <v>11</v>
      </c>
      <c r="F24" s="24" t="s">
        <v>12</v>
      </c>
      <c r="G24" s="24" t="s">
        <v>13</v>
      </c>
      <c r="H24" s="24" t="s">
        <v>14</v>
      </c>
      <c r="I24" s="24" t="s">
        <v>15</v>
      </c>
      <c r="J24" s="24" t="s">
        <v>16</v>
      </c>
      <c r="K24" s="24" t="s">
        <v>17</v>
      </c>
      <c r="L24" s="24" t="s">
        <v>18</v>
      </c>
      <c r="M24" s="24" t="s">
        <v>19</v>
      </c>
      <c r="N24" s="24" t="s">
        <v>20</v>
      </c>
      <c r="O24" s="24" t="s">
        <v>21</v>
      </c>
      <c r="P24" s="24" t="s">
        <v>22</v>
      </c>
      <c r="Q24" s="2"/>
    </row>
    <row r="25" spans="1:17" ht="24" customHeight="1" x14ac:dyDescent="0.3">
      <c r="A25" s="51"/>
      <c r="B25" s="51"/>
      <c r="C25" s="51"/>
      <c r="D25" s="51"/>
      <c r="E25" s="15">
        <v>31</v>
      </c>
      <c r="F25" s="15">
        <v>123</v>
      </c>
      <c r="G25" s="15">
        <v>185</v>
      </c>
      <c r="H25" s="15">
        <v>174</v>
      </c>
      <c r="I25" s="15">
        <v>213</v>
      </c>
      <c r="J25" s="15">
        <v>141</v>
      </c>
      <c r="K25" s="15">
        <v>106</v>
      </c>
      <c r="L25" s="15">
        <v>9</v>
      </c>
      <c r="M25" s="15">
        <v>8</v>
      </c>
      <c r="N25" s="15">
        <v>40</v>
      </c>
      <c r="O25" s="15">
        <v>14</v>
      </c>
      <c r="P25" s="15">
        <v>15</v>
      </c>
      <c r="Q25" s="10" t="s">
        <v>23</v>
      </c>
    </row>
    <row r="26" spans="1:17" ht="24" customHeight="1" x14ac:dyDescent="0.3">
      <c r="A26" s="51" t="s">
        <v>10</v>
      </c>
      <c r="B26" s="51"/>
      <c r="C26" s="51"/>
      <c r="D26" s="51"/>
      <c r="E26" s="52">
        <v>105</v>
      </c>
      <c r="F26" s="53"/>
      <c r="G26" s="53"/>
      <c r="H26" s="53"/>
      <c r="I26" s="53"/>
      <c r="J26" s="53"/>
      <c r="K26" s="53"/>
      <c r="L26" s="53"/>
      <c r="M26" s="53"/>
      <c r="N26" s="53"/>
      <c r="O26" s="53"/>
      <c r="P26" s="54"/>
      <c r="Q26" s="10" t="s">
        <v>23</v>
      </c>
    </row>
    <row r="27" spans="1:17" x14ac:dyDescent="0.3">
      <c r="A27" s="1" t="s">
        <v>25</v>
      </c>
    </row>
    <row r="28" spans="1:17" x14ac:dyDescent="0.3">
      <c r="A28" s="1" t="s">
        <v>105</v>
      </c>
    </row>
    <row r="29" spans="1:17" x14ac:dyDescent="0.3">
      <c r="B29" s="16" t="s">
        <v>60</v>
      </c>
    </row>
    <row r="30" spans="1:17" x14ac:dyDescent="0.3">
      <c r="B30" s="16" t="s">
        <v>51</v>
      </c>
    </row>
    <row r="31" spans="1:17" x14ac:dyDescent="0.3">
      <c r="B31" s="16" t="s">
        <v>52</v>
      </c>
    </row>
    <row r="32" spans="1:17" x14ac:dyDescent="0.3">
      <c r="B32" s="16" t="s">
        <v>58</v>
      </c>
    </row>
    <row r="33" spans="1:2" x14ac:dyDescent="0.3">
      <c r="B33" s="16" t="s">
        <v>53</v>
      </c>
    </row>
    <row r="34" spans="1:2" x14ac:dyDescent="0.3">
      <c r="B34" s="16" t="s">
        <v>101</v>
      </c>
    </row>
    <row r="35" spans="1:2" x14ac:dyDescent="0.3">
      <c r="B35" s="16" t="s">
        <v>102</v>
      </c>
    </row>
    <row r="36" spans="1:2" x14ac:dyDescent="0.3">
      <c r="B36" s="1" t="s">
        <v>80</v>
      </c>
    </row>
    <row r="37" spans="1:2" x14ac:dyDescent="0.3">
      <c r="B37" s="16" t="s">
        <v>79</v>
      </c>
    </row>
    <row r="38" spans="1:2" x14ac:dyDescent="0.3">
      <c r="B38" s="1" t="s">
        <v>47</v>
      </c>
    </row>
    <row r="40" spans="1:2" x14ac:dyDescent="0.3">
      <c r="A40" s="1" t="s">
        <v>106</v>
      </c>
    </row>
    <row r="41" spans="1:2" x14ac:dyDescent="0.3">
      <c r="B41" s="1" t="s">
        <v>103</v>
      </c>
    </row>
    <row r="42" spans="1:2" x14ac:dyDescent="0.3">
      <c r="B42" s="1" t="s">
        <v>81</v>
      </c>
    </row>
    <row r="43" spans="1:2" x14ac:dyDescent="0.3">
      <c r="B43" s="1" t="s">
        <v>82</v>
      </c>
    </row>
  </sheetData>
  <dataConsolidate/>
  <mergeCells count="29">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5:P15">
    <cfRule type="cellIs" dxfId="17" priority="5" operator="greaterThan">
      <formula>$E$14</formula>
    </cfRule>
  </conditionalFormatting>
  <conditionalFormatting sqref="E26:P26">
    <cfRule type="cellIs" dxfId="16" priority="2" operator="greaterThan">
      <formula>$E$21</formula>
    </cfRule>
  </conditionalFormatting>
  <conditionalFormatting sqref="E14:P14">
    <cfRule type="cellIs" dxfId="15" priority="3" operator="lessThan">
      <formula>1000</formula>
    </cfRule>
  </conditionalFormatting>
  <conditionalFormatting sqref="E23:P23">
    <cfRule type="cellIs" dxfId="14" priority="1" operator="greaterThan">
      <formula>$E$15</formula>
    </cfRule>
  </conditionalFormatting>
  <dataValidations count="4">
    <dataValidation type="whole" allowBlank="1" showInputMessage="1" showErrorMessage="1" error="期待容量以下の整数値で入力してください" sqref="E26:P26" xr:uid="{809EF998-57CF-4256-A9A1-C298BF2DB091}">
      <formula1>0</formula1>
      <formula2>E21</formula2>
    </dataValidation>
    <dataValidation type="whole" errorStyle="information" operator="lessThanOrEqual" allowBlank="1" showInputMessage="1" showErrorMessage="1" error="設備容量以下の整数値で入力してください" sqref="E15:P15" xr:uid="{00000000-0002-0000-0100-000001000000}">
      <formula1>E14</formula1>
    </dataValidation>
    <dataValidation type="whole" operator="lessThanOrEqual" allowBlank="1" showInputMessage="1" showErrorMessage="1" sqref="S14" xr:uid="{00000000-0002-0000-0100-000002000000}">
      <formula1>$E$21</formula1>
    </dataValidation>
    <dataValidation type="whole" operator="lessThanOrEqual" allowBlank="1" showInputMessage="1" showErrorMessage="1" sqref="E23:P23" xr:uid="{BA7CC8A3-E8DB-4B51-B1F0-5209A73BDAF6}">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1" tint="0.499984740745262"/>
    <pageSetUpPr fitToPage="1"/>
  </sheetPr>
  <dimension ref="A1:Q43"/>
  <sheetViews>
    <sheetView zoomScale="70" zoomScaleNormal="70"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9" t="s">
        <v>55</v>
      </c>
      <c r="B1" s="19"/>
      <c r="C1" s="19"/>
      <c r="D1" s="19"/>
      <c r="E1" s="19"/>
      <c r="F1" s="20" t="s">
        <v>57</v>
      </c>
      <c r="G1" s="20"/>
      <c r="H1" s="20"/>
      <c r="I1" s="21" t="s">
        <v>56</v>
      </c>
    </row>
    <row r="2" spans="1:17" ht="16.2" x14ac:dyDescent="0.3">
      <c r="A2" s="76" t="s">
        <v>0</v>
      </c>
      <c r="B2" s="77"/>
      <c r="C2" s="83"/>
      <c r="D2" s="84"/>
      <c r="E2" s="3"/>
      <c r="F2" s="3"/>
      <c r="G2" s="3"/>
      <c r="H2" s="3"/>
      <c r="I2" s="3"/>
      <c r="J2" s="3"/>
      <c r="K2" s="3"/>
      <c r="L2" s="3"/>
      <c r="M2" s="3"/>
      <c r="N2" s="3"/>
      <c r="O2" s="3"/>
      <c r="P2" s="3"/>
      <c r="Q2" s="3"/>
    </row>
    <row r="3" spans="1:17" ht="16.2" x14ac:dyDescent="0.3">
      <c r="A3" s="12"/>
      <c r="B3" s="12"/>
      <c r="C3" s="3"/>
      <c r="D3" s="3"/>
      <c r="E3" s="3"/>
      <c r="F3" s="3"/>
      <c r="G3" s="3"/>
      <c r="H3" s="3"/>
      <c r="I3" s="3"/>
      <c r="J3" s="3"/>
      <c r="K3" s="3"/>
      <c r="L3" s="3"/>
      <c r="M3" s="3"/>
      <c r="N3" s="3"/>
      <c r="O3" s="3"/>
      <c r="P3" s="3"/>
      <c r="Q3" s="3"/>
    </row>
    <row r="4" spans="1:17" ht="16.2" x14ac:dyDescent="0.3">
      <c r="A4" s="78" t="s">
        <v>93</v>
      </c>
      <c r="B4" s="78"/>
      <c r="C4" s="78"/>
      <c r="D4" s="78"/>
      <c r="E4" s="78"/>
      <c r="F4" s="78"/>
      <c r="G4" s="78"/>
      <c r="H4" s="78"/>
      <c r="I4" s="78"/>
      <c r="J4" s="78"/>
      <c r="K4" s="78"/>
      <c r="L4" s="78"/>
      <c r="M4" s="78"/>
      <c r="N4" s="78"/>
      <c r="O4" s="78"/>
      <c r="P4" s="78"/>
      <c r="Q4" s="78"/>
    </row>
    <row r="5" spans="1:17" ht="16.2" x14ac:dyDescent="0.3">
      <c r="A5" s="3"/>
      <c r="B5" s="3"/>
      <c r="C5" s="3"/>
      <c r="D5" s="3"/>
      <c r="E5" s="3"/>
      <c r="F5" s="3"/>
      <c r="G5" s="3"/>
      <c r="H5" s="3"/>
      <c r="I5" s="3"/>
      <c r="J5" s="3"/>
      <c r="K5" s="3"/>
      <c r="L5" s="3"/>
      <c r="M5" s="3"/>
      <c r="N5" s="3"/>
      <c r="O5" s="3"/>
      <c r="P5" s="3"/>
      <c r="Q5" s="3"/>
    </row>
    <row r="6" spans="1:17" ht="16.2" x14ac:dyDescent="0.3">
      <c r="A6" s="79" t="s">
        <v>97</v>
      </c>
      <c r="B6" s="79"/>
      <c r="C6" s="79"/>
      <c r="D6" s="79"/>
      <c r="E6" s="79"/>
      <c r="F6" s="79"/>
      <c r="G6" s="79"/>
      <c r="H6" s="79"/>
      <c r="I6" s="79"/>
      <c r="J6" s="79"/>
      <c r="K6" s="79"/>
      <c r="L6" s="79"/>
      <c r="M6" s="79"/>
      <c r="N6" s="79"/>
      <c r="O6" s="79"/>
      <c r="P6" s="79"/>
      <c r="Q6" s="79"/>
    </row>
    <row r="7" spans="1:17" ht="16.2" x14ac:dyDescent="0.3">
      <c r="C7" s="3"/>
      <c r="D7" s="3"/>
      <c r="E7" s="3"/>
      <c r="F7" s="3"/>
      <c r="G7" s="3"/>
      <c r="H7" s="3"/>
      <c r="I7" s="3"/>
      <c r="J7" s="3"/>
      <c r="K7" s="3"/>
      <c r="L7" s="3"/>
      <c r="M7" s="3"/>
      <c r="N7" s="3"/>
      <c r="O7" s="3"/>
      <c r="P7" s="3"/>
      <c r="Q7" s="3"/>
    </row>
    <row r="8" spans="1:17" ht="16.2" x14ac:dyDescent="0.3">
      <c r="A8" s="13"/>
      <c r="B8" s="13"/>
      <c r="C8" s="13"/>
      <c r="D8" s="13"/>
      <c r="E8" s="13"/>
      <c r="F8" s="13"/>
      <c r="G8" s="13"/>
      <c r="H8" s="13"/>
      <c r="I8" s="13"/>
      <c r="J8" s="13"/>
      <c r="K8" s="13"/>
      <c r="L8" s="36" t="s">
        <v>94</v>
      </c>
      <c r="M8" s="95" t="s">
        <v>96</v>
      </c>
      <c r="N8" s="95"/>
      <c r="O8" s="95"/>
      <c r="P8" s="95"/>
      <c r="Q8" s="95"/>
    </row>
    <row r="9" spans="1:17" ht="24" customHeight="1" x14ac:dyDescent="0.3">
      <c r="A9" s="51" t="s">
        <v>1</v>
      </c>
      <c r="B9" s="51"/>
      <c r="C9" s="51"/>
      <c r="D9" s="51"/>
      <c r="E9" s="80" t="s">
        <v>24</v>
      </c>
      <c r="F9" s="81"/>
      <c r="G9" s="81"/>
      <c r="H9" s="81"/>
      <c r="I9" s="81"/>
      <c r="J9" s="81"/>
      <c r="K9" s="81"/>
      <c r="L9" s="81"/>
      <c r="M9" s="81"/>
      <c r="N9" s="81"/>
      <c r="O9" s="81"/>
      <c r="P9" s="82"/>
      <c r="Q9" s="18" t="s">
        <v>2</v>
      </c>
    </row>
    <row r="10" spans="1:17" ht="24" customHeight="1" x14ac:dyDescent="0.3">
      <c r="A10" s="51" t="s">
        <v>3</v>
      </c>
      <c r="B10" s="51"/>
      <c r="C10" s="51"/>
      <c r="D10" s="51"/>
      <c r="E10" s="92">
        <v>9601</v>
      </c>
      <c r="F10" s="93"/>
      <c r="G10" s="93"/>
      <c r="H10" s="93"/>
      <c r="I10" s="93"/>
      <c r="J10" s="93"/>
      <c r="K10" s="93"/>
      <c r="L10" s="93"/>
      <c r="M10" s="93"/>
      <c r="N10" s="93"/>
      <c r="O10" s="93"/>
      <c r="P10" s="94"/>
      <c r="Q10" s="2"/>
    </row>
    <row r="11" spans="1:17" ht="30" customHeight="1" x14ac:dyDescent="0.3">
      <c r="A11" s="72" t="s">
        <v>4</v>
      </c>
      <c r="B11" s="72"/>
      <c r="C11" s="72"/>
      <c r="D11" s="72"/>
      <c r="E11" s="73" t="s">
        <v>46</v>
      </c>
      <c r="F11" s="74"/>
      <c r="G11" s="74"/>
      <c r="H11" s="74"/>
      <c r="I11" s="74"/>
      <c r="J11" s="74"/>
      <c r="K11" s="74"/>
      <c r="L11" s="74"/>
      <c r="M11" s="74"/>
      <c r="N11" s="74"/>
      <c r="O11" s="74"/>
      <c r="P11" s="75"/>
      <c r="Q11" s="2"/>
    </row>
    <row r="12" spans="1:17" ht="24" customHeight="1" x14ac:dyDescent="0.3">
      <c r="A12" s="51" t="s">
        <v>5</v>
      </c>
      <c r="B12" s="51"/>
      <c r="C12" s="51"/>
      <c r="D12" s="51"/>
      <c r="E12" s="73" t="s">
        <v>43</v>
      </c>
      <c r="F12" s="74"/>
      <c r="G12" s="74"/>
      <c r="H12" s="74"/>
      <c r="I12" s="74"/>
      <c r="J12" s="74"/>
      <c r="K12" s="74"/>
      <c r="L12" s="74"/>
      <c r="M12" s="74"/>
      <c r="N12" s="74"/>
      <c r="O12" s="74"/>
      <c r="P12" s="75"/>
      <c r="Q12" s="2"/>
    </row>
    <row r="13" spans="1:17" ht="24" customHeight="1" x14ac:dyDescent="0.3">
      <c r="A13" s="51" t="s">
        <v>6</v>
      </c>
      <c r="B13" s="51"/>
      <c r="C13" s="51"/>
      <c r="D13" s="51"/>
      <c r="E13" s="73" t="s">
        <v>54</v>
      </c>
      <c r="F13" s="74"/>
      <c r="G13" s="74"/>
      <c r="H13" s="74"/>
      <c r="I13" s="74"/>
      <c r="J13" s="74"/>
      <c r="K13" s="74"/>
      <c r="L13" s="74"/>
      <c r="M13" s="74"/>
      <c r="N13" s="74"/>
      <c r="O13" s="74"/>
      <c r="P13" s="75"/>
      <c r="Q13" s="2"/>
    </row>
    <row r="14" spans="1:17" ht="24" customHeight="1" x14ac:dyDescent="0.3">
      <c r="A14" s="51" t="s">
        <v>7</v>
      </c>
      <c r="B14" s="51"/>
      <c r="C14" s="51"/>
      <c r="D14" s="51"/>
      <c r="E14" s="89">
        <v>10000</v>
      </c>
      <c r="F14" s="90"/>
      <c r="G14" s="90"/>
      <c r="H14" s="90"/>
      <c r="I14" s="90"/>
      <c r="J14" s="90"/>
      <c r="K14" s="90"/>
      <c r="L14" s="90"/>
      <c r="M14" s="90"/>
      <c r="N14" s="90"/>
      <c r="O14" s="90"/>
      <c r="P14" s="91"/>
      <c r="Q14" s="10" t="s">
        <v>23</v>
      </c>
    </row>
    <row r="15" spans="1:17" ht="24" customHeight="1" x14ac:dyDescent="0.3">
      <c r="A15" s="51" t="s">
        <v>37</v>
      </c>
      <c r="B15" s="51"/>
      <c r="C15" s="51"/>
      <c r="D15" s="51"/>
      <c r="E15" s="89">
        <v>10000</v>
      </c>
      <c r="F15" s="90"/>
      <c r="G15" s="90"/>
      <c r="H15" s="90"/>
      <c r="I15" s="90"/>
      <c r="J15" s="90"/>
      <c r="K15" s="90"/>
      <c r="L15" s="90"/>
      <c r="M15" s="90"/>
      <c r="N15" s="90"/>
      <c r="O15" s="90"/>
      <c r="P15" s="91"/>
      <c r="Q15" s="10" t="s">
        <v>23</v>
      </c>
    </row>
    <row r="16" spans="1:17" ht="24" customHeight="1" x14ac:dyDescent="0.3">
      <c r="A16" s="51" t="s">
        <v>65</v>
      </c>
      <c r="B16" s="51"/>
      <c r="C16" s="51"/>
      <c r="D16" s="51"/>
      <c r="E16" s="86">
        <v>0.32735771908052741</v>
      </c>
      <c r="F16" s="87"/>
      <c r="G16" s="87"/>
      <c r="H16" s="87"/>
      <c r="I16" s="87"/>
      <c r="J16" s="87"/>
      <c r="K16" s="87"/>
      <c r="L16" s="87"/>
      <c r="M16" s="87"/>
      <c r="N16" s="87"/>
      <c r="O16" s="87"/>
      <c r="P16" s="88"/>
      <c r="Q16" s="10" t="s">
        <v>66</v>
      </c>
    </row>
    <row r="17" spans="1:17" ht="24" customHeight="1" x14ac:dyDescent="0.3">
      <c r="A17" s="51" t="s">
        <v>64</v>
      </c>
      <c r="B17" s="51"/>
      <c r="C17" s="51"/>
      <c r="D17" s="51"/>
      <c r="E17" s="24" t="s">
        <v>11</v>
      </c>
      <c r="F17" s="24" t="s">
        <v>12</v>
      </c>
      <c r="G17" s="24" t="s">
        <v>13</v>
      </c>
      <c r="H17" s="24" t="s">
        <v>14</v>
      </c>
      <c r="I17" s="24" t="s">
        <v>15</v>
      </c>
      <c r="J17" s="24" t="s">
        <v>16</v>
      </c>
      <c r="K17" s="24" t="s">
        <v>17</v>
      </c>
      <c r="L17" s="24" t="s">
        <v>18</v>
      </c>
      <c r="M17" s="24" t="s">
        <v>19</v>
      </c>
      <c r="N17" s="24" t="s">
        <v>20</v>
      </c>
      <c r="O17" s="24" t="s">
        <v>21</v>
      </c>
      <c r="P17" s="24" t="s">
        <v>22</v>
      </c>
      <c r="Q17" s="2"/>
    </row>
    <row r="18" spans="1:17" ht="24" customHeight="1" x14ac:dyDescent="0.3">
      <c r="A18" s="51"/>
      <c r="B18" s="51"/>
      <c r="C18" s="51"/>
      <c r="D18" s="51"/>
      <c r="E18" s="25">
        <v>0.33234806147102963</v>
      </c>
      <c r="F18" s="25">
        <v>0.14818647971366336</v>
      </c>
      <c r="G18" s="25">
        <v>0.12070515917053996</v>
      </c>
      <c r="H18" s="25">
        <v>9.2748648243756809E-2</v>
      </c>
      <c r="I18" s="25">
        <v>0.12066271566855796</v>
      </c>
      <c r="J18" s="25">
        <v>0.14799153236641405</v>
      </c>
      <c r="K18" s="25">
        <v>0.21245033193928675</v>
      </c>
      <c r="L18" s="25">
        <v>0.30303207162603107</v>
      </c>
      <c r="M18" s="25">
        <v>0.49605556267396672</v>
      </c>
      <c r="N18" s="25">
        <v>0.45286722089815279</v>
      </c>
      <c r="O18" s="25">
        <v>0.5218161391483116</v>
      </c>
      <c r="P18" s="25">
        <v>0.3574490397935482</v>
      </c>
      <c r="Q18" s="10" t="s">
        <v>66</v>
      </c>
    </row>
    <row r="19" spans="1:17" ht="24" customHeight="1" x14ac:dyDescent="0.3">
      <c r="A19" s="51" t="s">
        <v>8</v>
      </c>
      <c r="B19" s="51"/>
      <c r="C19" s="51"/>
      <c r="D19" s="51"/>
      <c r="E19" s="24" t="s">
        <v>11</v>
      </c>
      <c r="F19" s="24" t="s">
        <v>12</v>
      </c>
      <c r="G19" s="24" t="s">
        <v>13</v>
      </c>
      <c r="H19" s="24" t="s">
        <v>14</v>
      </c>
      <c r="I19" s="24" t="s">
        <v>15</v>
      </c>
      <c r="J19" s="24" t="s">
        <v>16</v>
      </c>
      <c r="K19" s="24" t="s">
        <v>17</v>
      </c>
      <c r="L19" s="24" t="s">
        <v>18</v>
      </c>
      <c r="M19" s="24" t="s">
        <v>19</v>
      </c>
      <c r="N19" s="24" t="s">
        <v>20</v>
      </c>
      <c r="O19" s="24" t="s">
        <v>21</v>
      </c>
      <c r="P19" s="24" t="s">
        <v>22</v>
      </c>
      <c r="Q19" s="2"/>
    </row>
    <row r="20" spans="1:17" ht="24" customHeight="1" x14ac:dyDescent="0.3">
      <c r="A20" s="51"/>
      <c r="B20" s="51"/>
      <c r="C20" s="51"/>
      <c r="D20" s="51"/>
      <c r="E20" s="15">
        <v>3323.4806147102963</v>
      </c>
      <c r="F20" s="15">
        <v>1481.8647971366336</v>
      </c>
      <c r="G20" s="15">
        <v>1207.0515917053997</v>
      </c>
      <c r="H20" s="15">
        <v>927.48648243756804</v>
      </c>
      <c r="I20" s="15">
        <v>1206.6271566855796</v>
      </c>
      <c r="J20" s="15">
        <v>1479.9153236641405</v>
      </c>
      <c r="K20" s="15">
        <v>2124.5033193928675</v>
      </c>
      <c r="L20" s="15">
        <v>3030.3207162603107</v>
      </c>
      <c r="M20" s="15">
        <v>4960.5556267396669</v>
      </c>
      <c r="N20" s="15">
        <v>4528.6722089815275</v>
      </c>
      <c r="O20" s="15">
        <v>5218.1613914831159</v>
      </c>
      <c r="P20" s="15">
        <v>3574.4903979354822</v>
      </c>
      <c r="Q20" s="10" t="s">
        <v>23</v>
      </c>
    </row>
    <row r="21" spans="1:17" ht="24" customHeight="1" x14ac:dyDescent="0.3">
      <c r="A21" s="51" t="s">
        <v>9</v>
      </c>
      <c r="B21" s="51"/>
      <c r="C21" s="51"/>
      <c r="D21" s="51"/>
      <c r="E21" s="58">
        <v>3274</v>
      </c>
      <c r="F21" s="59"/>
      <c r="G21" s="59"/>
      <c r="H21" s="59"/>
      <c r="I21" s="59"/>
      <c r="J21" s="59"/>
      <c r="K21" s="59"/>
      <c r="L21" s="59"/>
      <c r="M21" s="59"/>
      <c r="N21" s="59"/>
      <c r="O21" s="59"/>
      <c r="P21" s="60"/>
      <c r="Q21" s="10" t="s">
        <v>23</v>
      </c>
    </row>
    <row r="22" spans="1:17" ht="24" customHeight="1" x14ac:dyDescent="0.3">
      <c r="A22" s="61" t="s">
        <v>87</v>
      </c>
      <c r="B22" s="62"/>
      <c r="C22" s="62"/>
      <c r="D22" s="62"/>
      <c r="E22" s="24" t="s">
        <v>11</v>
      </c>
      <c r="F22" s="24" t="s">
        <v>12</v>
      </c>
      <c r="G22" s="24" t="s">
        <v>13</v>
      </c>
      <c r="H22" s="24" t="s">
        <v>14</v>
      </c>
      <c r="I22" s="24" t="s">
        <v>15</v>
      </c>
      <c r="J22" s="24" t="s">
        <v>16</v>
      </c>
      <c r="K22" s="24" t="s">
        <v>17</v>
      </c>
      <c r="L22" s="24" t="s">
        <v>18</v>
      </c>
      <c r="M22" s="24" t="s">
        <v>19</v>
      </c>
      <c r="N22" s="24" t="s">
        <v>20</v>
      </c>
      <c r="O22" s="24" t="s">
        <v>21</v>
      </c>
      <c r="P22" s="24" t="s">
        <v>22</v>
      </c>
      <c r="Q22" s="2"/>
    </row>
    <row r="23" spans="1:17" ht="24" customHeight="1" x14ac:dyDescent="0.3">
      <c r="A23" s="62"/>
      <c r="B23" s="62"/>
      <c r="C23" s="62"/>
      <c r="D23" s="62"/>
      <c r="E23" s="32">
        <v>1000</v>
      </c>
      <c r="F23" s="32">
        <v>1000</v>
      </c>
      <c r="G23" s="32">
        <v>1000</v>
      </c>
      <c r="H23" s="32">
        <v>1000</v>
      </c>
      <c r="I23" s="32">
        <v>1000</v>
      </c>
      <c r="J23" s="32">
        <v>1000</v>
      </c>
      <c r="K23" s="32">
        <v>1000</v>
      </c>
      <c r="L23" s="32">
        <v>1000</v>
      </c>
      <c r="M23" s="32">
        <v>1000</v>
      </c>
      <c r="N23" s="32">
        <v>1000</v>
      </c>
      <c r="O23" s="32">
        <v>1000</v>
      </c>
      <c r="P23" s="32">
        <v>1000</v>
      </c>
      <c r="Q23" s="10" t="s">
        <v>23</v>
      </c>
    </row>
    <row r="24" spans="1:17" ht="24" customHeight="1" x14ac:dyDescent="0.3">
      <c r="A24" s="72" t="s">
        <v>67</v>
      </c>
      <c r="B24" s="51"/>
      <c r="C24" s="51"/>
      <c r="D24" s="51"/>
      <c r="E24" s="24" t="s">
        <v>11</v>
      </c>
      <c r="F24" s="24" t="s">
        <v>12</v>
      </c>
      <c r="G24" s="24" t="s">
        <v>13</v>
      </c>
      <c r="H24" s="24" t="s">
        <v>14</v>
      </c>
      <c r="I24" s="24" t="s">
        <v>15</v>
      </c>
      <c r="J24" s="24" t="s">
        <v>16</v>
      </c>
      <c r="K24" s="24" t="s">
        <v>17</v>
      </c>
      <c r="L24" s="24" t="s">
        <v>18</v>
      </c>
      <c r="M24" s="24" t="s">
        <v>19</v>
      </c>
      <c r="N24" s="24" t="s">
        <v>20</v>
      </c>
      <c r="O24" s="24" t="s">
        <v>21</v>
      </c>
      <c r="P24" s="24" t="s">
        <v>22</v>
      </c>
      <c r="Q24" s="2"/>
    </row>
    <row r="25" spans="1:17" ht="24" customHeight="1" x14ac:dyDescent="0.3">
      <c r="A25" s="51"/>
      <c r="B25" s="51"/>
      <c r="C25" s="51"/>
      <c r="D25" s="51"/>
      <c r="E25" s="15">
        <v>332</v>
      </c>
      <c r="F25" s="15">
        <v>148</v>
      </c>
      <c r="G25" s="15">
        <v>121</v>
      </c>
      <c r="H25" s="15">
        <v>93</v>
      </c>
      <c r="I25" s="15">
        <v>121</v>
      </c>
      <c r="J25" s="15">
        <v>148</v>
      </c>
      <c r="K25" s="15">
        <v>212</v>
      </c>
      <c r="L25" s="15">
        <v>303</v>
      </c>
      <c r="M25" s="15">
        <v>496</v>
      </c>
      <c r="N25" s="15">
        <v>453</v>
      </c>
      <c r="O25" s="15">
        <v>522</v>
      </c>
      <c r="P25" s="15">
        <v>357</v>
      </c>
      <c r="Q25" s="10" t="s">
        <v>23</v>
      </c>
    </row>
    <row r="26" spans="1:17" ht="24" customHeight="1" x14ac:dyDescent="0.3">
      <c r="A26" s="51" t="s">
        <v>10</v>
      </c>
      <c r="B26" s="51"/>
      <c r="C26" s="51"/>
      <c r="D26" s="51"/>
      <c r="E26" s="52">
        <v>327</v>
      </c>
      <c r="F26" s="53"/>
      <c r="G26" s="53"/>
      <c r="H26" s="53"/>
      <c r="I26" s="53"/>
      <c r="J26" s="53"/>
      <c r="K26" s="53"/>
      <c r="L26" s="53"/>
      <c r="M26" s="53"/>
      <c r="N26" s="53"/>
      <c r="O26" s="53"/>
      <c r="P26" s="54"/>
      <c r="Q26" s="10" t="s">
        <v>23</v>
      </c>
    </row>
    <row r="27" spans="1:17" x14ac:dyDescent="0.3">
      <c r="A27" s="1" t="s">
        <v>25</v>
      </c>
    </row>
    <row r="28" spans="1:17" x14ac:dyDescent="0.3">
      <c r="A28" s="1" t="s">
        <v>105</v>
      </c>
      <c r="B28" s="16"/>
      <c r="C28" s="16"/>
      <c r="D28" s="16"/>
      <c r="E28" s="16"/>
      <c r="F28" s="16"/>
    </row>
    <row r="29" spans="1:17" x14ac:dyDescent="0.3">
      <c r="A29" s="16"/>
      <c r="B29" s="16" t="s">
        <v>60</v>
      </c>
      <c r="C29" s="16"/>
      <c r="D29" s="16"/>
      <c r="E29" s="16"/>
      <c r="F29" s="16"/>
    </row>
    <row r="30" spans="1:17" x14ac:dyDescent="0.3">
      <c r="A30" s="16"/>
      <c r="B30" s="16" t="s">
        <v>51</v>
      </c>
      <c r="C30" s="16"/>
      <c r="D30" s="16"/>
      <c r="E30" s="16"/>
      <c r="F30" s="16"/>
    </row>
    <row r="31" spans="1:17" x14ac:dyDescent="0.3">
      <c r="A31" s="16"/>
      <c r="B31" s="16" t="s">
        <v>52</v>
      </c>
      <c r="C31" s="16"/>
      <c r="D31" s="16"/>
      <c r="E31" s="16"/>
      <c r="F31" s="16"/>
    </row>
    <row r="32" spans="1:17" x14ac:dyDescent="0.3">
      <c r="A32" s="16"/>
      <c r="B32" s="16" t="s">
        <v>59</v>
      </c>
      <c r="C32" s="16"/>
      <c r="D32" s="16"/>
      <c r="E32" s="16"/>
      <c r="F32" s="16"/>
    </row>
    <row r="33" spans="1:6" x14ac:dyDescent="0.3">
      <c r="A33" s="16"/>
      <c r="B33" s="16" t="s">
        <v>53</v>
      </c>
      <c r="C33" s="16"/>
      <c r="D33" s="16"/>
      <c r="E33" s="16"/>
      <c r="F33" s="16"/>
    </row>
    <row r="34" spans="1:6" x14ac:dyDescent="0.3">
      <c r="A34" s="16"/>
      <c r="B34" s="16" t="s">
        <v>101</v>
      </c>
      <c r="C34" s="16"/>
      <c r="D34" s="16"/>
      <c r="E34" s="16"/>
      <c r="F34" s="16"/>
    </row>
    <row r="35" spans="1:6" x14ac:dyDescent="0.3">
      <c r="A35" s="16"/>
      <c r="B35" s="16" t="s">
        <v>102</v>
      </c>
      <c r="C35" s="16"/>
      <c r="D35" s="16"/>
      <c r="E35" s="16"/>
      <c r="F35" s="16"/>
    </row>
    <row r="36" spans="1:6" x14ac:dyDescent="0.3">
      <c r="A36" s="16"/>
      <c r="B36" s="16" t="s">
        <v>80</v>
      </c>
      <c r="C36" s="16"/>
      <c r="D36" s="16"/>
      <c r="E36" s="16"/>
      <c r="F36" s="16"/>
    </row>
    <row r="37" spans="1:6" x14ac:dyDescent="0.3">
      <c r="A37" s="16"/>
      <c r="B37" s="16" t="s">
        <v>62</v>
      </c>
      <c r="C37" s="16"/>
      <c r="D37" s="16"/>
      <c r="E37" s="16"/>
      <c r="F37" s="16"/>
    </row>
    <row r="38" spans="1:6" x14ac:dyDescent="0.3">
      <c r="A38" s="16"/>
      <c r="B38" s="16" t="s">
        <v>61</v>
      </c>
      <c r="C38" s="16"/>
      <c r="D38" s="16"/>
      <c r="E38" s="16"/>
      <c r="F38" s="16"/>
    </row>
    <row r="39" spans="1:6" x14ac:dyDescent="0.3">
      <c r="A39" s="16"/>
      <c r="B39" s="16"/>
      <c r="C39" s="16"/>
      <c r="D39" s="16"/>
      <c r="E39" s="16"/>
      <c r="F39" s="16"/>
    </row>
    <row r="40" spans="1:6" x14ac:dyDescent="0.3">
      <c r="A40" s="1" t="s">
        <v>106</v>
      </c>
      <c r="B40" s="16"/>
      <c r="C40" s="16"/>
      <c r="D40" s="16"/>
      <c r="E40" s="16"/>
      <c r="F40" s="16"/>
    </row>
    <row r="41" spans="1:6" x14ac:dyDescent="0.3">
      <c r="A41" s="16"/>
      <c r="B41" s="16" t="s">
        <v>103</v>
      </c>
      <c r="C41" s="16"/>
      <c r="D41" s="16"/>
      <c r="E41" s="16"/>
      <c r="F41" s="16"/>
    </row>
    <row r="42" spans="1:6" x14ac:dyDescent="0.3">
      <c r="A42" s="16"/>
      <c r="B42" s="16" t="s">
        <v>81</v>
      </c>
      <c r="C42" s="16"/>
      <c r="D42" s="16"/>
      <c r="E42" s="16"/>
      <c r="F42" s="16"/>
    </row>
    <row r="43" spans="1:6" x14ac:dyDescent="0.3">
      <c r="A43" s="16"/>
      <c r="B43" s="16" t="s">
        <v>82</v>
      </c>
      <c r="C43" s="16"/>
      <c r="D43" s="16"/>
      <c r="E43" s="16"/>
      <c r="F43" s="16"/>
    </row>
  </sheetData>
  <dataConsolidate/>
  <mergeCells count="29">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13" priority="4" operator="lessThan">
      <formula>1000</formula>
    </cfRule>
  </conditionalFormatting>
  <conditionalFormatting sqref="E15:P15">
    <cfRule type="cellIs" dxfId="12" priority="3" operator="greaterThan">
      <formula>$E$14</formula>
    </cfRule>
  </conditionalFormatting>
  <conditionalFormatting sqref="E26:P26">
    <cfRule type="cellIs" dxfId="11" priority="2" operator="greaterThan">
      <formula>$E$21</formula>
    </cfRule>
  </conditionalFormatting>
  <conditionalFormatting sqref="E23:P23">
    <cfRule type="cellIs" dxfId="10" priority="1" operator="greaterThan">
      <formula>$E$15</formula>
    </cfRule>
  </conditionalFormatting>
  <dataValidations count="3">
    <dataValidation type="whole" allowBlank="1" showInputMessage="1" showErrorMessage="1" error="期待容量以下の整数値で入力してください" sqref="E26:P26" xr:uid="{FECBCF45-B11B-4C61-92B0-7D3C169C6FA0}">
      <formula1>0</formula1>
      <formula2>E21</formula2>
    </dataValidation>
    <dataValidation type="whole" errorStyle="information" operator="lessThanOrEqual" allowBlank="1" showInputMessage="1" showErrorMessage="1" error="設備容量以下の整数値で入力してください" sqref="E15:P15" xr:uid="{00000000-0002-0000-0200-000001000000}">
      <formula1>E14</formula1>
    </dataValidation>
    <dataValidation type="whole" operator="lessThanOrEqual" allowBlank="1" showInputMessage="1" showErrorMessage="1" sqref="E23:P23" xr:uid="{C9B4AD97-200A-44F0-9BB9-B3EBD9607EE2}">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1" tint="0.499984740745262"/>
    <pageSetUpPr fitToPage="1"/>
  </sheetPr>
  <dimension ref="A1:Q45"/>
  <sheetViews>
    <sheetView zoomScale="70" zoomScaleNormal="70"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9" t="s">
        <v>55</v>
      </c>
      <c r="B1" s="19"/>
      <c r="C1" s="19"/>
      <c r="D1" s="19"/>
      <c r="E1" s="19"/>
      <c r="F1" s="20" t="s">
        <v>57</v>
      </c>
      <c r="G1" s="20"/>
      <c r="H1" s="20"/>
      <c r="I1" s="21" t="s">
        <v>56</v>
      </c>
    </row>
    <row r="2" spans="1:17" ht="16.2" x14ac:dyDescent="0.3">
      <c r="A2" s="76" t="s">
        <v>0</v>
      </c>
      <c r="B2" s="77"/>
      <c r="C2" s="83"/>
      <c r="D2" s="84"/>
      <c r="E2" s="3"/>
      <c r="F2" s="3"/>
      <c r="G2" s="3"/>
      <c r="H2" s="3"/>
      <c r="I2" s="3"/>
      <c r="J2" s="3"/>
      <c r="K2" s="3"/>
      <c r="L2" s="3"/>
      <c r="M2" s="3"/>
      <c r="N2" s="3"/>
      <c r="O2" s="3"/>
      <c r="P2" s="3"/>
      <c r="Q2" s="3"/>
    </row>
    <row r="3" spans="1:17" ht="16.2" x14ac:dyDescent="0.3">
      <c r="A3" s="12"/>
      <c r="B3" s="12"/>
      <c r="C3" s="3"/>
      <c r="D3" s="3"/>
      <c r="E3" s="3"/>
      <c r="F3" s="3"/>
      <c r="G3" s="3"/>
      <c r="H3" s="3"/>
      <c r="I3" s="3"/>
      <c r="J3" s="3"/>
      <c r="K3" s="3"/>
      <c r="L3" s="3"/>
      <c r="M3" s="3"/>
      <c r="N3" s="3"/>
      <c r="O3" s="3"/>
      <c r="P3" s="3"/>
      <c r="Q3" s="3"/>
    </row>
    <row r="4" spans="1:17" ht="16.2" x14ac:dyDescent="0.3">
      <c r="A4" s="78" t="s">
        <v>93</v>
      </c>
      <c r="B4" s="78"/>
      <c r="C4" s="78"/>
      <c r="D4" s="78"/>
      <c r="E4" s="78"/>
      <c r="F4" s="78"/>
      <c r="G4" s="78"/>
      <c r="H4" s="78"/>
      <c r="I4" s="78"/>
      <c r="J4" s="78"/>
      <c r="K4" s="78"/>
      <c r="L4" s="78"/>
      <c r="M4" s="78"/>
      <c r="N4" s="78"/>
      <c r="O4" s="78"/>
      <c r="P4" s="78"/>
      <c r="Q4" s="78"/>
    </row>
    <row r="5" spans="1:17" ht="16.2" x14ac:dyDescent="0.3">
      <c r="A5" s="3"/>
      <c r="B5" s="3"/>
      <c r="C5" s="3"/>
      <c r="D5" s="3"/>
      <c r="E5" s="3"/>
      <c r="F5" s="3"/>
      <c r="G5" s="3"/>
      <c r="H5" s="3"/>
      <c r="I5" s="3"/>
      <c r="J5" s="3"/>
      <c r="K5" s="3"/>
      <c r="L5" s="3"/>
      <c r="M5" s="3"/>
      <c r="N5" s="3"/>
      <c r="O5" s="3"/>
      <c r="P5" s="3"/>
      <c r="Q5" s="3"/>
    </row>
    <row r="6" spans="1:17" ht="16.2" x14ac:dyDescent="0.3">
      <c r="A6" s="79" t="s">
        <v>97</v>
      </c>
      <c r="B6" s="79"/>
      <c r="C6" s="79"/>
      <c r="D6" s="79"/>
      <c r="E6" s="79"/>
      <c r="F6" s="79"/>
      <c r="G6" s="79"/>
      <c r="H6" s="79"/>
      <c r="I6" s="79"/>
      <c r="J6" s="79"/>
      <c r="K6" s="79"/>
      <c r="L6" s="79"/>
      <c r="M6" s="79"/>
      <c r="N6" s="79"/>
      <c r="O6" s="79"/>
      <c r="P6" s="79"/>
      <c r="Q6" s="79"/>
    </row>
    <row r="7" spans="1:17" ht="16.2" x14ac:dyDescent="0.3">
      <c r="C7" s="3"/>
      <c r="D7" s="3"/>
      <c r="E7" s="3"/>
      <c r="F7" s="3"/>
      <c r="G7" s="3"/>
      <c r="H7" s="3"/>
      <c r="I7" s="3"/>
      <c r="J7" s="3"/>
      <c r="K7" s="3"/>
      <c r="L7" s="3"/>
      <c r="M7" s="3"/>
      <c r="N7" s="3"/>
      <c r="O7" s="3"/>
      <c r="P7" s="3"/>
      <c r="Q7" s="3"/>
    </row>
    <row r="8" spans="1:17" ht="16.2" x14ac:dyDescent="0.3">
      <c r="A8" s="13"/>
      <c r="B8" s="13"/>
      <c r="C8" s="13"/>
      <c r="D8" s="13"/>
      <c r="E8" s="13"/>
      <c r="F8" s="13"/>
      <c r="G8" s="13"/>
      <c r="H8" s="13"/>
      <c r="I8" s="13"/>
      <c r="J8" s="13"/>
      <c r="K8" s="13"/>
      <c r="L8" s="36" t="s">
        <v>94</v>
      </c>
      <c r="M8" s="95" t="s">
        <v>96</v>
      </c>
      <c r="N8" s="95"/>
      <c r="O8" s="95"/>
      <c r="P8" s="95"/>
      <c r="Q8" s="95"/>
    </row>
    <row r="9" spans="1:17" ht="24" customHeight="1" x14ac:dyDescent="0.3">
      <c r="A9" s="51" t="s">
        <v>1</v>
      </c>
      <c r="B9" s="51"/>
      <c r="C9" s="51"/>
      <c r="D9" s="51"/>
      <c r="E9" s="80" t="s">
        <v>24</v>
      </c>
      <c r="F9" s="81"/>
      <c r="G9" s="81"/>
      <c r="H9" s="81"/>
      <c r="I9" s="81"/>
      <c r="J9" s="81"/>
      <c r="K9" s="81"/>
      <c r="L9" s="81"/>
      <c r="M9" s="81"/>
      <c r="N9" s="81"/>
      <c r="O9" s="81"/>
      <c r="P9" s="82"/>
      <c r="Q9" s="18" t="s">
        <v>2</v>
      </c>
    </row>
    <row r="10" spans="1:17" ht="24" customHeight="1" x14ac:dyDescent="0.3">
      <c r="A10" s="51" t="s">
        <v>3</v>
      </c>
      <c r="B10" s="51"/>
      <c r="C10" s="51"/>
      <c r="D10" s="51"/>
      <c r="E10" s="92">
        <v>9601</v>
      </c>
      <c r="F10" s="93"/>
      <c r="G10" s="93"/>
      <c r="H10" s="93"/>
      <c r="I10" s="93"/>
      <c r="J10" s="93"/>
      <c r="K10" s="93"/>
      <c r="L10" s="93"/>
      <c r="M10" s="93"/>
      <c r="N10" s="93"/>
      <c r="O10" s="93"/>
      <c r="P10" s="94"/>
      <c r="Q10" s="2"/>
    </row>
    <row r="11" spans="1:17" ht="30" customHeight="1" x14ac:dyDescent="0.3">
      <c r="A11" s="72" t="s">
        <v>4</v>
      </c>
      <c r="B11" s="72"/>
      <c r="C11" s="72"/>
      <c r="D11" s="72"/>
      <c r="E11" s="73" t="s">
        <v>46</v>
      </c>
      <c r="F11" s="74"/>
      <c r="G11" s="74"/>
      <c r="H11" s="74"/>
      <c r="I11" s="74"/>
      <c r="J11" s="74"/>
      <c r="K11" s="74"/>
      <c r="L11" s="74"/>
      <c r="M11" s="74"/>
      <c r="N11" s="74"/>
      <c r="O11" s="74"/>
      <c r="P11" s="75"/>
      <c r="Q11" s="2"/>
    </row>
    <row r="12" spans="1:17" ht="24" customHeight="1" x14ac:dyDescent="0.3">
      <c r="A12" s="51" t="s">
        <v>5</v>
      </c>
      <c r="B12" s="51"/>
      <c r="C12" s="51"/>
      <c r="D12" s="51"/>
      <c r="E12" s="73" t="s">
        <v>45</v>
      </c>
      <c r="F12" s="74"/>
      <c r="G12" s="74"/>
      <c r="H12" s="74"/>
      <c r="I12" s="74"/>
      <c r="J12" s="74"/>
      <c r="K12" s="74"/>
      <c r="L12" s="74"/>
      <c r="M12" s="74"/>
      <c r="N12" s="74"/>
      <c r="O12" s="74"/>
      <c r="P12" s="75"/>
      <c r="Q12" s="2"/>
    </row>
    <row r="13" spans="1:17" ht="24" customHeight="1" x14ac:dyDescent="0.3">
      <c r="A13" s="51" t="s">
        <v>6</v>
      </c>
      <c r="B13" s="51"/>
      <c r="C13" s="51"/>
      <c r="D13" s="51"/>
      <c r="E13" s="73" t="s">
        <v>54</v>
      </c>
      <c r="F13" s="74"/>
      <c r="G13" s="74"/>
      <c r="H13" s="74"/>
      <c r="I13" s="74"/>
      <c r="J13" s="74"/>
      <c r="K13" s="74"/>
      <c r="L13" s="74"/>
      <c r="M13" s="74"/>
      <c r="N13" s="74"/>
      <c r="O13" s="74"/>
      <c r="P13" s="75"/>
      <c r="Q13" s="2"/>
    </row>
    <row r="14" spans="1:17" ht="24" customHeight="1" x14ac:dyDescent="0.3">
      <c r="A14" s="51" t="s">
        <v>7</v>
      </c>
      <c r="B14" s="51"/>
      <c r="C14" s="51"/>
      <c r="D14" s="51"/>
      <c r="E14" s="89">
        <v>10000</v>
      </c>
      <c r="F14" s="90"/>
      <c r="G14" s="90"/>
      <c r="H14" s="90"/>
      <c r="I14" s="90"/>
      <c r="J14" s="90"/>
      <c r="K14" s="90"/>
      <c r="L14" s="90"/>
      <c r="M14" s="90"/>
      <c r="N14" s="90"/>
      <c r="O14" s="90"/>
      <c r="P14" s="91"/>
      <c r="Q14" s="10" t="s">
        <v>23</v>
      </c>
    </row>
    <row r="15" spans="1:17" ht="24" customHeight="1" x14ac:dyDescent="0.3">
      <c r="A15" s="51" t="s">
        <v>37</v>
      </c>
      <c r="B15" s="51"/>
      <c r="C15" s="51"/>
      <c r="D15" s="51"/>
      <c r="E15" s="89">
        <v>10000</v>
      </c>
      <c r="F15" s="90"/>
      <c r="G15" s="90"/>
      <c r="H15" s="90"/>
      <c r="I15" s="90"/>
      <c r="J15" s="90"/>
      <c r="K15" s="90"/>
      <c r="L15" s="90"/>
      <c r="M15" s="90"/>
      <c r="N15" s="90"/>
      <c r="O15" s="90"/>
      <c r="P15" s="91"/>
      <c r="Q15" s="10" t="s">
        <v>23</v>
      </c>
    </row>
    <row r="16" spans="1:17" ht="24" customHeight="1" x14ac:dyDescent="0.3">
      <c r="A16" s="51" t="s">
        <v>65</v>
      </c>
      <c r="B16" s="51"/>
      <c r="C16" s="51"/>
      <c r="D16" s="51"/>
      <c r="E16" s="86">
        <v>0.55530527673566898</v>
      </c>
      <c r="F16" s="87"/>
      <c r="G16" s="87"/>
      <c r="H16" s="87"/>
      <c r="I16" s="87"/>
      <c r="J16" s="87"/>
      <c r="K16" s="87"/>
      <c r="L16" s="87"/>
      <c r="M16" s="87"/>
      <c r="N16" s="87"/>
      <c r="O16" s="87"/>
      <c r="P16" s="88"/>
      <c r="Q16" s="10" t="s">
        <v>66</v>
      </c>
    </row>
    <row r="17" spans="1:17" ht="24" customHeight="1" x14ac:dyDescent="0.3">
      <c r="A17" s="51" t="s">
        <v>64</v>
      </c>
      <c r="B17" s="51"/>
      <c r="C17" s="51"/>
      <c r="D17" s="51"/>
      <c r="E17" s="24" t="s">
        <v>11</v>
      </c>
      <c r="F17" s="24" t="s">
        <v>12</v>
      </c>
      <c r="G17" s="24" t="s">
        <v>13</v>
      </c>
      <c r="H17" s="24" t="s">
        <v>14</v>
      </c>
      <c r="I17" s="24" t="s">
        <v>15</v>
      </c>
      <c r="J17" s="24" t="s">
        <v>16</v>
      </c>
      <c r="K17" s="24" t="s">
        <v>17</v>
      </c>
      <c r="L17" s="24" t="s">
        <v>18</v>
      </c>
      <c r="M17" s="24" t="s">
        <v>19</v>
      </c>
      <c r="N17" s="24" t="s">
        <v>20</v>
      </c>
      <c r="O17" s="24" t="s">
        <v>21</v>
      </c>
      <c r="P17" s="24" t="s">
        <v>22</v>
      </c>
      <c r="Q17" s="2"/>
    </row>
    <row r="18" spans="1:17" ht="24" customHeight="1" x14ac:dyDescent="0.3">
      <c r="A18" s="51"/>
      <c r="B18" s="51"/>
      <c r="C18" s="51"/>
      <c r="D18" s="51"/>
      <c r="E18" s="25">
        <v>0.68978823794566924</v>
      </c>
      <c r="F18" s="25">
        <v>0.66386682874929304</v>
      </c>
      <c r="G18" s="25">
        <v>0.49895273219906278</v>
      </c>
      <c r="H18" s="25">
        <v>0.47047990295967534</v>
      </c>
      <c r="I18" s="25">
        <v>0.40277358472544961</v>
      </c>
      <c r="J18" s="25">
        <v>0.37398936662549287</v>
      </c>
      <c r="K18" s="25">
        <v>0.2883637130480195</v>
      </c>
      <c r="L18" s="25">
        <v>0.4100831012495304</v>
      </c>
      <c r="M18" s="25">
        <v>0.49910557369685282</v>
      </c>
      <c r="N18" s="25">
        <v>0.39108887389650565</v>
      </c>
      <c r="O18" s="25">
        <v>0.40894018222190709</v>
      </c>
      <c r="P18" s="25">
        <v>0.51115119771281059</v>
      </c>
      <c r="Q18" s="10" t="s">
        <v>66</v>
      </c>
    </row>
    <row r="19" spans="1:17" ht="24" customHeight="1" x14ac:dyDescent="0.3">
      <c r="A19" s="51" t="s">
        <v>8</v>
      </c>
      <c r="B19" s="51"/>
      <c r="C19" s="51"/>
      <c r="D19" s="51"/>
      <c r="E19" s="24" t="s">
        <v>11</v>
      </c>
      <c r="F19" s="24" t="s">
        <v>12</v>
      </c>
      <c r="G19" s="24" t="s">
        <v>13</v>
      </c>
      <c r="H19" s="24" t="s">
        <v>14</v>
      </c>
      <c r="I19" s="24" t="s">
        <v>15</v>
      </c>
      <c r="J19" s="24" t="s">
        <v>16</v>
      </c>
      <c r="K19" s="24" t="s">
        <v>17</v>
      </c>
      <c r="L19" s="24" t="s">
        <v>18</v>
      </c>
      <c r="M19" s="24" t="s">
        <v>19</v>
      </c>
      <c r="N19" s="24" t="s">
        <v>20</v>
      </c>
      <c r="O19" s="24" t="s">
        <v>21</v>
      </c>
      <c r="P19" s="24" t="s">
        <v>22</v>
      </c>
      <c r="Q19" s="2"/>
    </row>
    <row r="20" spans="1:17" ht="24" customHeight="1" x14ac:dyDescent="0.3">
      <c r="A20" s="51"/>
      <c r="B20" s="51"/>
      <c r="C20" s="51"/>
      <c r="D20" s="51"/>
      <c r="E20" s="15">
        <v>6897.8823794566924</v>
      </c>
      <c r="F20" s="15">
        <v>6638.6682874929302</v>
      </c>
      <c r="G20" s="15">
        <v>4989.5273219906276</v>
      </c>
      <c r="H20" s="15">
        <v>4704.7990295967538</v>
      </c>
      <c r="I20" s="15">
        <v>4027.7358472544956</v>
      </c>
      <c r="J20" s="15">
        <v>3739.8936662549286</v>
      </c>
      <c r="K20" s="15">
        <v>2883.6371304801951</v>
      </c>
      <c r="L20" s="15">
        <v>4100.8310124953041</v>
      </c>
      <c r="M20" s="15">
        <v>4991.0557369685284</v>
      </c>
      <c r="N20" s="15">
        <v>3910.8887389650563</v>
      </c>
      <c r="O20" s="15">
        <v>4089.4018222190712</v>
      </c>
      <c r="P20" s="15">
        <v>5111.5119771281061</v>
      </c>
      <c r="Q20" s="10" t="s">
        <v>23</v>
      </c>
    </row>
    <row r="21" spans="1:17" ht="24" customHeight="1" x14ac:dyDescent="0.3">
      <c r="A21" s="51" t="s">
        <v>9</v>
      </c>
      <c r="B21" s="51"/>
      <c r="C21" s="51"/>
      <c r="D21" s="51"/>
      <c r="E21" s="58">
        <v>5553</v>
      </c>
      <c r="F21" s="59"/>
      <c r="G21" s="59"/>
      <c r="H21" s="59"/>
      <c r="I21" s="59"/>
      <c r="J21" s="59"/>
      <c r="K21" s="59"/>
      <c r="L21" s="59"/>
      <c r="M21" s="59"/>
      <c r="N21" s="59"/>
      <c r="O21" s="59"/>
      <c r="P21" s="60"/>
      <c r="Q21" s="10" t="s">
        <v>23</v>
      </c>
    </row>
    <row r="22" spans="1:17" ht="24" customHeight="1" x14ac:dyDescent="0.3">
      <c r="A22" s="61" t="s">
        <v>87</v>
      </c>
      <c r="B22" s="62"/>
      <c r="C22" s="62"/>
      <c r="D22" s="62"/>
      <c r="E22" s="24" t="s">
        <v>11</v>
      </c>
      <c r="F22" s="24" t="s">
        <v>12</v>
      </c>
      <c r="G22" s="24" t="s">
        <v>13</v>
      </c>
      <c r="H22" s="24" t="s">
        <v>14</v>
      </c>
      <c r="I22" s="24" t="s">
        <v>15</v>
      </c>
      <c r="J22" s="24" t="s">
        <v>16</v>
      </c>
      <c r="K22" s="24" t="s">
        <v>17</v>
      </c>
      <c r="L22" s="24" t="s">
        <v>18</v>
      </c>
      <c r="M22" s="24" t="s">
        <v>19</v>
      </c>
      <c r="N22" s="24" t="s">
        <v>20</v>
      </c>
      <c r="O22" s="24" t="s">
        <v>21</v>
      </c>
      <c r="P22" s="24" t="s">
        <v>22</v>
      </c>
      <c r="Q22" s="2"/>
    </row>
    <row r="23" spans="1:17" ht="24" customHeight="1" x14ac:dyDescent="0.3">
      <c r="A23" s="62"/>
      <c r="B23" s="62"/>
      <c r="C23" s="62"/>
      <c r="D23" s="62"/>
      <c r="E23" s="32">
        <v>1000</v>
      </c>
      <c r="F23" s="32">
        <v>1000</v>
      </c>
      <c r="G23" s="32">
        <v>1000</v>
      </c>
      <c r="H23" s="32">
        <v>1000</v>
      </c>
      <c r="I23" s="32">
        <v>1000</v>
      </c>
      <c r="J23" s="32">
        <v>1000</v>
      </c>
      <c r="K23" s="32">
        <v>1000</v>
      </c>
      <c r="L23" s="32">
        <v>1000</v>
      </c>
      <c r="M23" s="32">
        <v>1000</v>
      </c>
      <c r="N23" s="32">
        <v>1000</v>
      </c>
      <c r="O23" s="32">
        <v>1000</v>
      </c>
      <c r="P23" s="32">
        <v>1000</v>
      </c>
      <c r="Q23" s="10" t="s">
        <v>23</v>
      </c>
    </row>
    <row r="24" spans="1:17" ht="24" customHeight="1" x14ac:dyDescent="0.3">
      <c r="A24" s="72" t="s">
        <v>67</v>
      </c>
      <c r="B24" s="51"/>
      <c r="C24" s="51"/>
      <c r="D24" s="51"/>
      <c r="E24" s="24" t="s">
        <v>11</v>
      </c>
      <c r="F24" s="24" t="s">
        <v>12</v>
      </c>
      <c r="G24" s="24" t="s">
        <v>13</v>
      </c>
      <c r="H24" s="24" t="s">
        <v>14</v>
      </c>
      <c r="I24" s="24" t="s">
        <v>15</v>
      </c>
      <c r="J24" s="24" t="s">
        <v>16</v>
      </c>
      <c r="K24" s="24" t="s">
        <v>17</v>
      </c>
      <c r="L24" s="24" t="s">
        <v>18</v>
      </c>
      <c r="M24" s="24" t="s">
        <v>19</v>
      </c>
      <c r="N24" s="24" t="s">
        <v>20</v>
      </c>
      <c r="O24" s="24" t="s">
        <v>21</v>
      </c>
      <c r="P24" s="24" t="s">
        <v>22</v>
      </c>
      <c r="Q24" s="2"/>
    </row>
    <row r="25" spans="1:17" ht="24" customHeight="1" x14ac:dyDescent="0.3">
      <c r="A25" s="51"/>
      <c r="B25" s="51"/>
      <c r="C25" s="51"/>
      <c r="D25" s="51"/>
      <c r="E25" s="15">
        <v>690</v>
      </c>
      <c r="F25" s="15">
        <v>664</v>
      </c>
      <c r="G25" s="15">
        <v>499</v>
      </c>
      <c r="H25" s="15">
        <v>470</v>
      </c>
      <c r="I25" s="15">
        <v>403</v>
      </c>
      <c r="J25" s="15">
        <v>374</v>
      </c>
      <c r="K25" s="15">
        <v>288</v>
      </c>
      <c r="L25" s="15">
        <v>410</v>
      </c>
      <c r="M25" s="15">
        <v>499</v>
      </c>
      <c r="N25" s="15">
        <v>391</v>
      </c>
      <c r="O25" s="15">
        <v>409</v>
      </c>
      <c r="P25" s="15">
        <v>511</v>
      </c>
      <c r="Q25" s="10" t="s">
        <v>23</v>
      </c>
    </row>
    <row r="26" spans="1:17" ht="24" customHeight="1" x14ac:dyDescent="0.3">
      <c r="A26" s="51" t="s">
        <v>10</v>
      </c>
      <c r="B26" s="51"/>
      <c r="C26" s="51"/>
      <c r="D26" s="51"/>
      <c r="E26" s="52">
        <v>555</v>
      </c>
      <c r="F26" s="53"/>
      <c r="G26" s="53"/>
      <c r="H26" s="53"/>
      <c r="I26" s="53"/>
      <c r="J26" s="53"/>
      <c r="K26" s="53"/>
      <c r="L26" s="53"/>
      <c r="M26" s="53"/>
      <c r="N26" s="53"/>
      <c r="O26" s="53"/>
      <c r="P26" s="54"/>
      <c r="Q26" s="10" t="s">
        <v>23</v>
      </c>
    </row>
    <row r="27" spans="1:17" x14ac:dyDescent="0.3">
      <c r="A27" s="1" t="s">
        <v>25</v>
      </c>
    </row>
    <row r="28" spans="1:17" x14ac:dyDescent="0.3">
      <c r="A28" s="1" t="s">
        <v>105</v>
      </c>
      <c r="B28" s="16"/>
      <c r="C28" s="16"/>
      <c r="D28" s="16"/>
      <c r="E28" s="16"/>
      <c r="F28" s="16"/>
    </row>
    <row r="29" spans="1:17" x14ac:dyDescent="0.3">
      <c r="A29" s="16"/>
      <c r="B29" s="16" t="s">
        <v>60</v>
      </c>
      <c r="C29" s="16"/>
      <c r="D29" s="16"/>
      <c r="E29" s="16"/>
      <c r="F29" s="16"/>
    </row>
    <row r="30" spans="1:17" x14ac:dyDescent="0.3">
      <c r="A30" s="16"/>
      <c r="B30" s="16" t="s">
        <v>51</v>
      </c>
      <c r="C30" s="16"/>
      <c r="D30" s="16"/>
      <c r="E30" s="16"/>
      <c r="F30" s="16"/>
    </row>
    <row r="31" spans="1:17" x14ac:dyDescent="0.3">
      <c r="A31" s="16"/>
      <c r="B31" s="16" t="s">
        <v>52</v>
      </c>
      <c r="C31" s="16"/>
      <c r="D31" s="16"/>
      <c r="E31" s="16"/>
      <c r="F31" s="16"/>
    </row>
    <row r="32" spans="1:17" x14ac:dyDescent="0.3">
      <c r="A32" s="16"/>
      <c r="B32" s="16" t="s">
        <v>104</v>
      </c>
      <c r="C32" s="16"/>
      <c r="D32" s="16"/>
      <c r="E32" s="16"/>
      <c r="F32" s="16"/>
    </row>
    <row r="33" spans="1:6" x14ac:dyDescent="0.3">
      <c r="A33" s="16"/>
      <c r="B33" s="16" t="s">
        <v>53</v>
      </c>
      <c r="C33" s="16"/>
      <c r="D33" s="16"/>
      <c r="E33" s="16"/>
      <c r="F33" s="16"/>
    </row>
    <row r="34" spans="1:6" x14ac:dyDescent="0.3">
      <c r="A34" s="16"/>
      <c r="B34" s="16" t="s">
        <v>101</v>
      </c>
      <c r="C34" s="16"/>
      <c r="D34" s="16"/>
      <c r="E34" s="16"/>
      <c r="F34" s="16"/>
    </row>
    <row r="35" spans="1:6" x14ac:dyDescent="0.3">
      <c r="A35" s="16"/>
      <c r="B35" s="16" t="s">
        <v>102</v>
      </c>
      <c r="C35" s="16"/>
      <c r="D35" s="16"/>
      <c r="E35" s="16"/>
      <c r="F35" s="16"/>
    </row>
    <row r="36" spans="1:6" x14ac:dyDescent="0.3">
      <c r="A36" s="16"/>
      <c r="B36" s="16" t="s">
        <v>80</v>
      </c>
      <c r="C36" s="16"/>
      <c r="D36" s="16"/>
      <c r="E36" s="16"/>
      <c r="F36" s="16"/>
    </row>
    <row r="37" spans="1:6" x14ac:dyDescent="0.3">
      <c r="A37" s="16"/>
      <c r="B37" s="16" t="s">
        <v>62</v>
      </c>
      <c r="C37" s="16"/>
      <c r="D37" s="16"/>
      <c r="E37" s="16"/>
      <c r="F37" s="16"/>
    </row>
    <row r="38" spans="1:6" x14ac:dyDescent="0.3">
      <c r="A38" s="16"/>
      <c r="B38" s="16" t="s">
        <v>61</v>
      </c>
      <c r="C38" s="16"/>
      <c r="D38" s="16"/>
      <c r="E38" s="16"/>
      <c r="F38" s="16"/>
    </row>
    <row r="39" spans="1:6" x14ac:dyDescent="0.3">
      <c r="A39" s="16"/>
      <c r="B39" s="16"/>
      <c r="C39" s="16"/>
      <c r="D39" s="16"/>
      <c r="E39" s="16"/>
      <c r="F39" s="16"/>
    </row>
    <row r="40" spans="1:6" x14ac:dyDescent="0.3">
      <c r="A40" s="1" t="s">
        <v>106</v>
      </c>
      <c r="B40" s="16"/>
      <c r="C40" s="16"/>
      <c r="D40" s="16"/>
      <c r="E40" s="16"/>
      <c r="F40" s="16"/>
    </row>
    <row r="41" spans="1:6" x14ac:dyDescent="0.3">
      <c r="A41" s="16"/>
      <c r="B41" s="16" t="s">
        <v>103</v>
      </c>
      <c r="C41" s="16"/>
      <c r="D41" s="16"/>
      <c r="E41" s="16"/>
      <c r="F41" s="16"/>
    </row>
    <row r="42" spans="1:6" x14ac:dyDescent="0.3">
      <c r="A42" s="16"/>
      <c r="B42" s="16" t="s">
        <v>81</v>
      </c>
      <c r="C42" s="16"/>
      <c r="D42" s="16"/>
      <c r="E42" s="16"/>
      <c r="F42" s="16"/>
    </row>
    <row r="43" spans="1:6" x14ac:dyDescent="0.3">
      <c r="A43" s="16"/>
      <c r="B43" s="16" t="s">
        <v>82</v>
      </c>
      <c r="C43" s="16"/>
      <c r="D43" s="16"/>
      <c r="E43" s="16"/>
      <c r="F43" s="16"/>
    </row>
    <row r="44" spans="1:6" x14ac:dyDescent="0.3">
      <c r="A44" s="16"/>
      <c r="B44" s="16"/>
      <c r="C44" s="16"/>
      <c r="D44" s="16"/>
      <c r="E44" s="16"/>
      <c r="F44" s="16"/>
    </row>
    <row r="45" spans="1:6" x14ac:dyDescent="0.3">
      <c r="A45" s="16"/>
      <c r="B45" s="16"/>
      <c r="C45" s="16"/>
      <c r="D45" s="16"/>
      <c r="E45" s="16"/>
      <c r="F45" s="16"/>
    </row>
  </sheetData>
  <dataConsolidate/>
  <mergeCells count="29">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9" priority="4" operator="lessThan">
      <formula>1000</formula>
    </cfRule>
  </conditionalFormatting>
  <conditionalFormatting sqref="E15:P15">
    <cfRule type="cellIs" dxfId="8" priority="3" operator="greaterThan">
      <formula>$E$14</formula>
    </cfRule>
  </conditionalFormatting>
  <conditionalFormatting sqref="E26:P26">
    <cfRule type="cellIs" dxfId="7" priority="2" operator="greaterThan">
      <formula>$E$21</formula>
    </cfRule>
  </conditionalFormatting>
  <conditionalFormatting sqref="E23:P23">
    <cfRule type="cellIs" dxfId="6" priority="1" operator="greaterThan">
      <formula>$E$15</formula>
    </cfRule>
  </conditionalFormatting>
  <dataValidations count="3">
    <dataValidation type="whole" allowBlank="1" showInputMessage="1" showErrorMessage="1" error="期待容量以下の整数値で入力してください" sqref="E26:P26" xr:uid="{3C9E1A12-A0F5-4BFD-9AE4-F824C68E4364}">
      <formula1>0</formula1>
      <formula2>E21</formula2>
    </dataValidation>
    <dataValidation type="whole" errorStyle="information" operator="lessThanOrEqual" allowBlank="1" showInputMessage="1" showErrorMessage="1" error="設備容量以下の整数値で入力してください" sqref="E15:P15" xr:uid="{00000000-0002-0000-0300-000001000000}">
      <formula1>E14</formula1>
    </dataValidation>
    <dataValidation type="whole" operator="lessThanOrEqual" allowBlank="1" showInputMessage="1" showErrorMessage="1" sqref="E23:P23" xr:uid="{303A75F5-27FB-4713-A953-FD6FBC679573}">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tabSelected="1"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9" t="s">
        <v>55</v>
      </c>
      <c r="B1" s="19"/>
      <c r="C1" s="19"/>
      <c r="D1" s="19"/>
      <c r="E1" s="19"/>
      <c r="F1" s="20" t="s">
        <v>57</v>
      </c>
      <c r="G1" s="20"/>
      <c r="H1" s="20"/>
      <c r="I1" s="21" t="s">
        <v>56</v>
      </c>
    </row>
    <row r="2" spans="1:17" ht="16.2" x14ac:dyDescent="0.3">
      <c r="A2" s="76" t="s">
        <v>0</v>
      </c>
      <c r="B2" s="77"/>
      <c r="C2" s="83"/>
      <c r="D2" s="84"/>
      <c r="E2" s="3"/>
      <c r="F2" s="3"/>
      <c r="G2" s="3"/>
      <c r="H2" s="3"/>
      <c r="I2" s="3"/>
      <c r="J2" s="3"/>
      <c r="K2" s="3"/>
      <c r="L2" s="3"/>
      <c r="M2" s="3"/>
      <c r="N2" s="3"/>
      <c r="O2" s="3"/>
      <c r="P2" s="3"/>
      <c r="Q2" s="3"/>
    </row>
    <row r="3" spans="1:17" ht="16.2" x14ac:dyDescent="0.3">
      <c r="A3" s="33"/>
      <c r="B3" s="33"/>
      <c r="C3" s="3"/>
      <c r="D3" s="3"/>
      <c r="E3" s="3"/>
      <c r="F3" s="3"/>
      <c r="G3" s="3"/>
      <c r="H3" s="3"/>
      <c r="I3" s="3"/>
      <c r="J3" s="3"/>
      <c r="K3" s="3"/>
      <c r="L3" s="3"/>
      <c r="M3" s="3"/>
      <c r="N3" s="3"/>
      <c r="O3" s="3"/>
      <c r="P3" s="3"/>
      <c r="Q3" s="3"/>
    </row>
    <row r="4" spans="1:17" ht="16.2" x14ac:dyDescent="0.3">
      <c r="A4" s="78" t="s">
        <v>93</v>
      </c>
      <c r="B4" s="78"/>
      <c r="C4" s="78"/>
      <c r="D4" s="78"/>
      <c r="E4" s="78"/>
      <c r="F4" s="78"/>
      <c r="G4" s="78"/>
      <c r="H4" s="78"/>
      <c r="I4" s="78"/>
      <c r="J4" s="78"/>
      <c r="K4" s="78"/>
      <c r="L4" s="78"/>
      <c r="M4" s="78"/>
      <c r="N4" s="78"/>
      <c r="O4" s="78"/>
      <c r="P4" s="78"/>
      <c r="Q4" s="78"/>
    </row>
    <row r="5" spans="1:17" ht="16.2" x14ac:dyDescent="0.3">
      <c r="A5" s="3"/>
      <c r="B5" s="3"/>
      <c r="C5" s="3"/>
      <c r="D5" s="3"/>
      <c r="E5" s="3"/>
      <c r="F5" s="3"/>
      <c r="G5" s="3"/>
      <c r="H5" s="3"/>
      <c r="I5" s="3"/>
      <c r="J5" s="3"/>
      <c r="K5" s="3"/>
      <c r="L5" s="3"/>
      <c r="M5" s="3"/>
      <c r="N5" s="3"/>
      <c r="O5" s="3"/>
      <c r="P5" s="3"/>
      <c r="Q5" s="3"/>
    </row>
    <row r="6" spans="1:17" ht="16.2" x14ac:dyDescent="0.3">
      <c r="A6" s="79" t="s">
        <v>97</v>
      </c>
      <c r="B6" s="79"/>
      <c r="C6" s="79"/>
      <c r="D6" s="79"/>
      <c r="E6" s="79"/>
      <c r="F6" s="79"/>
      <c r="G6" s="79"/>
      <c r="H6" s="79"/>
      <c r="I6" s="79"/>
      <c r="J6" s="79"/>
      <c r="K6" s="79"/>
      <c r="L6" s="79"/>
      <c r="M6" s="79"/>
      <c r="N6" s="79"/>
      <c r="O6" s="79"/>
      <c r="P6" s="79"/>
      <c r="Q6" s="79"/>
    </row>
    <row r="7" spans="1:17" ht="16.2" x14ac:dyDescent="0.3">
      <c r="A7" s="28"/>
      <c r="B7" s="28"/>
      <c r="C7" s="28"/>
      <c r="D7" s="28"/>
      <c r="E7" s="28"/>
      <c r="F7" s="28"/>
      <c r="G7" s="28"/>
      <c r="H7" s="28"/>
      <c r="I7" s="28"/>
      <c r="J7" s="28"/>
      <c r="K7" s="28"/>
      <c r="L7" s="28"/>
      <c r="M7" s="28"/>
      <c r="N7" s="28"/>
      <c r="O7" s="28"/>
      <c r="P7" s="28"/>
      <c r="Q7" s="28"/>
    </row>
    <row r="8" spans="1:17" ht="16.2" x14ac:dyDescent="0.3">
      <c r="A8" s="29" t="s">
        <v>85</v>
      </c>
      <c r="B8" s="28"/>
      <c r="C8" s="28"/>
      <c r="D8" s="28"/>
      <c r="E8" s="28"/>
      <c r="F8" s="28"/>
      <c r="G8" s="28"/>
      <c r="H8" s="28"/>
      <c r="I8" s="28"/>
      <c r="J8" s="28"/>
      <c r="K8" s="28"/>
      <c r="L8" s="28"/>
      <c r="M8" s="28"/>
      <c r="N8" s="28"/>
      <c r="O8" s="28"/>
      <c r="P8" s="28"/>
      <c r="Q8" s="28"/>
    </row>
    <row r="9" spans="1:17" ht="16.2" x14ac:dyDescent="0.3">
      <c r="A9" s="28"/>
      <c r="B9" s="29" t="s">
        <v>86</v>
      </c>
      <c r="C9" s="28"/>
      <c r="D9" s="28"/>
      <c r="E9" s="28"/>
      <c r="F9" s="28"/>
      <c r="G9" s="28"/>
      <c r="H9" s="28"/>
      <c r="I9" s="28"/>
      <c r="J9" s="28"/>
      <c r="K9" s="28"/>
      <c r="L9" s="28"/>
      <c r="M9" s="28"/>
      <c r="N9" s="28"/>
      <c r="O9" s="28"/>
      <c r="P9" s="28"/>
      <c r="Q9" s="28"/>
    </row>
    <row r="10" spans="1:17" ht="16.2" x14ac:dyDescent="0.3">
      <c r="C10" s="3"/>
      <c r="D10" s="3"/>
      <c r="E10" s="3"/>
      <c r="F10" s="3"/>
      <c r="G10" s="3"/>
      <c r="H10" s="3"/>
      <c r="I10" s="3"/>
      <c r="J10" s="3"/>
      <c r="K10" s="3"/>
      <c r="L10" s="3"/>
      <c r="M10" s="3"/>
      <c r="N10" s="3"/>
      <c r="O10" s="3"/>
      <c r="P10" s="3"/>
      <c r="Q10" s="3"/>
    </row>
    <row r="11" spans="1:17" ht="16.2" x14ac:dyDescent="0.3">
      <c r="A11" s="14"/>
      <c r="B11" s="14"/>
      <c r="C11" s="14"/>
      <c r="D11" s="14"/>
      <c r="E11" s="14"/>
      <c r="F11" s="14"/>
      <c r="G11" s="14"/>
      <c r="H11" s="14"/>
      <c r="I11" s="14"/>
      <c r="J11" s="14"/>
      <c r="K11" s="14"/>
      <c r="L11" s="35" t="s">
        <v>94</v>
      </c>
      <c r="M11" s="85"/>
      <c r="N11" s="85"/>
      <c r="O11" s="85"/>
      <c r="P11" s="85"/>
      <c r="Q11" s="85"/>
    </row>
    <row r="12" spans="1:17" ht="24" customHeight="1" x14ac:dyDescent="0.3">
      <c r="A12" s="51" t="s">
        <v>1</v>
      </c>
      <c r="B12" s="51"/>
      <c r="C12" s="51"/>
      <c r="D12" s="51"/>
      <c r="E12" s="80" t="s">
        <v>24</v>
      </c>
      <c r="F12" s="81"/>
      <c r="G12" s="81"/>
      <c r="H12" s="81"/>
      <c r="I12" s="81"/>
      <c r="J12" s="81"/>
      <c r="K12" s="81"/>
      <c r="L12" s="81"/>
      <c r="M12" s="81"/>
      <c r="N12" s="81"/>
      <c r="O12" s="81"/>
      <c r="P12" s="82"/>
      <c r="Q12" s="11" t="s">
        <v>2</v>
      </c>
    </row>
    <row r="13" spans="1:17" ht="24" customHeight="1" x14ac:dyDescent="0.3">
      <c r="A13" s="51" t="s">
        <v>3</v>
      </c>
      <c r="B13" s="51"/>
      <c r="C13" s="51"/>
      <c r="D13" s="51"/>
      <c r="E13" s="69"/>
      <c r="F13" s="70"/>
      <c r="G13" s="70"/>
      <c r="H13" s="70"/>
      <c r="I13" s="70"/>
      <c r="J13" s="70"/>
      <c r="K13" s="70"/>
      <c r="L13" s="70"/>
      <c r="M13" s="70"/>
      <c r="N13" s="70"/>
      <c r="O13" s="70"/>
      <c r="P13" s="71"/>
      <c r="Q13" s="2"/>
    </row>
    <row r="14" spans="1:17" ht="30" customHeight="1" x14ac:dyDescent="0.3">
      <c r="A14" s="72" t="s">
        <v>4</v>
      </c>
      <c r="B14" s="72"/>
      <c r="C14" s="72"/>
      <c r="D14" s="72"/>
      <c r="E14" s="63"/>
      <c r="F14" s="64"/>
      <c r="G14" s="64"/>
      <c r="H14" s="64"/>
      <c r="I14" s="64"/>
      <c r="J14" s="64"/>
      <c r="K14" s="64"/>
      <c r="L14" s="64"/>
      <c r="M14" s="64"/>
      <c r="N14" s="64"/>
      <c r="O14" s="64"/>
      <c r="P14" s="65"/>
      <c r="Q14" s="2"/>
    </row>
    <row r="15" spans="1:17" ht="24" customHeight="1" x14ac:dyDescent="0.3">
      <c r="A15" s="51" t="s">
        <v>5</v>
      </c>
      <c r="B15" s="51"/>
      <c r="C15" s="51"/>
      <c r="D15" s="51"/>
      <c r="E15" s="73" t="e">
        <f>IF('入力シート(太陽光)'!E21&gt;0,'入力シート(太陽光)'!E12&amp; ",","")&amp;IF('入力シート(風力)'!E21&gt;0, '入力シート(風力)'!E12&amp;",","")&amp;IF('入力シート(水力)'!E21&gt;0,'入力シート(水力)'!E12,"")</f>
        <v>#N/A</v>
      </c>
      <c r="F15" s="74"/>
      <c r="G15" s="74"/>
      <c r="H15" s="74"/>
      <c r="I15" s="74"/>
      <c r="J15" s="74"/>
      <c r="K15" s="74"/>
      <c r="L15" s="74"/>
      <c r="M15" s="74"/>
      <c r="N15" s="74"/>
      <c r="O15" s="74"/>
      <c r="P15" s="75"/>
      <c r="Q15" s="2"/>
    </row>
    <row r="16" spans="1:17" ht="24" customHeight="1" x14ac:dyDescent="0.3">
      <c r="A16" s="51" t="s">
        <v>6</v>
      </c>
      <c r="B16" s="51"/>
      <c r="C16" s="51"/>
      <c r="D16" s="51"/>
      <c r="E16" s="63"/>
      <c r="F16" s="64"/>
      <c r="G16" s="64"/>
      <c r="H16" s="64"/>
      <c r="I16" s="64"/>
      <c r="J16" s="64"/>
      <c r="K16" s="64"/>
      <c r="L16" s="64"/>
      <c r="M16" s="64"/>
      <c r="N16" s="64"/>
      <c r="O16" s="64"/>
      <c r="P16" s="65"/>
      <c r="Q16" s="2"/>
    </row>
    <row r="17" spans="1:17" ht="24" customHeight="1" x14ac:dyDescent="0.3">
      <c r="A17" s="51" t="s">
        <v>7</v>
      </c>
      <c r="B17" s="51"/>
      <c r="C17" s="51"/>
      <c r="D17" s="51"/>
      <c r="E17" s="66">
        <f>SUM('入力シート(太陽光)'!E14:P14+'入力シート(風力)'!E14:P14+'入力シート(水力)'!E14:P14)</f>
        <v>0</v>
      </c>
      <c r="F17" s="67"/>
      <c r="G17" s="67"/>
      <c r="H17" s="67"/>
      <c r="I17" s="67"/>
      <c r="J17" s="67"/>
      <c r="K17" s="67"/>
      <c r="L17" s="67"/>
      <c r="M17" s="67"/>
      <c r="N17" s="67"/>
      <c r="O17" s="67"/>
      <c r="P17" s="68"/>
      <c r="Q17" s="10" t="s">
        <v>23</v>
      </c>
    </row>
    <row r="18" spans="1:17" ht="24" customHeight="1" x14ac:dyDescent="0.3">
      <c r="A18" s="51" t="s">
        <v>37</v>
      </c>
      <c r="B18" s="51"/>
      <c r="C18" s="51"/>
      <c r="D18" s="51"/>
      <c r="E18" s="66">
        <f>'入力シート(太陽光)'!E15:P15+'入力シート(風力)'!E15:P15+'入力シート(水力)'!E15:P15</f>
        <v>0</v>
      </c>
      <c r="F18" s="67"/>
      <c r="G18" s="67"/>
      <c r="H18" s="67"/>
      <c r="I18" s="67"/>
      <c r="J18" s="67"/>
      <c r="K18" s="67"/>
      <c r="L18" s="67"/>
      <c r="M18" s="67"/>
      <c r="N18" s="67"/>
      <c r="O18" s="67"/>
      <c r="P18" s="68"/>
      <c r="Q18" s="10" t="s">
        <v>23</v>
      </c>
    </row>
    <row r="19" spans="1:17" ht="24" customHeight="1" x14ac:dyDescent="0.3">
      <c r="A19" s="51" t="s">
        <v>38</v>
      </c>
      <c r="B19" s="51"/>
      <c r="C19" s="51"/>
      <c r="D19" s="51"/>
      <c r="E19" s="55" t="s">
        <v>44</v>
      </c>
      <c r="F19" s="56"/>
      <c r="G19" s="56"/>
      <c r="H19" s="56"/>
      <c r="I19" s="56"/>
      <c r="J19" s="56"/>
      <c r="K19" s="56"/>
      <c r="L19" s="56"/>
      <c r="M19" s="56"/>
      <c r="N19" s="56"/>
      <c r="O19" s="56"/>
      <c r="P19" s="57"/>
      <c r="Q19" s="10" t="s">
        <v>23</v>
      </c>
    </row>
    <row r="20" spans="1:17" ht="24" customHeight="1" x14ac:dyDescent="0.3">
      <c r="A20" s="51" t="s">
        <v>8</v>
      </c>
      <c r="B20" s="51"/>
      <c r="C20" s="51"/>
      <c r="D20" s="51"/>
      <c r="E20" s="11" t="s">
        <v>11</v>
      </c>
      <c r="F20" s="11" t="s">
        <v>12</v>
      </c>
      <c r="G20" s="11" t="s">
        <v>13</v>
      </c>
      <c r="H20" s="11" t="s">
        <v>14</v>
      </c>
      <c r="I20" s="11" t="s">
        <v>15</v>
      </c>
      <c r="J20" s="11" t="s">
        <v>16</v>
      </c>
      <c r="K20" s="11" t="s">
        <v>17</v>
      </c>
      <c r="L20" s="11" t="s">
        <v>18</v>
      </c>
      <c r="M20" s="11" t="s">
        <v>19</v>
      </c>
      <c r="N20" s="11" t="s">
        <v>20</v>
      </c>
      <c r="O20" s="11" t="s">
        <v>21</v>
      </c>
      <c r="P20" s="11" t="s">
        <v>22</v>
      </c>
      <c r="Q20" s="2"/>
    </row>
    <row r="21" spans="1:17" ht="24" customHeight="1" x14ac:dyDescent="0.3">
      <c r="A21" s="51"/>
      <c r="B21" s="51"/>
      <c r="C21" s="51"/>
      <c r="D21" s="51"/>
      <c r="E21" s="15">
        <f>'入力シート(太陽光)'!E20+'入力シート(風力)'!E20+'入力シート(水力)'!E20</f>
        <v>0</v>
      </c>
      <c r="F21" s="15">
        <f>'入力シート(太陽光)'!F20+'入力シート(風力)'!F20+'入力シート(水力)'!F20</f>
        <v>0</v>
      </c>
      <c r="G21" s="15">
        <f>'入力シート(太陽光)'!G20+'入力シート(風力)'!G20+'入力シート(水力)'!G20</f>
        <v>0</v>
      </c>
      <c r="H21" s="15">
        <f>'入力シート(太陽光)'!H20+'入力シート(風力)'!H20+'入力シート(水力)'!H20</f>
        <v>0</v>
      </c>
      <c r="I21" s="15">
        <f>'入力シート(太陽光)'!I20+'入力シート(風力)'!I20+'入力シート(水力)'!I20</f>
        <v>0</v>
      </c>
      <c r="J21" s="15">
        <f>'入力シート(太陽光)'!J20+'入力シート(風力)'!J20+'入力シート(水力)'!J20</f>
        <v>0</v>
      </c>
      <c r="K21" s="15">
        <f>'入力シート(太陽光)'!K20+'入力シート(風力)'!K20+'入力シート(水力)'!K20</f>
        <v>0</v>
      </c>
      <c r="L21" s="15">
        <f>'入力シート(太陽光)'!L20+'入力シート(風力)'!L20+'入力シート(水力)'!L20</f>
        <v>0</v>
      </c>
      <c r="M21" s="15">
        <f>'入力シート(太陽光)'!M20+'入力シート(風力)'!M20+'入力シート(水力)'!M20</f>
        <v>0</v>
      </c>
      <c r="N21" s="15">
        <f>'入力シート(太陽光)'!N20+'入力シート(風力)'!N20+'入力シート(水力)'!N20</f>
        <v>0</v>
      </c>
      <c r="O21" s="15">
        <f>'入力シート(太陽光)'!O20+'入力シート(風力)'!O20+'入力シート(水力)'!O20</f>
        <v>0</v>
      </c>
      <c r="P21" s="15">
        <f>'入力シート(太陽光)'!P20+'入力シート(風力)'!P20+'入力シート(水力)'!P20</f>
        <v>0</v>
      </c>
      <c r="Q21" s="10" t="s">
        <v>23</v>
      </c>
    </row>
    <row r="22" spans="1:17" ht="24" customHeight="1" x14ac:dyDescent="0.3">
      <c r="A22" s="51" t="s">
        <v>9</v>
      </c>
      <c r="B22" s="51"/>
      <c r="C22" s="51"/>
      <c r="D22" s="51"/>
      <c r="E22" s="58" t="e">
        <f>'入力シート(太陽光)'!E21+'入力シート(風力)'!E21+'入力シート(水力)'!E21</f>
        <v>#N/A</v>
      </c>
      <c r="F22" s="59"/>
      <c r="G22" s="59"/>
      <c r="H22" s="59"/>
      <c r="I22" s="59"/>
      <c r="J22" s="59"/>
      <c r="K22" s="59"/>
      <c r="L22" s="59"/>
      <c r="M22" s="59"/>
      <c r="N22" s="59"/>
      <c r="O22" s="59"/>
      <c r="P22" s="60"/>
      <c r="Q22" s="10" t="s">
        <v>23</v>
      </c>
    </row>
    <row r="23" spans="1:17" ht="24" customHeight="1" x14ac:dyDescent="0.3">
      <c r="A23" s="61" t="s">
        <v>87</v>
      </c>
      <c r="B23" s="62"/>
      <c r="C23" s="62"/>
      <c r="D23" s="62"/>
      <c r="E23" s="11" t="s">
        <v>11</v>
      </c>
      <c r="F23" s="11" t="s">
        <v>12</v>
      </c>
      <c r="G23" s="11" t="s">
        <v>13</v>
      </c>
      <c r="H23" s="11" t="s">
        <v>14</v>
      </c>
      <c r="I23" s="11" t="s">
        <v>15</v>
      </c>
      <c r="J23" s="11" t="s">
        <v>16</v>
      </c>
      <c r="K23" s="11" t="s">
        <v>17</v>
      </c>
      <c r="L23" s="11" t="s">
        <v>18</v>
      </c>
      <c r="M23" s="11" t="s">
        <v>19</v>
      </c>
      <c r="N23" s="11" t="s">
        <v>20</v>
      </c>
      <c r="O23" s="11" t="s">
        <v>21</v>
      </c>
      <c r="P23" s="11" t="s">
        <v>22</v>
      </c>
      <c r="Q23" s="2"/>
    </row>
    <row r="24" spans="1:17" ht="24" customHeight="1" x14ac:dyDescent="0.3">
      <c r="A24" s="62"/>
      <c r="B24" s="62"/>
      <c r="C24" s="62"/>
      <c r="D24" s="62"/>
      <c r="E24" s="15">
        <f>'入力シート(太陽光)'!E23+'入力シート(風力)'!E23+'入力シート(水力)'!E23</f>
        <v>0</v>
      </c>
      <c r="F24" s="15">
        <f>'入力シート(太陽光)'!F23+'入力シート(風力)'!F23+'入力シート(水力)'!F23</f>
        <v>0</v>
      </c>
      <c r="G24" s="15">
        <f>'入力シート(太陽光)'!G23+'入力シート(風力)'!G23+'入力シート(水力)'!G23</f>
        <v>0</v>
      </c>
      <c r="H24" s="15">
        <f>'入力シート(太陽光)'!H23+'入力シート(風力)'!H23+'入力シート(水力)'!H23</f>
        <v>0</v>
      </c>
      <c r="I24" s="15">
        <f>'入力シート(太陽光)'!I23+'入力シート(風力)'!I23+'入力シート(水力)'!I23</f>
        <v>0</v>
      </c>
      <c r="J24" s="15">
        <f>'入力シート(太陽光)'!J23+'入力シート(風力)'!J23+'入力シート(水力)'!J23</f>
        <v>0</v>
      </c>
      <c r="K24" s="15">
        <f>'入力シート(太陽光)'!K23+'入力シート(風力)'!K23+'入力シート(水力)'!K23</f>
        <v>0</v>
      </c>
      <c r="L24" s="15">
        <f>'入力シート(太陽光)'!L23+'入力シート(風力)'!L23+'入力シート(水力)'!L23</f>
        <v>0</v>
      </c>
      <c r="M24" s="15">
        <f>'入力シート(太陽光)'!M23+'入力シート(風力)'!M23+'入力シート(水力)'!M23</f>
        <v>0</v>
      </c>
      <c r="N24" s="15">
        <f>'入力シート(太陽光)'!N23+'入力シート(風力)'!N23+'入力シート(水力)'!N23</f>
        <v>0</v>
      </c>
      <c r="O24" s="15">
        <f>'入力シート(太陽光)'!O23+'入力シート(風力)'!O23+'入力シート(水力)'!O23</f>
        <v>0</v>
      </c>
      <c r="P24" s="15">
        <f>'入力シート(太陽光)'!P23+'入力シート(風力)'!P23+'入力シート(水力)'!P23</f>
        <v>0</v>
      </c>
      <c r="Q24" s="10" t="s">
        <v>23</v>
      </c>
    </row>
    <row r="25" spans="1:17" ht="24" customHeight="1" x14ac:dyDescent="0.3">
      <c r="A25" s="51" t="s">
        <v>63</v>
      </c>
      <c r="B25" s="51"/>
      <c r="C25" s="51"/>
      <c r="D25" s="51"/>
      <c r="E25" s="22" t="s">
        <v>11</v>
      </c>
      <c r="F25" s="22" t="s">
        <v>12</v>
      </c>
      <c r="G25" s="22" t="s">
        <v>13</v>
      </c>
      <c r="H25" s="22" t="s">
        <v>14</v>
      </c>
      <c r="I25" s="22" t="s">
        <v>15</v>
      </c>
      <c r="J25" s="22" t="s">
        <v>16</v>
      </c>
      <c r="K25" s="22" t="s">
        <v>17</v>
      </c>
      <c r="L25" s="22" t="s">
        <v>18</v>
      </c>
      <c r="M25" s="22" t="s">
        <v>19</v>
      </c>
      <c r="N25" s="22" t="s">
        <v>20</v>
      </c>
      <c r="O25" s="22" t="s">
        <v>21</v>
      </c>
      <c r="P25" s="22" t="s">
        <v>22</v>
      </c>
      <c r="Q25" s="2"/>
    </row>
    <row r="26" spans="1:17" ht="24" customHeight="1" x14ac:dyDescent="0.3">
      <c r="A26" s="51"/>
      <c r="B26" s="51"/>
      <c r="C26" s="51"/>
      <c r="D26" s="51"/>
      <c r="E26" s="15">
        <f>'入力シート(太陽光)'!E25+'入力シート(風力)'!E25+'入力シート(水力)'!E25</f>
        <v>0</v>
      </c>
      <c r="F26" s="15">
        <f>'入力シート(太陽光)'!F25+'入力シート(風力)'!F25+'入力シート(水力)'!F25</f>
        <v>0</v>
      </c>
      <c r="G26" s="15">
        <f>'入力シート(太陽光)'!G25+'入力シート(風力)'!G25+'入力シート(水力)'!G25</f>
        <v>0</v>
      </c>
      <c r="H26" s="15">
        <f>'入力シート(太陽光)'!H25+'入力シート(風力)'!H25+'入力シート(水力)'!H25</f>
        <v>0</v>
      </c>
      <c r="I26" s="15">
        <f>'入力シート(太陽光)'!I25+'入力シート(風力)'!I25+'入力シート(水力)'!I25</f>
        <v>0</v>
      </c>
      <c r="J26" s="15">
        <f>'入力シート(太陽光)'!J25+'入力シート(風力)'!J25+'入力シート(水力)'!J25</f>
        <v>0</v>
      </c>
      <c r="K26" s="15">
        <f>'入力シート(太陽光)'!K25+'入力シート(風力)'!K25+'入力シート(水力)'!K25</f>
        <v>0</v>
      </c>
      <c r="L26" s="15">
        <f>'入力シート(太陽光)'!L25+'入力シート(風力)'!L25+'入力シート(水力)'!L25</f>
        <v>0</v>
      </c>
      <c r="M26" s="15">
        <f>'入力シート(太陽光)'!M25+'入力シート(風力)'!M25+'入力シート(水力)'!M25</f>
        <v>0</v>
      </c>
      <c r="N26" s="15">
        <f>'入力シート(太陽光)'!N25+'入力シート(風力)'!N25+'入力シート(水力)'!N25</f>
        <v>0</v>
      </c>
      <c r="O26" s="15">
        <f>'入力シート(太陽光)'!O25+'入力シート(風力)'!O25+'入力シート(水力)'!O25</f>
        <v>0</v>
      </c>
      <c r="P26" s="15">
        <f>'入力シート(太陽光)'!P25+'入力シート(風力)'!P25+'入力シート(水力)'!P25</f>
        <v>0</v>
      </c>
      <c r="Q26" s="10" t="s">
        <v>23</v>
      </c>
    </row>
    <row r="27" spans="1:17" ht="24" customHeight="1" x14ac:dyDescent="0.3">
      <c r="A27" s="51" t="s">
        <v>10</v>
      </c>
      <c r="B27" s="51"/>
      <c r="C27" s="51"/>
      <c r="D27" s="51"/>
      <c r="E27" s="52">
        <f>IFERROR('入力シート(太陽光)'!E26+'入力シート(風力)'!E26+'入力シート(水力)'!E26,0)</f>
        <v>0</v>
      </c>
      <c r="F27" s="53"/>
      <c r="G27" s="53"/>
      <c r="H27" s="53"/>
      <c r="I27" s="53"/>
      <c r="J27" s="53"/>
      <c r="K27" s="53"/>
      <c r="L27" s="53"/>
      <c r="M27" s="53"/>
      <c r="N27" s="53"/>
      <c r="O27" s="53"/>
      <c r="P27" s="54"/>
      <c r="Q27" s="10" t="s">
        <v>23</v>
      </c>
    </row>
    <row r="28" spans="1:17" x14ac:dyDescent="0.3">
      <c r="A28" s="1" t="s">
        <v>25</v>
      </c>
    </row>
    <row r="29" spans="1:17" x14ac:dyDescent="0.3">
      <c r="A29" s="1" t="s">
        <v>105</v>
      </c>
      <c r="B29" s="16"/>
      <c r="C29" s="16"/>
      <c r="D29" s="16"/>
      <c r="E29" s="16"/>
    </row>
    <row r="30" spans="1:17" x14ac:dyDescent="0.3">
      <c r="A30" s="16"/>
      <c r="B30" s="16" t="s">
        <v>98</v>
      </c>
      <c r="C30" s="16"/>
      <c r="D30" s="16"/>
      <c r="E30" s="16"/>
    </row>
    <row r="31" spans="1:17" x14ac:dyDescent="0.3">
      <c r="A31" s="16"/>
      <c r="B31" s="16" t="s">
        <v>99</v>
      </c>
      <c r="C31" s="16"/>
      <c r="D31" s="16"/>
      <c r="E31" s="16"/>
    </row>
    <row r="32" spans="1:17" x14ac:dyDescent="0.3">
      <c r="A32" s="16"/>
      <c r="B32" s="16" t="s">
        <v>50</v>
      </c>
      <c r="C32" s="16"/>
      <c r="D32" s="16"/>
      <c r="E32" s="16"/>
    </row>
    <row r="33" spans="1:5" x14ac:dyDescent="0.3">
      <c r="A33" s="16"/>
      <c r="B33" s="16" t="s">
        <v>100</v>
      </c>
      <c r="C33" s="16"/>
      <c r="D33" s="16"/>
      <c r="E33" s="16"/>
    </row>
    <row r="34" spans="1:5" x14ac:dyDescent="0.3">
      <c r="A34" s="16"/>
      <c r="B34" s="16" t="s">
        <v>84</v>
      </c>
      <c r="C34" s="16"/>
      <c r="D34" s="16"/>
      <c r="E34" s="16"/>
    </row>
    <row r="35" spans="1:5" x14ac:dyDescent="0.3">
      <c r="A35" s="16"/>
      <c r="B35" s="16" t="s">
        <v>61</v>
      </c>
      <c r="C35" s="16"/>
      <c r="D35" s="16"/>
      <c r="E35" s="16"/>
    </row>
    <row r="36" spans="1:5" x14ac:dyDescent="0.3">
      <c r="A36" s="16"/>
      <c r="B36" s="16"/>
      <c r="C36" s="16"/>
      <c r="D36" s="16"/>
      <c r="E36" s="16"/>
    </row>
    <row r="37" spans="1:5" x14ac:dyDescent="0.3">
      <c r="A37" s="1" t="s">
        <v>106</v>
      </c>
      <c r="B37" s="16"/>
      <c r="C37" s="16"/>
      <c r="D37" s="16"/>
      <c r="E37" s="16"/>
    </row>
    <row r="38" spans="1:5" x14ac:dyDescent="0.3">
      <c r="A38" s="16"/>
      <c r="B38" s="16" t="s">
        <v>83</v>
      </c>
      <c r="C38" s="16"/>
      <c r="D38" s="16"/>
      <c r="E38" s="16"/>
    </row>
    <row r="39" spans="1:5" x14ac:dyDescent="0.3">
      <c r="B39" s="1" t="s">
        <v>81</v>
      </c>
    </row>
    <row r="40" spans="1:5" x14ac:dyDescent="0.3">
      <c r="B40" s="1" t="s">
        <v>82</v>
      </c>
    </row>
  </sheetData>
  <sheetProtection algorithmName="SHA-512" hashValue="gjKvXaZH0qcno7MIal99yucRmldZ7n29gmO2HTu5Pnl+s2WPFn/+BUYz8Bc24Tj2CHfaLum5aXcRa3mzv7KfcA==" saltValue="+/q5YPZ/wpij0N5JxMK0KQ==" spinCount="100000" sheet="1" objects="1" scenarios="1"/>
  <dataConsolidate/>
  <mergeCells count="28">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 ref="C2:D2"/>
  </mergeCells>
  <phoneticPr fontId="2"/>
  <conditionalFormatting sqref="E27:P27">
    <cfRule type="cellIs" dxfId="5" priority="1" operator="lessThan">
      <formula>1000</formula>
    </cfRule>
    <cfRule type="cellIs" dxfId="4" priority="4" operator="greaterThan">
      <formula>$E$22</formula>
    </cfRule>
  </conditionalFormatting>
  <conditionalFormatting sqref="E22:P22">
    <cfRule type="cellIs" dxfId="3"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codeName="Sheet2">
    <pageSetUpPr fitToPage="1"/>
  </sheetPr>
  <dimension ref="A1:Z45"/>
  <sheetViews>
    <sheetView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21" width="9" style="1"/>
    <col min="22" max="22" width="10.6640625" style="1" bestFit="1" customWidth="1"/>
    <col min="23" max="16384" width="9" style="1"/>
  </cols>
  <sheetData>
    <row r="1" spans="1:18" ht="16.2" x14ac:dyDescent="0.3">
      <c r="A1" s="19" t="s">
        <v>55</v>
      </c>
      <c r="B1" s="19"/>
      <c r="C1" s="19"/>
      <c r="D1" s="19"/>
      <c r="E1" s="19"/>
      <c r="F1" s="20" t="s">
        <v>57</v>
      </c>
      <c r="G1" s="20"/>
      <c r="H1" s="20"/>
      <c r="I1" s="21" t="s">
        <v>56</v>
      </c>
    </row>
    <row r="2" spans="1:18" ht="16.2" x14ac:dyDescent="0.3">
      <c r="A2" s="76" t="s">
        <v>0</v>
      </c>
      <c r="B2" s="77"/>
      <c r="C2" s="37"/>
      <c r="D2" s="38"/>
      <c r="E2" s="3"/>
      <c r="F2" s="3"/>
      <c r="G2" s="3"/>
      <c r="H2" s="3"/>
      <c r="I2" s="3"/>
      <c r="J2" s="3"/>
      <c r="K2" s="3"/>
      <c r="L2" s="3"/>
      <c r="M2" s="3"/>
      <c r="N2" s="3"/>
      <c r="O2" s="3"/>
      <c r="P2" s="3"/>
      <c r="Q2" s="3"/>
    </row>
    <row r="3" spans="1:18" ht="16.2" x14ac:dyDescent="0.3">
      <c r="A3" s="12"/>
      <c r="B3" s="12"/>
      <c r="C3" s="3"/>
      <c r="D3" s="3"/>
      <c r="E3" s="3"/>
      <c r="F3" s="3"/>
      <c r="G3" s="3"/>
      <c r="H3" s="3"/>
      <c r="I3" s="3"/>
      <c r="J3" s="3"/>
      <c r="K3" s="3"/>
      <c r="L3" s="3"/>
      <c r="M3" s="3"/>
      <c r="N3" s="3"/>
      <c r="O3" s="3"/>
      <c r="P3" s="3"/>
      <c r="Q3" s="3"/>
    </row>
    <row r="4" spans="1:18" ht="16.2" x14ac:dyDescent="0.3">
      <c r="A4" s="78" t="s">
        <v>93</v>
      </c>
      <c r="B4" s="78"/>
      <c r="C4" s="78"/>
      <c r="D4" s="78"/>
      <c r="E4" s="78"/>
      <c r="F4" s="78"/>
      <c r="G4" s="78"/>
      <c r="H4" s="78"/>
      <c r="I4" s="78"/>
      <c r="J4" s="78"/>
      <c r="K4" s="78"/>
      <c r="L4" s="78"/>
      <c r="M4" s="78"/>
      <c r="N4" s="78"/>
      <c r="O4" s="78"/>
      <c r="P4" s="78"/>
      <c r="Q4" s="78"/>
    </row>
    <row r="5" spans="1:18" ht="16.2" x14ac:dyDescent="0.3">
      <c r="A5" s="3"/>
      <c r="B5" s="3"/>
      <c r="C5" s="3"/>
      <c r="D5" s="3"/>
      <c r="E5" s="3"/>
      <c r="F5" s="3"/>
      <c r="G5" s="3"/>
      <c r="H5" s="3"/>
      <c r="I5" s="3"/>
      <c r="J5" s="3"/>
      <c r="K5" s="3"/>
      <c r="L5" s="3"/>
      <c r="M5" s="3"/>
      <c r="N5" s="3"/>
      <c r="O5" s="3"/>
      <c r="P5" s="3"/>
      <c r="Q5" s="3"/>
    </row>
    <row r="6" spans="1:18" ht="16.2" x14ac:dyDescent="0.3">
      <c r="A6" s="79" t="s">
        <v>97</v>
      </c>
      <c r="B6" s="79"/>
      <c r="C6" s="79"/>
      <c r="D6" s="79"/>
      <c r="E6" s="79"/>
      <c r="F6" s="79"/>
      <c r="G6" s="79"/>
      <c r="H6" s="79"/>
      <c r="I6" s="79"/>
      <c r="J6" s="79"/>
      <c r="K6" s="79"/>
      <c r="L6" s="79"/>
      <c r="M6" s="79"/>
      <c r="N6" s="79"/>
      <c r="O6" s="79"/>
      <c r="P6" s="79"/>
      <c r="Q6" s="79"/>
    </row>
    <row r="7" spans="1:18" ht="16.2" x14ac:dyDescent="0.3">
      <c r="C7" s="3"/>
      <c r="D7" s="3"/>
      <c r="E7" s="3"/>
      <c r="F7" s="3"/>
      <c r="G7" s="3"/>
      <c r="H7" s="3"/>
      <c r="I7" s="3"/>
      <c r="J7" s="3"/>
      <c r="K7" s="3"/>
      <c r="L7" s="3"/>
      <c r="M7" s="3"/>
      <c r="N7" s="3"/>
      <c r="O7" s="3"/>
      <c r="P7" s="3"/>
      <c r="Q7" s="3"/>
    </row>
    <row r="8" spans="1:18" ht="16.2" x14ac:dyDescent="0.3">
      <c r="A8" s="13"/>
      <c r="B8" s="13"/>
      <c r="C8" s="13"/>
      <c r="D8" s="13"/>
      <c r="E8" s="13"/>
      <c r="F8" s="13"/>
      <c r="G8" s="13"/>
      <c r="H8" s="13"/>
      <c r="I8" s="13"/>
      <c r="J8" s="13"/>
      <c r="K8" s="13"/>
      <c r="L8" s="36" t="s">
        <v>94</v>
      </c>
      <c r="M8" s="99" t="str">
        <f>IF(合計!M11="","",合計!M11)</f>
        <v/>
      </c>
      <c r="N8" s="99"/>
      <c r="O8" s="99"/>
      <c r="P8" s="99"/>
      <c r="Q8" s="99"/>
    </row>
    <row r="9" spans="1:18" ht="24" customHeight="1" x14ac:dyDescent="0.3">
      <c r="A9" s="51" t="s">
        <v>1</v>
      </c>
      <c r="B9" s="51"/>
      <c r="C9" s="51"/>
      <c r="D9" s="51"/>
      <c r="E9" s="80" t="s">
        <v>24</v>
      </c>
      <c r="F9" s="81"/>
      <c r="G9" s="81"/>
      <c r="H9" s="81"/>
      <c r="I9" s="81"/>
      <c r="J9" s="81"/>
      <c r="K9" s="81"/>
      <c r="L9" s="81"/>
      <c r="M9" s="81"/>
      <c r="N9" s="81"/>
      <c r="O9" s="81"/>
      <c r="P9" s="82"/>
      <c r="Q9" s="30" t="s">
        <v>2</v>
      </c>
    </row>
    <row r="10" spans="1:18" ht="24" customHeight="1" x14ac:dyDescent="0.3">
      <c r="A10" s="51" t="s">
        <v>3</v>
      </c>
      <c r="B10" s="51"/>
      <c r="C10" s="51"/>
      <c r="D10" s="51"/>
      <c r="E10" s="92">
        <f>合計!E13</f>
        <v>0</v>
      </c>
      <c r="F10" s="93"/>
      <c r="G10" s="93"/>
      <c r="H10" s="93"/>
      <c r="I10" s="93"/>
      <c r="J10" s="93"/>
      <c r="K10" s="93"/>
      <c r="L10" s="93"/>
      <c r="M10" s="93"/>
      <c r="N10" s="93"/>
      <c r="O10" s="93"/>
      <c r="P10" s="94"/>
      <c r="Q10" s="2"/>
    </row>
    <row r="11" spans="1:18" ht="30" customHeight="1" x14ac:dyDescent="0.3">
      <c r="A11" s="72" t="s">
        <v>4</v>
      </c>
      <c r="B11" s="72"/>
      <c r="C11" s="72"/>
      <c r="D11" s="72"/>
      <c r="E11" s="73">
        <f>合計!E14</f>
        <v>0</v>
      </c>
      <c r="F11" s="74"/>
      <c r="G11" s="74"/>
      <c r="H11" s="74"/>
      <c r="I11" s="74"/>
      <c r="J11" s="74"/>
      <c r="K11" s="74"/>
      <c r="L11" s="74"/>
      <c r="M11" s="74"/>
      <c r="N11" s="74"/>
      <c r="O11" s="74"/>
      <c r="P11" s="75"/>
      <c r="Q11" s="2"/>
    </row>
    <row r="12" spans="1:18" ht="24" customHeight="1" x14ac:dyDescent="0.3">
      <c r="A12" s="51" t="s">
        <v>5</v>
      </c>
      <c r="B12" s="51"/>
      <c r="C12" s="51"/>
      <c r="D12" s="51"/>
      <c r="E12" s="73" t="s">
        <v>48</v>
      </c>
      <c r="F12" s="74"/>
      <c r="G12" s="74"/>
      <c r="H12" s="74"/>
      <c r="I12" s="74"/>
      <c r="J12" s="74"/>
      <c r="K12" s="74"/>
      <c r="L12" s="74"/>
      <c r="M12" s="74"/>
      <c r="N12" s="74"/>
      <c r="O12" s="74"/>
      <c r="P12" s="75"/>
      <c r="Q12" s="2"/>
    </row>
    <row r="13" spans="1:18" ht="24" customHeight="1" x14ac:dyDescent="0.3">
      <c r="A13" s="51" t="s">
        <v>6</v>
      </c>
      <c r="B13" s="51"/>
      <c r="C13" s="51"/>
      <c r="D13" s="51"/>
      <c r="E13" s="73">
        <f>合計!E16</f>
        <v>0</v>
      </c>
      <c r="F13" s="74"/>
      <c r="G13" s="74"/>
      <c r="H13" s="74"/>
      <c r="I13" s="74"/>
      <c r="J13" s="74"/>
      <c r="K13" s="74"/>
      <c r="L13" s="74"/>
      <c r="M13" s="74"/>
      <c r="N13" s="74"/>
      <c r="O13" s="74"/>
      <c r="P13" s="75"/>
      <c r="Q13" s="2"/>
    </row>
    <row r="14" spans="1:18" ht="24" customHeight="1" x14ac:dyDescent="0.3">
      <c r="A14" s="51" t="s">
        <v>7</v>
      </c>
      <c r="B14" s="51"/>
      <c r="C14" s="51"/>
      <c r="D14" s="51"/>
      <c r="E14" s="89"/>
      <c r="F14" s="90"/>
      <c r="G14" s="90"/>
      <c r="H14" s="90"/>
      <c r="I14" s="90"/>
      <c r="J14" s="90"/>
      <c r="K14" s="90"/>
      <c r="L14" s="90"/>
      <c r="M14" s="90"/>
      <c r="N14" s="90"/>
      <c r="O14" s="90"/>
      <c r="P14" s="91"/>
      <c r="Q14" s="10" t="s">
        <v>23</v>
      </c>
    </row>
    <row r="15" spans="1:18" ht="24" customHeight="1" x14ac:dyDescent="0.3">
      <c r="A15" s="96" t="s">
        <v>37</v>
      </c>
      <c r="B15" s="97"/>
      <c r="C15" s="97"/>
      <c r="D15" s="98"/>
      <c r="E15" s="89"/>
      <c r="F15" s="90"/>
      <c r="G15" s="90"/>
      <c r="H15" s="90"/>
      <c r="I15" s="90"/>
      <c r="J15" s="90"/>
      <c r="K15" s="90"/>
      <c r="L15" s="90"/>
      <c r="M15" s="90"/>
      <c r="N15" s="90"/>
      <c r="O15" s="90"/>
      <c r="P15" s="91"/>
      <c r="Q15" s="31" t="s">
        <v>23</v>
      </c>
      <c r="R15" s="50" t="str">
        <f>IF(E15&gt;E14,"※「各月の送電または放電可能電力」が「設備容量」を超過している月があります。入力値を修正してください。","")</f>
        <v/>
      </c>
    </row>
    <row r="16" spans="1:18" ht="24" customHeight="1" x14ac:dyDescent="0.3">
      <c r="A16" s="51" t="s">
        <v>65</v>
      </c>
      <c r="B16" s="51"/>
      <c r="C16" s="51"/>
      <c r="D16" s="51"/>
      <c r="E16" s="86" t="e">
        <f>計算用!$B$49</f>
        <v>#N/A</v>
      </c>
      <c r="F16" s="87"/>
      <c r="G16" s="87"/>
      <c r="H16" s="87"/>
      <c r="I16" s="87"/>
      <c r="J16" s="87"/>
      <c r="K16" s="87"/>
      <c r="L16" s="87"/>
      <c r="M16" s="87"/>
      <c r="N16" s="87"/>
      <c r="O16" s="87"/>
      <c r="P16" s="88"/>
      <c r="Q16" s="10" t="s">
        <v>66</v>
      </c>
    </row>
    <row r="17" spans="1:26" ht="24" customHeight="1" x14ac:dyDescent="0.3">
      <c r="A17" s="51" t="s">
        <v>64</v>
      </c>
      <c r="B17" s="51"/>
      <c r="C17" s="51"/>
      <c r="D17" s="51"/>
      <c r="E17" s="30" t="s">
        <v>11</v>
      </c>
      <c r="F17" s="30" t="s">
        <v>12</v>
      </c>
      <c r="G17" s="30" t="s">
        <v>13</v>
      </c>
      <c r="H17" s="30" t="s">
        <v>14</v>
      </c>
      <c r="I17" s="30" t="s">
        <v>15</v>
      </c>
      <c r="J17" s="30" t="s">
        <v>16</v>
      </c>
      <c r="K17" s="30" t="s">
        <v>17</v>
      </c>
      <c r="L17" s="30" t="s">
        <v>18</v>
      </c>
      <c r="M17" s="30" t="s">
        <v>19</v>
      </c>
      <c r="N17" s="30" t="s">
        <v>20</v>
      </c>
      <c r="O17" s="30" t="s">
        <v>21</v>
      </c>
      <c r="P17" s="30" t="s">
        <v>22</v>
      </c>
      <c r="Q17" s="2"/>
    </row>
    <row r="18" spans="1:26" ht="24" customHeight="1" x14ac:dyDescent="0.3">
      <c r="A18" s="51"/>
      <c r="B18" s="51"/>
      <c r="C18" s="51"/>
      <c r="D18" s="51"/>
      <c r="E18" s="25" t="e">
        <f>計算用!$K4</f>
        <v>#N/A</v>
      </c>
      <c r="F18" s="25" t="e">
        <f>計算用!$K5</f>
        <v>#N/A</v>
      </c>
      <c r="G18" s="25" t="e">
        <f>計算用!$K6</f>
        <v>#N/A</v>
      </c>
      <c r="H18" s="25" t="e">
        <f>計算用!$K7</f>
        <v>#N/A</v>
      </c>
      <c r="I18" s="25" t="e">
        <f>計算用!$K8</f>
        <v>#N/A</v>
      </c>
      <c r="J18" s="25" t="e">
        <f>計算用!$K9</f>
        <v>#N/A</v>
      </c>
      <c r="K18" s="25" t="e">
        <f>計算用!$K10</f>
        <v>#N/A</v>
      </c>
      <c r="L18" s="25" t="e">
        <f>計算用!$K11</f>
        <v>#N/A</v>
      </c>
      <c r="M18" s="25" t="e">
        <f>計算用!$K12</f>
        <v>#N/A</v>
      </c>
      <c r="N18" s="25" t="e">
        <f>計算用!$K13</f>
        <v>#N/A</v>
      </c>
      <c r="O18" s="25" t="e">
        <f>計算用!$K14</f>
        <v>#N/A</v>
      </c>
      <c r="P18" s="25" t="e">
        <f>計算用!$K15</f>
        <v>#N/A</v>
      </c>
      <c r="Q18" s="10" t="s">
        <v>66</v>
      </c>
    </row>
    <row r="19" spans="1:26" ht="24" customHeight="1" x14ac:dyDescent="0.3">
      <c r="A19" s="51" t="s">
        <v>8</v>
      </c>
      <c r="B19" s="51"/>
      <c r="C19" s="51"/>
      <c r="D19" s="51"/>
      <c r="E19" s="30" t="s">
        <v>11</v>
      </c>
      <c r="F19" s="30" t="s">
        <v>12</v>
      </c>
      <c r="G19" s="30" t="s">
        <v>13</v>
      </c>
      <c r="H19" s="30" t="s">
        <v>14</v>
      </c>
      <c r="I19" s="30" t="s">
        <v>15</v>
      </c>
      <c r="J19" s="30" t="s">
        <v>16</v>
      </c>
      <c r="K19" s="30" t="s">
        <v>17</v>
      </c>
      <c r="L19" s="30" t="s">
        <v>18</v>
      </c>
      <c r="M19" s="30" t="s">
        <v>19</v>
      </c>
      <c r="N19" s="30" t="s">
        <v>20</v>
      </c>
      <c r="O19" s="30" t="s">
        <v>21</v>
      </c>
      <c r="P19" s="30" t="s">
        <v>22</v>
      </c>
      <c r="Q19" s="2"/>
    </row>
    <row r="20" spans="1:26" ht="24" customHeight="1" x14ac:dyDescent="0.3">
      <c r="A20" s="51"/>
      <c r="B20" s="51"/>
      <c r="C20" s="51"/>
      <c r="D20" s="51"/>
      <c r="E20" s="15">
        <f>計算用!$K$18</f>
        <v>0</v>
      </c>
      <c r="F20" s="15">
        <f>計算用!$K$19</f>
        <v>0</v>
      </c>
      <c r="G20" s="15">
        <f>計算用!$K$20</f>
        <v>0</v>
      </c>
      <c r="H20" s="15">
        <f>計算用!$K$21</f>
        <v>0</v>
      </c>
      <c r="I20" s="15">
        <f>計算用!$K$22</f>
        <v>0</v>
      </c>
      <c r="J20" s="15">
        <f>計算用!$K$23</f>
        <v>0</v>
      </c>
      <c r="K20" s="15">
        <f>計算用!$K$24</f>
        <v>0</v>
      </c>
      <c r="L20" s="15">
        <f>計算用!$K$25</f>
        <v>0</v>
      </c>
      <c r="M20" s="15">
        <f>計算用!$K$26</f>
        <v>0</v>
      </c>
      <c r="N20" s="15">
        <f>計算用!$K$27</f>
        <v>0</v>
      </c>
      <c r="O20" s="15">
        <f>計算用!$K$28</f>
        <v>0</v>
      </c>
      <c r="P20" s="15">
        <f>計算用!$K$29</f>
        <v>0</v>
      </c>
      <c r="Q20" s="10" t="s">
        <v>23</v>
      </c>
    </row>
    <row r="21" spans="1:26" ht="24" customHeight="1" x14ac:dyDescent="0.3">
      <c r="A21" s="51" t="s">
        <v>9</v>
      </c>
      <c r="B21" s="51"/>
      <c r="C21" s="51"/>
      <c r="D21" s="51"/>
      <c r="E21" s="58" t="e">
        <f>ROUND(計算用!$B$47,0)</f>
        <v>#N/A</v>
      </c>
      <c r="F21" s="59"/>
      <c r="G21" s="59"/>
      <c r="H21" s="59"/>
      <c r="I21" s="59"/>
      <c r="J21" s="59"/>
      <c r="K21" s="59"/>
      <c r="L21" s="59"/>
      <c r="M21" s="59"/>
      <c r="N21" s="59"/>
      <c r="O21" s="59"/>
      <c r="P21" s="60"/>
      <c r="Q21" s="10" t="s">
        <v>23</v>
      </c>
    </row>
    <row r="22" spans="1:26" ht="24" customHeight="1" x14ac:dyDescent="0.3">
      <c r="A22" s="61" t="s">
        <v>87</v>
      </c>
      <c r="B22" s="62"/>
      <c r="C22" s="62"/>
      <c r="D22" s="62"/>
      <c r="E22" s="30" t="s">
        <v>11</v>
      </c>
      <c r="F22" s="30" t="s">
        <v>12</v>
      </c>
      <c r="G22" s="30" t="s">
        <v>13</v>
      </c>
      <c r="H22" s="30" t="s">
        <v>14</v>
      </c>
      <c r="I22" s="30" t="s">
        <v>15</v>
      </c>
      <c r="J22" s="30" t="s">
        <v>16</v>
      </c>
      <c r="K22" s="30" t="s">
        <v>17</v>
      </c>
      <c r="L22" s="30" t="s">
        <v>18</v>
      </c>
      <c r="M22" s="30" t="s">
        <v>19</v>
      </c>
      <c r="N22" s="30" t="s">
        <v>20</v>
      </c>
      <c r="O22" s="30" t="s">
        <v>21</v>
      </c>
      <c r="P22" s="30" t="s">
        <v>22</v>
      </c>
      <c r="Q22" s="2"/>
    </row>
    <row r="23" spans="1:26" ht="24" customHeight="1" x14ac:dyDescent="0.3">
      <c r="A23" s="62"/>
      <c r="B23" s="62"/>
      <c r="C23" s="62"/>
      <c r="D23" s="62"/>
      <c r="E23" s="32"/>
      <c r="F23" s="32"/>
      <c r="G23" s="32"/>
      <c r="H23" s="32"/>
      <c r="I23" s="32"/>
      <c r="J23" s="32"/>
      <c r="K23" s="32"/>
      <c r="L23" s="32"/>
      <c r="M23" s="32"/>
      <c r="N23" s="32"/>
      <c r="O23" s="32"/>
      <c r="P23" s="32"/>
      <c r="Q23" s="31" t="s">
        <v>23</v>
      </c>
      <c r="R23" s="34" t="str">
        <f>IF(OR(E23&gt;E15,F23&gt;E15,G23&gt;E15,H23&gt;E15,I23&gt;E15,J23&gt;E15,K23&gt;E15,L23&gt;E15,M23&gt;E15,N23&gt;E15,O23&gt;E15,P23&gt;E15),"※「提供できる各月の送電可能電力」が「送電可能電力」を超過している月があります。入力値を修正してください。","")</f>
        <v/>
      </c>
    </row>
    <row r="24" spans="1:26" ht="24" customHeight="1" x14ac:dyDescent="0.3">
      <c r="A24" s="72" t="s">
        <v>67</v>
      </c>
      <c r="B24" s="51"/>
      <c r="C24" s="51"/>
      <c r="D24" s="51"/>
      <c r="E24" s="30" t="s">
        <v>11</v>
      </c>
      <c r="F24" s="30" t="s">
        <v>12</v>
      </c>
      <c r="G24" s="30" t="s">
        <v>13</v>
      </c>
      <c r="H24" s="30" t="s">
        <v>14</v>
      </c>
      <c r="I24" s="30" t="s">
        <v>15</v>
      </c>
      <c r="J24" s="30" t="s">
        <v>16</v>
      </c>
      <c r="K24" s="30" t="s">
        <v>17</v>
      </c>
      <c r="L24" s="30" t="s">
        <v>18</v>
      </c>
      <c r="M24" s="30" t="s">
        <v>19</v>
      </c>
      <c r="N24" s="30" t="s">
        <v>20</v>
      </c>
      <c r="O24" s="30" t="s">
        <v>21</v>
      </c>
      <c r="P24" s="30" t="s">
        <v>22</v>
      </c>
      <c r="Q24" s="2"/>
      <c r="Z24" s="23"/>
    </row>
    <row r="25" spans="1:26" ht="24" customHeight="1" x14ac:dyDescent="0.3">
      <c r="A25" s="51"/>
      <c r="B25" s="51"/>
      <c r="C25" s="51"/>
      <c r="D25" s="51"/>
      <c r="E25" s="15">
        <f>ROUND(計算用!$K$32,0)</f>
        <v>0</v>
      </c>
      <c r="F25" s="15">
        <f>ROUND(計算用!$K$33,0)</f>
        <v>0</v>
      </c>
      <c r="G25" s="15">
        <f>ROUND(計算用!$K$34,0)</f>
        <v>0</v>
      </c>
      <c r="H25" s="15">
        <f>ROUND(計算用!$K$35,0)</f>
        <v>0</v>
      </c>
      <c r="I25" s="15">
        <f>ROUND(計算用!$K$36,0)</f>
        <v>0</v>
      </c>
      <c r="J25" s="15">
        <f>ROUND(計算用!$K$37,0)</f>
        <v>0</v>
      </c>
      <c r="K25" s="15">
        <f>ROUND(計算用!$K$38,0)</f>
        <v>0</v>
      </c>
      <c r="L25" s="15">
        <f>ROUND(計算用!$K$39,0)</f>
        <v>0</v>
      </c>
      <c r="M25" s="15">
        <f>ROUND(計算用!$K$40,0)</f>
        <v>0</v>
      </c>
      <c r="N25" s="15">
        <f>ROUND(計算用!$K$41,0)</f>
        <v>0</v>
      </c>
      <c r="O25" s="15">
        <f>ROUND(計算用!$K$42,0)</f>
        <v>0</v>
      </c>
      <c r="P25" s="15">
        <f>ROUND(計算用!$K$43,0)</f>
        <v>0</v>
      </c>
      <c r="Q25" s="10" t="s">
        <v>23</v>
      </c>
      <c r="Z25" s="23"/>
    </row>
    <row r="26" spans="1:26" ht="24" customHeight="1" x14ac:dyDescent="0.3">
      <c r="A26" s="51" t="s">
        <v>10</v>
      </c>
      <c r="B26" s="51"/>
      <c r="C26" s="51"/>
      <c r="D26" s="51"/>
      <c r="E26" s="52">
        <f>IFERROR(ROUND(AVERAGE('入力シート(太陽光)'!E23:P23)*計算用!$B$49,0),0)</f>
        <v>0</v>
      </c>
      <c r="F26" s="53"/>
      <c r="G26" s="53"/>
      <c r="H26" s="53"/>
      <c r="I26" s="53"/>
      <c r="J26" s="53"/>
      <c r="K26" s="53"/>
      <c r="L26" s="53"/>
      <c r="M26" s="53"/>
      <c r="N26" s="53"/>
      <c r="O26" s="53"/>
      <c r="P26" s="54"/>
      <c r="Q26" s="10" t="s">
        <v>23</v>
      </c>
    </row>
    <row r="27" spans="1:26" x14ac:dyDescent="0.3">
      <c r="A27" s="1" t="s">
        <v>25</v>
      </c>
    </row>
    <row r="28" spans="1:26" x14ac:dyDescent="0.3">
      <c r="A28" s="1" t="s">
        <v>105</v>
      </c>
      <c r="B28" s="16"/>
      <c r="C28" s="16"/>
      <c r="D28" s="16"/>
      <c r="E28" s="16"/>
    </row>
    <row r="29" spans="1:26" x14ac:dyDescent="0.3">
      <c r="A29" s="16"/>
      <c r="B29" s="16" t="s">
        <v>60</v>
      </c>
      <c r="C29" s="16"/>
      <c r="D29" s="16"/>
      <c r="E29" s="16"/>
    </row>
    <row r="30" spans="1:26" x14ac:dyDescent="0.3">
      <c r="A30" s="16"/>
      <c r="B30" s="16" t="s">
        <v>51</v>
      </c>
      <c r="C30" s="16"/>
      <c r="D30" s="16"/>
      <c r="E30" s="16"/>
    </row>
    <row r="31" spans="1:26" x14ac:dyDescent="0.3">
      <c r="A31" s="16"/>
      <c r="B31" s="16" t="s">
        <v>52</v>
      </c>
      <c r="C31" s="16"/>
      <c r="D31" s="16"/>
      <c r="E31" s="16"/>
    </row>
    <row r="32" spans="1:26" x14ac:dyDescent="0.3">
      <c r="A32" s="16"/>
      <c r="B32" s="16" t="s">
        <v>58</v>
      </c>
      <c r="C32" s="16"/>
      <c r="D32" s="16"/>
      <c r="E32" s="16"/>
    </row>
    <row r="33" spans="1:5" x14ac:dyDescent="0.3">
      <c r="A33" s="16"/>
      <c r="B33" s="16" t="s">
        <v>53</v>
      </c>
      <c r="C33" s="16"/>
      <c r="D33" s="16"/>
      <c r="E33" s="16"/>
    </row>
    <row r="34" spans="1:5" x14ac:dyDescent="0.3">
      <c r="A34" s="16"/>
      <c r="B34" s="16" t="s">
        <v>101</v>
      </c>
      <c r="C34" s="16"/>
      <c r="D34" s="16"/>
      <c r="E34" s="16"/>
    </row>
    <row r="35" spans="1:5" x14ac:dyDescent="0.3">
      <c r="A35" s="16"/>
      <c r="B35" s="16" t="s">
        <v>102</v>
      </c>
      <c r="C35" s="16"/>
      <c r="D35" s="16"/>
      <c r="E35" s="16"/>
    </row>
    <row r="36" spans="1:5" x14ac:dyDescent="0.3">
      <c r="A36" s="16"/>
      <c r="B36" s="16" t="s">
        <v>80</v>
      </c>
      <c r="C36" s="16"/>
      <c r="D36" s="16"/>
      <c r="E36" s="16"/>
    </row>
    <row r="37" spans="1:5" x14ac:dyDescent="0.3">
      <c r="A37" s="16"/>
      <c r="B37" s="16" t="s">
        <v>62</v>
      </c>
      <c r="C37" s="16"/>
      <c r="D37" s="16"/>
      <c r="E37" s="16"/>
    </row>
    <row r="38" spans="1:5" x14ac:dyDescent="0.3">
      <c r="A38" s="16"/>
      <c r="B38" s="16" t="s">
        <v>61</v>
      </c>
      <c r="C38" s="16"/>
      <c r="D38" s="16"/>
      <c r="E38" s="16"/>
    </row>
    <row r="39" spans="1:5" x14ac:dyDescent="0.3">
      <c r="A39" s="16"/>
      <c r="B39" s="16"/>
      <c r="C39" s="16"/>
      <c r="D39" s="16"/>
      <c r="E39" s="16"/>
    </row>
    <row r="40" spans="1:5" x14ac:dyDescent="0.3">
      <c r="A40" s="1" t="s">
        <v>106</v>
      </c>
      <c r="B40" s="16"/>
      <c r="C40" s="16"/>
      <c r="D40" s="16"/>
      <c r="E40" s="16"/>
    </row>
    <row r="41" spans="1:5" x14ac:dyDescent="0.3">
      <c r="A41" s="16"/>
      <c r="B41" s="16" t="s">
        <v>103</v>
      </c>
      <c r="C41" s="16"/>
      <c r="D41" s="16"/>
      <c r="E41" s="16"/>
    </row>
    <row r="42" spans="1:5" x14ac:dyDescent="0.3">
      <c r="A42" s="16"/>
      <c r="B42" s="16" t="s">
        <v>81</v>
      </c>
      <c r="C42" s="16"/>
      <c r="D42" s="16"/>
      <c r="E42" s="16"/>
    </row>
    <row r="43" spans="1:5" x14ac:dyDescent="0.3">
      <c r="A43" s="16"/>
      <c r="B43" s="16" t="s">
        <v>82</v>
      </c>
      <c r="C43" s="16"/>
      <c r="D43" s="16"/>
      <c r="E43" s="16"/>
    </row>
    <row r="44" spans="1:5" x14ac:dyDescent="0.3">
      <c r="A44" s="16"/>
      <c r="B44" s="16"/>
      <c r="C44" s="16"/>
      <c r="D44" s="16"/>
      <c r="E44" s="16"/>
    </row>
    <row r="45" spans="1:5" x14ac:dyDescent="0.3">
      <c r="A45" s="16"/>
      <c r="B45" s="16"/>
      <c r="C45" s="16"/>
      <c r="D45" s="16"/>
      <c r="E45" s="16"/>
    </row>
  </sheetData>
  <sheetProtection algorithmName="SHA-512" hashValue="gvwTsmLvi80kyKI82KQEt/aHyVqmo7bTzW8avrh3SQxEyA9lO7QUT7kOQzy/umB0ahvtuVGIZlB3fB2vcOKzzA==" saltValue="aIgaEl1JVd7AYVbkEGfSoQ==" spinCount="100000" sheet="1" objects="1" scenarios="1"/>
  <protectedRanges>
    <protectedRange algorithmName="SHA-512" hashValue="C6ovA3jIAoNYHBEwJrL19zaUBfrVWT6iTKZPyvI0Jwg24MCo5vJFjklf9lIosmgm7lFFAeHzc9n9EyEmVTKh6Q==" saltValue="o86OZ6Jv7CZz2qr7rAULhg=="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2" priority="6" operator="greaterThan">
      <formula>$E$21</formula>
    </cfRule>
  </conditionalFormatting>
  <dataValidations count="1">
    <dataValidation type="whole" allowBlank="1" showInputMessage="1" showErrorMessage="1" error="期待容量以下の整数値で入力してください" sqref="E26:P26" xr:uid="{E0BC86DE-A5B4-4F33-8A04-93AA64203C27}">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609-87F6-401A-8648-A978B50E75EF}">
  <sheetPr codeName="Sheet3">
    <pageSetUpPr fitToPage="1"/>
  </sheetPr>
  <dimension ref="A1:R43"/>
  <sheetViews>
    <sheetView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8" ht="16.2" x14ac:dyDescent="0.3">
      <c r="A1" s="19" t="s">
        <v>55</v>
      </c>
      <c r="B1" s="19"/>
      <c r="C1" s="19"/>
      <c r="D1" s="19"/>
      <c r="E1" s="19"/>
      <c r="F1" s="20" t="s">
        <v>57</v>
      </c>
      <c r="G1" s="20"/>
      <c r="H1" s="20"/>
      <c r="I1" s="21" t="s">
        <v>56</v>
      </c>
    </row>
    <row r="2" spans="1:18" ht="16.2" x14ac:dyDescent="0.3">
      <c r="A2" s="76" t="s">
        <v>0</v>
      </c>
      <c r="B2" s="77"/>
      <c r="C2" s="83"/>
      <c r="D2" s="84"/>
      <c r="E2" s="3"/>
      <c r="F2" s="3"/>
      <c r="G2" s="3"/>
      <c r="H2" s="3"/>
      <c r="I2" s="3"/>
      <c r="J2" s="3"/>
      <c r="K2" s="3"/>
      <c r="L2" s="3"/>
      <c r="M2" s="3"/>
      <c r="N2" s="3"/>
      <c r="O2" s="3"/>
      <c r="P2" s="3"/>
      <c r="Q2" s="3"/>
    </row>
    <row r="3" spans="1:18" ht="16.2" x14ac:dyDescent="0.3">
      <c r="A3" s="12"/>
      <c r="B3" s="12"/>
      <c r="C3" s="3"/>
      <c r="D3" s="3"/>
      <c r="E3" s="3"/>
      <c r="F3" s="3"/>
      <c r="G3" s="3"/>
      <c r="H3" s="3"/>
      <c r="I3" s="3"/>
      <c r="J3" s="3"/>
      <c r="K3" s="3"/>
      <c r="L3" s="3"/>
      <c r="M3" s="3"/>
      <c r="N3" s="3"/>
      <c r="O3" s="3"/>
      <c r="P3" s="3"/>
      <c r="Q3" s="3"/>
    </row>
    <row r="4" spans="1:18" ht="16.2" x14ac:dyDescent="0.3">
      <c r="A4" s="78" t="s">
        <v>93</v>
      </c>
      <c r="B4" s="78"/>
      <c r="C4" s="78"/>
      <c r="D4" s="78"/>
      <c r="E4" s="78"/>
      <c r="F4" s="78"/>
      <c r="G4" s="78"/>
      <c r="H4" s="78"/>
      <c r="I4" s="78"/>
      <c r="J4" s="78"/>
      <c r="K4" s="78"/>
      <c r="L4" s="78"/>
      <c r="M4" s="78"/>
      <c r="N4" s="78"/>
      <c r="O4" s="78"/>
      <c r="P4" s="78"/>
      <c r="Q4" s="78"/>
    </row>
    <row r="5" spans="1:18" ht="16.2" x14ac:dyDescent="0.3">
      <c r="A5" s="3"/>
      <c r="B5" s="3"/>
      <c r="C5" s="3"/>
      <c r="D5" s="3"/>
      <c r="E5" s="3"/>
      <c r="F5" s="3"/>
      <c r="G5" s="3"/>
      <c r="H5" s="3"/>
      <c r="I5" s="3"/>
      <c r="J5" s="3"/>
      <c r="K5" s="3"/>
      <c r="L5" s="3"/>
      <c r="M5" s="3"/>
      <c r="N5" s="3"/>
      <c r="O5" s="3"/>
      <c r="P5" s="3"/>
      <c r="Q5" s="3"/>
    </row>
    <row r="6" spans="1:18" ht="16.2" x14ac:dyDescent="0.3">
      <c r="A6" s="79" t="s">
        <v>97</v>
      </c>
      <c r="B6" s="79"/>
      <c r="C6" s="79"/>
      <c r="D6" s="79"/>
      <c r="E6" s="79"/>
      <c r="F6" s="79"/>
      <c r="G6" s="79"/>
      <c r="H6" s="79"/>
      <c r="I6" s="79"/>
      <c r="J6" s="79"/>
      <c r="K6" s="79"/>
      <c r="L6" s="79"/>
      <c r="M6" s="79"/>
      <c r="N6" s="79"/>
      <c r="O6" s="79"/>
      <c r="P6" s="79"/>
      <c r="Q6" s="79"/>
    </row>
    <row r="7" spans="1:18" ht="16.2" x14ac:dyDescent="0.3">
      <c r="C7" s="3"/>
      <c r="D7" s="3"/>
      <c r="E7" s="3"/>
      <c r="F7" s="3"/>
      <c r="G7" s="3"/>
      <c r="H7" s="3"/>
      <c r="I7" s="3"/>
      <c r="J7" s="3"/>
      <c r="K7" s="3"/>
      <c r="L7" s="3"/>
      <c r="M7" s="3"/>
      <c r="N7" s="3"/>
      <c r="O7" s="3"/>
      <c r="P7" s="3"/>
      <c r="Q7" s="3"/>
    </row>
    <row r="8" spans="1:18" ht="16.2" x14ac:dyDescent="0.3">
      <c r="A8" s="13"/>
      <c r="B8" s="13"/>
      <c r="C8" s="13"/>
      <c r="D8" s="13"/>
      <c r="E8" s="13"/>
      <c r="F8" s="13"/>
      <c r="G8" s="13"/>
      <c r="H8" s="13"/>
      <c r="I8" s="13"/>
      <c r="J8" s="13"/>
      <c r="K8" s="13"/>
      <c r="L8" s="36" t="s">
        <v>94</v>
      </c>
      <c r="M8" s="100" t="str">
        <f>IF(合計!M11="","",合計!M11)</f>
        <v/>
      </c>
      <c r="N8" s="100"/>
      <c r="O8" s="100"/>
      <c r="P8" s="100"/>
      <c r="Q8" s="100"/>
    </row>
    <row r="9" spans="1:18" ht="24" customHeight="1" x14ac:dyDescent="0.3">
      <c r="A9" s="51" t="s">
        <v>1</v>
      </c>
      <c r="B9" s="51"/>
      <c r="C9" s="51"/>
      <c r="D9" s="51"/>
      <c r="E9" s="80" t="s">
        <v>24</v>
      </c>
      <c r="F9" s="81"/>
      <c r="G9" s="81"/>
      <c r="H9" s="81"/>
      <c r="I9" s="81"/>
      <c r="J9" s="81"/>
      <c r="K9" s="81"/>
      <c r="L9" s="81"/>
      <c r="M9" s="81"/>
      <c r="N9" s="81"/>
      <c r="O9" s="81"/>
      <c r="P9" s="82"/>
      <c r="Q9" s="30" t="s">
        <v>2</v>
      </c>
    </row>
    <row r="10" spans="1:18" ht="24" customHeight="1" x14ac:dyDescent="0.3">
      <c r="A10" s="51" t="s">
        <v>3</v>
      </c>
      <c r="B10" s="51"/>
      <c r="C10" s="51"/>
      <c r="D10" s="51"/>
      <c r="E10" s="92">
        <f>合計!E13</f>
        <v>0</v>
      </c>
      <c r="F10" s="93"/>
      <c r="G10" s="93"/>
      <c r="H10" s="93"/>
      <c r="I10" s="93"/>
      <c r="J10" s="93"/>
      <c r="K10" s="93"/>
      <c r="L10" s="93"/>
      <c r="M10" s="93"/>
      <c r="N10" s="93"/>
      <c r="O10" s="93"/>
      <c r="P10" s="94"/>
      <c r="Q10" s="2"/>
    </row>
    <row r="11" spans="1:18" ht="30" customHeight="1" x14ac:dyDescent="0.3">
      <c r="A11" s="72" t="s">
        <v>4</v>
      </c>
      <c r="B11" s="72"/>
      <c r="C11" s="72"/>
      <c r="D11" s="72"/>
      <c r="E11" s="73">
        <f>合計!E14</f>
        <v>0</v>
      </c>
      <c r="F11" s="74"/>
      <c r="G11" s="74"/>
      <c r="H11" s="74"/>
      <c r="I11" s="74"/>
      <c r="J11" s="74"/>
      <c r="K11" s="74"/>
      <c r="L11" s="74"/>
      <c r="M11" s="74"/>
      <c r="N11" s="74"/>
      <c r="O11" s="74"/>
      <c r="P11" s="75"/>
      <c r="Q11" s="2"/>
    </row>
    <row r="12" spans="1:18" ht="24" customHeight="1" x14ac:dyDescent="0.3">
      <c r="A12" s="51" t="s">
        <v>5</v>
      </c>
      <c r="B12" s="51"/>
      <c r="C12" s="51"/>
      <c r="D12" s="51"/>
      <c r="E12" s="73" t="s">
        <v>43</v>
      </c>
      <c r="F12" s="74"/>
      <c r="G12" s="74"/>
      <c r="H12" s="74"/>
      <c r="I12" s="74"/>
      <c r="J12" s="74"/>
      <c r="K12" s="74"/>
      <c r="L12" s="74"/>
      <c r="M12" s="74"/>
      <c r="N12" s="74"/>
      <c r="O12" s="74"/>
      <c r="P12" s="75"/>
      <c r="Q12" s="2"/>
    </row>
    <row r="13" spans="1:18" ht="24" customHeight="1" x14ac:dyDescent="0.3">
      <c r="A13" s="51" t="s">
        <v>6</v>
      </c>
      <c r="B13" s="51"/>
      <c r="C13" s="51"/>
      <c r="D13" s="51"/>
      <c r="E13" s="73">
        <f>合計!E16</f>
        <v>0</v>
      </c>
      <c r="F13" s="74"/>
      <c r="G13" s="74"/>
      <c r="H13" s="74"/>
      <c r="I13" s="74"/>
      <c r="J13" s="74"/>
      <c r="K13" s="74"/>
      <c r="L13" s="74"/>
      <c r="M13" s="74"/>
      <c r="N13" s="74"/>
      <c r="O13" s="74"/>
      <c r="P13" s="75"/>
      <c r="Q13" s="2"/>
    </row>
    <row r="14" spans="1:18" ht="24" customHeight="1" x14ac:dyDescent="0.3">
      <c r="A14" s="51" t="s">
        <v>7</v>
      </c>
      <c r="B14" s="51"/>
      <c r="C14" s="51"/>
      <c r="D14" s="51"/>
      <c r="E14" s="89"/>
      <c r="F14" s="90"/>
      <c r="G14" s="90"/>
      <c r="H14" s="90"/>
      <c r="I14" s="90"/>
      <c r="J14" s="90"/>
      <c r="K14" s="90"/>
      <c r="L14" s="90"/>
      <c r="M14" s="90"/>
      <c r="N14" s="90"/>
      <c r="O14" s="90"/>
      <c r="P14" s="91"/>
      <c r="Q14" s="10" t="s">
        <v>23</v>
      </c>
    </row>
    <row r="15" spans="1:18" ht="24" customHeight="1" x14ac:dyDescent="0.3">
      <c r="A15" s="96" t="s">
        <v>37</v>
      </c>
      <c r="B15" s="97"/>
      <c r="C15" s="97"/>
      <c r="D15" s="98"/>
      <c r="E15" s="89"/>
      <c r="F15" s="90"/>
      <c r="G15" s="90"/>
      <c r="H15" s="90"/>
      <c r="I15" s="90"/>
      <c r="J15" s="90"/>
      <c r="K15" s="90"/>
      <c r="L15" s="90"/>
      <c r="M15" s="90"/>
      <c r="N15" s="90"/>
      <c r="O15" s="90"/>
      <c r="P15" s="91"/>
      <c r="Q15" s="31" t="s">
        <v>23</v>
      </c>
      <c r="R15" s="50" t="str">
        <f>IF(E15&gt;E14,"※「各月の送電または放電可能電力」が「設備容量」を超過している月があります。入力値を修正してください。","")</f>
        <v/>
      </c>
    </row>
    <row r="16" spans="1:18" ht="24" customHeight="1" x14ac:dyDescent="0.3">
      <c r="A16" s="51" t="s">
        <v>65</v>
      </c>
      <c r="B16" s="51"/>
      <c r="C16" s="51"/>
      <c r="D16" s="51"/>
      <c r="E16" s="86" t="e">
        <f>計算用!$N$49</f>
        <v>#N/A</v>
      </c>
      <c r="F16" s="87"/>
      <c r="G16" s="87"/>
      <c r="H16" s="87"/>
      <c r="I16" s="87"/>
      <c r="J16" s="87"/>
      <c r="K16" s="87"/>
      <c r="L16" s="87"/>
      <c r="M16" s="87"/>
      <c r="N16" s="87"/>
      <c r="O16" s="87"/>
      <c r="P16" s="88"/>
      <c r="Q16" s="10" t="s">
        <v>66</v>
      </c>
    </row>
    <row r="17" spans="1:18" ht="24" customHeight="1" x14ac:dyDescent="0.3">
      <c r="A17" s="51" t="s">
        <v>64</v>
      </c>
      <c r="B17" s="51"/>
      <c r="C17" s="51"/>
      <c r="D17" s="51"/>
      <c r="E17" s="30" t="s">
        <v>11</v>
      </c>
      <c r="F17" s="30" t="s">
        <v>12</v>
      </c>
      <c r="G17" s="30" t="s">
        <v>13</v>
      </c>
      <c r="H17" s="30" t="s">
        <v>14</v>
      </c>
      <c r="I17" s="30" t="s">
        <v>15</v>
      </c>
      <c r="J17" s="30" t="s">
        <v>16</v>
      </c>
      <c r="K17" s="30" t="s">
        <v>17</v>
      </c>
      <c r="L17" s="30" t="s">
        <v>18</v>
      </c>
      <c r="M17" s="30" t="s">
        <v>19</v>
      </c>
      <c r="N17" s="30" t="s">
        <v>20</v>
      </c>
      <c r="O17" s="30" t="s">
        <v>21</v>
      </c>
      <c r="P17" s="30" t="s">
        <v>22</v>
      </c>
      <c r="Q17" s="2"/>
    </row>
    <row r="18" spans="1:18" ht="24" customHeight="1" x14ac:dyDescent="0.3">
      <c r="A18" s="51"/>
      <c r="B18" s="51"/>
      <c r="C18" s="51"/>
      <c r="D18" s="51"/>
      <c r="E18" s="25" t="e">
        <f>計算用!$W4</f>
        <v>#N/A</v>
      </c>
      <c r="F18" s="25" t="e">
        <f>計算用!$W5</f>
        <v>#N/A</v>
      </c>
      <c r="G18" s="25" t="e">
        <f>計算用!$W6</f>
        <v>#N/A</v>
      </c>
      <c r="H18" s="25" t="e">
        <f>計算用!$W7</f>
        <v>#N/A</v>
      </c>
      <c r="I18" s="25" t="e">
        <f>計算用!$W8</f>
        <v>#N/A</v>
      </c>
      <c r="J18" s="25" t="e">
        <f>計算用!$W9</f>
        <v>#N/A</v>
      </c>
      <c r="K18" s="25" t="e">
        <f>計算用!$W10</f>
        <v>#N/A</v>
      </c>
      <c r="L18" s="25" t="e">
        <f>計算用!$W11</f>
        <v>#N/A</v>
      </c>
      <c r="M18" s="25" t="e">
        <f>計算用!$W12</f>
        <v>#N/A</v>
      </c>
      <c r="N18" s="25" t="e">
        <f>計算用!$W13</f>
        <v>#N/A</v>
      </c>
      <c r="O18" s="25" t="e">
        <f>計算用!$W14</f>
        <v>#N/A</v>
      </c>
      <c r="P18" s="25" t="e">
        <f>計算用!$W15</f>
        <v>#N/A</v>
      </c>
      <c r="Q18" s="10" t="s">
        <v>66</v>
      </c>
    </row>
    <row r="19" spans="1:18" ht="24" customHeight="1" x14ac:dyDescent="0.3">
      <c r="A19" s="51" t="s">
        <v>8</v>
      </c>
      <c r="B19" s="51"/>
      <c r="C19" s="51"/>
      <c r="D19" s="51"/>
      <c r="E19" s="30" t="s">
        <v>11</v>
      </c>
      <c r="F19" s="30" t="s">
        <v>12</v>
      </c>
      <c r="G19" s="30" t="s">
        <v>13</v>
      </c>
      <c r="H19" s="30" t="s">
        <v>14</v>
      </c>
      <c r="I19" s="30" t="s">
        <v>15</v>
      </c>
      <c r="J19" s="30" t="s">
        <v>16</v>
      </c>
      <c r="K19" s="30" t="s">
        <v>17</v>
      </c>
      <c r="L19" s="30" t="s">
        <v>18</v>
      </c>
      <c r="M19" s="30" t="s">
        <v>19</v>
      </c>
      <c r="N19" s="30" t="s">
        <v>20</v>
      </c>
      <c r="O19" s="30" t="s">
        <v>21</v>
      </c>
      <c r="P19" s="30" t="s">
        <v>22</v>
      </c>
      <c r="Q19" s="2"/>
    </row>
    <row r="20" spans="1:18" ht="24" customHeight="1" x14ac:dyDescent="0.3">
      <c r="A20" s="51"/>
      <c r="B20" s="51"/>
      <c r="C20" s="51"/>
      <c r="D20" s="51"/>
      <c r="E20" s="15">
        <f>計算用!$W$18</f>
        <v>0</v>
      </c>
      <c r="F20" s="15">
        <f>計算用!$W$19</f>
        <v>0</v>
      </c>
      <c r="G20" s="15">
        <f>計算用!$W$20</f>
        <v>0</v>
      </c>
      <c r="H20" s="15">
        <f>計算用!$W$21</f>
        <v>0</v>
      </c>
      <c r="I20" s="15">
        <f>計算用!$W$22</f>
        <v>0</v>
      </c>
      <c r="J20" s="15">
        <f>計算用!$W$23</f>
        <v>0</v>
      </c>
      <c r="K20" s="15">
        <f>計算用!$W$24</f>
        <v>0</v>
      </c>
      <c r="L20" s="15">
        <f>計算用!$W$25</f>
        <v>0</v>
      </c>
      <c r="M20" s="15">
        <f>計算用!$W$26</f>
        <v>0</v>
      </c>
      <c r="N20" s="15">
        <f>計算用!$W$27</f>
        <v>0</v>
      </c>
      <c r="O20" s="15">
        <f>計算用!$W$28</f>
        <v>0</v>
      </c>
      <c r="P20" s="15">
        <f>計算用!$W$29</f>
        <v>0</v>
      </c>
      <c r="Q20" s="10" t="s">
        <v>23</v>
      </c>
    </row>
    <row r="21" spans="1:18" ht="24" customHeight="1" x14ac:dyDescent="0.3">
      <c r="A21" s="51" t="s">
        <v>9</v>
      </c>
      <c r="B21" s="51"/>
      <c r="C21" s="51"/>
      <c r="D21" s="51"/>
      <c r="E21" s="58" t="e">
        <f>ROUND(計算用!$N$47,0)</f>
        <v>#N/A</v>
      </c>
      <c r="F21" s="59"/>
      <c r="G21" s="59"/>
      <c r="H21" s="59"/>
      <c r="I21" s="59"/>
      <c r="J21" s="59"/>
      <c r="K21" s="59"/>
      <c r="L21" s="59"/>
      <c r="M21" s="59"/>
      <c r="N21" s="59"/>
      <c r="O21" s="59"/>
      <c r="P21" s="60"/>
      <c r="Q21" s="10" t="s">
        <v>23</v>
      </c>
    </row>
    <row r="22" spans="1:18" ht="24" customHeight="1" x14ac:dyDescent="0.3">
      <c r="A22" s="61" t="s">
        <v>87</v>
      </c>
      <c r="B22" s="62"/>
      <c r="C22" s="62"/>
      <c r="D22" s="62"/>
      <c r="E22" s="30" t="s">
        <v>11</v>
      </c>
      <c r="F22" s="30" t="s">
        <v>12</v>
      </c>
      <c r="G22" s="30" t="s">
        <v>13</v>
      </c>
      <c r="H22" s="30" t="s">
        <v>14</v>
      </c>
      <c r="I22" s="30" t="s">
        <v>15</v>
      </c>
      <c r="J22" s="30" t="s">
        <v>16</v>
      </c>
      <c r="K22" s="30" t="s">
        <v>17</v>
      </c>
      <c r="L22" s="30" t="s">
        <v>18</v>
      </c>
      <c r="M22" s="30" t="s">
        <v>19</v>
      </c>
      <c r="N22" s="30" t="s">
        <v>20</v>
      </c>
      <c r="O22" s="30" t="s">
        <v>21</v>
      </c>
      <c r="P22" s="30" t="s">
        <v>22</v>
      </c>
      <c r="Q22" s="2"/>
    </row>
    <row r="23" spans="1:18" ht="24" customHeight="1" x14ac:dyDescent="0.3">
      <c r="A23" s="62"/>
      <c r="B23" s="62"/>
      <c r="C23" s="62"/>
      <c r="D23" s="62"/>
      <c r="E23" s="32"/>
      <c r="F23" s="32"/>
      <c r="G23" s="32"/>
      <c r="H23" s="32"/>
      <c r="I23" s="32"/>
      <c r="J23" s="32"/>
      <c r="K23" s="32"/>
      <c r="L23" s="32"/>
      <c r="M23" s="32"/>
      <c r="N23" s="32"/>
      <c r="O23" s="32"/>
      <c r="P23" s="32"/>
      <c r="Q23" s="31" t="s">
        <v>23</v>
      </c>
      <c r="R23" s="34" t="str">
        <f>IF(OR(E23&gt;E15,F23&gt;E15,G23&gt;E15,H23&gt;E15,I23&gt;E15,J23&gt;E15,K23&gt;E15,L23&gt;E15,M23&gt;E15,N23&gt;E15,O23&gt;E15,P23&gt;E15),"※「提供できる各月の送電可能電力」が「送電可能電力」を超過している月があります。入力値を修正してください。","")</f>
        <v/>
      </c>
    </row>
    <row r="24" spans="1:18" ht="24" customHeight="1" x14ac:dyDescent="0.3">
      <c r="A24" s="72" t="s">
        <v>67</v>
      </c>
      <c r="B24" s="51"/>
      <c r="C24" s="51"/>
      <c r="D24" s="51"/>
      <c r="E24" s="30" t="s">
        <v>11</v>
      </c>
      <c r="F24" s="30" t="s">
        <v>12</v>
      </c>
      <c r="G24" s="30" t="s">
        <v>13</v>
      </c>
      <c r="H24" s="30" t="s">
        <v>14</v>
      </c>
      <c r="I24" s="30" t="s">
        <v>15</v>
      </c>
      <c r="J24" s="30" t="s">
        <v>16</v>
      </c>
      <c r="K24" s="30" t="s">
        <v>17</v>
      </c>
      <c r="L24" s="30" t="s">
        <v>18</v>
      </c>
      <c r="M24" s="30" t="s">
        <v>19</v>
      </c>
      <c r="N24" s="30" t="s">
        <v>20</v>
      </c>
      <c r="O24" s="30" t="s">
        <v>21</v>
      </c>
      <c r="P24" s="30" t="s">
        <v>22</v>
      </c>
      <c r="Q24" s="2"/>
    </row>
    <row r="25" spans="1:18" ht="24" customHeight="1" x14ac:dyDescent="0.3">
      <c r="A25" s="51"/>
      <c r="B25" s="51"/>
      <c r="C25" s="51"/>
      <c r="D25" s="51"/>
      <c r="E25" s="15">
        <f>ROUND(計算用!$W$32,0)</f>
        <v>0</v>
      </c>
      <c r="F25" s="15">
        <f>ROUND(計算用!$W$33,0)</f>
        <v>0</v>
      </c>
      <c r="G25" s="15">
        <f>ROUND(計算用!$W$34,0)</f>
        <v>0</v>
      </c>
      <c r="H25" s="15">
        <f>ROUND(計算用!$W$35,0)</f>
        <v>0</v>
      </c>
      <c r="I25" s="15">
        <f>ROUND(計算用!$W$36,0)</f>
        <v>0</v>
      </c>
      <c r="J25" s="15">
        <f>ROUND(計算用!$W$37,0)</f>
        <v>0</v>
      </c>
      <c r="K25" s="15">
        <f>ROUND(計算用!$W$38,0)</f>
        <v>0</v>
      </c>
      <c r="L25" s="15">
        <f>ROUND(計算用!$W$39,0)</f>
        <v>0</v>
      </c>
      <c r="M25" s="15">
        <f>ROUND(計算用!$W$40,0)</f>
        <v>0</v>
      </c>
      <c r="N25" s="15">
        <f>ROUND(計算用!$W$41,0)</f>
        <v>0</v>
      </c>
      <c r="O25" s="15">
        <f>ROUND(計算用!$W$42,0)</f>
        <v>0</v>
      </c>
      <c r="P25" s="15">
        <f>ROUND(計算用!$W$43,0)</f>
        <v>0</v>
      </c>
      <c r="Q25" s="10" t="s">
        <v>23</v>
      </c>
    </row>
    <row r="26" spans="1:18" ht="24" customHeight="1" x14ac:dyDescent="0.3">
      <c r="A26" s="51" t="s">
        <v>10</v>
      </c>
      <c r="B26" s="51"/>
      <c r="C26" s="51"/>
      <c r="D26" s="51"/>
      <c r="E26" s="52">
        <f>IFERROR(ROUND(AVERAGE('入力シート(風力)'!E23:P23)*計算用!$N$49,0),0)</f>
        <v>0</v>
      </c>
      <c r="F26" s="53"/>
      <c r="G26" s="53"/>
      <c r="H26" s="53"/>
      <c r="I26" s="53"/>
      <c r="J26" s="53"/>
      <c r="K26" s="53"/>
      <c r="L26" s="53"/>
      <c r="M26" s="53"/>
      <c r="N26" s="53"/>
      <c r="O26" s="53"/>
      <c r="P26" s="54"/>
      <c r="Q26" s="10" t="s">
        <v>23</v>
      </c>
    </row>
    <row r="27" spans="1:18" x14ac:dyDescent="0.3">
      <c r="A27" s="1" t="s">
        <v>25</v>
      </c>
    </row>
    <row r="28" spans="1:18" x14ac:dyDescent="0.3">
      <c r="A28" s="1" t="s">
        <v>105</v>
      </c>
      <c r="B28" s="16"/>
      <c r="C28" s="16"/>
      <c r="D28" s="16"/>
    </row>
    <row r="29" spans="1:18" x14ac:dyDescent="0.3">
      <c r="A29" s="16"/>
      <c r="B29" s="16" t="s">
        <v>60</v>
      </c>
      <c r="C29" s="16"/>
      <c r="D29" s="16"/>
    </row>
    <row r="30" spans="1:18" x14ac:dyDescent="0.3">
      <c r="A30" s="16"/>
      <c r="B30" s="16" t="s">
        <v>51</v>
      </c>
      <c r="C30" s="16"/>
      <c r="D30" s="16"/>
    </row>
    <row r="31" spans="1:18" x14ac:dyDescent="0.3">
      <c r="A31" s="16"/>
      <c r="B31" s="16" t="s">
        <v>52</v>
      </c>
      <c r="C31" s="16"/>
      <c r="D31" s="16"/>
    </row>
    <row r="32" spans="1:18" x14ac:dyDescent="0.3">
      <c r="A32" s="16"/>
      <c r="B32" s="16" t="s">
        <v>59</v>
      </c>
      <c r="C32" s="16"/>
      <c r="D32" s="16"/>
    </row>
    <row r="33" spans="1:4" x14ac:dyDescent="0.3">
      <c r="A33" s="16"/>
      <c r="B33" s="16" t="s">
        <v>53</v>
      </c>
      <c r="C33" s="16"/>
      <c r="D33" s="16"/>
    </row>
    <row r="34" spans="1:4" x14ac:dyDescent="0.3">
      <c r="A34" s="16"/>
      <c r="B34" s="16" t="s">
        <v>101</v>
      </c>
      <c r="C34" s="16"/>
      <c r="D34" s="16"/>
    </row>
    <row r="35" spans="1:4" x14ac:dyDescent="0.3">
      <c r="A35" s="16"/>
      <c r="B35" s="16" t="s">
        <v>102</v>
      </c>
      <c r="C35" s="16"/>
      <c r="D35" s="16"/>
    </row>
    <row r="36" spans="1:4" x14ac:dyDescent="0.3">
      <c r="A36" s="16"/>
      <c r="B36" s="16" t="s">
        <v>80</v>
      </c>
      <c r="C36" s="16"/>
      <c r="D36" s="16"/>
    </row>
    <row r="37" spans="1:4" x14ac:dyDescent="0.3">
      <c r="A37" s="16"/>
      <c r="B37" s="16" t="s">
        <v>62</v>
      </c>
      <c r="C37" s="16"/>
      <c r="D37" s="16"/>
    </row>
    <row r="38" spans="1:4" x14ac:dyDescent="0.3">
      <c r="A38" s="16"/>
      <c r="B38" s="16" t="s">
        <v>61</v>
      </c>
      <c r="C38" s="16"/>
      <c r="D38" s="16"/>
    </row>
    <row r="39" spans="1:4" x14ac:dyDescent="0.3">
      <c r="A39" s="16"/>
      <c r="B39" s="16"/>
      <c r="C39" s="16"/>
      <c r="D39" s="16"/>
    </row>
    <row r="40" spans="1:4" x14ac:dyDescent="0.3">
      <c r="A40" s="1" t="s">
        <v>106</v>
      </c>
      <c r="B40" s="16"/>
      <c r="C40" s="16"/>
      <c r="D40" s="16"/>
    </row>
    <row r="41" spans="1:4" x14ac:dyDescent="0.3">
      <c r="A41" s="16"/>
      <c r="B41" s="16" t="s">
        <v>103</v>
      </c>
      <c r="C41" s="16"/>
      <c r="D41" s="16"/>
    </row>
    <row r="42" spans="1:4" x14ac:dyDescent="0.3">
      <c r="A42" s="16"/>
      <c r="B42" s="16" t="s">
        <v>81</v>
      </c>
      <c r="C42" s="16"/>
      <c r="D42" s="16"/>
    </row>
    <row r="43" spans="1:4" x14ac:dyDescent="0.3">
      <c r="B43" s="1" t="s">
        <v>82</v>
      </c>
    </row>
  </sheetData>
  <sheetProtection algorithmName="SHA-512" hashValue="90fDC0sVPkRvhjvC5ZxVOqSApF6PcXXaYGLckaSBLdl+/0EILy7ioBulVibTjCUtLsABI4mHNj01kgVYoIkx2A==" saltValue="Is7UGug7hdbj+3ZmRY0ZMA==" spinCount="100000" sheet="1" objects="1" scenarios="1"/>
  <protectedRanges>
    <protectedRange algorithmName="SHA-512" hashValue="By/awPQgRBl1pLdL+I4e0Rs7Xk7gX9d+QBwLESbw24JUtI87CxFAyKlwpBjeTRir2/BXgeEh0R2YdZV7fnE8+A==" saltValue="XQaNMaOcen9TQSmpy6pbGQ==" spinCount="100000" sqref="E23:P23" name="範囲2"/>
    <protectedRange algorithmName="SHA-512" hashValue="bCi3Bg3O+KcJqCPtJwdIc07QprtOjKkgLEx9uDYJ0J2DTegzivtYRHw8bWYAp/0sshfwY9OshhlJmOsRPD3T5g==" saltValue="UrXhlafkgO3Ts3Sfdr9uZA==" spinCount="100000" sqref="E14:P15" name="範囲1"/>
  </protectedRanges>
  <dataConsolidate/>
  <mergeCells count="29">
    <mergeCell ref="A2:B2"/>
    <mergeCell ref="A4:Q4"/>
    <mergeCell ref="A6:Q6"/>
    <mergeCell ref="M8:Q8"/>
    <mergeCell ref="A9:D9"/>
    <mergeCell ref="E9:P9"/>
    <mergeCell ref="C2:D2"/>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1" priority="6" operator="greaterThan">
      <formula>$E$21</formula>
    </cfRule>
  </conditionalFormatting>
  <dataValidations count="1">
    <dataValidation type="whole" allowBlank="1" showInputMessage="1" showErrorMessage="1" error="期待容量以下の整数値で入力してください" sqref="E26:P26" xr:uid="{6DF284A5-3388-482F-9132-29EE3FBFF6B7}">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F09D-8C41-42B4-98C9-2A3AEC4F79DF}">
  <sheetPr codeName="Sheet4">
    <pageSetUpPr fitToPage="1"/>
  </sheetPr>
  <dimension ref="A1:R46"/>
  <sheetViews>
    <sheetView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8" ht="16.2" x14ac:dyDescent="0.3">
      <c r="A1" s="19" t="s">
        <v>55</v>
      </c>
      <c r="B1" s="19"/>
      <c r="C1" s="19"/>
      <c r="D1" s="19"/>
      <c r="E1" s="19"/>
      <c r="F1" s="20" t="s">
        <v>57</v>
      </c>
      <c r="G1" s="20"/>
      <c r="H1" s="20"/>
      <c r="I1" s="21" t="s">
        <v>56</v>
      </c>
    </row>
    <row r="2" spans="1:18" ht="16.2" x14ac:dyDescent="0.3">
      <c r="A2" s="76" t="s">
        <v>0</v>
      </c>
      <c r="B2" s="77"/>
      <c r="C2" s="83"/>
      <c r="D2" s="84"/>
      <c r="E2" s="3"/>
      <c r="F2" s="3"/>
      <c r="G2" s="3"/>
      <c r="H2" s="3"/>
      <c r="I2" s="3"/>
      <c r="J2" s="3"/>
      <c r="K2" s="3"/>
      <c r="L2" s="3"/>
      <c r="M2" s="3"/>
      <c r="N2" s="3"/>
      <c r="O2" s="3"/>
      <c r="P2" s="3"/>
      <c r="Q2" s="3"/>
    </row>
    <row r="3" spans="1:18" ht="16.2" x14ac:dyDescent="0.3">
      <c r="A3" s="12"/>
      <c r="B3" s="12"/>
      <c r="C3" s="3"/>
      <c r="D3" s="3"/>
      <c r="E3" s="3"/>
      <c r="F3" s="3"/>
      <c r="G3" s="3"/>
      <c r="H3" s="3"/>
      <c r="I3" s="3"/>
      <c r="J3" s="3"/>
      <c r="K3" s="3"/>
      <c r="L3" s="3"/>
      <c r="M3" s="3"/>
      <c r="N3" s="3"/>
      <c r="O3" s="3"/>
      <c r="P3" s="3"/>
      <c r="Q3" s="3"/>
    </row>
    <row r="4" spans="1:18" ht="16.2" x14ac:dyDescent="0.3">
      <c r="A4" s="78" t="s">
        <v>93</v>
      </c>
      <c r="B4" s="78"/>
      <c r="C4" s="78"/>
      <c r="D4" s="78"/>
      <c r="E4" s="78"/>
      <c r="F4" s="78"/>
      <c r="G4" s="78"/>
      <c r="H4" s="78"/>
      <c r="I4" s="78"/>
      <c r="J4" s="78"/>
      <c r="K4" s="78"/>
      <c r="L4" s="78"/>
      <c r="M4" s="78"/>
      <c r="N4" s="78"/>
      <c r="O4" s="78"/>
      <c r="P4" s="78"/>
      <c r="Q4" s="78"/>
    </row>
    <row r="5" spans="1:18" ht="16.2" x14ac:dyDescent="0.3">
      <c r="A5" s="3"/>
      <c r="B5" s="3"/>
      <c r="C5" s="3"/>
      <c r="D5" s="3"/>
      <c r="E5" s="3"/>
      <c r="F5" s="3"/>
      <c r="G5" s="3"/>
      <c r="H5" s="3"/>
      <c r="I5" s="3"/>
      <c r="J5" s="3"/>
      <c r="K5" s="3"/>
      <c r="L5" s="3"/>
      <c r="M5" s="3"/>
      <c r="N5" s="3"/>
      <c r="O5" s="3"/>
      <c r="P5" s="3"/>
      <c r="Q5" s="3"/>
    </row>
    <row r="6" spans="1:18" ht="16.2" x14ac:dyDescent="0.3">
      <c r="A6" s="79" t="s">
        <v>97</v>
      </c>
      <c r="B6" s="79"/>
      <c r="C6" s="79"/>
      <c r="D6" s="79"/>
      <c r="E6" s="79"/>
      <c r="F6" s="79"/>
      <c r="G6" s="79"/>
      <c r="H6" s="79"/>
      <c r="I6" s="79"/>
      <c r="J6" s="79"/>
      <c r="K6" s="79"/>
      <c r="L6" s="79"/>
      <c r="M6" s="79"/>
      <c r="N6" s="79"/>
      <c r="O6" s="79"/>
      <c r="P6" s="79"/>
      <c r="Q6" s="79"/>
    </row>
    <row r="7" spans="1:18" ht="16.2" x14ac:dyDescent="0.3">
      <c r="C7" s="3"/>
      <c r="D7" s="3"/>
      <c r="E7" s="3"/>
      <c r="F7" s="3"/>
      <c r="G7" s="3"/>
      <c r="H7" s="3"/>
      <c r="I7" s="3"/>
      <c r="J7" s="3"/>
      <c r="K7" s="3"/>
      <c r="L7" s="3"/>
      <c r="M7" s="3"/>
      <c r="N7" s="3"/>
      <c r="O7" s="3"/>
      <c r="P7" s="3"/>
      <c r="Q7" s="3"/>
    </row>
    <row r="8" spans="1:18" ht="16.2" x14ac:dyDescent="0.3">
      <c r="A8" s="13"/>
      <c r="B8" s="13"/>
      <c r="C8" s="13"/>
      <c r="D8" s="13"/>
      <c r="E8" s="13"/>
      <c r="F8" s="13"/>
      <c r="G8" s="13"/>
      <c r="H8" s="13"/>
      <c r="I8" s="13"/>
      <c r="J8" s="13"/>
      <c r="K8" s="13"/>
      <c r="L8" s="36" t="s">
        <v>94</v>
      </c>
      <c r="M8" s="100" t="str">
        <f>IF(合計!M11="","",合計!M11)</f>
        <v/>
      </c>
      <c r="N8" s="100"/>
      <c r="O8" s="100"/>
      <c r="P8" s="100"/>
      <c r="Q8" s="100"/>
    </row>
    <row r="9" spans="1:18" ht="24" customHeight="1" x14ac:dyDescent="0.3">
      <c r="A9" s="51" t="s">
        <v>1</v>
      </c>
      <c r="B9" s="51"/>
      <c r="C9" s="51"/>
      <c r="D9" s="51"/>
      <c r="E9" s="80" t="s">
        <v>24</v>
      </c>
      <c r="F9" s="81"/>
      <c r="G9" s="81"/>
      <c r="H9" s="81"/>
      <c r="I9" s="81"/>
      <c r="J9" s="81"/>
      <c r="K9" s="81"/>
      <c r="L9" s="81"/>
      <c r="M9" s="81"/>
      <c r="N9" s="81"/>
      <c r="O9" s="81"/>
      <c r="P9" s="82"/>
      <c r="Q9" s="30" t="s">
        <v>2</v>
      </c>
    </row>
    <row r="10" spans="1:18" ht="24" customHeight="1" x14ac:dyDescent="0.3">
      <c r="A10" s="51" t="s">
        <v>3</v>
      </c>
      <c r="B10" s="51"/>
      <c r="C10" s="51"/>
      <c r="D10" s="51"/>
      <c r="E10" s="92">
        <f>合計!E13</f>
        <v>0</v>
      </c>
      <c r="F10" s="93"/>
      <c r="G10" s="93"/>
      <c r="H10" s="93"/>
      <c r="I10" s="93"/>
      <c r="J10" s="93"/>
      <c r="K10" s="93"/>
      <c r="L10" s="93"/>
      <c r="M10" s="93"/>
      <c r="N10" s="93"/>
      <c r="O10" s="93"/>
      <c r="P10" s="94"/>
      <c r="Q10" s="2"/>
    </row>
    <row r="11" spans="1:18" ht="30" customHeight="1" x14ac:dyDescent="0.3">
      <c r="A11" s="72" t="s">
        <v>4</v>
      </c>
      <c r="B11" s="72"/>
      <c r="C11" s="72"/>
      <c r="D11" s="72"/>
      <c r="E11" s="73">
        <f>合計!E14</f>
        <v>0</v>
      </c>
      <c r="F11" s="74"/>
      <c r="G11" s="74"/>
      <c r="H11" s="74"/>
      <c r="I11" s="74"/>
      <c r="J11" s="74"/>
      <c r="K11" s="74"/>
      <c r="L11" s="74"/>
      <c r="M11" s="74"/>
      <c r="N11" s="74"/>
      <c r="O11" s="74"/>
      <c r="P11" s="75"/>
      <c r="Q11" s="2"/>
    </row>
    <row r="12" spans="1:18" ht="24" customHeight="1" x14ac:dyDescent="0.3">
      <c r="A12" s="51" t="s">
        <v>5</v>
      </c>
      <c r="B12" s="51"/>
      <c r="C12" s="51"/>
      <c r="D12" s="51"/>
      <c r="E12" s="63"/>
      <c r="F12" s="64"/>
      <c r="G12" s="64"/>
      <c r="H12" s="64"/>
      <c r="I12" s="64"/>
      <c r="J12" s="64"/>
      <c r="K12" s="64"/>
      <c r="L12" s="64"/>
      <c r="M12" s="64"/>
      <c r="N12" s="64"/>
      <c r="O12" s="64"/>
      <c r="P12" s="65"/>
      <c r="Q12" s="2"/>
    </row>
    <row r="13" spans="1:18" ht="24" customHeight="1" x14ac:dyDescent="0.3">
      <c r="A13" s="51" t="s">
        <v>6</v>
      </c>
      <c r="B13" s="51"/>
      <c r="C13" s="51"/>
      <c r="D13" s="51"/>
      <c r="E13" s="73">
        <f>合計!E16</f>
        <v>0</v>
      </c>
      <c r="F13" s="74"/>
      <c r="G13" s="74"/>
      <c r="H13" s="74"/>
      <c r="I13" s="74"/>
      <c r="J13" s="74"/>
      <c r="K13" s="74"/>
      <c r="L13" s="74"/>
      <c r="M13" s="74"/>
      <c r="N13" s="74"/>
      <c r="O13" s="74"/>
      <c r="P13" s="75"/>
      <c r="Q13" s="2"/>
    </row>
    <row r="14" spans="1:18" ht="24" customHeight="1" x14ac:dyDescent="0.3">
      <c r="A14" s="51" t="s">
        <v>7</v>
      </c>
      <c r="B14" s="51"/>
      <c r="C14" s="51"/>
      <c r="D14" s="51"/>
      <c r="E14" s="89"/>
      <c r="F14" s="90"/>
      <c r="G14" s="90"/>
      <c r="H14" s="90"/>
      <c r="I14" s="90"/>
      <c r="J14" s="90"/>
      <c r="K14" s="90"/>
      <c r="L14" s="90"/>
      <c r="M14" s="90"/>
      <c r="N14" s="90"/>
      <c r="O14" s="90"/>
      <c r="P14" s="91"/>
      <c r="Q14" s="10" t="s">
        <v>23</v>
      </c>
    </row>
    <row r="15" spans="1:18" ht="24" customHeight="1" x14ac:dyDescent="0.3">
      <c r="A15" s="96" t="s">
        <v>37</v>
      </c>
      <c r="B15" s="97"/>
      <c r="C15" s="97"/>
      <c r="D15" s="98"/>
      <c r="E15" s="89"/>
      <c r="F15" s="90"/>
      <c r="G15" s="90"/>
      <c r="H15" s="90"/>
      <c r="I15" s="90"/>
      <c r="J15" s="90"/>
      <c r="K15" s="90"/>
      <c r="L15" s="90"/>
      <c r="M15" s="90"/>
      <c r="N15" s="90"/>
      <c r="O15" s="90"/>
      <c r="P15" s="91"/>
      <c r="Q15" s="31" t="s">
        <v>23</v>
      </c>
      <c r="R15" s="50" t="str">
        <f>IF(E15&gt;E14,"※「各月の送電または放電可能電力」が「設備容量」を超過している月があります。入力値を修正してください。","")</f>
        <v/>
      </c>
    </row>
    <row r="16" spans="1:18" ht="24" customHeight="1" x14ac:dyDescent="0.3">
      <c r="A16" s="51" t="s">
        <v>65</v>
      </c>
      <c r="B16" s="51"/>
      <c r="C16" s="51"/>
      <c r="D16" s="51"/>
      <c r="E16" s="86" t="e">
        <f>計算用!$Z$49</f>
        <v>#N/A</v>
      </c>
      <c r="F16" s="87"/>
      <c r="G16" s="87"/>
      <c r="H16" s="87"/>
      <c r="I16" s="87"/>
      <c r="J16" s="87"/>
      <c r="K16" s="87"/>
      <c r="L16" s="87"/>
      <c r="M16" s="87"/>
      <c r="N16" s="87"/>
      <c r="O16" s="87"/>
      <c r="P16" s="88"/>
      <c r="Q16" s="10" t="s">
        <v>66</v>
      </c>
    </row>
    <row r="17" spans="1:18" ht="24" customHeight="1" x14ac:dyDescent="0.3">
      <c r="A17" s="51" t="s">
        <v>64</v>
      </c>
      <c r="B17" s="51"/>
      <c r="C17" s="51"/>
      <c r="D17" s="51"/>
      <c r="E17" s="30" t="s">
        <v>11</v>
      </c>
      <c r="F17" s="30" t="s">
        <v>12</v>
      </c>
      <c r="G17" s="30" t="s">
        <v>13</v>
      </c>
      <c r="H17" s="30" t="s">
        <v>14</v>
      </c>
      <c r="I17" s="30" t="s">
        <v>15</v>
      </c>
      <c r="J17" s="30" t="s">
        <v>16</v>
      </c>
      <c r="K17" s="30" t="s">
        <v>17</v>
      </c>
      <c r="L17" s="30" t="s">
        <v>18</v>
      </c>
      <c r="M17" s="30" t="s">
        <v>19</v>
      </c>
      <c r="N17" s="30" t="s">
        <v>20</v>
      </c>
      <c r="O17" s="30" t="s">
        <v>21</v>
      </c>
      <c r="P17" s="30" t="s">
        <v>22</v>
      </c>
      <c r="Q17" s="2"/>
    </row>
    <row r="18" spans="1:18" ht="24" customHeight="1" x14ac:dyDescent="0.3">
      <c r="A18" s="51"/>
      <c r="B18" s="51"/>
      <c r="C18" s="51"/>
      <c r="D18" s="51"/>
      <c r="E18" s="25" t="e">
        <f>計算用!$AI4</f>
        <v>#N/A</v>
      </c>
      <c r="F18" s="25" t="e">
        <f>計算用!$AI5</f>
        <v>#N/A</v>
      </c>
      <c r="G18" s="25" t="e">
        <f>計算用!$AI6</f>
        <v>#N/A</v>
      </c>
      <c r="H18" s="25" t="e">
        <f>計算用!$AI7</f>
        <v>#N/A</v>
      </c>
      <c r="I18" s="25" t="e">
        <f>計算用!$AI8</f>
        <v>#N/A</v>
      </c>
      <c r="J18" s="25" t="e">
        <f>計算用!$AI9</f>
        <v>#N/A</v>
      </c>
      <c r="K18" s="25" t="e">
        <f>計算用!$AI10</f>
        <v>#N/A</v>
      </c>
      <c r="L18" s="25" t="e">
        <f>計算用!$AI11</f>
        <v>#N/A</v>
      </c>
      <c r="M18" s="25" t="e">
        <f>計算用!$AI12</f>
        <v>#N/A</v>
      </c>
      <c r="N18" s="25" t="e">
        <f>計算用!$AI13</f>
        <v>#N/A</v>
      </c>
      <c r="O18" s="25" t="e">
        <f>計算用!$AI14</f>
        <v>#N/A</v>
      </c>
      <c r="P18" s="25" t="e">
        <f>計算用!$AI15</f>
        <v>#N/A</v>
      </c>
      <c r="Q18" s="10" t="s">
        <v>66</v>
      </c>
    </row>
    <row r="19" spans="1:18" ht="24" customHeight="1" x14ac:dyDescent="0.3">
      <c r="A19" s="51" t="s">
        <v>8</v>
      </c>
      <c r="B19" s="51"/>
      <c r="C19" s="51"/>
      <c r="D19" s="51"/>
      <c r="E19" s="30" t="s">
        <v>11</v>
      </c>
      <c r="F19" s="30" t="s">
        <v>12</v>
      </c>
      <c r="G19" s="30" t="s">
        <v>13</v>
      </c>
      <c r="H19" s="30" t="s">
        <v>14</v>
      </c>
      <c r="I19" s="30" t="s">
        <v>15</v>
      </c>
      <c r="J19" s="30" t="s">
        <v>88</v>
      </c>
      <c r="K19" s="30" t="s">
        <v>17</v>
      </c>
      <c r="L19" s="30" t="s">
        <v>18</v>
      </c>
      <c r="M19" s="30" t="s">
        <v>19</v>
      </c>
      <c r="N19" s="30" t="s">
        <v>20</v>
      </c>
      <c r="O19" s="30" t="s">
        <v>21</v>
      </c>
      <c r="P19" s="30" t="s">
        <v>22</v>
      </c>
      <c r="Q19" s="2"/>
    </row>
    <row r="20" spans="1:18" ht="24" customHeight="1" x14ac:dyDescent="0.3">
      <c r="A20" s="51"/>
      <c r="B20" s="51"/>
      <c r="C20" s="51"/>
      <c r="D20" s="51"/>
      <c r="E20" s="15">
        <f>計算用!$AI$18</f>
        <v>0</v>
      </c>
      <c r="F20" s="15">
        <f>計算用!$AI$19</f>
        <v>0</v>
      </c>
      <c r="G20" s="15">
        <f>計算用!$AI$20</f>
        <v>0</v>
      </c>
      <c r="H20" s="15">
        <f>計算用!$AI$21</f>
        <v>0</v>
      </c>
      <c r="I20" s="15">
        <f>計算用!$AI$22</f>
        <v>0</v>
      </c>
      <c r="J20" s="15">
        <f>計算用!$AI$23</f>
        <v>0</v>
      </c>
      <c r="K20" s="15">
        <f>計算用!$AI$24</f>
        <v>0</v>
      </c>
      <c r="L20" s="15">
        <f>計算用!$AI$25</f>
        <v>0</v>
      </c>
      <c r="M20" s="15">
        <f>計算用!$AI$26</f>
        <v>0</v>
      </c>
      <c r="N20" s="15">
        <f>計算用!$AI$27</f>
        <v>0</v>
      </c>
      <c r="O20" s="15">
        <f>計算用!$AI$28</f>
        <v>0</v>
      </c>
      <c r="P20" s="15">
        <f>計算用!$AI$29</f>
        <v>0</v>
      </c>
      <c r="Q20" s="10" t="s">
        <v>23</v>
      </c>
    </row>
    <row r="21" spans="1:18" ht="24" customHeight="1" x14ac:dyDescent="0.3">
      <c r="A21" s="51" t="s">
        <v>9</v>
      </c>
      <c r="B21" s="51"/>
      <c r="C21" s="51"/>
      <c r="D21" s="51"/>
      <c r="E21" s="58" t="e">
        <f>ROUND(計算用!$Z$47,0)</f>
        <v>#N/A</v>
      </c>
      <c r="F21" s="59"/>
      <c r="G21" s="59"/>
      <c r="H21" s="59"/>
      <c r="I21" s="59"/>
      <c r="J21" s="59"/>
      <c r="K21" s="59"/>
      <c r="L21" s="59"/>
      <c r="M21" s="59"/>
      <c r="N21" s="59"/>
      <c r="O21" s="59"/>
      <c r="P21" s="60"/>
      <c r="Q21" s="10" t="s">
        <v>23</v>
      </c>
    </row>
    <row r="22" spans="1:18" ht="24" customHeight="1" x14ac:dyDescent="0.3">
      <c r="A22" s="61" t="s">
        <v>87</v>
      </c>
      <c r="B22" s="62"/>
      <c r="C22" s="62"/>
      <c r="D22" s="62"/>
      <c r="E22" s="30" t="s">
        <v>11</v>
      </c>
      <c r="F22" s="30" t="s">
        <v>12</v>
      </c>
      <c r="G22" s="30" t="s">
        <v>13</v>
      </c>
      <c r="H22" s="30" t="s">
        <v>14</v>
      </c>
      <c r="I22" s="30" t="s">
        <v>15</v>
      </c>
      <c r="J22" s="30" t="s">
        <v>16</v>
      </c>
      <c r="K22" s="30" t="s">
        <v>17</v>
      </c>
      <c r="L22" s="30" t="s">
        <v>18</v>
      </c>
      <c r="M22" s="30" t="s">
        <v>19</v>
      </c>
      <c r="N22" s="30" t="s">
        <v>20</v>
      </c>
      <c r="O22" s="30" t="s">
        <v>21</v>
      </c>
      <c r="P22" s="30" t="s">
        <v>22</v>
      </c>
      <c r="Q22" s="2"/>
    </row>
    <row r="23" spans="1:18" ht="24" customHeight="1" x14ac:dyDescent="0.3">
      <c r="A23" s="62"/>
      <c r="B23" s="62"/>
      <c r="C23" s="62"/>
      <c r="D23" s="62"/>
      <c r="E23" s="32"/>
      <c r="F23" s="32"/>
      <c r="G23" s="32"/>
      <c r="H23" s="32"/>
      <c r="I23" s="32"/>
      <c r="J23" s="32"/>
      <c r="K23" s="32"/>
      <c r="L23" s="32"/>
      <c r="M23" s="32"/>
      <c r="N23" s="32"/>
      <c r="O23" s="32"/>
      <c r="P23" s="32"/>
      <c r="Q23" s="31" t="s">
        <v>23</v>
      </c>
      <c r="R23" s="34" t="str">
        <f>IF(OR(E23&gt;E15,F23&gt;E15,G23&gt;E15,H23&gt;E15,I23&gt;E15,J23&gt;E15,K23&gt;E15,L23&gt;E15,M23&gt;E15,N23&gt;E15,O23&gt;E15,P23&gt;E15),"※「提供できる各月の送電可能電力」が「送電可能電力」を超過している月があります。入力値を修正してください。","")</f>
        <v/>
      </c>
    </row>
    <row r="24" spans="1:18" ht="24" customHeight="1" x14ac:dyDescent="0.3">
      <c r="A24" s="72" t="s">
        <v>67</v>
      </c>
      <c r="B24" s="51"/>
      <c r="C24" s="51"/>
      <c r="D24" s="51"/>
      <c r="E24" s="30" t="s">
        <v>11</v>
      </c>
      <c r="F24" s="30" t="s">
        <v>12</v>
      </c>
      <c r="G24" s="30" t="s">
        <v>13</v>
      </c>
      <c r="H24" s="30" t="s">
        <v>14</v>
      </c>
      <c r="I24" s="30" t="s">
        <v>15</v>
      </c>
      <c r="J24" s="30" t="s">
        <v>16</v>
      </c>
      <c r="K24" s="30" t="s">
        <v>17</v>
      </c>
      <c r="L24" s="30" t="s">
        <v>18</v>
      </c>
      <c r="M24" s="30" t="s">
        <v>19</v>
      </c>
      <c r="N24" s="30" t="s">
        <v>20</v>
      </c>
      <c r="O24" s="30" t="s">
        <v>21</v>
      </c>
      <c r="P24" s="30" t="s">
        <v>22</v>
      </c>
      <c r="Q24" s="2"/>
    </row>
    <row r="25" spans="1:18" ht="24" customHeight="1" x14ac:dyDescent="0.3">
      <c r="A25" s="51"/>
      <c r="B25" s="51"/>
      <c r="C25" s="51"/>
      <c r="D25" s="51"/>
      <c r="E25" s="15">
        <f>ROUND(計算用!$AI$32,0)</f>
        <v>0</v>
      </c>
      <c r="F25" s="15">
        <f>ROUND(計算用!$AI$33,0)</f>
        <v>0</v>
      </c>
      <c r="G25" s="15">
        <f>ROUND(計算用!$AI$34,0)</f>
        <v>0</v>
      </c>
      <c r="H25" s="15">
        <f>ROUND(計算用!$AI$35,0)</f>
        <v>0</v>
      </c>
      <c r="I25" s="15">
        <f>ROUND(計算用!$AI$36,0)</f>
        <v>0</v>
      </c>
      <c r="J25" s="15">
        <f>ROUND(計算用!$AI$37,0)</f>
        <v>0</v>
      </c>
      <c r="K25" s="15">
        <f>ROUND(計算用!$AI$38,0)</f>
        <v>0</v>
      </c>
      <c r="L25" s="15">
        <f>ROUND(計算用!$AI$39,0)</f>
        <v>0</v>
      </c>
      <c r="M25" s="15">
        <f>ROUND(計算用!$AI$40,0)</f>
        <v>0</v>
      </c>
      <c r="N25" s="15">
        <f>ROUND(計算用!$AI$41,0)</f>
        <v>0</v>
      </c>
      <c r="O25" s="15">
        <f>ROUND(計算用!$AI$42,0)</f>
        <v>0</v>
      </c>
      <c r="P25" s="15">
        <f>ROUND(計算用!$AI$43,0)</f>
        <v>0</v>
      </c>
      <c r="Q25" s="10" t="s">
        <v>23</v>
      </c>
    </row>
    <row r="26" spans="1:18" ht="24" customHeight="1" x14ac:dyDescent="0.3">
      <c r="A26" s="51" t="s">
        <v>10</v>
      </c>
      <c r="B26" s="51"/>
      <c r="C26" s="51"/>
      <c r="D26" s="51"/>
      <c r="E26" s="52">
        <f>IFERROR(ROUND(AVERAGE('入力シート(水力)'!E23:P23)*計算用!$Z$49,0),0)</f>
        <v>0</v>
      </c>
      <c r="F26" s="53"/>
      <c r="G26" s="53"/>
      <c r="H26" s="53"/>
      <c r="I26" s="53"/>
      <c r="J26" s="53"/>
      <c r="K26" s="53"/>
      <c r="L26" s="53"/>
      <c r="M26" s="53"/>
      <c r="N26" s="53"/>
      <c r="O26" s="53"/>
      <c r="P26" s="54"/>
      <c r="Q26" s="10" t="s">
        <v>23</v>
      </c>
    </row>
    <row r="27" spans="1:18" x14ac:dyDescent="0.3">
      <c r="A27" s="1" t="s">
        <v>25</v>
      </c>
    </row>
    <row r="28" spans="1:18" x14ac:dyDescent="0.3">
      <c r="A28" s="1" t="s">
        <v>105</v>
      </c>
      <c r="B28" s="16"/>
      <c r="C28" s="16"/>
      <c r="D28" s="16"/>
      <c r="E28" s="16"/>
    </row>
    <row r="29" spans="1:18" x14ac:dyDescent="0.3">
      <c r="A29" s="16"/>
      <c r="B29" s="16" t="s">
        <v>60</v>
      </c>
      <c r="C29" s="16"/>
      <c r="D29" s="16"/>
      <c r="E29" s="16"/>
    </row>
    <row r="30" spans="1:18" x14ac:dyDescent="0.3">
      <c r="A30" s="16"/>
      <c r="B30" s="16" t="s">
        <v>51</v>
      </c>
      <c r="C30" s="16"/>
      <c r="D30" s="16"/>
      <c r="E30" s="16"/>
    </row>
    <row r="31" spans="1:18" x14ac:dyDescent="0.3">
      <c r="A31" s="16"/>
      <c r="B31" s="16" t="s">
        <v>52</v>
      </c>
      <c r="C31" s="16"/>
      <c r="D31" s="16"/>
      <c r="E31" s="16"/>
    </row>
    <row r="32" spans="1:18" x14ac:dyDescent="0.3">
      <c r="A32" s="16"/>
      <c r="B32" s="16" t="s">
        <v>104</v>
      </c>
      <c r="C32" s="16"/>
      <c r="D32" s="16"/>
      <c r="E32" s="16"/>
    </row>
    <row r="33" spans="1:5" x14ac:dyDescent="0.3">
      <c r="A33" s="16"/>
      <c r="B33" s="16" t="s">
        <v>53</v>
      </c>
      <c r="C33" s="16"/>
      <c r="D33" s="16"/>
      <c r="E33" s="16"/>
    </row>
    <row r="34" spans="1:5" x14ac:dyDescent="0.3">
      <c r="A34" s="16"/>
      <c r="B34" s="16" t="s">
        <v>101</v>
      </c>
      <c r="C34" s="16"/>
      <c r="D34" s="16"/>
      <c r="E34" s="16"/>
    </row>
    <row r="35" spans="1:5" x14ac:dyDescent="0.3">
      <c r="A35" s="16"/>
      <c r="B35" s="16" t="s">
        <v>102</v>
      </c>
      <c r="C35" s="16"/>
      <c r="D35" s="16"/>
      <c r="E35" s="16"/>
    </row>
    <row r="36" spans="1:5" x14ac:dyDescent="0.3">
      <c r="A36" s="16"/>
      <c r="B36" s="16" t="s">
        <v>80</v>
      </c>
      <c r="C36" s="16"/>
      <c r="D36" s="16"/>
      <c r="E36" s="16"/>
    </row>
    <row r="37" spans="1:5" x14ac:dyDescent="0.3">
      <c r="A37" s="16"/>
      <c r="B37" s="16" t="s">
        <v>62</v>
      </c>
      <c r="C37" s="16"/>
      <c r="D37" s="16"/>
      <c r="E37" s="16"/>
    </row>
    <row r="38" spans="1:5" x14ac:dyDescent="0.3">
      <c r="A38" s="16"/>
      <c r="B38" s="16" t="s">
        <v>61</v>
      </c>
      <c r="C38" s="16"/>
      <c r="D38" s="16"/>
      <c r="E38" s="16"/>
    </row>
    <row r="39" spans="1:5" x14ac:dyDescent="0.3">
      <c r="A39" s="16"/>
      <c r="B39" s="16" t="s">
        <v>107</v>
      </c>
      <c r="C39" s="16"/>
      <c r="D39" s="16"/>
      <c r="E39" s="16"/>
    </row>
    <row r="40" spans="1:5" x14ac:dyDescent="0.3">
      <c r="A40" s="16"/>
      <c r="B40" s="16" t="s">
        <v>108</v>
      </c>
      <c r="C40" s="16"/>
      <c r="D40" s="16"/>
      <c r="E40" s="16"/>
    </row>
    <row r="41" spans="1:5" x14ac:dyDescent="0.3">
      <c r="A41" s="16"/>
      <c r="B41" s="16"/>
      <c r="C41" s="16"/>
      <c r="D41" s="16"/>
      <c r="E41" s="16"/>
    </row>
    <row r="42" spans="1:5" x14ac:dyDescent="0.3">
      <c r="A42" s="1" t="s">
        <v>106</v>
      </c>
      <c r="B42" s="16"/>
      <c r="C42" s="16"/>
      <c r="D42" s="16"/>
      <c r="E42" s="16"/>
    </row>
    <row r="43" spans="1:5" x14ac:dyDescent="0.3">
      <c r="A43" s="16"/>
      <c r="B43" s="16" t="s">
        <v>103</v>
      </c>
      <c r="C43" s="16"/>
      <c r="D43" s="16"/>
      <c r="E43" s="16"/>
    </row>
    <row r="44" spans="1:5" x14ac:dyDescent="0.3">
      <c r="A44" s="16"/>
      <c r="B44" s="16" t="s">
        <v>81</v>
      </c>
      <c r="C44" s="16"/>
      <c r="D44" s="16"/>
      <c r="E44" s="16"/>
    </row>
    <row r="45" spans="1:5" x14ac:dyDescent="0.3">
      <c r="A45" s="16"/>
      <c r="B45" s="16" t="s">
        <v>82</v>
      </c>
      <c r="C45" s="16"/>
      <c r="D45" s="16"/>
      <c r="E45" s="16"/>
    </row>
    <row r="46" spans="1:5" x14ac:dyDescent="0.3">
      <c r="A46" s="16"/>
      <c r="B46" s="16"/>
      <c r="C46" s="16"/>
      <c r="D46" s="16"/>
      <c r="E46" s="16"/>
    </row>
  </sheetData>
  <sheetProtection algorithmName="SHA-512" hashValue="OTCRUKLUnVi5+fCK120zmDs6qUtBftaKZ6h1YL2L0VIA9dHYkEHIm+Efn7G+yCZi/cLwhMbCNbxz9dQXMHt08g==" saltValue="tx+YYZ66TefVNMlaW7GLfQ==" spinCount="100000" sheet="1" objects="1" scenarios="1"/>
  <protectedRanges>
    <protectedRange algorithmName="SHA-512" hashValue="jH4hmw/IV+e7oqix8nrsCcukAgGDRgAp2tBWgh9uFdHBIzSof9b9OAxuo6mPvEmLbRNnqryvXShw+IxCZB0RTA==" saltValue="iq9uKAKxmwVIjFPpT+r03A==" spinCount="100000" sqref="E23:P23" name="範囲2"/>
    <protectedRange algorithmName="SHA-512" hashValue="FpQRJ41t9fSP5TQVECcfIxCurDoxHLO/sThDrO1L+nkl1d9WjYoJztRwtMVa4riqmwUhjcCbi4p/diNgbX+yAg==" saltValue="1iAb/oR3Eq5+Qxo3ZbwqAw==" spinCount="100000" sqref="E14:P15" name="範囲1"/>
  </protectedRanges>
  <dataConsolidate/>
  <mergeCells count="29">
    <mergeCell ref="A2:B2"/>
    <mergeCell ref="A4:Q4"/>
    <mergeCell ref="A6:Q6"/>
    <mergeCell ref="M8:Q8"/>
    <mergeCell ref="A9:D9"/>
    <mergeCell ref="E9:P9"/>
    <mergeCell ref="C2:D2"/>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0" priority="6" operator="greaterThan">
      <formula>$E$21</formula>
    </cfRule>
  </conditionalFormatting>
  <dataValidations count="2">
    <dataValidation type="whole" allowBlank="1" showInputMessage="1" showErrorMessage="1" error="期待容量以下の整数値で入力してください" sqref="E26:P26" xr:uid="{A74606FF-7116-4D04-B8E0-85B6CB3527ED}">
      <formula1>0</formula1>
      <formula2>E21</formula2>
    </dataValidation>
    <dataValidation type="list" allowBlank="1" showInputMessage="1" showErrorMessage="1" sqref="E12:P12" xr:uid="{CC79DE52-32D8-4927-AB0F-D70D4CCF3EC4}">
      <formula1>"一般（自流式）,一般（貯水式）"</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K20" sqref="K2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78</v>
      </c>
    </row>
    <row r="3" spans="2:3" x14ac:dyDescent="0.3">
      <c r="B3" s="1" t="s">
        <v>68</v>
      </c>
      <c r="C3" s="26" t="s">
        <v>114</v>
      </c>
    </row>
    <row r="4" spans="2:3" x14ac:dyDescent="0.3">
      <c r="B4" s="1" t="s">
        <v>68</v>
      </c>
      <c r="C4" s="26"/>
    </row>
    <row r="5" spans="2:3" x14ac:dyDescent="0.3">
      <c r="C5" s="26"/>
    </row>
    <row r="7" spans="2:3" x14ac:dyDescent="0.3">
      <c r="B7" s="1" t="s">
        <v>69</v>
      </c>
    </row>
    <row r="8" spans="2:3" x14ac:dyDescent="0.3">
      <c r="C8" s="26" t="s">
        <v>70</v>
      </c>
    </row>
    <row r="9" spans="2:3" x14ac:dyDescent="0.3">
      <c r="C9" s="26" t="s">
        <v>71</v>
      </c>
    </row>
    <row r="10" spans="2:3" x14ac:dyDescent="0.3">
      <c r="C10" s="26" t="s">
        <v>72</v>
      </c>
    </row>
    <row r="11" spans="2:3" x14ac:dyDescent="0.3">
      <c r="C11" s="26" t="s">
        <v>73</v>
      </c>
    </row>
    <row r="12" spans="2:3" x14ac:dyDescent="0.3">
      <c r="C12" s="26" t="s">
        <v>77</v>
      </c>
    </row>
    <row r="13" spans="2:3" x14ac:dyDescent="0.3">
      <c r="C13" s="26" t="s">
        <v>74</v>
      </c>
    </row>
    <row r="14" spans="2:3" x14ac:dyDescent="0.3">
      <c r="C14" s="26" t="s">
        <v>75</v>
      </c>
    </row>
    <row r="15" spans="2:3" x14ac:dyDescent="0.3">
      <c r="C15" s="26" t="s">
        <v>76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記載例(合計)</vt:lpstr>
      <vt:lpstr>記載例(太陽光)</vt:lpstr>
      <vt:lpstr>記載例(風力)</vt:lpstr>
      <vt:lpstr>記載例(水力)</vt:lpstr>
      <vt:lpstr>合計</vt:lpstr>
      <vt:lpstr>入力シート(太陽光)</vt:lpstr>
      <vt:lpstr>入力シート(風力)</vt:lpstr>
      <vt:lpstr>入力シート(水力)</vt:lpstr>
      <vt:lpstr>webにUP時は非表示にする⇒</vt:lpstr>
      <vt:lpstr>計算用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2025-09-02T12:39:28Z</dcterms:modified>
</cp:coreProperties>
</file>