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filterPrivacy="1" codeName="ThisWorkbook" defaultThemeVersion="124226"/>
  <xr:revisionPtr revIDLastSave="0" documentId="13_ncr:1_{650108A1-767A-4180-A9DF-BA0855F90946}" xr6:coauthVersionLast="36" xr6:coauthVersionMax="36" xr10:uidLastSave="{00000000-0000-0000-0000-000000000000}"/>
  <workbookProtection workbookAlgorithmName="SHA-512" workbookHashValue="gdB/kvDfXXPWiPbvgnOmZgr7dWkvm73hykvuPioR3W6SnaYuQhH40Bq7H/0XOjWTIC8Sz75WGGVb08F+fm0RFQ==" workbookSaltValue="wE8/vrA9v5kk2wfnBy538g==" workbookSpinCount="100000" lockStructure="1"/>
  <bookViews>
    <workbookView xWindow="0" yWindow="0" windowWidth="11940" windowHeight="9555" tabRatio="897" activeTab="4" xr2:uid="{F1085EBB-77C9-4A19-A1EE-916A26B3BCE8}"/>
  </bookViews>
  <sheets>
    <sheet name="記載例(合計)" sheetId="10" r:id="rId1"/>
    <sheet name="記載例(太陽光)" sheetId="11" r:id="rId2"/>
    <sheet name="記載例(風力)" sheetId="12" r:id="rId3"/>
    <sheet name="記載例(水力)" sheetId="13" r:id="rId4"/>
    <sheet name="合計" sheetId="9" r:id="rId5"/>
    <sheet name="入力シート(太陽光)" sheetId="18" r:id="rId6"/>
    <sheet name="入力シート(風力)" sheetId="19" r:id="rId7"/>
    <sheet name="入力シート(水力)" sheetId="20" r:id="rId8"/>
    <sheet name="webにUP時は非表示にする⇒" sheetId="17" state="hidden" r:id="rId9"/>
    <sheet name="入力(太陽光)" sheetId="1" state="hidden" r:id="rId10"/>
    <sheet name="入力(風力)" sheetId="7" state="hidden" r:id="rId11"/>
    <sheet name="入力(水力)" sheetId="8" state="hidden" r:id="rId12"/>
    <sheet name="計算用(太陽光)" sheetId="2" state="hidden" r:id="rId13"/>
    <sheet name="計算用(風力)" sheetId="5" state="hidden" r:id="rId14"/>
    <sheet name="計算用(水力)" sheetId="6" state="hidden" r:id="rId15"/>
    <sheet name="計算用(記載例太陽光)" sheetId="14" state="hidden" r:id="rId16"/>
    <sheet name="計算用(記載例風力)" sheetId="15" state="hidden" r:id="rId17"/>
    <sheet name="計算用(記載例水力)" sheetId="16" state="hidden" r:id="rId18"/>
  </sheets>
  <calcPr calcId="191029"/>
</workbook>
</file>

<file path=xl/calcChain.xml><?xml version="1.0" encoding="utf-8"?>
<calcChain xmlns="http://schemas.openxmlformats.org/spreadsheetml/2006/main">
  <c r="R81" i="16" l="1"/>
  <c r="E26" i="13" s="1"/>
  <c r="R81" i="15"/>
  <c r="E26" i="12" s="1"/>
  <c r="R81" i="14"/>
  <c r="E26" i="11" s="1"/>
  <c r="B83" i="16" l="1"/>
  <c r="E16" i="13" s="1"/>
  <c r="B83" i="15"/>
  <c r="E16" i="12" s="1"/>
  <c r="B83" i="14"/>
  <c r="B81" i="14" s="1"/>
  <c r="E21" i="11" s="1"/>
  <c r="B81" i="15" l="1"/>
  <c r="E21" i="12" s="1"/>
  <c r="E16" i="11"/>
  <c r="B81" i="16"/>
  <c r="E21" i="13" s="1"/>
  <c r="E12" i="8"/>
  <c r="E12" i="7"/>
  <c r="E12" i="1"/>
  <c r="E14" i="8"/>
  <c r="E14" i="7"/>
  <c r="E13" i="18" l="1"/>
  <c r="E13" i="1" s="1"/>
  <c r="B83" i="2" s="1"/>
  <c r="E16" i="18" l="1"/>
  <c r="E16" i="1"/>
  <c r="E14" i="1"/>
  <c r="P23" i="8"/>
  <c r="O23" i="8"/>
  <c r="N23" i="8"/>
  <c r="M23" i="8"/>
  <c r="L23" i="8"/>
  <c r="K23" i="8"/>
  <c r="J23" i="8"/>
  <c r="I23" i="8"/>
  <c r="H23" i="8"/>
  <c r="G23" i="8"/>
  <c r="F23" i="8"/>
  <c r="E23" i="8"/>
  <c r="E15" i="8"/>
  <c r="P23" i="7"/>
  <c r="O23" i="7"/>
  <c r="N23" i="7"/>
  <c r="M23" i="7"/>
  <c r="L23" i="7"/>
  <c r="K23" i="7"/>
  <c r="J23" i="7"/>
  <c r="I23" i="7"/>
  <c r="H23" i="7"/>
  <c r="G23" i="7"/>
  <c r="F23" i="7"/>
  <c r="E23" i="7"/>
  <c r="E15" i="7"/>
  <c r="P23" i="1"/>
  <c r="O23" i="1"/>
  <c r="N23" i="1"/>
  <c r="M23" i="1"/>
  <c r="L23" i="1"/>
  <c r="K23" i="1"/>
  <c r="J23" i="1"/>
  <c r="I23" i="1"/>
  <c r="H23" i="1"/>
  <c r="G23" i="1"/>
  <c r="F23" i="1"/>
  <c r="E23" i="1"/>
  <c r="E15" i="1"/>
  <c r="B81" i="2" s="1"/>
  <c r="E13" i="20"/>
  <c r="E13" i="8" s="1"/>
  <c r="B83" i="6" s="1"/>
  <c r="E11" i="20"/>
  <c r="E11" i="8" s="1"/>
  <c r="E10" i="20"/>
  <c r="E10" i="8" s="1"/>
  <c r="M8" i="20"/>
  <c r="E13" i="19"/>
  <c r="E13" i="7" s="1"/>
  <c r="B83" i="5" s="1"/>
  <c r="E11" i="19"/>
  <c r="E11" i="7" s="1"/>
  <c r="E10" i="19"/>
  <c r="E10" i="7" s="1"/>
  <c r="M8" i="19"/>
  <c r="E11" i="18"/>
  <c r="E11" i="1" s="1"/>
  <c r="E10" i="18"/>
  <c r="E10" i="1" s="1"/>
  <c r="M8" i="18"/>
  <c r="E16" i="19" l="1"/>
  <c r="E16" i="7"/>
  <c r="E16" i="20"/>
  <c r="E16" i="8"/>
  <c r="B81" i="5"/>
  <c r="E21" i="7" s="1"/>
  <c r="B81" i="6"/>
  <c r="E21" i="20" s="1"/>
  <c r="R81" i="5"/>
  <c r="E26" i="7" s="1"/>
  <c r="R81" i="6"/>
  <c r="R81" i="2"/>
  <c r="E21" i="18"/>
  <c r="E21" i="1"/>
  <c r="T79" i="16"/>
  <c r="T79" i="15"/>
  <c r="T79" i="14"/>
  <c r="D79" i="14"/>
  <c r="T79" i="6"/>
  <c r="T79" i="5"/>
  <c r="E21" i="8" l="1"/>
  <c r="E26" i="19"/>
  <c r="E21" i="19"/>
  <c r="E26" i="8"/>
  <c r="E26" i="20"/>
  <c r="E26" i="1"/>
  <c r="E26" i="18"/>
  <c r="T79" i="2"/>
  <c r="J31" i="16"/>
  <c r="I31" i="16"/>
  <c r="H31" i="16"/>
  <c r="G31" i="16"/>
  <c r="F31" i="16"/>
  <c r="E31" i="16"/>
  <c r="D31" i="16"/>
  <c r="C31" i="16"/>
  <c r="N31" i="16" s="1"/>
  <c r="B31" i="16"/>
  <c r="J30" i="16"/>
  <c r="I30" i="16"/>
  <c r="H30" i="16"/>
  <c r="G30" i="16"/>
  <c r="F30" i="16"/>
  <c r="E30" i="16"/>
  <c r="D30" i="16"/>
  <c r="C30" i="16"/>
  <c r="N30" i="16" s="1"/>
  <c r="B30" i="16"/>
  <c r="J29" i="16"/>
  <c r="I29" i="16"/>
  <c r="H29" i="16"/>
  <c r="G29" i="16"/>
  <c r="F29" i="16"/>
  <c r="E29" i="16"/>
  <c r="D29" i="16"/>
  <c r="C29" i="16"/>
  <c r="N29" i="16" s="1"/>
  <c r="B29" i="16"/>
  <c r="J28" i="16"/>
  <c r="I28" i="16"/>
  <c r="H28" i="16"/>
  <c r="G28" i="16"/>
  <c r="F28" i="16"/>
  <c r="E28" i="16"/>
  <c r="D28" i="16"/>
  <c r="C28" i="16"/>
  <c r="N28" i="16" s="1"/>
  <c r="B28" i="16"/>
  <c r="J27" i="16"/>
  <c r="I27" i="16"/>
  <c r="H27" i="16"/>
  <c r="G27" i="16"/>
  <c r="F27" i="16"/>
  <c r="E27" i="16"/>
  <c r="D27" i="16"/>
  <c r="C27" i="16"/>
  <c r="N27" i="16" s="1"/>
  <c r="B27" i="16"/>
  <c r="J26" i="16"/>
  <c r="I26" i="16"/>
  <c r="H26" i="16"/>
  <c r="G26" i="16"/>
  <c r="F26" i="16"/>
  <c r="E26" i="16"/>
  <c r="D26" i="16"/>
  <c r="C26" i="16"/>
  <c r="N26" i="16" s="1"/>
  <c r="B26" i="16"/>
  <c r="J25" i="16"/>
  <c r="I25" i="16"/>
  <c r="H25" i="16"/>
  <c r="G25" i="16"/>
  <c r="F25" i="16"/>
  <c r="E25" i="16"/>
  <c r="D25" i="16"/>
  <c r="C25" i="16"/>
  <c r="N25" i="16" s="1"/>
  <c r="B25" i="16"/>
  <c r="J24" i="16"/>
  <c r="I24" i="16"/>
  <c r="H24" i="16"/>
  <c r="G24" i="16"/>
  <c r="F24" i="16"/>
  <c r="E24" i="16"/>
  <c r="D24" i="16"/>
  <c r="C24" i="16"/>
  <c r="N24" i="16" s="1"/>
  <c r="B24" i="16"/>
  <c r="J23" i="16"/>
  <c r="I23" i="16"/>
  <c r="H23" i="16"/>
  <c r="G23" i="16"/>
  <c r="F23" i="16"/>
  <c r="E23" i="16"/>
  <c r="D23" i="16"/>
  <c r="C23" i="16"/>
  <c r="N23" i="16" s="1"/>
  <c r="B23" i="16"/>
  <c r="J22" i="16"/>
  <c r="I22" i="16"/>
  <c r="H22" i="16"/>
  <c r="G22" i="16"/>
  <c r="F22" i="16"/>
  <c r="E22" i="16"/>
  <c r="D22" i="16"/>
  <c r="C22" i="16"/>
  <c r="N22" i="16" s="1"/>
  <c r="B22" i="16"/>
  <c r="J21" i="16"/>
  <c r="I21" i="16"/>
  <c r="H21" i="16"/>
  <c r="G21" i="16"/>
  <c r="F21" i="16"/>
  <c r="E21" i="16"/>
  <c r="D21" i="16"/>
  <c r="C21" i="16"/>
  <c r="N21" i="16" s="1"/>
  <c r="B21" i="16"/>
  <c r="J20" i="16"/>
  <c r="I20" i="16"/>
  <c r="H20" i="16"/>
  <c r="G20" i="16"/>
  <c r="F20" i="16"/>
  <c r="E20" i="16"/>
  <c r="D20" i="16"/>
  <c r="C20" i="16"/>
  <c r="N20" i="16" s="1"/>
  <c r="B20" i="16"/>
  <c r="B17" i="14"/>
  <c r="J31" i="15"/>
  <c r="I31" i="15"/>
  <c r="H31" i="15"/>
  <c r="G31" i="15"/>
  <c r="F31" i="15"/>
  <c r="E31" i="15"/>
  <c r="D31" i="15"/>
  <c r="C31" i="15"/>
  <c r="N31" i="15" s="1"/>
  <c r="B31" i="15"/>
  <c r="J30" i="15"/>
  <c r="I30" i="15"/>
  <c r="H30" i="15"/>
  <c r="G30" i="15"/>
  <c r="F30" i="15"/>
  <c r="E30" i="15"/>
  <c r="D30" i="15"/>
  <c r="C30" i="15"/>
  <c r="N30" i="15" s="1"/>
  <c r="B30" i="15"/>
  <c r="J29" i="15"/>
  <c r="I29" i="15"/>
  <c r="H29" i="15"/>
  <c r="G29" i="15"/>
  <c r="F29" i="15"/>
  <c r="E29" i="15"/>
  <c r="D29" i="15"/>
  <c r="C29" i="15"/>
  <c r="N29" i="15" s="1"/>
  <c r="B29" i="15"/>
  <c r="J28" i="15"/>
  <c r="I28" i="15"/>
  <c r="H28" i="15"/>
  <c r="G28" i="15"/>
  <c r="F28" i="15"/>
  <c r="E28" i="15"/>
  <c r="D28" i="15"/>
  <c r="C28" i="15"/>
  <c r="N28" i="15" s="1"/>
  <c r="B28" i="15"/>
  <c r="J27" i="15"/>
  <c r="I27" i="15"/>
  <c r="H27" i="15"/>
  <c r="G27" i="15"/>
  <c r="F27" i="15"/>
  <c r="E27" i="15"/>
  <c r="D27" i="15"/>
  <c r="C27" i="15"/>
  <c r="N27" i="15" s="1"/>
  <c r="B27" i="15"/>
  <c r="J26" i="15"/>
  <c r="I26" i="15"/>
  <c r="H26" i="15"/>
  <c r="G26" i="15"/>
  <c r="F26" i="15"/>
  <c r="E26" i="15"/>
  <c r="D26" i="15"/>
  <c r="C26" i="15"/>
  <c r="N26" i="15" s="1"/>
  <c r="B26" i="15"/>
  <c r="J25" i="15"/>
  <c r="I25" i="15"/>
  <c r="H25" i="15"/>
  <c r="G25" i="15"/>
  <c r="F25" i="15"/>
  <c r="E25" i="15"/>
  <c r="D25" i="15"/>
  <c r="C25" i="15"/>
  <c r="N25" i="15" s="1"/>
  <c r="B25" i="15"/>
  <c r="J24" i="15"/>
  <c r="I24" i="15"/>
  <c r="H24" i="15"/>
  <c r="G24" i="15"/>
  <c r="F24" i="15"/>
  <c r="E24" i="15"/>
  <c r="D24" i="15"/>
  <c r="C24" i="15"/>
  <c r="N24" i="15" s="1"/>
  <c r="B24" i="15"/>
  <c r="J23" i="15"/>
  <c r="I23" i="15"/>
  <c r="H23" i="15"/>
  <c r="G23" i="15"/>
  <c r="F23" i="15"/>
  <c r="E23" i="15"/>
  <c r="D23" i="15"/>
  <c r="C23" i="15"/>
  <c r="N23" i="15" s="1"/>
  <c r="B23" i="15"/>
  <c r="J22" i="15"/>
  <c r="I22" i="15"/>
  <c r="H22" i="15"/>
  <c r="G22" i="15"/>
  <c r="F22" i="15"/>
  <c r="E22" i="15"/>
  <c r="D22" i="15"/>
  <c r="C22" i="15"/>
  <c r="N22" i="15" s="1"/>
  <c r="B22" i="15"/>
  <c r="J21" i="15"/>
  <c r="I21" i="15"/>
  <c r="H21" i="15"/>
  <c r="G21" i="15"/>
  <c r="F21" i="15"/>
  <c r="E21" i="15"/>
  <c r="D21" i="15"/>
  <c r="C21" i="15"/>
  <c r="N21" i="15" s="1"/>
  <c r="B21" i="15"/>
  <c r="J20" i="15"/>
  <c r="I20" i="15"/>
  <c r="H20" i="15"/>
  <c r="G20" i="15"/>
  <c r="F20" i="15"/>
  <c r="E20" i="15"/>
  <c r="D20" i="15"/>
  <c r="C20" i="15"/>
  <c r="N20" i="15" s="1"/>
  <c r="B20" i="15"/>
  <c r="J31" i="14"/>
  <c r="I31" i="14"/>
  <c r="H31" i="14"/>
  <c r="G31" i="14"/>
  <c r="F31" i="14"/>
  <c r="E31" i="14"/>
  <c r="D31" i="14"/>
  <c r="C31" i="14"/>
  <c r="N31" i="14" s="1"/>
  <c r="B31" i="14"/>
  <c r="J30" i="14"/>
  <c r="I30" i="14"/>
  <c r="H30" i="14"/>
  <c r="G30" i="14"/>
  <c r="F30" i="14"/>
  <c r="E30" i="14"/>
  <c r="D30" i="14"/>
  <c r="C30" i="14"/>
  <c r="N30" i="14" s="1"/>
  <c r="B30" i="14"/>
  <c r="J29" i="14"/>
  <c r="I29" i="14"/>
  <c r="H29" i="14"/>
  <c r="G29" i="14"/>
  <c r="F29" i="14"/>
  <c r="E29" i="14"/>
  <c r="D29" i="14"/>
  <c r="C29" i="14"/>
  <c r="N29" i="14" s="1"/>
  <c r="B29" i="14"/>
  <c r="J28" i="14"/>
  <c r="I28" i="14"/>
  <c r="H28" i="14"/>
  <c r="G28" i="14"/>
  <c r="F28" i="14"/>
  <c r="E28" i="14"/>
  <c r="D28" i="14"/>
  <c r="C28" i="14"/>
  <c r="N28" i="14" s="1"/>
  <c r="B28" i="14"/>
  <c r="J27" i="14"/>
  <c r="I27" i="14"/>
  <c r="H27" i="14"/>
  <c r="G27" i="14"/>
  <c r="F27" i="14"/>
  <c r="E27" i="14"/>
  <c r="D27" i="14"/>
  <c r="C27" i="14"/>
  <c r="N27" i="14" s="1"/>
  <c r="B27" i="14"/>
  <c r="J26" i="14"/>
  <c r="I26" i="14"/>
  <c r="H26" i="14"/>
  <c r="G26" i="14"/>
  <c r="F26" i="14"/>
  <c r="E26" i="14"/>
  <c r="D26" i="14"/>
  <c r="C26" i="14"/>
  <c r="N26" i="14" s="1"/>
  <c r="B26" i="14"/>
  <c r="J25" i="14"/>
  <c r="I25" i="14"/>
  <c r="H25" i="14"/>
  <c r="G25" i="14"/>
  <c r="F25" i="14"/>
  <c r="E25" i="14"/>
  <c r="D25" i="14"/>
  <c r="C25" i="14"/>
  <c r="N25" i="14" s="1"/>
  <c r="B25" i="14"/>
  <c r="J24" i="14"/>
  <c r="I24" i="14"/>
  <c r="H24" i="14"/>
  <c r="G24" i="14"/>
  <c r="F24" i="14"/>
  <c r="E24" i="14"/>
  <c r="D24" i="14"/>
  <c r="C24" i="14"/>
  <c r="N24" i="14" s="1"/>
  <c r="B24" i="14"/>
  <c r="J23" i="14"/>
  <c r="I23" i="14"/>
  <c r="H23" i="14"/>
  <c r="G23" i="14"/>
  <c r="F23" i="14"/>
  <c r="E23" i="14"/>
  <c r="D23" i="14"/>
  <c r="C23" i="14"/>
  <c r="N23" i="14" s="1"/>
  <c r="B23" i="14"/>
  <c r="J22" i="14"/>
  <c r="I22" i="14"/>
  <c r="H22" i="14"/>
  <c r="G22" i="14"/>
  <c r="F22" i="14"/>
  <c r="E22" i="14"/>
  <c r="D22" i="14"/>
  <c r="C22" i="14"/>
  <c r="N22" i="14" s="1"/>
  <c r="B22" i="14"/>
  <c r="J21" i="14"/>
  <c r="I21" i="14"/>
  <c r="H21" i="14"/>
  <c r="G21" i="14"/>
  <c r="F21" i="14"/>
  <c r="E21" i="14"/>
  <c r="D21" i="14"/>
  <c r="C21" i="14"/>
  <c r="N21" i="14" s="1"/>
  <c r="B21" i="14"/>
  <c r="J20" i="14"/>
  <c r="I20" i="14"/>
  <c r="H20" i="14"/>
  <c r="G20" i="14"/>
  <c r="F20" i="14"/>
  <c r="E20" i="14"/>
  <c r="D20" i="14"/>
  <c r="C20" i="14"/>
  <c r="N20" i="14" s="1"/>
  <c r="B20" i="14"/>
  <c r="J15" i="14"/>
  <c r="I15" i="14"/>
  <c r="H15" i="14"/>
  <c r="G15" i="14"/>
  <c r="F15" i="14"/>
  <c r="E15" i="14"/>
  <c r="D15" i="14"/>
  <c r="C15" i="14"/>
  <c r="B15" i="14"/>
  <c r="J14" i="14"/>
  <c r="I14" i="14"/>
  <c r="H14" i="14"/>
  <c r="G14" i="14"/>
  <c r="F14" i="14"/>
  <c r="E14" i="14"/>
  <c r="D14" i="14"/>
  <c r="C14" i="14"/>
  <c r="B14" i="14"/>
  <c r="J13" i="14"/>
  <c r="I13" i="14"/>
  <c r="H13" i="14"/>
  <c r="G13" i="14"/>
  <c r="F13" i="14"/>
  <c r="E13" i="14"/>
  <c r="D13" i="14"/>
  <c r="C13" i="14"/>
  <c r="B13" i="14"/>
  <c r="J12" i="14"/>
  <c r="I12" i="14"/>
  <c r="H12" i="14"/>
  <c r="G12" i="14"/>
  <c r="F12" i="14"/>
  <c r="E12" i="14"/>
  <c r="D12" i="14"/>
  <c r="C12" i="14"/>
  <c r="B12" i="14"/>
  <c r="J11" i="14"/>
  <c r="I11" i="14"/>
  <c r="H11" i="14"/>
  <c r="G11" i="14"/>
  <c r="F11" i="14"/>
  <c r="E11" i="14"/>
  <c r="D11" i="14"/>
  <c r="C11" i="14"/>
  <c r="B11" i="14"/>
  <c r="J10" i="14"/>
  <c r="I10" i="14"/>
  <c r="H10" i="14"/>
  <c r="G10" i="14"/>
  <c r="F10" i="14"/>
  <c r="E10" i="14"/>
  <c r="D10" i="14"/>
  <c r="C10" i="14"/>
  <c r="B10" i="14"/>
  <c r="J9" i="14"/>
  <c r="I9" i="14"/>
  <c r="H9" i="14"/>
  <c r="G9" i="14"/>
  <c r="F9" i="14"/>
  <c r="E9" i="14"/>
  <c r="D9" i="14"/>
  <c r="C9" i="14"/>
  <c r="B9" i="14"/>
  <c r="J8" i="14"/>
  <c r="I8" i="14"/>
  <c r="H8" i="14"/>
  <c r="G8" i="14"/>
  <c r="F8" i="14"/>
  <c r="E8" i="14"/>
  <c r="D8" i="14"/>
  <c r="C8" i="14"/>
  <c r="B8" i="14"/>
  <c r="J7" i="14"/>
  <c r="I7" i="14"/>
  <c r="H7" i="14"/>
  <c r="G7" i="14"/>
  <c r="F7" i="14"/>
  <c r="E7" i="14"/>
  <c r="D7" i="14"/>
  <c r="C7" i="14"/>
  <c r="B7" i="14"/>
  <c r="J6" i="14"/>
  <c r="I6" i="14"/>
  <c r="H6" i="14"/>
  <c r="G6" i="14"/>
  <c r="F6" i="14"/>
  <c r="E6" i="14"/>
  <c r="D6" i="14"/>
  <c r="C6" i="14"/>
  <c r="B6" i="14"/>
  <c r="J5" i="14"/>
  <c r="I5" i="14"/>
  <c r="H5" i="14"/>
  <c r="G5" i="14"/>
  <c r="F5" i="14"/>
  <c r="E5" i="14"/>
  <c r="D5" i="14"/>
  <c r="C5" i="14"/>
  <c r="B5" i="14"/>
  <c r="J4" i="14"/>
  <c r="I4" i="14"/>
  <c r="H4" i="14"/>
  <c r="G4" i="14"/>
  <c r="F4" i="14"/>
  <c r="E4" i="14"/>
  <c r="D4" i="14"/>
  <c r="C4" i="14"/>
  <c r="B4" i="14"/>
  <c r="D79" i="16" l="1"/>
  <c r="B17" i="16"/>
  <c r="J15" i="16"/>
  <c r="I15" i="16"/>
  <c r="H15" i="16"/>
  <c r="G15" i="16"/>
  <c r="F15" i="16"/>
  <c r="E15" i="16"/>
  <c r="D15" i="16"/>
  <c r="C15" i="16"/>
  <c r="B15" i="16"/>
  <c r="J14" i="16"/>
  <c r="I14" i="16"/>
  <c r="H14" i="16"/>
  <c r="G14" i="16"/>
  <c r="F14" i="16"/>
  <c r="E14" i="16"/>
  <c r="D14" i="16"/>
  <c r="C14" i="16"/>
  <c r="B14" i="16"/>
  <c r="J13" i="16"/>
  <c r="I13" i="16"/>
  <c r="H13" i="16"/>
  <c r="G13" i="16"/>
  <c r="F13" i="16"/>
  <c r="E13" i="16"/>
  <c r="D13" i="16"/>
  <c r="C13" i="16"/>
  <c r="B13" i="16"/>
  <c r="J12" i="16"/>
  <c r="I12" i="16"/>
  <c r="H12" i="16"/>
  <c r="G12" i="16"/>
  <c r="F12" i="16"/>
  <c r="E12" i="16"/>
  <c r="D12" i="16"/>
  <c r="C12" i="16"/>
  <c r="B12" i="16"/>
  <c r="J11" i="16"/>
  <c r="I11" i="16"/>
  <c r="H11" i="16"/>
  <c r="G11" i="16"/>
  <c r="F11" i="16"/>
  <c r="E11" i="16"/>
  <c r="D11" i="16"/>
  <c r="C11" i="16"/>
  <c r="B11" i="16"/>
  <c r="J10" i="16"/>
  <c r="I10" i="16"/>
  <c r="H10" i="16"/>
  <c r="G10" i="16"/>
  <c r="F10" i="16"/>
  <c r="E10" i="16"/>
  <c r="D10" i="16"/>
  <c r="C10" i="16"/>
  <c r="B10" i="16"/>
  <c r="J9" i="16"/>
  <c r="I9" i="16"/>
  <c r="H9" i="16"/>
  <c r="G9" i="16"/>
  <c r="F9" i="16"/>
  <c r="E9" i="16"/>
  <c r="D9" i="16"/>
  <c r="C9" i="16"/>
  <c r="B9" i="16"/>
  <c r="J8" i="16"/>
  <c r="I8" i="16"/>
  <c r="H8" i="16"/>
  <c r="G8" i="16"/>
  <c r="F8" i="16"/>
  <c r="E8" i="16"/>
  <c r="D8" i="16"/>
  <c r="C8" i="16"/>
  <c r="B8" i="16"/>
  <c r="J7" i="16"/>
  <c r="I7" i="16"/>
  <c r="H7" i="16"/>
  <c r="G7" i="16"/>
  <c r="F7" i="16"/>
  <c r="E7" i="16"/>
  <c r="D7" i="16"/>
  <c r="C7" i="16"/>
  <c r="B7" i="16"/>
  <c r="J6" i="16"/>
  <c r="I6" i="16"/>
  <c r="H6" i="16"/>
  <c r="G6" i="16"/>
  <c r="F6" i="16"/>
  <c r="E6" i="16"/>
  <c r="D6" i="16"/>
  <c r="C6" i="16"/>
  <c r="B6" i="16"/>
  <c r="J5" i="16"/>
  <c r="I5" i="16"/>
  <c r="H5" i="16"/>
  <c r="G5" i="16"/>
  <c r="F5" i="16"/>
  <c r="E5" i="16"/>
  <c r="D5" i="16"/>
  <c r="C5" i="16"/>
  <c r="B5" i="16"/>
  <c r="J4" i="16"/>
  <c r="I4" i="16"/>
  <c r="H4" i="16"/>
  <c r="G4" i="16"/>
  <c r="F4" i="16"/>
  <c r="E4" i="16"/>
  <c r="D4" i="16"/>
  <c r="C4" i="16"/>
  <c r="B4" i="16"/>
  <c r="D79" i="15"/>
  <c r="B17" i="15"/>
  <c r="J15" i="15"/>
  <c r="I15" i="15"/>
  <c r="H15" i="15"/>
  <c r="G15" i="15"/>
  <c r="F15" i="15"/>
  <c r="E15" i="15"/>
  <c r="D15" i="15"/>
  <c r="C15" i="15"/>
  <c r="B15" i="15"/>
  <c r="J14" i="15"/>
  <c r="I14" i="15"/>
  <c r="H14" i="15"/>
  <c r="G14" i="15"/>
  <c r="F14" i="15"/>
  <c r="E14" i="15"/>
  <c r="D14" i="15"/>
  <c r="C14" i="15"/>
  <c r="B14" i="15"/>
  <c r="J13" i="15"/>
  <c r="I13" i="15"/>
  <c r="H13" i="15"/>
  <c r="G13" i="15"/>
  <c r="F13" i="15"/>
  <c r="E13" i="15"/>
  <c r="D13" i="15"/>
  <c r="C13" i="15"/>
  <c r="B13" i="15"/>
  <c r="J12" i="15"/>
  <c r="I12" i="15"/>
  <c r="H12" i="15"/>
  <c r="G12" i="15"/>
  <c r="F12" i="15"/>
  <c r="E12" i="15"/>
  <c r="D12" i="15"/>
  <c r="C12" i="15"/>
  <c r="B12" i="15"/>
  <c r="J11" i="15"/>
  <c r="I11" i="15"/>
  <c r="H11" i="15"/>
  <c r="G11" i="15"/>
  <c r="F11" i="15"/>
  <c r="E11" i="15"/>
  <c r="D11" i="15"/>
  <c r="C11" i="15"/>
  <c r="B11" i="15"/>
  <c r="J10" i="15"/>
  <c r="I10" i="15"/>
  <c r="H10" i="15"/>
  <c r="G10" i="15"/>
  <c r="F10" i="15"/>
  <c r="E10" i="15"/>
  <c r="D10" i="15"/>
  <c r="C10" i="15"/>
  <c r="B10" i="15"/>
  <c r="J9" i="15"/>
  <c r="I9" i="15"/>
  <c r="H9" i="15"/>
  <c r="G9" i="15"/>
  <c r="F9" i="15"/>
  <c r="E9" i="15"/>
  <c r="D9" i="15"/>
  <c r="C9" i="15"/>
  <c r="B9" i="15"/>
  <c r="J8" i="15"/>
  <c r="I8" i="15"/>
  <c r="H8" i="15"/>
  <c r="G8" i="15"/>
  <c r="F8" i="15"/>
  <c r="E8" i="15"/>
  <c r="D8" i="15"/>
  <c r="C8" i="15"/>
  <c r="B8" i="15"/>
  <c r="J7" i="15"/>
  <c r="I7" i="15"/>
  <c r="H7" i="15"/>
  <c r="G7" i="15"/>
  <c r="F7" i="15"/>
  <c r="E7" i="15"/>
  <c r="D7" i="15"/>
  <c r="C7" i="15"/>
  <c r="B7" i="15"/>
  <c r="J6" i="15"/>
  <c r="I6" i="15"/>
  <c r="H6" i="15"/>
  <c r="G6" i="15"/>
  <c r="F6" i="15"/>
  <c r="E6" i="15"/>
  <c r="D6" i="15"/>
  <c r="C6" i="15"/>
  <c r="B6" i="15"/>
  <c r="J5" i="15"/>
  <c r="I5" i="15"/>
  <c r="H5" i="15"/>
  <c r="G5" i="15"/>
  <c r="F5" i="15"/>
  <c r="E5" i="15"/>
  <c r="D5" i="15"/>
  <c r="C5" i="15"/>
  <c r="B5" i="15"/>
  <c r="J4" i="15"/>
  <c r="I4" i="15"/>
  <c r="H4" i="15"/>
  <c r="G4" i="15"/>
  <c r="F4" i="15"/>
  <c r="E4" i="15"/>
  <c r="D4" i="15"/>
  <c r="C4" i="15"/>
  <c r="B4" i="15"/>
  <c r="E13" i="13" l="1"/>
  <c r="E11" i="13"/>
  <c r="E10" i="13"/>
  <c r="M8" i="13"/>
  <c r="E13" i="12"/>
  <c r="E11" i="12"/>
  <c r="E10" i="12"/>
  <c r="M8" i="12"/>
  <c r="E13" i="11"/>
  <c r="E11" i="11"/>
  <c r="E10" i="11"/>
  <c r="M8" i="11"/>
  <c r="V45" i="15" l="1"/>
  <c r="V59" i="15" s="1"/>
  <c r="W44" i="15"/>
  <c r="W58" i="15" s="1"/>
  <c r="X43" i="15"/>
  <c r="X57" i="15" s="1"/>
  <c r="Y42" i="15"/>
  <c r="Y56" i="15" s="1"/>
  <c r="Z41" i="15"/>
  <c r="Z55" i="15" s="1"/>
  <c r="R41" i="15"/>
  <c r="R55" i="15" s="1"/>
  <c r="S40" i="15"/>
  <c r="S54" i="15" s="1"/>
  <c r="T39" i="15"/>
  <c r="T53" i="15" s="1"/>
  <c r="U38" i="15"/>
  <c r="U52" i="15" s="1"/>
  <c r="V37" i="15"/>
  <c r="V51" i="15" s="1"/>
  <c r="W36" i="15"/>
  <c r="W50" i="15" s="1"/>
  <c r="X35" i="15"/>
  <c r="X49" i="15" s="1"/>
  <c r="Y34" i="15"/>
  <c r="Y48" i="15" s="1"/>
  <c r="R44" i="15"/>
  <c r="R58" i="15" s="1"/>
  <c r="T42" i="15"/>
  <c r="T56" i="15" s="1"/>
  <c r="Y37" i="15"/>
  <c r="Y51" i="15" s="1"/>
  <c r="S35" i="15"/>
  <c r="S49" i="15" s="1"/>
  <c r="X44" i="15"/>
  <c r="X58" i="15" s="1"/>
  <c r="Y35" i="15"/>
  <c r="Y49" i="15" s="1"/>
  <c r="U45" i="15"/>
  <c r="U59" i="15" s="1"/>
  <c r="V44" i="15"/>
  <c r="V58" i="15" s="1"/>
  <c r="W43" i="15"/>
  <c r="W57" i="15" s="1"/>
  <c r="X42" i="15"/>
  <c r="X56" i="15" s="1"/>
  <c r="Y41" i="15"/>
  <c r="Y55" i="15" s="1"/>
  <c r="Z40" i="15"/>
  <c r="Z54" i="15" s="1"/>
  <c r="R40" i="15"/>
  <c r="R54" i="15" s="1"/>
  <c r="S39" i="15"/>
  <c r="S53" i="15" s="1"/>
  <c r="T38" i="15"/>
  <c r="T52" i="15" s="1"/>
  <c r="U37" i="15"/>
  <c r="U51" i="15" s="1"/>
  <c r="V36" i="15"/>
  <c r="V50" i="15" s="1"/>
  <c r="W35" i="15"/>
  <c r="W49" i="15" s="1"/>
  <c r="X34" i="15"/>
  <c r="X48" i="15" s="1"/>
  <c r="U41" i="15"/>
  <c r="U55" i="15" s="1"/>
  <c r="T40" i="15"/>
  <c r="T54" i="15" s="1"/>
  <c r="T45" i="15"/>
  <c r="T59" i="15" s="1"/>
  <c r="U44" i="15"/>
  <c r="U58" i="15" s="1"/>
  <c r="V43" i="15"/>
  <c r="V57" i="15" s="1"/>
  <c r="W42" i="15"/>
  <c r="W56" i="15" s="1"/>
  <c r="X41" i="15"/>
  <c r="X55" i="15" s="1"/>
  <c r="Y40" i="15"/>
  <c r="Y54" i="15" s="1"/>
  <c r="Z39" i="15"/>
  <c r="Z53" i="15" s="1"/>
  <c r="R39" i="15"/>
  <c r="R53" i="15" s="1"/>
  <c r="S38" i="15"/>
  <c r="S52" i="15" s="1"/>
  <c r="T37" i="15"/>
  <c r="T51" i="15" s="1"/>
  <c r="U36" i="15"/>
  <c r="U50" i="15" s="1"/>
  <c r="V35" i="15"/>
  <c r="V49" i="15" s="1"/>
  <c r="W34" i="15"/>
  <c r="W48" i="15" s="1"/>
  <c r="V40" i="15"/>
  <c r="V54" i="15" s="1"/>
  <c r="U39" i="15"/>
  <c r="U53" i="15" s="1"/>
  <c r="S45" i="15"/>
  <c r="S59" i="15" s="1"/>
  <c r="T44" i="15"/>
  <c r="T58" i="15" s="1"/>
  <c r="U43" i="15"/>
  <c r="U57" i="15" s="1"/>
  <c r="V42" i="15"/>
  <c r="V56" i="15" s="1"/>
  <c r="W41" i="15"/>
  <c r="W55" i="15" s="1"/>
  <c r="X40" i="15"/>
  <c r="X54" i="15" s="1"/>
  <c r="Y39" i="15"/>
  <c r="Y53" i="15" s="1"/>
  <c r="Z38" i="15"/>
  <c r="Z52" i="15" s="1"/>
  <c r="R38" i="15"/>
  <c r="R52" i="15" s="1"/>
  <c r="S37" i="15"/>
  <c r="S51" i="15" s="1"/>
  <c r="T36" i="15"/>
  <c r="T50" i="15" s="1"/>
  <c r="U35" i="15"/>
  <c r="U49" i="15" s="1"/>
  <c r="V34" i="15"/>
  <c r="V48" i="15" s="1"/>
  <c r="Y45" i="15"/>
  <c r="Y59" i="15" s="1"/>
  <c r="W39" i="15"/>
  <c r="W53" i="15" s="1"/>
  <c r="R36" i="15"/>
  <c r="R50" i="15" s="1"/>
  <c r="R42" i="15"/>
  <c r="R56" i="15" s="1"/>
  <c r="R34" i="15"/>
  <c r="R48" i="15" s="1"/>
  <c r="Z45" i="15"/>
  <c r="Z59" i="15" s="1"/>
  <c r="R45" i="15"/>
  <c r="R59" i="15" s="1"/>
  <c r="S44" i="15"/>
  <c r="S58" i="15" s="1"/>
  <c r="T43" i="15"/>
  <c r="T57" i="15" s="1"/>
  <c r="U42" i="15"/>
  <c r="U56" i="15" s="1"/>
  <c r="V41" i="15"/>
  <c r="V55" i="15" s="1"/>
  <c r="W40" i="15"/>
  <c r="W54" i="15" s="1"/>
  <c r="X39" i="15"/>
  <c r="X53" i="15" s="1"/>
  <c r="Y38" i="15"/>
  <c r="Y52" i="15" s="1"/>
  <c r="Z37" i="15"/>
  <c r="Z51" i="15" s="1"/>
  <c r="R37" i="15"/>
  <c r="R51" i="15" s="1"/>
  <c r="S36" i="15"/>
  <c r="S50" i="15" s="1"/>
  <c r="T35" i="15"/>
  <c r="T49" i="15" s="1"/>
  <c r="U34" i="15"/>
  <c r="U48" i="15" s="1"/>
  <c r="Z44" i="15"/>
  <c r="Z58" i="15" s="1"/>
  <c r="S43" i="15"/>
  <c r="S57" i="15" s="1"/>
  <c r="X38" i="15"/>
  <c r="X52" i="15" s="1"/>
  <c r="Z36" i="15"/>
  <c r="Z50" i="15" s="1"/>
  <c r="T34" i="15"/>
  <c r="T48" i="15" s="1"/>
  <c r="Z42" i="15"/>
  <c r="Z56" i="15" s="1"/>
  <c r="Z34" i="15"/>
  <c r="Z48" i="15" s="1"/>
  <c r="X45" i="15"/>
  <c r="X59" i="15" s="1"/>
  <c r="Y44" i="15"/>
  <c r="Y58" i="15" s="1"/>
  <c r="Z43" i="15"/>
  <c r="Z57" i="15" s="1"/>
  <c r="R43" i="15"/>
  <c r="R57" i="15" s="1"/>
  <c r="S42" i="15"/>
  <c r="S56" i="15" s="1"/>
  <c r="T41" i="15"/>
  <c r="T55" i="15" s="1"/>
  <c r="U40" i="15"/>
  <c r="U54" i="15" s="1"/>
  <c r="V39" i="15"/>
  <c r="V53" i="15" s="1"/>
  <c r="W38" i="15"/>
  <c r="W52" i="15" s="1"/>
  <c r="X37" i="15"/>
  <c r="X51" i="15" s="1"/>
  <c r="Y36" i="15"/>
  <c r="Y50" i="15" s="1"/>
  <c r="Z35" i="15"/>
  <c r="Z49" i="15" s="1"/>
  <c r="R35" i="15"/>
  <c r="R49" i="15" s="1"/>
  <c r="S34" i="15"/>
  <c r="S48" i="15" s="1"/>
  <c r="W45" i="15"/>
  <c r="W59" i="15" s="1"/>
  <c r="Y43" i="15"/>
  <c r="Y57" i="15" s="1"/>
  <c r="S41" i="15"/>
  <c r="S55" i="15" s="1"/>
  <c r="V38" i="15"/>
  <c r="V52" i="15" s="1"/>
  <c r="W37" i="15"/>
  <c r="W51" i="15" s="1"/>
  <c r="X36" i="15"/>
  <c r="X50" i="15" s="1"/>
  <c r="R34" i="14"/>
  <c r="R48" i="14" s="1"/>
  <c r="Z45" i="14"/>
  <c r="Z59" i="14" s="1"/>
  <c r="R45" i="14"/>
  <c r="R59" i="14" s="1"/>
  <c r="S44" i="14"/>
  <c r="S58" i="14" s="1"/>
  <c r="T43" i="14"/>
  <c r="T57" i="14" s="1"/>
  <c r="U42" i="14"/>
  <c r="U56" i="14" s="1"/>
  <c r="V41" i="14"/>
  <c r="V55" i="14" s="1"/>
  <c r="W40" i="14"/>
  <c r="W54" i="14" s="1"/>
  <c r="X39" i="14"/>
  <c r="X53" i="14" s="1"/>
  <c r="Y38" i="14"/>
  <c r="Y52" i="14" s="1"/>
  <c r="Z37" i="14"/>
  <c r="Z51" i="14" s="1"/>
  <c r="R37" i="14"/>
  <c r="R51" i="14" s="1"/>
  <c r="S36" i="14"/>
  <c r="S50" i="14" s="1"/>
  <c r="T35" i="14"/>
  <c r="T49" i="14" s="1"/>
  <c r="U34" i="14"/>
  <c r="U48" i="14" s="1"/>
  <c r="K18" i="11"/>
  <c r="X42" i="14"/>
  <c r="X56" i="14" s="1"/>
  <c r="R40" i="14"/>
  <c r="R54" i="14" s="1"/>
  <c r="X34" i="14"/>
  <c r="X48" i="14" s="1"/>
  <c r="W41" i="14"/>
  <c r="W55" i="14" s="1"/>
  <c r="U35" i="14"/>
  <c r="U49" i="14" s="1"/>
  <c r="Y45" i="14"/>
  <c r="Y59" i="14" s="1"/>
  <c r="Z44" i="14"/>
  <c r="Z58" i="14" s="1"/>
  <c r="R44" i="14"/>
  <c r="R58" i="14" s="1"/>
  <c r="S43" i="14"/>
  <c r="S57" i="14" s="1"/>
  <c r="T42" i="14"/>
  <c r="T56" i="14" s="1"/>
  <c r="U41" i="14"/>
  <c r="U55" i="14" s="1"/>
  <c r="V40" i="14"/>
  <c r="V54" i="14" s="1"/>
  <c r="W39" i="14"/>
  <c r="W53" i="14" s="1"/>
  <c r="X38" i="14"/>
  <c r="X52" i="14" s="1"/>
  <c r="Y37" i="14"/>
  <c r="Y51" i="14" s="1"/>
  <c r="Z36" i="14"/>
  <c r="Z50" i="14" s="1"/>
  <c r="R36" i="14"/>
  <c r="R50" i="14" s="1"/>
  <c r="S35" i="14"/>
  <c r="S49" i="14" s="1"/>
  <c r="T34" i="14"/>
  <c r="T48" i="14" s="1"/>
  <c r="J18" i="11"/>
  <c r="U45" i="14"/>
  <c r="U59" i="14" s="1"/>
  <c r="T38" i="14"/>
  <c r="T52" i="14" s="1"/>
  <c r="F18" i="11"/>
  <c r="U43" i="14"/>
  <c r="U57" i="14" s="1"/>
  <c r="Z38" i="14"/>
  <c r="Z52" i="14" s="1"/>
  <c r="V34" i="14"/>
  <c r="V48" i="14" s="1"/>
  <c r="X45" i="14"/>
  <c r="X59" i="14" s="1"/>
  <c r="Y44" i="14"/>
  <c r="Y58" i="14" s="1"/>
  <c r="Z43" i="14"/>
  <c r="Z57" i="14" s="1"/>
  <c r="R43" i="14"/>
  <c r="R57" i="14" s="1"/>
  <c r="S42" i="14"/>
  <c r="S56" i="14" s="1"/>
  <c r="T41" i="14"/>
  <c r="T55" i="14" s="1"/>
  <c r="U40" i="14"/>
  <c r="U54" i="14" s="1"/>
  <c r="V39" i="14"/>
  <c r="V53" i="14" s="1"/>
  <c r="W38" i="14"/>
  <c r="W52" i="14" s="1"/>
  <c r="X37" i="14"/>
  <c r="X51" i="14" s="1"/>
  <c r="Y36" i="14"/>
  <c r="Y50" i="14" s="1"/>
  <c r="Z35" i="14"/>
  <c r="Z49" i="14" s="1"/>
  <c r="R35" i="14"/>
  <c r="R49" i="14" s="1"/>
  <c r="S34" i="14"/>
  <c r="S48" i="14" s="1"/>
  <c r="I18" i="11"/>
  <c r="V44" i="14"/>
  <c r="V58" i="14" s="1"/>
  <c r="U37" i="14"/>
  <c r="U51" i="14" s="1"/>
  <c r="T44" i="14"/>
  <c r="T58" i="14" s="1"/>
  <c r="R38" i="14"/>
  <c r="R52" i="14" s="1"/>
  <c r="W45" i="14"/>
  <c r="W59" i="14" s="1"/>
  <c r="X44" i="14"/>
  <c r="X58" i="14" s="1"/>
  <c r="Y43" i="14"/>
  <c r="Y57" i="14" s="1"/>
  <c r="Z42" i="14"/>
  <c r="Z56" i="14" s="1"/>
  <c r="R42" i="14"/>
  <c r="R56" i="14" s="1"/>
  <c r="S41" i="14"/>
  <c r="S55" i="14" s="1"/>
  <c r="T40" i="14"/>
  <c r="T54" i="14" s="1"/>
  <c r="U39" i="14"/>
  <c r="U53" i="14" s="1"/>
  <c r="V38" i="14"/>
  <c r="V52" i="14" s="1"/>
  <c r="W37" i="14"/>
  <c r="W51" i="14" s="1"/>
  <c r="X36" i="14"/>
  <c r="X50" i="14" s="1"/>
  <c r="Y35" i="14"/>
  <c r="Y49" i="14" s="1"/>
  <c r="Z34" i="14"/>
  <c r="Z48" i="14" s="1"/>
  <c r="P18" i="11"/>
  <c r="H18" i="11"/>
  <c r="W43" i="14"/>
  <c r="W57" i="14" s="1"/>
  <c r="Z40" i="14"/>
  <c r="Z54" i="14" s="1"/>
  <c r="W35" i="14"/>
  <c r="W49" i="14" s="1"/>
  <c r="X40" i="14"/>
  <c r="X54" i="14" s="1"/>
  <c r="T36" i="14"/>
  <c r="T50" i="14" s="1"/>
  <c r="V45" i="14"/>
  <c r="V59" i="14" s="1"/>
  <c r="W44" i="14"/>
  <c r="W58" i="14" s="1"/>
  <c r="X43" i="14"/>
  <c r="X57" i="14" s="1"/>
  <c r="Y42" i="14"/>
  <c r="Y56" i="14" s="1"/>
  <c r="Z41" i="14"/>
  <c r="Z55" i="14" s="1"/>
  <c r="R41" i="14"/>
  <c r="R55" i="14" s="1"/>
  <c r="S40" i="14"/>
  <c r="S54" i="14" s="1"/>
  <c r="T39" i="14"/>
  <c r="T53" i="14" s="1"/>
  <c r="U38" i="14"/>
  <c r="U52" i="14" s="1"/>
  <c r="V37" i="14"/>
  <c r="V51" i="14" s="1"/>
  <c r="W36" i="14"/>
  <c r="W50" i="14" s="1"/>
  <c r="X35" i="14"/>
  <c r="X49" i="14" s="1"/>
  <c r="Y34" i="14"/>
  <c r="Y48" i="14" s="1"/>
  <c r="O18" i="11"/>
  <c r="G18" i="11"/>
  <c r="Y41" i="14"/>
  <c r="Y55" i="14" s="1"/>
  <c r="S39" i="14"/>
  <c r="S53" i="14" s="1"/>
  <c r="V36" i="14"/>
  <c r="V50" i="14" s="1"/>
  <c r="N18" i="11"/>
  <c r="Y39" i="14"/>
  <c r="Y53" i="14" s="1"/>
  <c r="L18" i="11"/>
  <c r="T45" i="14"/>
  <c r="T59" i="14" s="1"/>
  <c r="U44" i="14"/>
  <c r="U58" i="14" s="1"/>
  <c r="V43" i="14"/>
  <c r="V57" i="14" s="1"/>
  <c r="W42" i="14"/>
  <c r="W56" i="14" s="1"/>
  <c r="X41" i="14"/>
  <c r="X55" i="14" s="1"/>
  <c r="Y40" i="14"/>
  <c r="Y54" i="14" s="1"/>
  <c r="Z39" i="14"/>
  <c r="Z53" i="14" s="1"/>
  <c r="R39" i="14"/>
  <c r="R53" i="14" s="1"/>
  <c r="S38" i="14"/>
  <c r="S52" i="14" s="1"/>
  <c r="T37" i="14"/>
  <c r="T51" i="14" s="1"/>
  <c r="U36" i="14"/>
  <c r="U50" i="14" s="1"/>
  <c r="V35" i="14"/>
  <c r="V49" i="14" s="1"/>
  <c r="W34" i="14"/>
  <c r="W48" i="14" s="1"/>
  <c r="M18" i="11"/>
  <c r="E18" i="11"/>
  <c r="S45" i="14"/>
  <c r="S59" i="14" s="1"/>
  <c r="V42" i="14"/>
  <c r="V56" i="14" s="1"/>
  <c r="S37" i="14"/>
  <c r="S51" i="14" s="1"/>
  <c r="Z45" i="16"/>
  <c r="Z59" i="16" s="1"/>
  <c r="R45" i="16"/>
  <c r="R59" i="16" s="1"/>
  <c r="S44" i="16"/>
  <c r="S58" i="16" s="1"/>
  <c r="T43" i="16"/>
  <c r="T57" i="16" s="1"/>
  <c r="U42" i="16"/>
  <c r="U56" i="16" s="1"/>
  <c r="V41" i="16"/>
  <c r="V55" i="16" s="1"/>
  <c r="W40" i="16"/>
  <c r="W54" i="16" s="1"/>
  <c r="X39" i="16"/>
  <c r="X53" i="16" s="1"/>
  <c r="Y38" i="16"/>
  <c r="Y52" i="16" s="1"/>
  <c r="Z37" i="16"/>
  <c r="Z51" i="16" s="1"/>
  <c r="R37" i="16"/>
  <c r="R51" i="16" s="1"/>
  <c r="S36" i="16"/>
  <c r="S50" i="16" s="1"/>
  <c r="T35" i="16"/>
  <c r="T49" i="16" s="1"/>
  <c r="U34" i="16"/>
  <c r="U48" i="16" s="1"/>
  <c r="Y41" i="16"/>
  <c r="Y55" i="16" s="1"/>
  <c r="U37" i="16"/>
  <c r="U51" i="16" s="1"/>
  <c r="Y45" i="16"/>
  <c r="Y59" i="16" s="1"/>
  <c r="Z44" i="16"/>
  <c r="Z58" i="16" s="1"/>
  <c r="R44" i="16"/>
  <c r="R58" i="16" s="1"/>
  <c r="S43" i="16"/>
  <c r="S57" i="16" s="1"/>
  <c r="T42" i="16"/>
  <c r="T56" i="16" s="1"/>
  <c r="U41" i="16"/>
  <c r="U55" i="16" s="1"/>
  <c r="V40" i="16"/>
  <c r="V54" i="16" s="1"/>
  <c r="W39" i="16"/>
  <c r="W53" i="16" s="1"/>
  <c r="X38" i="16"/>
  <c r="X52" i="16" s="1"/>
  <c r="Y37" i="16"/>
  <c r="Y51" i="16" s="1"/>
  <c r="Z36" i="16"/>
  <c r="Z50" i="16" s="1"/>
  <c r="R36" i="16"/>
  <c r="R50" i="16" s="1"/>
  <c r="S35" i="16"/>
  <c r="S49" i="16" s="1"/>
  <c r="T34" i="16"/>
  <c r="T48" i="16" s="1"/>
  <c r="V44" i="16"/>
  <c r="V58" i="16" s="1"/>
  <c r="X34" i="16"/>
  <c r="X48" i="16" s="1"/>
  <c r="X45" i="16"/>
  <c r="X59" i="16" s="1"/>
  <c r="Y44" i="16"/>
  <c r="Y58" i="16" s="1"/>
  <c r="Z43" i="16"/>
  <c r="Z57" i="16" s="1"/>
  <c r="R43" i="16"/>
  <c r="R57" i="16" s="1"/>
  <c r="S42" i="16"/>
  <c r="S56" i="16" s="1"/>
  <c r="T41" i="16"/>
  <c r="T55" i="16" s="1"/>
  <c r="U40" i="16"/>
  <c r="U54" i="16" s="1"/>
  <c r="V39" i="16"/>
  <c r="V53" i="16" s="1"/>
  <c r="W38" i="16"/>
  <c r="W52" i="16" s="1"/>
  <c r="X37" i="16"/>
  <c r="X51" i="16" s="1"/>
  <c r="Y36" i="16"/>
  <c r="Y50" i="16" s="1"/>
  <c r="Z35" i="16"/>
  <c r="Z49" i="16" s="1"/>
  <c r="R35" i="16"/>
  <c r="R49" i="16" s="1"/>
  <c r="S34" i="16"/>
  <c r="S48" i="16" s="1"/>
  <c r="X42" i="16"/>
  <c r="X56" i="16" s="1"/>
  <c r="W35" i="16"/>
  <c r="W49" i="16" s="1"/>
  <c r="W45" i="16"/>
  <c r="W59" i="16" s="1"/>
  <c r="X44" i="16"/>
  <c r="X58" i="16" s="1"/>
  <c r="Y43" i="16"/>
  <c r="Y57" i="16" s="1"/>
  <c r="Z42" i="16"/>
  <c r="Z56" i="16" s="1"/>
  <c r="R42" i="16"/>
  <c r="R56" i="16" s="1"/>
  <c r="S41" i="16"/>
  <c r="S55" i="16" s="1"/>
  <c r="T40" i="16"/>
  <c r="T54" i="16" s="1"/>
  <c r="U39" i="16"/>
  <c r="U53" i="16" s="1"/>
  <c r="V38" i="16"/>
  <c r="V52" i="16" s="1"/>
  <c r="W37" i="16"/>
  <c r="W51" i="16" s="1"/>
  <c r="X36" i="16"/>
  <c r="X50" i="16" s="1"/>
  <c r="Y35" i="16"/>
  <c r="Y49" i="16" s="1"/>
  <c r="Z34" i="16"/>
  <c r="Z48" i="16" s="1"/>
  <c r="R34" i="16"/>
  <c r="R48" i="16" s="1"/>
  <c r="W43" i="16"/>
  <c r="W57" i="16" s="1"/>
  <c r="V45" i="16"/>
  <c r="V59" i="16" s="1"/>
  <c r="W44" i="16"/>
  <c r="W58" i="16" s="1"/>
  <c r="X43" i="16"/>
  <c r="X57" i="16" s="1"/>
  <c r="Y42" i="16"/>
  <c r="Y56" i="16" s="1"/>
  <c r="Z41" i="16"/>
  <c r="Z55" i="16" s="1"/>
  <c r="R41" i="16"/>
  <c r="R55" i="16" s="1"/>
  <c r="S40" i="16"/>
  <c r="S54" i="16" s="1"/>
  <c r="T39" i="16"/>
  <c r="T53" i="16" s="1"/>
  <c r="U38" i="16"/>
  <c r="U52" i="16" s="1"/>
  <c r="V37" i="16"/>
  <c r="V51" i="16" s="1"/>
  <c r="W36" i="16"/>
  <c r="W50" i="16" s="1"/>
  <c r="X35" i="16"/>
  <c r="X49" i="16" s="1"/>
  <c r="Y34" i="16"/>
  <c r="Y48" i="16" s="1"/>
  <c r="U45" i="16"/>
  <c r="U59" i="16" s="1"/>
  <c r="Z40" i="16"/>
  <c r="Z54" i="16" s="1"/>
  <c r="R40" i="16"/>
  <c r="R54" i="16" s="1"/>
  <c r="S39" i="16"/>
  <c r="S53" i="16" s="1"/>
  <c r="T38" i="16"/>
  <c r="T52" i="16" s="1"/>
  <c r="V36" i="16"/>
  <c r="V50" i="16" s="1"/>
  <c r="T45" i="16"/>
  <c r="T59" i="16" s="1"/>
  <c r="U44" i="16"/>
  <c r="U58" i="16" s="1"/>
  <c r="V43" i="16"/>
  <c r="V57" i="16" s="1"/>
  <c r="W42" i="16"/>
  <c r="W56" i="16" s="1"/>
  <c r="X41" i="16"/>
  <c r="X55" i="16" s="1"/>
  <c r="Y40" i="16"/>
  <c r="Y54" i="16" s="1"/>
  <c r="Z39" i="16"/>
  <c r="Z53" i="16" s="1"/>
  <c r="R39" i="16"/>
  <c r="R53" i="16" s="1"/>
  <c r="S38" i="16"/>
  <c r="S52" i="16" s="1"/>
  <c r="T37" i="16"/>
  <c r="T51" i="16" s="1"/>
  <c r="U36" i="16"/>
  <c r="U50" i="16" s="1"/>
  <c r="V35" i="16"/>
  <c r="V49" i="16" s="1"/>
  <c r="W34" i="16"/>
  <c r="W48" i="16" s="1"/>
  <c r="S45" i="16"/>
  <c r="S59" i="16" s="1"/>
  <c r="T44" i="16"/>
  <c r="T58" i="16" s="1"/>
  <c r="U43" i="16"/>
  <c r="U57" i="16" s="1"/>
  <c r="V42" i="16"/>
  <c r="V56" i="16" s="1"/>
  <c r="W41" i="16"/>
  <c r="W55" i="16" s="1"/>
  <c r="X40" i="16"/>
  <c r="X54" i="16" s="1"/>
  <c r="Y39" i="16"/>
  <c r="Y53" i="16" s="1"/>
  <c r="Z38" i="16"/>
  <c r="Z52" i="16" s="1"/>
  <c r="R38" i="16"/>
  <c r="R52" i="16" s="1"/>
  <c r="S37" i="16"/>
  <c r="S51" i="16" s="1"/>
  <c r="T36" i="16"/>
  <c r="T50" i="16" s="1"/>
  <c r="U35" i="16"/>
  <c r="U49" i="16" s="1"/>
  <c r="V34" i="16"/>
  <c r="V48" i="16" s="1"/>
  <c r="J45" i="14"/>
  <c r="J59" i="14" s="1"/>
  <c r="B45" i="14"/>
  <c r="B59" i="14" s="1"/>
  <c r="C44" i="14"/>
  <c r="C58" i="14" s="1"/>
  <c r="D43" i="14"/>
  <c r="D57" i="14" s="1"/>
  <c r="E42" i="14"/>
  <c r="E56" i="14" s="1"/>
  <c r="F41" i="14"/>
  <c r="F55" i="14" s="1"/>
  <c r="G40" i="14"/>
  <c r="G54" i="14" s="1"/>
  <c r="H39" i="14"/>
  <c r="H53" i="14" s="1"/>
  <c r="I38" i="14"/>
  <c r="I52" i="14" s="1"/>
  <c r="J37" i="14"/>
  <c r="J51" i="14" s="1"/>
  <c r="B37" i="14"/>
  <c r="B51" i="14" s="1"/>
  <c r="C36" i="14"/>
  <c r="C50" i="14" s="1"/>
  <c r="D35" i="14"/>
  <c r="D49" i="14" s="1"/>
  <c r="E34" i="14"/>
  <c r="E48" i="14" s="1"/>
  <c r="I45" i="14"/>
  <c r="I59" i="14" s="1"/>
  <c r="J44" i="14"/>
  <c r="J58" i="14" s="1"/>
  <c r="B44" i="14"/>
  <c r="B58" i="14" s="1"/>
  <c r="C43" i="14"/>
  <c r="C57" i="14" s="1"/>
  <c r="D42" i="14"/>
  <c r="D56" i="14" s="1"/>
  <c r="E41" i="14"/>
  <c r="E55" i="14" s="1"/>
  <c r="F40" i="14"/>
  <c r="F54" i="14" s="1"/>
  <c r="G39" i="14"/>
  <c r="G53" i="14" s="1"/>
  <c r="H38" i="14"/>
  <c r="H52" i="14" s="1"/>
  <c r="I37" i="14"/>
  <c r="I51" i="14" s="1"/>
  <c r="J36" i="14"/>
  <c r="J50" i="14" s="1"/>
  <c r="B36" i="14"/>
  <c r="B50" i="14" s="1"/>
  <c r="C35" i="14"/>
  <c r="C49" i="14" s="1"/>
  <c r="D34" i="14"/>
  <c r="D48" i="14" s="1"/>
  <c r="H45" i="14"/>
  <c r="H59" i="14" s="1"/>
  <c r="I44" i="14"/>
  <c r="I58" i="14" s="1"/>
  <c r="J43" i="14"/>
  <c r="J57" i="14" s="1"/>
  <c r="B43" i="14"/>
  <c r="B57" i="14" s="1"/>
  <c r="C42" i="14"/>
  <c r="C56" i="14" s="1"/>
  <c r="D41" i="14"/>
  <c r="D55" i="14" s="1"/>
  <c r="E40" i="14"/>
  <c r="E54" i="14" s="1"/>
  <c r="F39" i="14"/>
  <c r="F53" i="14" s="1"/>
  <c r="G38" i="14"/>
  <c r="G52" i="14" s="1"/>
  <c r="H37" i="14"/>
  <c r="H51" i="14" s="1"/>
  <c r="I36" i="14"/>
  <c r="I50" i="14" s="1"/>
  <c r="J35" i="14"/>
  <c r="J49" i="14" s="1"/>
  <c r="B35" i="14"/>
  <c r="B49" i="14" s="1"/>
  <c r="C34" i="14"/>
  <c r="C48" i="14" s="1"/>
  <c r="G45" i="14"/>
  <c r="G59" i="14" s="1"/>
  <c r="H44" i="14"/>
  <c r="H58" i="14" s="1"/>
  <c r="I43" i="14"/>
  <c r="I57" i="14" s="1"/>
  <c r="J42" i="14"/>
  <c r="J56" i="14" s="1"/>
  <c r="B42" i="14"/>
  <c r="B56" i="14" s="1"/>
  <c r="C41" i="14"/>
  <c r="C55" i="14" s="1"/>
  <c r="D40" i="14"/>
  <c r="D54" i="14" s="1"/>
  <c r="E39" i="14"/>
  <c r="E53" i="14" s="1"/>
  <c r="F38" i="14"/>
  <c r="F52" i="14" s="1"/>
  <c r="G37" i="14"/>
  <c r="G51" i="14" s="1"/>
  <c r="H36" i="14"/>
  <c r="H50" i="14" s="1"/>
  <c r="I35" i="14"/>
  <c r="I49" i="14" s="1"/>
  <c r="J34" i="14"/>
  <c r="J48" i="14" s="1"/>
  <c r="B34" i="14"/>
  <c r="B48" i="14" s="1"/>
  <c r="F45" i="14"/>
  <c r="F59" i="14" s="1"/>
  <c r="G44" i="14"/>
  <c r="G58" i="14" s="1"/>
  <c r="H43" i="14"/>
  <c r="H57" i="14" s="1"/>
  <c r="I42" i="14"/>
  <c r="I56" i="14" s="1"/>
  <c r="J41" i="14"/>
  <c r="J55" i="14" s="1"/>
  <c r="B41" i="14"/>
  <c r="B55" i="14" s="1"/>
  <c r="C40" i="14"/>
  <c r="C54" i="14" s="1"/>
  <c r="D39" i="14"/>
  <c r="D53" i="14" s="1"/>
  <c r="E38" i="14"/>
  <c r="E52" i="14" s="1"/>
  <c r="F37" i="14"/>
  <c r="F51" i="14" s="1"/>
  <c r="G36" i="14"/>
  <c r="G50" i="14" s="1"/>
  <c r="H35" i="14"/>
  <c r="H49" i="14" s="1"/>
  <c r="I34" i="14"/>
  <c r="I48" i="14" s="1"/>
  <c r="E45" i="14"/>
  <c r="E59" i="14" s="1"/>
  <c r="F44" i="14"/>
  <c r="F58" i="14" s="1"/>
  <c r="G43" i="14"/>
  <c r="G57" i="14" s="1"/>
  <c r="H42" i="14"/>
  <c r="H56" i="14" s="1"/>
  <c r="I41" i="14"/>
  <c r="I55" i="14" s="1"/>
  <c r="J40" i="14"/>
  <c r="J54" i="14" s="1"/>
  <c r="B40" i="14"/>
  <c r="B54" i="14" s="1"/>
  <c r="C39" i="14"/>
  <c r="C53" i="14" s="1"/>
  <c r="D38" i="14"/>
  <c r="D52" i="14" s="1"/>
  <c r="E37" i="14"/>
  <c r="E51" i="14" s="1"/>
  <c r="F36" i="14"/>
  <c r="F50" i="14" s="1"/>
  <c r="G35" i="14"/>
  <c r="G49" i="14" s="1"/>
  <c r="H34" i="14"/>
  <c r="H48" i="14" s="1"/>
  <c r="D45" i="14"/>
  <c r="D59" i="14" s="1"/>
  <c r="E44" i="14"/>
  <c r="E58" i="14" s="1"/>
  <c r="F43" i="14"/>
  <c r="F57" i="14" s="1"/>
  <c r="G42" i="14"/>
  <c r="G56" i="14" s="1"/>
  <c r="H41" i="14"/>
  <c r="H55" i="14" s="1"/>
  <c r="I40" i="14"/>
  <c r="I54" i="14" s="1"/>
  <c r="J39" i="14"/>
  <c r="J53" i="14" s="1"/>
  <c r="B39" i="14"/>
  <c r="B53" i="14" s="1"/>
  <c r="C38" i="14"/>
  <c r="C52" i="14" s="1"/>
  <c r="D37" i="14"/>
  <c r="D51" i="14" s="1"/>
  <c r="E36" i="14"/>
  <c r="E50" i="14" s="1"/>
  <c r="F35" i="14"/>
  <c r="F49" i="14" s="1"/>
  <c r="G34" i="14"/>
  <c r="G48" i="14" s="1"/>
  <c r="C45" i="14"/>
  <c r="C59" i="14" s="1"/>
  <c r="D44" i="14"/>
  <c r="D58" i="14" s="1"/>
  <c r="E43" i="14"/>
  <c r="E57" i="14" s="1"/>
  <c r="F42" i="14"/>
  <c r="F56" i="14" s="1"/>
  <c r="G41" i="14"/>
  <c r="G55" i="14" s="1"/>
  <c r="H40" i="14"/>
  <c r="H54" i="14" s="1"/>
  <c r="I39" i="14"/>
  <c r="I53" i="14" s="1"/>
  <c r="J38" i="14"/>
  <c r="J52" i="14" s="1"/>
  <c r="B38" i="14"/>
  <c r="B52" i="14" s="1"/>
  <c r="C37" i="14"/>
  <c r="C51" i="14" s="1"/>
  <c r="D36" i="14"/>
  <c r="D50" i="14" s="1"/>
  <c r="E35" i="14"/>
  <c r="E49" i="14" s="1"/>
  <c r="F34" i="14"/>
  <c r="F48" i="14" s="1"/>
  <c r="J45" i="16"/>
  <c r="J59" i="16" s="1"/>
  <c r="B45" i="16"/>
  <c r="B59" i="16" s="1"/>
  <c r="C44" i="16"/>
  <c r="C58" i="16" s="1"/>
  <c r="D43" i="16"/>
  <c r="D57" i="16" s="1"/>
  <c r="E42" i="16"/>
  <c r="E56" i="16" s="1"/>
  <c r="F41" i="16"/>
  <c r="F55" i="16" s="1"/>
  <c r="G40" i="16"/>
  <c r="G54" i="16" s="1"/>
  <c r="H39" i="16"/>
  <c r="H53" i="16" s="1"/>
  <c r="I38" i="16"/>
  <c r="I52" i="16" s="1"/>
  <c r="J37" i="16"/>
  <c r="J51" i="16" s="1"/>
  <c r="B37" i="16"/>
  <c r="B51" i="16" s="1"/>
  <c r="C36" i="16"/>
  <c r="C50" i="16" s="1"/>
  <c r="D35" i="16"/>
  <c r="D49" i="16" s="1"/>
  <c r="E34" i="16"/>
  <c r="E48" i="16" s="1"/>
  <c r="I45" i="16"/>
  <c r="I59" i="16" s="1"/>
  <c r="J44" i="16"/>
  <c r="J58" i="16" s="1"/>
  <c r="B44" i="16"/>
  <c r="B58" i="16" s="1"/>
  <c r="C43" i="16"/>
  <c r="C57" i="16" s="1"/>
  <c r="D42" i="16"/>
  <c r="D56" i="16" s="1"/>
  <c r="E41" i="16"/>
  <c r="E55" i="16" s="1"/>
  <c r="F40" i="16"/>
  <c r="F54" i="16" s="1"/>
  <c r="G39" i="16"/>
  <c r="G53" i="16" s="1"/>
  <c r="H38" i="16"/>
  <c r="H52" i="16" s="1"/>
  <c r="I37" i="16"/>
  <c r="I51" i="16" s="1"/>
  <c r="J36" i="16"/>
  <c r="J50" i="16" s="1"/>
  <c r="B36" i="16"/>
  <c r="B50" i="16" s="1"/>
  <c r="C35" i="16"/>
  <c r="C49" i="16" s="1"/>
  <c r="D34" i="16"/>
  <c r="D48" i="16" s="1"/>
  <c r="H45" i="16"/>
  <c r="H59" i="16" s="1"/>
  <c r="I44" i="16"/>
  <c r="I58" i="16" s="1"/>
  <c r="J43" i="16"/>
  <c r="J57" i="16" s="1"/>
  <c r="B43" i="16"/>
  <c r="B57" i="16" s="1"/>
  <c r="C42" i="16"/>
  <c r="C56" i="16" s="1"/>
  <c r="D41" i="16"/>
  <c r="D55" i="16" s="1"/>
  <c r="E40" i="16"/>
  <c r="E54" i="16" s="1"/>
  <c r="F39" i="16"/>
  <c r="F53" i="16" s="1"/>
  <c r="G38" i="16"/>
  <c r="G52" i="16" s="1"/>
  <c r="H37" i="16"/>
  <c r="H51" i="16" s="1"/>
  <c r="I36" i="16"/>
  <c r="I50" i="16" s="1"/>
  <c r="J35" i="16"/>
  <c r="J49" i="16" s="1"/>
  <c r="B35" i="16"/>
  <c r="B49" i="16" s="1"/>
  <c r="C34" i="16"/>
  <c r="C48" i="16" s="1"/>
  <c r="G45" i="16"/>
  <c r="G59" i="16" s="1"/>
  <c r="H44" i="16"/>
  <c r="H58" i="16" s="1"/>
  <c r="I43" i="16"/>
  <c r="I57" i="16" s="1"/>
  <c r="J42" i="16"/>
  <c r="J56" i="16" s="1"/>
  <c r="B42" i="16"/>
  <c r="B56" i="16" s="1"/>
  <c r="C41" i="16"/>
  <c r="C55" i="16" s="1"/>
  <c r="D40" i="16"/>
  <c r="D54" i="16" s="1"/>
  <c r="E39" i="16"/>
  <c r="E53" i="16" s="1"/>
  <c r="F38" i="16"/>
  <c r="F52" i="16" s="1"/>
  <c r="G37" i="16"/>
  <c r="G51" i="16" s="1"/>
  <c r="H36" i="16"/>
  <c r="H50" i="16" s="1"/>
  <c r="I35" i="16"/>
  <c r="I49" i="16" s="1"/>
  <c r="J34" i="16"/>
  <c r="J48" i="16" s="1"/>
  <c r="B34" i="16"/>
  <c r="B48" i="16" s="1"/>
  <c r="F45" i="16"/>
  <c r="F59" i="16" s="1"/>
  <c r="G44" i="16"/>
  <c r="G58" i="16" s="1"/>
  <c r="H43" i="16"/>
  <c r="H57" i="16" s="1"/>
  <c r="I42" i="16"/>
  <c r="I56" i="16" s="1"/>
  <c r="J41" i="16"/>
  <c r="J55" i="16" s="1"/>
  <c r="B41" i="16"/>
  <c r="B55" i="16" s="1"/>
  <c r="C40" i="16"/>
  <c r="C54" i="16" s="1"/>
  <c r="D39" i="16"/>
  <c r="D53" i="16" s="1"/>
  <c r="E38" i="16"/>
  <c r="E52" i="16" s="1"/>
  <c r="F37" i="16"/>
  <c r="F51" i="16" s="1"/>
  <c r="G36" i="16"/>
  <c r="G50" i="16" s="1"/>
  <c r="H35" i="16"/>
  <c r="H49" i="16" s="1"/>
  <c r="I34" i="16"/>
  <c r="I48" i="16" s="1"/>
  <c r="E45" i="16"/>
  <c r="E59" i="16" s="1"/>
  <c r="F44" i="16"/>
  <c r="F58" i="16" s="1"/>
  <c r="G43" i="16"/>
  <c r="G57" i="16" s="1"/>
  <c r="H42" i="16"/>
  <c r="H56" i="16" s="1"/>
  <c r="I41" i="16"/>
  <c r="I55" i="16" s="1"/>
  <c r="J40" i="16"/>
  <c r="J54" i="16" s="1"/>
  <c r="B40" i="16"/>
  <c r="B54" i="16" s="1"/>
  <c r="C39" i="16"/>
  <c r="C53" i="16" s="1"/>
  <c r="D38" i="16"/>
  <c r="D52" i="16" s="1"/>
  <c r="E37" i="16"/>
  <c r="E51" i="16" s="1"/>
  <c r="F36" i="16"/>
  <c r="F50" i="16" s="1"/>
  <c r="G35" i="16"/>
  <c r="G49" i="16" s="1"/>
  <c r="H34" i="16"/>
  <c r="H48" i="16" s="1"/>
  <c r="D45" i="16"/>
  <c r="D59" i="16" s="1"/>
  <c r="E44" i="16"/>
  <c r="E58" i="16" s="1"/>
  <c r="F43" i="16"/>
  <c r="F57" i="16" s="1"/>
  <c r="G42" i="16"/>
  <c r="G56" i="16" s="1"/>
  <c r="H41" i="16"/>
  <c r="H55" i="16" s="1"/>
  <c r="I40" i="16"/>
  <c r="I54" i="16" s="1"/>
  <c r="J39" i="16"/>
  <c r="J53" i="16" s="1"/>
  <c r="B39" i="16"/>
  <c r="B53" i="16" s="1"/>
  <c r="C38" i="16"/>
  <c r="C52" i="16" s="1"/>
  <c r="D37" i="16"/>
  <c r="D51" i="16" s="1"/>
  <c r="E36" i="16"/>
  <c r="E50" i="16" s="1"/>
  <c r="F35" i="16"/>
  <c r="F49" i="16" s="1"/>
  <c r="G34" i="16"/>
  <c r="G48" i="16" s="1"/>
  <c r="C45" i="16"/>
  <c r="C59" i="16" s="1"/>
  <c r="D44" i="16"/>
  <c r="D58" i="16" s="1"/>
  <c r="E43" i="16"/>
  <c r="E57" i="16" s="1"/>
  <c r="F42" i="16"/>
  <c r="F56" i="16" s="1"/>
  <c r="G41" i="16"/>
  <c r="G55" i="16" s="1"/>
  <c r="H40" i="16"/>
  <c r="H54" i="16" s="1"/>
  <c r="I39" i="16"/>
  <c r="I53" i="16" s="1"/>
  <c r="J38" i="16"/>
  <c r="J52" i="16" s="1"/>
  <c r="B38" i="16"/>
  <c r="B52" i="16" s="1"/>
  <c r="C37" i="16"/>
  <c r="C51" i="16" s="1"/>
  <c r="D36" i="16"/>
  <c r="D50" i="16" s="1"/>
  <c r="E35" i="16"/>
  <c r="E49" i="16" s="1"/>
  <c r="F34" i="16"/>
  <c r="F48" i="16" s="1"/>
  <c r="F45" i="15"/>
  <c r="F59" i="15" s="1"/>
  <c r="G44" i="15"/>
  <c r="G58" i="15" s="1"/>
  <c r="H43" i="15"/>
  <c r="H57" i="15" s="1"/>
  <c r="I42" i="15"/>
  <c r="I56" i="15" s="1"/>
  <c r="J41" i="15"/>
  <c r="J55" i="15" s="1"/>
  <c r="B41" i="15"/>
  <c r="B55" i="15" s="1"/>
  <c r="C40" i="15"/>
  <c r="C54" i="15" s="1"/>
  <c r="D39" i="15"/>
  <c r="D53" i="15" s="1"/>
  <c r="E38" i="15"/>
  <c r="E52" i="15" s="1"/>
  <c r="F37" i="15"/>
  <c r="F51" i="15" s="1"/>
  <c r="G36" i="15"/>
  <c r="G50" i="15" s="1"/>
  <c r="H35" i="15"/>
  <c r="H49" i="15" s="1"/>
  <c r="I34" i="15"/>
  <c r="I48" i="15" s="1"/>
  <c r="E45" i="15"/>
  <c r="E59" i="15" s="1"/>
  <c r="F44" i="15"/>
  <c r="F58" i="15" s="1"/>
  <c r="G43" i="15"/>
  <c r="G57" i="15" s="1"/>
  <c r="H42" i="15"/>
  <c r="H56" i="15" s="1"/>
  <c r="I41" i="15"/>
  <c r="I55" i="15" s="1"/>
  <c r="J40" i="15"/>
  <c r="J54" i="15" s="1"/>
  <c r="B40" i="15"/>
  <c r="B54" i="15" s="1"/>
  <c r="C39" i="15"/>
  <c r="C53" i="15" s="1"/>
  <c r="D38" i="15"/>
  <c r="D52" i="15" s="1"/>
  <c r="E37" i="15"/>
  <c r="E51" i="15" s="1"/>
  <c r="F36" i="15"/>
  <c r="F50" i="15" s="1"/>
  <c r="G35" i="15"/>
  <c r="G49" i="15" s="1"/>
  <c r="H34" i="15"/>
  <c r="H48" i="15" s="1"/>
  <c r="D45" i="15"/>
  <c r="D59" i="15" s="1"/>
  <c r="E44" i="15"/>
  <c r="E58" i="15" s="1"/>
  <c r="F43" i="15"/>
  <c r="F57" i="15" s="1"/>
  <c r="G42" i="15"/>
  <c r="G56" i="15" s="1"/>
  <c r="H41" i="15"/>
  <c r="H55" i="15" s="1"/>
  <c r="I40" i="15"/>
  <c r="I54" i="15" s="1"/>
  <c r="J39" i="15"/>
  <c r="J53" i="15" s="1"/>
  <c r="B39" i="15"/>
  <c r="B53" i="15" s="1"/>
  <c r="C38" i="15"/>
  <c r="C52" i="15" s="1"/>
  <c r="D37" i="15"/>
  <c r="D51" i="15" s="1"/>
  <c r="E36" i="15"/>
  <c r="E50" i="15" s="1"/>
  <c r="F35" i="15"/>
  <c r="F49" i="15" s="1"/>
  <c r="G34" i="15"/>
  <c r="G48" i="15" s="1"/>
  <c r="C45" i="15"/>
  <c r="C59" i="15" s="1"/>
  <c r="D44" i="15"/>
  <c r="D58" i="15" s="1"/>
  <c r="E43" i="15"/>
  <c r="E57" i="15" s="1"/>
  <c r="F42" i="15"/>
  <c r="F56" i="15" s="1"/>
  <c r="G41" i="15"/>
  <c r="G55" i="15" s="1"/>
  <c r="H40" i="15"/>
  <c r="H54" i="15" s="1"/>
  <c r="I39" i="15"/>
  <c r="I53" i="15" s="1"/>
  <c r="J38" i="15"/>
  <c r="J52" i="15" s="1"/>
  <c r="B38" i="15"/>
  <c r="B52" i="15" s="1"/>
  <c r="C37" i="15"/>
  <c r="C51" i="15" s="1"/>
  <c r="D36" i="15"/>
  <c r="D50" i="15" s="1"/>
  <c r="E35" i="15"/>
  <c r="E49" i="15" s="1"/>
  <c r="F34" i="15"/>
  <c r="F48" i="15" s="1"/>
  <c r="J45" i="15"/>
  <c r="J59" i="15" s="1"/>
  <c r="B45" i="15"/>
  <c r="B59" i="15" s="1"/>
  <c r="C44" i="15"/>
  <c r="C58" i="15" s="1"/>
  <c r="D43" i="15"/>
  <c r="D57" i="15" s="1"/>
  <c r="E42" i="15"/>
  <c r="E56" i="15" s="1"/>
  <c r="F41" i="15"/>
  <c r="F55" i="15" s="1"/>
  <c r="G40" i="15"/>
  <c r="G54" i="15" s="1"/>
  <c r="H39" i="15"/>
  <c r="H53" i="15" s="1"/>
  <c r="I38" i="15"/>
  <c r="I52" i="15" s="1"/>
  <c r="J37" i="15"/>
  <c r="J51" i="15" s="1"/>
  <c r="B37" i="15"/>
  <c r="B51" i="15" s="1"/>
  <c r="C36" i="15"/>
  <c r="C50" i="15" s="1"/>
  <c r="D35" i="15"/>
  <c r="D49" i="15" s="1"/>
  <c r="E34" i="15"/>
  <c r="E48" i="15" s="1"/>
  <c r="I45" i="15"/>
  <c r="I59" i="15" s="1"/>
  <c r="J44" i="15"/>
  <c r="J58" i="15" s="1"/>
  <c r="B44" i="15"/>
  <c r="B58" i="15" s="1"/>
  <c r="C43" i="15"/>
  <c r="C57" i="15" s="1"/>
  <c r="D42" i="15"/>
  <c r="D56" i="15" s="1"/>
  <c r="E41" i="15"/>
  <c r="E55" i="15" s="1"/>
  <c r="F40" i="15"/>
  <c r="F54" i="15" s="1"/>
  <c r="G39" i="15"/>
  <c r="G53" i="15" s="1"/>
  <c r="H38" i="15"/>
  <c r="H52" i="15" s="1"/>
  <c r="I37" i="15"/>
  <c r="I51" i="15" s="1"/>
  <c r="J36" i="15"/>
  <c r="J50" i="15" s="1"/>
  <c r="B36" i="15"/>
  <c r="B50" i="15" s="1"/>
  <c r="C35" i="15"/>
  <c r="C49" i="15" s="1"/>
  <c r="D34" i="15"/>
  <c r="D48" i="15" s="1"/>
  <c r="H45" i="15"/>
  <c r="H59" i="15" s="1"/>
  <c r="I44" i="15"/>
  <c r="I58" i="15" s="1"/>
  <c r="J43" i="15"/>
  <c r="J57" i="15" s="1"/>
  <c r="B43" i="15"/>
  <c r="B57" i="15" s="1"/>
  <c r="C42" i="15"/>
  <c r="C56" i="15" s="1"/>
  <c r="D41" i="15"/>
  <c r="D55" i="15" s="1"/>
  <c r="E40" i="15"/>
  <c r="E54" i="15" s="1"/>
  <c r="F39" i="15"/>
  <c r="F53" i="15" s="1"/>
  <c r="G38" i="15"/>
  <c r="G52" i="15" s="1"/>
  <c r="H37" i="15"/>
  <c r="H51" i="15" s="1"/>
  <c r="I36" i="15"/>
  <c r="I50" i="15" s="1"/>
  <c r="J35" i="15"/>
  <c r="J49" i="15" s="1"/>
  <c r="B35" i="15"/>
  <c r="B49" i="15" s="1"/>
  <c r="C34" i="15"/>
  <c r="C48" i="15" s="1"/>
  <c r="G45" i="15"/>
  <c r="G59" i="15" s="1"/>
  <c r="H44" i="15"/>
  <c r="H58" i="15" s="1"/>
  <c r="I43" i="15"/>
  <c r="I57" i="15" s="1"/>
  <c r="J42" i="15"/>
  <c r="J56" i="15" s="1"/>
  <c r="B42" i="15"/>
  <c r="B56" i="15" s="1"/>
  <c r="C41" i="15"/>
  <c r="C55" i="15" s="1"/>
  <c r="D40" i="15"/>
  <c r="D54" i="15" s="1"/>
  <c r="E39" i="15"/>
  <c r="E53" i="15" s="1"/>
  <c r="F38" i="15"/>
  <c r="F52" i="15" s="1"/>
  <c r="G37" i="15"/>
  <c r="G51" i="15" s="1"/>
  <c r="H36" i="15"/>
  <c r="H50" i="15" s="1"/>
  <c r="I35" i="15"/>
  <c r="I49" i="15" s="1"/>
  <c r="J34" i="15"/>
  <c r="J48" i="15" s="1"/>
  <c r="B34" i="15"/>
  <c r="B48" i="15" s="1"/>
  <c r="R34" i="2" l="1"/>
  <c r="R48" i="2" s="1"/>
  <c r="N27" i="2"/>
  <c r="N28" i="2"/>
  <c r="N21" i="2"/>
  <c r="N29" i="2"/>
  <c r="N18" i="18" s="1"/>
  <c r="N22" i="2"/>
  <c r="N30" i="2"/>
  <c r="O18" i="18" s="1"/>
  <c r="N24" i="2"/>
  <c r="N23" i="2"/>
  <c r="N31" i="2"/>
  <c r="N20" i="2"/>
  <c r="N25" i="2"/>
  <c r="N26" i="2"/>
  <c r="AA38" i="16"/>
  <c r="AD38" i="16" s="1"/>
  <c r="I25" i="13" s="1"/>
  <c r="AA42" i="16"/>
  <c r="AD42" i="16" s="1"/>
  <c r="M25" i="13" s="1"/>
  <c r="AA35" i="16"/>
  <c r="AD35" i="16" s="1"/>
  <c r="F25" i="13" s="1"/>
  <c r="AA54" i="16"/>
  <c r="AA58" i="16"/>
  <c r="AA53" i="16"/>
  <c r="AA57" i="16"/>
  <c r="AA50" i="16"/>
  <c r="AA48" i="16"/>
  <c r="AA44" i="16"/>
  <c r="AD44" i="16" s="1"/>
  <c r="O25" i="13" s="1"/>
  <c r="AA37" i="16"/>
  <c r="AD37" i="16" s="1"/>
  <c r="H25" i="13" s="1"/>
  <c r="AA51" i="16"/>
  <c r="AA41" i="14"/>
  <c r="AD41" i="14" s="1"/>
  <c r="L25" i="11" s="1"/>
  <c r="AA35" i="14"/>
  <c r="AD35" i="14" s="1"/>
  <c r="F25" i="11" s="1"/>
  <c r="AA56" i="16"/>
  <c r="AA41" i="16"/>
  <c r="AD41" i="16" s="1"/>
  <c r="L25" i="13" s="1"/>
  <c r="AA55" i="16"/>
  <c r="AA59" i="16"/>
  <c r="AA36" i="14"/>
  <c r="AD36" i="14" s="1"/>
  <c r="G25" i="11" s="1"/>
  <c r="AA36" i="15"/>
  <c r="AD36" i="15" s="1"/>
  <c r="G25" i="12" s="1"/>
  <c r="AA39" i="16"/>
  <c r="AD39" i="16" s="1"/>
  <c r="J25" i="13" s="1"/>
  <c r="AA45" i="16"/>
  <c r="AD45" i="16" s="1"/>
  <c r="P25" i="13" s="1"/>
  <c r="AA39" i="14"/>
  <c r="AD39" i="14" s="1"/>
  <c r="J25" i="11" s="1"/>
  <c r="AA43" i="14"/>
  <c r="AD43" i="14" s="1"/>
  <c r="N25" i="11" s="1"/>
  <c r="AA37" i="15"/>
  <c r="AD37" i="15" s="1"/>
  <c r="H25" i="12" s="1"/>
  <c r="AA44" i="15"/>
  <c r="AD44" i="15" s="1"/>
  <c r="O25" i="12" s="1"/>
  <c r="AA41" i="15"/>
  <c r="AD41" i="15" s="1"/>
  <c r="L25" i="12" s="1"/>
  <c r="AA38" i="14"/>
  <c r="AD38" i="14" s="1"/>
  <c r="I25" i="11" s="1"/>
  <c r="AA35" i="15"/>
  <c r="AD35" i="15" s="1"/>
  <c r="F25" i="12" s="1"/>
  <c r="AA45" i="15"/>
  <c r="AD45" i="15" s="1"/>
  <c r="P25" i="12" s="1"/>
  <c r="AA34" i="14"/>
  <c r="AA37" i="14"/>
  <c r="AD37" i="14" s="1"/>
  <c r="H25" i="11" s="1"/>
  <c r="AA43" i="15"/>
  <c r="AD43" i="15" s="1"/>
  <c r="N25" i="12" s="1"/>
  <c r="AA40" i="16"/>
  <c r="AD40" i="16" s="1"/>
  <c r="K25" i="13" s="1"/>
  <c r="AA45" i="14"/>
  <c r="AD45" i="14" s="1"/>
  <c r="P25" i="11" s="1"/>
  <c r="AA34" i="15"/>
  <c r="AA34" i="16"/>
  <c r="AA42" i="14"/>
  <c r="AD42" i="14" s="1"/>
  <c r="M25" i="11" s="1"/>
  <c r="AA40" i="14"/>
  <c r="AD40" i="14" s="1"/>
  <c r="K25" i="11" s="1"/>
  <c r="AA42" i="15"/>
  <c r="AD42" i="15" s="1"/>
  <c r="M25" i="12" s="1"/>
  <c r="AA38" i="15"/>
  <c r="AD38" i="15" s="1"/>
  <c r="I25" i="12" s="1"/>
  <c r="AA39" i="15"/>
  <c r="AD39" i="15" s="1"/>
  <c r="J25" i="12" s="1"/>
  <c r="AA40" i="15"/>
  <c r="AD40" i="15" s="1"/>
  <c r="K25" i="12" s="1"/>
  <c r="AA52" i="16"/>
  <c r="AA49" i="16"/>
  <c r="AA43" i="16"/>
  <c r="AD43" i="16" s="1"/>
  <c r="N25" i="13" s="1"/>
  <c r="AA36" i="16"/>
  <c r="AD36" i="16" s="1"/>
  <c r="G25" i="13" s="1"/>
  <c r="AA44" i="14"/>
  <c r="AD44" i="14" s="1"/>
  <c r="O25" i="11" s="1"/>
  <c r="S34" i="2"/>
  <c r="S48" i="2" s="1"/>
  <c r="W34" i="2"/>
  <c r="W48" i="2" s="1"/>
  <c r="W42" i="2"/>
  <c r="W56" i="2" s="1"/>
  <c r="C34" i="2"/>
  <c r="C48" i="2" s="1"/>
  <c r="P18" i="13"/>
  <c r="H18" i="13"/>
  <c r="L18" i="12"/>
  <c r="L18" i="13"/>
  <c r="G18" i="12"/>
  <c r="O18" i="13"/>
  <c r="G18" i="13"/>
  <c r="K18" i="12"/>
  <c r="P18" i="12"/>
  <c r="N18" i="13"/>
  <c r="F18" i="13"/>
  <c r="J18" i="12"/>
  <c r="H18" i="12"/>
  <c r="O18" i="12"/>
  <c r="M18" i="13"/>
  <c r="E18" i="13"/>
  <c r="I18" i="12"/>
  <c r="K18" i="13"/>
  <c r="J18" i="13"/>
  <c r="N18" i="12"/>
  <c r="F18" i="12"/>
  <c r="I18" i="13"/>
  <c r="M18" i="12"/>
  <c r="E18" i="12"/>
  <c r="K52" i="16"/>
  <c r="K59" i="16"/>
  <c r="K54" i="16"/>
  <c r="K50" i="16"/>
  <c r="K39" i="16"/>
  <c r="N39" i="16" s="1"/>
  <c r="J20" i="13" s="1"/>
  <c r="K57" i="16"/>
  <c r="K53" i="16"/>
  <c r="K37" i="15"/>
  <c r="N37" i="15" s="1"/>
  <c r="H20" i="12" s="1"/>
  <c r="V45" i="2"/>
  <c r="V59" i="2" s="1"/>
  <c r="W44" i="2"/>
  <c r="W58" i="2" s="1"/>
  <c r="X43" i="2"/>
  <c r="X57" i="2" s="1"/>
  <c r="Y42" i="2"/>
  <c r="Y56" i="2" s="1"/>
  <c r="Z41" i="2"/>
  <c r="Z55" i="2" s="1"/>
  <c r="R41" i="2"/>
  <c r="R55" i="2" s="1"/>
  <c r="S40" i="2"/>
  <c r="S54" i="2" s="1"/>
  <c r="T39" i="2"/>
  <c r="T53" i="2" s="1"/>
  <c r="U38" i="2"/>
  <c r="U52" i="2" s="1"/>
  <c r="V37" i="2"/>
  <c r="V51" i="2" s="1"/>
  <c r="W36" i="2"/>
  <c r="W50" i="2" s="1"/>
  <c r="X35" i="2"/>
  <c r="X49" i="2" s="1"/>
  <c r="Z34" i="2"/>
  <c r="Z48" i="2" s="1"/>
  <c r="X45" i="2"/>
  <c r="X59" i="2" s="1"/>
  <c r="T41" i="2"/>
  <c r="T55" i="2" s="1"/>
  <c r="Z35" i="2"/>
  <c r="Z49" i="2" s="1"/>
  <c r="Z42" i="2"/>
  <c r="Z56" i="2" s="1"/>
  <c r="V38" i="2"/>
  <c r="V52" i="2" s="1"/>
  <c r="U45" i="2"/>
  <c r="U59" i="2" s="1"/>
  <c r="V44" i="2"/>
  <c r="V58" i="2" s="1"/>
  <c r="W43" i="2"/>
  <c r="W57" i="2" s="1"/>
  <c r="X42" i="2"/>
  <c r="X56" i="2" s="1"/>
  <c r="Y41" i="2"/>
  <c r="Y55" i="2" s="1"/>
  <c r="Z40" i="2"/>
  <c r="Z54" i="2" s="1"/>
  <c r="R40" i="2"/>
  <c r="R54" i="2" s="1"/>
  <c r="S39" i="2"/>
  <c r="S53" i="2" s="1"/>
  <c r="T38" i="2"/>
  <c r="T52" i="2" s="1"/>
  <c r="U37" i="2"/>
  <c r="U51" i="2" s="1"/>
  <c r="V36" i="2"/>
  <c r="V50" i="2" s="1"/>
  <c r="W35" i="2"/>
  <c r="W49" i="2" s="1"/>
  <c r="Y34" i="2"/>
  <c r="Y48" i="2" s="1"/>
  <c r="R43" i="2"/>
  <c r="R57" i="2" s="1"/>
  <c r="V39" i="2"/>
  <c r="V53" i="2" s="1"/>
  <c r="R42" i="2"/>
  <c r="R56" i="2" s="1"/>
  <c r="X36" i="2"/>
  <c r="X50" i="2" s="1"/>
  <c r="T45" i="2"/>
  <c r="T59" i="2" s="1"/>
  <c r="U44" i="2"/>
  <c r="U58" i="2" s="1"/>
  <c r="V43" i="2"/>
  <c r="V57" i="2" s="1"/>
  <c r="X41" i="2"/>
  <c r="X55" i="2" s="1"/>
  <c r="Y40" i="2"/>
  <c r="Y54" i="2" s="1"/>
  <c r="Z39" i="2"/>
  <c r="Z53" i="2" s="1"/>
  <c r="R39" i="2"/>
  <c r="R53" i="2" s="1"/>
  <c r="S38" i="2"/>
  <c r="S52" i="2" s="1"/>
  <c r="T37" i="2"/>
  <c r="T51" i="2" s="1"/>
  <c r="U36" i="2"/>
  <c r="U50" i="2" s="1"/>
  <c r="V35" i="2"/>
  <c r="V49" i="2" s="1"/>
  <c r="X34" i="2"/>
  <c r="X48" i="2" s="1"/>
  <c r="S42" i="2"/>
  <c r="S56" i="2" s="1"/>
  <c r="R35" i="2"/>
  <c r="R49" i="2" s="1"/>
  <c r="W37" i="2"/>
  <c r="W51" i="2" s="1"/>
  <c r="S45" i="2"/>
  <c r="S59" i="2" s="1"/>
  <c r="T44" i="2"/>
  <c r="T58" i="2" s="1"/>
  <c r="U43" i="2"/>
  <c r="U57" i="2" s="1"/>
  <c r="V42" i="2"/>
  <c r="V56" i="2" s="1"/>
  <c r="W41" i="2"/>
  <c r="W55" i="2" s="1"/>
  <c r="X40" i="2"/>
  <c r="X54" i="2" s="1"/>
  <c r="Y39" i="2"/>
  <c r="Y53" i="2" s="1"/>
  <c r="Z38" i="2"/>
  <c r="Z52" i="2" s="1"/>
  <c r="R38" i="2"/>
  <c r="R52" i="2" s="1"/>
  <c r="S37" i="2"/>
  <c r="S51" i="2" s="1"/>
  <c r="T36" i="2"/>
  <c r="T50" i="2" s="1"/>
  <c r="U35" i="2"/>
  <c r="U49" i="2" s="1"/>
  <c r="Z43" i="2"/>
  <c r="Z57" i="2" s="1"/>
  <c r="W38" i="2"/>
  <c r="W52" i="2" s="1"/>
  <c r="Y43" i="2"/>
  <c r="Y57" i="2" s="1"/>
  <c r="U39" i="2"/>
  <c r="U53" i="2" s="1"/>
  <c r="Z45" i="2"/>
  <c r="Z59" i="2" s="1"/>
  <c r="R45" i="2"/>
  <c r="R59" i="2" s="1"/>
  <c r="S44" i="2"/>
  <c r="S58" i="2" s="1"/>
  <c r="T43" i="2"/>
  <c r="T57" i="2" s="1"/>
  <c r="U42" i="2"/>
  <c r="U56" i="2" s="1"/>
  <c r="V41" i="2"/>
  <c r="V55" i="2" s="1"/>
  <c r="W40" i="2"/>
  <c r="W54" i="2" s="1"/>
  <c r="X39" i="2"/>
  <c r="X53" i="2" s="1"/>
  <c r="Y38" i="2"/>
  <c r="Y52" i="2" s="1"/>
  <c r="Z37" i="2"/>
  <c r="Z51" i="2" s="1"/>
  <c r="R37" i="2"/>
  <c r="R51" i="2" s="1"/>
  <c r="S36" i="2"/>
  <c r="S50" i="2" s="1"/>
  <c r="T35" i="2"/>
  <c r="T49" i="2" s="1"/>
  <c r="V34" i="2"/>
  <c r="V48" i="2" s="1"/>
  <c r="Y44" i="2"/>
  <c r="Y58" i="2" s="1"/>
  <c r="U40" i="2"/>
  <c r="U54" i="2" s="1"/>
  <c r="Y36" i="2"/>
  <c r="Y50" i="2" s="1"/>
  <c r="T34" i="2"/>
  <c r="T48" i="2" s="1"/>
  <c r="X44" i="2"/>
  <c r="X58" i="2" s="1"/>
  <c r="S41" i="2"/>
  <c r="S55" i="2" s="1"/>
  <c r="Y35" i="2"/>
  <c r="Y49" i="2" s="1"/>
  <c r="Y45" i="2"/>
  <c r="Y59" i="2" s="1"/>
  <c r="Z44" i="2"/>
  <c r="Z58" i="2" s="1"/>
  <c r="R44" i="2"/>
  <c r="R58" i="2" s="1"/>
  <c r="S43" i="2"/>
  <c r="S57" i="2" s="1"/>
  <c r="T42" i="2"/>
  <c r="T56" i="2" s="1"/>
  <c r="U41" i="2"/>
  <c r="U55" i="2" s="1"/>
  <c r="V40" i="2"/>
  <c r="V54" i="2" s="1"/>
  <c r="W39" i="2"/>
  <c r="W53" i="2" s="1"/>
  <c r="X38" i="2"/>
  <c r="X52" i="2" s="1"/>
  <c r="Y37" i="2"/>
  <c r="Y51" i="2" s="1"/>
  <c r="Z36" i="2"/>
  <c r="Z50" i="2" s="1"/>
  <c r="R36" i="2"/>
  <c r="R50" i="2" s="1"/>
  <c r="S35" i="2"/>
  <c r="S49" i="2" s="1"/>
  <c r="U34" i="2"/>
  <c r="U48" i="2" s="1"/>
  <c r="X37" i="2"/>
  <c r="X51" i="2" s="1"/>
  <c r="W45" i="2"/>
  <c r="W59" i="2" s="1"/>
  <c r="T40" i="2"/>
  <c r="T54" i="2" s="1"/>
  <c r="K49" i="16"/>
  <c r="K58" i="16"/>
  <c r="K56" i="16"/>
  <c r="K48" i="16"/>
  <c r="K42" i="15"/>
  <c r="N42" i="15" s="1"/>
  <c r="M20" i="12" s="1"/>
  <c r="K37" i="14"/>
  <c r="N37" i="14" s="1"/>
  <c r="H20" i="11" s="1"/>
  <c r="K35" i="14"/>
  <c r="N35" i="14" s="1"/>
  <c r="F20" i="11" s="1"/>
  <c r="K44" i="14"/>
  <c r="N44" i="14" s="1"/>
  <c r="O20" i="11" s="1"/>
  <c r="K39" i="15"/>
  <c r="N39" i="15" s="1"/>
  <c r="J20" i="12" s="1"/>
  <c r="K40" i="16"/>
  <c r="N40" i="16" s="1"/>
  <c r="K20" i="13" s="1"/>
  <c r="K38" i="14"/>
  <c r="N38" i="14" s="1"/>
  <c r="I20" i="11" s="1"/>
  <c r="K34" i="14"/>
  <c r="K43" i="14"/>
  <c r="N43" i="14" s="1"/>
  <c r="N20" i="11" s="1"/>
  <c r="K37" i="16"/>
  <c r="N37" i="16" s="1"/>
  <c r="H20" i="13" s="1"/>
  <c r="K42" i="14"/>
  <c r="N42" i="14" s="1"/>
  <c r="M20" i="11" s="1"/>
  <c r="K38" i="15"/>
  <c r="N38" i="15" s="1"/>
  <c r="I20" i="12" s="1"/>
  <c r="K43" i="16"/>
  <c r="N43" i="16" s="1"/>
  <c r="N20" i="13" s="1"/>
  <c r="K36" i="16"/>
  <c r="N36" i="16" s="1"/>
  <c r="G20" i="13" s="1"/>
  <c r="K45" i="16"/>
  <c r="N45" i="16" s="1"/>
  <c r="P20" i="13" s="1"/>
  <c r="K41" i="14"/>
  <c r="N41" i="14" s="1"/>
  <c r="L20" i="11" s="1"/>
  <c r="K35" i="16"/>
  <c r="N35" i="16" s="1"/>
  <c r="F20" i="13" s="1"/>
  <c r="K44" i="16"/>
  <c r="N44" i="16" s="1"/>
  <c r="O20" i="13" s="1"/>
  <c r="K36" i="15"/>
  <c r="N36" i="15" s="1"/>
  <c r="G20" i="12" s="1"/>
  <c r="K45" i="15"/>
  <c r="N45" i="15" s="1"/>
  <c r="P20" i="12" s="1"/>
  <c r="K41" i="15"/>
  <c r="N41" i="15" s="1"/>
  <c r="L20" i="12" s="1"/>
  <c r="K38" i="16"/>
  <c r="N38" i="16" s="1"/>
  <c r="I20" i="13" s="1"/>
  <c r="K34" i="16"/>
  <c r="K40" i="14"/>
  <c r="N40" i="14" s="1"/>
  <c r="K20" i="11" s="1"/>
  <c r="K35" i="15"/>
  <c r="N35" i="15" s="1"/>
  <c r="F20" i="12" s="1"/>
  <c r="K44" i="15"/>
  <c r="N44" i="15" s="1"/>
  <c r="O20" i="12" s="1"/>
  <c r="K42" i="16"/>
  <c r="N42" i="16" s="1"/>
  <c r="M20" i="13" s="1"/>
  <c r="K34" i="15"/>
  <c r="K43" i="15"/>
  <c r="N43" i="15" s="1"/>
  <c r="N20" i="12" s="1"/>
  <c r="K40" i="15"/>
  <c r="N40" i="15" s="1"/>
  <c r="K20" i="12" s="1"/>
  <c r="K41" i="16"/>
  <c r="N41" i="16" s="1"/>
  <c r="L20" i="13" s="1"/>
  <c r="K39" i="14"/>
  <c r="N39" i="14" s="1"/>
  <c r="J20" i="11" s="1"/>
  <c r="K36" i="14"/>
  <c r="N36" i="14" s="1"/>
  <c r="G20" i="11" s="1"/>
  <c r="K45" i="14"/>
  <c r="N45" i="14" s="1"/>
  <c r="P20" i="11" s="1"/>
  <c r="O18" i="1" l="1"/>
  <c r="N18" i="1"/>
  <c r="J18" i="1"/>
  <c r="J18" i="18"/>
  <c r="P18" i="1"/>
  <c r="P18" i="18"/>
  <c r="I18" i="1"/>
  <c r="I18" i="18"/>
  <c r="E18" i="1"/>
  <c r="E18" i="18"/>
  <c r="G18" i="1"/>
  <c r="G18" i="18"/>
  <c r="K18" i="1"/>
  <c r="K18" i="18"/>
  <c r="F18" i="1"/>
  <c r="F18" i="18"/>
  <c r="M18" i="1"/>
  <c r="M18" i="18"/>
  <c r="L18" i="1"/>
  <c r="L18" i="18"/>
  <c r="H18" i="1"/>
  <c r="H18" i="18"/>
  <c r="H26" i="10"/>
  <c r="N28" i="6"/>
  <c r="M18" i="20" s="1"/>
  <c r="N31" i="6"/>
  <c r="P18" i="20" s="1"/>
  <c r="N21" i="6"/>
  <c r="F18" i="20" s="1"/>
  <c r="N29" i="6"/>
  <c r="N18" i="20" s="1"/>
  <c r="N22" i="6"/>
  <c r="N30" i="6"/>
  <c r="N23" i="6"/>
  <c r="N24" i="6"/>
  <c r="N20" i="6"/>
  <c r="N25" i="6"/>
  <c r="J18" i="20" s="1"/>
  <c r="N27" i="6"/>
  <c r="L18" i="20" s="1"/>
  <c r="N26" i="6"/>
  <c r="K18" i="20" s="1"/>
  <c r="M26" i="10"/>
  <c r="F26" i="10"/>
  <c r="AD34" i="16"/>
  <c r="E25" i="13" s="1"/>
  <c r="AB37" i="16"/>
  <c r="AB42" i="16"/>
  <c r="AB38" i="16"/>
  <c r="AB43" i="16"/>
  <c r="AB41" i="16"/>
  <c r="AB34" i="16"/>
  <c r="R61" i="16"/>
  <c r="R72" i="16" s="1"/>
  <c r="AB35" i="16"/>
  <c r="AB36" i="16"/>
  <c r="AB39" i="16"/>
  <c r="AB45" i="16"/>
  <c r="AB44" i="16"/>
  <c r="AB40" i="16"/>
  <c r="AD34" i="14"/>
  <c r="E25" i="11" s="1"/>
  <c r="AB34" i="14"/>
  <c r="AB44" i="14"/>
  <c r="AB39" i="14"/>
  <c r="AB45" i="14"/>
  <c r="R61" i="14"/>
  <c r="AB36" i="14"/>
  <c r="AB38" i="14"/>
  <c r="AB43" i="14"/>
  <c r="AB35" i="14"/>
  <c r="AB42" i="14"/>
  <c r="AB37" i="14"/>
  <c r="AB41" i="14"/>
  <c r="AB40" i="14"/>
  <c r="P26" i="10"/>
  <c r="N26" i="10"/>
  <c r="G26" i="10"/>
  <c r="L26" i="10"/>
  <c r="R61" i="15"/>
  <c r="AB45" i="15"/>
  <c r="AB34" i="15"/>
  <c r="AB43" i="15"/>
  <c r="AB40" i="15"/>
  <c r="AB35" i="15"/>
  <c r="AD34" i="15"/>
  <c r="E25" i="12" s="1"/>
  <c r="AB37" i="15"/>
  <c r="AB41" i="15"/>
  <c r="AB44" i="15"/>
  <c r="AB36" i="15"/>
  <c r="AB42" i="15"/>
  <c r="AB39" i="15"/>
  <c r="AB38" i="15"/>
  <c r="K26" i="10"/>
  <c r="O26" i="10"/>
  <c r="I26" i="10"/>
  <c r="J26" i="10"/>
  <c r="AA45" i="2"/>
  <c r="AD45" i="2" s="1"/>
  <c r="P25" i="18" s="1"/>
  <c r="AA38" i="2"/>
  <c r="AD38" i="2" s="1"/>
  <c r="I25" i="18" s="1"/>
  <c r="W34" i="6"/>
  <c r="W40" i="6"/>
  <c r="W35" i="6"/>
  <c r="R37" i="6"/>
  <c r="W37" i="6"/>
  <c r="W36" i="6"/>
  <c r="G37" i="6"/>
  <c r="W45" i="6"/>
  <c r="AA34" i="2"/>
  <c r="S45" i="6"/>
  <c r="T44" i="6"/>
  <c r="U43" i="6"/>
  <c r="V42" i="6"/>
  <c r="W41" i="6"/>
  <c r="X40" i="6"/>
  <c r="Y39" i="6"/>
  <c r="Z38" i="6"/>
  <c r="R38" i="6"/>
  <c r="S37" i="6"/>
  <c r="T36" i="6"/>
  <c r="U35" i="6"/>
  <c r="V34" i="6"/>
  <c r="R42" i="6"/>
  <c r="V38" i="6"/>
  <c r="Y42" i="6"/>
  <c r="U38" i="6"/>
  <c r="Y34" i="6"/>
  <c r="Z45" i="6"/>
  <c r="R45" i="6"/>
  <c r="S44" i="6"/>
  <c r="T43" i="6"/>
  <c r="U42" i="6"/>
  <c r="V41" i="6"/>
  <c r="X39" i="6"/>
  <c r="Y38" i="6"/>
  <c r="Z37" i="6"/>
  <c r="S36" i="6"/>
  <c r="T35" i="6"/>
  <c r="U34" i="6"/>
  <c r="S41" i="6"/>
  <c r="Z34" i="6"/>
  <c r="V45" i="6"/>
  <c r="Z41" i="6"/>
  <c r="T39" i="6"/>
  <c r="X35" i="6"/>
  <c r="Y45" i="6"/>
  <c r="Z44" i="6"/>
  <c r="R44" i="6"/>
  <c r="S43" i="6"/>
  <c r="T42" i="6"/>
  <c r="U41" i="6"/>
  <c r="V40" i="6"/>
  <c r="W39" i="6"/>
  <c r="X38" i="6"/>
  <c r="Y37" i="6"/>
  <c r="Z36" i="6"/>
  <c r="R36" i="6"/>
  <c r="S35" i="6"/>
  <c r="T34" i="6"/>
  <c r="Y43" i="6"/>
  <c r="T40" i="6"/>
  <c r="X36" i="6"/>
  <c r="R34" i="6"/>
  <c r="W44" i="6"/>
  <c r="R41" i="6"/>
  <c r="X45" i="6"/>
  <c r="Y44" i="6"/>
  <c r="Z43" i="6"/>
  <c r="R43" i="6"/>
  <c r="S42" i="6"/>
  <c r="T41" i="6"/>
  <c r="U40" i="6"/>
  <c r="V39" i="6"/>
  <c r="W38" i="6"/>
  <c r="X37" i="6"/>
  <c r="Y36" i="6"/>
  <c r="Z35" i="6"/>
  <c r="R35" i="6"/>
  <c r="S34" i="6"/>
  <c r="X44" i="6"/>
  <c r="Z42" i="6"/>
  <c r="U39" i="6"/>
  <c r="Y35" i="6"/>
  <c r="X43" i="6"/>
  <c r="S40" i="6"/>
  <c r="V37" i="6"/>
  <c r="U45" i="6"/>
  <c r="V44" i="6"/>
  <c r="W43" i="6"/>
  <c r="X42" i="6"/>
  <c r="Y41" i="6"/>
  <c r="Z40" i="6"/>
  <c r="R40" i="6"/>
  <c r="S39" i="6"/>
  <c r="T38" i="6"/>
  <c r="U37" i="6"/>
  <c r="V36" i="6"/>
  <c r="X34" i="6"/>
  <c r="T45" i="6"/>
  <c r="U44" i="6"/>
  <c r="V43" i="6"/>
  <c r="W42" i="6"/>
  <c r="X41" i="6"/>
  <c r="Y40" i="6"/>
  <c r="Z39" i="6"/>
  <c r="R39" i="6"/>
  <c r="S38" i="6"/>
  <c r="T37" i="6"/>
  <c r="U36" i="6"/>
  <c r="V35" i="6"/>
  <c r="K55" i="16"/>
  <c r="K51" i="16"/>
  <c r="AA41" i="2"/>
  <c r="AD41" i="2" s="1"/>
  <c r="L25" i="18" s="1"/>
  <c r="AA36" i="2"/>
  <c r="AD36" i="2" s="1"/>
  <c r="G25" i="18" s="1"/>
  <c r="AA44" i="2"/>
  <c r="AD44" i="2" s="1"/>
  <c r="O25" i="18" s="1"/>
  <c r="AA37" i="2"/>
  <c r="AD37" i="2" s="1"/>
  <c r="H25" i="18" s="1"/>
  <c r="AA35" i="2"/>
  <c r="AD35" i="2" s="1"/>
  <c r="F25" i="18" s="1"/>
  <c r="AA42" i="2"/>
  <c r="AD42" i="2" s="1"/>
  <c r="M25" i="18" s="1"/>
  <c r="AA40" i="2"/>
  <c r="AD40" i="2" s="1"/>
  <c r="K25" i="18" s="1"/>
  <c r="AA39" i="2"/>
  <c r="AD39" i="2" s="1"/>
  <c r="J25" i="18" s="1"/>
  <c r="AA43" i="2"/>
  <c r="AD43" i="2" s="1"/>
  <c r="N25" i="18" s="1"/>
  <c r="L43" i="16"/>
  <c r="N34" i="16"/>
  <c r="E20" i="13" s="1"/>
  <c r="B61" i="16"/>
  <c r="L39" i="16"/>
  <c r="L41" i="16"/>
  <c r="L35" i="16"/>
  <c r="L44" i="16"/>
  <c r="L40" i="16"/>
  <c r="L36" i="16"/>
  <c r="L38" i="16"/>
  <c r="L45" i="16"/>
  <c r="L34" i="16"/>
  <c r="L37" i="16"/>
  <c r="L42" i="16"/>
  <c r="N34" i="15"/>
  <c r="E20" i="12" s="1"/>
  <c r="L36" i="15"/>
  <c r="L34" i="15"/>
  <c r="L37" i="15"/>
  <c r="L35" i="15"/>
  <c r="L42" i="15"/>
  <c r="L38" i="15"/>
  <c r="L44" i="15"/>
  <c r="L45" i="15"/>
  <c r="B61" i="15"/>
  <c r="L41" i="15"/>
  <c r="L39" i="15"/>
  <c r="L43" i="15"/>
  <c r="L40" i="15"/>
  <c r="L39" i="14"/>
  <c r="L38" i="14"/>
  <c r="L36" i="14"/>
  <c r="L45" i="14"/>
  <c r="L37" i="14"/>
  <c r="L44" i="14"/>
  <c r="L42" i="14"/>
  <c r="L43" i="14"/>
  <c r="L35" i="14"/>
  <c r="L34" i="14"/>
  <c r="L41" i="14"/>
  <c r="N34" i="14"/>
  <c r="E20" i="11" s="1"/>
  <c r="L40" i="14"/>
  <c r="B61" i="14"/>
  <c r="B34" i="2"/>
  <c r="B48" i="2" s="1"/>
  <c r="D34" i="2"/>
  <c r="D48" i="2" s="1"/>
  <c r="E34" i="2"/>
  <c r="E48" i="2" s="1"/>
  <c r="F34" i="2"/>
  <c r="F48" i="2" s="1"/>
  <c r="G34" i="2"/>
  <c r="G48" i="2" s="1"/>
  <c r="H34" i="2"/>
  <c r="H48" i="2" s="1"/>
  <c r="I34" i="2"/>
  <c r="I48" i="2" s="1"/>
  <c r="J34" i="2"/>
  <c r="J48" i="2" s="1"/>
  <c r="B35" i="2"/>
  <c r="B49" i="2" s="1"/>
  <c r="C35" i="2"/>
  <c r="C49" i="2" s="1"/>
  <c r="D35" i="2"/>
  <c r="D49" i="2" s="1"/>
  <c r="E35" i="2"/>
  <c r="E49" i="2" s="1"/>
  <c r="F35" i="2"/>
  <c r="F49" i="2" s="1"/>
  <c r="G35" i="2"/>
  <c r="G49" i="2" s="1"/>
  <c r="H35" i="2"/>
  <c r="H49" i="2" s="1"/>
  <c r="I35" i="2"/>
  <c r="I49" i="2" s="1"/>
  <c r="J35" i="2"/>
  <c r="J49" i="2" s="1"/>
  <c r="B36" i="2"/>
  <c r="B50" i="2" s="1"/>
  <c r="C36" i="2"/>
  <c r="C50" i="2" s="1"/>
  <c r="D36" i="2"/>
  <c r="D50" i="2" s="1"/>
  <c r="E36" i="2"/>
  <c r="E50" i="2" s="1"/>
  <c r="F36" i="2"/>
  <c r="F50" i="2" s="1"/>
  <c r="G36" i="2"/>
  <c r="G50" i="2" s="1"/>
  <c r="H36" i="2"/>
  <c r="H50" i="2" s="1"/>
  <c r="I36" i="2"/>
  <c r="I50" i="2" s="1"/>
  <c r="J36" i="2"/>
  <c r="J50" i="2" s="1"/>
  <c r="B37" i="2"/>
  <c r="B51" i="2" s="1"/>
  <c r="C37" i="2"/>
  <c r="C51" i="2" s="1"/>
  <c r="D37" i="2"/>
  <c r="D51" i="2" s="1"/>
  <c r="E37" i="2"/>
  <c r="E51" i="2" s="1"/>
  <c r="F37" i="2"/>
  <c r="F51" i="2" s="1"/>
  <c r="G37" i="2"/>
  <c r="G51" i="2" s="1"/>
  <c r="H37" i="2"/>
  <c r="H51" i="2" s="1"/>
  <c r="I37" i="2"/>
  <c r="I51" i="2" s="1"/>
  <c r="J37" i="2"/>
  <c r="J51" i="2" s="1"/>
  <c r="B38" i="2"/>
  <c r="B52" i="2" s="1"/>
  <c r="C38" i="2"/>
  <c r="C52" i="2" s="1"/>
  <c r="D38" i="2"/>
  <c r="D52" i="2" s="1"/>
  <c r="E38" i="2"/>
  <c r="E52" i="2" s="1"/>
  <c r="F38" i="2"/>
  <c r="F52" i="2" s="1"/>
  <c r="G38" i="2"/>
  <c r="G52" i="2" s="1"/>
  <c r="H38" i="2"/>
  <c r="H52" i="2" s="1"/>
  <c r="I38" i="2"/>
  <c r="I52" i="2" s="1"/>
  <c r="J38" i="2"/>
  <c r="J52" i="2" s="1"/>
  <c r="B39" i="2"/>
  <c r="B53" i="2" s="1"/>
  <c r="C39" i="2"/>
  <c r="C53" i="2" s="1"/>
  <c r="D39" i="2"/>
  <c r="D53" i="2" s="1"/>
  <c r="E39" i="2"/>
  <c r="E53" i="2" s="1"/>
  <c r="F39" i="2"/>
  <c r="F53" i="2" s="1"/>
  <c r="G39" i="2"/>
  <c r="G53" i="2" s="1"/>
  <c r="H39" i="2"/>
  <c r="H53" i="2" s="1"/>
  <c r="I39" i="2"/>
  <c r="I53" i="2" s="1"/>
  <c r="J39" i="2"/>
  <c r="J53" i="2" s="1"/>
  <c r="B40" i="2"/>
  <c r="B54" i="2" s="1"/>
  <c r="C40" i="2"/>
  <c r="C54" i="2" s="1"/>
  <c r="D40" i="2"/>
  <c r="D54" i="2" s="1"/>
  <c r="E40" i="2"/>
  <c r="E54" i="2" s="1"/>
  <c r="F40" i="2"/>
  <c r="F54" i="2" s="1"/>
  <c r="G40" i="2"/>
  <c r="G54" i="2" s="1"/>
  <c r="H40" i="2"/>
  <c r="H54" i="2" s="1"/>
  <c r="I40" i="2"/>
  <c r="I54" i="2" s="1"/>
  <c r="J40" i="2"/>
  <c r="J54" i="2" s="1"/>
  <c r="B41" i="2"/>
  <c r="B55" i="2" s="1"/>
  <c r="C41" i="2"/>
  <c r="C55" i="2" s="1"/>
  <c r="D41" i="2"/>
  <c r="D55" i="2" s="1"/>
  <c r="E41" i="2"/>
  <c r="E55" i="2" s="1"/>
  <c r="F41" i="2"/>
  <c r="F55" i="2" s="1"/>
  <c r="G41" i="2"/>
  <c r="G55" i="2" s="1"/>
  <c r="H41" i="2"/>
  <c r="H55" i="2" s="1"/>
  <c r="I41" i="2"/>
  <c r="I55" i="2" s="1"/>
  <c r="J41" i="2"/>
  <c r="J55" i="2" s="1"/>
  <c r="B42" i="2"/>
  <c r="B56" i="2" s="1"/>
  <c r="C42" i="2"/>
  <c r="C56" i="2" s="1"/>
  <c r="D42" i="2"/>
  <c r="D56" i="2" s="1"/>
  <c r="E42" i="2"/>
  <c r="E56" i="2" s="1"/>
  <c r="F42" i="2"/>
  <c r="F56" i="2" s="1"/>
  <c r="G42" i="2"/>
  <c r="G56" i="2" s="1"/>
  <c r="H42" i="2"/>
  <c r="H56" i="2" s="1"/>
  <c r="I42" i="2"/>
  <c r="I56" i="2" s="1"/>
  <c r="J42" i="2"/>
  <c r="J56" i="2" s="1"/>
  <c r="B43" i="2"/>
  <c r="B57" i="2" s="1"/>
  <c r="C43" i="2"/>
  <c r="C57" i="2" s="1"/>
  <c r="D43" i="2"/>
  <c r="D57" i="2" s="1"/>
  <c r="E43" i="2"/>
  <c r="E57" i="2" s="1"/>
  <c r="F43" i="2"/>
  <c r="F57" i="2" s="1"/>
  <c r="G43" i="2"/>
  <c r="G57" i="2" s="1"/>
  <c r="H43" i="2"/>
  <c r="H57" i="2" s="1"/>
  <c r="I43" i="2"/>
  <c r="I57" i="2" s="1"/>
  <c r="J43" i="2"/>
  <c r="J57" i="2" s="1"/>
  <c r="B44" i="2"/>
  <c r="B58" i="2" s="1"/>
  <c r="C44" i="2"/>
  <c r="C58" i="2" s="1"/>
  <c r="D44" i="2"/>
  <c r="D58" i="2" s="1"/>
  <c r="E44" i="2"/>
  <c r="E58" i="2" s="1"/>
  <c r="F44" i="2"/>
  <c r="F58" i="2" s="1"/>
  <c r="G44" i="2"/>
  <c r="G58" i="2" s="1"/>
  <c r="H44" i="2"/>
  <c r="H58" i="2" s="1"/>
  <c r="I44" i="2"/>
  <c r="I58" i="2" s="1"/>
  <c r="J44" i="2"/>
  <c r="J58" i="2" s="1"/>
  <c r="B45" i="2"/>
  <c r="B59" i="2" s="1"/>
  <c r="C45" i="2"/>
  <c r="C59" i="2" s="1"/>
  <c r="D45" i="2"/>
  <c r="D59" i="2" s="1"/>
  <c r="E45" i="2"/>
  <c r="E59" i="2" s="1"/>
  <c r="F45" i="2"/>
  <c r="F59" i="2" s="1"/>
  <c r="G45" i="2"/>
  <c r="G59" i="2" s="1"/>
  <c r="H45" i="2"/>
  <c r="H59" i="2" s="1"/>
  <c r="I45" i="2"/>
  <c r="I59" i="2" s="1"/>
  <c r="J45" i="2"/>
  <c r="J59" i="2" s="1"/>
  <c r="B4" i="6"/>
  <c r="B34" i="6"/>
  <c r="C4" i="6"/>
  <c r="C34" i="6"/>
  <c r="D4" i="6"/>
  <c r="D34" i="6"/>
  <c r="E4" i="6"/>
  <c r="E34" i="6"/>
  <c r="F4" i="6"/>
  <c r="F34" i="6"/>
  <c r="G4" i="6"/>
  <c r="G34" i="6"/>
  <c r="H4" i="6"/>
  <c r="H34" i="6"/>
  <c r="I4" i="6"/>
  <c r="I34" i="6"/>
  <c r="J4" i="6"/>
  <c r="J34" i="6"/>
  <c r="B17" i="6"/>
  <c r="B35" i="6"/>
  <c r="C35" i="6"/>
  <c r="D35" i="6"/>
  <c r="E35" i="6"/>
  <c r="F35" i="6"/>
  <c r="G35" i="6"/>
  <c r="H35" i="6"/>
  <c r="I35" i="6"/>
  <c r="J35" i="6"/>
  <c r="B36" i="6"/>
  <c r="C36" i="6"/>
  <c r="D36" i="6"/>
  <c r="E36" i="6"/>
  <c r="F36" i="6"/>
  <c r="G36" i="6"/>
  <c r="H36" i="6"/>
  <c r="I36" i="6"/>
  <c r="J36" i="6"/>
  <c r="B37" i="6"/>
  <c r="C37" i="6"/>
  <c r="D37" i="6"/>
  <c r="E37" i="6"/>
  <c r="F37" i="6"/>
  <c r="H37" i="6"/>
  <c r="I37" i="6"/>
  <c r="J37" i="6"/>
  <c r="B38" i="6"/>
  <c r="C38" i="6"/>
  <c r="D38" i="6"/>
  <c r="E38" i="6"/>
  <c r="F38" i="6"/>
  <c r="G38" i="6"/>
  <c r="H38" i="6"/>
  <c r="I38" i="6"/>
  <c r="J38" i="6"/>
  <c r="B39" i="6"/>
  <c r="C39" i="6"/>
  <c r="D39" i="6"/>
  <c r="E39" i="6"/>
  <c r="F39" i="6"/>
  <c r="G39" i="6"/>
  <c r="H39" i="6"/>
  <c r="I39" i="6"/>
  <c r="J39" i="6"/>
  <c r="B40" i="6"/>
  <c r="C40" i="6"/>
  <c r="D40" i="6"/>
  <c r="E40" i="6"/>
  <c r="F40" i="6"/>
  <c r="G40" i="6"/>
  <c r="H40" i="6"/>
  <c r="I40" i="6"/>
  <c r="J40" i="6"/>
  <c r="B41" i="6"/>
  <c r="C41" i="6"/>
  <c r="D41" i="6"/>
  <c r="E41" i="6"/>
  <c r="F41" i="6"/>
  <c r="G41" i="6"/>
  <c r="H41" i="6"/>
  <c r="I41" i="6"/>
  <c r="J41" i="6"/>
  <c r="B42" i="6"/>
  <c r="C42" i="6"/>
  <c r="D42" i="6"/>
  <c r="E42" i="6"/>
  <c r="F42" i="6"/>
  <c r="G42" i="6"/>
  <c r="H42" i="6"/>
  <c r="I42" i="6"/>
  <c r="J42" i="6"/>
  <c r="B43" i="6"/>
  <c r="C43" i="6"/>
  <c r="D43" i="6"/>
  <c r="E43" i="6"/>
  <c r="F43" i="6"/>
  <c r="G43" i="6"/>
  <c r="H43" i="6"/>
  <c r="I43" i="6"/>
  <c r="J43" i="6"/>
  <c r="B44" i="6"/>
  <c r="C44" i="6"/>
  <c r="D44" i="6"/>
  <c r="E44" i="6"/>
  <c r="F44" i="6"/>
  <c r="G44" i="6"/>
  <c r="H44" i="6"/>
  <c r="I44" i="6"/>
  <c r="J44" i="6"/>
  <c r="B45" i="6"/>
  <c r="C45" i="6"/>
  <c r="D45" i="6"/>
  <c r="E45" i="6"/>
  <c r="F45" i="6"/>
  <c r="G45" i="6"/>
  <c r="H45" i="6"/>
  <c r="I45" i="6"/>
  <c r="J45"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B4" i="5"/>
  <c r="C4" i="5"/>
  <c r="D4" i="5"/>
  <c r="E4" i="5"/>
  <c r="F4" i="5"/>
  <c r="G4" i="5"/>
  <c r="H4" i="5"/>
  <c r="I4" i="5"/>
  <c r="J4" i="5"/>
  <c r="B17" i="5"/>
  <c r="B5" i="5"/>
  <c r="C5" i="5"/>
  <c r="D5" i="5"/>
  <c r="E5" i="5"/>
  <c r="F5" i="5"/>
  <c r="G5" i="5"/>
  <c r="H5" i="5"/>
  <c r="I5" i="5"/>
  <c r="J5" i="5"/>
  <c r="B6" i="5"/>
  <c r="C6" i="5"/>
  <c r="D6" i="5"/>
  <c r="E6" i="5"/>
  <c r="F6" i="5"/>
  <c r="G6" i="5"/>
  <c r="H6" i="5"/>
  <c r="I6" i="5"/>
  <c r="J6" i="5"/>
  <c r="B7" i="5"/>
  <c r="C7" i="5"/>
  <c r="D7" i="5"/>
  <c r="E7" i="5"/>
  <c r="F7" i="5"/>
  <c r="G7" i="5"/>
  <c r="H7" i="5"/>
  <c r="I7" i="5"/>
  <c r="J7" i="5"/>
  <c r="B8" i="5"/>
  <c r="C8" i="5"/>
  <c r="D8" i="5"/>
  <c r="E8" i="5"/>
  <c r="F8" i="5"/>
  <c r="G8" i="5"/>
  <c r="H8" i="5"/>
  <c r="I8" i="5"/>
  <c r="J8" i="5"/>
  <c r="B9" i="5"/>
  <c r="C9" i="5"/>
  <c r="D9" i="5"/>
  <c r="E9" i="5"/>
  <c r="F9" i="5"/>
  <c r="G9" i="5"/>
  <c r="H9" i="5"/>
  <c r="I9" i="5"/>
  <c r="J9" i="5"/>
  <c r="B10" i="5"/>
  <c r="C10" i="5"/>
  <c r="D10" i="5"/>
  <c r="E10" i="5"/>
  <c r="F10" i="5"/>
  <c r="G10" i="5"/>
  <c r="H10" i="5"/>
  <c r="I10" i="5"/>
  <c r="J10" i="5"/>
  <c r="B11" i="5"/>
  <c r="C11" i="5"/>
  <c r="D11" i="5"/>
  <c r="E11" i="5"/>
  <c r="F11" i="5"/>
  <c r="G11" i="5"/>
  <c r="H11" i="5"/>
  <c r="I11" i="5"/>
  <c r="J11" i="5"/>
  <c r="B12" i="5"/>
  <c r="C12" i="5"/>
  <c r="D12" i="5"/>
  <c r="E12" i="5"/>
  <c r="F12" i="5"/>
  <c r="G12" i="5"/>
  <c r="H12" i="5"/>
  <c r="I12" i="5"/>
  <c r="J12" i="5"/>
  <c r="B13" i="5"/>
  <c r="C13" i="5"/>
  <c r="D13" i="5"/>
  <c r="E13" i="5"/>
  <c r="F13" i="5"/>
  <c r="G13" i="5"/>
  <c r="H13" i="5"/>
  <c r="I13" i="5"/>
  <c r="J13" i="5"/>
  <c r="B14" i="5"/>
  <c r="C14" i="5"/>
  <c r="D14" i="5"/>
  <c r="E14" i="5"/>
  <c r="F14" i="5"/>
  <c r="G14" i="5"/>
  <c r="H14" i="5"/>
  <c r="I14" i="5"/>
  <c r="J14" i="5"/>
  <c r="B15" i="5"/>
  <c r="C15" i="5"/>
  <c r="D15" i="5"/>
  <c r="E15" i="5"/>
  <c r="F15" i="5"/>
  <c r="G15" i="5"/>
  <c r="H15" i="5"/>
  <c r="I15" i="5"/>
  <c r="J15" i="5"/>
  <c r="D79" i="6"/>
  <c r="D79" i="5"/>
  <c r="M8" i="7"/>
  <c r="M8" i="8"/>
  <c r="M8" i="1"/>
  <c r="J48" i="6" l="1"/>
  <c r="F48" i="6"/>
  <c r="B48" i="6"/>
  <c r="K18" i="8"/>
  <c r="N18" i="8"/>
  <c r="P18" i="8"/>
  <c r="J18" i="8"/>
  <c r="M18" i="8"/>
  <c r="L18" i="8"/>
  <c r="F18" i="8"/>
  <c r="E18" i="8"/>
  <c r="E18" i="20"/>
  <c r="I18" i="8"/>
  <c r="I18" i="20"/>
  <c r="H18" i="8"/>
  <c r="H18" i="20"/>
  <c r="O18" i="8"/>
  <c r="O18" i="20"/>
  <c r="G18" i="8"/>
  <c r="G18" i="20"/>
  <c r="C59" i="6"/>
  <c r="D58" i="6"/>
  <c r="E57" i="6"/>
  <c r="F56" i="6"/>
  <c r="G55" i="6"/>
  <c r="H54" i="6"/>
  <c r="I53" i="6"/>
  <c r="J52" i="6"/>
  <c r="B52" i="6"/>
  <c r="B51" i="6"/>
  <c r="C50" i="6"/>
  <c r="D49" i="6"/>
  <c r="H48" i="6"/>
  <c r="D48" i="6"/>
  <c r="U50" i="6"/>
  <c r="V57" i="6"/>
  <c r="S53" i="6"/>
  <c r="V51" i="6"/>
  <c r="S48" i="6"/>
  <c r="T55" i="6"/>
  <c r="R48" i="6"/>
  <c r="Z50" i="6"/>
  <c r="R58" i="6"/>
  <c r="S55" i="6"/>
  <c r="V55" i="6"/>
  <c r="Y56" i="6"/>
  <c r="T50" i="6"/>
  <c r="U57" i="6"/>
  <c r="R51" i="6"/>
  <c r="J59" i="6"/>
  <c r="B59" i="6"/>
  <c r="C58" i="6"/>
  <c r="D57" i="6"/>
  <c r="E56" i="6"/>
  <c r="F55" i="6"/>
  <c r="G54" i="6"/>
  <c r="H53" i="6"/>
  <c r="I52" i="6"/>
  <c r="J51" i="6"/>
  <c r="J50" i="6"/>
  <c r="B50" i="6"/>
  <c r="C49" i="6"/>
  <c r="T51" i="6"/>
  <c r="U58" i="6"/>
  <c r="R54" i="6"/>
  <c r="S54" i="6"/>
  <c r="R49" i="6"/>
  <c r="S56" i="6"/>
  <c r="X50" i="6"/>
  <c r="Y51" i="6"/>
  <c r="Z58" i="6"/>
  <c r="U56" i="6"/>
  <c r="S51" i="6"/>
  <c r="T58" i="6"/>
  <c r="I59" i="6"/>
  <c r="J58" i="6"/>
  <c r="B58" i="6"/>
  <c r="C57" i="6"/>
  <c r="D56" i="6"/>
  <c r="E55" i="6"/>
  <c r="F54" i="6"/>
  <c r="G53" i="6"/>
  <c r="H52" i="6"/>
  <c r="I51" i="6"/>
  <c r="I50" i="6"/>
  <c r="J49" i="6"/>
  <c r="B49" i="6"/>
  <c r="G48" i="6"/>
  <c r="C48" i="6"/>
  <c r="S52" i="6"/>
  <c r="T59" i="6"/>
  <c r="Z54" i="6"/>
  <c r="X57" i="6"/>
  <c r="Z49" i="6"/>
  <c r="R57" i="6"/>
  <c r="T54" i="6"/>
  <c r="X52" i="6"/>
  <c r="Y59" i="6"/>
  <c r="U48" i="6"/>
  <c r="T57" i="6"/>
  <c r="V52" i="6"/>
  <c r="R52" i="6"/>
  <c r="S59" i="6"/>
  <c r="W49" i="6"/>
  <c r="H59" i="6"/>
  <c r="I58" i="6"/>
  <c r="J57" i="6"/>
  <c r="B57" i="6"/>
  <c r="C56" i="6"/>
  <c r="D55" i="6"/>
  <c r="E54" i="6"/>
  <c r="F53" i="6"/>
  <c r="G52" i="6"/>
  <c r="H51" i="6"/>
  <c r="H50" i="6"/>
  <c r="I49" i="6"/>
  <c r="R53" i="6"/>
  <c r="Y55" i="6"/>
  <c r="Y49" i="6"/>
  <c r="Y50" i="6"/>
  <c r="Z57" i="6"/>
  <c r="Y57" i="6"/>
  <c r="W53" i="6"/>
  <c r="X49" i="6"/>
  <c r="T49" i="6"/>
  <c r="S58" i="6"/>
  <c r="R56" i="6"/>
  <c r="Z52" i="6"/>
  <c r="W54" i="6"/>
  <c r="G59" i="6"/>
  <c r="H58" i="6"/>
  <c r="I57" i="6"/>
  <c r="J56" i="6"/>
  <c r="B56" i="6"/>
  <c r="C55" i="6"/>
  <c r="D54" i="6"/>
  <c r="E53" i="6"/>
  <c r="F52" i="6"/>
  <c r="F51" i="6"/>
  <c r="G50" i="6"/>
  <c r="H49" i="6"/>
  <c r="Z53" i="6"/>
  <c r="X48" i="6"/>
  <c r="X56" i="6"/>
  <c r="U53" i="6"/>
  <c r="X51" i="6"/>
  <c r="Y58" i="6"/>
  <c r="V54" i="6"/>
  <c r="T53" i="6"/>
  <c r="S50" i="6"/>
  <c r="R59" i="6"/>
  <c r="Y53" i="6"/>
  <c r="W59" i="6"/>
  <c r="W48" i="6"/>
  <c r="F59" i="6"/>
  <c r="G58" i="6"/>
  <c r="H57" i="6"/>
  <c r="I56" i="6"/>
  <c r="J55" i="6"/>
  <c r="B55" i="6"/>
  <c r="C54" i="6"/>
  <c r="D53" i="6"/>
  <c r="E52" i="6"/>
  <c r="E51" i="6"/>
  <c r="F50" i="6"/>
  <c r="G49" i="6"/>
  <c r="Y54" i="6"/>
  <c r="V50" i="6"/>
  <c r="W57" i="6"/>
  <c r="Z56" i="6"/>
  <c r="W52" i="6"/>
  <c r="X59" i="6"/>
  <c r="T48" i="6"/>
  <c r="U55" i="6"/>
  <c r="Z55" i="6"/>
  <c r="Z51" i="6"/>
  <c r="Z59" i="6"/>
  <c r="X54" i="6"/>
  <c r="G51" i="6"/>
  <c r="E59" i="6"/>
  <c r="F58" i="6"/>
  <c r="G57" i="6"/>
  <c r="H56" i="6"/>
  <c r="I55" i="6"/>
  <c r="J54" i="6"/>
  <c r="B54" i="6"/>
  <c r="C53" i="6"/>
  <c r="D52" i="6"/>
  <c r="D51" i="6"/>
  <c r="E50" i="6"/>
  <c r="F49" i="6"/>
  <c r="I48" i="6"/>
  <c r="E48" i="6"/>
  <c r="X55" i="6"/>
  <c r="U51" i="6"/>
  <c r="V58" i="6"/>
  <c r="X58" i="6"/>
  <c r="V53" i="6"/>
  <c r="R55" i="6"/>
  <c r="S49" i="6"/>
  <c r="T56" i="6"/>
  <c r="V59" i="6"/>
  <c r="Y52" i="6"/>
  <c r="Y48" i="6"/>
  <c r="V48" i="6"/>
  <c r="W55" i="6"/>
  <c r="W50" i="6"/>
  <c r="D59" i="6"/>
  <c r="E58" i="6"/>
  <c r="F57" i="6"/>
  <c r="G56" i="6"/>
  <c r="H55" i="6"/>
  <c r="I54" i="6"/>
  <c r="J53" i="6"/>
  <c r="B53" i="6"/>
  <c r="C52" i="6"/>
  <c r="C51" i="6"/>
  <c r="D50" i="6"/>
  <c r="E49" i="6"/>
  <c r="V49" i="6"/>
  <c r="W56" i="6"/>
  <c r="T52" i="6"/>
  <c r="U59" i="6"/>
  <c r="U54" i="6"/>
  <c r="W58" i="6"/>
  <c r="R50" i="6"/>
  <c r="S57" i="6"/>
  <c r="Z48" i="6"/>
  <c r="X53" i="6"/>
  <c r="U52" i="6"/>
  <c r="U49" i="6"/>
  <c r="V56" i="6"/>
  <c r="W51" i="6"/>
  <c r="W38" i="5"/>
  <c r="W52" i="5" s="1"/>
  <c r="N23" i="5"/>
  <c r="H18" i="19" s="1"/>
  <c r="N31" i="5"/>
  <c r="N26" i="5"/>
  <c r="K18" i="19" s="1"/>
  <c r="N22" i="5"/>
  <c r="G18" i="19" s="1"/>
  <c r="N24" i="5"/>
  <c r="N20" i="5"/>
  <c r="N25" i="5"/>
  <c r="N27" i="5"/>
  <c r="L18" i="19" s="1"/>
  <c r="N28" i="5"/>
  <c r="N30" i="5"/>
  <c r="N21" i="5"/>
  <c r="N29" i="5"/>
  <c r="N18" i="19" s="1"/>
  <c r="R34" i="5"/>
  <c r="R48" i="5" s="1"/>
  <c r="R73" i="16"/>
  <c r="R66" i="16"/>
  <c r="R67" i="16"/>
  <c r="R74" i="16"/>
  <c r="R70" i="16"/>
  <c r="R65" i="16"/>
  <c r="R69" i="16"/>
  <c r="R68" i="16"/>
  <c r="R64" i="16"/>
  <c r="E26" i="10"/>
  <c r="R75" i="16"/>
  <c r="R71" i="16"/>
  <c r="AD34" i="2"/>
  <c r="R61" i="2"/>
  <c r="AB39" i="2"/>
  <c r="AB34" i="2"/>
  <c r="AA45" i="6"/>
  <c r="AD45" i="6" s="1"/>
  <c r="AA34" i="6"/>
  <c r="M25" i="1"/>
  <c r="AB42" i="2"/>
  <c r="AB36" i="2"/>
  <c r="AA36" i="6"/>
  <c r="AD36" i="6" s="1"/>
  <c r="AA35" i="6"/>
  <c r="AA37" i="6"/>
  <c r="AA42" i="6"/>
  <c r="B34" i="5"/>
  <c r="B48" i="5" s="1"/>
  <c r="T45" i="5"/>
  <c r="T59" i="5" s="1"/>
  <c r="U44" i="5"/>
  <c r="U58" i="5" s="1"/>
  <c r="V43" i="5"/>
  <c r="V57" i="5" s="1"/>
  <c r="W42" i="5"/>
  <c r="W56" i="5" s="1"/>
  <c r="X41" i="5"/>
  <c r="X55" i="5" s="1"/>
  <c r="Y40" i="5"/>
  <c r="Y54" i="5" s="1"/>
  <c r="Z39" i="5"/>
  <c r="Z53" i="5" s="1"/>
  <c r="R39" i="5"/>
  <c r="R53" i="5" s="1"/>
  <c r="S38" i="5"/>
  <c r="S52" i="5" s="1"/>
  <c r="T37" i="5"/>
  <c r="T51" i="5" s="1"/>
  <c r="U36" i="5"/>
  <c r="U50" i="5" s="1"/>
  <c r="V35" i="5"/>
  <c r="V49" i="5" s="1"/>
  <c r="W34" i="5"/>
  <c r="W48" i="5" s="1"/>
  <c r="Y44" i="5"/>
  <c r="Y58" i="5" s="1"/>
  <c r="T41" i="5"/>
  <c r="T55" i="5" s="1"/>
  <c r="X37" i="5"/>
  <c r="X51" i="5" s="1"/>
  <c r="Y43" i="5"/>
  <c r="Y57" i="5" s="1"/>
  <c r="S41" i="5"/>
  <c r="S55" i="5" s="1"/>
  <c r="U39" i="5"/>
  <c r="U53" i="5" s="1"/>
  <c r="X36" i="5"/>
  <c r="X50" i="5" s="1"/>
  <c r="T38" i="5"/>
  <c r="T52" i="5" s="1"/>
  <c r="V36" i="5"/>
  <c r="V50" i="5" s="1"/>
  <c r="S45" i="5"/>
  <c r="S59" i="5" s="1"/>
  <c r="T44" i="5"/>
  <c r="T58" i="5" s="1"/>
  <c r="U43" i="5"/>
  <c r="U57" i="5" s="1"/>
  <c r="V42" i="5"/>
  <c r="V56" i="5" s="1"/>
  <c r="W41" i="5"/>
  <c r="W55" i="5" s="1"/>
  <c r="X40" i="5"/>
  <c r="X54" i="5" s="1"/>
  <c r="Y39" i="5"/>
  <c r="Y53" i="5" s="1"/>
  <c r="Z38" i="5"/>
  <c r="Z52" i="5" s="1"/>
  <c r="R38" i="5"/>
  <c r="R52" i="5" s="1"/>
  <c r="S37" i="5"/>
  <c r="S51" i="5" s="1"/>
  <c r="T36" i="5"/>
  <c r="T50" i="5" s="1"/>
  <c r="U35" i="5"/>
  <c r="U49" i="5" s="1"/>
  <c r="V34" i="5"/>
  <c r="V48" i="5" s="1"/>
  <c r="R43" i="5"/>
  <c r="R57" i="5" s="1"/>
  <c r="V39" i="5"/>
  <c r="V53" i="5" s="1"/>
  <c r="Z35" i="5"/>
  <c r="Z49" i="5" s="1"/>
  <c r="X44" i="5"/>
  <c r="X58" i="5" s="1"/>
  <c r="Z42" i="5"/>
  <c r="Z56" i="5" s="1"/>
  <c r="T40" i="5"/>
  <c r="T54" i="5" s="1"/>
  <c r="V38" i="5"/>
  <c r="V52" i="5" s="1"/>
  <c r="Y35" i="5"/>
  <c r="Y49" i="5" s="1"/>
  <c r="R40" i="5"/>
  <c r="R54" i="5" s="1"/>
  <c r="W35" i="5"/>
  <c r="W49" i="5" s="1"/>
  <c r="Z45" i="5"/>
  <c r="Z59" i="5" s="1"/>
  <c r="R45" i="5"/>
  <c r="R59" i="5" s="1"/>
  <c r="S44" i="5"/>
  <c r="S58" i="5" s="1"/>
  <c r="T43" i="5"/>
  <c r="T57" i="5" s="1"/>
  <c r="U42" i="5"/>
  <c r="U56" i="5" s="1"/>
  <c r="V41" i="5"/>
  <c r="V55" i="5" s="1"/>
  <c r="W40" i="5"/>
  <c r="W54" i="5" s="1"/>
  <c r="X39" i="5"/>
  <c r="X53" i="5" s="1"/>
  <c r="Y38" i="5"/>
  <c r="Y52" i="5" s="1"/>
  <c r="Z37" i="5"/>
  <c r="Z51" i="5" s="1"/>
  <c r="R37" i="5"/>
  <c r="R51" i="5" s="1"/>
  <c r="S36" i="5"/>
  <c r="S50" i="5" s="1"/>
  <c r="T35" i="5"/>
  <c r="T49" i="5" s="1"/>
  <c r="U34" i="5"/>
  <c r="U48" i="5" s="1"/>
  <c r="X45" i="5"/>
  <c r="X59" i="5" s="1"/>
  <c r="S42" i="5"/>
  <c r="S56" i="5" s="1"/>
  <c r="R35" i="5"/>
  <c r="R49" i="5" s="1"/>
  <c r="W45" i="5"/>
  <c r="W59" i="5" s="1"/>
  <c r="R42" i="5"/>
  <c r="R56" i="5" s="1"/>
  <c r="W37" i="5"/>
  <c r="W51" i="5" s="1"/>
  <c r="Y45" i="5"/>
  <c r="Y59" i="5" s="1"/>
  <c r="Z44" i="5"/>
  <c r="Z58" i="5" s="1"/>
  <c r="R44" i="5"/>
  <c r="R58" i="5" s="1"/>
  <c r="S43" i="5"/>
  <c r="S57" i="5" s="1"/>
  <c r="T42" i="5"/>
  <c r="T56" i="5" s="1"/>
  <c r="U41" i="5"/>
  <c r="U55" i="5" s="1"/>
  <c r="V40" i="5"/>
  <c r="V54" i="5" s="1"/>
  <c r="W39" i="5"/>
  <c r="W53" i="5" s="1"/>
  <c r="X38" i="5"/>
  <c r="X52" i="5" s="1"/>
  <c r="Y37" i="5"/>
  <c r="Y51" i="5" s="1"/>
  <c r="Z36" i="5"/>
  <c r="Z50" i="5" s="1"/>
  <c r="R36" i="5"/>
  <c r="R50" i="5" s="1"/>
  <c r="S35" i="5"/>
  <c r="S49" i="5" s="1"/>
  <c r="T34" i="5"/>
  <c r="T48" i="5" s="1"/>
  <c r="Z43" i="5"/>
  <c r="Z57" i="5" s="1"/>
  <c r="U40" i="5"/>
  <c r="U54" i="5" s="1"/>
  <c r="Y36" i="5"/>
  <c r="Y50" i="5" s="1"/>
  <c r="S34" i="5"/>
  <c r="S48" i="5" s="1"/>
  <c r="Z34" i="5"/>
  <c r="Z48" i="5" s="1"/>
  <c r="V45" i="5"/>
  <c r="V59" i="5" s="1"/>
  <c r="W44" i="5"/>
  <c r="W58" i="5" s="1"/>
  <c r="X43" i="5"/>
  <c r="X57" i="5" s="1"/>
  <c r="Y42" i="5"/>
  <c r="Y56" i="5" s="1"/>
  <c r="Z41" i="5"/>
  <c r="Z55" i="5" s="1"/>
  <c r="R41" i="5"/>
  <c r="R55" i="5" s="1"/>
  <c r="S40" i="5"/>
  <c r="S54" i="5" s="1"/>
  <c r="T39" i="5"/>
  <c r="T53" i="5" s="1"/>
  <c r="U38" i="5"/>
  <c r="U52" i="5" s="1"/>
  <c r="V37" i="5"/>
  <c r="V51" i="5" s="1"/>
  <c r="W36" i="5"/>
  <c r="W50" i="5" s="1"/>
  <c r="X35" i="5"/>
  <c r="X49" i="5" s="1"/>
  <c r="Y34" i="5"/>
  <c r="Y48" i="5" s="1"/>
  <c r="U45" i="5"/>
  <c r="U59" i="5" s="1"/>
  <c r="V44" i="5"/>
  <c r="V58" i="5" s="1"/>
  <c r="W43" i="5"/>
  <c r="W57" i="5" s="1"/>
  <c r="X42" i="5"/>
  <c r="X56" i="5" s="1"/>
  <c r="Y41" i="5"/>
  <c r="Y55" i="5" s="1"/>
  <c r="Z40" i="5"/>
  <c r="Z54" i="5" s="1"/>
  <c r="S39" i="5"/>
  <c r="S53" i="5" s="1"/>
  <c r="U37" i="5"/>
  <c r="U51" i="5" s="1"/>
  <c r="X34" i="5"/>
  <c r="X48" i="5" s="1"/>
  <c r="AA43" i="6"/>
  <c r="AA44" i="6"/>
  <c r="AD44" i="6" s="1"/>
  <c r="AA39" i="6"/>
  <c r="AD39" i="6" s="1"/>
  <c r="AA40" i="6"/>
  <c r="AD40" i="6" s="1"/>
  <c r="AA41" i="6"/>
  <c r="AD41" i="6" s="1"/>
  <c r="AA38" i="6"/>
  <c r="AB38" i="2"/>
  <c r="AB45" i="2"/>
  <c r="AB44" i="2"/>
  <c r="AB35" i="2"/>
  <c r="AB41" i="2"/>
  <c r="AB43" i="2"/>
  <c r="AB37" i="2"/>
  <c r="AB40" i="2"/>
  <c r="N25" i="1"/>
  <c r="F25" i="1"/>
  <c r="J25" i="1"/>
  <c r="H25" i="1"/>
  <c r="G25" i="1"/>
  <c r="K25" i="1"/>
  <c r="I25" i="1"/>
  <c r="L25" i="1"/>
  <c r="O25" i="1"/>
  <c r="P25" i="1"/>
  <c r="B64" i="16"/>
  <c r="B73" i="16"/>
  <c r="B74" i="16"/>
  <c r="B75" i="16"/>
  <c r="B66" i="16"/>
  <c r="B71" i="16"/>
  <c r="B67" i="16"/>
  <c r="B70" i="16"/>
  <c r="B68" i="16"/>
  <c r="B69" i="16"/>
  <c r="B72" i="16"/>
  <c r="B65" i="16"/>
  <c r="E44" i="5"/>
  <c r="E58" i="5" s="1"/>
  <c r="I42" i="5"/>
  <c r="I56" i="5" s="1"/>
  <c r="F40" i="5"/>
  <c r="F54" i="5" s="1"/>
  <c r="J38" i="5"/>
  <c r="J52" i="5" s="1"/>
  <c r="C37" i="5"/>
  <c r="C51" i="5" s="1"/>
  <c r="G35" i="5"/>
  <c r="G49" i="5" s="1"/>
  <c r="D45" i="5"/>
  <c r="D59" i="5" s="1"/>
  <c r="H43" i="5"/>
  <c r="H57" i="5" s="1"/>
  <c r="B42" i="5"/>
  <c r="B56" i="5" s="1"/>
  <c r="E40" i="5"/>
  <c r="E54" i="5" s="1"/>
  <c r="I38" i="5"/>
  <c r="I52" i="5" s="1"/>
  <c r="F36" i="5"/>
  <c r="F50" i="5" s="1"/>
  <c r="J34" i="5"/>
  <c r="J48" i="5" s="1"/>
  <c r="C45" i="5"/>
  <c r="C59" i="5" s="1"/>
  <c r="G43" i="5"/>
  <c r="G57" i="5" s="1"/>
  <c r="D41" i="5"/>
  <c r="D55" i="5" s="1"/>
  <c r="H39" i="5"/>
  <c r="H53" i="5" s="1"/>
  <c r="B38" i="5"/>
  <c r="B52" i="5" s="1"/>
  <c r="E36" i="5"/>
  <c r="E50" i="5" s="1"/>
  <c r="I34" i="5"/>
  <c r="I48" i="5" s="1"/>
  <c r="F44" i="5"/>
  <c r="F58" i="5" s="1"/>
  <c r="J42" i="5"/>
  <c r="J56" i="5" s="1"/>
  <c r="C41" i="5"/>
  <c r="C55" i="5" s="1"/>
  <c r="G39" i="5"/>
  <c r="G53" i="5" s="1"/>
  <c r="D37" i="5"/>
  <c r="D51" i="5" s="1"/>
  <c r="H35" i="5"/>
  <c r="H49" i="5" s="1"/>
  <c r="C34" i="5"/>
  <c r="C48" i="5" s="1"/>
  <c r="G34" i="5"/>
  <c r="G48" i="5" s="1"/>
  <c r="E35" i="5"/>
  <c r="E49" i="5" s="1"/>
  <c r="I35" i="5"/>
  <c r="I49" i="5" s="1"/>
  <c r="C36" i="5"/>
  <c r="C50" i="5" s="1"/>
  <c r="G36" i="5"/>
  <c r="G50" i="5" s="1"/>
  <c r="E37" i="5"/>
  <c r="E51" i="5" s="1"/>
  <c r="I37" i="5"/>
  <c r="I51" i="5" s="1"/>
  <c r="C38" i="5"/>
  <c r="C52" i="5" s="1"/>
  <c r="G38" i="5"/>
  <c r="G52" i="5" s="1"/>
  <c r="E39" i="5"/>
  <c r="E53" i="5" s="1"/>
  <c r="I39" i="5"/>
  <c r="I53" i="5" s="1"/>
  <c r="C40" i="5"/>
  <c r="C54" i="5" s="1"/>
  <c r="G40" i="5"/>
  <c r="G54" i="5" s="1"/>
  <c r="E41" i="5"/>
  <c r="E55" i="5" s="1"/>
  <c r="I41" i="5"/>
  <c r="I55" i="5" s="1"/>
  <c r="C42" i="5"/>
  <c r="C56" i="5" s="1"/>
  <c r="G42" i="5"/>
  <c r="G56" i="5" s="1"/>
  <c r="E43" i="5"/>
  <c r="E57" i="5" s="1"/>
  <c r="I43" i="5"/>
  <c r="I57" i="5" s="1"/>
  <c r="C44" i="5"/>
  <c r="C58" i="5" s="1"/>
  <c r="G44" i="5"/>
  <c r="G58" i="5" s="1"/>
  <c r="E45" i="5"/>
  <c r="E59" i="5" s="1"/>
  <c r="I45" i="5"/>
  <c r="I59" i="5" s="1"/>
  <c r="D34" i="5"/>
  <c r="D48" i="5" s="1"/>
  <c r="H34" i="5"/>
  <c r="H48" i="5" s="1"/>
  <c r="B35" i="5"/>
  <c r="B49" i="5" s="1"/>
  <c r="F35" i="5"/>
  <c r="F49" i="5" s="1"/>
  <c r="J35" i="5"/>
  <c r="J49" i="5" s="1"/>
  <c r="D36" i="5"/>
  <c r="D50" i="5" s="1"/>
  <c r="H36" i="5"/>
  <c r="H50" i="5" s="1"/>
  <c r="B37" i="5"/>
  <c r="B51" i="5" s="1"/>
  <c r="F37" i="5"/>
  <c r="F51" i="5" s="1"/>
  <c r="J37" i="5"/>
  <c r="J51" i="5" s="1"/>
  <c r="D38" i="5"/>
  <c r="D52" i="5" s="1"/>
  <c r="H38" i="5"/>
  <c r="H52" i="5" s="1"/>
  <c r="B39" i="5"/>
  <c r="B53" i="5" s="1"/>
  <c r="F39" i="5"/>
  <c r="F53" i="5" s="1"/>
  <c r="J39" i="5"/>
  <c r="J53" i="5" s="1"/>
  <c r="D40" i="5"/>
  <c r="D54" i="5" s="1"/>
  <c r="H40" i="5"/>
  <c r="H54" i="5" s="1"/>
  <c r="B41" i="5"/>
  <c r="B55" i="5" s="1"/>
  <c r="F41" i="5"/>
  <c r="F55" i="5" s="1"/>
  <c r="J41" i="5"/>
  <c r="J55" i="5" s="1"/>
  <c r="D42" i="5"/>
  <c r="D56" i="5" s="1"/>
  <c r="H42" i="5"/>
  <c r="H56" i="5" s="1"/>
  <c r="B43" i="5"/>
  <c r="B57" i="5" s="1"/>
  <c r="F43" i="5"/>
  <c r="F57" i="5" s="1"/>
  <c r="J43" i="5"/>
  <c r="J57" i="5" s="1"/>
  <c r="D44" i="5"/>
  <c r="D58" i="5" s="1"/>
  <c r="H44" i="5"/>
  <c r="H58" i="5" s="1"/>
  <c r="B45" i="5"/>
  <c r="B59" i="5" s="1"/>
  <c r="F45" i="5"/>
  <c r="F59" i="5" s="1"/>
  <c r="J45" i="5"/>
  <c r="J59" i="5" s="1"/>
  <c r="H45" i="5"/>
  <c r="H59" i="5" s="1"/>
  <c r="J44" i="5"/>
  <c r="J58" i="5" s="1"/>
  <c r="B44" i="5"/>
  <c r="B58" i="5" s="1"/>
  <c r="D43" i="5"/>
  <c r="D57" i="5" s="1"/>
  <c r="F42" i="5"/>
  <c r="F56" i="5" s="1"/>
  <c r="H41" i="5"/>
  <c r="H55" i="5" s="1"/>
  <c r="J40" i="5"/>
  <c r="J54" i="5" s="1"/>
  <c r="B40" i="5"/>
  <c r="B54" i="5" s="1"/>
  <c r="D39" i="5"/>
  <c r="D53" i="5" s="1"/>
  <c r="F38" i="5"/>
  <c r="F52" i="5" s="1"/>
  <c r="H37" i="5"/>
  <c r="H51" i="5" s="1"/>
  <c r="J36" i="5"/>
  <c r="J50" i="5" s="1"/>
  <c r="B36" i="5"/>
  <c r="B50" i="5" s="1"/>
  <c r="D35" i="5"/>
  <c r="D49" i="5" s="1"/>
  <c r="F34" i="5"/>
  <c r="F48" i="5" s="1"/>
  <c r="G45" i="5"/>
  <c r="G59" i="5" s="1"/>
  <c r="I44" i="5"/>
  <c r="I58" i="5" s="1"/>
  <c r="C43" i="5"/>
  <c r="C57" i="5" s="1"/>
  <c r="E42" i="5"/>
  <c r="E56" i="5" s="1"/>
  <c r="G41" i="5"/>
  <c r="G55" i="5" s="1"/>
  <c r="I40" i="5"/>
  <c r="I54" i="5" s="1"/>
  <c r="C39" i="5"/>
  <c r="C53" i="5" s="1"/>
  <c r="E38" i="5"/>
  <c r="E52" i="5" s="1"/>
  <c r="G37" i="5"/>
  <c r="G51" i="5" s="1"/>
  <c r="I36" i="5"/>
  <c r="I50" i="5" s="1"/>
  <c r="C35" i="5"/>
  <c r="C49" i="5" s="1"/>
  <c r="E34" i="5"/>
  <c r="E48" i="5" s="1"/>
  <c r="K39" i="2"/>
  <c r="N39" i="2" s="1"/>
  <c r="J20" i="18" s="1"/>
  <c r="K37" i="2"/>
  <c r="N37" i="2" s="1"/>
  <c r="H20" i="18" s="1"/>
  <c r="K45" i="2"/>
  <c r="N45" i="2" s="1"/>
  <c r="P20" i="18" s="1"/>
  <c r="K41" i="2"/>
  <c r="N41" i="2" s="1"/>
  <c r="L20" i="18" s="1"/>
  <c r="K36" i="2"/>
  <c r="N36" i="2" s="1"/>
  <c r="G20" i="18" s="1"/>
  <c r="K35" i="2"/>
  <c r="N35" i="2" s="1"/>
  <c r="F20" i="18" s="1"/>
  <c r="K44" i="2"/>
  <c r="N44" i="2" s="1"/>
  <c r="O20" i="18" s="1"/>
  <c r="K43" i="2"/>
  <c r="N43" i="2" s="1"/>
  <c r="N20" i="18" s="1"/>
  <c r="K40" i="2"/>
  <c r="N40" i="2" s="1"/>
  <c r="K20" i="18" s="1"/>
  <c r="K42" i="2"/>
  <c r="N42" i="2" s="1"/>
  <c r="M20" i="18" s="1"/>
  <c r="K38" i="2"/>
  <c r="N38" i="2" s="1"/>
  <c r="I20" i="18" s="1"/>
  <c r="K34" i="2"/>
  <c r="K44" i="6"/>
  <c r="K40" i="6"/>
  <c r="K36" i="6"/>
  <c r="K35" i="6"/>
  <c r="N35" i="6" s="1"/>
  <c r="F20" i="20" s="1"/>
  <c r="K45" i="6"/>
  <c r="K41" i="6"/>
  <c r="K37" i="6"/>
  <c r="K42" i="6"/>
  <c r="K38" i="6"/>
  <c r="K34" i="6"/>
  <c r="N34" i="6" s="1"/>
  <c r="E20" i="20" s="1"/>
  <c r="K43" i="6"/>
  <c r="K39" i="6"/>
  <c r="G18" i="7" l="1"/>
  <c r="N18" i="7"/>
  <c r="L18" i="7"/>
  <c r="P25" i="8"/>
  <c r="P25" i="20"/>
  <c r="G25" i="8"/>
  <c r="G25" i="20"/>
  <c r="O25" i="8"/>
  <c r="O25" i="20"/>
  <c r="L25" i="8"/>
  <c r="L25" i="20"/>
  <c r="K25" i="8"/>
  <c r="K25" i="20"/>
  <c r="J25" i="8"/>
  <c r="J25" i="20"/>
  <c r="O18" i="7"/>
  <c r="O18" i="19"/>
  <c r="M18" i="7"/>
  <c r="M18" i="19"/>
  <c r="J18" i="7"/>
  <c r="J18" i="19"/>
  <c r="E18" i="7"/>
  <c r="E18" i="19"/>
  <c r="K18" i="7"/>
  <c r="H18" i="7"/>
  <c r="I18" i="7"/>
  <c r="I18" i="19"/>
  <c r="P18" i="7"/>
  <c r="P18" i="19"/>
  <c r="F18" i="7"/>
  <c r="F18" i="19"/>
  <c r="E25" i="1"/>
  <c r="E25" i="18"/>
  <c r="B61" i="2"/>
  <c r="N42" i="6"/>
  <c r="N38" i="6"/>
  <c r="N37" i="6"/>
  <c r="N41" i="6"/>
  <c r="N44" i="6"/>
  <c r="N45" i="6"/>
  <c r="N39" i="6"/>
  <c r="N43" i="6"/>
  <c r="N36" i="6"/>
  <c r="N40" i="6"/>
  <c r="R78" i="16"/>
  <c r="R82" i="16" s="1"/>
  <c r="R76" i="16"/>
  <c r="E20" i="8"/>
  <c r="B61" i="6"/>
  <c r="AD34" i="6"/>
  <c r="AB34" i="6"/>
  <c r="R61" i="6"/>
  <c r="AA45" i="5"/>
  <c r="AD45" i="5" s="1"/>
  <c r="AA34" i="5"/>
  <c r="AD42" i="6"/>
  <c r="F20" i="8"/>
  <c r="N34" i="2"/>
  <c r="AD43" i="6"/>
  <c r="AB39" i="6"/>
  <c r="K45" i="5"/>
  <c r="N45" i="5" s="1"/>
  <c r="AD38" i="6"/>
  <c r="AD37" i="6"/>
  <c r="AD35" i="6"/>
  <c r="AA41" i="5"/>
  <c r="AD41" i="5" s="1"/>
  <c r="AA42" i="5"/>
  <c r="AD42" i="5" s="1"/>
  <c r="AA36" i="5"/>
  <c r="AD36" i="5" s="1"/>
  <c r="AA43" i="5"/>
  <c r="AD43" i="5" s="1"/>
  <c r="AA39" i="5"/>
  <c r="AD39" i="5" s="1"/>
  <c r="AA37" i="5"/>
  <c r="AA44" i="5"/>
  <c r="AD44" i="5" s="1"/>
  <c r="AA35" i="5"/>
  <c r="AD35" i="5" s="1"/>
  <c r="AA38" i="5"/>
  <c r="AD38" i="5" s="1"/>
  <c r="AB43" i="6"/>
  <c r="AB38" i="6"/>
  <c r="AB40" i="6"/>
  <c r="AB41" i="6"/>
  <c r="AB42" i="6"/>
  <c r="AB44" i="6"/>
  <c r="AB36" i="6"/>
  <c r="AB37" i="6"/>
  <c r="AB45" i="6"/>
  <c r="AB35" i="6"/>
  <c r="AA40" i="5"/>
  <c r="AD40" i="5" s="1"/>
  <c r="B78" i="16"/>
  <c r="B76" i="16"/>
  <c r="I20" i="1"/>
  <c r="P20" i="1"/>
  <c r="M20" i="1"/>
  <c r="H20" i="1"/>
  <c r="N20" i="1"/>
  <c r="F20" i="1"/>
  <c r="J20" i="1"/>
  <c r="K20" i="1"/>
  <c r="O20" i="1"/>
  <c r="G20" i="1"/>
  <c r="L20" i="1"/>
  <c r="K38" i="5"/>
  <c r="N38" i="5" s="1"/>
  <c r="K43" i="5"/>
  <c r="N43" i="5" s="1"/>
  <c r="K34" i="5"/>
  <c r="K42" i="5"/>
  <c r="N42" i="5" s="1"/>
  <c r="K40" i="5"/>
  <c r="N40" i="5" s="1"/>
  <c r="K41" i="5"/>
  <c r="N41" i="5" s="1"/>
  <c r="K37" i="5"/>
  <c r="N37" i="5" s="1"/>
  <c r="K36" i="5"/>
  <c r="N36" i="5" s="1"/>
  <c r="K35" i="5"/>
  <c r="N35" i="5" s="1"/>
  <c r="K44" i="5"/>
  <c r="N44" i="5" s="1"/>
  <c r="K39" i="5"/>
  <c r="N39" i="5" s="1"/>
  <c r="L44" i="2"/>
  <c r="L40" i="2"/>
  <c r="L36" i="2"/>
  <c r="L37" i="2"/>
  <c r="L43" i="2"/>
  <c r="L39" i="2"/>
  <c r="L35" i="2"/>
  <c r="L41" i="2"/>
  <c r="L42" i="2"/>
  <c r="L38" i="2"/>
  <c r="L34" i="2"/>
  <c r="L45" i="2"/>
  <c r="L37" i="6"/>
  <c r="L35" i="6"/>
  <c r="L34" i="6"/>
  <c r="L39" i="6"/>
  <c r="L41" i="6"/>
  <c r="L43" i="6"/>
  <c r="L38" i="6"/>
  <c r="L36" i="6"/>
  <c r="L45" i="6"/>
  <c r="L42" i="6"/>
  <c r="L44" i="6"/>
  <c r="L40" i="6"/>
  <c r="N20" i="8" l="1"/>
  <c r="N20" i="20"/>
  <c r="M20" i="8"/>
  <c r="M20" i="20"/>
  <c r="N25" i="8"/>
  <c r="N25" i="20"/>
  <c r="E25" i="8"/>
  <c r="E25" i="20"/>
  <c r="J20" i="8"/>
  <c r="J20" i="20"/>
  <c r="P20" i="8"/>
  <c r="P20" i="20"/>
  <c r="O20" i="8"/>
  <c r="O20" i="20"/>
  <c r="F25" i="8"/>
  <c r="F25" i="20"/>
  <c r="M25" i="8"/>
  <c r="M25" i="20"/>
  <c r="L20" i="8"/>
  <c r="L20" i="20"/>
  <c r="H25" i="8"/>
  <c r="H25" i="20"/>
  <c r="H20" i="8"/>
  <c r="H20" i="20"/>
  <c r="G20" i="8"/>
  <c r="G20" i="20"/>
  <c r="I25" i="8"/>
  <c r="I25" i="20"/>
  <c r="K20" i="8"/>
  <c r="K20" i="20"/>
  <c r="I20" i="8"/>
  <c r="I20" i="20"/>
  <c r="L25" i="7"/>
  <c r="L26" i="9" s="1"/>
  <c r="L25" i="19"/>
  <c r="F25" i="7"/>
  <c r="F25" i="19"/>
  <c r="L20" i="7"/>
  <c r="L20" i="19"/>
  <c r="O25" i="7"/>
  <c r="O26" i="9" s="1"/>
  <c r="O25" i="19"/>
  <c r="M25" i="7"/>
  <c r="M26" i="9" s="1"/>
  <c r="M25" i="19"/>
  <c r="H20" i="7"/>
  <c r="H20" i="19"/>
  <c r="K20" i="7"/>
  <c r="K20" i="19"/>
  <c r="P25" i="7"/>
  <c r="P26" i="9" s="1"/>
  <c r="P25" i="19"/>
  <c r="I20" i="7"/>
  <c r="I20" i="19"/>
  <c r="I25" i="7"/>
  <c r="I26" i="9" s="1"/>
  <c r="I25" i="19"/>
  <c r="J25" i="7"/>
  <c r="J26" i="9" s="1"/>
  <c r="J25" i="19"/>
  <c r="J20" i="7"/>
  <c r="J20" i="19"/>
  <c r="K25" i="7"/>
  <c r="K26" i="9" s="1"/>
  <c r="K25" i="19"/>
  <c r="N25" i="7"/>
  <c r="N25" i="19"/>
  <c r="F20" i="7"/>
  <c r="F20" i="19"/>
  <c r="G20" i="7"/>
  <c r="G20" i="19"/>
  <c r="M20" i="7"/>
  <c r="M20" i="19"/>
  <c r="P20" i="7"/>
  <c r="P20" i="19"/>
  <c r="O20" i="7"/>
  <c r="O20" i="19"/>
  <c r="N20" i="7"/>
  <c r="N20" i="19"/>
  <c r="G25" i="7"/>
  <c r="G26" i="9" s="1"/>
  <c r="G25" i="19"/>
  <c r="E20" i="1"/>
  <c r="E20" i="18"/>
  <c r="AD34" i="5"/>
  <c r="AB34" i="5"/>
  <c r="R61" i="5"/>
  <c r="B61" i="5"/>
  <c r="AD37" i="5"/>
  <c r="AB40" i="5"/>
  <c r="AB36" i="5"/>
  <c r="AB44" i="5"/>
  <c r="AB45" i="5"/>
  <c r="AB41" i="5"/>
  <c r="AB35" i="5"/>
  <c r="AB43" i="5"/>
  <c r="AB42" i="5"/>
  <c r="AB37" i="5"/>
  <c r="AB38" i="5"/>
  <c r="AB39" i="5"/>
  <c r="K55" i="15"/>
  <c r="B71" i="15" s="1"/>
  <c r="AA55" i="15"/>
  <c r="R71" i="15" s="1"/>
  <c r="K48" i="15"/>
  <c r="B64" i="15" s="1"/>
  <c r="AA48" i="15"/>
  <c r="R64" i="15" s="1"/>
  <c r="K58" i="15"/>
  <c r="B74" i="15" s="1"/>
  <c r="AA58" i="15"/>
  <c r="R74" i="15" s="1"/>
  <c r="K57" i="15"/>
  <c r="B73" i="15" s="1"/>
  <c r="AA57" i="15"/>
  <c r="R73" i="15" s="1"/>
  <c r="K56" i="15"/>
  <c r="B72" i="15" s="1"/>
  <c r="AA56" i="15"/>
  <c r="R72" i="15" s="1"/>
  <c r="K53" i="15"/>
  <c r="B69" i="15" s="1"/>
  <c r="AA53" i="15"/>
  <c r="R69" i="15" s="1"/>
  <c r="K59" i="15"/>
  <c r="B75" i="15" s="1"/>
  <c r="AA59" i="15"/>
  <c r="R75" i="15" s="1"/>
  <c r="K52" i="15"/>
  <c r="B68" i="15" s="1"/>
  <c r="AA52" i="15"/>
  <c r="R68" i="15" s="1"/>
  <c r="K54" i="15"/>
  <c r="B70" i="15" s="1"/>
  <c r="AA54" i="15"/>
  <c r="R70" i="15" s="1"/>
  <c r="K49" i="15"/>
  <c r="B65" i="15" s="1"/>
  <c r="AA49" i="15"/>
  <c r="R65" i="15" s="1"/>
  <c r="K50" i="15"/>
  <c r="B66" i="15" s="1"/>
  <c r="AA50" i="15"/>
  <c r="R66" i="15" s="1"/>
  <c r="AA51" i="15"/>
  <c r="R67" i="15" s="1"/>
  <c r="B82" i="16"/>
  <c r="R84" i="16"/>
  <c r="H21" i="10"/>
  <c r="K21" i="10"/>
  <c r="N21" i="10"/>
  <c r="I21" i="10"/>
  <c r="O21" i="10"/>
  <c r="J21" i="10"/>
  <c r="F21" i="10"/>
  <c r="P21" i="10"/>
  <c r="L43" i="5"/>
  <c r="L39" i="5"/>
  <c r="L35" i="5"/>
  <c r="N34" i="5"/>
  <c r="L42" i="5"/>
  <c r="L38" i="5"/>
  <c r="L34" i="5"/>
  <c r="L40" i="5"/>
  <c r="L37" i="5"/>
  <c r="L44" i="5"/>
  <c r="L45" i="5"/>
  <c r="L36" i="5"/>
  <c r="L41" i="5"/>
  <c r="N26" i="9" l="1"/>
  <c r="F26" i="9"/>
  <c r="E25" i="7"/>
  <c r="E26" i="9" s="1"/>
  <c r="E25" i="19"/>
  <c r="E20" i="7"/>
  <c r="E20" i="19"/>
  <c r="H25" i="7"/>
  <c r="H26" i="9" s="1"/>
  <c r="H25" i="19"/>
  <c r="R78" i="15"/>
  <c r="R82" i="15" s="1"/>
  <c r="R76" i="15"/>
  <c r="K51" i="15"/>
  <c r="B67" i="15" s="1"/>
  <c r="B76" i="15" s="1"/>
  <c r="B84" i="16"/>
  <c r="K21" i="9"/>
  <c r="G21" i="9"/>
  <c r="P21" i="9"/>
  <c r="O21" i="9"/>
  <c r="L21" i="9"/>
  <c r="F21" i="9"/>
  <c r="I21" i="9"/>
  <c r="H21" i="9"/>
  <c r="J21" i="9"/>
  <c r="N21" i="9"/>
  <c r="M21" i="9"/>
  <c r="M21" i="10"/>
  <c r="G21" i="10"/>
  <c r="L21" i="10"/>
  <c r="K54" i="5" l="1"/>
  <c r="B70" i="5" s="1"/>
  <c r="AA54" i="5"/>
  <c r="R70" i="5" s="1"/>
  <c r="K49" i="5"/>
  <c r="B65" i="5" s="1"/>
  <c r="AA49" i="5"/>
  <c r="K59" i="5"/>
  <c r="B75" i="5" s="1"/>
  <c r="AA59" i="5"/>
  <c r="R75" i="5" s="1"/>
  <c r="K58" i="5"/>
  <c r="B74" i="5" s="1"/>
  <c r="AA58" i="5"/>
  <c r="K56" i="5"/>
  <c r="B72" i="5" s="1"/>
  <c r="AA56" i="5"/>
  <c r="K52" i="5"/>
  <c r="B68" i="5" s="1"/>
  <c r="AA52" i="5"/>
  <c r="R68" i="5" s="1"/>
  <c r="B78" i="15"/>
  <c r="B82" i="15" s="1"/>
  <c r="K48" i="5"/>
  <c r="B64" i="5" s="1"/>
  <c r="AA48" i="5"/>
  <c r="R64" i="5" s="1"/>
  <c r="K53" i="5"/>
  <c r="B69" i="5" s="1"/>
  <c r="AA53" i="5"/>
  <c r="K55" i="5"/>
  <c r="B71" i="5" s="1"/>
  <c r="AA55" i="5"/>
  <c r="K50" i="5"/>
  <c r="B66" i="5" s="1"/>
  <c r="AA50" i="5"/>
  <c r="K57" i="5"/>
  <c r="B73" i="5" s="1"/>
  <c r="AA57" i="5"/>
  <c r="R73" i="5" s="1"/>
  <c r="K51" i="5"/>
  <c r="B67" i="5" s="1"/>
  <c r="AA51" i="5"/>
  <c r="R67" i="5" s="1"/>
  <c r="K52" i="14"/>
  <c r="B68" i="14" s="1"/>
  <c r="AA52" i="14"/>
  <c r="R68" i="14" s="1"/>
  <c r="K56" i="14"/>
  <c r="B72" i="14" s="1"/>
  <c r="AA56" i="14"/>
  <c r="R72" i="14" s="1"/>
  <c r="K54" i="14"/>
  <c r="B70" i="14" s="1"/>
  <c r="AA54" i="14"/>
  <c r="R70" i="14" s="1"/>
  <c r="AA49" i="14"/>
  <c r="R65" i="14" s="1"/>
  <c r="AA50" i="14"/>
  <c r="R66" i="14" s="1"/>
  <c r="AA59" i="14"/>
  <c r="R75" i="14" s="1"/>
  <c r="K53" i="14"/>
  <c r="B69" i="14" s="1"/>
  <c r="AA53" i="14"/>
  <c r="R69" i="14" s="1"/>
  <c r="AA55" i="14"/>
  <c r="R71" i="14" s="1"/>
  <c r="K48" i="14"/>
  <c r="B64" i="14" s="1"/>
  <c r="AA48" i="14"/>
  <c r="R64" i="14" s="1"/>
  <c r="K58" i="14"/>
  <c r="B74" i="14" s="1"/>
  <c r="AA58" i="14"/>
  <c r="R74" i="14" s="1"/>
  <c r="K51" i="14"/>
  <c r="B67" i="14" s="1"/>
  <c r="AA51" i="14"/>
  <c r="R67" i="14" s="1"/>
  <c r="K57" i="14"/>
  <c r="B73" i="14" s="1"/>
  <c r="AA57" i="14"/>
  <c r="R73" i="14" s="1"/>
  <c r="E21" i="9"/>
  <c r="E21" i="10"/>
  <c r="R76" i="14" l="1"/>
  <c r="R78" i="14"/>
  <c r="R82" i="14" s="1"/>
  <c r="B78" i="5"/>
  <c r="B82" i="5" s="1"/>
  <c r="R65" i="5"/>
  <c r="R74" i="5"/>
  <c r="R72" i="5"/>
  <c r="R66" i="5"/>
  <c r="R71" i="5"/>
  <c r="R69" i="5"/>
  <c r="B76" i="5"/>
  <c r="R84" i="15"/>
  <c r="B84" i="15"/>
  <c r="K49" i="14"/>
  <c r="B65" i="14" s="1"/>
  <c r="K59" i="14"/>
  <c r="B75" i="14" s="1"/>
  <c r="K55" i="14"/>
  <c r="B71" i="14" s="1"/>
  <c r="K50" i="14"/>
  <c r="B66" i="14" s="1"/>
  <c r="B84" i="5" l="1"/>
  <c r="R78" i="5"/>
  <c r="R82" i="5" s="1"/>
  <c r="R76" i="5"/>
  <c r="B78" i="14"/>
  <c r="B82" i="14" s="1"/>
  <c r="B76" i="14"/>
  <c r="R84" i="5" l="1"/>
  <c r="R84" i="14"/>
  <c r="K48" i="2"/>
  <c r="B64" i="2" s="1"/>
  <c r="AA48" i="2"/>
  <c r="R64" i="2" s="1"/>
  <c r="K52" i="2"/>
  <c r="B68" i="2" s="1"/>
  <c r="AA52" i="2"/>
  <c r="R68" i="2" s="1"/>
  <c r="K50" i="2"/>
  <c r="B66" i="2" s="1"/>
  <c r="AA50" i="2"/>
  <c r="R66" i="2" s="1"/>
  <c r="K53" i="2"/>
  <c r="B69" i="2" s="1"/>
  <c r="AA53" i="2"/>
  <c r="R69" i="2" s="1"/>
  <c r="K59" i="2"/>
  <c r="B75" i="2" s="1"/>
  <c r="AA59" i="2"/>
  <c r="R75" i="2" s="1"/>
  <c r="K57" i="2"/>
  <c r="B73" i="2" s="1"/>
  <c r="AA57" i="2"/>
  <c r="R73" i="2" s="1"/>
  <c r="AA55" i="2"/>
  <c r="R71" i="2" s="1"/>
  <c r="AA51" i="2"/>
  <c r="R67" i="2" s="1"/>
  <c r="AA54" i="2"/>
  <c r="R70" i="2" s="1"/>
  <c r="AA49" i="2"/>
  <c r="R65" i="2" s="1"/>
  <c r="AA58" i="2"/>
  <c r="R74" i="2" s="1"/>
  <c r="AA56" i="2"/>
  <c r="R72" i="2" s="1"/>
  <c r="B84" i="14"/>
  <c r="AA55" i="6"/>
  <c r="R71" i="6" s="1"/>
  <c r="AA49" i="6"/>
  <c r="R65" i="6" s="1"/>
  <c r="AA56" i="6"/>
  <c r="R72" i="6" s="1"/>
  <c r="AA57" i="6"/>
  <c r="R73" i="6" s="1"/>
  <c r="AA50" i="6"/>
  <c r="R66" i="6" s="1"/>
  <c r="AA52" i="6"/>
  <c r="R68" i="6" s="1"/>
  <c r="AA51" i="6"/>
  <c r="R67" i="6" s="1"/>
  <c r="AA58" i="6"/>
  <c r="R74" i="6" s="1"/>
  <c r="AA59" i="6"/>
  <c r="R75" i="6" s="1"/>
  <c r="AA54" i="6"/>
  <c r="R70" i="6" s="1"/>
  <c r="AA53" i="6"/>
  <c r="R69" i="6" s="1"/>
  <c r="K54" i="2"/>
  <c r="B70" i="2" s="1"/>
  <c r="K49" i="2"/>
  <c r="B65" i="2" s="1"/>
  <c r="R78" i="2" l="1"/>
  <c r="R82" i="2" s="1"/>
  <c r="R76" i="2"/>
  <c r="K56" i="2"/>
  <c r="B72" i="2" s="1"/>
  <c r="K51" i="2"/>
  <c r="B67" i="2" s="1"/>
  <c r="K58" i="2"/>
  <c r="B74" i="2" s="1"/>
  <c r="K55" i="2"/>
  <c r="B71" i="2" s="1"/>
  <c r="E27" i="10"/>
  <c r="AA48" i="6"/>
  <c r="R64" i="6" s="1"/>
  <c r="N24" i="10"/>
  <c r="P24" i="10"/>
  <c r="J24" i="10"/>
  <c r="H24" i="10"/>
  <c r="F24" i="10"/>
  <c r="E15" i="10"/>
  <c r="O24" i="10"/>
  <c r="I24" i="10"/>
  <c r="E24" i="10"/>
  <c r="L24" i="10"/>
  <c r="K24" i="10"/>
  <c r="E22" i="10"/>
  <c r="G24" i="10"/>
  <c r="M24" i="10"/>
  <c r="K53" i="6"/>
  <c r="B69" i="6" s="1"/>
  <c r="R84" i="2" l="1"/>
  <c r="B78" i="2"/>
  <c r="B82" i="2" s="1"/>
  <c r="B76" i="2"/>
  <c r="R78" i="6"/>
  <c r="R82" i="6" s="1"/>
  <c r="R76" i="6"/>
  <c r="K49" i="6"/>
  <c r="B65" i="6" s="1"/>
  <c r="K59" i="6"/>
  <c r="B75" i="6" s="1"/>
  <c r="K55" i="6"/>
  <c r="B71" i="6" s="1"/>
  <c r="K56" i="6"/>
  <c r="B72" i="6" s="1"/>
  <c r="K51" i="6"/>
  <c r="B67" i="6" s="1"/>
  <c r="K57" i="6"/>
  <c r="B73" i="6" s="1"/>
  <c r="K58" i="6"/>
  <c r="B74" i="6" s="1"/>
  <c r="K54" i="6"/>
  <c r="B70" i="6" s="1"/>
  <c r="K48" i="6"/>
  <c r="B64" i="6" s="1"/>
  <c r="K50" i="6"/>
  <c r="B66" i="6" s="1"/>
  <c r="K52" i="6"/>
  <c r="B68" i="6" s="1"/>
  <c r="L24" i="9"/>
  <c r="O24" i="9"/>
  <c r="M24" i="9"/>
  <c r="I24" i="9"/>
  <c r="P24" i="9"/>
  <c r="K24" i="9"/>
  <c r="F24" i="9"/>
  <c r="J24" i="9"/>
  <c r="N24" i="9"/>
  <c r="H24" i="9"/>
  <c r="G24" i="9"/>
  <c r="E24" i="9"/>
  <c r="B84" i="2" l="1"/>
  <c r="B76" i="6"/>
  <c r="B78" i="6"/>
  <c r="R84" i="6" l="1"/>
  <c r="B82" i="6"/>
  <c r="E27" i="9"/>
  <c r="B84" i="6" l="1"/>
  <c r="E22" i="9" l="1"/>
  <c r="E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BCB85832-77EC-490E-A54C-AEF650025D64}">
      <text>
        <r>
          <rPr>
            <sz val="11"/>
            <color indexed="81"/>
            <rFont val="Meiryo UI"/>
            <family val="3"/>
            <charset val="128"/>
          </rPr>
          <t>ファイル名：
【2027メイン】再エネ各月年間調整係数算定.ver3【春秋厳気象反映】.xlsm
データ引用箇所：
　「年間」ワークシート
　「必要供給力」に記載の値（AE49～AM60）
ファイル保管場所：
\\hn2nasf01a\容量市場\19_ツール\需要曲線作成要領\01_需要曲線作成要領\2027\EUE見直しあり\調整係数\02 再エネkW価値\03 調整係数算出</t>
        </r>
      </text>
    </comment>
    <comment ref="A17" authorId="0" shapeId="0" xr:uid="{14CDBA7E-92A9-4A1E-8149-4C8B08046B32}">
      <text>
        <r>
          <rPr>
            <sz val="11"/>
            <color indexed="81"/>
            <rFont val="Meiryo UI"/>
            <family val="3"/>
            <charset val="128"/>
          </rPr>
          <t>ファイル名：
【2027メイン】再エネ各月年間調整係数算定.ver3【春秋厳気象反映】.xlsm
データ引用箇所：
　「年間」ワークシート
　「Cace_No 1」の年間設備量の値（AC4）
※考え方※
再エネの安定電源代替価値を、調整係数として表現している。
このため、再エネ全なし（Cace_No 1）の年間設備量を基準に、再エネが入ることで減少する年間設備量（安定電源）と、入れた再エネ量の比率から、調整係数を求める。
（減少する安定電源量と、入れた変動電源量が１：１なら、調整係数は100%）
ファイル保管場所：
\\hn2nasf01a\容量市場\19_ツール\需要曲線作成要領\01_需要曲線作成要領\2027\EUE見直しあり\調整係数\02 再エネkW価値\03 調整係数算出</t>
        </r>
      </text>
    </comment>
    <comment ref="A19" authorId="0" shapeId="0" xr:uid="{C0235830-5DCE-48DB-AA00-27D34FDD13C8}">
      <text>
        <r>
          <rPr>
            <sz val="11"/>
            <color indexed="81"/>
            <rFont val="Meiryo UI"/>
            <family val="3"/>
            <charset val="128"/>
          </rPr>
          <t>ファイル名：
【2027メイン】再エネ各月年間調整係数算定.ver3【春秋厳気象反映】.xlsm
データ引用箇所：
　「各月％」ワークシート
　「太陽光」に記載の値（C4～N12）を行列入れ替え
ファイル保管場所：
\\hn2nasf01a\容量市場\19_ツール\需要曲線作成要領\01_需要曲線作成要領\2027\EUE見直しあり\調整係数\02 再エネkW価値\03 調整係数算出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D93C02AB-8A4F-44DB-B610-19E532B5E806}">
      <text>
        <r>
          <rPr>
            <sz val="11"/>
            <color indexed="81"/>
            <rFont val="Meiryo UI"/>
            <family val="3"/>
            <charset val="128"/>
          </rPr>
          <t>ファイル名：
【2027メイン】再エネ各月年間調整係数算定.ver3【春秋厳気象反映】.xlsm
データ引用箇所：
　「各月％」ワークシート
　「風力」に記載の値（C17～N25）を行列入れ替え
ファイル保管場所：
\\hn2nasf01a\容量市場\19_ツール\需要曲線作成要領\01_需要曲線作成要領\2027\EUE見直しあり\調整係数\02 再エネkW価値\03 調整係数算出</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CB0E0BCE-EDED-45C2-9DCE-799E33575B72}">
      <text>
        <r>
          <rPr>
            <sz val="11"/>
            <color indexed="81"/>
            <rFont val="Meiryo UI"/>
            <family val="3"/>
            <charset val="128"/>
          </rPr>
          <t>ファイル名：
【2027メイン】再エネ各月年間調整係数算定.ver3【春秋厳気象反映】.xlsm
データ引用箇所：
　「各月％」ワークシート
　「水力」に記載の値（C30～N38）を行列入れ替え
ファイル保管場所：
\\hn2nasf01a\容量市場\19_ツール\需要曲線作成要領\01_需要曲線作成要領\2027\EUE見直しあり\調整係数\02 再エネkW価値\03 調整係数算出</t>
        </r>
      </text>
    </comment>
  </commentList>
</comments>
</file>

<file path=xl/sharedStrings.xml><?xml version="1.0" encoding="utf-8"?>
<sst xmlns="http://schemas.openxmlformats.org/spreadsheetml/2006/main" count="2024" uniqueCount="135">
  <si>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</si>
  <si>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</si>
  <si>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</si>
  <si>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</si>
  <si>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</si>
  <si>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</si>
  <si>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</si>
  <si>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</si>
  <si>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</si>
  <si>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</si>
  <si>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</si>
  <si>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</si>
  <si>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</si>
  <si>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</si>
  <si>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</si>
  <si>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</si>
  <si>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</si>
  <si>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</si>
  <si>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</si>
  <si>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</si>
  <si>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</si>
  <si>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</si>
  <si>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</si>
  <si>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</si>
  <si>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</si>
  <si>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</si>
  <si>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</si>
  <si>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</si>
  <si>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</si>
  <si>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</si>
  <si>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</si>
  <si>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</si>
  <si>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</si>
  <si>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</si>
  <si>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</si>
  <si>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</si>
  <si>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</si>
  <si>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</si>
  <si>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</si>
  <si>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</si>
  <si>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送電可能電力</t>
    <rPh sb="0" eb="2">
      <t>ソウデン</t>
    </rPh>
    <rPh sb="2" eb="4">
      <t>カノウ</t>
    </rPh>
    <rPh sb="4" eb="6">
      <t>デンリョク</t>
    </rPh>
    <phoneticPr fontId="2"/>
  </si>
  <si>
    <t>調整係数</t>
    <rPh sb="0" eb="2">
      <t>チョウセイ</t>
    </rPh>
    <rPh sb="2" eb="4">
      <t>ケイスウ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</si>
  <si>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</si>
  <si>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</si>
  <si>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</si>
  <si>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</si>
  <si>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</si>
  <si>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エリア合計</t>
    <rPh sb="3" eb="5">
      <t>ゴウケイ</t>
    </rPh>
    <phoneticPr fontId="2"/>
  </si>
  <si>
    <t>風力</t>
    <rPh sb="0" eb="2">
      <t>フウリョク</t>
    </rPh>
    <phoneticPr fontId="2"/>
  </si>
  <si>
    <t>－</t>
    <phoneticPr fontId="2"/>
  </si>
  <si>
    <t>＜対象：水力（自流式のみ）、新エネ（太陽光,風力のみ）＞</t>
    <rPh sb="1" eb="3">
      <t>タイショウ</t>
    </rPh>
    <rPh sb="4" eb="6">
      <t>スイリョク</t>
    </rPh>
    <rPh sb="7" eb="8">
      <t>ジ</t>
    </rPh>
    <rPh sb="8" eb="9">
      <t>リュウ</t>
    </rPh>
    <rPh sb="9" eb="10">
      <t>シキ</t>
    </rPh>
    <rPh sb="14" eb="15">
      <t>シン</t>
    </rPh>
    <rPh sb="18" eb="21">
      <t>タイヨウコウ</t>
    </rPh>
    <rPh sb="22" eb="24">
      <t>フウリョク</t>
    </rPh>
    <phoneticPr fontId="2"/>
  </si>
  <si>
    <t>一般（自流式）</t>
    <rPh sb="0" eb="2">
      <t>イッパン</t>
    </rPh>
    <rPh sb="3" eb="5">
      <t>ジリュウ</t>
    </rPh>
    <rPh sb="5" eb="6">
      <t>シキ</t>
    </rPh>
    <phoneticPr fontId="2"/>
  </si>
  <si>
    <t>変動電源（アグリゲート）</t>
  </si>
  <si>
    <r>
      <t>・期待容量については、自動計算されます。　※</t>
    </r>
    <r>
      <rPr>
        <u/>
        <sz val="11"/>
        <color theme="1"/>
        <rFont val="Meiryo UI"/>
        <family val="3"/>
        <charset val="128"/>
      </rPr>
      <t>この値が容量オークションに応札する際の応札容量の上限値になります。</t>
    </r>
    <phoneticPr fontId="2"/>
  </si>
  <si>
    <t>・エリア名については、電源等情報(基本情報)に登録した「エリア名」を記載して下さい。</t>
    <phoneticPr fontId="2"/>
  </si>
  <si>
    <t>太陽光</t>
    <phoneticPr fontId="2"/>
  </si>
  <si>
    <t>表示用</t>
    <rPh sb="0" eb="3">
      <t>ヒョウジヨウ</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</si>
  <si>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</si>
  <si>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</si>
  <si>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</si>
  <si>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</si>
  <si>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</si>
  <si>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</si>
  <si>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</si>
  <si>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東北</t>
  </si>
  <si>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</si>
  <si>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</si>
  <si>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</si>
  <si>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&lt;会社名：広域エネルギー株式会社&gt;</t>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</si>
  <si>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</si>
  <si>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</si>
  <si>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</si>
  <si>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</si>
  <si>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</si>
  <si>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：手記載例(他ファイルよりマクロ貼り付け可能)</t>
    <rPh sb="1" eb="2">
      <t>テ</t>
    </rPh>
    <rPh sb="6" eb="7">
      <t>ホカ</t>
    </rPh>
    <rPh sb="16" eb="17">
      <t>ハ</t>
    </rPh>
    <rPh sb="18" eb="19">
      <t>ツ</t>
    </rPh>
    <rPh sb="20" eb="22">
      <t>カノウ</t>
    </rPh>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</si>
  <si>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</si>
  <si>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</si>
  <si>
    <t>アセスメント対象容量</t>
    <rPh sb="6" eb="8">
      <t>タイショウ</t>
    </rPh>
    <rPh sb="8" eb="10">
      <t>ヨウリョウ</t>
    </rPh>
    <phoneticPr fontId="2"/>
  </si>
  <si>
    <t>＜応札容量算定用＞</t>
    <rPh sb="1" eb="3">
      <t>オウサツ</t>
    </rPh>
    <rPh sb="3" eb="5">
      <t>ヨウリョウ</t>
    </rPh>
    <rPh sb="5" eb="7">
      <t>サンテイ</t>
    </rPh>
    <rPh sb="7" eb="8">
      <t>ヨウ</t>
    </rPh>
    <phoneticPr fontId="2"/>
  </si>
  <si>
    <t xml:space="preserve"> ← 使わない</t>
    <rPh sb="3" eb="4">
      <t>ツカ</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</si>
  <si>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</si>
  <si>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</si>
  <si>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</si>
  <si>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</si>
  <si>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</si>
  <si>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</si>
  <si>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</si>
  <si>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</si>
  <si>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</si>
  <si>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</si>
  <si>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</si>
  <si>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</si>
  <si>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</si>
  <si>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</si>
  <si>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</si>
  <si>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</si>
  <si>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</si>
  <si>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</si>
  <si>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・各月の供給力の最大値については、自動計算されます。応札時に応札容量を減少させる際のアセスメント対象容量の参考としてください。</t>
    <phoneticPr fontId="2"/>
  </si>
  <si>
    <t>・調整係数（年間、月別）については、自動計算されます。</t>
    <rPh sb="6" eb="8">
      <t>ネンカン</t>
    </rPh>
    <rPh sb="9" eb="11">
      <t>ツキベツ</t>
    </rPh>
    <phoneticPr fontId="2"/>
  </si>
  <si>
    <t>・提供する各月の供給力については、送電可能電力を上限に任意に記載して下さい。</t>
    <rPh sb="17" eb="19">
      <t>ソウデン</t>
    </rPh>
    <rPh sb="19" eb="21">
      <t>カノウ</t>
    </rPh>
    <rPh sb="21" eb="23">
      <t>デンリョク</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</si>
  <si>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</si>
  <si>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</si>
  <si>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・提供する各月の供給力については、自動計算されます。</t>
    <rPh sb="17" eb="19">
      <t>ジドウ</t>
    </rPh>
    <rPh sb="19" eb="21">
      <t>ケイサン</t>
    </rPh>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</si>
  <si>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</si>
  <si>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</si>
  <si>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</si>
  <si>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</si>
  <si>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⑤再エネ最小期待量除き設備量</t>
    <rPh sb="1" eb="2">
      <t>サイ</t>
    </rPh>
    <rPh sb="4" eb="6">
      <t>サイショウ</t>
    </rPh>
    <rPh sb="6" eb="8">
      <t>キタイ</t>
    </rPh>
    <rPh sb="8" eb="9">
      <t>リョウ</t>
    </rPh>
    <rPh sb="9" eb="10">
      <t>ノゾ</t>
    </rPh>
    <rPh sb="11" eb="13">
      <t>セツビ</t>
    </rPh>
    <rPh sb="13" eb="14">
      <t>リョウ</t>
    </rPh>
    <phoneticPr fontId="2"/>
  </si>
  <si>
    <t>⑥停止可能量(最小期待量から増分)</t>
    <rPh sb="1" eb="3">
      <t>テイシ</t>
    </rPh>
    <rPh sb="3" eb="6">
      <t>カノウリョウ</t>
    </rPh>
    <rPh sb="7" eb="9">
      <t>サイショウ</t>
    </rPh>
    <rPh sb="9" eb="11">
      <t>キタイ</t>
    </rPh>
    <rPh sb="11" eb="12">
      <t>リョウ</t>
    </rPh>
    <rPh sb="14" eb="16">
      <t>ゾウブン</t>
    </rPh>
    <phoneticPr fontId="2"/>
  </si>
  <si>
    <t>⑦カウント可能な設備量</t>
    <rPh sb="5" eb="7">
      <t>カノウ</t>
    </rPh>
    <rPh sb="8" eb="10">
      <t>セツビ</t>
    </rPh>
    <rPh sb="10" eb="11">
      <t>リョウ</t>
    </rPh>
    <phoneticPr fontId="2"/>
  </si>
  <si>
    <t>⑧期待容量(単位：kW)</t>
    <rPh sb="1" eb="3">
      <t>キタイ</t>
    </rPh>
    <rPh sb="3" eb="5">
      <t>ヨウリョウ</t>
    </rPh>
    <rPh sb="6" eb="8">
      <t>タンイ</t>
    </rPh>
    <phoneticPr fontId="2"/>
  </si>
  <si>
    <t>⑨調整係数(%)</t>
    <rPh sb="1" eb="3">
      <t>チョウセイ</t>
    </rPh>
    <rPh sb="3" eb="5">
      <t>ケイスウ</t>
    </rPh>
    <phoneticPr fontId="2"/>
  </si>
  <si>
    <t>④必要供給力(再エネ除き)</t>
    <rPh sb="1" eb="3">
      <t>ヒツヨウ</t>
    </rPh>
    <rPh sb="3" eb="6">
      <t>キョウキュウリョク</t>
    </rPh>
    <rPh sb="7" eb="8">
      <t>サイ</t>
    </rPh>
    <rPh sb="10" eb="11">
      <t>ノゾ</t>
    </rPh>
    <phoneticPr fontId="2"/>
  </si>
  <si>
    <t>③再エネ各月kW</t>
    <rPh sb="1" eb="2">
      <t>サイ</t>
    </rPh>
    <rPh sb="4" eb="6">
      <t>カクツキ</t>
    </rPh>
    <phoneticPr fontId="2"/>
  </si>
  <si>
    <t>＜考え方、入力手順＞</t>
    <rPh sb="1" eb="2">
      <t>カンガ</t>
    </rPh>
    <rPh sb="3" eb="4">
      <t>カタ</t>
    </rPh>
    <rPh sb="5" eb="7">
      <t>ニュウリョク</t>
    </rPh>
    <rPh sb="7" eb="9">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</si>
  <si>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</si>
  <si>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年間調整係数を算定する仕組み。</t>
    <rPh sb="0" eb="2">
      <t>ネンカン</t>
    </rPh>
    <rPh sb="2" eb="4">
      <t>チョウセイ</t>
    </rPh>
    <rPh sb="4" eb="6">
      <t>ケイスウ</t>
    </rPh>
    <rPh sb="7" eb="9">
      <t>サンテイ</t>
    </rPh>
    <rPh sb="11" eb="13">
      <t>シク</t>
    </rPh>
    <phoneticPr fontId="2"/>
  </si>
  <si>
    <t>＜入力手順＞</t>
    <rPh sb="1" eb="3">
      <t>ニュウリョク</t>
    </rPh>
    <rPh sb="3" eb="5">
      <t>テジュン</t>
    </rPh>
    <phoneticPr fontId="2"/>
  </si>
  <si>
    <t>再エネの供給力算定ファイルの各シートの下記の値を入力する。</t>
    <rPh sb="0" eb="1">
      <t>サイ</t>
    </rPh>
    <rPh sb="4" eb="7">
      <t>キョウキュウリョク</t>
    </rPh>
    <rPh sb="7" eb="9">
      <t>サンテイ</t>
    </rPh>
    <rPh sb="14" eb="15">
      <t>カク</t>
    </rPh>
    <rPh sb="19" eb="21">
      <t>カキ</t>
    </rPh>
    <rPh sb="22" eb="23">
      <t>アタイ</t>
    </rPh>
    <rPh sb="24" eb="26">
      <t>ニュウリョク</t>
    </rPh>
    <phoneticPr fontId="2"/>
  </si>
  <si>
    <t>提供できる各月の
送電可能電力</t>
    <rPh sb="0" eb="2">
      <t>テイキョウ</t>
    </rPh>
    <rPh sb="5" eb="7">
      <t>カクツキ</t>
    </rPh>
    <rPh sb="9" eb="11">
      <t>ソウデン</t>
    </rPh>
    <rPh sb="11" eb="13">
      <t>カノウ</t>
    </rPh>
    <rPh sb="13" eb="15">
      <t>デンリョク</t>
    </rPh>
    <phoneticPr fontId="2"/>
  </si>
  <si>
    <t>kW</t>
  </si>
  <si>
    <t>kW</t>
    <phoneticPr fontId="2"/>
  </si>
  <si>
    <r>
      <t>・容量を提供する電源等の区分については、</t>
    </r>
    <r>
      <rPr>
        <u/>
        <sz val="11"/>
        <rFont val="Meiryo UI"/>
        <family val="3"/>
        <charset val="128"/>
      </rPr>
      <t>電源等情報(基本情報)に登録した区分を選択して下さい。</t>
    </r>
    <rPh sb="39" eb="41">
      <t>センタク</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</si>
  <si>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</si>
  <si>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・送電可能電力については、設備容量から所内消費電力を差し引いた値を記載して下さい。</t>
    <rPh sb="21" eb="23">
      <t>ショウヒ</t>
    </rPh>
    <phoneticPr fontId="2"/>
  </si>
  <si>
    <t>9月</t>
    <phoneticPr fontId="2"/>
  </si>
  <si>
    <r>
      <t>期待容量等算定諸元一覧（対象実需給年度：</t>
    </r>
    <r>
      <rPr>
        <b/>
        <sz val="12"/>
        <color theme="1"/>
        <rFont val="Meiryo UI"/>
        <family val="3"/>
        <charset val="128"/>
      </rPr>
      <t>2027</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</si>
  <si>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theme="1"/>
        <rFont val="Meiryo UI"/>
        <family val="3"/>
        <charset val="128"/>
      </rPr>
      <t>(2023/9/8～9/20)</t>
    </r>
    <r>
      <rPr>
        <sz val="11"/>
        <color theme="1"/>
        <rFont val="Meiryo UI"/>
        <family val="3"/>
        <charset val="128"/>
      </rPr>
      <t>に容量市場システムに登録して下さい。</t>
    </r>
    <phoneticPr fontId="2"/>
  </si>
  <si>
    <r>
      <t>2．以下の項目については、期待容量等算定諸元一覧の登録期間中（</t>
    </r>
    <r>
      <rPr>
        <b/>
        <sz val="11"/>
        <color theme="1"/>
        <rFont val="Meiryo UI"/>
        <family val="3"/>
        <charset val="128"/>
      </rPr>
      <t>2023/10/26～11/1）</t>
    </r>
    <r>
      <rPr>
        <sz val="11"/>
        <color theme="1"/>
        <rFont val="Meiryo UI"/>
        <family val="3"/>
        <charset val="128"/>
      </rPr>
      <t>に容量市場システムに登録して下さい。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2"/>
  </si>
  <si>
    <t>（参考）計算式での計算結果</t>
    <rPh sb="1" eb="3">
      <t>サンコウ</t>
    </rPh>
    <rPh sb="4" eb="7">
      <t>ケイサンシキ</t>
    </rPh>
    <rPh sb="9" eb="13">
      <t>ケイサンケッカ</t>
    </rPh>
    <phoneticPr fontId="2"/>
  </si>
  <si>
    <t>太陽光調整係数（年間）</t>
    <rPh sb="0" eb="3">
      <t>タイヨウコウ</t>
    </rPh>
    <rPh sb="3" eb="7">
      <t>チョウセイケイスウ</t>
    </rPh>
    <rPh sb="8" eb="10">
      <t>ネンカン</t>
    </rPh>
    <phoneticPr fontId="2"/>
  </si>
  <si>
    <t>風力調整係数（年間）</t>
    <rPh sb="0" eb="2">
      <t>フウリョク</t>
    </rPh>
    <rPh sb="2" eb="6">
      <t>チョウセイケイスウ</t>
    </rPh>
    <rPh sb="7" eb="9">
      <t>ネンカン</t>
    </rPh>
    <phoneticPr fontId="2"/>
  </si>
  <si>
    <t>水力調整係数（年間）</t>
    <rPh sb="0" eb="2">
      <t>スイリョク</t>
    </rPh>
    <rPh sb="2" eb="6">
      <t>チョウセイケイスウ</t>
    </rPh>
    <rPh sb="7" eb="9">
      <t>ネンカン</t>
    </rPh>
    <phoneticPr fontId="2"/>
  </si>
  <si>
    <t>②再エネ除きの容量市場調達量</t>
    <rPh sb="1" eb="2">
      <t>サイ</t>
    </rPh>
    <rPh sb="4" eb="5">
      <t>ノゾ</t>
    </rPh>
    <rPh sb="7" eb="9">
      <t>ヨウリョウ</t>
    </rPh>
    <rPh sb="9" eb="11">
      <t>シジョウ</t>
    </rPh>
    <rPh sb="11" eb="13">
      <t>チョウタツ</t>
    </rPh>
    <rPh sb="13" eb="14">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</si>
</sst>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 numFmtId="186" formatCode="#,##0_ ;[Red]\-#,##0\ "/>
    <numFmt numFmtId="187" formatCode="#,##0.0;[Red]\-#,##0.0"/>
  </numFmts>
  <fonts count="20"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sz val="12"/>
      <name val="Meiryo UI"/>
      <family val="3"/>
      <charset val="128"/>
    </font>
    <font>
      <b/>
      <sz val="12"/>
      <color theme="1"/>
      <name val="Meiryo UI"/>
      <family val="3"/>
      <charset val="128"/>
    </font>
    <font>
      <sz val="11"/>
      <color indexed="81"/>
      <name val="Meiryo UI"/>
      <family val="3"/>
      <charset val="128"/>
    </font>
    <font>
      <u/>
      <sz val="11"/>
      <color theme="10"/>
      <name val="ＭＳ Ｐゴシック"/>
      <family val="2"/>
      <scheme val="minor"/>
    </font>
    <font>
      <sz val="11"/>
      <color theme="0" tint="-0.34998626667073579"/>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E6B8B7"/>
        <bgColor indexed="64"/>
      </patternFill>
    </fill>
    <fill>
      <patternFill patternType="solid">
        <fgColor theme="8" tint="0.59999389629810485"/>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style="medium">
        <color indexed="64"/>
      </bottom>
      <diagonal style="thin">
        <color indexed="64"/>
      </diagonal>
    </border>
  </borders>
  <cellStyleXfs count="5">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cellStyleXfs>
  <cellXfs count="186">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80" fontId="1" fillId="0" borderId="5" xfId="0" applyNumberFormat="1" applyFont="1" applyBorder="1"/>
    <xf numFmtId="177" fontId="1" fillId="0" borderId="0" xfId="0" applyNumberFormat="1" applyFont="1"/>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178" fontId="7" fillId="0" borderId="5" xfId="0" applyNumberFormat="1" applyFont="1" applyFill="1" applyBorder="1"/>
    <xf numFmtId="0" fontId="3" fillId="0" borderId="0" xfId="0" applyFont="1" applyBorder="1" applyAlignment="1">
      <alignment horizontal="center" vertical="center"/>
    </xf>
    <xf numFmtId="0" fontId="3" fillId="0" borderId="0" xfId="0" applyFont="1" applyAlignment="1" applyProtection="1">
      <alignment vertical="center"/>
    </xf>
    <xf numFmtId="0" fontId="3" fillId="0" borderId="0" xfId="0" applyFont="1" applyAlignment="1" applyProtection="1">
      <alignment vertical="center"/>
      <protection locked="0"/>
    </xf>
    <xf numFmtId="181" fontId="7" fillId="0" borderId="5" xfId="2" applyNumberFormat="1" applyFont="1" applyFill="1" applyBorder="1" applyAlignment="1"/>
    <xf numFmtId="181" fontId="7" fillId="0" borderId="7" xfId="2" applyNumberFormat="1" applyFont="1" applyFill="1" applyBorder="1" applyAlignment="1"/>
    <xf numFmtId="181" fontId="1" fillId="0" borderId="3" xfId="2" applyNumberFormat="1" applyFont="1" applyBorder="1" applyAlignment="1"/>
    <xf numFmtId="181" fontId="1" fillId="0" borderId="1" xfId="2" applyNumberFormat="1" applyFont="1" applyBorder="1" applyAlignment="1"/>
    <xf numFmtId="176"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0" borderId="0" xfId="0" applyFont="1" applyFill="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shrinkToFit="1"/>
      <protection hidden="1"/>
    </xf>
    <xf numFmtId="0" fontId="14" fillId="0" borderId="0" xfId="0" applyFont="1"/>
    <xf numFmtId="178" fontId="1" fillId="0" borderId="0" xfId="0" applyNumberFormat="1" applyFont="1"/>
    <xf numFmtId="181" fontId="1" fillId="0" borderId="0" xfId="0" applyNumberFormat="1" applyFont="1"/>
    <xf numFmtId="182" fontId="1" fillId="0" borderId="0" xfId="0" applyNumberFormat="1" applyFont="1"/>
    <xf numFmtId="185" fontId="1" fillId="0" borderId="0" xfId="0" applyNumberFormat="1" applyFont="1"/>
    <xf numFmtId="0" fontId="3" fillId="0" borderId="0" xfId="0" applyFont="1" applyAlignment="1">
      <alignment horizontal="center" vertical="center"/>
    </xf>
    <xf numFmtId="0" fontId="3" fillId="0" borderId="0" xfId="0" applyFont="1" applyAlignment="1">
      <alignment horizontal="left" vertical="center"/>
    </xf>
    <xf numFmtId="176" fontId="1" fillId="0" borderId="3" xfId="0" applyNumberFormat="1" applyFont="1" applyBorder="1" applyAlignment="1">
      <alignment horizontal="center" vertical="center"/>
    </xf>
    <xf numFmtId="177" fontId="6" fillId="3" borderId="5" xfId="0" applyNumberFormat="1" applyFont="1" applyFill="1" applyBorder="1"/>
    <xf numFmtId="176" fontId="6" fillId="3" borderId="5" xfId="0" applyNumberFormat="1" applyFont="1" applyFill="1" applyBorder="1" applyAlignment="1">
      <alignment horizontal="center" vertical="center"/>
    </xf>
    <xf numFmtId="178" fontId="6" fillId="3" borderId="5" xfId="0" applyNumberFormat="1" applyFont="1" applyFill="1" applyBorder="1" applyAlignment="1">
      <alignment horizontal="center" vertical="center"/>
    </xf>
    <xf numFmtId="181" fontId="7" fillId="0" borderId="5" xfId="2" applyNumberFormat="1" applyFont="1" applyFill="1" applyBorder="1" applyAlignment="1">
      <alignment horizontal="center" vertical="center"/>
    </xf>
    <xf numFmtId="181" fontId="7" fillId="0" borderId="7" xfId="2" applyNumberFormat="1" applyFont="1" applyFill="1" applyBorder="1" applyAlignment="1">
      <alignment horizontal="center" vertical="center"/>
    </xf>
    <xf numFmtId="181" fontId="1" fillId="0" borderId="3" xfId="2" applyNumberFormat="1" applyFont="1" applyBorder="1" applyAlignment="1">
      <alignment horizontal="center" vertical="center"/>
    </xf>
    <xf numFmtId="181" fontId="1" fillId="0" borderId="1" xfId="2"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7" xfId="0" applyNumberFormat="1" applyFont="1" applyBorder="1" applyAlignment="1">
      <alignment horizontal="center" vertical="center"/>
    </xf>
    <xf numFmtId="179" fontId="6" fillId="3" borderId="0" xfId="0" applyNumberFormat="1" applyFont="1" applyFill="1" applyAlignment="1">
      <alignment horizontal="center" vertical="center"/>
    </xf>
    <xf numFmtId="182"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xf>
    <xf numFmtId="38" fontId="1" fillId="0" borderId="1" xfId="2" applyFont="1" applyBorder="1" applyAlignment="1">
      <alignment horizontal="center" vertical="center"/>
    </xf>
    <xf numFmtId="178" fontId="7" fillId="0" borderId="5"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180" fontId="1" fillId="0" borderId="5" xfId="0" applyNumberFormat="1" applyFont="1" applyBorder="1" applyAlignment="1">
      <alignment horizontal="center" vertical="center"/>
    </xf>
    <xf numFmtId="179" fontId="7" fillId="0" borderId="0" xfId="0" applyNumberFormat="1" applyFont="1" applyFill="1" applyAlignment="1">
      <alignment horizontal="center" vertical="center"/>
    </xf>
    <xf numFmtId="177" fontId="7" fillId="0" borderId="5" xfId="0" applyNumberFormat="1" applyFont="1" applyFill="1" applyBorder="1" applyAlignment="1">
      <alignment horizontal="center" vertical="center"/>
    </xf>
    <xf numFmtId="184" fontId="7" fillId="0" borderId="5" xfId="2" applyNumberFormat="1" applyFont="1" applyFill="1" applyBorder="1" applyAlignment="1">
      <alignment horizontal="center" vertical="center"/>
    </xf>
    <xf numFmtId="184" fontId="7" fillId="0" borderId="7" xfId="2" applyNumberFormat="1" applyFont="1" applyFill="1" applyBorder="1" applyAlignment="1">
      <alignment horizontal="center" vertical="center"/>
    </xf>
    <xf numFmtId="184" fontId="1" fillId="0" borderId="3" xfId="2" applyNumberFormat="1" applyFont="1" applyBorder="1" applyAlignment="1">
      <alignment horizontal="center" vertical="center"/>
    </xf>
    <xf numFmtId="184" fontId="1" fillId="0" borderId="1" xfId="2" applyNumberFormat="1" applyFont="1" applyBorder="1" applyAlignment="1">
      <alignment horizontal="center" vertical="center"/>
    </xf>
    <xf numFmtId="178" fontId="7" fillId="0" borderId="5" xfId="3"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176" fontId="4" fillId="9" borderId="1" xfId="0" applyNumberFormat="1" applyFont="1" applyFill="1" applyBorder="1" applyAlignment="1" applyProtection="1">
      <alignment horizontal="center" vertical="center" shrinkToFit="1"/>
      <protection hidden="1"/>
    </xf>
    <xf numFmtId="176" fontId="4" fillId="9" borderId="1" xfId="0" applyNumberFormat="1" applyFont="1" applyFill="1" applyBorder="1" applyAlignment="1">
      <alignment horizontal="center" vertical="center" shrinkToFit="1"/>
    </xf>
    <xf numFmtId="176" fontId="4" fillId="7" borderId="1" xfId="0" applyNumberFormat="1" applyFont="1" applyFill="1" applyBorder="1" applyAlignment="1" applyProtection="1">
      <alignment horizontal="center" vertical="center" shrinkToFit="1"/>
      <protection locked="0"/>
    </xf>
    <xf numFmtId="0" fontId="18" fillId="0" borderId="0" xfId="4"/>
    <xf numFmtId="0" fontId="19" fillId="0" borderId="0" xfId="0" applyFont="1" applyFill="1" applyAlignment="1">
      <alignment horizontal="right"/>
    </xf>
    <xf numFmtId="0" fontId="1" fillId="0" borderId="8" xfId="0" applyFont="1" applyBorder="1"/>
    <xf numFmtId="178" fontId="1" fillId="9" borderId="0" xfId="3" applyNumberFormat="1" applyFont="1" applyFill="1" applyAlignment="1">
      <alignment horizontal="center"/>
    </xf>
    <xf numFmtId="178" fontId="1" fillId="0" borderId="8" xfId="3" applyNumberFormat="1" applyFont="1" applyBorder="1" applyAlignment="1"/>
    <xf numFmtId="182" fontId="19" fillId="0" borderId="0" xfId="0" applyNumberFormat="1" applyFont="1" applyBorder="1" applyAlignment="1">
      <alignment shrinkToFit="1"/>
    </xf>
    <xf numFmtId="178" fontId="19" fillId="0" borderId="0" xfId="0" applyNumberFormat="1" applyFont="1" applyBorder="1" applyAlignment="1">
      <alignment horizontal="center" vertical="center"/>
    </xf>
    <xf numFmtId="176" fontId="19" fillId="0" borderId="0" xfId="0" applyNumberFormat="1" applyFont="1" applyBorder="1" applyAlignment="1">
      <alignment horizontal="center" vertical="center" shrinkToFit="1"/>
    </xf>
    <xf numFmtId="182" fontId="19" fillId="0" borderId="0" xfId="0" applyNumberFormat="1" applyFont="1" applyBorder="1" applyAlignment="1">
      <alignment horizontal="center" vertical="center" shrinkToFit="1"/>
    </xf>
    <xf numFmtId="38" fontId="1" fillId="0" borderId="8" xfId="2" applyFont="1" applyBorder="1" applyAlignment="1"/>
    <xf numFmtId="178" fontId="19" fillId="0" borderId="0" xfId="0" applyNumberFormat="1" applyFont="1" applyBorder="1" applyAlignment="1">
      <alignment horizontal="right" vertical="center"/>
    </xf>
    <xf numFmtId="0" fontId="1" fillId="0" borderId="17" xfId="0" applyFont="1" applyBorder="1"/>
    <xf numFmtId="0" fontId="1" fillId="0" borderId="18" xfId="0" applyFont="1" applyBorder="1"/>
    <xf numFmtId="178" fontId="1" fillId="0" borderId="0" xfId="0" applyNumberFormat="1" applyFont="1" applyBorder="1" applyAlignment="1">
      <alignment horizontal="right" vertical="center"/>
    </xf>
    <xf numFmtId="178" fontId="1" fillId="0" borderId="0" xfId="0" applyNumberFormat="1" applyFont="1" applyBorder="1" applyAlignment="1">
      <alignment horizontal="right"/>
    </xf>
    <xf numFmtId="38" fontId="1" fillId="0" borderId="0" xfId="2" applyFont="1" applyBorder="1" applyAlignment="1">
      <alignment horizontal="right" vertical="center" shrinkToFit="1"/>
    </xf>
    <xf numFmtId="0" fontId="19" fillId="0" borderId="0" xfId="0" applyFont="1"/>
    <xf numFmtId="187" fontId="1" fillId="0" borderId="8" xfId="2" applyNumberFormat="1" applyFont="1" applyBorder="1" applyAlignment="1"/>
    <xf numFmtId="187" fontId="19" fillId="0" borderId="0" xfId="0" applyNumberFormat="1" applyFont="1" applyBorder="1" applyAlignment="1">
      <alignment horizontal="right" vertical="center" shrinkToFit="1"/>
    </xf>
    <xf numFmtId="40" fontId="1" fillId="0" borderId="8" xfId="2" applyNumberFormat="1" applyFont="1" applyBorder="1" applyAlignment="1"/>
    <xf numFmtId="40" fontId="19" fillId="0" borderId="0" xfId="0" applyNumberFormat="1" applyFont="1" applyBorder="1" applyAlignment="1">
      <alignment horizontal="right" vertical="center" shrinkToFit="1"/>
    </xf>
    <xf numFmtId="187" fontId="1" fillId="0" borderId="8" xfId="2" applyNumberFormat="1" applyFont="1" applyBorder="1" applyAlignment="1">
      <alignment vertical="center"/>
    </xf>
    <xf numFmtId="0" fontId="1" fillId="2" borderId="1" xfId="0" applyFont="1" applyFill="1" applyBorder="1" applyAlignment="1">
      <alignment horizontal="center" vertical="center"/>
    </xf>
    <xf numFmtId="176" fontId="1" fillId="0" borderId="2" xfId="0" applyNumberFormat="1" applyFont="1" applyFill="1" applyBorder="1" applyAlignment="1" applyProtection="1">
      <alignment horizontal="center" vertical="center"/>
      <protection hidden="1"/>
    </xf>
    <xf numFmtId="176" fontId="1" fillId="0" borderId="4" xfId="0" applyNumberFormat="1" applyFont="1" applyFill="1" applyBorder="1" applyAlignment="1" applyProtection="1">
      <alignment horizontal="center" vertical="center"/>
      <protection hidden="1"/>
    </xf>
    <xf numFmtId="176" fontId="1" fillId="0" borderId="3" xfId="0" applyNumberFormat="1" applyFont="1" applyFill="1" applyBorder="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83" fontId="7" fillId="5" borderId="2" xfId="0" quotePrefix="1" applyNumberFormat="1" applyFont="1" applyFill="1" applyBorder="1" applyAlignment="1" applyProtection="1">
      <alignment horizontal="center" vertical="center"/>
      <protection locked="0"/>
    </xf>
    <xf numFmtId="183" fontId="7" fillId="5" borderId="4" xfId="0" applyNumberFormat="1" applyFont="1" applyFill="1" applyBorder="1" applyAlignment="1" applyProtection="1">
      <alignment horizontal="center" vertical="center"/>
      <protection locked="0"/>
    </xf>
    <xf numFmtId="183" fontId="7" fillId="5"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xf>
    <xf numFmtId="0" fontId="3" fillId="5" borderId="9" xfId="0" applyFont="1" applyFill="1" applyBorder="1" applyAlignment="1" applyProtection="1">
      <alignment horizontal="right" vertical="center"/>
      <protection locked="0"/>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xf numFmtId="186" fontId="1" fillId="5" borderId="2" xfId="2" applyNumberFormat="1" applyFont="1" applyFill="1" applyBorder="1" applyAlignment="1" applyProtection="1">
      <alignment horizontal="center" vertical="center"/>
      <protection locked="0"/>
    </xf>
    <xf numFmtId="186" fontId="1" fillId="5" borderId="4" xfId="2" applyNumberFormat="1" applyFont="1" applyFill="1" applyBorder="1" applyAlignment="1" applyProtection="1">
      <alignment horizontal="center" vertical="center"/>
      <protection locked="0"/>
    </xf>
    <xf numFmtId="186" fontId="1" fillId="5" borderId="3" xfId="2" applyNumberFormat="1" applyFont="1" applyFill="1" applyBorder="1" applyAlignment="1" applyProtection="1">
      <alignment horizontal="center" vertical="center"/>
      <protection locked="0"/>
    </xf>
    <xf numFmtId="183" fontId="1" fillId="0" borderId="2" xfId="0" applyNumberFormat="1" applyFont="1" applyFill="1" applyBorder="1" applyAlignment="1" applyProtection="1">
      <alignment horizontal="center" vertical="center"/>
      <protection hidden="1"/>
    </xf>
    <xf numFmtId="183" fontId="1" fillId="0" borderId="4" xfId="0" applyNumberFormat="1" applyFont="1" applyFill="1" applyBorder="1" applyAlignment="1" applyProtection="1">
      <alignment horizontal="center" vertical="center"/>
      <protection hidden="1"/>
    </xf>
    <xf numFmtId="183" fontId="1" fillId="0" borderId="3" xfId="0" applyNumberFormat="1" applyFont="1" applyFill="1" applyBorder="1" applyAlignment="1" applyProtection="1">
      <alignment horizontal="center" vertical="center"/>
      <protection hidden="1"/>
    </xf>
    <xf numFmtId="0" fontId="3" fillId="0" borderId="9" xfId="0" applyFont="1" applyBorder="1" applyAlignment="1" applyProtection="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176" fontId="1" fillId="9" borderId="2" xfId="0" applyNumberFormat="1" applyFont="1" applyFill="1" applyBorder="1" applyAlignment="1" applyProtection="1">
      <alignment horizontal="center" vertical="center"/>
    </xf>
    <xf numFmtId="176" fontId="1" fillId="9" borderId="4" xfId="0" applyNumberFormat="1" applyFont="1" applyFill="1" applyBorder="1" applyAlignment="1" applyProtection="1">
      <alignment horizontal="center" vertical="center"/>
    </xf>
    <xf numFmtId="176" fontId="1" fillId="9" borderId="3" xfId="0" applyNumberFormat="1" applyFont="1" applyFill="1" applyBorder="1" applyAlignment="1" applyProtection="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8" borderId="2" xfId="0" applyFont="1" applyFill="1" applyBorder="1" applyAlignment="1" applyProtection="1">
      <alignment horizontal="center" vertical="center"/>
    </xf>
    <xf numFmtId="0" fontId="1" fillId="8" borderId="4" xfId="0" applyFont="1" applyFill="1" applyBorder="1" applyAlignment="1" applyProtection="1">
      <alignment horizontal="center" vertical="center"/>
    </xf>
    <xf numFmtId="0" fontId="1" fillId="8" borderId="3" xfId="0" applyFont="1" applyFill="1" applyBorder="1" applyAlignment="1" applyProtection="1">
      <alignment horizontal="center" vertical="center"/>
    </xf>
    <xf numFmtId="186" fontId="1" fillId="0" borderId="2" xfId="2" applyNumberFormat="1" applyFont="1" applyFill="1" applyBorder="1" applyAlignment="1" applyProtection="1">
      <alignment horizontal="center" vertical="center"/>
      <protection locked="0"/>
    </xf>
    <xf numFmtId="186" fontId="1" fillId="0" borderId="4" xfId="2" applyNumberFormat="1" applyFont="1" applyFill="1" applyBorder="1" applyAlignment="1" applyProtection="1">
      <alignment horizontal="center" vertical="center"/>
      <protection locked="0"/>
    </xf>
    <xf numFmtId="186" fontId="1" fillId="0" borderId="3" xfId="2" applyNumberFormat="1" applyFont="1" applyFill="1" applyBorder="1" applyAlignment="1" applyProtection="1">
      <alignment horizontal="center" vertical="center"/>
      <protection locked="0"/>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4" xfId="0" applyFont="1" applyFill="1" applyBorder="1" applyAlignment="1">
      <alignment horizontal="center" vertical="center"/>
    </xf>
    <xf numFmtId="186" fontId="1" fillId="8" borderId="2" xfId="2" applyNumberFormat="1" applyFont="1" applyFill="1" applyBorder="1" applyAlignment="1" applyProtection="1">
      <alignment horizontal="center" vertical="center"/>
      <protection locked="0"/>
    </xf>
    <xf numFmtId="186" fontId="1" fillId="8" borderId="4" xfId="2" applyNumberFormat="1" applyFont="1" applyFill="1" applyBorder="1" applyAlignment="1" applyProtection="1">
      <alignment horizontal="center" vertical="center"/>
      <protection locked="0"/>
    </xf>
    <xf numFmtId="186" fontId="1" fillId="8" borderId="3" xfId="2" applyNumberFormat="1" applyFont="1" applyFill="1" applyBorder="1" applyAlignment="1" applyProtection="1">
      <alignment horizontal="center" vertical="center"/>
      <protection locked="0"/>
    </xf>
    <xf numFmtId="38" fontId="1" fillId="8" borderId="2" xfId="2" applyFont="1" applyFill="1" applyBorder="1" applyAlignment="1" applyProtection="1">
      <alignment horizontal="center" vertical="center"/>
      <protection locked="0"/>
    </xf>
    <xf numFmtId="38" fontId="1" fillId="8" borderId="4" xfId="2" applyFont="1" applyFill="1" applyBorder="1" applyAlignment="1" applyProtection="1">
      <alignment horizontal="center" vertical="center"/>
      <protection locked="0"/>
    </xf>
    <xf numFmtId="38" fontId="1" fillId="8" borderId="3" xfId="2"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9" borderId="2"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3" xfId="0" applyFont="1" applyFill="1" applyBorder="1" applyAlignment="1">
      <alignment horizontal="center" vertical="center"/>
    </xf>
    <xf numFmtId="186" fontId="7" fillId="0" borderId="2" xfId="2" applyNumberFormat="1" applyFont="1" applyFill="1" applyBorder="1" applyAlignment="1" applyProtection="1">
      <alignment horizontal="center" vertical="center"/>
      <protection locked="0"/>
    </xf>
    <xf numFmtId="186" fontId="7" fillId="0" borderId="4" xfId="2" applyNumberFormat="1" applyFont="1" applyFill="1" applyBorder="1" applyAlignment="1" applyProtection="1">
      <alignment horizontal="center" vertical="center"/>
      <protection locked="0"/>
    </xf>
    <xf numFmtId="186" fontId="7" fillId="0" borderId="3" xfId="2" applyNumberFormat="1" applyFont="1" applyFill="1" applyBorder="1" applyAlignment="1" applyProtection="1">
      <alignment horizontal="center" vertical="center"/>
      <protection locked="0"/>
    </xf>
    <xf numFmtId="186" fontId="7" fillId="8" borderId="2" xfId="2" applyNumberFormat="1" applyFont="1" applyFill="1" applyBorder="1" applyAlignment="1" applyProtection="1">
      <alignment horizontal="center" vertical="center"/>
      <protection locked="0"/>
    </xf>
    <xf numFmtId="186" fontId="7" fillId="8" borderId="4" xfId="2" applyNumberFormat="1" applyFont="1" applyFill="1" applyBorder="1" applyAlignment="1" applyProtection="1">
      <alignment horizontal="center" vertical="center"/>
      <protection locked="0"/>
    </xf>
    <xf numFmtId="186" fontId="7" fillId="8" borderId="3" xfId="2" applyNumberFormat="1" applyFont="1" applyFill="1" applyBorder="1" applyAlignment="1" applyProtection="1">
      <alignment horizontal="center" vertical="center"/>
      <protection locked="0"/>
    </xf>
    <xf numFmtId="176" fontId="1" fillId="9" borderId="2" xfId="0" applyNumberFormat="1" applyFont="1" applyFill="1" applyBorder="1" applyAlignment="1" applyProtection="1">
      <alignment horizontal="center" vertical="center"/>
      <protection hidden="1"/>
    </xf>
    <xf numFmtId="176" fontId="1" fillId="9" borderId="4" xfId="0" applyNumberFormat="1" applyFont="1" applyFill="1" applyBorder="1" applyAlignment="1" applyProtection="1">
      <alignment horizontal="center" vertical="center"/>
      <protection hidden="1"/>
    </xf>
    <xf numFmtId="176" fontId="1" fillId="9" borderId="3" xfId="0" applyNumberFormat="1" applyFont="1" applyFill="1" applyBorder="1" applyAlignment="1" applyProtection="1">
      <alignment horizontal="center" vertical="center"/>
      <protection hidden="1"/>
    </xf>
  </cellXfs>
  <cellStyles count="5">
    <cellStyle name="パーセント" xfId="3" builtinId="5"/>
    <cellStyle name="ハイパーリンク" xfId="4" builtinId="8"/>
    <cellStyle name="桁区切り" xfId="2" builtinId="6"/>
    <cellStyle name="標準" xfId="0" builtinId="0"/>
    <cellStyle name="標準 2" xfId="1" xr:uid="{00000000-0005-0000-0000-000002000000}"/>
  </cellStyles>
  <dxfs count="4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76" formatCode="#,##0_ "/>
    </dxf>
    <dxf>
      <font>
        <color theme="0"/>
      </font>
      <fill>
        <patternFill>
          <bgColor rgb="FFFF0000"/>
        </patternFill>
      </fill>
    </dxf>
    <dxf>
      <font>
        <color theme="0"/>
      </font>
      <fill>
        <patternFill>
          <bgColor rgb="FFFF0000"/>
        </patternFill>
      </fill>
    </dxf>
    <dxf>
      <numFmt numFmtId="186" formatCode="#,##0_ ;[Red]\-#,##0\ "/>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numFmt numFmtId="3" formatCode="#,##0"/>
      <fill>
        <patternFill>
          <fgColor theme="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numFmt numFmtId="3" formatCode="#,##0"/>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numFmt numFmtId="176" formatCode="#,##0_ "/>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8"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8" formatCode="#,##0.0"/>
    </dxf>
    <dxf>
      <font>
        <color theme="0"/>
      </font>
      <fill>
        <patternFill>
          <bgColor rgb="FFFF0000"/>
        </patternFill>
      </fill>
    </dxf>
    <dxf>
      <numFmt numFmtId="188"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FFCCFF"/>
      <color rgb="FFFFFF66"/>
      <color rgb="FFFFFFCC"/>
      <color rgb="FFE6B8B7"/>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16</xdr:col>
      <xdr:colOff>145676</xdr:colOff>
      <xdr:row>12</xdr:row>
      <xdr:rowOff>44823</xdr:rowOff>
    </xdr:from>
    <xdr:to>
      <xdr:col>21</xdr:col>
      <xdr:colOff>484094</xdr:colOff>
      <xdr:row>13</xdr:row>
      <xdr:rowOff>134470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0078570" y="1999129"/>
          <a:ext cx="2498912"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313763</xdr:colOff>
      <xdr:row>13</xdr:row>
      <xdr:rowOff>67234</xdr:rowOff>
    </xdr:from>
    <xdr:to>
      <xdr:col>14</xdr:col>
      <xdr:colOff>537882</xdr:colOff>
      <xdr:row>14</xdr:row>
      <xdr:rowOff>78440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750422" y="2326340"/>
          <a:ext cx="2321860" cy="396688"/>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単独かアグリゲートをリストから選択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313762</xdr:colOff>
      <xdr:row>15</xdr:row>
      <xdr:rowOff>56028</xdr:rowOff>
    </xdr:from>
    <xdr:to>
      <xdr:col>13</xdr:col>
      <xdr:colOff>80681</xdr:colOff>
      <xdr:row>16</xdr:row>
      <xdr:rowOff>145676</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6750421" y="3005416"/>
          <a:ext cx="1165413" cy="394448"/>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134471</xdr:colOff>
      <xdr:row>26</xdr:row>
      <xdr:rowOff>44824</xdr:rowOff>
    </xdr:from>
    <xdr:to>
      <xdr:col>16</xdr:col>
      <xdr:colOff>107577</xdr:colOff>
      <xdr:row>29</xdr:row>
      <xdr:rowOff>161365</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571130" y="6347012"/>
          <a:ext cx="3469341" cy="797859"/>
        </a:xfrm>
        <a:prstGeom prst="wedgeRoundRectCallout">
          <a:avLst>
            <a:gd name="adj1" fmla="val -64478"/>
            <a:gd name="adj2" fmla="val -3288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未満となる場合、応札できません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194982</xdr:colOff>
      <xdr:row>18</xdr:row>
      <xdr:rowOff>143435</xdr:rowOff>
    </xdr:from>
    <xdr:to>
      <xdr:col>22</xdr:col>
      <xdr:colOff>546846</xdr:colOff>
      <xdr:row>21</xdr:row>
      <xdr:rowOff>268941</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127876" y="4007223"/>
          <a:ext cx="3130923" cy="1039906"/>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16</xdr:col>
      <xdr:colOff>108857</xdr:colOff>
      <xdr:row>0</xdr:row>
      <xdr:rowOff>95250</xdr:rowOff>
    </xdr:from>
    <xdr:to>
      <xdr:col>27</xdr:col>
      <xdr:colOff>405946</xdr:colOff>
      <xdr:row>6</xdr:row>
      <xdr:rowOff>27214</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11157857" y="95250"/>
          <a:ext cx="6801303" cy="115660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374196</xdr:colOff>
      <xdr:row>11</xdr:row>
      <xdr:rowOff>27215</xdr:rowOff>
    </xdr:from>
    <xdr:to>
      <xdr:col>23</xdr:col>
      <xdr:colOff>288017</xdr:colOff>
      <xdr:row>13</xdr:row>
      <xdr:rowOff>217714</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12294053" y="2639786"/>
          <a:ext cx="2825750" cy="789214"/>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462642</xdr:colOff>
      <xdr:row>12</xdr:row>
      <xdr:rowOff>122464</xdr:rowOff>
    </xdr:from>
    <xdr:to>
      <xdr:col>18</xdr:col>
      <xdr:colOff>374196</xdr:colOff>
      <xdr:row>12</xdr:row>
      <xdr:rowOff>137129</xdr:rowOff>
    </xdr:to>
    <xdr:cxnSp macro="">
      <xdr:nvCxnSpPr>
        <xdr:cNvPr id="11" name="直線矢印コネクタ 10">
          <a:extLst>
            <a:ext uri="{FF2B5EF4-FFF2-40B4-BE49-F238E27FC236}">
              <a16:creationId xmlns:a16="http://schemas.microsoft.com/office/drawing/2014/main" id="{00000000-0008-0000-0A00-00000B000000}"/>
            </a:ext>
          </a:extLst>
        </xdr:cNvPr>
        <xdr:cNvCxnSpPr>
          <a:stCxn id="10" idx="1"/>
        </xdr:cNvCxnSpPr>
      </xdr:nvCxnSpPr>
      <xdr:spPr>
        <a:xfrm flipH="1">
          <a:off x="10736035" y="3034393"/>
          <a:ext cx="1558018"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462642</xdr:colOff>
      <xdr:row>12</xdr:row>
      <xdr:rowOff>122464</xdr:rowOff>
    </xdr:from>
    <xdr:to>
      <xdr:col>18</xdr:col>
      <xdr:colOff>374196</xdr:colOff>
      <xdr:row>14</xdr:row>
      <xdr:rowOff>210911</xdr:rowOff>
    </xdr:to>
    <xdr:cxnSp macro="">
      <xdr:nvCxnSpPr>
        <xdr:cNvPr id="12" name="直線矢印コネクタ 11">
          <a:extLst>
            <a:ext uri="{FF2B5EF4-FFF2-40B4-BE49-F238E27FC236}">
              <a16:creationId xmlns:a16="http://schemas.microsoft.com/office/drawing/2014/main" id="{00000000-0008-0000-0A00-00000C000000}"/>
            </a:ext>
          </a:extLst>
        </xdr:cNvPr>
        <xdr:cNvCxnSpPr>
          <a:stCxn id="10" idx="1"/>
        </xdr:cNvCxnSpPr>
      </xdr:nvCxnSpPr>
      <xdr:spPr>
        <a:xfrm flipH="1">
          <a:off x="10736035" y="3034393"/>
          <a:ext cx="1558018" cy="68716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115658</xdr:colOff>
      <xdr:row>18</xdr:row>
      <xdr:rowOff>81643</xdr:rowOff>
    </xdr:from>
    <xdr:to>
      <xdr:col>23</xdr:col>
      <xdr:colOff>666747</xdr:colOff>
      <xdr:row>20</xdr:row>
      <xdr:rowOff>272142</xdr:rowOff>
    </xdr:to>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12470944" y="4789714"/>
          <a:ext cx="3027589" cy="789214"/>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612321</xdr:colOff>
      <xdr:row>19</xdr:row>
      <xdr:rowOff>176892</xdr:rowOff>
    </xdr:from>
    <xdr:to>
      <xdr:col>19</xdr:col>
      <xdr:colOff>115658</xdr:colOff>
      <xdr:row>19</xdr:row>
      <xdr:rowOff>177949</xdr:rowOff>
    </xdr:to>
    <xdr:cxnSp macro="">
      <xdr:nvCxnSpPr>
        <xdr:cNvPr id="18" name="直線矢印コネクタ 17">
          <a:extLst>
            <a:ext uri="{FF2B5EF4-FFF2-40B4-BE49-F238E27FC236}">
              <a16:creationId xmlns:a16="http://schemas.microsoft.com/office/drawing/2014/main" id="{00000000-0008-0000-0A00-000012000000}"/>
            </a:ext>
          </a:extLst>
        </xdr:cNvPr>
        <xdr:cNvCxnSpPr>
          <a:stCxn id="17" idx="1"/>
        </xdr:cNvCxnSpPr>
      </xdr:nvCxnSpPr>
      <xdr:spPr>
        <a:xfrm flipH="1">
          <a:off x="10885714" y="5184321"/>
          <a:ext cx="1585230"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625929</xdr:colOff>
      <xdr:row>19</xdr:row>
      <xdr:rowOff>176892</xdr:rowOff>
    </xdr:from>
    <xdr:to>
      <xdr:col>19</xdr:col>
      <xdr:colOff>115658</xdr:colOff>
      <xdr:row>22</xdr:row>
      <xdr:rowOff>137128</xdr:rowOff>
    </xdr:to>
    <xdr:cxnSp macro="">
      <xdr:nvCxnSpPr>
        <xdr:cNvPr id="19" name="直線矢印コネクタ 18">
          <a:extLst>
            <a:ext uri="{FF2B5EF4-FFF2-40B4-BE49-F238E27FC236}">
              <a16:creationId xmlns:a16="http://schemas.microsoft.com/office/drawing/2014/main" id="{00000000-0008-0000-0A00-000013000000}"/>
            </a:ext>
          </a:extLst>
        </xdr:cNvPr>
        <xdr:cNvCxnSpPr>
          <a:stCxn id="17" idx="1"/>
        </xdr:cNvCxnSpPr>
      </xdr:nvCxnSpPr>
      <xdr:spPr>
        <a:xfrm flipH="1">
          <a:off x="10899322" y="5184321"/>
          <a:ext cx="1571622" cy="8583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680359</xdr:colOff>
      <xdr:row>19</xdr:row>
      <xdr:rowOff>176892</xdr:rowOff>
    </xdr:from>
    <xdr:to>
      <xdr:col>19</xdr:col>
      <xdr:colOff>115658</xdr:colOff>
      <xdr:row>24</xdr:row>
      <xdr:rowOff>191557</xdr:rowOff>
    </xdr:to>
    <xdr:cxnSp macro="">
      <xdr:nvCxnSpPr>
        <xdr:cNvPr id="20" name="直線矢印コネクタ 19">
          <a:extLst>
            <a:ext uri="{FF2B5EF4-FFF2-40B4-BE49-F238E27FC236}">
              <a16:creationId xmlns:a16="http://schemas.microsoft.com/office/drawing/2014/main" id="{00000000-0008-0000-0A00-000014000000}"/>
            </a:ext>
          </a:extLst>
        </xdr:cNvPr>
        <xdr:cNvCxnSpPr>
          <a:stCxn id="17" idx="1"/>
        </xdr:cNvCxnSpPr>
      </xdr:nvCxnSpPr>
      <xdr:spPr>
        <a:xfrm flipH="1">
          <a:off x="10953752" y="5184321"/>
          <a:ext cx="1517192" cy="1511450"/>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653144</xdr:colOff>
      <xdr:row>19</xdr:row>
      <xdr:rowOff>176892</xdr:rowOff>
    </xdr:from>
    <xdr:to>
      <xdr:col>19</xdr:col>
      <xdr:colOff>115658</xdr:colOff>
      <xdr:row>25</xdr:row>
      <xdr:rowOff>191557</xdr:rowOff>
    </xdr:to>
    <xdr:cxnSp macro="">
      <xdr:nvCxnSpPr>
        <xdr:cNvPr id="21" name="直線矢印コネクタ 20">
          <a:extLst>
            <a:ext uri="{FF2B5EF4-FFF2-40B4-BE49-F238E27FC236}">
              <a16:creationId xmlns:a16="http://schemas.microsoft.com/office/drawing/2014/main" id="{00000000-0008-0000-0A00-000015000000}"/>
            </a:ext>
          </a:extLst>
        </xdr:cNvPr>
        <xdr:cNvCxnSpPr>
          <a:stCxn id="17" idx="1"/>
        </xdr:cNvCxnSpPr>
      </xdr:nvCxnSpPr>
      <xdr:spPr>
        <a:xfrm flipH="1">
          <a:off x="10926537" y="5184321"/>
          <a:ext cx="1544407" cy="18108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536121</xdr:colOff>
      <xdr:row>19</xdr:row>
      <xdr:rowOff>176893</xdr:rowOff>
    </xdr:from>
    <xdr:to>
      <xdr:col>19</xdr:col>
      <xdr:colOff>115658</xdr:colOff>
      <xdr:row>20</xdr:row>
      <xdr:rowOff>156178</xdr:rowOff>
    </xdr:to>
    <xdr:cxnSp macro="">
      <xdr:nvCxnSpPr>
        <xdr:cNvPr id="13" name="直線矢印コネクタ 12">
          <a:extLst>
            <a:ext uri="{FF2B5EF4-FFF2-40B4-BE49-F238E27FC236}">
              <a16:creationId xmlns:a16="http://schemas.microsoft.com/office/drawing/2014/main" id="{00000000-0008-0000-0A00-00000D000000}"/>
            </a:ext>
          </a:extLst>
        </xdr:cNvPr>
        <xdr:cNvCxnSpPr>
          <a:stCxn id="17" idx="1"/>
        </xdr:cNvCxnSpPr>
      </xdr:nvCxnSpPr>
      <xdr:spPr>
        <a:xfrm flipH="1">
          <a:off x="9767207" y="5260522"/>
          <a:ext cx="1451880" cy="2840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394606</xdr:colOff>
      <xdr:row>11</xdr:row>
      <xdr:rowOff>177950</xdr:rowOff>
    </xdr:from>
    <xdr:to>
      <xdr:col>19</xdr:col>
      <xdr:colOff>115658</xdr:colOff>
      <xdr:row>19</xdr:row>
      <xdr:rowOff>176893</xdr:rowOff>
    </xdr:to>
    <xdr:cxnSp macro="">
      <xdr:nvCxnSpPr>
        <xdr:cNvPr id="14" name="直線矢印コネクタ 13">
          <a:extLst>
            <a:ext uri="{FF2B5EF4-FFF2-40B4-BE49-F238E27FC236}">
              <a16:creationId xmlns:a16="http://schemas.microsoft.com/office/drawing/2014/main" id="{00000000-0008-0000-0A00-00000E000000}"/>
            </a:ext>
          </a:extLst>
        </xdr:cNvPr>
        <xdr:cNvCxnSpPr>
          <a:stCxn id="17" idx="1"/>
        </xdr:cNvCxnSpPr>
      </xdr:nvCxnSpPr>
      <xdr:spPr>
        <a:xfrm flipH="1" flipV="1">
          <a:off x="9625692" y="2823179"/>
          <a:ext cx="1593395" cy="2437343"/>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108857</xdr:colOff>
      <xdr:row>0</xdr:row>
      <xdr:rowOff>68035</xdr:rowOff>
    </xdr:from>
    <xdr:to>
      <xdr:col>27</xdr:col>
      <xdr:colOff>405946</xdr:colOff>
      <xdr:row>5</xdr:row>
      <xdr:rowOff>204106</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11157857" y="68035"/>
          <a:ext cx="6801303" cy="115660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31296</xdr:colOff>
      <xdr:row>11</xdr:row>
      <xdr:rowOff>43543</xdr:rowOff>
    </xdr:from>
    <xdr:to>
      <xdr:col>23</xdr:col>
      <xdr:colOff>337003</xdr:colOff>
      <xdr:row>13</xdr:row>
      <xdr:rowOff>234042</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1134725" y="2688772"/>
          <a:ext cx="2559049" cy="800099"/>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511628</xdr:colOff>
      <xdr:row>12</xdr:row>
      <xdr:rowOff>138792</xdr:rowOff>
    </xdr:from>
    <xdr:to>
      <xdr:col>19</xdr:col>
      <xdr:colOff>31296</xdr:colOff>
      <xdr:row>12</xdr:row>
      <xdr:rowOff>153457</xdr:rowOff>
    </xdr:to>
    <xdr:cxnSp macro="">
      <xdr:nvCxnSpPr>
        <xdr:cNvPr id="5" name="直線矢印コネクタ 4">
          <a:extLst>
            <a:ext uri="{FF2B5EF4-FFF2-40B4-BE49-F238E27FC236}">
              <a16:creationId xmlns:a16="http://schemas.microsoft.com/office/drawing/2014/main" id="{00000000-0008-0000-0B00-000005000000}"/>
            </a:ext>
          </a:extLst>
        </xdr:cNvPr>
        <xdr:cNvCxnSpPr>
          <a:stCxn id="4" idx="1"/>
        </xdr:cNvCxnSpPr>
      </xdr:nvCxnSpPr>
      <xdr:spPr>
        <a:xfrm flipH="1">
          <a:off x="9742714" y="3088821"/>
          <a:ext cx="1392011"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511628</xdr:colOff>
      <xdr:row>12</xdr:row>
      <xdr:rowOff>138792</xdr:rowOff>
    </xdr:from>
    <xdr:to>
      <xdr:col>19</xdr:col>
      <xdr:colOff>31296</xdr:colOff>
      <xdr:row>14</xdr:row>
      <xdr:rowOff>227239</xdr:rowOff>
    </xdr:to>
    <xdr:cxnSp macro="">
      <xdr:nvCxnSpPr>
        <xdr:cNvPr id="7" name="直線矢印コネクタ 6">
          <a:extLst>
            <a:ext uri="{FF2B5EF4-FFF2-40B4-BE49-F238E27FC236}">
              <a16:creationId xmlns:a16="http://schemas.microsoft.com/office/drawing/2014/main" id="{00000000-0008-0000-0B00-000007000000}"/>
            </a:ext>
          </a:extLst>
        </xdr:cNvPr>
        <xdr:cNvCxnSpPr>
          <a:stCxn id="4" idx="1"/>
        </xdr:cNvCxnSpPr>
      </xdr:nvCxnSpPr>
      <xdr:spPr>
        <a:xfrm flipH="1">
          <a:off x="9742714" y="3088821"/>
          <a:ext cx="1392011" cy="698047"/>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58509</xdr:colOff>
      <xdr:row>18</xdr:row>
      <xdr:rowOff>56093</xdr:rowOff>
    </xdr:from>
    <xdr:to>
      <xdr:col>23</xdr:col>
      <xdr:colOff>563878</xdr:colOff>
      <xdr:row>20</xdr:row>
      <xdr:rowOff>246592</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11161938" y="4834922"/>
          <a:ext cx="2758711" cy="800099"/>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555172</xdr:colOff>
      <xdr:row>19</xdr:row>
      <xdr:rowOff>151343</xdr:rowOff>
    </xdr:from>
    <xdr:to>
      <xdr:col>19</xdr:col>
      <xdr:colOff>58509</xdr:colOff>
      <xdr:row>19</xdr:row>
      <xdr:rowOff>152399</xdr:rowOff>
    </xdr:to>
    <xdr:cxnSp macro="">
      <xdr:nvCxnSpPr>
        <xdr:cNvPr id="15" name="直線矢印コネクタ 14">
          <a:extLst>
            <a:ext uri="{FF2B5EF4-FFF2-40B4-BE49-F238E27FC236}">
              <a16:creationId xmlns:a16="http://schemas.microsoft.com/office/drawing/2014/main" id="{00000000-0008-0000-0B00-00000F000000}"/>
            </a:ext>
          </a:extLst>
        </xdr:cNvPr>
        <xdr:cNvCxnSpPr>
          <a:stCxn id="14" idx="1"/>
        </xdr:cNvCxnSpPr>
      </xdr:nvCxnSpPr>
      <xdr:spPr>
        <a:xfrm flipH="1">
          <a:off x="9786258" y="5234972"/>
          <a:ext cx="1375680" cy="1056"/>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568780</xdr:colOff>
      <xdr:row>19</xdr:row>
      <xdr:rowOff>151343</xdr:rowOff>
    </xdr:from>
    <xdr:to>
      <xdr:col>19</xdr:col>
      <xdr:colOff>58509</xdr:colOff>
      <xdr:row>22</xdr:row>
      <xdr:rowOff>111578</xdr:rowOff>
    </xdr:to>
    <xdr:cxnSp macro="">
      <xdr:nvCxnSpPr>
        <xdr:cNvPr id="16" name="直線矢印コネクタ 15">
          <a:extLst>
            <a:ext uri="{FF2B5EF4-FFF2-40B4-BE49-F238E27FC236}">
              <a16:creationId xmlns:a16="http://schemas.microsoft.com/office/drawing/2014/main" id="{00000000-0008-0000-0B00-000010000000}"/>
            </a:ext>
          </a:extLst>
        </xdr:cNvPr>
        <xdr:cNvCxnSpPr>
          <a:stCxn id="14" idx="1"/>
        </xdr:cNvCxnSpPr>
      </xdr:nvCxnSpPr>
      <xdr:spPr>
        <a:xfrm flipH="1">
          <a:off x="9799866" y="5234972"/>
          <a:ext cx="1362072" cy="87463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576943</xdr:colOff>
      <xdr:row>19</xdr:row>
      <xdr:rowOff>151343</xdr:rowOff>
    </xdr:from>
    <xdr:to>
      <xdr:col>19</xdr:col>
      <xdr:colOff>58509</xdr:colOff>
      <xdr:row>24</xdr:row>
      <xdr:rowOff>206828</xdr:rowOff>
    </xdr:to>
    <xdr:cxnSp macro="">
      <xdr:nvCxnSpPr>
        <xdr:cNvPr id="17" name="直線矢印コネクタ 16">
          <a:extLst>
            <a:ext uri="{FF2B5EF4-FFF2-40B4-BE49-F238E27FC236}">
              <a16:creationId xmlns:a16="http://schemas.microsoft.com/office/drawing/2014/main" id="{00000000-0008-0000-0B00-000011000000}"/>
            </a:ext>
          </a:extLst>
        </xdr:cNvPr>
        <xdr:cNvCxnSpPr>
          <a:stCxn id="14" idx="1"/>
        </xdr:cNvCxnSpPr>
      </xdr:nvCxnSpPr>
      <xdr:spPr>
        <a:xfrm flipH="1">
          <a:off x="9808029" y="5234972"/>
          <a:ext cx="1353909" cy="15794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595996</xdr:colOff>
      <xdr:row>19</xdr:row>
      <xdr:rowOff>151343</xdr:rowOff>
    </xdr:from>
    <xdr:to>
      <xdr:col>19</xdr:col>
      <xdr:colOff>58509</xdr:colOff>
      <xdr:row>25</xdr:row>
      <xdr:rowOff>166007</xdr:rowOff>
    </xdr:to>
    <xdr:cxnSp macro="">
      <xdr:nvCxnSpPr>
        <xdr:cNvPr id="18" name="直線矢印コネクタ 17">
          <a:extLst>
            <a:ext uri="{FF2B5EF4-FFF2-40B4-BE49-F238E27FC236}">
              <a16:creationId xmlns:a16="http://schemas.microsoft.com/office/drawing/2014/main" id="{00000000-0008-0000-0B00-000012000000}"/>
            </a:ext>
          </a:extLst>
        </xdr:cNvPr>
        <xdr:cNvCxnSpPr>
          <a:stCxn id="14" idx="1"/>
        </xdr:cNvCxnSpPr>
      </xdr:nvCxnSpPr>
      <xdr:spPr>
        <a:xfrm flipH="1">
          <a:off x="9827082" y="5234972"/>
          <a:ext cx="1334856" cy="1843464"/>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587828</xdr:colOff>
      <xdr:row>19</xdr:row>
      <xdr:rowOff>151343</xdr:rowOff>
    </xdr:from>
    <xdr:to>
      <xdr:col>19</xdr:col>
      <xdr:colOff>58509</xdr:colOff>
      <xdr:row>20</xdr:row>
      <xdr:rowOff>206828</xdr:rowOff>
    </xdr:to>
    <xdr:cxnSp macro="">
      <xdr:nvCxnSpPr>
        <xdr:cNvPr id="19" name="直線矢印コネクタ 18">
          <a:extLst>
            <a:ext uri="{FF2B5EF4-FFF2-40B4-BE49-F238E27FC236}">
              <a16:creationId xmlns:a16="http://schemas.microsoft.com/office/drawing/2014/main" id="{00000000-0008-0000-0B00-000013000000}"/>
            </a:ext>
          </a:extLst>
        </xdr:cNvPr>
        <xdr:cNvCxnSpPr>
          <a:stCxn id="14" idx="1"/>
        </xdr:cNvCxnSpPr>
      </xdr:nvCxnSpPr>
      <xdr:spPr>
        <a:xfrm flipH="1">
          <a:off x="9818914" y="5234972"/>
          <a:ext cx="1343024" cy="3602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337458</xdr:colOff>
      <xdr:row>11</xdr:row>
      <xdr:rowOff>152401</xdr:rowOff>
    </xdr:from>
    <xdr:to>
      <xdr:col>19</xdr:col>
      <xdr:colOff>58509</xdr:colOff>
      <xdr:row>19</xdr:row>
      <xdr:rowOff>151343</xdr:rowOff>
    </xdr:to>
    <xdr:cxnSp macro="">
      <xdr:nvCxnSpPr>
        <xdr:cNvPr id="20" name="直線矢印コネクタ 19">
          <a:extLst>
            <a:ext uri="{FF2B5EF4-FFF2-40B4-BE49-F238E27FC236}">
              <a16:creationId xmlns:a16="http://schemas.microsoft.com/office/drawing/2014/main" id="{00000000-0008-0000-0B00-000014000000}"/>
            </a:ext>
          </a:extLst>
        </xdr:cNvPr>
        <xdr:cNvCxnSpPr>
          <a:stCxn id="14" idx="1"/>
        </xdr:cNvCxnSpPr>
      </xdr:nvCxnSpPr>
      <xdr:spPr>
        <a:xfrm flipH="1" flipV="1">
          <a:off x="9568544" y="2797630"/>
          <a:ext cx="1593394" cy="2437342"/>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oneCellAnchor>
    <xdr:from>
      <xdr:col>10</xdr:col>
      <xdr:colOff>68035</xdr:colOff>
      <xdr:row>3</xdr:row>
      <xdr:rowOff>81643</xdr:rowOff>
    </xdr:from>
    <xdr:ext cx="2646922" cy="600421"/>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395606" y="653143"/>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9</xdr:col>
      <xdr:colOff>664844</xdr:colOff>
      <xdr:row>19</xdr:row>
      <xdr:rowOff>124370</xdr:rowOff>
    </xdr:from>
    <xdr:ext cx="2646922" cy="600421"/>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8325665" y="374387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2</xdr:col>
      <xdr:colOff>260439</xdr:colOff>
      <xdr:row>15</xdr:row>
      <xdr:rowOff>44632</xdr:rowOff>
    </xdr:from>
    <xdr:ext cx="2646922" cy="600421"/>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3009082" y="2902132"/>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twoCellAnchor>
    <xdr:from>
      <xdr:col>2</xdr:col>
      <xdr:colOff>235403</xdr:colOff>
      <xdr:row>80</xdr:row>
      <xdr:rowOff>27215</xdr:rowOff>
    </xdr:from>
    <xdr:to>
      <xdr:col>11</xdr:col>
      <xdr:colOff>238941</xdr:colOff>
      <xdr:row>83</xdr:row>
      <xdr:rowOff>132262</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2984046" y="15280822"/>
          <a:ext cx="6317252" cy="7173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2023/4/14</a:t>
          </a:r>
          <a:r>
            <a:rPr kumimoji="1" lang="ja-JP" altLang="en-US" sz="1100"/>
            <a:t>（</a:t>
          </a:r>
          <a:r>
            <a:rPr kumimoji="1" lang="en-US" altLang="ja-JP" sz="1100"/>
            <a:t>2023</a:t>
          </a:r>
          <a:r>
            <a:rPr kumimoji="1" lang="ja-JP" altLang="en-US" sz="1100"/>
            <a:t>追加</a:t>
          </a:r>
          <a:r>
            <a:rPr kumimoji="1" lang="en-US" altLang="ja-JP" sz="1100"/>
            <a:t>AX</a:t>
          </a:r>
          <a:r>
            <a:rPr kumimoji="1" lang="ja-JP" altLang="en-US" sz="1100"/>
            <a:t>時）</a:t>
          </a:r>
          <a:endParaRPr kumimoji="1" lang="en-US" altLang="ja-JP" sz="1100"/>
        </a:p>
        <a:p>
          <a:r>
            <a:rPr kumimoji="1" lang="ja-JP" altLang="en-US" sz="1100"/>
            <a:t>計算結果の調整係数が、調整係数一覧の年間調整係数と一致しないため、年間調整係数を手入力。</a:t>
          </a:r>
          <a:endParaRPr kumimoji="1" lang="en-US" altLang="ja-JP" sz="1100"/>
        </a:p>
        <a:p>
          <a:r>
            <a:rPr kumimoji="1" lang="ja-JP" altLang="en-US" sz="1100"/>
            <a:t>期待容量は、「年間調整係数</a:t>
          </a:r>
          <a:r>
            <a:rPr kumimoji="1" lang="en-US" altLang="ja-JP" sz="1100"/>
            <a:t>×</a:t>
          </a:r>
          <a:r>
            <a:rPr kumimoji="1" lang="ja-JP" altLang="en-US" sz="1100"/>
            <a:t>送電可能電力（小数点以下四捨五入）」で求める。</a:t>
          </a:r>
        </a:p>
      </xdr:txBody>
    </xdr:sp>
    <xdr:clientData/>
  </xdr:twoCellAnchor>
  <xdr:oneCellAnchor>
    <xdr:from>
      <xdr:col>10</xdr:col>
      <xdr:colOff>108857</xdr:colOff>
      <xdr:row>7</xdr:row>
      <xdr:rowOff>27214</xdr:rowOff>
    </xdr:from>
    <xdr:ext cx="2925536" cy="1108509"/>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8436428" y="1360714"/>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10</xdr:col>
      <xdr:colOff>0</xdr:colOff>
      <xdr:row>18</xdr:row>
      <xdr:rowOff>0</xdr:rowOff>
    </xdr:from>
    <xdr:ext cx="2646922" cy="600421"/>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8354786" y="342900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twoCellAnchor>
    <xdr:from>
      <xdr:col>2</xdr:col>
      <xdr:colOff>204108</xdr:colOff>
      <xdr:row>79</xdr:row>
      <xdr:rowOff>149678</xdr:rowOff>
    </xdr:from>
    <xdr:to>
      <xdr:col>11</xdr:col>
      <xdr:colOff>166824</xdr:colOff>
      <xdr:row>83</xdr:row>
      <xdr:rowOff>58238</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2979965" y="15199178"/>
          <a:ext cx="6317252" cy="72498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2023/4/14</a:t>
          </a:r>
          <a:r>
            <a:rPr kumimoji="1" lang="ja-JP" altLang="en-US" sz="1100"/>
            <a:t>（</a:t>
          </a:r>
          <a:r>
            <a:rPr kumimoji="1" lang="en-US" altLang="ja-JP" sz="1100"/>
            <a:t>2023</a:t>
          </a:r>
          <a:r>
            <a:rPr kumimoji="1" lang="ja-JP" altLang="en-US" sz="1100"/>
            <a:t>追加</a:t>
          </a:r>
          <a:r>
            <a:rPr kumimoji="1" lang="en-US" altLang="ja-JP" sz="1100"/>
            <a:t>AX</a:t>
          </a:r>
          <a:r>
            <a:rPr kumimoji="1" lang="ja-JP" altLang="en-US" sz="1100"/>
            <a:t>時）</a:t>
          </a:r>
          <a:endParaRPr kumimoji="1" lang="en-US" altLang="ja-JP" sz="1100"/>
        </a:p>
        <a:p>
          <a:r>
            <a:rPr kumimoji="1" lang="ja-JP" altLang="en-US" sz="1100"/>
            <a:t>計算結果の調整係数が、調整係数一覧の年間調整係数と一致しないため、年間調整係数を手入力。</a:t>
          </a:r>
          <a:endParaRPr kumimoji="1" lang="en-US" altLang="ja-JP" sz="1100"/>
        </a:p>
        <a:p>
          <a:r>
            <a:rPr kumimoji="1" lang="ja-JP" altLang="en-US" sz="1100"/>
            <a:t>期待容量は、「年間調整係数</a:t>
          </a:r>
          <a:r>
            <a:rPr kumimoji="1" lang="en-US" altLang="ja-JP" sz="1100"/>
            <a:t>×</a:t>
          </a:r>
          <a:r>
            <a:rPr kumimoji="1" lang="ja-JP" altLang="en-US" sz="1100"/>
            <a:t>送電可能電力（小数点以下四捨五入）」で求める。</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10</xdr:col>
      <xdr:colOff>0</xdr:colOff>
      <xdr:row>19</xdr:row>
      <xdr:rowOff>0</xdr:rowOff>
    </xdr:from>
    <xdr:ext cx="2646922" cy="600421"/>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8586107" y="361950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twoCellAnchor>
    <xdr:from>
      <xdr:col>2</xdr:col>
      <xdr:colOff>108857</xdr:colOff>
      <xdr:row>79</xdr:row>
      <xdr:rowOff>190500</xdr:rowOff>
    </xdr:from>
    <xdr:to>
      <xdr:col>10</xdr:col>
      <xdr:colOff>850991</xdr:colOff>
      <xdr:row>83</xdr:row>
      <xdr:rowOff>97155</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116036" y="15240000"/>
          <a:ext cx="6321062" cy="72308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2023/4/14</a:t>
          </a:r>
          <a:r>
            <a:rPr kumimoji="1" lang="ja-JP" altLang="en-US" sz="1100"/>
            <a:t>（</a:t>
          </a:r>
          <a:r>
            <a:rPr kumimoji="1" lang="en-US" altLang="ja-JP" sz="1100"/>
            <a:t>2023</a:t>
          </a:r>
          <a:r>
            <a:rPr kumimoji="1" lang="ja-JP" altLang="en-US" sz="1100"/>
            <a:t>追加</a:t>
          </a:r>
          <a:r>
            <a:rPr kumimoji="1" lang="en-US" altLang="ja-JP" sz="1100"/>
            <a:t>AX</a:t>
          </a:r>
          <a:r>
            <a:rPr kumimoji="1" lang="ja-JP" altLang="en-US" sz="1100"/>
            <a:t>時）</a:t>
          </a:r>
          <a:endParaRPr kumimoji="1" lang="en-US" altLang="ja-JP" sz="1100"/>
        </a:p>
        <a:p>
          <a:r>
            <a:rPr kumimoji="1" lang="ja-JP" altLang="en-US" sz="1100"/>
            <a:t>計算結果の調整係数が、調整係数一覧の年間調整係数と一致しないため、年間調整係数を手入力。</a:t>
          </a:r>
          <a:endParaRPr kumimoji="1" lang="en-US" altLang="ja-JP" sz="1100"/>
        </a:p>
        <a:p>
          <a:r>
            <a:rPr kumimoji="1" lang="ja-JP" altLang="en-US" sz="1100"/>
            <a:t>期待容量は、「年間調整係数</a:t>
          </a:r>
          <a:r>
            <a:rPr kumimoji="1" lang="en-US" altLang="ja-JP" sz="1100"/>
            <a:t>×</a:t>
          </a:r>
          <a:r>
            <a:rPr kumimoji="1" lang="ja-JP" altLang="en-US" sz="1100"/>
            <a:t>送電可能電力（小数点以下四捨五入）」で求める。</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155090</xdr:colOff>
      <xdr:row>21</xdr:row>
      <xdr:rowOff>291349</xdr:rowOff>
    </xdr:from>
    <xdr:to>
      <xdr:col>23</xdr:col>
      <xdr:colOff>449035</xdr:colOff>
      <xdr:row>28</xdr:row>
      <xdr:rowOff>129540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1639519" y="5897492"/>
          <a:ext cx="3641302" cy="1743191"/>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小数以下は四捨五入して応札容量を計算します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53341</xdr:colOff>
      <xdr:row>14</xdr:row>
      <xdr:rowOff>83820</xdr:rowOff>
    </xdr:from>
    <xdr:to>
      <xdr:col>21</xdr:col>
      <xdr:colOff>114301</xdr:colOff>
      <xdr:row>17</xdr:row>
      <xdr:rowOff>231322</xdr:rowOff>
    </xdr:to>
    <xdr:sp macro="" textlink="">
      <xdr:nvSpPr>
        <xdr:cNvPr id="6" name="角丸四角形吹き出し 8">
          <a:extLst>
            <a:ext uri="{FF2B5EF4-FFF2-40B4-BE49-F238E27FC236}">
              <a16:creationId xmlns:a16="http://schemas.microsoft.com/office/drawing/2014/main" id="{00000000-0008-0000-0100-000006000000}"/>
            </a:ext>
          </a:extLst>
        </xdr:cNvPr>
        <xdr:cNvSpPr/>
      </xdr:nvSpPr>
      <xdr:spPr>
        <a:xfrm>
          <a:off x="11537770" y="3594463"/>
          <a:ext cx="2047602" cy="1045573"/>
        </a:xfrm>
        <a:prstGeom prst="wedgeRoundRectCallout">
          <a:avLst>
            <a:gd name="adj1" fmla="val -81534"/>
            <a:gd name="adj2" fmla="val -1295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734786</xdr:colOff>
      <xdr:row>12</xdr:row>
      <xdr:rowOff>27214</xdr:rowOff>
    </xdr:from>
    <xdr:to>
      <xdr:col>15</xdr:col>
      <xdr:colOff>356989</xdr:colOff>
      <xdr:row>15</xdr:row>
      <xdr:rowOff>164886</xdr:rowOff>
    </xdr:to>
    <xdr:sp macro="" textlink="">
      <xdr:nvSpPr>
        <xdr:cNvPr id="7" name="角丸四角形吹き出し 8">
          <a:extLst>
            <a:ext uri="{FF2B5EF4-FFF2-40B4-BE49-F238E27FC236}">
              <a16:creationId xmlns:a16="http://schemas.microsoft.com/office/drawing/2014/main" id="{00000000-0008-0000-0100-000007000000}"/>
            </a:ext>
          </a:extLst>
        </xdr:cNvPr>
        <xdr:cNvSpPr/>
      </xdr:nvSpPr>
      <xdr:spPr>
        <a:xfrm>
          <a:off x="7130143" y="2939143"/>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510926"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82187</xdr:colOff>
      <xdr:row>14</xdr:row>
      <xdr:rowOff>44631</xdr:rowOff>
    </xdr:from>
    <xdr:to>
      <xdr:col>21</xdr:col>
      <xdr:colOff>143147</xdr:colOff>
      <xdr:row>17</xdr:row>
      <xdr:rowOff>108857</xdr:rowOff>
    </xdr:to>
    <xdr:sp macro="" textlink="">
      <xdr:nvSpPr>
        <xdr:cNvPr id="5" name="角丸四角形吹き出し 8">
          <a:extLst>
            <a:ext uri="{FF2B5EF4-FFF2-40B4-BE49-F238E27FC236}">
              <a16:creationId xmlns:a16="http://schemas.microsoft.com/office/drawing/2014/main" id="{00000000-0008-0000-0200-000005000000}"/>
            </a:ext>
          </a:extLst>
        </xdr:cNvPr>
        <xdr:cNvSpPr/>
      </xdr:nvSpPr>
      <xdr:spPr>
        <a:xfrm>
          <a:off x="11566616" y="3555274"/>
          <a:ext cx="2047602" cy="962297"/>
        </a:xfrm>
        <a:prstGeom prst="wedgeRoundRectCallout">
          <a:avLst>
            <a:gd name="adj1" fmla="val -81534"/>
            <a:gd name="adj2" fmla="val -593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721179</xdr:colOff>
      <xdr:row>12</xdr:row>
      <xdr:rowOff>-1</xdr:rowOff>
    </xdr:from>
    <xdr:to>
      <xdr:col>15</xdr:col>
      <xdr:colOff>343382</xdr:colOff>
      <xdr:row>15</xdr:row>
      <xdr:rowOff>137671</xdr:rowOff>
    </xdr:to>
    <xdr:sp macro="" textlink="">
      <xdr:nvSpPr>
        <xdr:cNvPr id="7" name="角丸四角形吹き出し 8">
          <a:extLst>
            <a:ext uri="{FF2B5EF4-FFF2-40B4-BE49-F238E27FC236}">
              <a16:creationId xmlns:a16="http://schemas.microsoft.com/office/drawing/2014/main" id="{00000000-0008-0000-0200-000007000000}"/>
            </a:ext>
          </a:extLst>
        </xdr:cNvPr>
        <xdr:cNvSpPr/>
      </xdr:nvSpPr>
      <xdr:spPr>
        <a:xfrm>
          <a:off x="7116536" y="2911928"/>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163286</xdr:colOff>
      <xdr:row>21</xdr:row>
      <xdr:rowOff>231321</xdr:rowOff>
    </xdr:from>
    <xdr:to>
      <xdr:col>23</xdr:col>
      <xdr:colOff>438021</xdr:colOff>
      <xdr:row>28</xdr:row>
      <xdr:rowOff>80718</xdr:rowOff>
    </xdr:to>
    <xdr:sp macro="" textlink="">
      <xdr:nvSpPr>
        <xdr:cNvPr id="8" name="角丸四角形吹き出し 9">
          <a:extLst>
            <a:ext uri="{FF2B5EF4-FFF2-40B4-BE49-F238E27FC236}">
              <a16:creationId xmlns:a16="http://schemas.microsoft.com/office/drawing/2014/main" id="{00000000-0008-0000-0200-000008000000}"/>
            </a:ext>
          </a:extLst>
        </xdr:cNvPr>
        <xdr:cNvSpPr/>
      </xdr:nvSpPr>
      <xdr:spPr>
        <a:xfrm>
          <a:off x="11647715" y="5837464"/>
          <a:ext cx="3622092" cy="1754397"/>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小数以下は四捨五入して応札容量を計算します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510926"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60960</xdr:colOff>
      <xdr:row>14</xdr:row>
      <xdr:rowOff>106680</xdr:rowOff>
    </xdr:from>
    <xdr:to>
      <xdr:col>21</xdr:col>
      <xdr:colOff>121920</xdr:colOff>
      <xdr:row>17</xdr:row>
      <xdr:rowOff>258536</xdr:rowOff>
    </xdr:to>
    <xdr:sp macro="" textlink="">
      <xdr:nvSpPr>
        <xdr:cNvPr id="5" name="角丸四角形吹き出し 8">
          <a:extLst>
            <a:ext uri="{FF2B5EF4-FFF2-40B4-BE49-F238E27FC236}">
              <a16:creationId xmlns:a16="http://schemas.microsoft.com/office/drawing/2014/main" id="{00000000-0008-0000-0300-000005000000}"/>
            </a:ext>
          </a:extLst>
        </xdr:cNvPr>
        <xdr:cNvSpPr/>
      </xdr:nvSpPr>
      <xdr:spPr>
        <a:xfrm>
          <a:off x="11545389" y="3617323"/>
          <a:ext cx="2047602" cy="1049927"/>
        </a:xfrm>
        <a:prstGeom prst="wedgeRoundRectCallout">
          <a:avLst>
            <a:gd name="adj1" fmla="val -79540"/>
            <a:gd name="adj2" fmla="val -1418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680358</xdr:colOff>
      <xdr:row>12</xdr:row>
      <xdr:rowOff>13606</xdr:rowOff>
    </xdr:from>
    <xdr:to>
      <xdr:col>15</xdr:col>
      <xdr:colOff>302561</xdr:colOff>
      <xdr:row>15</xdr:row>
      <xdr:rowOff>151278</xdr:rowOff>
    </xdr:to>
    <xdr:sp macro="" textlink="">
      <xdr:nvSpPr>
        <xdr:cNvPr id="8" name="角丸四角形吹き出し 8">
          <a:extLst>
            <a:ext uri="{FF2B5EF4-FFF2-40B4-BE49-F238E27FC236}">
              <a16:creationId xmlns:a16="http://schemas.microsoft.com/office/drawing/2014/main" id="{00000000-0008-0000-0300-000008000000}"/>
            </a:ext>
          </a:extLst>
        </xdr:cNvPr>
        <xdr:cNvSpPr/>
      </xdr:nvSpPr>
      <xdr:spPr>
        <a:xfrm>
          <a:off x="7075715" y="2925535"/>
          <a:ext cx="3500239" cy="1035743"/>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小数以下は四捨五入して期待容量を計算します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217714</xdr:colOff>
      <xdr:row>21</xdr:row>
      <xdr:rowOff>258535</xdr:rowOff>
    </xdr:from>
    <xdr:to>
      <xdr:col>23</xdr:col>
      <xdr:colOff>492449</xdr:colOff>
      <xdr:row>28</xdr:row>
      <xdr:rowOff>107932</xdr:rowOff>
    </xdr:to>
    <xdr:sp macro="" textlink="">
      <xdr:nvSpPr>
        <xdr:cNvPr id="9" name="角丸四角形吹き出し 9">
          <a:extLst>
            <a:ext uri="{FF2B5EF4-FFF2-40B4-BE49-F238E27FC236}">
              <a16:creationId xmlns:a16="http://schemas.microsoft.com/office/drawing/2014/main" id="{00000000-0008-0000-0300-000009000000}"/>
            </a:ext>
          </a:extLst>
        </xdr:cNvPr>
        <xdr:cNvSpPr/>
      </xdr:nvSpPr>
      <xdr:spPr>
        <a:xfrm>
          <a:off x="11702143" y="5864678"/>
          <a:ext cx="3622092" cy="1754397"/>
        </a:xfrm>
        <a:prstGeom prst="wedgeRoundRectCallout">
          <a:avLst>
            <a:gd name="adj1" fmla="val -71394"/>
            <a:gd name="adj2" fmla="val -356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入力不要です（エラー表示は無視してください）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送電可能電力以下の整数値で入力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応札</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容量を計算します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7510926"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16</xdr:col>
      <xdr:colOff>163286</xdr:colOff>
      <xdr:row>0</xdr:row>
      <xdr:rowOff>95250</xdr:rowOff>
    </xdr:from>
    <xdr:to>
      <xdr:col>27</xdr:col>
      <xdr:colOff>460375</xdr:colOff>
      <xdr:row>6</xdr:row>
      <xdr:rowOff>27214</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11212286" y="95250"/>
          <a:ext cx="6801303" cy="115660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a:t>
          </a:r>
          <a:r>
            <a:rPr kumimoji="1" lang="ja-JP" altLang="en-US" sz="1100">
              <a:solidFill>
                <a:srgbClr val="FF0000"/>
              </a:solidFill>
              <a:effectLst/>
              <a:latin typeface="Meiryo UI" panose="020B0604030504040204" pitchFamily="50" charset="-128"/>
              <a:ea typeface="Meiryo UI" panose="020B0604030504040204" pitchFamily="50" charset="-128"/>
              <a:cs typeface="+mn-cs"/>
            </a:rPr>
            <a:t>やシート内計算式の変更は発生しない。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74839</xdr:colOff>
      <xdr:row>11</xdr:row>
      <xdr:rowOff>6804</xdr:rowOff>
    </xdr:from>
    <xdr:to>
      <xdr:col>23</xdr:col>
      <xdr:colOff>424089</xdr:colOff>
      <xdr:row>13</xdr:row>
      <xdr:rowOff>197303</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12430125" y="2619375"/>
          <a:ext cx="2825750" cy="789214"/>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598714</xdr:colOff>
      <xdr:row>12</xdr:row>
      <xdr:rowOff>102053</xdr:rowOff>
    </xdr:from>
    <xdr:to>
      <xdr:col>19</xdr:col>
      <xdr:colOff>74839</xdr:colOff>
      <xdr:row>12</xdr:row>
      <xdr:rowOff>116718</xdr:rowOff>
    </xdr:to>
    <xdr:cxnSp macro="">
      <xdr:nvCxnSpPr>
        <xdr:cNvPr id="11" name="直線矢印コネクタ 10">
          <a:extLst>
            <a:ext uri="{FF2B5EF4-FFF2-40B4-BE49-F238E27FC236}">
              <a16:creationId xmlns:a16="http://schemas.microsoft.com/office/drawing/2014/main" id="{00000000-0008-0000-0900-00000B000000}"/>
            </a:ext>
          </a:extLst>
        </xdr:cNvPr>
        <xdr:cNvCxnSpPr>
          <a:stCxn id="10" idx="1"/>
        </xdr:cNvCxnSpPr>
      </xdr:nvCxnSpPr>
      <xdr:spPr>
        <a:xfrm flipH="1">
          <a:off x="10872107" y="3013982"/>
          <a:ext cx="1558018"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598714</xdr:colOff>
      <xdr:row>12</xdr:row>
      <xdr:rowOff>102053</xdr:rowOff>
    </xdr:from>
    <xdr:to>
      <xdr:col>19</xdr:col>
      <xdr:colOff>74839</xdr:colOff>
      <xdr:row>14</xdr:row>
      <xdr:rowOff>190500</xdr:rowOff>
    </xdr:to>
    <xdr:cxnSp macro="">
      <xdr:nvCxnSpPr>
        <xdr:cNvPr id="12" name="直線矢印コネクタ 11">
          <a:extLst>
            <a:ext uri="{FF2B5EF4-FFF2-40B4-BE49-F238E27FC236}">
              <a16:creationId xmlns:a16="http://schemas.microsoft.com/office/drawing/2014/main" id="{00000000-0008-0000-0900-00000C000000}"/>
            </a:ext>
          </a:extLst>
        </xdr:cNvPr>
        <xdr:cNvCxnSpPr>
          <a:stCxn id="10" idx="1"/>
        </xdr:cNvCxnSpPr>
      </xdr:nvCxnSpPr>
      <xdr:spPr>
        <a:xfrm flipH="1">
          <a:off x="10872107" y="3013982"/>
          <a:ext cx="1558018" cy="68716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74838</xdr:colOff>
      <xdr:row>18</xdr:row>
      <xdr:rowOff>61233</xdr:rowOff>
    </xdr:from>
    <xdr:to>
      <xdr:col>23</xdr:col>
      <xdr:colOff>625927</xdr:colOff>
      <xdr:row>20</xdr:row>
      <xdr:rowOff>251732</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12430124" y="4769304"/>
          <a:ext cx="3027589" cy="789214"/>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571501</xdr:colOff>
      <xdr:row>19</xdr:row>
      <xdr:rowOff>156482</xdr:rowOff>
    </xdr:from>
    <xdr:to>
      <xdr:col>19</xdr:col>
      <xdr:colOff>74838</xdr:colOff>
      <xdr:row>19</xdr:row>
      <xdr:rowOff>157539</xdr:rowOff>
    </xdr:to>
    <xdr:cxnSp macro="">
      <xdr:nvCxnSpPr>
        <xdr:cNvPr id="15" name="直線矢印コネクタ 14">
          <a:extLst>
            <a:ext uri="{FF2B5EF4-FFF2-40B4-BE49-F238E27FC236}">
              <a16:creationId xmlns:a16="http://schemas.microsoft.com/office/drawing/2014/main" id="{00000000-0008-0000-0900-00000F000000}"/>
            </a:ext>
          </a:extLst>
        </xdr:cNvPr>
        <xdr:cNvCxnSpPr>
          <a:stCxn id="14" idx="1"/>
        </xdr:cNvCxnSpPr>
      </xdr:nvCxnSpPr>
      <xdr:spPr>
        <a:xfrm flipH="1">
          <a:off x="10844894" y="5163911"/>
          <a:ext cx="1585230"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585109</xdr:colOff>
      <xdr:row>19</xdr:row>
      <xdr:rowOff>156482</xdr:rowOff>
    </xdr:from>
    <xdr:to>
      <xdr:col>19</xdr:col>
      <xdr:colOff>74838</xdr:colOff>
      <xdr:row>22</xdr:row>
      <xdr:rowOff>116718</xdr:rowOff>
    </xdr:to>
    <xdr:cxnSp macro="">
      <xdr:nvCxnSpPr>
        <xdr:cNvPr id="17" name="直線矢印コネクタ 16">
          <a:extLst>
            <a:ext uri="{FF2B5EF4-FFF2-40B4-BE49-F238E27FC236}">
              <a16:creationId xmlns:a16="http://schemas.microsoft.com/office/drawing/2014/main" id="{00000000-0008-0000-0900-000011000000}"/>
            </a:ext>
          </a:extLst>
        </xdr:cNvPr>
        <xdr:cNvCxnSpPr>
          <a:stCxn id="14" idx="1"/>
        </xdr:cNvCxnSpPr>
      </xdr:nvCxnSpPr>
      <xdr:spPr>
        <a:xfrm flipH="1">
          <a:off x="10858502" y="5163911"/>
          <a:ext cx="1571622" cy="8583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639539</xdr:colOff>
      <xdr:row>19</xdr:row>
      <xdr:rowOff>156482</xdr:rowOff>
    </xdr:from>
    <xdr:to>
      <xdr:col>19</xdr:col>
      <xdr:colOff>74838</xdr:colOff>
      <xdr:row>24</xdr:row>
      <xdr:rowOff>171147</xdr:rowOff>
    </xdr:to>
    <xdr:cxnSp macro="">
      <xdr:nvCxnSpPr>
        <xdr:cNvPr id="19" name="直線矢印コネクタ 18">
          <a:extLst>
            <a:ext uri="{FF2B5EF4-FFF2-40B4-BE49-F238E27FC236}">
              <a16:creationId xmlns:a16="http://schemas.microsoft.com/office/drawing/2014/main" id="{00000000-0008-0000-0900-000013000000}"/>
            </a:ext>
          </a:extLst>
        </xdr:cNvPr>
        <xdr:cNvCxnSpPr>
          <a:stCxn id="14" idx="1"/>
        </xdr:cNvCxnSpPr>
      </xdr:nvCxnSpPr>
      <xdr:spPr>
        <a:xfrm flipH="1">
          <a:off x="10912932" y="5163911"/>
          <a:ext cx="1517192" cy="1511450"/>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612324</xdr:colOff>
      <xdr:row>19</xdr:row>
      <xdr:rowOff>156482</xdr:rowOff>
    </xdr:from>
    <xdr:to>
      <xdr:col>19</xdr:col>
      <xdr:colOff>74838</xdr:colOff>
      <xdr:row>25</xdr:row>
      <xdr:rowOff>171147</xdr:rowOff>
    </xdr:to>
    <xdr:cxnSp macro="">
      <xdr:nvCxnSpPr>
        <xdr:cNvPr id="24" name="直線矢印コネクタ 23">
          <a:extLst>
            <a:ext uri="{FF2B5EF4-FFF2-40B4-BE49-F238E27FC236}">
              <a16:creationId xmlns:a16="http://schemas.microsoft.com/office/drawing/2014/main" id="{00000000-0008-0000-0900-000018000000}"/>
            </a:ext>
          </a:extLst>
        </xdr:cNvPr>
        <xdr:cNvCxnSpPr>
          <a:stCxn id="14" idx="1"/>
        </xdr:cNvCxnSpPr>
      </xdr:nvCxnSpPr>
      <xdr:spPr>
        <a:xfrm flipH="1">
          <a:off x="10885717" y="5163911"/>
          <a:ext cx="1544407" cy="18108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462644</xdr:colOff>
      <xdr:row>19</xdr:row>
      <xdr:rowOff>156483</xdr:rowOff>
    </xdr:from>
    <xdr:to>
      <xdr:col>19</xdr:col>
      <xdr:colOff>74838</xdr:colOff>
      <xdr:row>20</xdr:row>
      <xdr:rowOff>168425</xdr:rowOff>
    </xdr:to>
    <xdr:cxnSp macro="">
      <xdr:nvCxnSpPr>
        <xdr:cNvPr id="13" name="直線矢印コネクタ 12">
          <a:extLst>
            <a:ext uri="{FF2B5EF4-FFF2-40B4-BE49-F238E27FC236}">
              <a16:creationId xmlns:a16="http://schemas.microsoft.com/office/drawing/2014/main" id="{00000000-0008-0000-0900-00000D000000}"/>
            </a:ext>
          </a:extLst>
        </xdr:cNvPr>
        <xdr:cNvCxnSpPr>
          <a:stCxn id="14" idx="1"/>
        </xdr:cNvCxnSpPr>
      </xdr:nvCxnSpPr>
      <xdr:spPr>
        <a:xfrm flipH="1">
          <a:off x="9693730" y="5240112"/>
          <a:ext cx="1484537" cy="316742"/>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332017</xdr:colOff>
      <xdr:row>11</xdr:row>
      <xdr:rowOff>124882</xdr:rowOff>
    </xdr:from>
    <xdr:to>
      <xdr:col>19</xdr:col>
      <xdr:colOff>74838</xdr:colOff>
      <xdr:row>19</xdr:row>
      <xdr:rowOff>156483</xdr:rowOff>
    </xdr:to>
    <xdr:cxnSp macro="">
      <xdr:nvCxnSpPr>
        <xdr:cNvPr id="16" name="直線矢印コネクタ 15">
          <a:extLst>
            <a:ext uri="{FF2B5EF4-FFF2-40B4-BE49-F238E27FC236}">
              <a16:creationId xmlns:a16="http://schemas.microsoft.com/office/drawing/2014/main" id="{00000000-0008-0000-0900-000010000000}"/>
            </a:ext>
          </a:extLst>
        </xdr:cNvPr>
        <xdr:cNvCxnSpPr>
          <a:stCxn id="14" idx="1"/>
        </xdr:cNvCxnSpPr>
      </xdr:nvCxnSpPr>
      <xdr:spPr>
        <a:xfrm flipH="1" flipV="1">
          <a:off x="9563103" y="2770111"/>
          <a:ext cx="1615164" cy="2470001"/>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hyperlink" Target="file:///\\hn2nasf01a\&#23481;&#37327;&#24066;&#22580;\19_&#12484;&#12540;&#12523;\&#38656;&#35201;&#26354;&#32218;&#20316;&#25104;&#35201;&#38936;\01_&#38656;&#35201;&#26354;&#32218;&#20316;&#25104;&#35201;&#38936;\2027\EUE&#35211;&#30452;&#12375;&#12354;&#12426;\&#35519;&#25972;&#20418;&#25968;\02%20&#20877;&#12456;&#12493;kW&#20385;&#20516;\03%20&#35519;&#25972;&#20418;&#25968;&#31639;&#20986;" TargetMode="External"/><Relationship Id="rId7" Type="http://schemas.openxmlformats.org/officeDocument/2006/relationships/comments" Target="../comments1.xml"/><Relationship Id="rId2" Type="http://schemas.openxmlformats.org/officeDocument/2006/relationships/hyperlink" Target="file:///\\hn2nasf01a\&#23481;&#37327;&#24066;&#22580;\19_&#12484;&#12540;&#12523;\&#38656;&#35201;&#26354;&#32218;&#20316;&#25104;&#35201;&#38936;\01_&#38656;&#35201;&#26354;&#32218;&#20316;&#25104;&#35201;&#38936;\2027\EUE&#35211;&#30452;&#12375;&#12354;&#12426;\&#35519;&#25972;&#20418;&#25968;\02%20&#20877;&#12456;&#12493;kW&#20385;&#20516;\03%20&#35519;&#25972;&#20418;&#25968;&#31639;&#20986;" TargetMode="External"/><Relationship Id="rId1" Type="http://schemas.openxmlformats.org/officeDocument/2006/relationships/hyperlink" Target="file:///\\hn2nasf01a\&#23481;&#37327;&#24066;&#22580;\19_&#12484;&#12540;&#12523;\&#38656;&#35201;&#26354;&#32218;&#20316;&#25104;&#35201;&#38936;\01_&#38656;&#35201;&#26354;&#32218;&#20316;&#25104;&#35201;&#38936;\2027\EUE&#35211;&#30452;&#12375;&#12354;&#12426;\&#35519;&#25972;&#20418;&#25968;\02%20&#20877;&#12456;&#12493;kW&#20385;&#20516;\03%20&#35519;&#25972;&#20418;&#25968;&#31639;&#20986;" TargetMode="External"/><Relationship Id="rId6" Type="http://schemas.openxmlformats.org/officeDocument/2006/relationships/vmlDrawing" Target="../drawings/vmlDrawing3.vm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theme="1" tint="0.499984740745262"/>
    <pageSetUpPr fitToPage="1"/>
  </sheetPr>
  <dimension ref="A1:Q40"/>
  <sheetViews>
    <sheetView zoomScale="70" zoomScaleNormal="70" workbookViewId="0"/>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8" t="s">
        <v>65</v>
      </c>
      <c r="B1" s="38"/>
      <c r="C1" s="38"/>
      <c r="D1" s="38"/>
      <c r="E1" s="38"/>
      <c r="F1" s="39" t="s">
        <v>67</v>
      </c>
      <c r="G1" s="39"/>
      <c r="H1" s="39"/>
      <c r="I1" s="40" t="s">
        <v>66</v>
      </c>
    </row>
    <row r="2" spans="1:17" ht="16.5" x14ac:dyDescent="0.25">
      <c r="A2" s="127" t="s">
        <v>0</v>
      </c>
      <c r="B2" s="128"/>
      <c r="C2" s="7"/>
      <c r="D2" s="7"/>
      <c r="E2" s="7"/>
      <c r="F2" s="7"/>
      <c r="G2" s="7"/>
      <c r="H2" s="7"/>
      <c r="I2" s="7"/>
      <c r="J2" s="7"/>
      <c r="K2" s="7"/>
      <c r="L2" s="7"/>
      <c r="M2" s="7"/>
      <c r="N2" s="7"/>
      <c r="O2" s="7"/>
      <c r="P2" s="7"/>
      <c r="Q2" s="7"/>
    </row>
    <row r="3" spans="1:17" ht="16.5" x14ac:dyDescent="0.25">
      <c r="A3" s="27"/>
      <c r="B3" s="27"/>
      <c r="C3" s="7"/>
      <c r="D3" s="7"/>
      <c r="E3" s="7"/>
      <c r="F3" s="7"/>
      <c r="G3" s="7"/>
      <c r="H3" s="7"/>
      <c r="I3" s="7"/>
      <c r="J3" s="7"/>
      <c r="K3" s="7"/>
      <c r="L3" s="7"/>
      <c r="M3" s="7"/>
      <c r="N3" s="7"/>
      <c r="O3" s="7"/>
      <c r="P3" s="7"/>
      <c r="Q3" s="7"/>
    </row>
    <row r="4" spans="1:17" ht="16.5" x14ac:dyDescent="0.25">
      <c r="A4" s="129" t="s">
        <v>127</v>
      </c>
      <c r="B4" s="129"/>
      <c r="C4" s="129"/>
      <c r="D4" s="129"/>
      <c r="E4" s="129"/>
      <c r="F4" s="129"/>
      <c r="G4" s="129"/>
      <c r="H4" s="129"/>
      <c r="I4" s="129"/>
      <c r="J4" s="129"/>
      <c r="K4" s="129"/>
      <c r="L4" s="129"/>
      <c r="M4" s="129"/>
      <c r="N4" s="129"/>
      <c r="O4" s="129"/>
      <c r="P4" s="129"/>
      <c r="Q4" s="129"/>
    </row>
    <row r="5" spans="1:17" ht="16.5" x14ac:dyDescent="0.25">
      <c r="A5" s="7"/>
      <c r="B5" s="7"/>
      <c r="C5" s="7"/>
      <c r="D5" s="7"/>
      <c r="E5" s="7"/>
      <c r="F5" s="7"/>
      <c r="G5" s="7"/>
      <c r="H5" s="7"/>
      <c r="I5" s="7"/>
      <c r="J5" s="7"/>
      <c r="K5" s="7"/>
      <c r="L5" s="7"/>
      <c r="M5" s="7"/>
      <c r="N5" s="7"/>
      <c r="O5" s="7"/>
      <c r="P5" s="7"/>
      <c r="Q5" s="7"/>
    </row>
    <row r="6" spans="1:17" ht="16.5" x14ac:dyDescent="0.25">
      <c r="A6" s="130" t="s">
        <v>50</v>
      </c>
      <c r="B6" s="130"/>
      <c r="C6" s="130"/>
      <c r="D6" s="130"/>
      <c r="E6" s="130"/>
      <c r="F6" s="130"/>
      <c r="G6" s="130"/>
      <c r="H6" s="130"/>
      <c r="I6" s="130"/>
      <c r="J6" s="130"/>
      <c r="K6" s="130"/>
      <c r="L6" s="130"/>
      <c r="M6" s="130"/>
      <c r="N6" s="130"/>
      <c r="O6" s="130"/>
      <c r="P6" s="130"/>
      <c r="Q6" s="130"/>
    </row>
    <row r="7" spans="1:17" ht="16.5" x14ac:dyDescent="0.25">
      <c r="A7" s="50"/>
      <c r="B7" s="50"/>
      <c r="C7" s="50"/>
      <c r="D7" s="50"/>
      <c r="E7" s="50"/>
      <c r="F7" s="50"/>
      <c r="G7" s="50"/>
      <c r="H7" s="50"/>
      <c r="I7" s="50"/>
      <c r="J7" s="50"/>
      <c r="K7" s="50"/>
      <c r="L7" s="50"/>
      <c r="M7" s="50"/>
      <c r="N7" s="50"/>
      <c r="O7" s="50"/>
      <c r="P7" s="50"/>
      <c r="Q7" s="50"/>
    </row>
    <row r="8" spans="1:17" ht="16.5" x14ac:dyDescent="0.25">
      <c r="A8" s="51" t="s">
        <v>105</v>
      </c>
      <c r="B8" s="50"/>
      <c r="C8" s="50"/>
      <c r="D8" s="50"/>
      <c r="E8" s="50"/>
      <c r="F8" s="50"/>
      <c r="G8" s="50"/>
      <c r="H8" s="50"/>
      <c r="I8" s="50"/>
      <c r="J8" s="50"/>
      <c r="K8" s="50"/>
      <c r="L8" s="50"/>
      <c r="M8" s="50"/>
      <c r="N8" s="50"/>
      <c r="O8" s="50"/>
      <c r="P8" s="50"/>
      <c r="Q8" s="50"/>
    </row>
    <row r="9" spans="1:17" ht="16.5" x14ac:dyDescent="0.25">
      <c r="A9" s="50"/>
      <c r="B9" s="51" t="s">
        <v>106</v>
      </c>
      <c r="C9" s="50"/>
      <c r="D9" s="50"/>
      <c r="E9" s="50"/>
      <c r="F9" s="50"/>
      <c r="G9" s="50"/>
      <c r="H9" s="50"/>
      <c r="I9" s="50"/>
      <c r="J9" s="50"/>
      <c r="K9" s="50"/>
      <c r="L9" s="50"/>
      <c r="M9" s="50"/>
      <c r="N9" s="50"/>
      <c r="O9" s="50"/>
      <c r="P9" s="50"/>
      <c r="Q9" s="50"/>
    </row>
    <row r="10" spans="1:17" ht="16.5" x14ac:dyDescent="0.25">
      <c r="C10" s="7"/>
      <c r="D10" s="7"/>
      <c r="E10" s="7"/>
      <c r="F10" s="7"/>
      <c r="G10" s="7"/>
      <c r="H10" s="7"/>
      <c r="I10" s="7"/>
      <c r="J10" s="7"/>
      <c r="K10" s="7"/>
      <c r="L10" s="7"/>
      <c r="M10" s="7"/>
      <c r="N10" s="7"/>
      <c r="O10" s="7"/>
      <c r="P10" s="7"/>
      <c r="Q10" s="7"/>
    </row>
    <row r="11" spans="1:17" ht="16.5" x14ac:dyDescent="0.25">
      <c r="A11" s="29"/>
      <c r="B11" s="29"/>
      <c r="C11" s="29"/>
      <c r="D11" s="29"/>
      <c r="E11" s="29"/>
      <c r="F11" s="29"/>
      <c r="G11" s="29"/>
      <c r="H11" s="29"/>
      <c r="I11" s="29"/>
      <c r="J11" s="29"/>
      <c r="K11" s="29"/>
      <c r="L11" s="29"/>
      <c r="M11" s="131" t="s">
        <v>68</v>
      </c>
      <c r="N11" s="131"/>
      <c r="O11" s="131"/>
      <c r="P11" s="131"/>
      <c r="Q11" s="131"/>
    </row>
    <row r="12" spans="1:17" ht="24" customHeight="1" x14ac:dyDescent="0.25">
      <c r="A12" s="105" t="s">
        <v>1</v>
      </c>
      <c r="B12" s="105"/>
      <c r="C12" s="105"/>
      <c r="D12" s="105"/>
      <c r="E12" s="132" t="s">
        <v>24</v>
      </c>
      <c r="F12" s="133"/>
      <c r="G12" s="133"/>
      <c r="H12" s="133"/>
      <c r="I12" s="133"/>
      <c r="J12" s="133"/>
      <c r="K12" s="133"/>
      <c r="L12" s="133"/>
      <c r="M12" s="133"/>
      <c r="N12" s="133"/>
      <c r="O12" s="133"/>
      <c r="P12" s="134"/>
      <c r="Q12" s="37" t="s">
        <v>2</v>
      </c>
    </row>
    <row r="13" spans="1:17" ht="24" customHeight="1" x14ac:dyDescent="0.25">
      <c r="A13" s="105" t="s">
        <v>3</v>
      </c>
      <c r="B13" s="105"/>
      <c r="C13" s="105"/>
      <c r="D13" s="105"/>
      <c r="E13" s="120">
        <v>9601</v>
      </c>
      <c r="F13" s="121"/>
      <c r="G13" s="121"/>
      <c r="H13" s="121"/>
      <c r="I13" s="121"/>
      <c r="J13" s="121"/>
      <c r="K13" s="121"/>
      <c r="L13" s="121"/>
      <c r="M13" s="121"/>
      <c r="N13" s="121"/>
      <c r="O13" s="121"/>
      <c r="P13" s="122"/>
      <c r="Q13" s="5"/>
    </row>
    <row r="14" spans="1:17" ht="30" customHeight="1" x14ac:dyDescent="0.25">
      <c r="A14" s="123" t="s">
        <v>4</v>
      </c>
      <c r="B14" s="123"/>
      <c r="C14" s="123"/>
      <c r="D14" s="123"/>
      <c r="E14" s="117" t="s">
        <v>52</v>
      </c>
      <c r="F14" s="118"/>
      <c r="G14" s="118"/>
      <c r="H14" s="118"/>
      <c r="I14" s="118"/>
      <c r="J14" s="118"/>
      <c r="K14" s="118"/>
      <c r="L14" s="118"/>
      <c r="M14" s="118"/>
      <c r="N14" s="118"/>
      <c r="O14" s="118"/>
      <c r="P14" s="119"/>
      <c r="Q14" s="5"/>
    </row>
    <row r="15" spans="1:17" ht="24" customHeight="1" x14ac:dyDescent="0.25">
      <c r="A15" s="105" t="s">
        <v>5</v>
      </c>
      <c r="B15" s="105"/>
      <c r="C15" s="105"/>
      <c r="D15" s="105"/>
      <c r="E15" s="124" t="str">
        <f>IF('記載例(太陽光)'!E21&gt;0,'記載例(太陽光)'!E12&amp; ",","")&amp;IF('記載例(風力)'!E21&gt;0, '記載例(風力)'!E12&amp;",","")&amp;IF('記載例(水力)'!E21&gt;0,'記載例(水力)'!E12,"")</f>
        <v>太陽光,風力,一般（自流式）</v>
      </c>
      <c r="F15" s="125"/>
      <c r="G15" s="125"/>
      <c r="H15" s="125"/>
      <c r="I15" s="125"/>
      <c r="J15" s="125"/>
      <c r="K15" s="125"/>
      <c r="L15" s="125"/>
      <c r="M15" s="125"/>
      <c r="N15" s="125"/>
      <c r="O15" s="125"/>
      <c r="P15" s="126"/>
      <c r="Q15" s="5"/>
    </row>
    <row r="16" spans="1:17" ht="24" customHeight="1" x14ac:dyDescent="0.25">
      <c r="A16" s="105" t="s">
        <v>6</v>
      </c>
      <c r="B16" s="105"/>
      <c r="C16" s="105"/>
      <c r="D16" s="105"/>
      <c r="E16" s="117" t="s">
        <v>64</v>
      </c>
      <c r="F16" s="118"/>
      <c r="G16" s="118"/>
      <c r="H16" s="118"/>
      <c r="I16" s="118"/>
      <c r="J16" s="118"/>
      <c r="K16" s="118"/>
      <c r="L16" s="118"/>
      <c r="M16" s="118"/>
      <c r="N16" s="118"/>
      <c r="O16" s="118"/>
      <c r="P16" s="119"/>
      <c r="Q16" s="5"/>
    </row>
    <row r="17" spans="1:17" ht="24" customHeight="1" x14ac:dyDescent="0.25">
      <c r="A17" s="105" t="s">
        <v>7</v>
      </c>
      <c r="B17" s="105"/>
      <c r="C17" s="105"/>
      <c r="D17" s="105"/>
      <c r="E17" s="109" t="s">
        <v>49</v>
      </c>
      <c r="F17" s="110"/>
      <c r="G17" s="110"/>
      <c r="H17" s="110"/>
      <c r="I17" s="110"/>
      <c r="J17" s="110"/>
      <c r="K17" s="110"/>
      <c r="L17" s="110"/>
      <c r="M17" s="110"/>
      <c r="N17" s="110"/>
      <c r="O17" s="110"/>
      <c r="P17" s="111"/>
      <c r="Q17" s="23" t="s">
        <v>23</v>
      </c>
    </row>
    <row r="18" spans="1:17" ht="24" customHeight="1" x14ac:dyDescent="0.25">
      <c r="A18" s="105" t="s">
        <v>40</v>
      </c>
      <c r="B18" s="105"/>
      <c r="C18" s="105"/>
      <c r="D18" s="105"/>
      <c r="E18" s="109" t="s">
        <v>49</v>
      </c>
      <c r="F18" s="110"/>
      <c r="G18" s="110"/>
      <c r="H18" s="110"/>
      <c r="I18" s="110"/>
      <c r="J18" s="110"/>
      <c r="K18" s="110"/>
      <c r="L18" s="110"/>
      <c r="M18" s="110"/>
      <c r="N18" s="110"/>
      <c r="O18" s="110"/>
      <c r="P18" s="111"/>
      <c r="Q18" s="23" t="s">
        <v>23</v>
      </c>
    </row>
    <row r="19" spans="1:17" ht="24" customHeight="1" x14ac:dyDescent="0.25">
      <c r="A19" s="105" t="s">
        <v>41</v>
      </c>
      <c r="B19" s="105"/>
      <c r="C19" s="105"/>
      <c r="D19" s="105"/>
      <c r="E19" s="109" t="s">
        <v>49</v>
      </c>
      <c r="F19" s="110"/>
      <c r="G19" s="110"/>
      <c r="H19" s="110"/>
      <c r="I19" s="110"/>
      <c r="J19" s="110"/>
      <c r="K19" s="110"/>
      <c r="L19" s="110"/>
      <c r="M19" s="110"/>
      <c r="N19" s="110"/>
      <c r="O19" s="110"/>
      <c r="P19" s="111"/>
      <c r="Q19" s="23" t="s">
        <v>23</v>
      </c>
    </row>
    <row r="20" spans="1:17" ht="24" customHeight="1" x14ac:dyDescent="0.25">
      <c r="A20" s="105" t="s">
        <v>8</v>
      </c>
      <c r="B20" s="105"/>
      <c r="C20" s="105"/>
      <c r="D20" s="105"/>
      <c r="E20" s="37" t="s">
        <v>11</v>
      </c>
      <c r="F20" s="37" t="s">
        <v>12</v>
      </c>
      <c r="G20" s="37" t="s">
        <v>13</v>
      </c>
      <c r="H20" s="37" t="s">
        <v>14</v>
      </c>
      <c r="I20" s="37" t="s">
        <v>15</v>
      </c>
      <c r="J20" s="37" t="s">
        <v>16</v>
      </c>
      <c r="K20" s="37" t="s">
        <v>17</v>
      </c>
      <c r="L20" s="37" t="s">
        <v>18</v>
      </c>
      <c r="M20" s="37" t="s">
        <v>19</v>
      </c>
      <c r="N20" s="37" t="s">
        <v>20</v>
      </c>
      <c r="O20" s="37" t="s">
        <v>21</v>
      </c>
      <c r="P20" s="37" t="s">
        <v>22</v>
      </c>
      <c r="Q20" s="5"/>
    </row>
    <row r="21" spans="1:17" ht="24" customHeight="1" x14ac:dyDescent="0.25">
      <c r="A21" s="105"/>
      <c r="B21" s="105"/>
      <c r="C21" s="105"/>
      <c r="D21" s="105"/>
      <c r="E21" s="34">
        <f>'記載例(太陽光)'!E20+'記載例(風力)'!E20+'記載例(水力)'!E20</f>
        <v>10639.281390104126</v>
      </c>
      <c r="F21" s="34">
        <f>'記載例(太陽光)'!F20+'記載例(風力)'!F20+'記載例(水力)'!F20</f>
        <v>9468.3483746147976</v>
      </c>
      <c r="G21" s="34">
        <f>'記載例(太陽光)'!G20+'記載例(風力)'!G20+'記載例(水力)'!G20</f>
        <v>7626.516719494356</v>
      </c>
      <c r="H21" s="34">
        <f>'記載例(太陽光)'!H20+'記載例(風力)'!H20+'記載例(水力)'!H20</f>
        <v>7346.2616563909633</v>
      </c>
      <c r="I21" s="34">
        <f>'記載例(太陽光)'!I20+'記載例(風力)'!I20+'記載例(水力)'!I20</f>
        <v>7335.0803971391106</v>
      </c>
      <c r="J21" s="34">
        <f>'記載例(太陽光)'!J20+'記載例(風力)'!J20+'記載例(水力)'!J20</f>
        <v>6531.4239928646293</v>
      </c>
      <c r="K21" s="34">
        <f>'記載例(太陽光)'!K20+'記載例(風力)'!K20+'記載例(水力)'!K20</f>
        <v>6042.1335834804559</v>
      </c>
      <c r="L21" s="34">
        <f>'記載例(太陽光)'!L20+'記載例(風力)'!L20+'記載例(水力)'!L20</f>
        <v>7563.1748111763072</v>
      </c>
      <c r="M21" s="34">
        <f>'記載例(太陽光)'!M20+'記載例(風力)'!M20+'記載例(水力)'!M20</f>
        <v>9738.400230156456</v>
      </c>
      <c r="N21" s="34">
        <f>'記載例(太陽光)'!N20+'記載例(風力)'!N20+'記載例(水力)'!N20</f>
        <v>8587.2987291641548</v>
      </c>
      <c r="O21" s="34">
        <f>'記載例(太陽光)'!O20+'記載例(風力)'!O20+'記載例(水力)'!O20</f>
        <v>9485.3053707905892</v>
      </c>
      <c r="P21" s="34">
        <f>'記載例(太陽光)'!P20+'記載例(風力)'!P20+'記載例(水力)'!P20</f>
        <v>9023.5458021996055</v>
      </c>
      <c r="Q21" s="23" t="s">
        <v>23</v>
      </c>
    </row>
    <row r="22" spans="1:17" ht="24" customHeight="1" x14ac:dyDescent="0.25">
      <c r="A22" s="105" t="s">
        <v>9</v>
      </c>
      <c r="B22" s="105"/>
      <c r="C22" s="105"/>
      <c r="D22" s="105"/>
      <c r="E22" s="112">
        <f>'記載例(太陽光)'!E21+'記載例(風力)'!E21+'記載例(水力)'!E21</f>
        <v>9840</v>
      </c>
      <c r="F22" s="113"/>
      <c r="G22" s="113"/>
      <c r="H22" s="113"/>
      <c r="I22" s="113"/>
      <c r="J22" s="113"/>
      <c r="K22" s="113"/>
      <c r="L22" s="113"/>
      <c r="M22" s="113"/>
      <c r="N22" s="113"/>
      <c r="O22" s="113"/>
      <c r="P22" s="114"/>
      <c r="Q22" s="23" t="s">
        <v>23</v>
      </c>
    </row>
    <row r="23" spans="1:17" ht="24" customHeight="1" x14ac:dyDescent="0.25">
      <c r="A23" s="115" t="s">
        <v>120</v>
      </c>
      <c r="B23" s="116"/>
      <c r="C23" s="116"/>
      <c r="D23" s="116"/>
      <c r="E23" s="37" t="s">
        <v>11</v>
      </c>
      <c r="F23" s="37" t="s">
        <v>12</v>
      </c>
      <c r="G23" s="37" t="s">
        <v>13</v>
      </c>
      <c r="H23" s="37" t="s">
        <v>14</v>
      </c>
      <c r="I23" s="37" t="s">
        <v>15</v>
      </c>
      <c r="J23" s="37" t="s">
        <v>16</v>
      </c>
      <c r="K23" s="37" t="s">
        <v>17</v>
      </c>
      <c r="L23" s="37" t="s">
        <v>18</v>
      </c>
      <c r="M23" s="37" t="s">
        <v>19</v>
      </c>
      <c r="N23" s="37" t="s">
        <v>20</v>
      </c>
      <c r="O23" s="37" t="s">
        <v>21</v>
      </c>
      <c r="P23" s="37" t="s">
        <v>22</v>
      </c>
      <c r="Q23" s="5"/>
    </row>
    <row r="24" spans="1:17" ht="24" customHeight="1" x14ac:dyDescent="0.25">
      <c r="A24" s="116"/>
      <c r="B24" s="116"/>
      <c r="C24" s="116"/>
      <c r="D24" s="116"/>
      <c r="E24" s="34">
        <f>'記載例(太陽光)'!E23+'記載例(風力)'!E23+'記載例(水力)'!E23</f>
        <v>3000</v>
      </c>
      <c r="F24" s="34">
        <f>'記載例(太陽光)'!F23+'記載例(風力)'!F23+'記載例(水力)'!F23</f>
        <v>3000</v>
      </c>
      <c r="G24" s="34">
        <f>'記載例(太陽光)'!G23+'記載例(風力)'!G23+'記載例(水力)'!G23</f>
        <v>3000</v>
      </c>
      <c r="H24" s="34">
        <f>'記載例(太陽光)'!H23+'記載例(風力)'!H23+'記載例(水力)'!H23</f>
        <v>3000</v>
      </c>
      <c r="I24" s="34">
        <f>'記載例(太陽光)'!I23+'記載例(風力)'!I23+'記載例(水力)'!I23</f>
        <v>3000</v>
      </c>
      <c r="J24" s="34">
        <f>'記載例(太陽光)'!J23+'記載例(風力)'!J23+'記載例(水力)'!J23</f>
        <v>3000</v>
      </c>
      <c r="K24" s="34">
        <f>'記載例(太陽光)'!K23+'記載例(風力)'!K23+'記載例(水力)'!K23</f>
        <v>3000</v>
      </c>
      <c r="L24" s="34">
        <f>'記載例(太陽光)'!L23+'記載例(風力)'!L23+'記載例(水力)'!L23</f>
        <v>3000</v>
      </c>
      <c r="M24" s="34">
        <f>'記載例(太陽光)'!M23+'記載例(風力)'!M23+'記載例(水力)'!M23</f>
        <v>3000</v>
      </c>
      <c r="N24" s="34">
        <f>'記載例(太陽光)'!N23+'記載例(風力)'!N23+'記載例(水力)'!N23</f>
        <v>3000</v>
      </c>
      <c r="O24" s="34">
        <f>'記載例(太陽光)'!O23+'記載例(風力)'!O23+'記載例(水力)'!O23</f>
        <v>3000</v>
      </c>
      <c r="P24" s="34">
        <f>'記載例(太陽光)'!P23+'記載例(風力)'!P23+'記載例(水力)'!P23</f>
        <v>3000</v>
      </c>
      <c r="Q24" s="23" t="s">
        <v>23</v>
      </c>
    </row>
    <row r="25" spans="1:17" ht="24" customHeight="1" x14ac:dyDescent="0.25">
      <c r="A25" s="105" t="s">
        <v>77</v>
      </c>
      <c r="B25" s="105"/>
      <c r="C25" s="105"/>
      <c r="D25" s="105"/>
      <c r="E25" s="43" t="s">
        <v>11</v>
      </c>
      <c r="F25" s="43" t="s">
        <v>12</v>
      </c>
      <c r="G25" s="43" t="s">
        <v>13</v>
      </c>
      <c r="H25" s="43" t="s">
        <v>14</v>
      </c>
      <c r="I25" s="43" t="s">
        <v>15</v>
      </c>
      <c r="J25" s="43" t="s">
        <v>16</v>
      </c>
      <c r="K25" s="43" t="s">
        <v>17</v>
      </c>
      <c r="L25" s="43" t="s">
        <v>18</v>
      </c>
      <c r="M25" s="43" t="s">
        <v>19</v>
      </c>
      <c r="N25" s="43" t="s">
        <v>20</v>
      </c>
      <c r="O25" s="43" t="s">
        <v>21</v>
      </c>
      <c r="P25" s="43" t="s">
        <v>22</v>
      </c>
      <c r="Q25" s="5"/>
    </row>
    <row r="26" spans="1:17" ht="24" customHeight="1" x14ac:dyDescent="0.25">
      <c r="A26" s="105"/>
      <c r="B26" s="105"/>
      <c r="C26" s="105"/>
      <c r="D26" s="105"/>
      <c r="E26" s="34">
        <f>'記載例(太陽光)'!E25+'記載例(風力)'!E25+'記載例(水力)'!E25</f>
        <v>1065</v>
      </c>
      <c r="F26" s="34">
        <f>'記載例(太陽光)'!F25+'記載例(風力)'!F25+'記載例(水力)'!F25</f>
        <v>947</v>
      </c>
      <c r="G26" s="34">
        <f>'記載例(太陽光)'!G25+'記載例(風力)'!G25+'記載例(水力)'!G25</f>
        <v>762</v>
      </c>
      <c r="H26" s="34">
        <f>'記載例(太陽光)'!H25+'記載例(風力)'!H25+'記載例(水力)'!H25</f>
        <v>735</v>
      </c>
      <c r="I26" s="34">
        <f>'記載例(太陽光)'!I25+'記載例(風力)'!I25+'記載例(水力)'!I25</f>
        <v>733</v>
      </c>
      <c r="J26" s="34">
        <f>'記載例(太陽光)'!J25+'記載例(風力)'!J25+'記載例(水力)'!J25</f>
        <v>653</v>
      </c>
      <c r="K26" s="34">
        <f>'記載例(太陽光)'!K25+'記載例(風力)'!K25+'記載例(水力)'!K25</f>
        <v>604</v>
      </c>
      <c r="L26" s="34">
        <f>'記載例(太陽光)'!L25+'記載例(風力)'!L25+'記載例(水力)'!L25</f>
        <v>757</v>
      </c>
      <c r="M26" s="34">
        <f>'記載例(太陽光)'!M25+'記載例(風力)'!M25+'記載例(水力)'!M25</f>
        <v>974</v>
      </c>
      <c r="N26" s="34">
        <f>'記載例(太陽光)'!N25+'記載例(風力)'!N25+'記載例(水力)'!N25</f>
        <v>858</v>
      </c>
      <c r="O26" s="34">
        <f>'記載例(太陽光)'!O25+'記載例(風力)'!O25+'記載例(水力)'!O25</f>
        <v>949</v>
      </c>
      <c r="P26" s="34">
        <f>'記載例(太陽光)'!P25+'記載例(風力)'!P25+'記載例(水力)'!P25</f>
        <v>902</v>
      </c>
      <c r="Q26" s="23" t="s">
        <v>23</v>
      </c>
    </row>
    <row r="27" spans="1:17" ht="24" customHeight="1" x14ac:dyDescent="0.25">
      <c r="A27" s="105" t="s">
        <v>10</v>
      </c>
      <c r="B27" s="105"/>
      <c r="C27" s="105"/>
      <c r="D27" s="105"/>
      <c r="E27" s="106">
        <f>'記載例(太陽光)'!E26+'記載例(風力)'!E26+'記載例(水力)'!E26</f>
        <v>984</v>
      </c>
      <c r="F27" s="107"/>
      <c r="G27" s="107"/>
      <c r="H27" s="107"/>
      <c r="I27" s="107"/>
      <c r="J27" s="107"/>
      <c r="K27" s="107"/>
      <c r="L27" s="107"/>
      <c r="M27" s="107"/>
      <c r="N27" s="107"/>
      <c r="O27" s="107"/>
      <c r="P27" s="108"/>
      <c r="Q27" s="23" t="s">
        <v>23</v>
      </c>
    </row>
    <row r="28" spans="1:17" x14ac:dyDescent="0.25">
      <c r="A28" s="1" t="s">
        <v>25</v>
      </c>
    </row>
    <row r="29" spans="1:17" x14ac:dyDescent="0.25">
      <c r="A29" s="1" t="s">
        <v>128</v>
      </c>
      <c r="B29" s="35"/>
      <c r="C29" s="35"/>
      <c r="D29" s="35"/>
      <c r="E29" s="35"/>
    </row>
    <row r="30" spans="1:17" x14ac:dyDescent="0.25">
      <c r="A30" s="35"/>
      <c r="B30" s="35" t="s">
        <v>124</v>
      </c>
      <c r="C30" s="35"/>
      <c r="D30" s="35"/>
      <c r="E30" s="35"/>
    </row>
    <row r="31" spans="1:17" x14ac:dyDescent="0.25">
      <c r="A31" s="35"/>
      <c r="B31" s="35" t="s">
        <v>123</v>
      </c>
      <c r="C31" s="35"/>
      <c r="D31" s="35"/>
      <c r="E31" s="35"/>
    </row>
    <row r="32" spans="1:17" x14ac:dyDescent="0.25">
      <c r="A32" s="35"/>
      <c r="B32" s="35" t="s">
        <v>57</v>
      </c>
      <c r="C32" s="35"/>
      <c r="D32" s="35"/>
      <c r="E32" s="35"/>
    </row>
    <row r="33" spans="1:5" x14ac:dyDescent="0.25">
      <c r="A33" s="35"/>
      <c r="B33" s="35" t="s">
        <v>54</v>
      </c>
      <c r="C33" s="35"/>
      <c r="D33" s="35"/>
      <c r="E33" s="35"/>
    </row>
    <row r="34" spans="1:5" x14ac:dyDescent="0.25">
      <c r="A34" s="35"/>
      <c r="B34" s="35" t="s">
        <v>104</v>
      </c>
      <c r="C34" s="35"/>
      <c r="D34" s="35"/>
      <c r="E34" s="35"/>
    </row>
    <row r="35" spans="1:5" x14ac:dyDescent="0.25">
      <c r="A35" s="35"/>
      <c r="B35" s="35" t="s">
        <v>73</v>
      </c>
      <c r="C35" s="35"/>
      <c r="D35" s="35"/>
      <c r="E35" s="35"/>
    </row>
    <row r="36" spans="1:5" x14ac:dyDescent="0.25">
      <c r="A36" s="35"/>
      <c r="B36" s="35"/>
      <c r="C36" s="35"/>
      <c r="D36" s="35"/>
      <c r="E36" s="35"/>
    </row>
    <row r="37" spans="1:5" x14ac:dyDescent="0.25">
      <c r="A37" s="1" t="s">
        <v>129</v>
      </c>
      <c r="B37" s="35"/>
      <c r="C37" s="35"/>
      <c r="D37" s="35"/>
      <c r="E37" s="35"/>
    </row>
    <row r="38" spans="1:5" x14ac:dyDescent="0.25">
      <c r="A38" s="35"/>
      <c r="B38" s="35" t="s">
        <v>103</v>
      </c>
      <c r="C38" s="35"/>
      <c r="D38" s="35"/>
      <c r="E38" s="35"/>
    </row>
    <row r="39" spans="1:5" x14ac:dyDescent="0.25">
      <c r="A39" s="35"/>
      <c r="B39" s="35" t="s">
        <v>101</v>
      </c>
      <c r="C39" s="35"/>
      <c r="D39" s="35"/>
      <c r="E39" s="35"/>
    </row>
    <row r="40" spans="1:5" x14ac:dyDescent="0.25">
      <c r="A40" s="35"/>
      <c r="B40" s="35" t="s">
        <v>102</v>
      </c>
      <c r="C40" s="35"/>
      <c r="D40" s="35"/>
      <c r="E40" s="35"/>
    </row>
  </sheetData>
  <sheetProtection algorithmName="SHA-512" hashValue="v591Z1LxPPnWzU2U6DIAojsoQcTxgykKcM3qXAbAXkbJDP4qiih8Av3ATw4mxRxzQux0ue9zInjBP1ymhzBWpg==" saltValue="MnpWGuy2N+hsL9n2FqWfqA==" spinCount="100000" sheet="1" objects="1" scenarios="1"/>
  <dataConsolidate/>
  <mergeCells count="27">
    <mergeCell ref="A2:B2"/>
    <mergeCell ref="A4:Q4"/>
    <mergeCell ref="A6:Q6"/>
    <mergeCell ref="M11:Q11"/>
    <mergeCell ref="A12:D12"/>
    <mergeCell ref="E12:P12"/>
    <mergeCell ref="A13:D13"/>
    <mergeCell ref="E13:P13"/>
    <mergeCell ref="A14:D14"/>
    <mergeCell ref="E14:P14"/>
    <mergeCell ref="A15:D15"/>
    <mergeCell ref="E15:P15"/>
    <mergeCell ref="A16:D16"/>
    <mergeCell ref="E16:P16"/>
    <mergeCell ref="A17:D17"/>
    <mergeCell ref="E17:P17"/>
    <mergeCell ref="A18:D18"/>
    <mergeCell ref="E18:P18"/>
    <mergeCell ref="A27:D27"/>
    <mergeCell ref="E27:P27"/>
    <mergeCell ref="A19:D19"/>
    <mergeCell ref="E19:P19"/>
    <mergeCell ref="A20:D21"/>
    <mergeCell ref="A22:D22"/>
    <mergeCell ref="E22:P22"/>
    <mergeCell ref="A23:D24"/>
    <mergeCell ref="A25:D26"/>
  </mergeCells>
  <phoneticPr fontId="2"/>
  <conditionalFormatting sqref="E27:P27">
    <cfRule type="cellIs" dxfId="40" priority="1" operator="lessThan">
      <formula>1000</formula>
    </cfRule>
    <cfRule type="cellIs" dxfId="39" priority="3" operator="greaterThan">
      <formula>$E$22</formula>
    </cfRule>
  </conditionalFormatting>
  <conditionalFormatting sqref="E22:P22">
    <cfRule type="cellIs" dxfId="38" priority="2" operator="lessThan">
      <formula>1000</formula>
    </cfRule>
  </conditionalFormatting>
  <dataValidations count="2">
    <dataValidation type="list" allowBlank="1" showInputMessage="1" showErrorMessage="1" sqref="E14:P14" xr:uid="{00000000-0002-0000-0000-000000000000}">
      <formula1>"変動電源（単独）,変動電源（アグリゲート）"</formula1>
    </dataValidation>
    <dataValidation type="list" allowBlank="1" showInputMessage="1" showErrorMessage="1" sqref="E16:P16" xr:uid="{00000000-0002-0000-0000-000001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CFF"/>
    <pageSetUpPr fitToPage="1"/>
  </sheetPr>
  <dimension ref="A1:Z37"/>
  <sheetViews>
    <sheetView zoomScale="70" zoomScaleNormal="70" workbookViewId="0">
      <selection activeCell="V17" sqref="V17"/>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8" t="s">
        <v>65</v>
      </c>
      <c r="B1" s="38"/>
      <c r="C1" s="38"/>
      <c r="D1" s="38"/>
      <c r="E1" s="38"/>
      <c r="F1" s="39" t="s">
        <v>67</v>
      </c>
      <c r="G1" s="39"/>
      <c r="H1" s="39"/>
      <c r="I1" s="40" t="s">
        <v>66</v>
      </c>
    </row>
    <row r="2" spans="1:17" ht="16.5" x14ac:dyDescent="0.25">
      <c r="A2" s="127" t="s">
        <v>0</v>
      </c>
      <c r="B2" s="128"/>
      <c r="C2" s="7"/>
      <c r="D2" s="7"/>
      <c r="E2" s="7"/>
      <c r="F2" s="7"/>
      <c r="G2" s="7"/>
      <c r="H2" s="7"/>
      <c r="I2" s="7"/>
      <c r="J2" s="7"/>
      <c r="K2" s="7"/>
      <c r="L2" s="7"/>
      <c r="M2" s="7"/>
      <c r="N2" s="7"/>
      <c r="O2" s="7"/>
      <c r="P2" s="7"/>
      <c r="Q2" s="7"/>
    </row>
    <row r="3" spans="1:17" ht="16.5" x14ac:dyDescent="0.25">
      <c r="A3" s="27"/>
      <c r="B3" s="27"/>
      <c r="C3" s="7"/>
      <c r="D3" s="7"/>
      <c r="E3" s="7"/>
      <c r="F3" s="7"/>
      <c r="G3" s="7"/>
      <c r="H3" s="7"/>
      <c r="I3" s="7"/>
      <c r="J3" s="7"/>
      <c r="K3" s="7"/>
      <c r="L3" s="7"/>
      <c r="M3" s="7"/>
      <c r="N3" s="7"/>
      <c r="O3" s="7"/>
      <c r="P3" s="7"/>
      <c r="Q3" s="7"/>
    </row>
    <row r="4" spans="1:17" ht="16.5" x14ac:dyDescent="0.25">
      <c r="A4" s="130" t="s">
        <v>127</v>
      </c>
      <c r="B4" s="130"/>
      <c r="C4" s="130"/>
      <c r="D4" s="130"/>
      <c r="E4" s="130"/>
      <c r="F4" s="130"/>
      <c r="G4" s="130"/>
      <c r="H4" s="130"/>
      <c r="I4" s="130"/>
      <c r="J4" s="130"/>
      <c r="K4" s="130"/>
      <c r="L4" s="130"/>
      <c r="M4" s="130"/>
      <c r="N4" s="130"/>
      <c r="O4" s="130"/>
      <c r="P4" s="130"/>
      <c r="Q4" s="130"/>
    </row>
    <row r="5" spans="1:17" ht="16.5" x14ac:dyDescent="0.25">
      <c r="A5" s="7"/>
      <c r="B5" s="7"/>
      <c r="C5" s="7"/>
      <c r="D5" s="7"/>
      <c r="E5" s="7"/>
      <c r="F5" s="7"/>
      <c r="G5" s="7"/>
      <c r="H5" s="7"/>
      <c r="I5" s="7"/>
      <c r="J5" s="7"/>
      <c r="K5" s="7"/>
      <c r="L5" s="7"/>
      <c r="M5" s="7"/>
      <c r="N5" s="7"/>
      <c r="O5" s="7"/>
      <c r="P5" s="7"/>
      <c r="Q5" s="7"/>
    </row>
    <row r="6" spans="1:17" ht="16.5" x14ac:dyDescent="0.25">
      <c r="A6" s="130" t="s">
        <v>50</v>
      </c>
      <c r="B6" s="130"/>
      <c r="C6" s="130"/>
      <c r="D6" s="130"/>
      <c r="E6" s="130"/>
      <c r="F6" s="130"/>
      <c r="G6" s="130"/>
      <c r="H6" s="130"/>
      <c r="I6" s="130"/>
      <c r="J6" s="130"/>
      <c r="K6" s="130"/>
      <c r="L6" s="130"/>
      <c r="M6" s="130"/>
      <c r="N6" s="130"/>
      <c r="O6" s="130"/>
      <c r="P6" s="130"/>
      <c r="Q6" s="130"/>
    </row>
    <row r="7" spans="1:17" ht="16.5" x14ac:dyDescent="0.25">
      <c r="C7" s="7"/>
      <c r="D7" s="7"/>
      <c r="E7" s="7"/>
      <c r="F7" s="7"/>
      <c r="G7" s="7"/>
      <c r="H7" s="7"/>
      <c r="I7" s="7"/>
      <c r="J7" s="7"/>
      <c r="K7" s="7"/>
      <c r="L7" s="7"/>
      <c r="M7" s="7"/>
      <c r="N7" s="7"/>
      <c r="O7" s="7"/>
      <c r="P7" s="7"/>
      <c r="Q7" s="7"/>
    </row>
    <row r="8" spans="1:17" ht="16.5" x14ac:dyDescent="0.25">
      <c r="A8" s="28"/>
      <c r="B8" s="28"/>
      <c r="C8" s="28"/>
      <c r="D8" s="28"/>
      <c r="E8" s="28"/>
      <c r="F8" s="28"/>
      <c r="G8" s="28"/>
      <c r="H8" s="28"/>
      <c r="I8" s="28"/>
      <c r="J8" s="28"/>
      <c r="K8" s="28"/>
      <c r="L8" s="28"/>
      <c r="M8" s="144" t="str">
        <f>合計!M11</f>
        <v>&lt;会社名&gt;</v>
      </c>
      <c r="N8" s="144"/>
      <c r="O8" s="144"/>
      <c r="P8" s="144"/>
      <c r="Q8" s="144"/>
    </row>
    <row r="9" spans="1:17" ht="24" customHeight="1" x14ac:dyDescent="0.25">
      <c r="A9" s="105" t="s">
        <v>1</v>
      </c>
      <c r="B9" s="105"/>
      <c r="C9" s="105"/>
      <c r="D9" s="105"/>
      <c r="E9" s="132" t="s">
        <v>24</v>
      </c>
      <c r="F9" s="133"/>
      <c r="G9" s="133"/>
      <c r="H9" s="133"/>
      <c r="I9" s="133"/>
      <c r="J9" s="133"/>
      <c r="K9" s="133"/>
      <c r="L9" s="133"/>
      <c r="M9" s="133"/>
      <c r="N9" s="133"/>
      <c r="O9" s="133"/>
      <c r="P9" s="134"/>
      <c r="Q9" s="6" t="s">
        <v>2</v>
      </c>
    </row>
    <row r="10" spans="1:17" ht="24" customHeight="1" x14ac:dyDescent="0.25">
      <c r="A10" s="105" t="s">
        <v>3</v>
      </c>
      <c r="B10" s="105"/>
      <c r="C10" s="105"/>
      <c r="D10" s="105"/>
      <c r="E10" s="151">
        <f>'入力シート(太陽光)'!E10</f>
        <v>0</v>
      </c>
      <c r="F10" s="152"/>
      <c r="G10" s="152"/>
      <c r="H10" s="152"/>
      <c r="I10" s="152"/>
      <c r="J10" s="152"/>
      <c r="K10" s="152"/>
      <c r="L10" s="152"/>
      <c r="M10" s="152"/>
      <c r="N10" s="152"/>
      <c r="O10" s="152"/>
      <c r="P10" s="153"/>
      <c r="Q10" s="5"/>
    </row>
    <row r="11" spans="1:17" ht="30" customHeight="1" x14ac:dyDescent="0.25">
      <c r="A11" s="123" t="s">
        <v>4</v>
      </c>
      <c r="B11" s="123"/>
      <c r="C11" s="123"/>
      <c r="D11" s="123"/>
      <c r="E11" s="151">
        <f>'入力シート(太陽光)'!E11</f>
        <v>0</v>
      </c>
      <c r="F11" s="152"/>
      <c r="G11" s="152"/>
      <c r="H11" s="152"/>
      <c r="I11" s="152"/>
      <c r="J11" s="152"/>
      <c r="K11" s="152"/>
      <c r="L11" s="152"/>
      <c r="M11" s="152"/>
      <c r="N11" s="152"/>
      <c r="O11" s="152"/>
      <c r="P11" s="153"/>
      <c r="Q11" s="5"/>
    </row>
    <row r="12" spans="1:17" ht="24" customHeight="1" x14ac:dyDescent="0.25">
      <c r="A12" s="105" t="s">
        <v>5</v>
      </c>
      <c r="B12" s="105"/>
      <c r="C12" s="105"/>
      <c r="D12" s="105"/>
      <c r="E12" s="151" t="str">
        <f>'入力シート(太陽光)'!E12</f>
        <v>太陽光</v>
      </c>
      <c r="F12" s="152"/>
      <c r="G12" s="152"/>
      <c r="H12" s="152"/>
      <c r="I12" s="152"/>
      <c r="J12" s="152"/>
      <c r="K12" s="152"/>
      <c r="L12" s="152"/>
      <c r="M12" s="152"/>
      <c r="N12" s="152"/>
      <c r="O12" s="152"/>
      <c r="P12" s="153"/>
      <c r="Q12" s="5"/>
    </row>
    <row r="13" spans="1:17" ht="24" customHeight="1" x14ac:dyDescent="0.25">
      <c r="A13" s="105" t="s">
        <v>6</v>
      </c>
      <c r="B13" s="105"/>
      <c r="C13" s="105"/>
      <c r="D13" s="105"/>
      <c r="E13" s="154">
        <f>'入力シート(太陽光)'!E13</f>
        <v>0</v>
      </c>
      <c r="F13" s="155"/>
      <c r="G13" s="155"/>
      <c r="H13" s="155"/>
      <c r="I13" s="155"/>
      <c r="J13" s="155"/>
      <c r="K13" s="155"/>
      <c r="L13" s="155"/>
      <c r="M13" s="155"/>
      <c r="N13" s="155"/>
      <c r="O13" s="155"/>
      <c r="P13" s="156"/>
      <c r="Q13" s="5"/>
    </row>
    <row r="14" spans="1:17" ht="24" customHeight="1" x14ac:dyDescent="0.25">
      <c r="A14" s="105" t="s">
        <v>7</v>
      </c>
      <c r="B14" s="105"/>
      <c r="C14" s="105"/>
      <c r="D14" s="105"/>
      <c r="E14" s="157">
        <f>ROUND('入力シート(太陽光)'!E14,0)</f>
        <v>0</v>
      </c>
      <c r="F14" s="158"/>
      <c r="G14" s="158"/>
      <c r="H14" s="158"/>
      <c r="I14" s="158"/>
      <c r="J14" s="158"/>
      <c r="K14" s="158"/>
      <c r="L14" s="158"/>
      <c r="M14" s="158"/>
      <c r="N14" s="158"/>
      <c r="O14" s="158"/>
      <c r="P14" s="159"/>
      <c r="Q14" s="3" t="s">
        <v>23</v>
      </c>
    </row>
    <row r="15" spans="1:17" ht="24" customHeight="1" x14ac:dyDescent="0.25">
      <c r="A15" s="162" t="s">
        <v>40</v>
      </c>
      <c r="B15" s="163"/>
      <c r="C15" s="163"/>
      <c r="D15" s="164"/>
      <c r="E15" s="165">
        <f>ROUND('入力シート(太陽光)'!E15,0)</f>
        <v>0</v>
      </c>
      <c r="F15" s="166"/>
      <c r="G15" s="166"/>
      <c r="H15" s="166"/>
      <c r="I15" s="166"/>
      <c r="J15" s="166"/>
      <c r="K15" s="166"/>
      <c r="L15" s="166"/>
      <c r="M15" s="166"/>
      <c r="N15" s="166"/>
      <c r="O15" s="166"/>
      <c r="P15" s="167"/>
      <c r="Q15" s="78" t="s">
        <v>23</v>
      </c>
    </row>
    <row r="16" spans="1:17" ht="24" customHeight="1" x14ac:dyDescent="0.25">
      <c r="A16" s="105" t="s">
        <v>81</v>
      </c>
      <c r="B16" s="105"/>
      <c r="C16" s="105"/>
      <c r="D16" s="105"/>
      <c r="E16" s="135" t="e">
        <f>'計算用(太陽光)'!B83</f>
        <v>#N/A</v>
      </c>
      <c r="F16" s="136"/>
      <c r="G16" s="136"/>
      <c r="H16" s="136"/>
      <c r="I16" s="136"/>
      <c r="J16" s="136"/>
      <c r="K16" s="136"/>
      <c r="L16" s="136"/>
      <c r="M16" s="136"/>
      <c r="N16" s="136"/>
      <c r="O16" s="136"/>
      <c r="P16" s="137"/>
      <c r="Q16" s="4" t="s">
        <v>82</v>
      </c>
    </row>
    <row r="17" spans="1:26" ht="24" customHeight="1" x14ac:dyDescent="0.25">
      <c r="A17" s="105" t="s">
        <v>80</v>
      </c>
      <c r="B17" s="105"/>
      <c r="C17" s="105"/>
      <c r="D17" s="105"/>
      <c r="E17" s="6" t="s">
        <v>11</v>
      </c>
      <c r="F17" s="6" t="s">
        <v>12</v>
      </c>
      <c r="G17" s="6" t="s">
        <v>13</v>
      </c>
      <c r="H17" s="6" t="s">
        <v>14</v>
      </c>
      <c r="I17" s="6" t="s">
        <v>15</v>
      </c>
      <c r="J17" s="6" t="s">
        <v>16</v>
      </c>
      <c r="K17" s="6" t="s">
        <v>17</v>
      </c>
      <c r="L17" s="6" t="s">
        <v>18</v>
      </c>
      <c r="M17" s="6" t="s">
        <v>19</v>
      </c>
      <c r="N17" s="6" t="s">
        <v>20</v>
      </c>
      <c r="O17" s="6" t="s">
        <v>21</v>
      </c>
      <c r="P17" s="6" t="s">
        <v>22</v>
      </c>
      <c r="Q17" s="5"/>
    </row>
    <row r="18" spans="1:26" ht="24" customHeight="1" x14ac:dyDescent="0.25">
      <c r="A18" s="105"/>
      <c r="B18" s="105"/>
      <c r="C18" s="105"/>
      <c r="D18" s="105"/>
      <c r="E18" s="44" t="e">
        <f>'計算用(太陽光)'!N20</f>
        <v>#N/A</v>
      </c>
      <c r="F18" s="44" t="e">
        <f>'計算用(太陽光)'!N21</f>
        <v>#N/A</v>
      </c>
      <c r="G18" s="44" t="e">
        <f>'計算用(太陽光)'!N22</f>
        <v>#N/A</v>
      </c>
      <c r="H18" s="44" t="e">
        <f>'計算用(太陽光)'!N23</f>
        <v>#N/A</v>
      </c>
      <c r="I18" s="44" t="e">
        <f>'計算用(太陽光)'!N24</f>
        <v>#N/A</v>
      </c>
      <c r="J18" s="44" t="e">
        <f>'計算用(太陽光)'!N25</f>
        <v>#N/A</v>
      </c>
      <c r="K18" s="44" t="e">
        <f>'計算用(太陽光)'!N26</f>
        <v>#N/A</v>
      </c>
      <c r="L18" s="44" t="e">
        <f>'計算用(太陽光)'!N27</f>
        <v>#N/A</v>
      </c>
      <c r="M18" s="44" t="e">
        <f>'計算用(太陽光)'!N28</f>
        <v>#N/A</v>
      </c>
      <c r="N18" s="44" t="e">
        <f>'計算用(太陽光)'!N29</f>
        <v>#N/A</v>
      </c>
      <c r="O18" s="44" t="e">
        <f>'計算用(太陽光)'!N30</f>
        <v>#N/A</v>
      </c>
      <c r="P18" s="44" t="e">
        <f>'計算用(太陽光)'!N31</f>
        <v>#N/A</v>
      </c>
      <c r="Q18" s="3" t="s">
        <v>82</v>
      </c>
    </row>
    <row r="19" spans="1:26" ht="24" customHeight="1" x14ac:dyDescent="0.25">
      <c r="A19" s="105" t="s">
        <v>8</v>
      </c>
      <c r="B19" s="105"/>
      <c r="C19" s="105"/>
      <c r="D19" s="105"/>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26" ht="24" customHeight="1" x14ac:dyDescent="0.25">
      <c r="A20" s="105"/>
      <c r="B20" s="105"/>
      <c r="C20" s="105"/>
      <c r="D20" s="105"/>
      <c r="E20" s="80">
        <f>'計算用(太陽光)'!N34</f>
        <v>0</v>
      </c>
      <c r="F20" s="80">
        <f>'計算用(太陽光)'!N35</f>
        <v>0</v>
      </c>
      <c r="G20" s="80">
        <f>'計算用(太陽光)'!N36</f>
        <v>0</v>
      </c>
      <c r="H20" s="80">
        <f>'計算用(太陽光)'!N37</f>
        <v>0</v>
      </c>
      <c r="I20" s="80">
        <f>'計算用(太陽光)'!N38</f>
        <v>0</v>
      </c>
      <c r="J20" s="80">
        <f>'計算用(太陽光)'!N39</f>
        <v>0</v>
      </c>
      <c r="K20" s="80">
        <f>'計算用(太陽光)'!N40</f>
        <v>0</v>
      </c>
      <c r="L20" s="80">
        <f>'計算用(太陽光)'!N41</f>
        <v>0</v>
      </c>
      <c r="M20" s="80">
        <f>'計算用(太陽光)'!N42</f>
        <v>0</v>
      </c>
      <c r="N20" s="80">
        <f>'計算用(太陽光)'!N43</f>
        <v>0</v>
      </c>
      <c r="O20" s="80">
        <f>'計算用(太陽光)'!N44</f>
        <v>0</v>
      </c>
      <c r="P20" s="80">
        <f>'計算用(太陽光)'!N45</f>
        <v>0</v>
      </c>
      <c r="Q20" s="23" t="s">
        <v>23</v>
      </c>
    </row>
    <row r="21" spans="1:26" ht="24" customHeight="1" x14ac:dyDescent="0.25">
      <c r="A21" s="105" t="s">
        <v>9</v>
      </c>
      <c r="B21" s="105"/>
      <c r="C21" s="105"/>
      <c r="D21" s="105"/>
      <c r="E21" s="112" t="e">
        <f>ROUND('計算用(太陽光)'!B81,0)</f>
        <v>#N/A</v>
      </c>
      <c r="F21" s="113"/>
      <c r="G21" s="113"/>
      <c r="H21" s="113"/>
      <c r="I21" s="113"/>
      <c r="J21" s="113"/>
      <c r="K21" s="113"/>
      <c r="L21" s="113"/>
      <c r="M21" s="113"/>
      <c r="N21" s="113"/>
      <c r="O21" s="113"/>
      <c r="P21" s="114"/>
      <c r="Q21" s="3" t="s">
        <v>23</v>
      </c>
    </row>
    <row r="22" spans="1:26" ht="24" customHeight="1" x14ac:dyDescent="0.25">
      <c r="A22" s="160" t="s">
        <v>120</v>
      </c>
      <c r="B22" s="161"/>
      <c r="C22" s="161"/>
      <c r="D22" s="161"/>
      <c r="E22" s="6" t="s">
        <v>11</v>
      </c>
      <c r="F22" s="6" t="s">
        <v>12</v>
      </c>
      <c r="G22" s="6" t="s">
        <v>13</v>
      </c>
      <c r="H22" s="6" t="s">
        <v>14</v>
      </c>
      <c r="I22" s="6" t="s">
        <v>15</v>
      </c>
      <c r="J22" s="6" t="s">
        <v>16</v>
      </c>
      <c r="K22" s="6" t="s">
        <v>17</v>
      </c>
      <c r="L22" s="6" t="s">
        <v>18</v>
      </c>
      <c r="M22" s="6" t="s">
        <v>19</v>
      </c>
      <c r="N22" s="6" t="s">
        <v>20</v>
      </c>
      <c r="O22" s="6" t="s">
        <v>21</v>
      </c>
      <c r="P22" s="6" t="s">
        <v>22</v>
      </c>
      <c r="Q22" s="5"/>
    </row>
    <row r="23" spans="1:26" ht="24" customHeight="1" x14ac:dyDescent="0.25">
      <c r="A23" s="161"/>
      <c r="B23" s="161"/>
      <c r="C23" s="161"/>
      <c r="D23" s="161"/>
      <c r="E23" s="81">
        <f>ROUND('入力シート(太陽光)'!E23,0)</f>
        <v>0</v>
      </c>
      <c r="F23" s="81">
        <f>ROUND('入力シート(太陽光)'!F23,0)</f>
        <v>0</v>
      </c>
      <c r="G23" s="81">
        <f>ROUND('入力シート(太陽光)'!G23,0)</f>
        <v>0</v>
      </c>
      <c r="H23" s="81">
        <f>ROUND('入力シート(太陽光)'!H23,0)</f>
        <v>0</v>
      </c>
      <c r="I23" s="81">
        <f>ROUND('入力シート(太陽光)'!I23,0)</f>
        <v>0</v>
      </c>
      <c r="J23" s="81">
        <f>ROUND('入力シート(太陽光)'!J23,0)</f>
        <v>0</v>
      </c>
      <c r="K23" s="81">
        <f>ROUND('入力シート(太陽光)'!K23,0)</f>
        <v>0</v>
      </c>
      <c r="L23" s="81">
        <f>ROUND('入力シート(太陽光)'!L23,0)</f>
        <v>0</v>
      </c>
      <c r="M23" s="81">
        <f>ROUND('入力シート(太陽光)'!M23,0)</f>
        <v>0</v>
      </c>
      <c r="N23" s="81">
        <f>ROUND('入力シート(太陽光)'!N23,0)</f>
        <v>0</v>
      </c>
      <c r="O23" s="81">
        <f>ROUND('入力シート(太陽光)'!O23,0)</f>
        <v>0</v>
      </c>
      <c r="P23" s="81">
        <f>ROUND('入力シート(太陽光)'!P23,0)</f>
        <v>0</v>
      </c>
      <c r="Q23" s="78" t="s">
        <v>23</v>
      </c>
    </row>
    <row r="24" spans="1:26" ht="24" customHeight="1" x14ac:dyDescent="0.25">
      <c r="A24" s="123" t="s">
        <v>83</v>
      </c>
      <c r="B24" s="105"/>
      <c r="C24" s="105"/>
      <c r="D24" s="105"/>
      <c r="E24" s="41" t="s">
        <v>11</v>
      </c>
      <c r="F24" s="41" t="s">
        <v>12</v>
      </c>
      <c r="G24" s="41" t="s">
        <v>13</v>
      </c>
      <c r="H24" s="41" t="s">
        <v>14</v>
      </c>
      <c r="I24" s="41" t="s">
        <v>15</v>
      </c>
      <c r="J24" s="41" t="s">
        <v>16</v>
      </c>
      <c r="K24" s="41" t="s">
        <v>17</v>
      </c>
      <c r="L24" s="41" t="s">
        <v>18</v>
      </c>
      <c r="M24" s="41" t="s">
        <v>19</v>
      </c>
      <c r="N24" s="41" t="s">
        <v>20</v>
      </c>
      <c r="O24" s="41" t="s">
        <v>21</v>
      </c>
      <c r="P24" s="41" t="s">
        <v>22</v>
      </c>
      <c r="Q24" s="5"/>
      <c r="Z24" s="42"/>
    </row>
    <row r="25" spans="1:26" ht="24" customHeight="1" x14ac:dyDescent="0.25">
      <c r="A25" s="105"/>
      <c r="B25" s="105"/>
      <c r="C25" s="105"/>
      <c r="D25" s="105"/>
      <c r="E25" s="81">
        <f>ROUND('計算用(太陽光)'!AD34,0)</f>
        <v>0</v>
      </c>
      <c r="F25" s="81">
        <f>ROUND('計算用(太陽光)'!AD35,0)</f>
        <v>0</v>
      </c>
      <c r="G25" s="81">
        <f>ROUND('計算用(太陽光)'!AD36,0)</f>
        <v>0</v>
      </c>
      <c r="H25" s="81">
        <f>ROUND('計算用(太陽光)'!AD37,0)</f>
        <v>0</v>
      </c>
      <c r="I25" s="81">
        <f>ROUND('計算用(太陽光)'!AD38,0)</f>
        <v>0</v>
      </c>
      <c r="J25" s="81">
        <f>ROUND('計算用(太陽光)'!AD39,0)</f>
        <v>0</v>
      </c>
      <c r="K25" s="81">
        <f>ROUND('計算用(太陽光)'!AD40,0)</f>
        <v>0</v>
      </c>
      <c r="L25" s="81">
        <f>ROUND('計算用(太陽光)'!AD41,0)</f>
        <v>0</v>
      </c>
      <c r="M25" s="81">
        <f>ROUND('計算用(太陽光)'!AD42,0)</f>
        <v>0</v>
      </c>
      <c r="N25" s="81">
        <f>ROUND('計算用(太陽光)'!AD43,0)</f>
        <v>0</v>
      </c>
      <c r="O25" s="81">
        <f>ROUND('計算用(太陽光)'!AD44,0)</f>
        <v>0</v>
      </c>
      <c r="P25" s="81">
        <f>ROUND('計算用(太陽光)'!AD45,0)</f>
        <v>0</v>
      </c>
      <c r="Q25" s="23" t="s">
        <v>23</v>
      </c>
      <c r="Z25" s="42"/>
    </row>
    <row r="26" spans="1:26" ht="24" customHeight="1" x14ac:dyDescent="0.25">
      <c r="A26" s="105" t="s">
        <v>10</v>
      </c>
      <c r="B26" s="105"/>
      <c r="C26" s="105"/>
      <c r="D26" s="105"/>
      <c r="E26" s="148" t="e">
        <f>ROUND('計算用(太陽光)'!R81,0)</f>
        <v>#N/A</v>
      </c>
      <c r="F26" s="149"/>
      <c r="G26" s="149"/>
      <c r="H26" s="149"/>
      <c r="I26" s="149"/>
      <c r="J26" s="149"/>
      <c r="K26" s="149"/>
      <c r="L26" s="149"/>
      <c r="M26" s="149"/>
      <c r="N26" s="149"/>
      <c r="O26" s="149"/>
      <c r="P26" s="150"/>
      <c r="Q26" s="3" t="s">
        <v>23</v>
      </c>
    </row>
    <row r="29" spans="1:26" x14ac:dyDescent="0.25">
      <c r="B29" s="35"/>
    </row>
    <row r="30" spans="1:26" x14ac:dyDescent="0.25">
      <c r="B30" s="35"/>
    </row>
    <row r="31" spans="1:26" x14ac:dyDescent="0.25">
      <c r="B31" s="35"/>
    </row>
    <row r="32" spans="1:26" x14ac:dyDescent="0.25">
      <c r="B32" s="35"/>
    </row>
    <row r="33" spans="2:2" x14ac:dyDescent="0.25">
      <c r="B33" s="35"/>
    </row>
    <row r="34" spans="2:2" x14ac:dyDescent="0.25">
      <c r="B34" s="35"/>
    </row>
    <row r="37" spans="2:2" x14ac:dyDescent="0.25">
      <c r="B37" s="35"/>
    </row>
  </sheetData>
  <dataConsolidate/>
  <mergeCells count="28">
    <mergeCell ref="A6:Q6"/>
    <mergeCell ref="A4:Q4"/>
    <mergeCell ref="A2:B2"/>
    <mergeCell ref="E15:P15"/>
    <mergeCell ref="M8:Q8"/>
    <mergeCell ref="A21:D21"/>
    <mergeCell ref="A26:D26"/>
    <mergeCell ref="A9:D9"/>
    <mergeCell ref="A17:D18"/>
    <mergeCell ref="A22:D23"/>
    <mergeCell ref="A14:D14"/>
    <mergeCell ref="A10:D10"/>
    <mergeCell ref="A11:D11"/>
    <mergeCell ref="A12:D12"/>
    <mergeCell ref="A13:D13"/>
    <mergeCell ref="A16:D16"/>
    <mergeCell ref="A24:D25"/>
    <mergeCell ref="A19:D20"/>
    <mergeCell ref="A15:D15"/>
    <mergeCell ref="E21:P21"/>
    <mergeCell ref="E26:P26"/>
    <mergeCell ref="E9:P9"/>
    <mergeCell ref="E10:P10"/>
    <mergeCell ref="E11:P11"/>
    <mergeCell ref="E12:P12"/>
    <mergeCell ref="E13:P13"/>
    <mergeCell ref="E14:P14"/>
    <mergeCell ref="E16:P16"/>
  </mergeCells>
  <phoneticPr fontId="2"/>
  <conditionalFormatting sqref="E26:P26">
    <cfRule type="cellIs" dxfId="10" priority="7" operator="greaterThan">
      <formula>$E$21</formula>
    </cfRule>
  </conditionalFormatting>
  <conditionalFormatting sqref="E15:P15">
    <cfRule type="cellIs" dxfId="9" priority="5" operator="greaterThan">
      <formula>$E$14</formula>
    </cfRule>
  </conditionalFormatting>
  <conditionalFormatting sqref="E14:P14">
    <cfRule type="cellIs" dxfId="8" priority="4" operator="lessThan">
      <formula>1000</formula>
    </cfRule>
  </conditionalFormatting>
  <conditionalFormatting sqref="E23:P23">
    <cfRule type="cellIs" dxfId="7" priority="3" operator="greaterThan">
      <formula>#REF!</formula>
    </cfRule>
  </conditionalFormatting>
  <dataValidations count="1">
    <dataValidation type="whole" allowBlank="1" showInputMessage="1" showErrorMessage="1" error="期待容量以下の整数値で入力してください" sqref="E26:P26" xr:uid="{00000000-0002-0000-0500-000001000000}">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CCFF"/>
    <pageSetUpPr fitToPage="1"/>
  </sheetPr>
  <dimension ref="A1:Q40"/>
  <sheetViews>
    <sheetView zoomScale="70" zoomScaleNormal="70" workbookViewId="0">
      <selection activeCell="V17" sqref="V17"/>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8" t="s">
        <v>65</v>
      </c>
      <c r="B1" s="38"/>
      <c r="C1" s="38"/>
      <c r="D1" s="38"/>
      <c r="E1" s="38"/>
      <c r="F1" s="39" t="s">
        <v>67</v>
      </c>
      <c r="G1" s="39"/>
      <c r="H1" s="39"/>
      <c r="I1" s="40" t="s">
        <v>66</v>
      </c>
    </row>
    <row r="2" spans="1:17" ht="16.5" x14ac:dyDescent="0.25">
      <c r="A2" s="127" t="s">
        <v>0</v>
      </c>
      <c r="B2" s="128"/>
      <c r="C2" s="7"/>
      <c r="D2" s="7"/>
      <c r="E2" s="7"/>
      <c r="F2" s="7"/>
      <c r="G2" s="7"/>
      <c r="H2" s="7"/>
      <c r="I2" s="7"/>
      <c r="J2" s="7"/>
      <c r="K2" s="7"/>
      <c r="L2" s="7"/>
      <c r="M2" s="7"/>
      <c r="N2" s="7"/>
      <c r="O2" s="7"/>
      <c r="P2" s="7"/>
      <c r="Q2" s="7"/>
    </row>
    <row r="3" spans="1:17" ht="16.5" x14ac:dyDescent="0.25">
      <c r="A3" s="27"/>
      <c r="B3" s="27"/>
      <c r="C3" s="7"/>
      <c r="D3" s="7"/>
      <c r="E3" s="7"/>
      <c r="F3" s="7"/>
      <c r="G3" s="7"/>
      <c r="H3" s="7"/>
      <c r="I3" s="7"/>
      <c r="J3" s="7"/>
      <c r="K3" s="7"/>
      <c r="L3" s="7"/>
      <c r="M3" s="7"/>
      <c r="N3" s="7"/>
      <c r="O3" s="7"/>
      <c r="P3" s="7"/>
      <c r="Q3" s="7"/>
    </row>
    <row r="4" spans="1:17" ht="16.5" x14ac:dyDescent="0.25">
      <c r="A4" s="130" t="s">
        <v>127</v>
      </c>
      <c r="B4" s="130"/>
      <c r="C4" s="130"/>
      <c r="D4" s="130"/>
      <c r="E4" s="130"/>
      <c r="F4" s="130"/>
      <c r="G4" s="130"/>
      <c r="H4" s="130"/>
      <c r="I4" s="130"/>
      <c r="J4" s="130"/>
      <c r="K4" s="130"/>
      <c r="L4" s="130"/>
      <c r="M4" s="130"/>
      <c r="N4" s="130"/>
      <c r="O4" s="130"/>
      <c r="P4" s="130"/>
      <c r="Q4" s="130"/>
    </row>
    <row r="5" spans="1:17" ht="16.5" x14ac:dyDescent="0.25">
      <c r="A5" s="7"/>
      <c r="B5" s="7"/>
      <c r="C5" s="7"/>
      <c r="D5" s="7"/>
      <c r="E5" s="7"/>
      <c r="F5" s="7"/>
      <c r="G5" s="7"/>
      <c r="H5" s="7"/>
      <c r="I5" s="7"/>
      <c r="J5" s="7"/>
      <c r="K5" s="7"/>
      <c r="L5" s="7"/>
      <c r="M5" s="7"/>
      <c r="N5" s="7"/>
      <c r="O5" s="7"/>
      <c r="P5" s="7"/>
      <c r="Q5" s="7"/>
    </row>
    <row r="6" spans="1:17" ht="16.5" x14ac:dyDescent="0.25">
      <c r="A6" s="130" t="s">
        <v>50</v>
      </c>
      <c r="B6" s="130"/>
      <c r="C6" s="130"/>
      <c r="D6" s="130"/>
      <c r="E6" s="130"/>
      <c r="F6" s="130"/>
      <c r="G6" s="130"/>
      <c r="H6" s="130"/>
      <c r="I6" s="130"/>
      <c r="J6" s="130"/>
      <c r="K6" s="130"/>
      <c r="L6" s="130"/>
      <c r="M6" s="130"/>
      <c r="N6" s="130"/>
      <c r="O6" s="130"/>
      <c r="P6" s="130"/>
      <c r="Q6" s="130"/>
    </row>
    <row r="7" spans="1:17" ht="16.5" x14ac:dyDescent="0.25">
      <c r="C7" s="7"/>
      <c r="D7" s="7"/>
      <c r="E7" s="7"/>
      <c r="F7" s="7"/>
      <c r="G7" s="7"/>
      <c r="H7" s="7"/>
      <c r="I7" s="7"/>
      <c r="J7" s="7"/>
      <c r="K7" s="7"/>
      <c r="L7" s="7"/>
      <c r="M7" s="7"/>
      <c r="N7" s="7"/>
      <c r="O7" s="7"/>
      <c r="P7" s="7"/>
      <c r="Q7" s="7"/>
    </row>
    <row r="8" spans="1:17" ht="16.5" x14ac:dyDescent="0.25">
      <c r="A8" s="28"/>
      <c r="B8" s="28"/>
      <c r="C8" s="28"/>
      <c r="D8" s="28"/>
      <c r="E8" s="28"/>
      <c r="F8" s="28"/>
      <c r="G8" s="28"/>
      <c r="H8" s="28"/>
      <c r="I8" s="28"/>
      <c r="J8" s="28"/>
      <c r="K8" s="28"/>
      <c r="L8" s="28"/>
      <c r="M8" s="144" t="str">
        <f>合計!M11</f>
        <v>&lt;会社名&gt;</v>
      </c>
      <c r="N8" s="144"/>
      <c r="O8" s="144"/>
      <c r="P8" s="144"/>
      <c r="Q8" s="144"/>
    </row>
    <row r="9" spans="1:17" ht="24" customHeight="1" x14ac:dyDescent="0.25">
      <c r="A9" s="105" t="s">
        <v>1</v>
      </c>
      <c r="B9" s="105"/>
      <c r="C9" s="105"/>
      <c r="D9" s="105"/>
      <c r="E9" s="132" t="s">
        <v>24</v>
      </c>
      <c r="F9" s="133"/>
      <c r="G9" s="133"/>
      <c r="H9" s="133"/>
      <c r="I9" s="133"/>
      <c r="J9" s="133"/>
      <c r="K9" s="133"/>
      <c r="L9" s="133"/>
      <c r="M9" s="133"/>
      <c r="N9" s="133"/>
      <c r="O9" s="133"/>
      <c r="P9" s="134"/>
      <c r="Q9" s="24" t="s">
        <v>2</v>
      </c>
    </row>
    <row r="10" spans="1:17" ht="24" customHeight="1" x14ac:dyDescent="0.25">
      <c r="A10" s="105" t="s">
        <v>3</v>
      </c>
      <c r="B10" s="105"/>
      <c r="C10" s="105"/>
      <c r="D10" s="105"/>
      <c r="E10" s="151">
        <f>'入力シート(風力)'!E10</f>
        <v>0</v>
      </c>
      <c r="F10" s="152"/>
      <c r="G10" s="152"/>
      <c r="H10" s="152"/>
      <c r="I10" s="152"/>
      <c r="J10" s="152"/>
      <c r="K10" s="152"/>
      <c r="L10" s="152"/>
      <c r="M10" s="152"/>
      <c r="N10" s="152"/>
      <c r="O10" s="152"/>
      <c r="P10" s="153"/>
      <c r="Q10" s="5"/>
    </row>
    <row r="11" spans="1:17" ht="30" customHeight="1" x14ac:dyDescent="0.25">
      <c r="A11" s="123" t="s">
        <v>4</v>
      </c>
      <c r="B11" s="123"/>
      <c r="C11" s="123"/>
      <c r="D11" s="123"/>
      <c r="E11" s="151">
        <f>'入力シート(風力)'!E11</f>
        <v>0</v>
      </c>
      <c r="F11" s="152"/>
      <c r="G11" s="152"/>
      <c r="H11" s="152"/>
      <c r="I11" s="152"/>
      <c r="J11" s="152"/>
      <c r="K11" s="152"/>
      <c r="L11" s="152"/>
      <c r="M11" s="152"/>
      <c r="N11" s="152"/>
      <c r="O11" s="152"/>
      <c r="P11" s="153"/>
      <c r="Q11" s="5"/>
    </row>
    <row r="12" spans="1:17" ht="24" customHeight="1" x14ac:dyDescent="0.25">
      <c r="A12" s="105" t="s">
        <v>5</v>
      </c>
      <c r="B12" s="105"/>
      <c r="C12" s="105"/>
      <c r="D12" s="105"/>
      <c r="E12" s="151" t="str">
        <f>'入力シート(風力)'!E12</f>
        <v>風力</v>
      </c>
      <c r="F12" s="152"/>
      <c r="G12" s="152"/>
      <c r="H12" s="152"/>
      <c r="I12" s="152"/>
      <c r="J12" s="152"/>
      <c r="K12" s="152"/>
      <c r="L12" s="152"/>
      <c r="M12" s="152"/>
      <c r="N12" s="152"/>
      <c r="O12" s="152"/>
      <c r="P12" s="153"/>
      <c r="Q12" s="5"/>
    </row>
    <row r="13" spans="1:17" ht="24" customHeight="1" x14ac:dyDescent="0.25">
      <c r="A13" s="105" t="s">
        <v>6</v>
      </c>
      <c r="B13" s="105"/>
      <c r="C13" s="105"/>
      <c r="D13" s="105"/>
      <c r="E13" s="154">
        <f>'入力シート(風力)'!E13</f>
        <v>0</v>
      </c>
      <c r="F13" s="155"/>
      <c r="G13" s="155"/>
      <c r="H13" s="155"/>
      <c r="I13" s="155"/>
      <c r="J13" s="155"/>
      <c r="K13" s="155"/>
      <c r="L13" s="155"/>
      <c r="M13" s="155"/>
      <c r="N13" s="155"/>
      <c r="O13" s="155"/>
      <c r="P13" s="156"/>
      <c r="Q13" s="5"/>
    </row>
    <row r="14" spans="1:17" ht="24" customHeight="1" x14ac:dyDescent="0.25">
      <c r="A14" s="105" t="s">
        <v>7</v>
      </c>
      <c r="B14" s="105"/>
      <c r="C14" s="105"/>
      <c r="D14" s="105"/>
      <c r="E14" s="138">
        <f>ROUND('入力シート(風力)'!E14,0)</f>
        <v>0</v>
      </c>
      <c r="F14" s="139"/>
      <c r="G14" s="139"/>
      <c r="H14" s="139"/>
      <c r="I14" s="139"/>
      <c r="J14" s="139"/>
      <c r="K14" s="139"/>
      <c r="L14" s="139"/>
      <c r="M14" s="139"/>
      <c r="N14" s="139"/>
      <c r="O14" s="139"/>
      <c r="P14" s="140"/>
      <c r="Q14" s="23" t="s">
        <v>23</v>
      </c>
    </row>
    <row r="15" spans="1:17" ht="24" customHeight="1" x14ac:dyDescent="0.25">
      <c r="A15" s="162" t="s">
        <v>40</v>
      </c>
      <c r="B15" s="163"/>
      <c r="C15" s="163"/>
      <c r="D15" s="164"/>
      <c r="E15" s="168">
        <f>ROUND('入力シート(風力)'!E15,0)</f>
        <v>0</v>
      </c>
      <c r="F15" s="169"/>
      <c r="G15" s="169"/>
      <c r="H15" s="169"/>
      <c r="I15" s="169"/>
      <c r="J15" s="169"/>
      <c r="K15" s="169"/>
      <c r="L15" s="169"/>
      <c r="M15" s="169"/>
      <c r="N15" s="169"/>
      <c r="O15" s="169"/>
      <c r="P15" s="170"/>
      <c r="Q15" s="79" t="s">
        <v>122</v>
      </c>
    </row>
    <row r="16" spans="1:17" ht="24" customHeight="1" x14ac:dyDescent="0.25">
      <c r="A16" s="105" t="s">
        <v>81</v>
      </c>
      <c r="B16" s="105"/>
      <c r="C16" s="105"/>
      <c r="D16" s="105"/>
      <c r="E16" s="135" t="e">
        <f>'計算用(風力)'!B83</f>
        <v>#N/A</v>
      </c>
      <c r="F16" s="136"/>
      <c r="G16" s="136"/>
      <c r="H16" s="136"/>
      <c r="I16" s="136"/>
      <c r="J16" s="136"/>
      <c r="K16" s="136"/>
      <c r="L16" s="136"/>
      <c r="M16" s="136"/>
      <c r="N16" s="136"/>
      <c r="O16" s="136"/>
      <c r="P16" s="137"/>
      <c r="Q16" s="23" t="s">
        <v>82</v>
      </c>
    </row>
    <row r="17" spans="1:17" ht="24" customHeight="1" x14ac:dyDescent="0.25">
      <c r="A17" s="105" t="s">
        <v>80</v>
      </c>
      <c r="B17" s="105"/>
      <c r="C17" s="105"/>
      <c r="D17" s="105"/>
      <c r="E17" s="43" t="s">
        <v>11</v>
      </c>
      <c r="F17" s="43" t="s">
        <v>12</v>
      </c>
      <c r="G17" s="43" t="s">
        <v>13</v>
      </c>
      <c r="H17" s="43" t="s">
        <v>14</v>
      </c>
      <c r="I17" s="43" t="s">
        <v>15</v>
      </c>
      <c r="J17" s="43" t="s">
        <v>16</v>
      </c>
      <c r="K17" s="43" t="s">
        <v>17</v>
      </c>
      <c r="L17" s="43" t="s">
        <v>18</v>
      </c>
      <c r="M17" s="43" t="s">
        <v>19</v>
      </c>
      <c r="N17" s="43" t="s">
        <v>20</v>
      </c>
      <c r="O17" s="43" t="s">
        <v>21</v>
      </c>
      <c r="P17" s="43" t="s">
        <v>22</v>
      </c>
      <c r="Q17" s="5"/>
    </row>
    <row r="18" spans="1:17" ht="24" customHeight="1" x14ac:dyDescent="0.25">
      <c r="A18" s="105"/>
      <c r="B18" s="105"/>
      <c r="C18" s="105"/>
      <c r="D18" s="105"/>
      <c r="E18" s="44" t="e">
        <f>'計算用(風力)'!N20</f>
        <v>#N/A</v>
      </c>
      <c r="F18" s="44" t="e">
        <f>'計算用(風力)'!N21</f>
        <v>#N/A</v>
      </c>
      <c r="G18" s="44" t="e">
        <f>'計算用(風力)'!N22</f>
        <v>#N/A</v>
      </c>
      <c r="H18" s="44" t="e">
        <f>'計算用(風力)'!N23</f>
        <v>#N/A</v>
      </c>
      <c r="I18" s="44" t="e">
        <f>'計算用(風力)'!N24</f>
        <v>#N/A</v>
      </c>
      <c r="J18" s="44" t="e">
        <f>'計算用(風力)'!N25</f>
        <v>#N/A</v>
      </c>
      <c r="K18" s="44" t="e">
        <f>'計算用(風力)'!N26</f>
        <v>#N/A</v>
      </c>
      <c r="L18" s="44" t="e">
        <f>'計算用(風力)'!N27</f>
        <v>#N/A</v>
      </c>
      <c r="M18" s="44" t="e">
        <f>'計算用(風力)'!N28</f>
        <v>#N/A</v>
      </c>
      <c r="N18" s="44" t="e">
        <f>'計算用(風力)'!N29</f>
        <v>#N/A</v>
      </c>
      <c r="O18" s="44" t="e">
        <f>'計算用(風力)'!N30</f>
        <v>#N/A</v>
      </c>
      <c r="P18" s="44" t="e">
        <f>'計算用(風力)'!N31</f>
        <v>#N/A</v>
      </c>
      <c r="Q18" s="23" t="s">
        <v>82</v>
      </c>
    </row>
    <row r="19" spans="1:17" ht="24" customHeight="1" x14ac:dyDescent="0.25">
      <c r="A19" s="105" t="s">
        <v>8</v>
      </c>
      <c r="B19" s="105"/>
      <c r="C19" s="105"/>
      <c r="D19" s="105"/>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17" ht="24" customHeight="1" x14ac:dyDescent="0.25">
      <c r="A20" s="105"/>
      <c r="B20" s="105"/>
      <c r="C20" s="105"/>
      <c r="D20" s="105"/>
      <c r="E20" s="80">
        <f>'計算用(風力)'!N34</f>
        <v>0</v>
      </c>
      <c r="F20" s="80">
        <f>'計算用(風力)'!N35</f>
        <v>0</v>
      </c>
      <c r="G20" s="80">
        <f>'計算用(風力)'!N36</f>
        <v>0</v>
      </c>
      <c r="H20" s="80">
        <f>'計算用(風力)'!N37</f>
        <v>0</v>
      </c>
      <c r="I20" s="80">
        <f>'計算用(風力)'!N38</f>
        <v>0</v>
      </c>
      <c r="J20" s="80">
        <f>'計算用(風力)'!N39</f>
        <v>0</v>
      </c>
      <c r="K20" s="80">
        <f>'計算用(風力)'!N40</f>
        <v>0</v>
      </c>
      <c r="L20" s="80">
        <f>'計算用(風力)'!N41</f>
        <v>0</v>
      </c>
      <c r="M20" s="80">
        <f>'計算用(風力)'!N42</f>
        <v>0</v>
      </c>
      <c r="N20" s="80">
        <f>'計算用(風力)'!N43</f>
        <v>0</v>
      </c>
      <c r="O20" s="80">
        <f>'計算用(風力)'!N44</f>
        <v>0</v>
      </c>
      <c r="P20" s="80">
        <f>'計算用(風力)'!N45</f>
        <v>0</v>
      </c>
      <c r="Q20" s="23" t="s">
        <v>23</v>
      </c>
    </row>
    <row r="21" spans="1:17" ht="24" customHeight="1" x14ac:dyDescent="0.25">
      <c r="A21" s="105" t="s">
        <v>9</v>
      </c>
      <c r="B21" s="105"/>
      <c r="C21" s="105"/>
      <c r="D21" s="105"/>
      <c r="E21" s="112" t="e">
        <f>ROUND('計算用(風力)'!B81,0)</f>
        <v>#N/A</v>
      </c>
      <c r="F21" s="113"/>
      <c r="G21" s="113"/>
      <c r="H21" s="113"/>
      <c r="I21" s="113"/>
      <c r="J21" s="113"/>
      <c r="K21" s="113"/>
      <c r="L21" s="113"/>
      <c r="M21" s="113"/>
      <c r="N21" s="113"/>
      <c r="O21" s="113"/>
      <c r="P21" s="114"/>
      <c r="Q21" s="23" t="s">
        <v>23</v>
      </c>
    </row>
    <row r="22" spans="1:17" ht="24" customHeight="1" x14ac:dyDescent="0.25">
      <c r="A22" s="160" t="s">
        <v>120</v>
      </c>
      <c r="B22" s="161"/>
      <c r="C22" s="161"/>
      <c r="D22" s="161"/>
      <c r="E22" s="43" t="s">
        <v>11</v>
      </c>
      <c r="F22" s="43" t="s">
        <v>12</v>
      </c>
      <c r="G22" s="43" t="s">
        <v>13</v>
      </c>
      <c r="H22" s="43" t="s">
        <v>14</v>
      </c>
      <c r="I22" s="43" t="s">
        <v>15</v>
      </c>
      <c r="J22" s="43" t="s">
        <v>16</v>
      </c>
      <c r="K22" s="43" t="s">
        <v>17</v>
      </c>
      <c r="L22" s="43" t="s">
        <v>18</v>
      </c>
      <c r="M22" s="43" t="s">
        <v>19</v>
      </c>
      <c r="N22" s="43" t="s">
        <v>20</v>
      </c>
      <c r="O22" s="43" t="s">
        <v>21</v>
      </c>
      <c r="P22" s="43" t="s">
        <v>22</v>
      </c>
      <c r="Q22" s="5"/>
    </row>
    <row r="23" spans="1:17" ht="24" customHeight="1" x14ac:dyDescent="0.25">
      <c r="A23" s="161"/>
      <c r="B23" s="161"/>
      <c r="C23" s="161"/>
      <c r="D23" s="161"/>
      <c r="E23" s="81">
        <f>ROUND('入力シート(風力)'!E23,0)</f>
        <v>0</v>
      </c>
      <c r="F23" s="81">
        <f>ROUND('入力シート(風力)'!F23,0)</f>
        <v>0</v>
      </c>
      <c r="G23" s="81">
        <f>ROUND('入力シート(風力)'!G23,0)</f>
        <v>0</v>
      </c>
      <c r="H23" s="81">
        <f>ROUND('入力シート(風力)'!H23,0)</f>
        <v>0</v>
      </c>
      <c r="I23" s="81">
        <f>ROUND('入力シート(風力)'!I23,0)</f>
        <v>0</v>
      </c>
      <c r="J23" s="81">
        <f>ROUND('入力シート(風力)'!J23,0)</f>
        <v>0</v>
      </c>
      <c r="K23" s="81">
        <f>ROUND('入力シート(風力)'!K23,0)</f>
        <v>0</v>
      </c>
      <c r="L23" s="81">
        <f>ROUND('入力シート(風力)'!L23,0)</f>
        <v>0</v>
      </c>
      <c r="M23" s="81">
        <f>ROUND('入力シート(風力)'!M23,0)</f>
        <v>0</v>
      </c>
      <c r="N23" s="81">
        <f>ROUND('入力シート(風力)'!N23,0)</f>
        <v>0</v>
      </c>
      <c r="O23" s="81">
        <f>ROUND('入力シート(風力)'!O23,0)</f>
        <v>0</v>
      </c>
      <c r="P23" s="81">
        <f>ROUND('入力シート(風力)'!P23,0)</f>
        <v>0</v>
      </c>
      <c r="Q23" s="79" t="s">
        <v>122</v>
      </c>
    </row>
    <row r="24" spans="1:17" ht="24" customHeight="1" x14ac:dyDescent="0.25">
      <c r="A24" s="123" t="s">
        <v>83</v>
      </c>
      <c r="B24" s="105"/>
      <c r="C24" s="105"/>
      <c r="D24" s="105"/>
      <c r="E24" s="43" t="s">
        <v>11</v>
      </c>
      <c r="F24" s="43" t="s">
        <v>12</v>
      </c>
      <c r="G24" s="43" t="s">
        <v>13</v>
      </c>
      <c r="H24" s="43" t="s">
        <v>14</v>
      </c>
      <c r="I24" s="43" t="s">
        <v>15</v>
      </c>
      <c r="J24" s="43" t="s">
        <v>16</v>
      </c>
      <c r="K24" s="43" t="s">
        <v>17</v>
      </c>
      <c r="L24" s="43" t="s">
        <v>18</v>
      </c>
      <c r="M24" s="43" t="s">
        <v>19</v>
      </c>
      <c r="N24" s="43" t="s">
        <v>20</v>
      </c>
      <c r="O24" s="43" t="s">
        <v>21</v>
      </c>
      <c r="P24" s="43" t="s">
        <v>22</v>
      </c>
      <c r="Q24" s="5"/>
    </row>
    <row r="25" spans="1:17" ht="24" customHeight="1" x14ac:dyDescent="0.25">
      <c r="A25" s="105"/>
      <c r="B25" s="105"/>
      <c r="C25" s="105"/>
      <c r="D25" s="105"/>
      <c r="E25" s="81">
        <f>ROUND('計算用(風力)'!AD34,0)</f>
        <v>0</v>
      </c>
      <c r="F25" s="81">
        <f>ROUND('計算用(風力)'!AD35,0)</f>
        <v>0</v>
      </c>
      <c r="G25" s="81">
        <f>ROUND('計算用(風力)'!AD36,0)</f>
        <v>0</v>
      </c>
      <c r="H25" s="81">
        <f>ROUND('計算用(風力)'!AD37,0)</f>
        <v>0</v>
      </c>
      <c r="I25" s="81">
        <f>ROUND('計算用(風力)'!AD38,0)</f>
        <v>0</v>
      </c>
      <c r="J25" s="81">
        <f>ROUND('計算用(風力)'!AD39,0)</f>
        <v>0</v>
      </c>
      <c r="K25" s="81">
        <f>ROUND('計算用(風力)'!AD40,0)</f>
        <v>0</v>
      </c>
      <c r="L25" s="81">
        <f>ROUND('計算用(風力)'!AD41,0)</f>
        <v>0</v>
      </c>
      <c r="M25" s="81">
        <f>ROUND('計算用(風力)'!AD42,0)</f>
        <v>0</v>
      </c>
      <c r="N25" s="81">
        <f>ROUND('計算用(風力)'!AD43,0)</f>
        <v>0</v>
      </c>
      <c r="O25" s="81">
        <f>ROUND('計算用(風力)'!AD44,0)</f>
        <v>0</v>
      </c>
      <c r="P25" s="81">
        <f>ROUND('計算用(風力)'!AD45,0)</f>
        <v>0</v>
      </c>
      <c r="Q25" s="23" t="s">
        <v>23</v>
      </c>
    </row>
    <row r="26" spans="1:17" ht="24" customHeight="1" x14ac:dyDescent="0.25">
      <c r="A26" s="105" t="s">
        <v>10</v>
      </c>
      <c r="B26" s="105"/>
      <c r="C26" s="105"/>
      <c r="D26" s="105"/>
      <c r="E26" s="148" t="e">
        <f>ROUND('計算用(風力)'!R81,0)</f>
        <v>#N/A</v>
      </c>
      <c r="F26" s="149"/>
      <c r="G26" s="149"/>
      <c r="H26" s="149"/>
      <c r="I26" s="149"/>
      <c r="J26" s="149"/>
      <c r="K26" s="149"/>
      <c r="L26" s="149"/>
      <c r="M26" s="149"/>
      <c r="N26" s="149"/>
      <c r="O26" s="149"/>
      <c r="P26" s="150"/>
      <c r="Q26" s="23" t="s">
        <v>23</v>
      </c>
    </row>
    <row r="29" spans="1:17" x14ac:dyDescent="0.25">
      <c r="B29" s="35"/>
    </row>
    <row r="30" spans="1:17" x14ac:dyDescent="0.25">
      <c r="B30" s="35"/>
    </row>
    <row r="31" spans="1:17" x14ac:dyDescent="0.25">
      <c r="B31" s="35"/>
    </row>
    <row r="32" spans="1:17" x14ac:dyDescent="0.25">
      <c r="B32" s="35"/>
    </row>
    <row r="33" spans="2:2" x14ac:dyDescent="0.25">
      <c r="B33" s="35"/>
    </row>
    <row r="34" spans="2:2" x14ac:dyDescent="0.25">
      <c r="B34" s="35"/>
    </row>
    <row r="37" spans="2:2" x14ac:dyDescent="0.25">
      <c r="B37" s="35"/>
    </row>
    <row r="38" spans="2:2" x14ac:dyDescent="0.25">
      <c r="B38" s="35"/>
    </row>
    <row r="39" spans="2:2" x14ac:dyDescent="0.25">
      <c r="B39" s="35"/>
    </row>
    <row r="40" spans="2:2" x14ac:dyDescent="0.25">
      <c r="B40" s="35"/>
    </row>
  </sheetData>
  <dataConsolidate/>
  <mergeCells count="28">
    <mergeCell ref="E15:P15"/>
    <mergeCell ref="A26:D26"/>
    <mergeCell ref="E26:P26"/>
    <mergeCell ref="A16:D16"/>
    <mergeCell ref="E16:P16"/>
    <mergeCell ref="A19:D20"/>
    <mergeCell ref="A21:D21"/>
    <mergeCell ref="E21:P21"/>
    <mergeCell ref="A22:D23"/>
    <mergeCell ref="A24:D25"/>
    <mergeCell ref="A17:D18"/>
    <mergeCell ref="A15:D15"/>
    <mergeCell ref="A2:B2"/>
    <mergeCell ref="A4:Q4"/>
    <mergeCell ref="A6:Q6"/>
    <mergeCell ref="A9:D9"/>
    <mergeCell ref="E9:P9"/>
    <mergeCell ref="M8:Q8"/>
    <mergeCell ref="A13:D13"/>
    <mergeCell ref="E13:P13"/>
    <mergeCell ref="A14:D14"/>
    <mergeCell ref="A10:D10"/>
    <mergeCell ref="E10:P10"/>
    <mergeCell ref="A11:D11"/>
    <mergeCell ref="E11:P11"/>
    <mergeCell ref="A12:D12"/>
    <mergeCell ref="E12:P12"/>
    <mergeCell ref="E14:P14"/>
  </mergeCells>
  <phoneticPr fontId="2"/>
  <conditionalFormatting sqref="E26:P26">
    <cfRule type="cellIs" dxfId="6" priority="7" operator="greaterThan">
      <formula>$E$21</formula>
    </cfRule>
  </conditionalFormatting>
  <conditionalFormatting sqref="E14:P14">
    <cfRule type="cellIs" dxfId="5" priority="5" operator="lessThan">
      <formula>1000</formula>
    </cfRule>
  </conditionalFormatting>
  <conditionalFormatting sqref="E15:P15">
    <cfRule type="cellIs" dxfId="4" priority="4" operator="greaterThan">
      <formula>$E$14</formula>
    </cfRule>
  </conditionalFormatting>
  <conditionalFormatting sqref="E23:P23">
    <cfRule type="cellIs" dxfId="3" priority="3" operator="greaterThan">
      <formula>#REF!</formula>
    </cfRule>
  </conditionalFormatting>
  <dataValidations count="1">
    <dataValidation type="whole" allowBlank="1" showInputMessage="1" showErrorMessage="1" error="期待容量以下の整数値で入力してください" sqref="E26:P26" xr:uid="{351CE4E6-0E58-424B-BE6B-7161CEA751C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CCFF"/>
    <pageSetUpPr fitToPage="1"/>
  </sheetPr>
  <dimension ref="A1:Q40"/>
  <sheetViews>
    <sheetView zoomScale="70" zoomScaleNormal="70" workbookViewId="0">
      <selection activeCell="V17" sqref="V17"/>
    </sheetView>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8" t="s">
        <v>65</v>
      </c>
      <c r="B1" s="38"/>
      <c r="C1" s="38"/>
      <c r="D1" s="38"/>
      <c r="E1" s="38"/>
      <c r="F1" s="39" t="s">
        <v>67</v>
      </c>
      <c r="G1" s="39"/>
      <c r="H1" s="39"/>
      <c r="I1" s="40" t="s">
        <v>66</v>
      </c>
    </row>
    <row r="2" spans="1:17" ht="16.5" x14ac:dyDescent="0.25">
      <c r="A2" s="127" t="s">
        <v>0</v>
      </c>
      <c r="B2" s="128"/>
      <c r="C2" s="7"/>
      <c r="D2" s="7"/>
      <c r="E2" s="7"/>
      <c r="F2" s="7"/>
      <c r="G2" s="7"/>
      <c r="H2" s="7"/>
      <c r="I2" s="7"/>
      <c r="J2" s="7"/>
      <c r="K2" s="7"/>
      <c r="L2" s="7"/>
      <c r="M2" s="7"/>
      <c r="N2" s="7"/>
      <c r="O2" s="7"/>
      <c r="P2" s="7"/>
      <c r="Q2" s="7"/>
    </row>
    <row r="3" spans="1:17" ht="16.5" x14ac:dyDescent="0.25">
      <c r="A3" s="27"/>
      <c r="B3" s="27"/>
      <c r="C3" s="7"/>
      <c r="D3" s="7"/>
      <c r="E3" s="7"/>
      <c r="F3" s="7"/>
      <c r="G3" s="7"/>
      <c r="H3" s="7"/>
      <c r="I3" s="7"/>
      <c r="J3" s="7"/>
      <c r="K3" s="7"/>
      <c r="L3" s="7"/>
      <c r="M3" s="7"/>
      <c r="N3" s="7"/>
      <c r="O3" s="7"/>
      <c r="P3" s="7"/>
      <c r="Q3" s="7"/>
    </row>
    <row r="4" spans="1:17" ht="16.5" x14ac:dyDescent="0.25">
      <c r="A4" s="130" t="s">
        <v>127</v>
      </c>
      <c r="B4" s="130"/>
      <c r="C4" s="130"/>
      <c r="D4" s="130"/>
      <c r="E4" s="130"/>
      <c r="F4" s="130"/>
      <c r="G4" s="130"/>
      <c r="H4" s="130"/>
      <c r="I4" s="130"/>
      <c r="J4" s="130"/>
      <c r="K4" s="130"/>
      <c r="L4" s="130"/>
      <c r="M4" s="130"/>
      <c r="N4" s="130"/>
      <c r="O4" s="130"/>
      <c r="P4" s="130"/>
      <c r="Q4" s="130"/>
    </row>
    <row r="5" spans="1:17" ht="16.5" x14ac:dyDescent="0.25">
      <c r="A5" s="7"/>
      <c r="B5" s="7"/>
      <c r="C5" s="7"/>
      <c r="D5" s="7"/>
      <c r="E5" s="7"/>
      <c r="F5" s="7"/>
      <c r="G5" s="7"/>
      <c r="H5" s="7"/>
      <c r="I5" s="7"/>
      <c r="J5" s="7"/>
      <c r="K5" s="7"/>
      <c r="L5" s="7"/>
      <c r="M5" s="7"/>
      <c r="N5" s="7"/>
      <c r="O5" s="7"/>
      <c r="P5" s="7"/>
      <c r="Q5" s="7"/>
    </row>
    <row r="6" spans="1:17" ht="16.5" x14ac:dyDescent="0.25">
      <c r="A6" s="130" t="s">
        <v>50</v>
      </c>
      <c r="B6" s="130"/>
      <c r="C6" s="130"/>
      <c r="D6" s="130"/>
      <c r="E6" s="130"/>
      <c r="F6" s="130"/>
      <c r="G6" s="130"/>
      <c r="H6" s="130"/>
      <c r="I6" s="130"/>
      <c r="J6" s="130"/>
      <c r="K6" s="130"/>
      <c r="L6" s="130"/>
      <c r="M6" s="130"/>
      <c r="N6" s="130"/>
      <c r="O6" s="130"/>
      <c r="P6" s="130"/>
      <c r="Q6" s="130"/>
    </row>
    <row r="7" spans="1:17" ht="16.5" x14ac:dyDescent="0.25">
      <c r="C7" s="7"/>
      <c r="D7" s="7"/>
      <c r="E7" s="7"/>
      <c r="F7" s="7"/>
      <c r="G7" s="7"/>
      <c r="H7" s="7"/>
      <c r="I7" s="7"/>
      <c r="J7" s="7"/>
      <c r="K7" s="7"/>
      <c r="L7" s="7"/>
      <c r="M7" s="7"/>
      <c r="N7" s="7"/>
      <c r="O7" s="7"/>
      <c r="P7" s="7"/>
      <c r="Q7" s="7"/>
    </row>
    <row r="8" spans="1:17" ht="16.5" x14ac:dyDescent="0.25">
      <c r="A8" s="28"/>
      <c r="B8" s="28"/>
      <c r="C8" s="28"/>
      <c r="D8" s="28"/>
      <c r="E8" s="28"/>
      <c r="F8" s="28"/>
      <c r="G8" s="28"/>
      <c r="H8" s="28"/>
      <c r="I8" s="28"/>
      <c r="J8" s="28"/>
      <c r="K8" s="28"/>
      <c r="L8" s="28"/>
      <c r="M8" s="144" t="str">
        <f>合計!M11</f>
        <v>&lt;会社名&gt;</v>
      </c>
      <c r="N8" s="144"/>
      <c r="O8" s="144"/>
      <c r="P8" s="144"/>
      <c r="Q8" s="144"/>
    </row>
    <row r="9" spans="1:17" ht="24" customHeight="1" x14ac:dyDescent="0.25">
      <c r="A9" s="105" t="s">
        <v>1</v>
      </c>
      <c r="B9" s="105"/>
      <c r="C9" s="105"/>
      <c r="D9" s="105"/>
      <c r="E9" s="132" t="s">
        <v>24</v>
      </c>
      <c r="F9" s="133"/>
      <c r="G9" s="133"/>
      <c r="H9" s="133"/>
      <c r="I9" s="133"/>
      <c r="J9" s="133"/>
      <c r="K9" s="133"/>
      <c r="L9" s="133"/>
      <c r="M9" s="133"/>
      <c r="N9" s="133"/>
      <c r="O9" s="133"/>
      <c r="P9" s="134"/>
      <c r="Q9" s="24" t="s">
        <v>2</v>
      </c>
    </row>
    <row r="10" spans="1:17" ht="24" customHeight="1" x14ac:dyDescent="0.25">
      <c r="A10" s="105" t="s">
        <v>3</v>
      </c>
      <c r="B10" s="105"/>
      <c r="C10" s="105"/>
      <c r="D10" s="105"/>
      <c r="E10" s="171">
        <f>'入力シート(水力)'!E10</f>
        <v>0</v>
      </c>
      <c r="F10" s="172"/>
      <c r="G10" s="172"/>
      <c r="H10" s="172"/>
      <c r="I10" s="172"/>
      <c r="J10" s="172"/>
      <c r="K10" s="172"/>
      <c r="L10" s="172"/>
      <c r="M10" s="172"/>
      <c r="N10" s="172"/>
      <c r="O10" s="172"/>
      <c r="P10" s="173"/>
      <c r="Q10" s="5"/>
    </row>
    <row r="11" spans="1:17" ht="30" customHeight="1" x14ac:dyDescent="0.25">
      <c r="A11" s="123" t="s">
        <v>4</v>
      </c>
      <c r="B11" s="123"/>
      <c r="C11" s="123"/>
      <c r="D11" s="123"/>
      <c r="E11" s="171">
        <f>'入力シート(水力)'!E11</f>
        <v>0</v>
      </c>
      <c r="F11" s="172"/>
      <c r="G11" s="172"/>
      <c r="H11" s="172"/>
      <c r="I11" s="172"/>
      <c r="J11" s="172"/>
      <c r="K11" s="172"/>
      <c r="L11" s="172"/>
      <c r="M11" s="172"/>
      <c r="N11" s="172"/>
      <c r="O11" s="172"/>
      <c r="P11" s="173"/>
      <c r="Q11" s="5"/>
    </row>
    <row r="12" spans="1:17" ht="24" customHeight="1" x14ac:dyDescent="0.25">
      <c r="A12" s="105" t="s">
        <v>5</v>
      </c>
      <c r="B12" s="105"/>
      <c r="C12" s="105"/>
      <c r="D12" s="105"/>
      <c r="E12" s="174" t="str">
        <f>'入力シート(水力)'!E12</f>
        <v>一般（自流式）</v>
      </c>
      <c r="F12" s="175"/>
      <c r="G12" s="175"/>
      <c r="H12" s="175"/>
      <c r="I12" s="175"/>
      <c r="J12" s="175"/>
      <c r="K12" s="175"/>
      <c r="L12" s="175"/>
      <c r="M12" s="175"/>
      <c r="N12" s="175"/>
      <c r="O12" s="175"/>
      <c r="P12" s="176"/>
      <c r="Q12" s="5"/>
    </row>
    <row r="13" spans="1:17" ht="24" customHeight="1" x14ac:dyDescent="0.25">
      <c r="A13" s="105" t="s">
        <v>6</v>
      </c>
      <c r="B13" s="105"/>
      <c r="C13" s="105"/>
      <c r="D13" s="105"/>
      <c r="E13" s="154">
        <f>'入力シート(水力)'!E13</f>
        <v>0</v>
      </c>
      <c r="F13" s="155"/>
      <c r="G13" s="155"/>
      <c r="H13" s="155"/>
      <c r="I13" s="155"/>
      <c r="J13" s="155"/>
      <c r="K13" s="155"/>
      <c r="L13" s="155"/>
      <c r="M13" s="155"/>
      <c r="N13" s="155"/>
      <c r="O13" s="155"/>
      <c r="P13" s="156"/>
      <c r="Q13" s="5"/>
    </row>
    <row r="14" spans="1:17" ht="24" customHeight="1" x14ac:dyDescent="0.25">
      <c r="A14" s="105" t="s">
        <v>7</v>
      </c>
      <c r="B14" s="105"/>
      <c r="C14" s="105"/>
      <c r="D14" s="105"/>
      <c r="E14" s="177">
        <f>ROUND('入力シート(水力)'!E14,0)</f>
        <v>0</v>
      </c>
      <c r="F14" s="178"/>
      <c r="G14" s="178"/>
      <c r="H14" s="178"/>
      <c r="I14" s="178"/>
      <c r="J14" s="178"/>
      <c r="K14" s="178"/>
      <c r="L14" s="178"/>
      <c r="M14" s="178"/>
      <c r="N14" s="178"/>
      <c r="O14" s="178"/>
      <c r="P14" s="179"/>
      <c r="Q14" s="23" t="s">
        <v>23</v>
      </c>
    </row>
    <row r="15" spans="1:17" ht="24" customHeight="1" x14ac:dyDescent="0.25">
      <c r="A15" s="162" t="s">
        <v>40</v>
      </c>
      <c r="B15" s="163"/>
      <c r="C15" s="163"/>
      <c r="D15" s="164"/>
      <c r="E15" s="180">
        <f>ROUND('入力シート(水力)'!E15,0)</f>
        <v>0</v>
      </c>
      <c r="F15" s="181"/>
      <c r="G15" s="181"/>
      <c r="H15" s="181"/>
      <c r="I15" s="181"/>
      <c r="J15" s="181"/>
      <c r="K15" s="181"/>
      <c r="L15" s="181"/>
      <c r="M15" s="181"/>
      <c r="N15" s="181"/>
      <c r="O15" s="181"/>
      <c r="P15" s="182"/>
      <c r="Q15" s="23" t="s">
        <v>23</v>
      </c>
    </row>
    <row r="16" spans="1:17" ht="24" customHeight="1" x14ac:dyDescent="0.25">
      <c r="A16" s="105" t="s">
        <v>81</v>
      </c>
      <c r="B16" s="105"/>
      <c r="C16" s="105"/>
      <c r="D16" s="105"/>
      <c r="E16" s="135" t="e">
        <f>'計算用(水力)'!B83</f>
        <v>#N/A</v>
      </c>
      <c r="F16" s="136"/>
      <c r="G16" s="136"/>
      <c r="H16" s="136"/>
      <c r="I16" s="136"/>
      <c r="J16" s="136"/>
      <c r="K16" s="136"/>
      <c r="L16" s="136"/>
      <c r="M16" s="136"/>
      <c r="N16" s="136"/>
      <c r="O16" s="136"/>
      <c r="P16" s="137"/>
      <c r="Q16" s="23" t="s">
        <v>82</v>
      </c>
    </row>
    <row r="17" spans="1:17" ht="24" customHeight="1" x14ac:dyDescent="0.25">
      <c r="A17" s="105" t="s">
        <v>80</v>
      </c>
      <c r="B17" s="105"/>
      <c r="C17" s="105"/>
      <c r="D17" s="105"/>
      <c r="E17" s="43" t="s">
        <v>11</v>
      </c>
      <c r="F17" s="43" t="s">
        <v>12</v>
      </c>
      <c r="G17" s="43" t="s">
        <v>13</v>
      </c>
      <c r="H17" s="43" t="s">
        <v>14</v>
      </c>
      <c r="I17" s="43" t="s">
        <v>15</v>
      </c>
      <c r="J17" s="43" t="s">
        <v>16</v>
      </c>
      <c r="K17" s="43" t="s">
        <v>17</v>
      </c>
      <c r="L17" s="43" t="s">
        <v>18</v>
      </c>
      <c r="M17" s="43" t="s">
        <v>19</v>
      </c>
      <c r="N17" s="43" t="s">
        <v>20</v>
      </c>
      <c r="O17" s="43" t="s">
        <v>21</v>
      </c>
      <c r="P17" s="43" t="s">
        <v>22</v>
      </c>
      <c r="Q17" s="5"/>
    </row>
    <row r="18" spans="1:17" ht="24" customHeight="1" x14ac:dyDescent="0.25">
      <c r="A18" s="105"/>
      <c r="B18" s="105"/>
      <c r="C18" s="105"/>
      <c r="D18" s="105"/>
      <c r="E18" s="44" t="e">
        <f>'計算用(水力)'!N20</f>
        <v>#N/A</v>
      </c>
      <c r="F18" s="44" t="e">
        <f>'計算用(水力)'!N21</f>
        <v>#N/A</v>
      </c>
      <c r="G18" s="44" t="e">
        <f>'計算用(水力)'!N22</f>
        <v>#N/A</v>
      </c>
      <c r="H18" s="44" t="e">
        <f>'計算用(水力)'!N23</f>
        <v>#N/A</v>
      </c>
      <c r="I18" s="44" t="e">
        <f>'計算用(水力)'!N24</f>
        <v>#N/A</v>
      </c>
      <c r="J18" s="44" t="e">
        <f>'計算用(水力)'!N25</f>
        <v>#N/A</v>
      </c>
      <c r="K18" s="44" t="e">
        <f>'計算用(水力)'!N26</f>
        <v>#N/A</v>
      </c>
      <c r="L18" s="44" t="e">
        <f>'計算用(水力)'!N27</f>
        <v>#N/A</v>
      </c>
      <c r="M18" s="44" t="e">
        <f>'計算用(水力)'!N28</f>
        <v>#N/A</v>
      </c>
      <c r="N18" s="44" t="e">
        <f>'計算用(水力)'!N29</f>
        <v>#N/A</v>
      </c>
      <c r="O18" s="44" t="e">
        <f>'計算用(水力)'!N30</f>
        <v>#N/A</v>
      </c>
      <c r="P18" s="44" t="e">
        <f>'計算用(水力)'!N31</f>
        <v>#N/A</v>
      </c>
      <c r="Q18" s="23" t="s">
        <v>82</v>
      </c>
    </row>
    <row r="19" spans="1:17" ht="24" customHeight="1" x14ac:dyDescent="0.25">
      <c r="A19" s="105" t="s">
        <v>8</v>
      </c>
      <c r="B19" s="105"/>
      <c r="C19" s="105"/>
      <c r="D19" s="105"/>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17" ht="24" customHeight="1" x14ac:dyDescent="0.25">
      <c r="A20" s="105"/>
      <c r="B20" s="105"/>
      <c r="C20" s="105"/>
      <c r="D20" s="105"/>
      <c r="E20" s="80">
        <f>'計算用(水力)'!N34</f>
        <v>0</v>
      </c>
      <c r="F20" s="80">
        <f>'計算用(水力)'!N35</f>
        <v>0</v>
      </c>
      <c r="G20" s="80">
        <f>'計算用(水力)'!N36</f>
        <v>0</v>
      </c>
      <c r="H20" s="80">
        <f>'計算用(水力)'!N37</f>
        <v>0</v>
      </c>
      <c r="I20" s="80">
        <f>'計算用(水力)'!N38</f>
        <v>0</v>
      </c>
      <c r="J20" s="80">
        <f>'計算用(水力)'!N39</f>
        <v>0</v>
      </c>
      <c r="K20" s="80">
        <f>'計算用(水力)'!N40</f>
        <v>0</v>
      </c>
      <c r="L20" s="80">
        <f>'計算用(水力)'!N41</f>
        <v>0</v>
      </c>
      <c r="M20" s="80">
        <f>'計算用(水力)'!N42</f>
        <v>0</v>
      </c>
      <c r="N20" s="80">
        <f>'計算用(水力)'!N43</f>
        <v>0</v>
      </c>
      <c r="O20" s="80">
        <f>'計算用(水力)'!N44</f>
        <v>0</v>
      </c>
      <c r="P20" s="80">
        <f>'計算用(水力)'!N45</f>
        <v>0</v>
      </c>
      <c r="Q20" s="23" t="s">
        <v>23</v>
      </c>
    </row>
    <row r="21" spans="1:17" ht="24" customHeight="1" x14ac:dyDescent="0.25">
      <c r="A21" s="105" t="s">
        <v>9</v>
      </c>
      <c r="B21" s="105"/>
      <c r="C21" s="105"/>
      <c r="D21" s="105"/>
      <c r="E21" s="183" t="e">
        <f>ROUND('計算用(水力)'!B81,0)</f>
        <v>#N/A</v>
      </c>
      <c r="F21" s="184"/>
      <c r="G21" s="184"/>
      <c r="H21" s="184"/>
      <c r="I21" s="184"/>
      <c r="J21" s="184"/>
      <c r="K21" s="184"/>
      <c r="L21" s="184"/>
      <c r="M21" s="184"/>
      <c r="N21" s="184"/>
      <c r="O21" s="184"/>
      <c r="P21" s="185"/>
      <c r="Q21" s="23" t="s">
        <v>23</v>
      </c>
    </row>
    <row r="22" spans="1:17" ht="24" customHeight="1" x14ac:dyDescent="0.25">
      <c r="A22" s="160" t="s">
        <v>120</v>
      </c>
      <c r="B22" s="161"/>
      <c r="C22" s="161"/>
      <c r="D22" s="161"/>
      <c r="E22" s="43" t="s">
        <v>11</v>
      </c>
      <c r="F22" s="43" t="s">
        <v>12</v>
      </c>
      <c r="G22" s="43" t="s">
        <v>13</v>
      </c>
      <c r="H22" s="43" t="s">
        <v>14</v>
      </c>
      <c r="I22" s="43" t="s">
        <v>15</v>
      </c>
      <c r="J22" s="43" t="s">
        <v>16</v>
      </c>
      <c r="K22" s="43" t="s">
        <v>17</v>
      </c>
      <c r="L22" s="43" t="s">
        <v>18</v>
      </c>
      <c r="M22" s="43" t="s">
        <v>19</v>
      </c>
      <c r="N22" s="43" t="s">
        <v>20</v>
      </c>
      <c r="O22" s="43" t="s">
        <v>21</v>
      </c>
      <c r="P22" s="43" t="s">
        <v>22</v>
      </c>
      <c r="Q22" s="5"/>
    </row>
    <row r="23" spans="1:17" ht="24" customHeight="1" x14ac:dyDescent="0.25">
      <c r="A23" s="161"/>
      <c r="B23" s="161"/>
      <c r="C23" s="161"/>
      <c r="D23" s="161"/>
      <c r="E23" s="81">
        <f>ROUND('入力シート(水力)'!E23,0)</f>
        <v>0</v>
      </c>
      <c r="F23" s="81">
        <f>ROUND('入力シート(水力)'!F23,0)</f>
        <v>0</v>
      </c>
      <c r="G23" s="81">
        <f>ROUND('入力シート(水力)'!G23,0)</f>
        <v>0</v>
      </c>
      <c r="H23" s="81">
        <f>ROUND('入力シート(水力)'!H23,0)</f>
        <v>0</v>
      </c>
      <c r="I23" s="81">
        <f>ROUND('入力シート(水力)'!I23,0)</f>
        <v>0</v>
      </c>
      <c r="J23" s="81">
        <f>ROUND('入力シート(水力)'!J23,0)</f>
        <v>0</v>
      </c>
      <c r="K23" s="81">
        <f>ROUND('入力シート(水力)'!K23,0)</f>
        <v>0</v>
      </c>
      <c r="L23" s="81">
        <f>ROUND('入力シート(水力)'!L23,0)</f>
        <v>0</v>
      </c>
      <c r="M23" s="81">
        <f>ROUND('入力シート(水力)'!M23,0)</f>
        <v>0</v>
      </c>
      <c r="N23" s="81">
        <f>ROUND('入力シート(水力)'!N23,0)</f>
        <v>0</v>
      </c>
      <c r="O23" s="81">
        <f>ROUND('入力シート(水力)'!O23,0)</f>
        <v>0</v>
      </c>
      <c r="P23" s="81">
        <f>ROUND('入力シート(水力)'!P23,0)</f>
        <v>0</v>
      </c>
      <c r="Q23" s="79" t="s">
        <v>121</v>
      </c>
    </row>
    <row r="24" spans="1:17" ht="24" customHeight="1" x14ac:dyDescent="0.25">
      <c r="A24" s="123" t="s">
        <v>83</v>
      </c>
      <c r="B24" s="105"/>
      <c r="C24" s="105"/>
      <c r="D24" s="105"/>
      <c r="E24" s="43" t="s">
        <v>11</v>
      </c>
      <c r="F24" s="43" t="s">
        <v>12</v>
      </c>
      <c r="G24" s="43" t="s">
        <v>13</v>
      </c>
      <c r="H24" s="43" t="s">
        <v>14</v>
      </c>
      <c r="I24" s="43" t="s">
        <v>15</v>
      </c>
      <c r="J24" s="43" t="s">
        <v>16</v>
      </c>
      <c r="K24" s="43" t="s">
        <v>17</v>
      </c>
      <c r="L24" s="43" t="s">
        <v>18</v>
      </c>
      <c r="M24" s="43" t="s">
        <v>19</v>
      </c>
      <c r="N24" s="43" t="s">
        <v>20</v>
      </c>
      <c r="O24" s="43" t="s">
        <v>21</v>
      </c>
      <c r="P24" s="43" t="s">
        <v>22</v>
      </c>
      <c r="Q24" s="5"/>
    </row>
    <row r="25" spans="1:17" ht="24" customHeight="1" x14ac:dyDescent="0.25">
      <c r="A25" s="105"/>
      <c r="B25" s="105"/>
      <c r="C25" s="105"/>
      <c r="D25" s="105"/>
      <c r="E25" s="81">
        <f>ROUND('計算用(水力)'!AD34,0)</f>
        <v>0</v>
      </c>
      <c r="F25" s="81">
        <f>ROUND('計算用(水力)'!AD35,0)</f>
        <v>0</v>
      </c>
      <c r="G25" s="81">
        <f>ROUND('計算用(水力)'!AD36,0)</f>
        <v>0</v>
      </c>
      <c r="H25" s="81">
        <f>ROUND('計算用(水力)'!AD37,0)</f>
        <v>0</v>
      </c>
      <c r="I25" s="81">
        <f>ROUND('計算用(水力)'!AD38,0)</f>
        <v>0</v>
      </c>
      <c r="J25" s="81">
        <f>ROUND('計算用(水力)'!AD39,0)</f>
        <v>0</v>
      </c>
      <c r="K25" s="81">
        <f>ROUND('計算用(水力)'!AD40,0)</f>
        <v>0</v>
      </c>
      <c r="L25" s="81">
        <f>ROUND('計算用(水力)'!AD41,0)</f>
        <v>0</v>
      </c>
      <c r="M25" s="81">
        <f>ROUND('計算用(水力)'!AD42,0)</f>
        <v>0</v>
      </c>
      <c r="N25" s="81">
        <f>ROUND('計算用(水力)'!AD43,0)</f>
        <v>0</v>
      </c>
      <c r="O25" s="81">
        <f>ROUND('計算用(水力)'!AD44,0)</f>
        <v>0</v>
      </c>
      <c r="P25" s="81">
        <f>ROUND('計算用(水力)'!AD45,0)</f>
        <v>0</v>
      </c>
      <c r="Q25" s="23" t="s">
        <v>23</v>
      </c>
    </row>
    <row r="26" spans="1:17" ht="24" customHeight="1" x14ac:dyDescent="0.25">
      <c r="A26" s="105" t="s">
        <v>10</v>
      </c>
      <c r="B26" s="105"/>
      <c r="C26" s="105"/>
      <c r="D26" s="105"/>
      <c r="E26" s="148" t="e">
        <f>ROUND('計算用(水力)'!R81,0)</f>
        <v>#N/A</v>
      </c>
      <c r="F26" s="149"/>
      <c r="G26" s="149"/>
      <c r="H26" s="149"/>
      <c r="I26" s="149"/>
      <c r="J26" s="149"/>
      <c r="K26" s="149"/>
      <c r="L26" s="149"/>
      <c r="M26" s="149"/>
      <c r="N26" s="149"/>
      <c r="O26" s="149"/>
      <c r="P26" s="150"/>
      <c r="Q26" s="23" t="s">
        <v>23</v>
      </c>
    </row>
    <row r="29" spans="1:17" x14ac:dyDescent="0.25">
      <c r="B29" s="35"/>
    </row>
    <row r="30" spans="1:17" x14ac:dyDescent="0.25">
      <c r="B30" s="35"/>
    </row>
    <row r="31" spans="1:17" x14ac:dyDescent="0.25">
      <c r="B31" s="35"/>
    </row>
    <row r="32" spans="1:17" x14ac:dyDescent="0.25">
      <c r="B32" s="35"/>
    </row>
    <row r="33" spans="2:2" x14ac:dyDescent="0.25">
      <c r="B33" s="35"/>
    </row>
    <row r="34" spans="2:2" x14ac:dyDescent="0.25">
      <c r="B34" s="35"/>
    </row>
    <row r="37" spans="2:2" x14ac:dyDescent="0.25">
      <c r="B37" s="35"/>
    </row>
    <row r="38" spans="2:2" x14ac:dyDescent="0.25">
      <c r="B38" s="35"/>
    </row>
    <row r="39" spans="2:2" x14ac:dyDescent="0.25">
      <c r="B39" s="35"/>
    </row>
    <row r="40" spans="2:2" x14ac:dyDescent="0.25">
      <c r="B40" s="35"/>
    </row>
  </sheetData>
  <dataConsolidate/>
  <mergeCells count="28">
    <mergeCell ref="A26:D26"/>
    <mergeCell ref="E26:P26"/>
    <mergeCell ref="A16:D16"/>
    <mergeCell ref="E16:P16"/>
    <mergeCell ref="A19:D20"/>
    <mergeCell ref="A21:D21"/>
    <mergeCell ref="E21:P21"/>
    <mergeCell ref="A22:D23"/>
    <mergeCell ref="A24:D25"/>
    <mergeCell ref="A17:D18"/>
    <mergeCell ref="A13:D13"/>
    <mergeCell ref="E13:P13"/>
    <mergeCell ref="A14:D14"/>
    <mergeCell ref="E14:P14"/>
    <mergeCell ref="E15:P15"/>
    <mergeCell ref="A15:D15"/>
    <mergeCell ref="A10:D10"/>
    <mergeCell ref="E10:P10"/>
    <mergeCell ref="A11:D11"/>
    <mergeCell ref="E11:P11"/>
    <mergeCell ref="A12:D12"/>
    <mergeCell ref="E12:P12"/>
    <mergeCell ref="A2:B2"/>
    <mergeCell ref="A4:Q4"/>
    <mergeCell ref="A6:Q6"/>
    <mergeCell ref="A9:D9"/>
    <mergeCell ref="E9:P9"/>
    <mergeCell ref="M8:Q8"/>
  </mergeCells>
  <phoneticPr fontId="2"/>
  <conditionalFormatting sqref="E26:P26">
    <cfRule type="cellIs" dxfId="2" priority="7" operator="greaterThan">
      <formula>$E$21</formula>
    </cfRule>
  </conditionalFormatting>
  <conditionalFormatting sqref="E14:P15">
    <cfRule type="cellIs" dxfId="1" priority="4" operator="greaterThan">
      <formula>$E$14</formula>
    </cfRule>
  </conditionalFormatting>
  <conditionalFormatting sqref="E23:P23">
    <cfRule type="cellIs" dxfId="0" priority="3" operator="greaterThan">
      <formula>#REF!</formula>
    </cfRule>
  </conditionalFormatting>
  <dataValidations count="1">
    <dataValidation type="whole" allowBlank="1" showInputMessage="1" showErrorMessage="1" error="期待容量以下の整数値で入力してください" sqref="E26:P26" xr:uid="{28A5287A-C02F-4CEB-8032-DAA852D4B55A}">
      <formula1>0</formula1>
      <formula2>E21</formula2>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8" tint="0.59999389629810485"/>
  </sheetPr>
  <dimension ref="A1:AH96"/>
  <sheetViews>
    <sheetView zoomScale="70" zoomScaleNormal="70" workbookViewId="0">
      <selection activeCell="V17" sqref="V17"/>
    </sheetView>
  </sheetViews>
  <sheetFormatPr defaultColWidth="9" defaultRowHeight="15.75" x14ac:dyDescent="0.25"/>
  <cols>
    <col min="1" max="1" width="29.125" style="1" customWidth="1"/>
    <col min="2" max="2" width="10.75" style="1" customWidth="1"/>
    <col min="3" max="3" width="9.75" style="1" customWidth="1"/>
    <col min="4" max="4" width="13.375" style="1" bestFit="1" customWidth="1"/>
    <col min="5" max="10" width="9.75" style="1" bestFit="1" customWidth="1"/>
    <col min="11" max="11" width="10.625" style="1" bestFit="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bestFit="1" customWidth="1"/>
    <col min="18" max="28" width="10.875" style="1" customWidth="1"/>
    <col min="29" max="29" width="9" style="1"/>
    <col min="30" max="30" width="10.875" style="1" customWidth="1"/>
    <col min="31" max="16384" width="9" style="1"/>
  </cols>
  <sheetData>
    <row r="1" spans="1:34" x14ac:dyDescent="0.25">
      <c r="A1" s="36"/>
      <c r="J1" s="10" t="s">
        <v>35</v>
      </c>
      <c r="L1" s="8"/>
      <c r="M1" s="9" t="s">
        <v>62</v>
      </c>
      <c r="AH1" s="1" t="s">
        <v>115</v>
      </c>
    </row>
    <row r="2" spans="1:34" x14ac:dyDescent="0.25">
      <c r="B2" s="11" t="s">
        <v>26</v>
      </c>
      <c r="C2" s="11" t="s">
        <v>27</v>
      </c>
      <c r="D2" s="11" t="s">
        <v>28</v>
      </c>
      <c r="E2" s="11" t="s">
        <v>29</v>
      </c>
      <c r="F2" s="11" t="s">
        <v>30</v>
      </c>
      <c r="G2" s="11" t="s">
        <v>31</v>
      </c>
      <c r="H2" s="11" t="s">
        <v>32</v>
      </c>
      <c r="I2" s="11" t="s">
        <v>33</v>
      </c>
      <c r="J2" s="11" t="s">
        <v>34</v>
      </c>
      <c r="AH2" s="1" t="s">
        <v>116</v>
      </c>
    </row>
    <row r="3" spans="1:34" x14ac:dyDescent="0.25">
      <c r="A3" s="83" t="s">
        <v>107</v>
      </c>
      <c r="AH3" s="1" t="s">
        <v>117</v>
      </c>
    </row>
    <row r="4" spans="1:34" x14ac:dyDescent="0.25">
      <c r="A4" s="10" t="s">
        <v>11</v>
      </c>
      <c r="B4" s="54">
        <v>5136.7693724859209</v>
      </c>
      <c r="C4" s="54">
        <v>12582.734736969396</v>
      </c>
      <c r="D4" s="54">
        <v>42812.450366376877</v>
      </c>
      <c r="E4" s="54">
        <v>19226.231303462326</v>
      </c>
      <c r="F4" s="54">
        <v>4869.8559662348689</v>
      </c>
      <c r="G4" s="54">
        <v>18677.252542867569</v>
      </c>
      <c r="H4" s="54">
        <v>7941.2375019215988</v>
      </c>
      <c r="I4" s="54">
        <v>4043.165935613682</v>
      </c>
      <c r="J4" s="54">
        <v>12587.213253383588</v>
      </c>
      <c r="M4" s="14"/>
      <c r="N4" s="14"/>
      <c r="O4" s="14"/>
      <c r="P4" s="14"/>
      <c r="Q4" s="14"/>
      <c r="R4" s="14"/>
      <c r="S4" s="14"/>
    </row>
    <row r="5" spans="1:34" x14ac:dyDescent="0.25">
      <c r="A5" s="10" t="s">
        <v>12</v>
      </c>
      <c r="B5" s="54">
        <v>4608.0824778761062</v>
      </c>
      <c r="C5" s="54">
        <v>11765.592368887781</v>
      </c>
      <c r="D5" s="54">
        <v>41433.532423196593</v>
      </c>
      <c r="E5" s="54">
        <v>19308.463482688392</v>
      </c>
      <c r="F5" s="54">
        <v>4448.449286955346</v>
      </c>
      <c r="G5" s="54">
        <v>18978.289379788399</v>
      </c>
      <c r="H5" s="54">
        <v>7842.2442813220596</v>
      </c>
      <c r="I5" s="54">
        <v>4136.5137424547283</v>
      </c>
      <c r="J5" s="54">
        <v>13165.972918793903</v>
      </c>
      <c r="M5" s="14"/>
      <c r="N5" s="14"/>
      <c r="O5" s="14"/>
      <c r="P5" s="14"/>
      <c r="Q5" s="14"/>
      <c r="R5" s="14"/>
      <c r="S5" s="14"/>
      <c r="AH5" s="1" t="s">
        <v>118</v>
      </c>
    </row>
    <row r="6" spans="1:34" x14ac:dyDescent="0.25">
      <c r="A6" s="10" t="s">
        <v>13</v>
      </c>
      <c r="B6" s="54">
        <v>4620.6628801287216</v>
      </c>
      <c r="C6" s="54">
        <v>12573.166958401736</v>
      </c>
      <c r="D6" s="54">
        <v>47467.120916422551</v>
      </c>
      <c r="E6" s="54">
        <v>21487.776232179225</v>
      </c>
      <c r="F6" s="54">
        <v>5089.7190162937504</v>
      </c>
      <c r="G6" s="54">
        <v>21846.573400218898</v>
      </c>
      <c r="H6" s="54">
        <v>8731.2234050730203</v>
      </c>
      <c r="I6" s="54">
        <v>4649.8966800804828</v>
      </c>
      <c r="J6" s="54">
        <v>15038.461365256126</v>
      </c>
      <c r="M6" s="14"/>
      <c r="N6" s="14"/>
      <c r="O6" s="14"/>
      <c r="P6" s="14"/>
      <c r="Q6" s="14"/>
      <c r="R6" s="14"/>
      <c r="S6" s="14"/>
      <c r="AH6" s="1" t="s">
        <v>119</v>
      </c>
    </row>
    <row r="7" spans="1:34" x14ac:dyDescent="0.25">
      <c r="A7" s="10" t="s">
        <v>14</v>
      </c>
      <c r="B7" s="54">
        <v>5139.1466273187179</v>
      </c>
      <c r="C7" s="54">
        <v>14722.667747708281</v>
      </c>
      <c r="D7" s="54">
        <v>58859.241985807814</v>
      </c>
      <c r="E7" s="54">
        <v>25236.87</v>
      </c>
      <c r="F7" s="54">
        <v>5984.4279999999999</v>
      </c>
      <c r="G7" s="54">
        <v>27232.29</v>
      </c>
      <c r="H7" s="54">
        <v>10514.220000000001</v>
      </c>
      <c r="I7" s="54">
        <v>5798.9299999999994</v>
      </c>
      <c r="J7" s="54">
        <v>18636.653999999999</v>
      </c>
      <c r="M7" s="14"/>
      <c r="N7" s="14"/>
      <c r="O7" s="14"/>
      <c r="P7" s="14"/>
      <c r="Q7" s="14"/>
      <c r="R7" s="14"/>
      <c r="S7" s="14"/>
    </row>
    <row r="8" spans="1:34" x14ac:dyDescent="0.25">
      <c r="A8" s="10" t="s">
        <v>15</v>
      </c>
      <c r="B8" s="54">
        <v>5227.29</v>
      </c>
      <c r="C8" s="54">
        <v>15007.958000000001</v>
      </c>
      <c r="D8" s="54">
        <v>58857.856</v>
      </c>
      <c r="E8" s="54">
        <v>25236.87</v>
      </c>
      <c r="F8" s="54">
        <v>5984.4279999999999</v>
      </c>
      <c r="G8" s="54">
        <v>27232.29</v>
      </c>
      <c r="H8" s="54">
        <v>10514.220000000001</v>
      </c>
      <c r="I8" s="54">
        <v>5798.9299999999994</v>
      </c>
      <c r="J8" s="54">
        <v>18636.653999999999</v>
      </c>
      <c r="M8" s="14"/>
      <c r="N8" s="14"/>
      <c r="O8" s="14"/>
      <c r="P8" s="14"/>
      <c r="Q8" s="14"/>
      <c r="R8" s="14"/>
      <c r="S8" s="14"/>
    </row>
    <row r="9" spans="1:34" x14ac:dyDescent="0.25">
      <c r="A9" s="10" t="s">
        <v>16</v>
      </c>
      <c r="B9" s="54">
        <v>4862.1060274632619</v>
      </c>
      <c r="C9" s="54">
        <v>13237.588415435164</v>
      </c>
      <c r="D9" s="54">
        <v>49767.298669551194</v>
      </c>
      <c r="E9" s="54">
        <v>22697.76146639511</v>
      </c>
      <c r="F9" s="54">
        <v>5295.2961846097905</v>
      </c>
      <c r="G9" s="54">
        <v>22988.977457132434</v>
      </c>
      <c r="H9" s="54">
        <v>9387.8371329746351</v>
      </c>
      <c r="I9" s="54">
        <v>4958.8397384305836</v>
      </c>
      <c r="J9" s="54">
        <v>15997.517683570326</v>
      </c>
      <c r="M9" s="14"/>
      <c r="N9" s="14"/>
      <c r="O9" s="14"/>
      <c r="P9" s="14"/>
      <c r="Q9" s="14"/>
      <c r="R9" s="14"/>
      <c r="S9" s="14"/>
    </row>
    <row r="10" spans="1:34" x14ac:dyDescent="0.25">
      <c r="A10" s="10" t="s">
        <v>17</v>
      </c>
      <c r="B10" s="54">
        <v>5048.6565567176185</v>
      </c>
      <c r="C10" s="54">
        <v>11997.802479552651</v>
      </c>
      <c r="D10" s="54">
        <v>42609.084439528531</v>
      </c>
      <c r="E10" s="54">
        <v>20048.613095723016</v>
      </c>
      <c r="F10" s="54">
        <v>4704.961178690708</v>
      </c>
      <c r="G10" s="54">
        <v>19599.230974097041</v>
      </c>
      <c r="H10" s="54">
        <v>8074.5883704842427</v>
      </c>
      <c r="I10" s="54">
        <v>4451.5450905432599</v>
      </c>
      <c r="J10" s="54">
        <v>13896.647047627208</v>
      </c>
      <c r="M10" s="14"/>
      <c r="N10" s="14"/>
      <c r="O10" s="14"/>
      <c r="P10" s="14"/>
      <c r="Q10" s="14"/>
      <c r="R10" s="14"/>
      <c r="S10" s="14"/>
    </row>
    <row r="11" spans="1:34" x14ac:dyDescent="0.25">
      <c r="A11" s="10" t="s">
        <v>18</v>
      </c>
      <c r="B11" s="54">
        <v>5728.398278358809</v>
      </c>
      <c r="C11" s="54">
        <v>13435.358872684099</v>
      </c>
      <c r="D11" s="54">
        <v>44678.215346657016</v>
      </c>
      <c r="E11" s="54">
        <v>20285.050610997965</v>
      </c>
      <c r="F11" s="54">
        <v>5163.0066996467103</v>
      </c>
      <c r="G11" s="54">
        <v>19829.725581904411</v>
      </c>
      <c r="H11" s="54">
        <v>8738.2929208301321</v>
      </c>
      <c r="I11" s="54">
        <v>4463.2110663983913</v>
      </c>
      <c r="J11" s="54">
        <v>14443.610709782424</v>
      </c>
      <c r="M11" s="14"/>
      <c r="N11" s="14"/>
      <c r="O11" s="14"/>
      <c r="P11" s="14"/>
      <c r="Q11" s="14"/>
      <c r="R11" s="14"/>
      <c r="S11" s="14"/>
    </row>
    <row r="12" spans="1:34" x14ac:dyDescent="0.25">
      <c r="A12" s="10" t="s">
        <v>19</v>
      </c>
      <c r="B12" s="54">
        <v>6044.6931617055507</v>
      </c>
      <c r="C12" s="54">
        <v>14646.635025577509</v>
      </c>
      <c r="D12" s="54">
        <v>47832.678391238689</v>
      </c>
      <c r="E12" s="54">
        <v>22194.049368635438</v>
      </c>
      <c r="F12" s="54">
        <v>5807.9744095831966</v>
      </c>
      <c r="G12" s="54">
        <v>23339.688821597956</v>
      </c>
      <c r="H12" s="54">
        <v>10212.170684089162</v>
      </c>
      <c r="I12" s="54">
        <v>5343.8869416498992</v>
      </c>
      <c r="J12" s="54">
        <v>16928.481238307351</v>
      </c>
      <c r="M12" s="14"/>
      <c r="N12" s="14"/>
      <c r="O12" s="14"/>
      <c r="P12" s="14"/>
      <c r="Q12" s="14"/>
      <c r="R12" s="14"/>
      <c r="S12" s="14"/>
    </row>
    <row r="13" spans="1:34" x14ac:dyDescent="0.25">
      <c r="A13" s="10" t="s">
        <v>20</v>
      </c>
      <c r="B13" s="54">
        <v>6258.68</v>
      </c>
      <c r="C13" s="54">
        <v>15366.37</v>
      </c>
      <c r="D13" s="54">
        <v>52274.129114873052</v>
      </c>
      <c r="E13" s="54">
        <v>24075.250468431772</v>
      </c>
      <c r="F13" s="54">
        <v>6327.1080000000002</v>
      </c>
      <c r="G13" s="54">
        <v>25016.74407150675</v>
      </c>
      <c r="H13" s="54">
        <v>10453.604150653344</v>
      </c>
      <c r="I13" s="54">
        <v>5343.8869416498992</v>
      </c>
      <c r="J13" s="54">
        <v>17666.392912283707</v>
      </c>
      <c r="M13" s="14"/>
      <c r="N13" s="14"/>
      <c r="O13" s="14"/>
      <c r="P13" s="14"/>
      <c r="Q13" s="14"/>
      <c r="R13" s="14"/>
      <c r="S13" s="14"/>
    </row>
    <row r="14" spans="1:34" x14ac:dyDescent="0.25">
      <c r="A14" s="10" t="s">
        <v>21</v>
      </c>
      <c r="B14" s="54">
        <v>6220.9187932421564</v>
      </c>
      <c r="C14" s="54">
        <v>15321.880323126759</v>
      </c>
      <c r="D14" s="54">
        <v>52274.771108322813</v>
      </c>
      <c r="E14" s="54">
        <v>24075.250468431772</v>
      </c>
      <c r="F14" s="54">
        <v>6327.1080000000002</v>
      </c>
      <c r="G14" s="54">
        <v>25016.74407150675</v>
      </c>
      <c r="H14" s="54">
        <v>10453.604150653344</v>
      </c>
      <c r="I14" s="54">
        <v>5343.8869416498992</v>
      </c>
      <c r="J14" s="54">
        <v>17666.392912283707</v>
      </c>
      <c r="M14" s="14"/>
      <c r="N14" s="14"/>
      <c r="O14" s="14"/>
      <c r="P14" s="14"/>
      <c r="Q14" s="14"/>
      <c r="R14" s="14"/>
      <c r="S14" s="14"/>
    </row>
    <row r="15" spans="1:34" x14ac:dyDescent="0.25">
      <c r="A15" s="10" t="s">
        <v>22</v>
      </c>
      <c r="B15" s="54">
        <v>5841.6918986323408</v>
      </c>
      <c r="C15" s="54">
        <v>14199.471550114331</v>
      </c>
      <c r="D15" s="54">
        <v>48068.984781029038</v>
      </c>
      <c r="E15" s="54">
        <v>21806.455926680246</v>
      </c>
      <c r="F15" s="54">
        <v>5676.0304831174344</v>
      </c>
      <c r="G15" s="54">
        <v>21825.705698650127</v>
      </c>
      <c r="H15" s="54">
        <v>9404.0173328209057</v>
      </c>
      <c r="I15" s="54">
        <v>4754.9104627766601</v>
      </c>
      <c r="J15" s="54">
        <v>15315.62796505054</v>
      </c>
      <c r="M15" s="14"/>
      <c r="N15" s="14"/>
      <c r="O15" s="14"/>
      <c r="P15" s="14"/>
      <c r="Q15" s="14"/>
      <c r="R15" s="14"/>
      <c r="S15" s="14"/>
    </row>
    <row r="16" spans="1:34" x14ac:dyDescent="0.25">
      <c r="B16" s="2"/>
      <c r="C16" s="2"/>
      <c r="D16" s="2"/>
      <c r="E16" s="2"/>
      <c r="F16" s="2"/>
      <c r="G16" s="2"/>
      <c r="H16" s="2"/>
      <c r="I16" s="2"/>
      <c r="J16" s="2"/>
      <c r="K16" s="2"/>
    </row>
    <row r="17" spans="1:30" x14ac:dyDescent="0.25">
      <c r="A17" s="83" t="s">
        <v>134</v>
      </c>
      <c r="B17" s="53">
        <v>176317.29655661655</v>
      </c>
      <c r="C17" s="2"/>
      <c r="D17" s="2"/>
      <c r="E17" s="2"/>
      <c r="F17" s="2"/>
      <c r="G17" s="2"/>
      <c r="H17" s="2"/>
      <c r="I17" s="2"/>
      <c r="J17" s="2"/>
      <c r="K17" s="2"/>
    </row>
    <row r="19" spans="1:30" x14ac:dyDescent="0.25">
      <c r="A19" s="83" t="s">
        <v>114</v>
      </c>
      <c r="B19" s="17" t="s">
        <v>42</v>
      </c>
      <c r="N19" s="1" t="s">
        <v>63</v>
      </c>
    </row>
    <row r="20" spans="1:30" x14ac:dyDescent="0.25">
      <c r="A20" s="10" t="s">
        <v>11</v>
      </c>
      <c r="B20" s="55">
        <v>1.6101913923939955E-2</v>
      </c>
      <c r="C20" s="55">
        <v>3.8523598917036023E-2</v>
      </c>
      <c r="D20" s="55">
        <v>2.2331020979197293E-2</v>
      </c>
      <c r="E20" s="55">
        <v>9.0046763092083565E-2</v>
      </c>
      <c r="F20" s="55">
        <v>0.12832286782196511</v>
      </c>
      <c r="G20" s="55">
        <v>8.5763696114365684E-2</v>
      </c>
      <c r="H20" s="55">
        <v>6.3675264008929547E-2</v>
      </c>
      <c r="I20" s="55">
        <v>8.6347955559511275E-2</v>
      </c>
      <c r="J20" s="55">
        <v>1.4817663328630635E-2</v>
      </c>
      <c r="N20" s="66" t="e">
        <f>HLOOKUP('入力(太陽光)'!$E$13,$B$2:$J$31,ROW()-1,0)</f>
        <v>#N/A</v>
      </c>
      <c r="Q20" s="46"/>
      <c r="R20" s="46"/>
      <c r="S20" s="46"/>
      <c r="T20" s="46"/>
      <c r="U20" s="46"/>
      <c r="V20" s="46"/>
      <c r="W20" s="46"/>
    </row>
    <row r="21" spans="1:30" x14ac:dyDescent="0.25">
      <c r="A21" s="10" t="s">
        <v>12</v>
      </c>
      <c r="B21" s="55">
        <v>3.8201905410383014E-2</v>
      </c>
      <c r="C21" s="55">
        <v>0.12177297171748372</v>
      </c>
      <c r="D21" s="55">
        <v>9.1484007044176571E-2</v>
      </c>
      <c r="E21" s="55">
        <v>0.11146168141632604</v>
      </c>
      <c r="F21" s="55">
        <v>0.20691600733395571</v>
      </c>
      <c r="G21" s="55">
        <v>0.12091827288288316</v>
      </c>
      <c r="H21" s="55">
        <v>0.14021264437186315</v>
      </c>
      <c r="I21" s="55">
        <v>0.18806280583243001</v>
      </c>
      <c r="J21" s="55">
        <v>4.1610089131172701E-2</v>
      </c>
      <c r="N21" s="66" t="e">
        <f>HLOOKUP('入力(太陽光)'!$E$13,$B$2:$J$31,ROW()-1,0)</f>
        <v>#N/A</v>
      </c>
      <c r="Q21" s="46"/>
      <c r="R21" s="46"/>
      <c r="S21" s="46"/>
      <c r="T21" s="46"/>
      <c r="U21" s="46"/>
      <c r="V21" s="46"/>
      <c r="W21" s="46"/>
    </row>
    <row r="22" spans="1:30" x14ac:dyDescent="0.25">
      <c r="A22" s="10" t="s">
        <v>13</v>
      </c>
      <c r="B22" s="55">
        <v>5.9274903211366969E-2</v>
      </c>
      <c r="C22" s="55">
        <v>0.16942953864617372</v>
      </c>
      <c r="D22" s="55">
        <v>0.14811298501663214</v>
      </c>
      <c r="E22" s="55">
        <v>0.18246663944791125</v>
      </c>
      <c r="F22" s="55">
        <v>0.24355125882632564</v>
      </c>
      <c r="G22" s="55">
        <v>0.181737559792986</v>
      </c>
      <c r="H22" s="55">
        <v>0.17265192317233535</v>
      </c>
      <c r="I22" s="55">
        <v>0.19449860311387465</v>
      </c>
      <c r="J22" s="55">
        <v>7.6658175996275849E-2</v>
      </c>
      <c r="N22" s="66" t="e">
        <f>HLOOKUP('入力(太陽光)'!$E$13,$B$2:$J$31,ROW()-1,0)</f>
        <v>#N/A</v>
      </c>
      <c r="Q22" s="46"/>
      <c r="R22" s="46"/>
      <c r="S22" s="46"/>
      <c r="T22" s="46"/>
      <c r="U22" s="46"/>
      <c r="V22" s="46"/>
      <c r="W22" s="46"/>
    </row>
    <row r="23" spans="1:30" x14ac:dyDescent="0.25">
      <c r="A23" s="10" t="s">
        <v>14</v>
      </c>
      <c r="B23" s="55">
        <v>7.8894237165603967E-2</v>
      </c>
      <c r="C23" s="55">
        <v>0.16994326659020056</v>
      </c>
      <c r="D23" s="55">
        <v>0.20358320407951724</v>
      </c>
      <c r="E23" s="55">
        <v>0.22234114184259904</v>
      </c>
      <c r="F23" s="55">
        <v>0.27820037344795223</v>
      </c>
      <c r="G23" s="55">
        <v>0.2257765050086451</v>
      </c>
      <c r="H23" s="55">
        <v>0.25655398879914443</v>
      </c>
      <c r="I23" s="55">
        <v>0.29024926532543455</v>
      </c>
      <c r="J23" s="55">
        <v>0.10304112475809102</v>
      </c>
      <c r="N23" s="66" t="e">
        <f>HLOOKUP('入力(太陽光)'!$E$13,$B$2:$J$31,ROW()-1,0)</f>
        <v>#N/A</v>
      </c>
      <c r="Q23" s="46"/>
      <c r="R23" s="46"/>
      <c r="S23" s="46"/>
      <c r="T23" s="46"/>
      <c r="U23" s="46"/>
      <c r="V23" s="46"/>
      <c r="W23" s="46"/>
    </row>
    <row r="24" spans="1:30" x14ac:dyDescent="0.25">
      <c r="A24" s="10" t="s">
        <v>15</v>
      </c>
      <c r="B24" s="55">
        <v>8.2278473520521062E-2</v>
      </c>
      <c r="C24" s="55">
        <v>0.21932766204706922</v>
      </c>
      <c r="D24" s="55">
        <v>0.2293918721629758</v>
      </c>
      <c r="E24" s="55">
        <v>0.2737647623390711</v>
      </c>
      <c r="F24" s="55">
        <v>0.31149432069990624</v>
      </c>
      <c r="G24" s="55">
        <v>0.25632150919362184</v>
      </c>
      <c r="H24" s="55">
        <v>0.26807367967315726</v>
      </c>
      <c r="I24" s="55">
        <v>0.31418037028929136</v>
      </c>
      <c r="J24" s="55">
        <v>0.11418139188231427</v>
      </c>
      <c r="N24" s="66" t="e">
        <f>HLOOKUP('入力(太陽光)'!$E$13,$B$2:$J$31,ROW()-1,0)</f>
        <v>#N/A</v>
      </c>
      <c r="Q24" s="46"/>
      <c r="R24" s="46"/>
      <c r="S24" s="46"/>
      <c r="T24" s="46"/>
      <c r="U24" s="46"/>
      <c r="V24" s="46"/>
      <c r="W24" s="46"/>
    </row>
    <row r="25" spans="1:30" x14ac:dyDescent="0.25">
      <c r="A25" s="10" t="s">
        <v>16</v>
      </c>
      <c r="B25" s="55">
        <v>5.4617970130940351E-2</v>
      </c>
      <c r="C25" s="55">
        <v>0.13728852178478318</v>
      </c>
      <c r="D25" s="55">
        <v>0.14293342605203652</v>
      </c>
      <c r="E25" s="55">
        <v>0.15277584809691458</v>
      </c>
      <c r="F25" s="55">
        <v>0.20534935302591256</v>
      </c>
      <c r="G25" s="55">
        <v>0.15747807551893028</v>
      </c>
      <c r="H25" s="55">
        <v>0.15819301223892621</v>
      </c>
      <c r="I25" s="55">
        <v>0.19806538398506662</v>
      </c>
      <c r="J25" s="55">
        <v>8.2668923751446216E-2</v>
      </c>
      <c r="N25" s="66" t="e">
        <f>HLOOKUP('入力(太陽光)'!$E$13,$B$2:$J$31,ROW()-1,0)</f>
        <v>#N/A</v>
      </c>
      <c r="Q25" s="46"/>
      <c r="R25" s="46"/>
      <c r="S25" s="46"/>
      <c r="T25" s="46"/>
      <c r="U25" s="46"/>
      <c r="V25" s="46"/>
      <c r="W25" s="46"/>
    </row>
    <row r="26" spans="1:30" x14ac:dyDescent="0.25">
      <c r="A26" s="10" t="s">
        <v>17</v>
      </c>
      <c r="B26" s="55">
        <v>7.278580467315175E-3</v>
      </c>
      <c r="C26" s="55">
        <v>8.9394727430007231E-2</v>
      </c>
      <c r="D26" s="55">
        <v>0.1019048163007738</v>
      </c>
      <c r="E26" s="55">
        <v>0.12028424649218122</v>
      </c>
      <c r="F26" s="55">
        <v>0.1565216381232232</v>
      </c>
      <c r="G26" s="55">
        <v>0.12564930699737298</v>
      </c>
      <c r="H26" s="55">
        <v>0.13217425026801866</v>
      </c>
      <c r="I26" s="55">
        <v>0.16623113407273521</v>
      </c>
      <c r="J26" s="55">
        <v>5.3099591572920608E-2</v>
      </c>
      <c r="N26" s="66" t="e">
        <f>HLOOKUP('入力(太陽光)'!$E$13,$B$2:$J$31,ROW()-1,0)</f>
        <v>#N/A</v>
      </c>
      <c r="Q26" s="46"/>
      <c r="R26" s="46"/>
      <c r="S26" s="46"/>
      <c r="T26" s="46"/>
      <c r="U26" s="46"/>
      <c r="V26" s="46"/>
      <c r="W26" s="46"/>
    </row>
    <row r="27" spans="1:30" x14ac:dyDescent="0.25">
      <c r="A27" s="10" t="s">
        <v>18</v>
      </c>
      <c r="B27" s="55">
        <v>4.4369887297922538E-3</v>
      </c>
      <c r="C27" s="55">
        <v>1.2928890294680577E-2</v>
      </c>
      <c r="D27" s="55">
        <v>5.9488350267168184E-3</v>
      </c>
      <c r="E27" s="55">
        <v>5.8364738484404021E-3</v>
      </c>
      <c r="F27" s="55">
        <v>9.7138242241487684E-3</v>
      </c>
      <c r="G27" s="55">
        <v>4.5590976136022946E-3</v>
      </c>
      <c r="H27" s="55">
        <v>5.1970888023960332E-3</v>
      </c>
      <c r="I27" s="55">
        <v>7.6468567950446981E-3</v>
      </c>
      <c r="J27" s="55">
        <v>1.5380736051377006E-3</v>
      </c>
      <c r="N27" s="66" t="e">
        <f>HLOOKUP('入力(太陽光)'!$E$13,$B$2:$J$31,ROW()-1,0)</f>
        <v>#N/A</v>
      </c>
      <c r="Q27" s="46"/>
      <c r="R27" s="46"/>
      <c r="S27" s="46"/>
      <c r="T27" s="46"/>
      <c r="U27" s="46"/>
      <c r="V27" s="46"/>
      <c r="W27" s="46"/>
    </row>
    <row r="28" spans="1:30" x14ac:dyDescent="0.25">
      <c r="A28" s="10" t="s">
        <v>19</v>
      </c>
      <c r="B28" s="55">
        <v>6.0169932660164918E-3</v>
      </c>
      <c r="C28" s="55">
        <v>7.1557584802686824E-3</v>
      </c>
      <c r="D28" s="55">
        <v>5.0389378134069393E-3</v>
      </c>
      <c r="E28" s="55">
        <v>6.879538719030312E-2</v>
      </c>
      <c r="F28" s="55">
        <v>3.203485979340373E-2</v>
      </c>
      <c r="G28" s="55">
        <v>5.0007248280469881E-2</v>
      </c>
      <c r="H28" s="55">
        <v>5.0821519739884871E-2</v>
      </c>
      <c r="I28" s="55">
        <v>8.1191937933608058E-2</v>
      </c>
      <c r="J28" s="55">
        <v>9.8197638266882305E-3</v>
      </c>
      <c r="N28" s="66" t="e">
        <f>HLOOKUP('入力(太陽光)'!$E$13,$B$2:$J$31,ROW()-1,0)</f>
        <v>#N/A</v>
      </c>
      <c r="Q28" s="46"/>
      <c r="R28" s="46"/>
      <c r="S28" s="46"/>
      <c r="T28" s="46"/>
      <c r="U28" s="46"/>
      <c r="V28" s="46"/>
      <c r="W28" s="46"/>
    </row>
    <row r="29" spans="1:30" x14ac:dyDescent="0.25">
      <c r="A29" s="10" t="s">
        <v>20</v>
      </c>
      <c r="B29" s="55">
        <v>1.0817050090150403E-2</v>
      </c>
      <c r="C29" s="55">
        <v>3.9206793183684606E-2</v>
      </c>
      <c r="D29" s="55">
        <v>2.1582866216416228E-2</v>
      </c>
      <c r="E29" s="55">
        <v>5.6932639083375036E-2</v>
      </c>
      <c r="F29" s="55">
        <v>2.312690237250644E-2</v>
      </c>
      <c r="G29" s="55">
        <v>3.6338482342787193E-2</v>
      </c>
      <c r="H29" s="55">
        <v>4.2679919447441775E-2</v>
      </c>
      <c r="I29" s="55">
        <v>5.8576444692310138E-2</v>
      </c>
      <c r="J29" s="55">
        <v>2.0172448141909233E-2</v>
      </c>
      <c r="N29" s="66" t="e">
        <f>HLOOKUP('入力(太陽光)'!$E$13,$B$2:$J$31,ROW()-1,0)</f>
        <v>#N/A</v>
      </c>
      <c r="Q29" s="46"/>
      <c r="R29" s="46"/>
      <c r="S29" s="46"/>
      <c r="T29" s="46"/>
      <c r="U29" s="46"/>
      <c r="V29" s="46"/>
      <c r="W29" s="46"/>
    </row>
    <row r="30" spans="1:30" x14ac:dyDescent="0.25">
      <c r="A30" s="10" t="s">
        <v>21</v>
      </c>
      <c r="B30" s="55">
        <v>1.0373784692849166E-2</v>
      </c>
      <c r="C30" s="55">
        <v>1.2071294426316151E-2</v>
      </c>
      <c r="D30" s="55">
        <v>9.2957978890374458E-3</v>
      </c>
      <c r="E30" s="55">
        <v>3.0640651975677762E-2</v>
      </c>
      <c r="F30" s="55">
        <v>1.7282572982985276E-2</v>
      </c>
      <c r="G30" s="55">
        <v>3.3417554018902534E-2</v>
      </c>
      <c r="H30" s="55">
        <v>2.8193456738589466E-2</v>
      </c>
      <c r="I30" s="55">
        <v>4.0887574242128209E-2</v>
      </c>
      <c r="J30" s="55">
        <v>9.844005066101242E-3</v>
      </c>
      <c r="N30" s="66" t="e">
        <f>HLOOKUP('入力(太陽光)'!$E$13,$B$2:$J$31,ROW()-1,0)</f>
        <v>#N/A</v>
      </c>
      <c r="Q30" s="1" t="s">
        <v>78</v>
      </c>
    </row>
    <row r="31" spans="1:30" x14ac:dyDescent="0.25">
      <c r="A31" s="10" t="s">
        <v>22</v>
      </c>
      <c r="B31" s="55">
        <v>1.0794028675536796E-2</v>
      </c>
      <c r="C31" s="55">
        <v>1.9146662669759756E-2</v>
      </c>
      <c r="D31" s="55">
        <v>1.040267947086753E-2</v>
      </c>
      <c r="E31" s="55">
        <v>2.1948073651005318E-2</v>
      </c>
      <c r="F31" s="55">
        <v>4.4650128667256518E-2</v>
      </c>
      <c r="G31" s="55">
        <v>2.5211795736729672E-2</v>
      </c>
      <c r="H31" s="55">
        <v>2.5825610598800917E-2</v>
      </c>
      <c r="I31" s="55">
        <v>4.0810059812261205E-2</v>
      </c>
      <c r="J31" s="55">
        <v>8.7198678411058543E-3</v>
      </c>
      <c r="N31" s="66" t="e">
        <f>HLOOKUP('入力(太陽光)'!$E$13,$B$2:$J$31,ROW()-1,0)</f>
        <v>#N/A</v>
      </c>
      <c r="Z31" s="10" t="s">
        <v>35</v>
      </c>
    </row>
    <row r="32" spans="1:30" x14ac:dyDescent="0.25">
      <c r="A32" s="10"/>
      <c r="B32" s="10"/>
      <c r="C32" s="10"/>
      <c r="D32" s="10"/>
      <c r="E32" s="10"/>
      <c r="F32" s="10"/>
      <c r="G32" s="10"/>
      <c r="H32" s="10"/>
      <c r="I32" s="10"/>
      <c r="J32" s="10"/>
      <c r="N32" s="1" t="s">
        <v>63</v>
      </c>
      <c r="Q32" s="10"/>
      <c r="R32" s="11" t="s">
        <v>26</v>
      </c>
      <c r="S32" s="11" t="s">
        <v>27</v>
      </c>
      <c r="T32" s="11" t="s">
        <v>28</v>
      </c>
      <c r="U32" s="11" t="s">
        <v>29</v>
      </c>
      <c r="V32" s="11" t="s">
        <v>30</v>
      </c>
      <c r="W32" s="11" t="s">
        <v>31</v>
      </c>
      <c r="X32" s="11" t="s">
        <v>32</v>
      </c>
      <c r="Y32" s="11" t="s">
        <v>33</v>
      </c>
      <c r="Z32" s="11" t="s">
        <v>34</v>
      </c>
      <c r="AD32" s="1" t="s">
        <v>63</v>
      </c>
    </row>
    <row r="33" spans="1:30" x14ac:dyDescent="0.25">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x14ac:dyDescent="0.25">
      <c r="A34" s="10" t="s">
        <v>11</v>
      </c>
      <c r="B34" s="56">
        <f>IF('入力(太陽光)'!$E$13=B$2,B20*'入力(太陽光)'!$E$15/1000,0)</f>
        <v>0</v>
      </c>
      <c r="C34" s="56">
        <f>IF('入力(太陽光)'!$E$13=C$2,C20*'入力(太陽光)'!$E$15/1000,0)</f>
        <v>0</v>
      </c>
      <c r="D34" s="56">
        <f>IF('入力(太陽光)'!$E$13=D$2,D20*'入力(太陽光)'!$E$15/1000,0)</f>
        <v>0</v>
      </c>
      <c r="E34" s="56">
        <f>IF('入力(太陽光)'!$E$13=E$2,E20*'入力(太陽光)'!$E$15/1000,0)</f>
        <v>0</v>
      </c>
      <c r="F34" s="56">
        <f>IF('入力(太陽光)'!$E$13=F$2,F20*'入力(太陽光)'!$E$15/1000,0)</f>
        <v>0</v>
      </c>
      <c r="G34" s="56">
        <f>IF('入力(太陽光)'!$E$13=G$2,G20*'入力(太陽光)'!$E$15/1000,0)</f>
        <v>0</v>
      </c>
      <c r="H34" s="56">
        <f>IF('入力(太陽光)'!$E$13=H$2,H20*'入力(太陽光)'!$E$15/1000,0)</f>
        <v>0</v>
      </c>
      <c r="I34" s="56">
        <f>IF('入力(太陽光)'!$E$13=I$2,I20*'入力(太陽光)'!$E$15/1000,0)</f>
        <v>0</v>
      </c>
      <c r="J34" s="57">
        <f>IF('入力(太陽光)'!$E$13=J$2,J20*'入力(太陽光)'!$E$15/1000,0)</f>
        <v>0</v>
      </c>
      <c r="K34" s="58">
        <f>SUM(B34:J34)</f>
        <v>0</v>
      </c>
      <c r="L34" s="59">
        <f>MIN($K$34:$K$45)</f>
        <v>0</v>
      </c>
      <c r="N34" s="65">
        <f>K34*1000</f>
        <v>0</v>
      </c>
      <c r="Q34" s="10" t="s">
        <v>11</v>
      </c>
      <c r="R34" s="56">
        <f>IF('入力(太陽光)'!$E$13=B$2,B20*'入力(太陽光)'!$E$23/1000,0)</f>
        <v>0</v>
      </c>
      <c r="S34" s="56">
        <f>IF('入力(太陽光)'!$E$13=C$2,C20*'入力(太陽光)'!$E$23/1000,0)</f>
        <v>0</v>
      </c>
      <c r="T34" s="56">
        <f>IF('入力(太陽光)'!$E$13=D$2,D20*'入力(太陽光)'!$E$23/1000,0)</f>
        <v>0</v>
      </c>
      <c r="U34" s="56">
        <f>IF('入力(太陽光)'!$E$13=E$2,E20*'入力(太陽光)'!$E$23/1000,0)</f>
        <v>0</v>
      </c>
      <c r="V34" s="56">
        <f>IF('入力(太陽光)'!$E$13=F$2,F20*'入力(太陽光)'!$E$23/1000,0)</f>
        <v>0</v>
      </c>
      <c r="W34" s="56">
        <f>IF('入力(太陽光)'!$E$13=G$2,G20*'入力(太陽光)'!$E$23/1000,0)</f>
        <v>0</v>
      </c>
      <c r="X34" s="56">
        <f>IF('入力(太陽光)'!$E$13=H$2,H20*'入力(太陽光)'!$E$23/1000,0)</f>
        <v>0</v>
      </c>
      <c r="Y34" s="56">
        <f>IF('入力(太陽光)'!$E$13=I$2,I20*'入力(太陽光)'!$E$23/1000,0)</f>
        <v>0</v>
      </c>
      <c r="Z34" s="57">
        <f>IF('入力(太陽光)'!$E$13=J$2,J20*'入力(太陽光)'!$E$23/1000,0)</f>
        <v>0</v>
      </c>
      <c r="AA34" s="58">
        <f>SUM(R34:Z34)</f>
        <v>0</v>
      </c>
      <c r="AB34" s="59">
        <f>MIN($AA$34:$AA$45)</f>
        <v>0</v>
      </c>
      <c r="AD34" s="65">
        <f>AA34*1000</f>
        <v>0</v>
      </c>
    </row>
    <row r="35" spans="1:30" x14ac:dyDescent="0.25">
      <c r="A35" s="10" t="s">
        <v>12</v>
      </c>
      <c r="B35" s="56">
        <f>IF('入力(太陽光)'!$E$13=B$2,B21*'入力(太陽光)'!$E$15/1000,0)</f>
        <v>0</v>
      </c>
      <c r="C35" s="56">
        <f>IF('入力(太陽光)'!$E$13=C$2,C21*'入力(太陽光)'!$E$15/1000,0)</f>
        <v>0</v>
      </c>
      <c r="D35" s="56">
        <f>IF('入力(太陽光)'!$E$13=D$2,D21*'入力(太陽光)'!$E$15/1000,0)</f>
        <v>0</v>
      </c>
      <c r="E35" s="56">
        <f>IF('入力(太陽光)'!$E$13=E$2,E21*'入力(太陽光)'!$E$15/1000,0)</f>
        <v>0</v>
      </c>
      <c r="F35" s="56">
        <f>IF('入力(太陽光)'!$E$13=F$2,F21*'入力(太陽光)'!$E$15/1000,0)</f>
        <v>0</v>
      </c>
      <c r="G35" s="56">
        <f>IF('入力(太陽光)'!$E$13=G$2,G21*'入力(太陽光)'!$E$15/1000,0)</f>
        <v>0</v>
      </c>
      <c r="H35" s="56">
        <f>IF('入力(太陽光)'!$E$13=H$2,H21*'入力(太陽光)'!$E$15/1000,0)</f>
        <v>0</v>
      </c>
      <c r="I35" s="56">
        <f>IF('入力(太陽光)'!$E$13=I$2,I21*'入力(太陽光)'!$E$15/1000,0)</f>
        <v>0</v>
      </c>
      <c r="J35" s="57">
        <f>IF('入力(太陽光)'!$E$13=J$2,J21*'入力(太陽光)'!$E$15/1000,0)</f>
        <v>0</v>
      </c>
      <c r="K35" s="58">
        <f t="shared" ref="K35:K45" si="0">SUM(B35:J35)</f>
        <v>0</v>
      </c>
      <c r="L35" s="59">
        <f t="shared" ref="L35:L45" si="1">MIN($K$34:$K$45)</f>
        <v>0</v>
      </c>
      <c r="N35" s="65">
        <f t="shared" ref="N35:N45" si="2">K35*1000</f>
        <v>0</v>
      </c>
      <c r="Q35" s="10" t="s">
        <v>12</v>
      </c>
      <c r="R35" s="56">
        <f>IF('入力(太陽光)'!$E$13=B$2,B21*'入力(太陽光)'!$F$23/1000,0)</f>
        <v>0</v>
      </c>
      <c r="S35" s="56">
        <f>IF('入力(太陽光)'!$E$13=C$2,C21*'入力(太陽光)'!$F$23/1000,0)</f>
        <v>0</v>
      </c>
      <c r="T35" s="56">
        <f>IF('入力(太陽光)'!$E$13=D$2,D21*'入力(太陽光)'!$F$23/1000,0)</f>
        <v>0</v>
      </c>
      <c r="U35" s="56">
        <f>IF('入力(太陽光)'!$E$13=E$2,E21*'入力(太陽光)'!$F$23/1000,0)</f>
        <v>0</v>
      </c>
      <c r="V35" s="56">
        <f>IF('入力(太陽光)'!$E$13=F$2,F21*'入力(太陽光)'!$F$23/1000,0)</f>
        <v>0</v>
      </c>
      <c r="W35" s="56">
        <f>IF('入力(太陽光)'!$E$13=G$2,G21*'入力(太陽光)'!$F$23/1000,0)</f>
        <v>0</v>
      </c>
      <c r="X35" s="56">
        <f>IF('入力(太陽光)'!$E$13=H$2,H21*'入力(太陽光)'!$F$23/1000,0)</f>
        <v>0</v>
      </c>
      <c r="Y35" s="56">
        <f>IF('入力(太陽光)'!$E$13=I$2,I21*'入力(太陽光)'!$F$23/1000,0)</f>
        <v>0</v>
      </c>
      <c r="Z35" s="57">
        <f>IF('入力(太陽光)'!$E$13=J$2,J21*'入力(太陽光)'!$F$23/1000,0)</f>
        <v>0</v>
      </c>
      <c r="AA35" s="58">
        <f t="shared" ref="AA35:AA44" si="3">SUM(R35:Z35)</f>
        <v>0</v>
      </c>
      <c r="AB35" s="59">
        <f t="shared" ref="AB35:AB45" si="4">MIN($AA$34:$AA$45)</f>
        <v>0</v>
      </c>
      <c r="AD35" s="65">
        <f t="shared" ref="AD35:AD45" si="5">AA35*1000</f>
        <v>0</v>
      </c>
    </row>
    <row r="36" spans="1:30" x14ac:dyDescent="0.25">
      <c r="A36" s="10" t="s">
        <v>13</v>
      </c>
      <c r="B36" s="56">
        <f>IF('入力(太陽光)'!$E$13=B$2,B22*'入力(太陽光)'!$E$15/1000,0)</f>
        <v>0</v>
      </c>
      <c r="C36" s="56">
        <f>IF('入力(太陽光)'!$E$13=C$2,C22*'入力(太陽光)'!$E$15/1000,0)</f>
        <v>0</v>
      </c>
      <c r="D36" s="56">
        <f>IF('入力(太陽光)'!$E$13=D$2,D22*'入力(太陽光)'!$E$15/1000,0)</f>
        <v>0</v>
      </c>
      <c r="E36" s="56">
        <f>IF('入力(太陽光)'!$E$13=E$2,E22*'入力(太陽光)'!$E$15/1000,0)</f>
        <v>0</v>
      </c>
      <c r="F36" s="56">
        <f>IF('入力(太陽光)'!$E$13=F$2,F22*'入力(太陽光)'!$E$15/1000,0)</f>
        <v>0</v>
      </c>
      <c r="G36" s="56">
        <f>IF('入力(太陽光)'!$E$13=G$2,G22*'入力(太陽光)'!$E$15/1000,0)</f>
        <v>0</v>
      </c>
      <c r="H36" s="56">
        <f>IF('入力(太陽光)'!$E$13=H$2,H22*'入力(太陽光)'!$E$15/1000,0)</f>
        <v>0</v>
      </c>
      <c r="I36" s="56">
        <f>IF('入力(太陽光)'!$E$13=I$2,I22*'入力(太陽光)'!$E$15/1000,0)</f>
        <v>0</v>
      </c>
      <c r="J36" s="57">
        <f>IF('入力(太陽光)'!$E$13=J$2,J22*'入力(太陽光)'!$E$15/1000,0)</f>
        <v>0</v>
      </c>
      <c r="K36" s="58">
        <f t="shared" si="0"/>
        <v>0</v>
      </c>
      <c r="L36" s="59">
        <f t="shared" si="1"/>
        <v>0</v>
      </c>
      <c r="N36" s="65">
        <f t="shared" si="2"/>
        <v>0</v>
      </c>
      <c r="Q36" s="10" t="s">
        <v>13</v>
      </c>
      <c r="R36" s="56">
        <f>IF('入力(太陽光)'!$E$13=B$2,B22*'入力(太陽光)'!$G$23/1000,0)</f>
        <v>0</v>
      </c>
      <c r="S36" s="56">
        <f>IF('入力(太陽光)'!$E$13=C$2,C22*'入力(太陽光)'!$G$23/1000,0)</f>
        <v>0</v>
      </c>
      <c r="T36" s="56">
        <f>IF('入力(太陽光)'!$E$13=D$2,D22*'入力(太陽光)'!$G$23/1000,0)</f>
        <v>0</v>
      </c>
      <c r="U36" s="56">
        <f>IF('入力(太陽光)'!$E$13=E$2,E22*'入力(太陽光)'!$G$23/1000,0)</f>
        <v>0</v>
      </c>
      <c r="V36" s="56">
        <f>IF('入力(太陽光)'!$E$13=F$2,F22*'入力(太陽光)'!$G$23/1000,0)</f>
        <v>0</v>
      </c>
      <c r="W36" s="56">
        <f>IF('入力(太陽光)'!$E$13=G$2,G22*'入力(太陽光)'!$G$23/1000,0)</f>
        <v>0</v>
      </c>
      <c r="X36" s="56">
        <f>IF('入力(太陽光)'!$E$13=H$2,H22*'入力(太陽光)'!$G$23/1000,0)</f>
        <v>0</v>
      </c>
      <c r="Y36" s="56">
        <f>IF('入力(太陽光)'!$E$13=I$2,I22*'入力(太陽光)'!$G$23/1000,0)</f>
        <v>0</v>
      </c>
      <c r="Z36" s="57">
        <f>IF('入力(太陽光)'!$E$13=J$2,J22*'入力(太陽光)'!$G$23/1000,0)</f>
        <v>0</v>
      </c>
      <c r="AA36" s="58">
        <f t="shared" si="3"/>
        <v>0</v>
      </c>
      <c r="AB36" s="59">
        <f>MIN($AA$34:$AA$45)</f>
        <v>0</v>
      </c>
      <c r="AD36" s="65">
        <f t="shared" si="5"/>
        <v>0</v>
      </c>
    </row>
    <row r="37" spans="1:30" x14ac:dyDescent="0.25">
      <c r="A37" s="10" t="s">
        <v>14</v>
      </c>
      <c r="B37" s="56">
        <f>IF('入力(太陽光)'!$E$13=B$2,B23*'入力(太陽光)'!$E$15/1000,0)</f>
        <v>0</v>
      </c>
      <c r="C37" s="56">
        <f>IF('入力(太陽光)'!$E$13=C$2,C23*'入力(太陽光)'!$E$15/1000,0)</f>
        <v>0</v>
      </c>
      <c r="D37" s="56">
        <f>IF('入力(太陽光)'!$E$13=D$2,D23*'入力(太陽光)'!$E$15/1000,0)</f>
        <v>0</v>
      </c>
      <c r="E37" s="56">
        <f>IF('入力(太陽光)'!$E$13=E$2,E23*'入力(太陽光)'!$E$15/1000,0)</f>
        <v>0</v>
      </c>
      <c r="F37" s="56">
        <f>IF('入力(太陽光)'!$E$13=F$2,F23*'入力(太陽光)'!$E$15/1000,0)</f>
        <v>0</v>
      </c>
      <c r="G37" s="56">
        <f>IF('入力(太陽光)'!$E$13=G$2,G23*'入力(太陽光)'!$E$15/1000,0)</f>
        <v>0</v>
      </c>
      <c r="H37" s="56">
        <f>IF('入力(太陽光)'!$E$13=H$2,H23*'入力(太陽光)'!$E$15/1000,0)</f>
        <v>0</v>
      </c>
      <c r="I37" s="56">
        <f>IF('入力(太陽光)'!$E$13=I$2,I23*'入力(太陽光)'!$E$15/1000,0)</f>
        <v>0</v>
      </c>
      <c r="J37" s="57">
        <f>IF('入力(太陽光)'!$E$13=J$2,J23*'入力(太陽光)'!$E$15/1000,0)</f>
        <v>0</v>
      </c>
      <c r="K37" s="58">
        <f t="shared" si="0"/>
        <v>0</v>
      </c>
      <c r="L37" s="59">
        <f t="shared" si="1"/>
        <v>0</v>
      </c>
      <c r="N37" s="65">
        <f t="shared" si="2"/>
        <v>0</v>
      </c>
      <c r="Q37" s="10" t="s">
        <v>14</v>
      </c>
      <c r="R37" s="56">
        <f>IF('入力(太陽光)'!$E$13=B$2,B23*'入力(太陽光)'!$H$23/1000,0)</f>
        <v>0</v>
      </c>
      <c r="S37" s="56">
        <f>IF('入力(太陽光)'!$E$13=C$2,C23*'入力(太陽光)'!$H$23/1000,0)</f>
        <v>0</v>
      </c>
      <c r="T37" s="56">
        <f>IF('入力(太陽光)'!$E$13=D$2,D23*'入力(太陽光)'!$H$23/1000,0)</f>
        <v>0</v>
      </c>
      <c r="U37" s="56">
        <f>IF('入力(太陽光)'!$E$13=E$2,E23*'入力(太陽光)'!$H$23/1000,0)</f>
        <v>0</v>
      </c>
      <c r="V37" s="56">
        <f>IF('入力(太陽光)'!$E$13=F$2,F23*'入力(太陽光)'!$H$23/1000,0)</f>
        <v>0</v>
      </c>
      <c r="W37" s="56">
        <f>IF('入力(太陽光)'!$E$13=G$2,G23*'入力(太陽光)'!$H$23/1000,0)</f>
        <v>0</v>
      </c>
      <c r="X37" s="56">
        <f>IF('入力(太陽光)'!$E$13=H$2,H23*'入力(太陽光)'!$H$23/1000,0)</f>
        <v>0</v>
      </c>
      <c r="Y37" s="56">
        <f>IF('入力(太陽光)'!$E$13=I$2,I23*'入力(太陽光)'!$H$23/1000,0)</f>
        <v>0</v>
      </c>
      <c r="Z37" s="57">
        <f>IF('入力(太陽光)'!$E$13=J$2,J23*'入力(太陽光)'!$H$23/1000,0)</f>
        <v>0</v>
      </c>
      <c r="AA37" s="58">
        <f t="shared" si="3"/>
        <v>0</v>
      </c>
      <c r="AB37" s="59">
        <f t="shared" si="4"/>
        <v>0</v>
      </c>
      <c r="AD37" s="65">
        <f t="shared" si="5"/>
        <v>0</v>
      </c>
    </row>
    <row r="38" spans="1:30" x14ac:dyDescent="0.25">
      <c r="A38" s="10" t="s">
        <v>15</v>
      </c>
      <c r="B38" s="56">
        <f>IF('入力(太陽光)'!$E$13=B$2,B24*'入力(太陽光)'!$E$15/1000,0)</f>
        <v>0</v>
      </c>
      <c r="C38" s="56">
        <f>IF('入力(太陽光)'!$E$13=C$2,C24*'入力(太陽光)'!$E$15/1000,0)</f>
        <v>0</v>
      </c>
      <c r="D38" s="56">
        <f>IF('入力(太陽光)'!$E$13=D$2,D24*'入力(太陽光)'!$E$15/1000,0)</f>
        <v>0</v>
      </c>
      <c r="E38" s="56">
        <f>IF('入力(太陽光)'!$E$13=E$2,E24*'入力(太陽光)'!$E$15/1000,0)</f>
        <v>0</v>
      </c>
      <c r="F38" s="56">
        <f>IF('入力(太陽光)'!$E$13=F$2,F24*'入力(太陽光)'!$E$15/1000,0)</f>
        <v>0</v>
      </c>
      <c r="G38" s="56">
        <f>IF('入力(太陽光)'!$E$13=G$2,G24*'入力(太陽光)'!$E$15/1000,0)</f>
        <v>0</v>
      </c>
      <c r="H38" s="56">
        <f>IF('入力(太陽光)'!$E$13=H$2,H24*'入力(太陽光)'!$E$15/1000,0)</f>
        <v>0</v>
      </c>
      <c r="I38" s="56">
        <f>IF('入力(太陽光)'!$E$13=I$2,I24*'入力(太陽光)'!$E$15/1000,0)</f>
        <v>0</v>
      </c>
      <c r="J38" s="57">
        <f>IF('入力(太陽光)'!$E$13=J$2,J24*'入力(太陽光)'!$E$15/1000,0)</f>
        <v>0</v>
      </c>
      <c r="K38" s="58">
        <f t="shared" si="0"/>
        <v>0</v>
      </c>
      <c r="L38" s="59">
        <f t="shared" si="1"/>
        <v>0</v>
      </c>
      <c r="N38" s="65">
        <f t="shared" si="2"/>
        <v>0</v>
      </c>
      <c r="Q38" s="10" t="s">
        <v>15</v>
      </c>
      <c r="R38" s="56">
        <f>IF('入力(太陽光)'!$E$13=B$2,B24*'入力(太陽光)'!$I$23/1000,0)</f>
        <v>0</v>
      </c>
      <c r="S38" s="56">
        <f>IF('入力(太陽光)'!$E$13=C$2,C24*'入力(太陽光)'!$I$23/1000,0)</f>
        <v>0</v>
      </c>
      <c r="T38" s="56">
        <f>IF('入力(太陽光)'!$E$13=D$2,D24*'入力(太陽光)'!$I$23/1000,0)</f>
        <v>0</v>
      </c>
      <c r="U38" s="56">
        <f>IF('入力(太陽光)'!$E$13=E$2,E24*'入力(太陽光)'!$I$23/1000,0)</f>
        <v>0</v>
      </c>
      <c r="V38" s="56">
        <f>IF('入力(太陽光)'!$E$13=F$2,F24*'入力(太陽光)'!$I$23/1000,0)</f>
        <v>0</v>
      </c>
      <c r="W38" s="56">
        <f>IF('入力(太陽光)'!$E$13=G$2,G24*'入力(太陽光)'!$I$23/1000,0)</f>
        <v>0</v>
      </c>
      <c r="X38" s="56">
        <f>IF('入力(太陽光)'!$E$13=H$2,H24*'入力(太陽光)'!$I$23/1000,0)</f>
        <v>0</v>
      </c>
      <c r="Y38" s="56">
        <f>IF('入力(太陽光)'!$E$13=I$2,I24*'入力(太陽光)'!$I$23/1000,0)</f>
        <v>0</v>
      </c>
      <c r="Z38" s="57">
        <f>IF('入力(太陽光)'!$E$13=J$2,J24*'入力(太陽光)'!$I$23/1000,0)</f>
        <v>0</v>
      </c>
      <c r="AA38" s="58">
        <f>SUM(R38:Z38)</f>
        <v>0</v>
      </c>
      <c r="AB38" s="59">
        <f t="shared" si="4"/>
        <v>0</v>
      </c>
      <c r="AD38" s="65">
        <f t="shared" si="5"/>
        <v>0</v>
      </c>
    </row>
    <row r="39" spans="1:30" x14ac:dyDescent="0.25">
      <c r="A39" s="10" t="s">
        <v>16</v>
      </c>
      <c r="B39" s="56">
        <f>IF('入力(太陽光)'!$E$13=B$2,B25*'入力(太陽光)'!$E$15/1000,0)</f>
        <v>0</v>
      </c>
      <c r="C39" s="56">
        <f>IF('入力(太陽光)'!$E$13=C$2,C25*'入力(太陽光)'!$E$15/1000,0)</f>
        <v>0</v>
      </c>
      <c r="D39" s="56">
        <f>IF('入力(太陽光)'!$E$13=D$2,D25*'入力(太陽光)'!$E$15/1000,0)</f>
        <v>0</v>
      </c>
      <c r="E39" s="56">
        <f>IF('入力(太陽光)'!$E$13=E$2,E25*'入力(太陽光)'!$E$15/1000,0)</f>
        <v>0</v>
      </c>
      <c r="F39" s="56">
        <f>IF('入力(太陽光)'!$E$13=F$2,F25*'入力(太陽光)'!$E$15/1000,0)</f>
        <v>0</v>
      </c>
      <c r="G39" s="56">
        <f>IF('入力(太陽光)'!$E$13=G$2,G25*'入力(太陽光)'!$E$15/1000,0)</f>
        <v>0</v>
      </c>
      <c r="H39" s="56">
        <f>IF('入力(太陽光)'!$E$13=H$2,H25*'入力(太陽光)'!$E$15/1000,0)</f>
        <v>0</v>
      </c>
      <c r="I39" s="56">
        <f>IF('入力(太陽光)'!$E$13=I$2,I25*'入力(太陽光)'!$E$15/1000,0)</f>
        <v>0</v>
      </c>
      <c r="J39" s="57">
        <f>IF('入力(太陽光)'!$E$13=J$2,J25*'入力(太陽光)'!$E$15/1000,0)</f>
        <v>0</v>
      </c>
      <c r="K39" s="58">
        <f t="shared" si="0"/>
        <v>0</v>
      </c>
      <c r="L39" s="59">
        <f t="shared" si="1"/>
        <v>0</v>
      </c>
      <c r="N39" s="65">
        <f t="shared" si="2"/>
        <v>0</v>
      </c>
      <c r="Q39" s="10" t="s">
        <v>16</v>
      </c>
      <c r="R39" s="56">
        <f>IF('入力(太陽光)'!$E$13=B$2,B25*'入力(太陽光)'!$J$23/1000,0)</f>
        <v>0</v>
      </c>
      <c r="S39" s="56">
        <f>IF('入力(太陽光)'!$E$13=C$2,C25*'入力(太陽光)'!$J$23/1000,0)</f>
        <v>0</v>
      </c>
      <c r="T39" s="56">
        <f>IF('入力(太陽光)'!$E$13=D$2,D25*'入力(太陽光)'!$J$23/1000,0)</f>
        <v>0</v>
      </c>
      <c r="U39" s="56">
        <f>IF('入力(太陽光)'!$E$13=E$2,E25*'入力(太陽光)'!$J$23/1000,0)</f>
        <v>0</v>
      </c>
      <c r="V39" s="56">
        <f>IF('入力(太陽光)'!$E$13=F$2,F25*'入力(太陽光)'!$J$23/1000,0)</f>
        <v>0</v>
      </c>
      <c r="W39" s="56">
        <f>IF('入力(太陽光)'!$E$13=G$2,G25*'入力(太陽光)'!$J$23/1000,0)</f>
        <v>0</v>
      </c>
      <c r="X39" s="56">
        <f>IF('入力(太陽光)'!$E$13=H$2,H25*'入力(太陽光)'!$J$23/1000,0)</f>
        <v>0</v>
      </c>
      <c r="Y39" s="56">
        <f>IF('入力(太陽光)'!$E$13=I$2,I25*'入力(太陽光)'!$J$23/1000,0)</f>
        <v>0</v>
      </c>
      <c r="Z39" s="57">
        <f>IF('入力(太陽光)'!$E$13=J$2,J25*'入力(太陽光)'!$J$23/1000,0)</f>
        <v>0</v>
      </c>
      <c r="AA39" s="58">
        <f t="shared" si="3"/>
        <v>0</v>
      </c>
      <c r="AB39" s="59">
        <f>MIN($AA$34:$AA$45)</f>
        <v>0</v>
      </c>
      <c r="AD39" s="65">
        <f t="shared" si="5"/>
        <v>0</v>
      </c>
    </row>
    <row r="40" spans="1:30" x14ac:dyDescent="0.25">
      <c r="A40" s="10" t="s">
        <v>17</v>
      </c>
      <c r="B40" s="56">
        <f>IF('入力(太陽光)'!$E$13=B$2,B26*'入力(太陽光)'!$E$15/1000,0)</f>
        <v>0</v>
      </c>
      <c r="C40" s="56">
        <f>IF('入力(太陽光)'!$E$13=C$2,C26*'入力(太陽光)'!$E$15/1000,0)</f>
        <v>0</v>
      </c>
      <c r="D40" s="56">
        <f>IF('入力(太陽光)'!$E$13=D$2,D26*'入力(太陽光)'!$E$15/1000,0)</f>
        <v>0</v>
      </c>
      <c r="E40" s="56">
        <f>IF('入力(太陽光)'!$E$13=E$2,E26*'入力(太陽光)'!$E$15/1000,0)</f>
        <v>0</v>
      </c>
      <c r="F40" s="56">
        <f>IF('入力(太陽光)'!$E$13=F$2,F26*'入力(太陽光)'!$E$15/1000,0)</f>
        <v>0</v>
      </c>
      <c r="G40" s="56">
        <f>IF('入力(太陽光)'!$E$13=G$2,G26*'入力(太陽光)'!$E$15/1000,0)</f>
        <v>0</v>
      </c>
      <c r="H40" s="56">
        <f>IF('入力(太陽光)'!$E$13=H$2,H26*'入力(太陽光)'!$E$15/1000,0)</f>
        <v>0</v>
      </c>
      <c r="I40" s="56">
        <f>IF('入力(太陽光)'!$E$13=I$2,I26*'入力(太陽光)'!$E$15/1000,0)</f>
        <v>0</v>
      </c>
      <c r="J40" s="57">
        <f>IF('入力(太陽光)'!$E$13=J$2,J26*'入力(太陽光)'!$E$15/1000,0)</f>
        <v>0</v>
      </c>
      <c r="K40" s="58">
        <f t="shared" si="0"/>
        <v>0</v>
      </c>
      <c r="L40" s="59">
        <f t="shared" si="1"/>
        <v>0</v>
      </c>
      <c r="N40" s="65">
        <f t="shared" si="2"/>
        <v>0</v>
      </c>
      <c r="Q40" s="10" t="s">
        <v>17</v>
      </c>
      <c r="R40" s="56">
        <f>IF('入力(太陽光)'!$E$13=B$2,B26*'入力(太陽光)'!$K$23/1000,0)</f>
        <v>0</v>
      </c>
      <c r="S40" s="56">
        <f>IF('入力(太陽光)'!$E$13=C$2,C26*'入力(太陽光)'!$K$23/1000,0)</f>
        <v>0</v>
      </c>
      <c r="T40" s="56">
        <f>IF('入力(太陽光)'!$E$13=D$2,D26*'入力(太陽光)'!$K$23/1000,0)</f>
        <v>0</v>
      </c>
      <c r="U40" s="56">
        <f>IF('入力(太陽光)'!$E$13=E$2,E26*'入力(太陽光)'!$K$23/1000,0)</f>
        <v>0</v>
      </c>
      <c r="V40" s="56">
        <f>IF('入力(太陽光)'!$E$13=F$2,F26*'入力(太陽光)'!$K$23/1000,0)</f>
        <v>0</v>
      </c>
      <c r="W40" s="56">
        <f>IF('入力(太陽光)'!$E$13=G$2,G26*'入力(太陽光)'!$K$23/1000,0)</f>
        <v>0</v>
      </c>
      <c r="X40" s="56">
        <f>IF('入力(太陽光)'!$E$13=H$2,H26*'入力(太陽光)'!$K$23/1000,0)</f>
        <v>0</v>
      </c>
      <c r="Y40" s="56">
        <f>IF('入力(太陽光)'!$E$13=I$2,I26*'入力(太陽光)'!$K$23/1000,0)</f>
        <v>0</v>
      </c>
      <c r="Z40" s="57">
        <f>IF('入力(太陽光)'!$E$13=J$2,J26*'入力(太陽光)'!$K$23/1000,0)</f>
        <v>0</v>
      </c>
      <c r="AA40" s="58">
        <f t="shared" si="3"/>
        <v>0</v>
      </c>
      <c r="AB40" s="59">
        <f t="shared" si="4"/>
        <v>0</v>
      </c>
      <c r="AD40" s="65">
        <f t="shared" si="5"/>
        <v>0</v>
      </c>
    </row>
    <row r="41" spans="1:30" x14ac:dyDescent="0.25">
      <c r="A41" s="10" t="s">
        <v>18</v>
      </c>
      <c r="B41" s="56">
        <f>IF('入力(太陽光)'!$E$13=B$2,B27*'入力(太陽光)'!$E$15/1000,0)</f>
        <v>0</v>
      </c>
      <c r="C41" s="56">
        <f>IF('入力(太陽光)'!$E$13=C$2,C27*'入力(太陽光)'!$E$15/1000,0)</f>
        <v>0</v>
      </c>
      <c r="D41" s="56">
        <f>IF('入力(太陽光)'!$E$13=D$2,D27*'入力(太陽光)'!$E$15/1000,0)</f>
        <v>0</v>
      </c>
      <c r="E41" s="56">
        <f>IF('入力(太陽光)'!$E$13=E$2,E27*'入力(太陽光)'!$E$15/1000,0)</f>
        <v>0</v>
      </c>
      <c r="F41" s="56">
        <f>IF('入力(太陽光)'!$E$13=F$2,F27*'入力(太陽光)'!$E$15/1000,0)</f>
        <v>0</v>
      </c>
      <c r="G41" s="56">
        <f>IF('入力(太陽光)'!$E$13=G$2,G27*'入力(太陽光)'!$E$15/1000,0)</f>
        <v>0</v>
      </c>
      <c r="H41" s="56">
        <f>IF('入力(太陽光)'!$E$13=H$2,H27*'入力(太陽光)'!$E$15/1000,0)</f>
        <v>0</v>
      </c>
      <c r="I41" s="56">
        <f>IF('入力(太陽光)'!$E$13=I$2,I27*'入力(太陽光)'!$E$15/1000,0)</f>
        <v>0</v>
      </c>
      <c r="J41" s="57">
        <f>IF('入力(太陽光)'!$E$13=J$2,J27*'入力(太陽光)'!$E$15/1000,0)</f>
        <v>0</v>
      </c>
      <c r="K41" s="58">
        <f t="shared" si="0"/>
        <v>0</v>
      </c>
      <c r="L41" s="59">
        <f t="shared" si="1"/>
        <v>0</v>
      </c>
      <c r="N41" s="65">
        <f t="shared" si="2"/>
        <v>0</v>
      </c>
      <c r="Q41" s="10" t="s">
        <v>18</v>
      </c>
      <c r="R41" s="56">
        <f>IF('入力(太陽光)'!$E$13=B$2,B27*'入力(太陽光)'!$L$23/1000,0)</f>
        <v>0</v>
      </c>
      <c r="S41" s="56">
        <f>IF('入力(太陽光)'!$E$13=C$2,C27*'入力(太陽光)'!$L$23/1000,0)</f>
        <v>0</v>
      </c>
      <c r="T41" s="56">
        <f>IF('入力(太陽光)'!$E$13=D$2,D27*'入力(太陽光)'!$L$23/1000,0)</f>
        <v>0</v>
      </c>
      <c r="U41" s="56">
        <f>IF('入力(太陽光)'!$E$13=E$2,E27*'入力(太陽光)'!$L$23/1000,0)</f>
        <v>0</v>
      </c>
      <c r="V41" s="56">
        <f>IF('入力(太陽光)'!$E$13=F$2,F27*'入力(太陽光)'!$L$23/1000,0)</f>
        <v>0</v>
      </c>
      <c r="W41" s="56">
        <f>IF('入力(太陽光)'!$E$13=G$2,G27*'入力(太陽光)'!$L$23/1000,0)</f>
        <v>0</v>
      </c>
      <c r="X41" s="56">
        <f>IF('入力(太陽光)'!$E$13=H$2,H27*'入力(太陽光)'!$L$23/1000,0)</f>
        <v>0</v>
      </c>
      <c r="Y41" s="56">
        <f>IF('入力(太陽光)'!$E$13=I$2,I27*'入力(太陽光)'!$L$23/1000,0)</f>
        <v>0</v>
      </c>
      <c r="Z41" s="57">
        <f>IF('入力(太陽光)'!$E$13=J$2,J27*'入力(太陽光)'!$L$23/1000,0)</f>
        <v>0</v>
      </c>
      <c r="AA41" s="58">
        <f t="shared" si="3"/>
        <v>0</v>
      </c>
      <c r="AB41" s="59">
        <f t="shared" si="4"/>
        <v>0</v>
      </c>
      <c r="AD41" s="65">
        <f t="shared" si="5"/>
        <v>0</v>
      </c>
    </row>
    <row r="42" spans="1:30" x14ac:dyDescent="0.25">
      <c r="A42" s="10" t="s">
        <v>19</v>
      </c>
      <c r="B42" s="56">
        <f>IF('入力(太陽光)'!$E$13=B$2,B28*'入力(太陽光)'!$E$15/1000,0)</f>
        <v>0</v>
      </c>
      <c r="C42" s="56">
        <f>IF('入力(太陽光)'!$E$13=C$2,C28*'入力(太陽光)'!$E$15/1000,0)</f>
        <v>0</v>
      </c>
      <c r="D42" s="56">
        <f>IF('入力(太陽光)'!$E$13=D$2,D28*'入力(太陽光)'!$E$15/1000,0)</f>
        <v>0</v>
      </c>
      <c r="E42" s="56">
        <f>IF('入力(太陽光)'!$E$13=E$2,E28*'入力(太陽光)'!$E$15/1000,0)</f>
        <v>0</v>
      </c>
      <c r="F42" s="56">
        <f>IF('入力(太陽光)'!$E$13=F$2,F28*'入力(太陽光)'!$E$15/1000,0)</f>
        <v>0</v>
      </c>
      <c r="G42" s="56">
        <f>IF('入力(太陽光)'!$E$13=G$2,G28*'入力(太陽光)'!$E$15/1000,0)</f>
        <v>0</v>
      </c>
      <c r="H42" s="56">
        <f>IF('入力(太陽光)'!$E$13=H$2,H28*'入力(太陽光)'!$E$15/1000,0)</f>
        <v>0</v>
      </c>
      <c r="I42" s="56">
        <f>IF('入力(太陽光)'!$E$13=I$2,I28*'入力(太陽光)'!$E$15/1000,0)</f>
        <v>0</v>
      </c>
      <c r="J42" s="57">
        <f>IF('入力(太陽光)'!$E$13=J$2,J28*'入力(太陽光)'!$E$15/1000,0)</f>
        <v>0</v>
      </c>
      <c r="K42" s="58">
        <f t="shared" si="0"/>
        <v>0</v>
      </c>
      <c r="L42" s="59">
        <f t="shared" si="1"/>
        <v>0</v>
      </c>
      <c r="N42" s="65">
        <f t="shared" si="2"/>
        <v>0</v>
      </c>
      <c r="Q42" s="10" t="s">
        <v>19</v>
      </c>
      <c r="R42" s="56">
        <f>IF('入力(太陽光)'!$E$13=B$2,B28*'入力(太陽光)'!$M$23/1000,0)</f>
        <v>0</v>
      </c>
      <c r="S42" s="56">
        <f>IF('入力(太陽光)'!$E$13=C$2,C28*'入力(太陽光)'!$M$23/1000,0)</f>
        <v>0</v>
      </c>
      <c r="T42" s="56">
        <f>IF('入力(太陽光)'!$E$13=D$2,D28*'入力(太陽光)'!$M$23/1000,0)</f>
        <v>0</v>
      </c>
      <c r="U42" s="56">
        <f>IF('入力(太陽光)'!$E$13=E$2,E28*'入力(太陽光)'!$M$23/1000,0)</f>
        <v>0</v>
      </c>
      <c r="V42" s="56">
        <f>IF('入力(太陽光)'!$E$13=F$2,F28*'入力(太陽光)'!$M$23/1000,0)</f>
        <v>0</v>
      </c>
      <c r="W42" s="56">
        <f>IF('入力(太陽光)'!$E$13=G$2,G28*'入力(太陽光)'!$M$23/1000,0)</f>
        <v>0</v>
      </c>
      <c r="X42" s="56">
        <f>IF('入力(太陽光)'!$E$13=H$2,H28*'入力(太陽光)'!$M$23/1000,0)</f>
        <v>0</v>
      </c>
      <c r="Y42" s="56">
        <f>IF('入力(太陽光)'!$E$13=I$2,I28*'入力(太陽光)'!$M$23/1000,0)</f>
        <v>0</v>
      </c>
      <c r="Z42" s="57">
        <f>IF('入力(太陽光)'!$E$13=J$2,J28*'入力(太陽光)'!$M$23/1000,0)</f>
        <v>0</v>
      </c>
      <c r="AA42" s="58">
        <f t="shared" si="3"/>
        <v>0</v>
      </c>
      <c r="AB42" s="59">
        <f>MIN($AA$34:$AA$45)</f>
        <v>0</v>
      </c>
      <c r="AD42" s="65">
        <f>AA42*1000</f>
        <v>0</v>
      </c>
    </row>
    <row r="43" spans="1:30" x14ac:dyDescent="0.25">
      <c r="A43" s="10" t="s">
        <v>20</v>
      </c>
      <c r="B43" s="56">
        <f>IF('入力(太陽光)'!$E$13=B$2,B29*'入力(太陽光)'!$E$15/1000,0)</f>
        <v>0</v>
      </c>
      <c r="C43" s="56">
        <f>IF('入力(太陽光)'!$E$13=C$2,C29*'入力(太陽光)'!$E$15/1000,0)</f>
        <v>0</v>
      </c>
      <c r="D43" s="56">
        <f>IF('入力(太陽光)'!$E$13=D$2,D29*'入力(太陽光)'!$E$15/1000,0)</f>
        <v>0</v>
      </c>
      <c r="E43" s="56">
        <f>IF('入力(太陽光)'!$E$13=E$2,E29*'入力(太陽光)'!$E$15/1000,0)</f>
        <v>0</v>
      </c>
      <c r="F43" s="56">
        <f>IF('入力(太陽光)'!$E$13=F$2,F29*'入力(太陽光)'!$E$15/1000,0)</f>
        <v>0</v>
      </c>
      <c r="G43" s="56">
        <f>IF('入力(太陽光)'!$E$13=G$2,G29*'入力(太陽光)'!$E$15/1000,0)</f>
        <v>0</v>
      </c>
      <c r="H43" s="56">
        <f>IF('入力(太陽光)'!$E$13=H$2,H29*'入力(太陽光)'!$E$15/1000,0)</f>
        <v>0</v>
      </c>
      <c r="I43" s="56">
        <f>IF('入力(太陽光)'!$E$13=I$2,I29*'入力(太陽光)'!$E$15/1000,0)</f>
        <v>0</v>
      </c>
      <c r="J43" s="57">
        <f>IF('入力(太陽光)'!$E$13=J$2,J29*'入力(太陽光)'!$E$15/1000,0)</f>
        <v>0</v>
      </c>
      <c r="K43" s="58">
        <f t="shared" si="0"/>
        <v>0</v>
      </c>
      <c r="L43" s="59">
        <f t="shared" si="1"/>
        <v>0</v>
      </c>
      <c r="N43" s="65">
        <f t="shared" si="2"/>
        <v>0</v>
      </c>
      <c r="Q43" s="10" t="s">
        <v>20</v>
      </c>
      <c r="R43" s="56">
        <f>IF('入力(太陽光)'!$E$13=B$2,B29*'入力(太陽光)'!$N$23/1000,0)</f>
        <v>0</v>
      </c>
      <c r="S43" s="56">
        <f>IF('入力(太陽光)'!$E$13=C$2,C29*'入力(太陽光)'!$N$23/1000,0)</f>
        <v>0</v>
      </c>
      <c r="T43" s="56">
        <f>IF('入力(太陽光)'!$E$13=D$2,D29*'入力(太陽光)'!$N$23/1000,0)</f>
        <v>0</v>
      </c>
      <c r="U43" s="56">
        <f>IF('入力(太陽光)'!$E$13=E$2,E29*'入力(太陽光)'!$N$23/1000,0)</f>
        <v>0</v>
      </c>
      <c r="V43" s="56">
        <f>IF('入力(太陽光)'!$E$13=F$2,F29*'入力(太陽光)'!$N$23/1000,0)</f>
        <v>0</v>
      </c>
      <c r="W43" s="56">
        <f>IF('入力(太陽光)'!$E$13=G$2,G29*'入力(太陽光)'!$N$23/1000,0)</f>
        <v>0</v>
      </c>
      <c r="X43" s="56">
        <f>IF('入力(太陽光)'!$E$13=H$2,H29*'入力(太陽光)'!$N$23/1000,0)</f>
        <v>0</v>
      </c>
      <c r="Y43" s="56">
        <f>IF('入力(太陽光)'!$E$13=I$2,I29*'入力(太陽光)'!$N$23/1000,0)</f>
        <v>0</v>
      </c>
      <c r="Z43" s="57">
        <f>IF('入力(太陽光)'!$E$13=J$2,J29*'入力(太陽光)'!$N$23/1000,0)</f>
        <v>0</v>
      </c>
      <c r="AA43" s="58">
        <f t="shared" si="3"/>
        <v>0</v>
      </c>
      <c r="AB43" s="59">
        <f t="shared" si="4"/>
        <v>0</v>
      </c>
      <c r="AD43" s="65">
        <f>AA43*1000</f>
        <v>0</v>
      </c>
    </row>
    <row r="44" spans="1:30" x14ac:dyDescent="0.25">
      <c r="A44" s="10" t="s">
        <v>21</v>
      </c>
      <c r="B44" s="56">
        <f>IF('入力(太陽光)'!$E$13=B$2,B30*'入力(太陽光)'!$E$15/1000,0)</f>
        <v>0</v>
      </c>
      <c r="C44" s="56">
        <f>IF('入力(太陽光)'!$E$13=C$2,C30*'入力(太陽光)'!$E$15/1000,0)</f>
        <v>0</v>
      </c>
      <c r="D44" s="56">
        <f>IF('入力(太陽光)'!$E$13=D$2,D30*'入力(太陽光)'!$E$15/1000,0)</f>
        <v>0</v>
      </c>
      <c r="E44" s="56">
        <f>IF('入力(太陽光)'!$E$13=E$2,E30*'入力(太陽光)'!$E$15/1000,0)</f>
        <v>0</v>
      </c>
      <c r="F44" s="56">
        <f>IF('入力(太陽光)'!$E$13=F$2,F30*'入力(太陽光)'!$E$15/1000,0)</f>
        <v>0</v>
      </c>
      <c r="G44" s="56">
        <f>IF('入力(太陽光)'!$E$13=G$2,G30*'入力(太陽光)'!$E$15/1000,0)</f>
        <v>0</v>
      </c>
      <c r="H44" s="56">
        <f>IF('入力(太陽光)'!$E$13=H$2,H30*'入力(太陽光)'!$E$15/1000,0)</f>
        <v>0</v>
      </c>
      <c r="I44" s="56">
        <f>IF('入力(太陽光)'!$E$13=I$2,I30*'入力(太陽光)'!$E$15/1000,0)</f>
        <v>0</v>
      </c>
      <c r="J44" s="57">
        <f>IF('入力(太陽光)'!$E$13=J$2,J30*'入力(太陽光)'!$E$15/1000,0)</f>
        <v>0</v>
      </c>
      <c r="K44" s="58">
        <f t="shared" si="0"/>
        <v>0</v>
      </c>
      <c r="L44" s="59">
        <f t="shared" si="1"/>
        <v>0</v>
      </c>
      <c r="N44" s="65">
        <f t="shared" si="2"/>
        <v>0</v>
      </c>
      <c r="Q44" s="10" t="s">
        <v>21</v>
      </c>
      <c r="R44" s="56">
        <f>IF('入力(太陽光)'!$E$13=B$2,B30*'入力(太陽光)'!$O$23/1000,0)</f>
        <v>0</v>
      </c>
      <c r="S44" s="56">
        <f>IF('入力(太陽光)'!$E$13=C$2,C30*'入力(太陽光)'!$O$23/1000,0)</f>
        <v>0</v>
      </c>
      <c r="T44" s="56">
        <f>IF('入力(太陽光)'!$E$13=D$2,D30*'入力(太陽光)'!$O$23/1000,0)</f>
        <v>0</v>
      </c>
      <c r="U44" s="56">
        <f>IF('入力(太陽光)'!$E$13=E$2,E30*'入力(太陽光)'!$O$23/1000,0)</f>
        <v>0</v>
      </c>
      <c r="V44" s="56">
        <f>IF('入力(太陽光)'!$E$13=F$2,F30*'入力(太陽光)'!$O$23/1000,0)</f>
        <v>0</v>
      </c>
      <c r="W44" s="56">
        <f>IF('入力(太陽光)'!$E$13=G$2,G30*'入力(太陽光)'!$O$23/1000,0)</f>
        <v>0</v>
      </c>
      <c r="X44" s="56">
        <f>IF('入力(太陽光)'!$E$13=H$2,H30*'入力(太陽光)'!$O$23/1000,0)</f>
        <v>0</v>
      </c>
      <c r="Y44" s="56">
        <f>IF('入力(太陽光)'!$E$13=I$2,I30*'入力(太陽光)'!$O$23/1000,0)</f>
        <v>0</v>
      </c>
      <c r="Z44" s="57">
        <f>IF('入力(太陽光)'!$E$13=J$2,J30*'入力(太陽光)'!$O$23/1000,0)</f>
        <v>0</v>
      </c>
      <c r="AA44" s="58">
        <f t="shared" si="3"/>
        <v>0</v>
      </c>
      <c r="AB44" s="59">
        <f t="shared" si="4"/>
        <v>0</v>
      </c>
      <c r="AD44" s="65">
        <f t="shared" si="5"/>
        <v>0</v>
      </c>
    </row>
    <row r="45" spans="1:30" x14ac:dyDescent="0.25">
      <c r="A45" s="10" t="s">
        <v>22</v>
      </c>
      <c r="B45" s="56">
        <f>IF('入力(太陽光)'!$E$13=B$2,B31*'入力(太陽光)'!$E$15/1000,0)</f>
        <v>0</v>
      </c>
      <c r="C45" s="56">
        <f>IF('入力(太陽光)'!$E$13=C$2,C31*'入力(太陽光)'!$E$15/1000,0)</f>
        <v>0</v>
      </c>
      <c r="D45" s="56">
        <f>IF('入力(太陽光)'!$E$13=D$2,D31*'入力(太陽光)'!$E$15/1000,0)</f>
        <v>0</v>
      </c>
      <c r="E45" s="56">
        <f>IF('入力(太陽光)'!$E$13=E$2,E31*'入力(太陽光)'!$E$15/1000,0)</f>
        <v>0</v>
      </c>
      <c r="F45" s="56">
        <f>IF('入力(太陽光)'!$E$13=F$2,F31*'入力(太陽光)'!$E$15/1000,0)</f>
        <v>0</v>
      </c>
      <c r="G45" s="56">
        <f>IF('入力(太陽光)'!$E$13=G$2,G31*'入力(太陽光)'!$E$15/1000,0)</f>
        <v>0</v>
      </c>
      <c r="H45" s="56">
        <f>IF('入力(太陽光)'!$E$13=H$2,H31*'入力(太陽光)'!$E$15/1000,0)</f>
        <v>0</v>
      </c>
      <c r="I45" s="56">
        <f>IF('入力(太陽光)'!$E$13=I$2,I31*'入力(太陽光)'!$E$15/1000,0)</f>
        <v>0</v>
      </c>
      <c r="J45" s="57">
        <f>IF('入力(太陽光)'!$E$13=J$2,J31*'入力(太陽光)'!$E$15/1000,0)</f>
        <v>0</v>
      </c>
      <c r="K45" s="58">
        <f t="shared" si="0"/>
        <v>0</v>
      </c>
      <c r="L45" s="59">
        <f t="shared" si="1"/>
        <v>0</v>
      </c>
      <c r="N45" s="65">
        <f t="shared" si="2"/>
        <v>0</v>
      </c>
      <c r="Q45" s="10" t="s">
        <v>22</v>
      </c>
      <c r="R45" s="56">
        <f>IF('入力(太陽光)'!$E$13=B$2,B31*'入力(太陽光)'!$P$23/1000,0)</f>
        <v>0</v>
      </c>
      <c r="S45" s="56">
        <f>IF('入力(太陽光)'!$E$13=C$2,C31*'入力(太陽光)'!$P$23/1000,0)</f>
        <v>0</v>
      </c>
      <c r="T45" s="56">
        <f>IF('入力(太陽光)'!$E$13=D$2,D31*'入力(太陽光)'!$P$23/1000,0)</f>
        <v>0</v>
      </c>
      <c r="U45" s="56">
        <f>IF('入力(太陽光)'!$E$13=E$2,E31*'入力(太陽光)'!$P$23/1000,0)</f>
        <v>0</v>
      </c>
      <c r="V45" s="56">
        <f>IF('入力(太陽光)'!$E$13=F$2,F31*'入力(太陽光)'!$P$23/1000,0)</f>
        <v>0</v>
      </c>
      <c r="W45" s="56">
        <f>IF('入力(太陽光)'!$E$13=G$2,G31*'入力(太陽光)'!$P$23/1000,0)</f>
        <v>0</v>
      </c>
      <c r="X45" s="56">
        <f>IF('入力(太陽光)'!$E$13=H$2,H31*'入力(太陽光)'!$P$23/1000,0)</f>
        <v>0</v>
      </c>
      <c r="Y45" s="56">
        <f>IF('入力(太陽光)'!$E$13=I$2,I31*'入力(太陽光)'!$P$23/1000,0)</f>
        <v>0</v>
      </c>
      <c r="Z45" s="57">
        <f>IF('入力(太陽光)'!$E$13=J$2,J31*'入力(太陽光)'!$P$23/1000,0)</f>
        <v>0</v>
      </c>
      <c r="AA45" s="58">
        <f>SUM(R45:Z45)</f>
        <v>0</v>
      </c>
      <c r="AB45" s="59">
        <f t="shared" si="4"/>
        <v>0</v>
      </c>
      <c r="AD45" s="65">
        <f t="shared" si="5"/>
        <v>0</v>
      </c>
    </row>
    <row r="46" spans="1:30" x14ac:dyDescent="0.25">
      <c r="B46" s="10"/>
      <c r="C46" s="10"/>
      <c r="D46" s="10"/>
      <c r="E46" s="10"/>
      <c r="F46" s="10"/>
      <c r="G46" s="10"/>
      <c r="H46" s="10"/>
      <c r="I46" s="10"/>
      <c r="J46" s="10"/>
      <c r="K46" s="47"/>
      <c r="R46" s="10"/>
      <c r="S46" s="10"/>
      <c r="T46" s="10"/>
      <c r="U46" s="10"/>
      <c r="V46" s="10"/>
      <c r="W46" s="10"/>
      <c r="X46" s="10"/>
      <c r="Y46" s="10"/>
      <c r="Z46" s="10"/>
      <c r="AA46" s="47"/>
    </row>
    <row r="47" spans="1:30" x14ac:dyDescent="0.25">
      <c r="A47" s="1" t="s">
        <v>113</v>
      </c>
      <c r="K47" s="22" t="s">
        <v>47</v>
      </c>
      <c r="Q47" s="1" t="s">
        <v>113</v>
      </c>
      <c r="AA47" s="22" t="s">
        <v>36</v>
      </c>
    </row>
    <row r="48" spans="1:30" x14ac:dyDescent="0.25">
      <c r="A48" s="10" t="s">
        <v>11</v>
      </c>
      <c r="B48" s="60">
        <f>B4-B34</f>
        <v>5136.7693724859209</v>
      </c>
      <c r="C48" s="60">
        <f t="shared" ref="C48:J48" si="6">C4-C34</f>
        <v>12582.734736969396</v>
      </c>
      <c r="D48" s="60">
        <f t="shared" si="6"/>
        <v>42812.450366376877</v>
      </c>
      <c r="E48" s="60">
        <f t="shared" si="6"/>
        <v>19226.231303462326</v>
      </c>
      <c r="F48" s="60">
        <f t="shared" si="6"/>
        <v>4869.8559662348689</v>
      </c>
      <c r="G48" s="60">
        <f t="shared" si="6"/>
        <v>18677.252542867569</v>
      </c>
      <c r="H48" s="60">
        <f t="shared" si="6"/>
        <v>7941.2375019215988</v>
      </c>
      <c r="I48" s="60">
        <f t="shared" si="6"/>
        <v>4043.165935613682</v>
      </c>
      <c r="J48" s="61">
        <f t="shared" si="6"/>
        <v>12587.213253383588</v>
      </c>
      <c r="K48" s="52">
        <f>SUM($B48:$J48)</f>
        <v>127876.91097931583</v>
      </c>
      <c r="L48" s="14"/>
      <c r="Q48" s="10" t="s">
        <v>11</v>
      </c>
      <c r="R48" s="60">
        <f>B4-R34</f>
        <v>5136.7693724859209</v>
      </c>
      <c r="S48" s="60">
        <f t="shared" ref="S48:Z48" si="7">C4-S34</f>
        <v>12582.734736969396</v>
      </c>
      <c r="T48" s="60">
        <f t="shared" si="7"/>
        <v>42812.450366376877</v>
      </c>
      <c r="U48" s="60">
        <f t="shared" si="7"/>
        <v>19226.231303462326</v>
      </c>
      <c r="V48" s="60">
        <f t="shared" si="7"/>
        <v>4869.8559662348689</v>
      </c>
      <c r="W48" s="60">
        <f t="shared" si="7"/>
        <v>18677.252542867569</v>
      </c>
      <c r="X48" s="60">
        <f t="shared" si="7"/>
        <v>7941.2375019215988</v>
      </c>
      <c r="Y48" s="60">
        <f t="shared" si="7"/>
        <v>4043.165935613682</v>
      </c>
      <c r="Z48" s="61">
        <f t="shared" si="7"/>
        <v>12587.213253383588</v>
      </c>
      <c r="AA48" s="52">
        <f>SUM($R48:$Z48)</f>
        <v>127876.91097931583</v>
      </c>
      <c r="AB48" s="14"/>
    </row>
    <row r="49" spans="1:31" x14ac:dyDescent="0.25">
      <c r="A49" s="10" t="s">
        <v>12</v>
      </c>
      <c r="B49" s="60">
        <f t="shared" ref="B49:J49" si="8">B5-B35</f>
        <v>4608.0824778761062</v>
      </c>
      <c r="C49" s="60">
        <f t="shared" si="8"/>
        <v>11765.592368887781</v>
      </c>
      <c r="D49" s="60">
        <f t="shared" si="8"/>
        <v>41433.532423196593</v>
      </c>
      <c r="E49" s="60">
        <f t="shared" si="8"/>
        <v>19308.463482688392</v>
      </c>
      <c r="F49" s="60">
        <f t="shared" si="8"/>
        <v>4448.449286955346</v>
      </c>
      <c r="G49" s="60">
        <f t="shared" si="8"/>
        <v>18978.289379788399</v>
      </c>
      <c r="H49" s="60">
        <f t="shared" si="8"/>
        <v>7842.2442813220596</v>
      </c>
      <c r="I49" s="60">
        <f t="shared" si="8"/>
        <v>4136.5137424547283</v>
      </c>
      <c r="J49" s="61">
        <f t="shared" si="8"/>
        <v>13165.972918793903</v>
      </c>
      <c r="K49" s="52">
        <f t="shared" ref="K49:K59" si="9">SUM($B49:$J49)</f>
        <v>125687.14036196332</v>
      </c>
      <c r="L49" s="14"/>
      <c r="Q49" s="10" t="s">
        <v>12</v>
      </c>
      <c r="R49" s="60">
        <f t="shared" ref="R49:Z49" si="10">B5-R35</f>
        <v>4608.0824778761062</v>
      </c>
      <c r="S49" s="60">
        <f t="shared" si="10"/>
        <v>11765.592368887781</v>
      </c>
      <c r="T49" s="60">
        <f t="shared" si="10"/>
        <v>41433.532423196593</v>
      </c>
      <c r="U49" s="60">
        <f t="shared" si="10"/>
        <v>19308.463482688392</v>
      </c>
      <c r="V49" s="60">
        <f t="shared" si="10"/>
        <v>4448.449286955346</v>
      </c>
      <c r="W49" s="60">
        <f t="shared" si="10"/>
        <v>18978.289379788399</v>
      </c>
      <c r="X49" s="60">
        <f t="shared" si="10"/>
        <v>7842.2442813220596</v>
      </c>
      <c r="Y49" s="60">
        <f t="shared" si="10"/>
        <v>4136.5137424547283</v>
      </c>
      <c r="Z49" s="61">
        <f t="shared" si="10"/>
        <v>13165.972918793903</v>
      </c>
      <c r="AA49" s="52">
        <f t="shared" ref="AA49:AA58" si="11">SUM($R49:$Z49)</f>
        <v>125687.14036196332</v>
      </c>
      <c r="AB49" s="14"/>
    </row>
    <row r="50" spans="1:31" x14ac:dyDescent="0.25">
      <c r="A50" s="10" t="s">
        <v>13</v>
      </c>
      <c r="B50" s="60">
        <f t="shared" ref="B50:J50" si="12">B6-B36</f>
        <v>4620.6628801287216</v>
      </c>
      <c r="C50" s="60">
        <f t="shared" si="12"/>
        <v>12573.166958401736</v>
      </c>
      <c r="D50" s="60">
        <f t="shared" si="12"/>
        <v>47467.120916422551</v>
      </c>
      <c r="E50" s="60">
        <f t="shared" si="12"/>
        <v>21487.776232179225</v>
      </c>
      <c r="F50" s="60">
        <f t="shared" si="12"/>
        <v>5089.7190162937504</v>
      </c>
      <c r="G50" s="60">
        <f t="shared" si="12"/>
        <v>21846.573400218898</v>
      </c>
      <c r="H50" s="60">
        <f t="shared" si="12"/>
        <v>8731.2234050730203</v>
      </c>
      <c r="I50" s="60">
        <f t="shared" si="12"/>
        <v>4649.8966800804828</v>
      </c>
      <c r="J50" s="61">
        <f t="shared" si="12"/>
        <v>15038.461365256126</v>
      </c>
      <c r="K50" s="52">
        <f t="shared" si="9"/>
        <v>141504.6008540545</v>
      </c>
      <c r="L50" s="14"/>
      <c r="Q50" s="10" t="s">
        <v>13</v>
      </c>
      <c r="R50" s="60">
        <f t="shared" ref="R50:Z50" si="13">B6-R36</f>
        <v>4620.6628801287216</v>
      </c>
      <c r="S50" s="60">
        <f t="shared" si="13"/>
        <v>12573.166958401736</v>
      </c>
      <c r="T50" s="60">
        <f t="shared" si="13"/>
        <v>47467.120916422551</v>
      </c>
      <c r="U50" s="60">
        <f t="shared" si="13"/>
        <v>21487.776232179225</v>
      </c>
      <c r="V50" s="60">
        <f t="shared" si="13"/>
        <v>5089.7190162937504</v>
      </c>
      <c r="W50" s="60">
        <f t="shared" si="13"/>
        <v>21846.573400218898</v>
      </c>
      <c r="X50" s="60">
        <f t="shared" si="13"/>
        <v>8731.2234050730203</v>
      </c>
      <c r="Y50" s="60">
        <f t="shared" si="13"/>
        <v>4649.8966800804828</v>
      </c>
      <c r="Z50" s="61">
        <f t="shared" si="13"/>
        <v>15038.461365256126</v>
      </c>
      <c r="AA50" s="52">
        <f t="shared" si="11"/>
        <v>141504.6008540545</v>
      </c>
      <c r="AB50" s="14"/>
    </row>
    <row r="51" spans="1:31" x14ac:dyDescent="0.25">
      <c r="A51" s="10" t="s">
        <v>14</v>
      </c>
      <c r="B51" s="60">
        <f t="shared" ref="B51:J51" si="14">B7-B37</f>
        <v>5139.1466273187179</v>
      </c>
      <c r="C51" s="60">
        <f t="shared" si="14"/>
        <v>14722.667747708281</v>
      </c>
      <c r="D51" s="60">
        <f t="shared" si="14"/>
        <v>58859.241985807814</v>
      </c>
      <c r="E51" s="60">
        <f t="shared" si="14"/>
        <v>25236.87</v>
      </c>
      <c r="F51" s="60">
        <f t="shared" si="14"/>
        <v>5984.4279999999999</v>
      </c>
      <c r="G51" s="60">
        <f t="shared" si="14"/>
        <v>27232.29</v>
      </c>
      <c r="H51" s="60">
        <f t="shared" si="14"/>
        <v>10514.220000000001</v>
      </c>
      <c r="I51" s="60">
        <f t="shared" si="14"/>
        <v>5798.9299999999994</v>
      </c>
      <c r="J51" s="61">
        <f t="shared" si="14"/>
        <v>18636.653999999999</v>
      </c>
      <c r="K51" s="52">
        <f t="shared" si="9"/>
        <v>172124.44836083482</v>
      </c>
      <c r="L51" s="14"/>
      <c r="Q51" s="10" t="s">
        <v>14</v>
      </c>
      <c r="R51" s="60">
        <f t="shared" ref="R51:Z51" si="15">B7-R37</f>
        <v>5139.1466273187179</v>
      </c>
      <c r="S51" s="60">
        <f t="shared" si="15"/>
        <v>14722.667747708281</v>
      </c>
      <c r="T51" s="60">
        <f t="shared" si="15"/>
        <v>58859.241985807814</v>
      </c>
      <c r="U51" s="60">
        <f t="shared" si="15"/>
        <v>25236.87</v>
      </c>
      <c r="V51" s="60">
        <f t="shared" si="15"/>
        <v>5984.4279999999999</v>
      </c>
      <c r="W51" s="60">
        <f t="shared" si="15"/>
        <v>27232.29</v>
      </c>
      <c r="X51" s="60">
        <f t="shared" si="15"/>
        <v>10514.220000000001</v>
      </c>
      <c r="Y51" s="60">
        <f t="shared" si="15"/>
        <v>5798.9299999999994</v>
      </c>
      <c r="Z51" s="61">
        <f t="shared" si="15"/>
        <v>18636.653999999999</v>
      </c>
      <c r="AA51" s="52">
        <f t="shared" si="11"/>
        <v>172124.44836083482</v>
      </c>
      <c r="AB51" s="14"/>
    </row>
    <row r="52" spans="1:31" x14ac:dyDescent="0.25">
      <c r="A52" s="10" t="s">
        <v>15</v>
      </c>
      <c r="B52" s="60">
        <f t="shared" ref="B52:J52" si="16">B8-B38</f>
        <v>5227.29</v>
      </c>
      <c r="C52" s="60">
        <f t="shared" si="16"/>
        <v>15007.958000000001</v>
      </c>
      <c r="D52" s="60">
        <f t="shared" si="16"/>
        <v>58857.856</v>
      </c>
      <c r="E52" s="60">
        <f t="shared" si="16"/>
        <v>25236.87</v>
      </c>
      <c r="F52" s="60">
        <f t="shared" si="16"/>
        <v>5984.4279999999999</v>
      </c>
      <c r="G52" s="60">
        <f t="shared" si="16"/>
        <v>27232.29</v>
      </c>
      <c r="H52" s="60">
        <f t="shared" si="16"/>
        <v>10514.220000000001</v>
      </c>
      <c r="I52" s="60">
        <f t="shared" si="16"/>
        <v>5798.9299999999994</v>
      </c>
      <c r="J52" s="61">
        <f t="shared" si="16"/>
        <v>18636.653999999999</v>
      </c>
      <c r="K52" s="52">
        <f t="shared" si="9"/>
        <v>172496.49599999998</v>
      </c>
      <c r="L52" s="14"/>
      <c r="Q52" s="10" t="s">
        <v>15</v>
      </c>
      <c r="R52" s="60">
        <f t="shared" ref="R52:Z52" si="17">B8-R38</f>
        <v>5227.29</v>
      </c>
      <c r="S52" s="60">
        <f t="shared" si="17"/>
        <v>15007.958000000001</v>
      </c>
      <c r="T52" s="60">
        <f t="shared" si="17"/>
        <v>58857.856</v>
      </c>
      <c r="U52" s="60">
        <f t="shared" si="17"/>
        <v>25236.87</v>
      </c>
      <c r="V52" s="60">
        <f t="shared" si="17"/>
        <v>5984.4279999999999</v>
      </c>
      <c r="W52" s="60">
        <f t="shared" si="17"/>
        <v>27232.29</v>
      </c>
      <c r="X52" s="60">
        <f t="shared" si="17"/>
        <v>10514.220000000001</v>
      </c>
      <c r="Y52" s="60">
        <f t="shared" si="17"/>
        <v>5798.9299999999994</v>
      </c>
      <c r="Z52" s="61">
        <f t="shared" si="17"/>
        <v>18636.653999999999</v>
      </c>
      <c r="AA52" s="52">
        <f t="shared" si="11"/>
        <v>172496.49599999998</v>
      </c>
      <c r="AB52" s="14"/>
    </row>
    <row r="53" spans="1:31" x14ac:dyDescent="0.25">
      <c r="A53" s="10" t="s">
        <v>16</v>
      </c>
      <c r="B53" s="60">
        <f t="shared" ref="B53:J53" si="18">B9-B39</f>
        <v>4862.1060274632619</v>
      </c>
      <c r="C53" s="60">
        <f t="shared" si="18"/>
        <v>13237.588415435164</v>
      </c>
      <c r="D53" s="60">
        <f t="shared" si="18"/>
        <v>49767.298669551194</v>
      </c>
      <c r="E53" s="60">
        <f t="shared" si="18"/>
        <v>22697.76146639511</v>
      </c>
      <c r="F53" s="60">
        <f t="shared" si="18"/>
        <v>5295.2961846097905</v>
      </c>
      <c r="G53" s="60">
        <f t="shared" si="18"/>
        <v>22988.977457132434</v>
      </c>
      <c r="H53" s="60">
        <f t="shared" si="18"/>
        <v>9387.8371329746351</v>
      </c>
      <c r="I53" s="60">
        <f t="shared" si="18"/>
        <v>4958.8397384305836</v>
      </c>
      <c r="J53" s="61">
        <f t="shared" si="18"/>
        <v>15997.517683570326</v>
      </c>
      <c r="K53" s="52">
        <f t="shared" si="9"/>
        <v>149193.22277556249</v>
      </c>
      <c r="L53" s="14"/>
      <c r="Q53" s="10" t="s">
        <v>16</v>
      </c>
      <c r="R53" s="60">
        <f t="shared" ref="R53:Z53" si="19">B9-R39</f>
        <v>4862.1060274632619</v>
      </c>
      <c r="S53" s="60">
        <f t="shared" si="19"/>
        <v>13237.588415435164</v>
      </c>
      <c r="T53" s="60">
        <f t="shared" si="19"/>
        <v>49767.298669551194</v>
      </c>
      <c r="U53" s="60">
        <f t="shared" si="19"/>
        <v>22697.76146639511</v>
      </c>
      <c r="V53" s="60">
        <f t="shared" si="19"/>
        <v>5295.2961846097905</v>
      </c>
      <c r="W53" s="60">
        <f t="shared" si="19"/>
        <v>22988.977457132434</v>
      </c>
      <c r="X53" s="60">
        <f t="shared" si="19"/>
        <v>9387.8371329746351</v>
      </c>
      <c r="Y53" s="60">
        <f t="shared" si="19"/>
        <v>4958.8397384305836</v>
      </c>
      <c r="Z53" s="61">
        <f t="shared" si="19"/>
        <v>15997.517683570326</v>
      </c>
      <c r="AA53" s="52">
        <f t="shared" si="11"/>
        <v>149193.22277556249</v>
      </c>
      <c r="AB53" s="14"/>
    </row>
    <row r="54" spans="1:31" x14ac:dyDescent="0.25">
      <c r="A54" s="10" t="s">
        <v>17</v>
      </c>
      <c r="B54" s="60">
        <f t="shared" ref="B54:J54" si="20">B10-B40</f>
        <v>5048.6565567176185</v>
      </c>
      <c r="C54" s="60">
        <f t="shared" si="20"/>
        <v>11997.802479552651</v>
      </c>
      <c r="D54" s="60">
        <f t="shared" si="20"/>
        <v>42609.084439528531</v>
      </c>
      <c r="E54" s="60">
        <f t="shared" si="20"/>
        <v>20048.613095723016</v>
      </c>
      <c r="F54" s="60">
        <f t="shared" si="20"/>
        <v>4704.961178690708</v>
      </c>
      <c r="G54" s="60">
        <f t="shared" si="20"/>
        <v>19599.230974097041</v>
      </c>
      <c r="H54" s="60">
        <f t="shared" si="20"/>
        <v>8074.5883704842427</v>
      </c>
      <c r="I54" s="60">
        <f t="shared" si="20"/>
        <v>4451.5450905432599</v>
      </c>
      <c r="J54" s="61">
        <f t="shared" si="20"/>
        <v>13896.647047627208</v>
      </c>
      <c r="K54" s="52">
        <f t="shared" si="9"/>
        <v>130431.12923296427</v>
      </c>
      <c r="L54" s="14"/>
      <c r="Q54" s="10" t="s">
        <v>17</v>
      </c>
      <c r="R54" s="60">
        <f t="shared" ref="R54:Z54" si="21">B10-R40</f>
        <v>5048.6565567176185</v>
      </c>
      <c r="S54" s="60">
        <f t="shared" si="21"/>
        <v>11997.802479552651</v>
      </c>
      <c r="T54" s="60">
        <f t="shared" si="21"/>
        <v>42609.084439528531</v>
      </c>
      <c r="U54" s="60">
        <f t="shared" si="21"/>
        <v>20048.613095723016</v>
      </c>
      <c r="V54" s="60">
        <f t="shared" si="21"/>
        <v>4704.961178690708</v>
      </c>
      <c r="W54" s="60">
        <f t="shared" si="21"/>
        <v>19599.230974097041</v>
      </c>
      <c r="X54" s="60">
        <f t="shared" si="21"/>
        <v>8074.5883704842427</v>
      </c>
      <c r="Y54" s="60">
        <f t="shared" si="21"/>
        <v>4451.5450905432599</v>
      </c>
      <c r="Z54" s="61">
        <f t="shared" si="21"/>
        <v>13896.647047627208</v>
      </c>
      <c r="AA54" s="52">
        <f t="shared" si="11"/>
        <v>130431.12923296427</v>
      </c>
      <c r="AB54" s="14"/>
    </row>
    <row r="55" spans="1:31" x14ac:dyDescent="0.25">
      <c r="A55" s="10" t="s">
        <v>18</v>
      </c>
      <c r="B55" s="60">
        <f t="shared" ref="B55:J55" si="22">B11-B41</f>
        <v>5728.398278358809</v>
      </c>
      <c r="C55" s="60">
        <f t="shared" si="22"/>
        <v>13435.358872684099</v>
      </c>
      <c r="D55" s="60">
        <f t="shared" si="22"/>
        <v>44678.215346657016</v>
      </c>
      <c r="E55" s="60">
        <f t="shared" si="22"/>
        <v>20285.050610997965</v>
      </c>
      <c r="F55" s="60">
        <f t="shared" si="22"/>
        <v>5163.0066996467103</v>
      </c>
      <c r="G55" s="60">
        <f t="shared" si="22"/>
        <v>19829.725581904411</v>
      </c>
      <c r="H55" s="60">
        <f t="shared" si="22"/>
        <v>8738.2929208301321</v>
      </c>
      <c r="I55" s="60">
        <f t="shared" si="22"/>
        <v>4463.2110663983913</v>
      </c>
      <c r="J55" s="61">
        <f t="shared" si="22"/>
        <v>14443.610709782424</v>
      </c>
      <c r="K55" s="52">
        <f t="shared" si="9"/>
        <v>136764.87008725994</v>
      </c>
      <c r="L55" s="14"/>
      <c r="Q55" s="10" t="s">
        <v>18</v>
      </c>
      <c r="R55" s="60">
        <f t="shared" ref="R55:Z55" si="23">B11-R41</f>
        <v>5728.398278358809</v>
      </c>
      <c r="S55" s="60">
        <f t="shared" si="23"/>
        <v>13435.358872684099</v>
      </c>
      <c r="T55" s="60">
        <f t="shared" si="23"/>
        <v>44678.215346657016</v>
      </c>
      <c r="U55" s="60">
        <f t="shared" si="23"/>
        <v>20285.050610997965</v>
      </c>
      <c r="V55" s="60">
        <f t="shared" si="23"/>
        <v>5163.0066996467103</v>
      </c>
      <c r="W55" s="60">
        <f t="shared" si="23"/>
        <v>19829.725581904411</v>
      </c>
      <c r="X55" s="60">
        <f t="shared" si="23"/>
        <v>8738.2929208301321</v>
      </c>
      <c r="Y55" s="60">
        <f t="shared" si="23"/>
        <v>4463.2110663983913</v>
      </c>
      <c r="Z55" s="61">
        <f t="shared" si="23"/>
        <v>14443.610709782424</v>
      </c>
      <c r="AA55" s="52">
        <f t="shared" si="11"/>
        <v>136764.87008725994</v>
      </c>
      <c r="AB55" s="14"/>
    </row>
    <row r="56" spans="1:31" x14ac:dyDescent="0.25">
      <c r="A56" s="10" t="s">
        <v>19</v>
      </c>
      <c r="B56" s="60">
        <f t="shared" ref="B56:J56" si="24">B12-B42</f>
        <v>6044.6931617055507</v>
      </c>
      <c r="C56" s="60">
        <f t="shared" si="24"/>
        <v>14646.635025577509</v>
      </c>
      <c r="D56" s="60">
        <f t="shared" si="24"/>
        <v>47832.678391238689</v>
      </c>
      <c r="E56" s="60">
        <f t="shared" si="24"/>
        <v>22194.049368635438</v>
      </c>
      <c r="F56" s="60">
        <f t="shared" si="24"/>
        <v>5807.9744095831966</v>
      </c>
      <c r="G56" s="60">
        <f t="shared" si="24"/>
        <v>23339.688821597956</v>
      </c>
      <c r="H56" s="60">
        <f t="shared" si="24"/>
        <v>10212.170684089162</v>
      </c>
      <c r="I56" s="60">
        <f t="shared" si="24"/>
        <v>5343.8869416498992</v>
      </c>
      <c r="J56" s="61">
        <f t="shared" si="24"/>
        <v>16928.481238307351</v>
      </c>
      <c r="K56" s="52">
        <f t="shared" si="9"/>
        <v>152350.25804238472</v>
      </c>
      <c r="L56" s="14"/>
      <c r="Q56" s="10" t="s">
        <v>19</v>
      </c>
      <c r="R56" s="60">
        <f t="shared" ref="R56:Z56" si="25">B12-R42</f>
        <v>6044.6931617055507</v>
      </c>
      <c r="S56" s="60">
        <f t="shared" si="25"/>
        <v>14646.635025577509</v>
      </c>
      <c r="T56" s="60">
        <f t="shared" si="25"/>
        <v>47832.678391238689</v>
      </c>
      <c r="U56" s="60">
        <f t="shared" si="25"/>
        <v>22194.049368635438</v>
      </c>
      <c r="V56" s="60">
        <f t="shared" si="25"/>
        <v>5807.9744095831966</v>
      </c>
      <c r="W56" s="60">
        <f t="shared" si="25"/>
        <v>23339.688821597956</v>
      </c>
      <c r="X56" s="60">
        <f t="shared" si="25"/>
        <v>10212.170684089162</v>
      </c>
      <c r="Y56" s="60">
        <f t="shared" si="25"/>
        <v>5343.8869416498992</v>
      </c>
      <c r="Z56" s="61">
        <f t="shared" si="25"/>
        <v>16928.481238307351</v>
      </c>
      <c r="AA56" s="52">
        <f t="shared" si="11"/>
        <v>152350.25804238472</v>
      </c>
      <c r="AB56" s="14"/>
    </row>
    <row r="57" spans="1:31" x14ac:dyDescent="0.25">
      <c r="A57" s="10" t="s">
        <v>20</v>
      </c>
      <c r="B57" s="60">
        <f t="shared" ref="B57:J57" si="26">B13-B43</f>
        <v>6258.68</v>
      </c>
      <c r="C57" s="60">
        <f t="shared" si="26"/>
        <v>15366.37</v>
      </c>
      <c r="D57" s="60">
        <f t="shared" si="26"/>
        <v>52274.129114873052</v>
      </c>
      <c r="E57" s="60">
        <f t="shared" si="26"/>
        <v>24075.250468431772</v>
      </c>
      <c r="F57" s="60">
        <f t="shared" si="26"/>
        <v>6327.1080000000002</v>
      </c>
      <c r="G57" s="60">
        <f t="shared" si="26"/>
        <v>25016.74407150675</v>
      </c>
      <c r="H57" s="60">
        <f t="shared" si="26"/>
        <v>10453.604150653344</v>
      </c>
      <c r="I57" s="60">
        <f t="shared" si="26"/>
        <v>5343.8869416498992</v>
      </c>
      <c r="J57" s="61">
        <f t="shared" si="26"/>
        <v>17666.392912283707</v>
      </c>
      <c r="K57" s="52">
        <f t="shared" si="9"/>
        <v>162782.16565939854</v>
      </c>
      <c r="L57" s="14"/>
      <c r="Q57" s="10" t="s">
        <v>20</v>
      </c>
      <c r="R57" s="60">
        <f t="shared" ref="R57:Z57" si="27">B13-R43</f>
        <v>6258.68</v>
      </c>
      <c r="S57" s="60">
        <f t="shared" si="27"/>
        <v>15366.37</v>
      </c>
      <c r="T57" s="60">
        <f t="shared" si="27"/>
        <v>52274.129114873052</v>
      </c>
      <c r="U57" s="60">
        <f t="shared" si="27"/>
        <v>24075.250468431772</v>
      </c>
      <c r="V57" s="60">
        <f t="shared" si="27"/>
        <v>6327.1080000000002</v>
      </c>
      <c r="W57" s="60">
        <f t="shared" si="27"/>
        <v>25016.74407150675</v>
      </c>
      <c r="X57" s="60">
        <f t="shared" si="27"/>
        <v>10453.604150653344</v>
      </c>
      <c r="Y57" s="60">
        <f t="shared" si="27"/>
        <v>5343.8869416498992</v>
      </c>
      <c r="Z57" s="61">
        <f t="shared" si="27"/>
        <v>17666.392912283707</v>
      </c>
      <c r="AA57" s="52">
        <f t="shared" si="11"/>
        <v>162782.16565939854</v>
      </c>
      <c r="AB57" s="14"/>
    </row>
    <row r="58" spans="1:31" x14ac:dyDescent="0.25">
      <c r="A58" s="10" t="s">
        <v>21</v>
      </c>
      <c r="B58" s="60">
        <f t="shared" ref="B58:J58" si="28">B14-B44</f>
        <v>6220.9187932421564</v>
      </c>
      <c r="C58" s="60">
        <f t="shared" si="28"/>
        <v>15321.880323126759</v>
      </c>
      <c r="D58" s="60">
        <f t="shared" si="28"/>
        <v>52274.771108322813</v>
      </c>
      <c r="E58" s="60">
        <f t="shared" si="28"/>
        <v>24075.250468431772</v>
      </c>
      <c r="F58" s="60">
        <f t="shared" si="28"/>
        <v>6327.1080000000002</v>
      </c>
      <c r="G58" s="60">
        <f t="shared" si="28"/>
        <v>25016.74407150675</v>
      </c>
      <c r="H58" s="60">
        <f t="shared" si="28"/>
        <v>10453.604150653344</v>
      </c>
      <c r="I58" s="60">
        <f t="shared" si="28"/>
        <v>5343.8869416498992</v>
      </c>
      <c r="J58" s="61">
        <f t="shared" si="28"/>
        <v>17666.392912283707</v>
      </c>
      <c r="K58" s="52">
        <f t="shared" si="9"/>
        <v>162700.55676921722</v>
      </c>
      <c r="L58" s="14"/>
      <c r="Q58" s="10" t="s">
        <v>21</v>
      </c>
      <c r="R58" s="60">
        <f t="shared" ref="R58:Z58" si="29">B14-R44</f>
        <v>6220.9187932421564</v>
      </c>
      <c r="S58" s="60">
        <f t="shared" si="29"/>
        <v>15321.880323126759</v>
      </c>
      <c r="T58" s="60">
        <f t="shared" si="29"/>
        <v>52274.771108322813</v>
      </c>
      <c r="U58" s="60">
        <f t="shared" si="29"/>
        <v>24075.250468431772</v>
      </c>
      <c r="V58" s="60">
        <f t="shared" si="29"/>
        <v>6327.1080000000002</v>
      </c>
      <c r="W58" s="60">
        <f t="shared" si="29"/>
        <v>25016.74407150675</v>
      </c>
      <c r="X58" s="60">
        <f t="shared" si="29"/>
        <v>10453.604150653344</v>
      </c>
      <c r="Y58" s="60">
        <f t="shared" si="29"/>
        <v>5343.8869416498992</v>
      </c>
      <c r="Z58" s="61">
        <f t="shared" si="29"/>
        <v>17666.392912283707</v>
      </c>
      <c r="AA58" s="52">
        <f t="shared" si="11"/>
        <v>162700.55676921722</v>
      </c>
      <c r="AB58" s="14"/>
    </row>
    <row r="59" spans="1:31" x14ac:dyDescent="0.25">
      <c r="A59" s="10" t="s">
        <v>22</v>
      </c>
      <c r="B59" s="60">
        <f t="shared" ref="B59:J59" si="30">B15-B45</f>
        <v>5841.6918986323408</v>
      </c>
      <c r="C59" s="60">
        <f t="shared" si="30"/>
        <v>14199.471550114331</v>
      </c>
      <c r="D59" s="60">
        <f t="shared" si="30"/>
        <v>48068.984781029038</v>
      </c>
      <c r="E59" s="60">
        <f t="shared" si="30"/>
        <v>21806.455926680246</v>
      </c>
      <c r="F59" s="60">
        <f t="shared" si="30"/>
        <v>5676.0304831174344</v>
      </c>
      <c r="G59" s="60">
        <f t="shared" si="30"/>
        <v>21825.705698650127</v>
      </c>
      <c r="H59" s="60">
        <f t="shared" si="30"/>
        <v>9404.0173328209057</v>
      </c>
      <c r="I59" s="60">
        <f t="shared" si="30"/>
        <v>4754.9104627766601</v>
      </c>
      <c r="J59" s="61">
        <f t="shared" si="30"/>
        <v>15315.62796505054</v>
      </c>
      <c r="K59" s="52">
        <f t="shared" si="9"/>
        <v>146892.89609887163</v>
      </c>
      <c r="L59" s="14"/>
      <c r="Q59" s="10" t="s">
        <v>22</v>
      </c>
      <c r="R59" s="60">
        <f t="shared" ref="R59:Z59" si="31">B15-R45</f>
        <v>5841.6918986323408</v>
      </c>
      <c r="S59" s="60">
        <f t="shared" si="31"/>
        <v>14199.471550114331</v>
      </c>
      <c r="T59" s="60">
        <f t="shared" si="31"/>
        <v>48068.984781029038</v>
      </c>
      <c r="U59" s="60">
        <f t="shared" si="31"/>
        <v>21806.455926680246</v>
      </c>
      <c r="V59" s="60">
        <f t="shared" si="31"/>
        <v>5676.0304831174344</v>
      </c>
      <c r="W59" s="60">
        <f t="shared" si="31"/>
        <v>21825.705698650127</v>
      </c>
      <c r="X59" s="60">
        <f t="shared" si="31"/>
        <v>9404.0173328209057</v>
      </c>
      <c r="Y59" s="60">
        <f t="shared" si="31"/>
        <v>4754.9104627766601</v>
      </c>
      <c r="Z59" s="61">
        <f t="shared" si="31"/>
        <v>15315.62796505054</v>
      </c>
      <c r="AA59" s="52">
        <f>SUM($R59:$Z59)</f>
        <v>146892.89609887163</v>
      </c>
      <c r="AB59" s="14"/>
    </row>
    <row r="61" spans="1:31" x14ac:dyDescent="0.25">
      <c r="A61" s="18" t="s">
        <v>108</v>
      </c>
      <c r="B61" s="20">
        <f>$B$17-MIN($K$34:$K$45)</f>
        <v>176317.29655661655</v>
      </c>
      <c r="C61" s="19"/>
      <c r="D61" s="19"/>
      <c r="E61" s="19"/>
      <c r="F61" s="19"/>
      <c r="G61" s="19"/>
      <c r="H61" s="19"/>
      <c r="I61" s="19"/>
      <c r="J61" s="19"/>
      <c r="L61" s="14"/>
      <c r="M61" s="14"/>
      <c r="O61" s="16"/>
      <c r="Q61" s="18" t="s">
        <v>108</v>
      </c>
      <c r="R61" s="20">
        <f>$B$17-MIN($AA$34:$AA$45)</f>
        <v>176317.29655661655</v>
      </c>
      <c r="S61" s="19"/>
      <c r="T61" s="19"/>
      <c r="U61" s="19"/>
      <c r="V61" s="19"/>
      <c r="W61" s="19"/>
      <c r="X61" s="19"/>
      <c r="Y61" s="19"/>
      <c r="Z61" s="19"/>
      <c r="AB61" s="14"/>
      <c r="AC61" s="14"/>
      <c r="AE61" s="16"/>
    </row>
    <row r="63" spans="1:31" x14ac:dyDescent="0.25">
      <c r="A63" s="1" t="s">
        <v>109</v>
      </c>
      <c r="B63" s="21" t="s">
        <v>47</v>
      </c>
      <c r="Q63" s="1" t="s">
        <v>109</v>
      </c>
      <c r="R63" s="21" t="s">
        <v>36</v>
      </c>
    </row>
    <row r="64" spans="1:31" x14ac:dyDescent="0.25">
      <c r="A64" s="10" t="s">
        <v>11</v>
      </c>
      <c r="B64" s="64">
        <f>$B$61-K48</f>
        <v>48440.385577300724</v>
      </c>
      <c r="C64" s="14"/>
      <c r="L64" s="14"/>
      <c r="M64" s="14"/>
      <c r="O64" s="16"/>
      <c r="Q64" s="10" t="s">
        <v>11</v>
      </c>
      <c r="R64" s="64">
        <f>$R$61-AA48</f>
        <v>48440.385577300724</v>
      </c>
      <c r="S64" s="14"/>
      <c r="AB64" s="14"/>
      <c r="AC64" s="14"/>
      <c r="AE64" s="16"/>
    </row>
    <row r="65" spans="1:31" x14ac:dyDescent="0.25">
      <c r="A65" s="10" t="s">
        <v>12</v>
      </c>
      <c r="B65" s="60">
        <f t="shared" ref="B65:B69" si="32">$B$61-K49</f>
        <v>50630.156194653231</v>
      </c>
      <c r="L65" s="14"/>
      <c r="M65" s="14"/>
      <c r="O65" s="16"/>
      <c r="Q65" s="10" t="s">
        <v>12</v>
      </c>
      <c r="R65" s="64">
        <f>$R$61-AA49</f>
        <v>50630.156194653231</v>
      </c>
      <c r="AB65" s="14"/>
      <c r="AC65" s="14"/>
      <c r="AE65" s="16"/>
    </row>
    <row r="66" spans="1:31" x14ac:dyDescent="0.25">
      <c r="A66" s="10" t="s">
        <v>13</v>
      </c>
      <c r="B66" s="60">
        <f t="shared" si="32"/>
        <v>34812.69570256205</v>
      </c>
      <c r="L66" s="14"/>
      <c r="M66" s="14"/>
      <c r="O66" s="16"/>
      <c r="Q66" s="10" t="s">
        <v>13</v>
      </c>
      <c r="R66" s="64">
        <f>$R$61-AA50</f>
        <v>34812.69570256205</v>
      </c>
      <c r="AB66" s="14"/>
      <c r="AC66" s="14"/>
      <c r="AE66" s="16"/>
    </row>
    <row r="67" spans="1:31" x14ac:dyDescent="0.25">
      <c r="A67" s="10" t="s">
        <v>14</v>
      </c>
      <c r="B67" s="60">
        <f t="shared" si="32"/>
        <v>4192.8481957817276</v>
      </c>
      <c r="L67" s="14"/>
      <c r="M67" s="14"/>
      <c r="O67" s="16"/>
      <c r="Q67" s="10" t="s">
        <v>14</v>
      </c>
      <c r="R67" s="64">
        <f>$R$61-AA51</f>
        <v>4192.8481957817276</v>
      </c>
      <c r="AB67" s="14"/>
      <c r="AC67" s="14"/>
      <c r="AE67" s="16"/>
    </row>
    <row r="68" spans="1:31" x14ac:dyDescent="0.25">
      <c r="A68" s="10" t="s">
        <v>15</v>
      </c>
      <c r="B68" s="60">
        <f t="shared" si="32"/>
        <v>3820.8005566165666</v>
      </c>
      <c r="L68" s="14"/>
      <c r="M68" s="14"/>
      <c r="O68" s="16"/>
      <c r="Q68" s="10" t="s">
        <v>15</v>
      </c>
      <c r="R68" s="64">
        <f t="shared" ref="R68:R74" si="33">$R$61-AA52</f>
        <v>3820.8005566165666</v>
      </c>
      <c r="AB68" s="14"/>
      <c r="AC68" s="14"/>
      <c r="AE68" s="16"/>
    </row>
    <row r="69" spans="1:31" x14ac:dyDescent="0.25">
      <c r="A69" s="10" t="s">
        <v>16</v>
      </c>
      <c r="B69" s="60">
        <f t="shared" si="32"/>
        <v>27124.07378105406</v>
      </c>
      <c r="L69" s="14"/>
      <c r="M69" s="14"/>
      <c r="O69" s="16"/>
      <c r="Q69" s="10" t="s">
        <v>16</v>
      </c>
      <c r="R69" s="64">
        <f t="shared" si="33"/>
        <v>27124.07378105406</v>
      </c>
      <c r="AB69" s="14"/>
      <c r="AC69" s="14"/>
      <c r="AE69" s="16"/>
    </row>
    <row r="70" spans="1:31" x14ac:dyDescent="0.25">
      <c r="A70" s="10" t="s">
        <v>17</v>
      </c>
      <c r="B70" s="60">
        <f t="shared" ref="B70:B74" si="34">$B$61-K54</f>
        <v>45886.167323652277</v>
      </c>
      <c r="L70" s="14"/>
      <c r="M70" s="14"/>
      <c r="O70" s="16"/>
      <c r="Q70" s="10" t="s">
        <v>17</v>
      </c>
      <c r="R70" s="64">
        <f t="shared" si="33"/>
        <v>45886.167323652277</v>
      </c>
      <c r="AB70" s="14"/>
      <c r="AC70" s="14"/>
      <c r="AE70" s="16"/>
    </row>
    <row r="71" spans="1:31" x14ac:dyDescent="0.25">
      <c r="A71" s="10" t="s">
        <v>18</v>
      </c>
      <c r="B71" s="60">
        <f t="shared" si="34"/>
        <v>39552.426469356607</v>
      </c>
      <c r="L71" s="14"/>
      <c r="M71" s="14"/>
      <c r="O71" s="16"/>
      <c r="Q71" s="10" t="s">
        <v>18</v>
      </c>
      <c r="R71" s="64">
        <f t="shared" si="33"/>
        <v>39552.426469356607</v>
      </c>
      <c r="AB71" s="14"/>
      <c r="AC71" s="14"/>
      <c r="AE71" s="16"/>
    </row>
    <row r="72" spans="1:31" x14ac:dyDescent="0.25">
      <c r="A72" s="10" t="s">
        <v>19</v>
      </c>
      <c r="B72" s="60">
        <f>$B$61-K56</f>
        <v>23967.038514231826</v>
      </c>
      <c r="L72" s="14"/>
      <c r="M72" s="14"/>
      <c r="O72" s="16"/>
      <c r="Q72" s="10" t="s">
        <v>19</v>
      </c>
      <c r="R72" s="64">
        <f>$R$61-AA56</f>
        <v>23967.038514231826</v>
      </c>
      <c r="AB72" s="14"/>
      <c r="AC72" s="14"/>
      <c r="AE72" s="16"/>
    </row>
    <row r="73" spans="1:31" x14ac:dyDescent="0.25">
      <c r="A73" s="10" t="s">
        <v>20</v>
      </c>
      <c r="B73" s="60">
        <f t="shared" si="34"/>
        <v>13535.130897218012</v>
      </c>
      <c r="L73" s="14"/>
      <c r="M73" s="14"/>
      <c r="O73" s="16"/>
      <c r="Q73" s="10" t="s">
        <v>20</v>
      </c>
      <c r="R73" s="64">
        <f t="shared" si="33"/>
        <v>13535.130897218012</v>
      </c>
      <c r="AB73" s="14"/>
      <c r="AC73" s="14"/>
      <c r="AE73" s="16"/>
    </row>
    <row r="74" spans="1:31" x14ac:dyDescent="0.25">
      <c r="A74" s="10" t="s">
        <v>21</v>
      </c>
      <c r="B74" s="60">
        <f t="shared" si="34"/>
        <v>13616.739787399332</v>
      </c>
      <c r="L74" s="14"/>
      <c r="M74" s="14"/>
      <c r="O74" s="16"/>
      <c r="Q74" s="10" t="s">
        <v>21</v>
      </c>
      <c r="R74" s="64">
        <f t="shared" si="33"/>
        <v>13616.739787399332</v>
      </c>
      <c r="AB74" s="14"/>
      <c r="AC74" s="14"/>
      <c r="AE74" s="16"/>
    </row>
    <row r="75" spans="1:31" x14ac:dyDescent="0.25">
      <c r="A75" s="10" t="s">
        <v>22</v>
      </c>
      <c r="B75" s="60">
        <f>$B$61-K59</f>
        <v>29424.400457744923</v>
      </c>
      <c r="L75" s="14"/>
      <c r="M75" s="14"/>
      <c r="O75" s="16"/>
      <c r="Q75" s="10" t="s">
        <v>22</v>
      </c>
      <c r="R75" s="64">
        <f>$R$61-AA59</f>
        <v>29424.400457744923</v>
      </c>
      <c r="AB75" s="14"/>
      <c r="AC75" s="14"/>
      <c r="AE75" s="16"/>
    </row>
    <row r="76" spans="1:31" x14ac:dyDescent="0.25">
      <c r="A76" s="13" t="s">
        <v>37</v>
      </c>
      <c r="B76" s="15">
        <f>SUM($B$64:$B$75)/$B$61</f>
        <v>1.8999999999999995</v>
      </c>
      <c r="Q76" s="13" t="s">
        <v>37</v>
      </c>
      <c r="R76" s="15">
        <f>SUM($R$64:$R$75)/$R$61</f>
        <v>1.8999999999999995</v>
      </c>
    </row>
    <row r="78" spans="1:31" x14ac:dyDescent="0.25">
      <c r="A78" s="1" t="s">
        <v>110</v>
      </c>
      <c r="B78" s="63">
        <f>(SUM($B$64:$B$75)-$D$79*$B$61)/(12-$D$79)</f>
        <v>-5.7631347439076644E-12</v>
      </c>
      <c r="D78" s="1" t="s">
        <v>39</v>
      </c>
      <c r="Q78" s="1" t="s">
        <v>110</v>
      </c>
      <c r="R78" s="63">
        <f>(SUM($R$64:$R$75)-$T$79*$R$61)/(12-$T$79)</f>
        <v>-5.7631347439076644E-12</v>
      </c>
      <c r="T78" s="1" t="s">
        <v>39</v>
      </c>
    </row>
    <row r="79" spans="1:31" x14ac:dyDescent="0.25">
      <c r="A79" s="1" t="s">
        <v>38</v>
      </c>
      <c r="D79" s="62">
        <v>1.9</v>
      </c>
      <c r="Q79" s="1" t="s">
        <v>38</v>
      </c>
      <c r="T79" s="62">
        <f>D79</f>
        <v>1.9</v>
      </c>
    </row>
    <row r="80" spans="1:31" ht="16.5" thickBot="1" x14ac:dyDescent="0.3"/>
    <row r="81" spans="1:22" ht="16.5" thickBot="1" x14ac:dyDescent="0.3">
      <c r="A81" s="1" t="s">
        <v>111</v>
      </c>
      <c r="B81" s="85" t="e">
        <f>'入力(太陽光)'!E15*B83</f>
        <v>#N/A</v>
      </c>
      <c r="F81" s="14"/>
      <c r="Q81" s="1" t="s">
        <v>111</v>
      </c>
      <c r="R81" s="92" t="e">
        <f>AVERAGE('入力(太陽光)'!E23:P23)*B83</f>
        <v>#N/A</v>
      </c>
      <c r="V81" s="14"/>
    </row>
    <row r="82" spans="1:22" ht="16.5" thickBot="1" x14ac:dyDescent="0.3">
      <c r="A82" s="84" t="s">
        <v>130</v>
      </c>
      <c r="B82" s="88">
        <f>(MIN($K$34:$K$45)+$B$78)*1000</f>
        <v>-5.7631347439076642E-9</v>
      </c>
      <c r="Q82" s="84" t="s">
        <v>130</v>
      </c>
      <c r="R82" s="98">
        <f>(MIN($AA$34:$AA$45)+$R$78)*1000</f>
        <v>-5.7631347439076642E-9</v>
      </c>
    </row>
    <row r="83" spans="1:22" ht="16.5" thickBot="1" x14ac:dyDescent="0.3">
      <c r="A83" s="1" t="s">
        <v>112</v>
      </c>
      <c r="B83" s="87" t="e">
        <f>VLOOKUP('入力(太陽光)'!$E$13,$B$88:$C$96,2,FALSE)</f>
        <v>#N/A</v>
      </c>
      <c r="Q83" s="1" t="s">
        <v>112</v>
      </c>
      <c r="R83" s="95"/>
    </row>
    <row r="84" spans="1:22" x14ac:dyDescent="0.25">
      <c r="A84" s="84" t="s">
        <v>130</v>
      </c>
      <c r="B84" s="89" t="e">
        <f>B82/'入力(太陽光)'!E15</f>
        <v>#DIV/0!</v>
      </c>
      <c r="Q84" s="84" t="s">
        <v>130</v>
      </c>
      <c r="R84" s="97" t="e">
        <f>R82/'入力(太陽光)'!U15</f>
        <v>#DIV/0!</v>
      </c>
      <c r="S84" s="1" t="s">
        <v>79</v>
      </c>
    </row>
    <row r="87" spans="1:22" x14ac:dyDescent="0.25">
      <c r="C87" s="18" t="s">
        <v>131</v>
      </c>
    </row>
    <row r="88" spans="1:22" x14ac:dyDescent="0.25">
      <c r="B88" s="11" t="s">
        <v>26</v>
      </c>
      <c r="C88" s="86">
        <v>3.7533349434104302E-2</v>
      </c>
    </row>
    <row r="89" spans="1:22" x14ac:dyDescent="0.25">
      <c r="B89" s="11" t="s">
        <v>27</v>
      </c>
      <c r="C89" s="86">
        <v>0.10259303823638145</v>
      </c>
    </row>
    <row r="90" spans="1:22" x14ac:dyDescent="0.25">
      <c r="B90" s="11" t="s">
        <v>28</v>
      </c>
      <c r="C90" s="86">
        <v>9.8218856242748606E-2</v>
      </c>
    </row>
    <row r="91" spans="1:22" x14ac:dyDescent="0.25">
      <c r="B91" s="11" t="s">
        <v>29</v>
      </c>
      <c r="C91" s="86">
        <v>0.13240537707682046</v>
      </c>
    </row>
    <row r="92" spans="1:22" x14ac:dyDescent="0.25">
      <c r="B92" s="11" t="s">
        <v>30</v>
      </c>
      <c r="C92" s="86">
        <v>0.16407565419004261</v>
      </c>
    </row>
    <row r="93" spans="1:22" x14ac:dyDescent="0.25">
      <c r="B93" s="11" t="s">
        <v>31</v>
      </c>
      <c r="C93" s="86">
        <v>0.12902763401002926</v>
      </c>
    </row>
    <row r="94" spans="1:22" x14ac:dyDescent="0.25">
      <c r="B94" s="11" t="s">
        <v>32</v>
      </c>
      <c r="C94" s="86">
        <v>0.13309429285737598</v>
      </c>
    </row>
    <row r="95" spans="1:22" x14ac:dyDescent="0.25">
      <c r="B95" s="11" t="s">
        <v>33</v>
      </c>
      <c r="C95" s="86">
        <v>0.16502459323303867</v>
      </c>
    </row>
    <row r="96" spans="1:22" x14ac:dyDescent="0.25">
      <c r="B96" s="11" t="s">
        <v>34</v>
      </c>
      <c r="C96" s="86">
        <v>5.3086249396217575E-2</v>
      </c>
    </row>
  </sheetData>
  <phoneticPr fontId="2"/>
  <hyperlinks>
    <hyperlink ref="A3" r:id="rId1" xr:uid="{DC4B5236-ABAE-47A9-B9FA-D833F5C393D3}"/>
    <hyperlink ref="A17" r:id="rId2" display="②容量市場調達量" xr:uid="{BECD9203-796A-4922-86CE-628D7A23758D}"/>
    <hyperlink ref="A19" r:id="rId3" xr:uid="{A6C1B743-D06A-4734-8563-1FDB628F1929}"/>
  </hyperlinks>
  <pageMargins left="0.7" right="0.7" top="0.75" bottom="0.75" header="0.3" footer="0.3"/>
  <pageSetup paperSize="9" orientation="portrait" r:id="rId4"/>
  <drawing r:id="rId5"/>
  <legacyDrawing r:id="rId6"/>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8" tint="0.59999389629810485"/>
  </sheetPr>
  <dimension ref="A1:AD96"/>
  <sheetViews>
    <sheetView zoomScale="70" zoomScaleNormal="70" workbookViewId="0">
      <selection activeCell="V17" sqref="V17"/>
    </sheetView>
  </sheetViews>
  <sheetFormatPr defaultColWidth="9" defaultRowHeight="15.75" x14ac:dyDescent="0.25"/>
  <cols>
    <col min="1" max="1" width="29.125" style="1" customWidth="1"/>
    <col min="2" max="2" width="11.25" style="1" customWidth="1"/>
    <col min="3" max="3" width="9.75" style="1" customWidth="1"/>
    <col min="4" max="4" width="13.375" style="1" bestFit="1" customWidth="1"/>
    <col min="5" max="10" width="9.75" style="1" bestFit="1" customWidth="1"/>
    <col min="11" max="11" width="11.375" style="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bestFit="1" customWidth="1"/>
    <col min="18" max="18" width="10.875" style="1" customWidth="1"/>
    <col min="19" max="26" width="10" style="1" customWidth="1"/>
    <col min="27" max="27" width="10.25" style="1" bestFit="1" customWidth="1"/>
    <col min="28" max="28" width="10.5" style="1" bestFit="1" customWidth="1"/>
    <col min="29" max="16384" width="9" style="1"/>
  </cols>
  <sheetData>
    <row r="1" spans="1:13" x14ac:dyDescent="0.25">
      <c r="J1" s="10" t="s">
        <v>35</v>
      </c>
      <c r="L1" s="8"/>
      <c r="M1" s="9" t="s">
        <v>62</v>
      </c>
    </row>
    <row r="2" spans="1:13" x14ac:dyDescent="0.25">
      <c r="B2" s="11" t="s">
        <v>26</v>
      </c>
      <c r="C2" s="11" t="s">
        <v>27</v>
      </c>
      <c r="D2" s="11" t="s">
        <v>28</v>
      </c>
      <c r="E2" s="11" t="s">
        <v>29</v>
      </c>
      <c r="F2" s="11" t="s">
        <v>30</v>
      </c>
      <c r="G2" s="11" t="s">
        <v>31</v>
      </c>
      <c r="H2" s="11" t="s">
        <v>32</v>
      </c>
      <c r="I2" s="11" t="s">
        <v>33</v>
      </c>
      <c r="J2" s="11" t="s">
        <v>34</v>
      </c>
    </row>
    <row r="3" spans="1:13" x14ac:dyDescent="0.25">
      <c r="A3" s="1" t="s">
        <v>107</v>
      </c>
    </row>
    <row r="4" spans="1:13" x14ac:dyDescent="0.25">
      <c r="A4" s="10" t="s">
        <v>11</v>
      </c>
      <c r="B4" s="67">
        <f>'計算用(太陽光)'!B4</f>
        <v>5136.7693724859209</v>
      </c>
      <c r="C4" s="67">
        <f>'計算用(太陽光)'!C4</f>
        <v>12582.734736969396</v>
      </c>
      <c r="D4" s="67">
        <f>'計算用(太陽光)'!D4</f>
        <v>42812.450366376877</v>
      </c>
      <c r="E4" s="67">
        <f>'計算用(太陽光)'!E4</f>
        <v>19226.231303462326</v>
      </c>
      <c r="F4" s="67">
        <f>'計算用(太陽光)'!F4</f>
        <v>4869.8559662348689</v>
      </c>
      <c r="G4" s="67">
        <f>'計算用(太陽光)'!G4</f>
        <v>18677.252542867569</v>
      </c>
      <c r="H4" s="67">
        <f>'計算用(太陽光)'!H4</f>
        <v>7941.2375019215988</v>
      </c>
      <c r="I4" s="67">
        <f>'計算用(太陽光)'!I4</f>
        <v>4043.165935613682</v>
      </c>
      <c r="J4" s="67">
        <f>'計算用(太陽光)'!J4</f>
        <v>12587.213253383588</v>
      </c>
    </row>
    <row r="5" spans="1:13" x14ac:dyDescent="0.25">
      <c r="A5" s="10" t="s">
        <v>12</v>
      </c>
      <c r="B5" s="67">
        <f>'計算用(太陽光)'!B5</f>
        <v>4608.0824778761062</v>
      </c>
      <c r="C5" s="67">
        <f>'計算用(太陽光)'!C5</f>
        <v>11765.592368887781</v>
      </c>
      <c r="D5" s="67">
        <f>'計算用(太陽光)'!D5</f>
        <v>41433.532423196593</v>
      </c>
      <c r="E5" s="67">
        <f>'計算用(太陽光)'!E5</f>
        <v>19308.463482688392</v>
      </c>
      <c r="F5" s="67">
        <f>'計算用(太陽光)'!F5</f>
        <v>4448.449286955346</v>
      </c>
      <c r="G5" s="67">
        <f>'計算用(太陽光)'!G5</f>
        <v>18978.289379788399</v>
      </c>
      <c r="H5" s="67">
        <f>'計算用(太陽光)'!H5</f>
        <v>7842.2442813220596</v>
      </c>
      <c r="I5" s="67">
        <f>'計算用(太陽光)'!I5</f>
        <v>4136.5137424547283</v>
      </c>
      <c r="J5" s="67">
        <f>'計算用(太陽光)'!J5</f>
        <v>13165.972918793903</v>
      </c>
    </row>
    <row r="6" spans="1:13" x14ac:dyDescent="0.25">
      <c r="A6" s="10" t="s">
        <v>13</v>
      </c>
      <c r="B6" s="67">
        <f>'計算用(太陽光)'!B6</f>
        <v>4620.6628801287216</v>
      </c>
      <c r="C6" s="67">
        <f>'計算用(太陽光)'!C6</f>
        <v>12573.166958401736</v>
      </c>
      <c r="D6" s="67">
        <f>'計算用(太陽光)'!D6</f>
        <v>47467.120916422551</v>
      </c>
      <c r="E6" s="67">
        <f>'計算用(太陽光)'!E6</f>
        <v>21487.776232179225</v>
      </c>
      <c r="F6" s="67">
        <f>'計算用(太陽光)'!F6</f>
        <v>5089.7190162937504</v>
      </c>
      <c r="G6" s="67">
        <f>'計算用(太陽光)'!G6</f>
        <v>21846.573400218898</v>
      </c>
      <c r="H6" s="67">
        <f>'計算用(太陽光)'!H6</f>
        <v>8731.2234050730203</v>
      </c>
      <c r="I6" s="67">
        <f>'計算用(太陽光)'!I6</f>
        <v>4649.8966800804828</v>
      </c>
      <c r="J6" s="67">
        <f>'計算用(太陽光)'!J6</f>
        <v>15038.461365256126</v>
      </c>
    </row>
    <row r="7" spans="1:13" x14ac:dyDescent="0.25">
      <c r="A7" s="10" t="s">
        <v>14</v>
      </c>
      <c r="B7" s="67">
        <f>'計算用(太陽光)'!B7</f>
        <v>5139.1466273187179</v>
      </c>
      <c r="C7" s="67">
        <f>'計算用(太陽光)'!C7</f>
        <v>14722.667747708281</v>
      </c>
      <c r="D7" s="67">
        <f>'計算用(太陽光)'!D7</f>
        <v>58859.241985807814</v>
      </c>
      <c r="E7" s="67">
        <f>'計算用(太陽光)'!E7</f>
        <v>25236.87</v>
      </c>
      <c r="F7" s="67">
        <f>'計算用(太陽光)'!F7</f>
        <v>5984.4279999999999</v>
      </c>
      <c r="G7" s="67">
        <f>'計算用(太陽光)'!G7</f>
        <v>27232.29</v>
      </c>
      <c r="H7" s="67">
        <f>'計算用(太陽光)'!H7</f>
        <v>10514.220000000001</v>
      </c>
      <c r="I7" s="67">
        <f>'計算用(太陽光)'!I7</f>
        <v>5798.9299999999994</v>
      </c>
      <c r="J7" s="67">
        <f>'計算用(太陽光)'!J7</f>
        <v>18636.653999999999</v>
      </c>
    </row>
    <row r="8" spans="1:13" x14ac:dyDescent="0.25">
      <c r="A8" s="10" t="s">
        <v>15</v>
      </c>
      <c r="B8" s="67">
        <f>'計算用(太陽光)'!B8</f>
        <v>5227.29</v>
      </c>
      <c r="C8" s="67">
        <f>'計算用(太陽光)'!C8</f>
        <v>15007.958000000001</v>
      </c>
      <c r="D8" s="67">
        <f>'計算用(太陽光)'!D8</f>
        <v>58857.856</v>
      </c>
      <c r="E8" s="67">
        <f>'計算用(太陽光)'!E8</f>
        <v>25236.87</v>
      </c>
      <c r="F8" s="67">
        <f>'計算用(太陽光)'!F8</f>
        <v>5984.4279999999999</v>
      </c>
      <c r="G8" s="67">
        <f>'計算用(太陽光)'!G8</f>
        <v>27232.29</v>
      </c>
      <c r="H8" s="67">
        <f>'計算用(太陽光)'!H8</f>
        <v>10514.220000000001</v>
      </c>
      <c r="I8" s="67">
        <f>'計算用(太陽光)'!I8</f>
        <v>5798.9299999999994</v>
      </c>
      <c r="J8" s="67">
        <f>'計算用(太陽光)'!J8</f>
        <v>18636.653999999999</v>
      </c>
    </row>
    <row r="9" spans="1:13" x14ac:dyDescent="0.25">
      <c r="A9" s="10" t="s">
        <v>16</v>
      </c>
      <c r="B9" s="67">
        <f>'計算用(太陽光)'!B9</f>
        <v>4862.1060274632619</v>
      </c>
      <c r="C9" s="67">
        <f>'計算用(太陽光)'!C9</f>
        <v>13237.588415435164</v>
      </c>
      <c r="D9" s="67">
        <f>'計算用(太陽光)'!D9</f>
        <v>49767.298669551194</v>
      </c>
      <c r="E9" s="67">
        <f>'計算用(太陽光)'!E9</f>
        <v>22697.76146639511</v>
      </c>
      <c r="F9" s="67">
        <f>'計算用(太陽光)'!F9</f>
        <v>5295.2961846097905</v>
      </c>
      <c r="G9" s="67">
        <f>'計算用(太陽光)'!G9</f>
        <v>22988.977457132434</v>
      </c>
      <c r="H9" s="67">
        <f>'計算用(太陽光)'!H9</f>
        <v>9387.8371329746351</v>
      </c>
      <c r="I9" s="67">
        <f>'計算用(太陽光)'!I9</f>
        <v>4958.8397384305836</v>
      </c>
      <c r="J9" s="67">
        <f>'計算用(太陽光)'!J9</f>
        <v>15997.517683570326</v>
      </c>
    </row>
    <row r="10" spans="1:13" x14ac:dyDescent="0.25">
      <c r="A10" s="10" t="s">
        <v>17</v>
      </c>
      <c r="B10" s="67">
        <f>'計算用(太陽光)'!B10</f>
        <v>5048.6565567176185</v>
      </c>
      <c r="C10" s="67">
        <f>'計算用(太陽光)'!C10</f>
        <v>11997.802479552651</v>
      </c>
      <c r="D10" s="67">
        <f>'計算用(太陽光)'!D10</f>
        <v>42609.084439528531</v>
      </c>
      <c r="E10" s="67">
        <f>'計算用(太陽光)'!E10</f>
        <v>20048.613095723016</v>
      </c>
      <c r="F10" s="67">
        <f>'計算用(太陽光)'!F10</f>
        <v>4704.961178690708</v>
      </c>
      <c r="G10" s="67">
        <f>'計算用(太陽光)'!G10</f>
        <v>19599.230974097041</v>
      </c>
      <c r="H10" s="67">
        <f>'計算用(太陽光)'!H10</f>
        <v>8074.5883704842427</v>
      </c>
      <c r="I10" s="67">
        <f>'計算用(太陽光)'!I10</f>
        <v>4451.5450905432599</v>
      </c>
      <c r="J10" s="67">
        <f>'計算用(太陽光)'!J10</f>
        <v>13896.647047627208</v>
      </c>
    </row>
    <row r="11" spans="1:13" x14ac:dyDescent="0.25">
      <c r="A11" s="10" t="s">
        <v>18</v>
      </c>
      <c r="B11" s="67">
        <f>'計算用(太陽光)'!B11</f>
        <v>5728.398278358809</v>
      </c>
      <c r="C11" s="67">
        <f>'計算用(太陽光)'!C11</f>
        <v>13435.358872684099</v>
      </c>
      <c r="D11" s="67">
        <f>'計算用(太陽光)'!D11</f>
        <v>44678.215346657016</v>
      </c>
      <c r="E11" s="67">
        <f>'計算用(太陽光)'!E11</f>
        <v>20285.050610997965</v>
      </c>
      <c r="F11" s="67">
        <f>'計算用(太陽光)'!F11</f>
        <v>5163.0066996467103</v>
      </c>
      <c r="G11" s="67">
        <f>'計算用(太陽光)'!G11</f>
        <v>19829.725581904411</v>
      </c>
      <c r="H11" s="67">
        <f>'計算用(太陽光)'!H11</f>
        <v>8738.2929208301321</v>
      </c>
      <c r="I11" s="67">
        <f>'計算用(太陽光)'!I11</f>
        <v>4463.2110663983913</v>
      </c>
      <c r="J11" s="67">
        <f>'計算用(太陽光)'!J11</f>
        <v>14443.610709782424</v>
      </c>
    </row>
    <row r="12" spans="1:13" x14ac:dyDescent="0.25">
      <c r="A12" s="10" t="s">
        <v>19</v>
      </c>
      <c r="B12" s="67">
        <f>'計算用(太陽光)'!B12</f>
        <v>6044.6931617055507</v>
      </c>
      <c r="C12" s="67">
        <f>'計算用(太陽光)'!C12</f>
        <v>14646.635025577509</v>
      </c>
      <c r="D12" s="67">
        <f>'計算用(太陽光)'!D12</f>
        <v>47832.678391238689</v>
      </c>
      <c r="E12" s="67">
        <f>'計算用(太陽光)'!E12</f>
        <v>22194.049368635438</v>
      </c>
      <c r="F12" s="67">
        <f>'計算用(太陽光)'!F12</f>
        <v>5807.9744095831966</v>
      </c>
      <c r="G12" s="67">
        <f>'計算用(太陽光)'!G12</f>
        <v>23339.688821597956</v>
      </c>
      <c r="H12" s="67">
        <f>'計算用(太陽光)'!H12</f>
        <v>10212.170684089162</v>
      </c>
      <c r="I12" s="67">
        <f>'計算用(太陽光)'!I12</f>
        <v>5343.8869416498992</v>
      </c>
      <c r="J12" s="67">
        <f>'計算用(太陽光)'!J12</f>
        <v>16928.481238307351</v>
      </c>
    </row>
    <row r="13" spans="1:13" x14ac:dyDescent="0.25">
      <c r="A13" s="10" t="s">
        <v>20</v>
      </c>
      <c r="B13" s="67">
        <f>'計算用(太陽光)'!B13</f>
        <v>6258.68</v>
      </c>
      <c r="C13" s="67">
        <f>'計算用(太陽光)'!C13</f>
        <v>15366.37</v>
      </c>
      <c r="D13" s="67">
        <f>'計算用(太陽光)'!D13</f>
        <v>52274.129114873052</v>
      </c>
      <c r="E13" s="67">
        <f>'計算用(太陽光)'!E13</f>
        <v>24075.250468431772</v>
      </c>
      <c r="F13" s="67">
        <f>'計算用(太陽光)'!F13</f>
        <v>6327.1080000000002</v>
      </c>
      <c r="G13" s="67">
        <f>'計算用(太陽光)'!G13</f>
        <v>25016.74407150675</v>
      </c>
      <c r="H13" s="67">
        <f>'計算用(太陽光)'!H13</f>
        <v>10453.604150653344</v>
      </c>
      <c r="I13" s="67">
        <f>'計算用(太陽光)'!I13</f>
        <v>5343.8869416498992</v>
      </c>
      <c r="J13" s="67">
        <f>'計算用(太陽光)'!J13</f>
        <v>17666.392912283707</v>
      </c>
    </row>
    <row r="14" spans="1:13" x14ac:dyDescent="0.25">
      <c r="A14" s="10" t="s">
        <v>21</v>
      </c>
      <c r="B14" s="67">
        <f>'計算用(太陽光)'!B14</f>
        <v>6220.9187932421564</v>
      </c>
      <c r="C14" s="67">
        <f>'計算用(太陽光)'!C14</f>
        <v>15321.880323126759</v>
      </c>
      <c r="D14" s="67">
        <f>'計算用(太陽光)'!D14</f>
        <v>52274.771108322813</v>
      </c>
      <c r="E14" s="67">
        <f>'計算用(太陽光)'!E14</f>
        <v>24075.250468431772</v>
      </c>
      <c r="F14" s="67">
        <f>'計算用(太陽光)'!F14</f>
        <v>6327.1080000000002</v>
      </c>
      <c r="G14" s="67">
        <f>'計算用(太陽光)'!G14</f>
        <v>25016.74407150675</v>
      </c>
      <c r="H14" s="67">
        <f>'計算用(太陽光)'!H14</f>
        <v>10453.604150653344</v>
      </c>
      <c r="I14" s="67">
        <f>'計算用(太陽光)'!I14</f>
        <v>5343.8869416498992</v>
      </c>
      <c r="J14" s="67">
        <f>'計算用(太陽光)'!J14</f>
        <v>17666.392912283707</v>
      </c>
    </row>
    <row r="15" spans="1:13" x14ac:dyDescent="0.25">
      <c r="A15" s="10" t="s">
        <v>22</v>
      </c>
      <c r="B15" s="67">
        <f>'計算用(太陽光)'!B15</f>
        <v>5841.6918986323408</v>
      </c>
      <c r="C15" s="67">
        <f>'計算用(太陽光)'!C15</f>
        <v>14199.471550114331</v>
      </c>
      <c r="D15" s="67">
        <f>'計算用(太陽光)'!D15</f>
        <v>48068.984781029038</v>
      </c>
      <c r="E15" s="67">
        <f>'計算用(太陽光)'!E15</f>
        <v>21806.455926680246</v>
      </c>
      <c r="F15" s="67">
        <f>'計算用(太陽光)'!F15</f>
        <v>5676.0304831174344</v>
      </c>
      <c r="G15" s="67">
        <f>'計算用(太陽光)'!G15</f>
        <v>21825.705698650127</v>
      </c>
      <c r="H15" s="67">
        <f>'計算用(太陽光)'!H15</f>
        <v>9404.0173328209057</v>
      </c>
      <c r="I15" s="67">
        <f>'計算用(太陽光)'!I15</f>
        <v>4754.9104627766601</v>
      </c>
      <c r="J15" s="67">
        <f>'計算用(太陽光)'!J15</f>
        <v>15315.62796505054</v>
      </c>
    </row>
    <row r="16" spans="1:13" x14ac:dyDescent="0.25">
      <c r="B16" s="2"/>
      <c r="C16" s="2"/>
      <c r="D16" s="2"/>
      <c r="E16" s="2"/>
      <c r="F16" s="2"/>
      <c r="G16" s="2"/>
      <c r="H16" s="2"/>
      <c r="I16" s="2"/>
      <c r="J16" s="2"/>
      <c r="K16" s="2"/>
    </row>
    <row r="17" spans="1:30" x14ac:dyDescent="0.25">
      <c r="A17" s="1" t="s">
        <v>134</v>
      </c>
      <c r="B17" s="25">
        <f>'計算用(太陽光)'!B17</f>
        <v>176317.29655661655</v>
      </c>
      <c r="C17" s="2"/>
      <c r="D17" s="2"/>
      <c r="E17" s="2"/>
      <c r="F17" s="2"/>
      <c r="G17" s="2"/>
      <c r="H17" s="2"/>
      <c r="I17" s="2"/>
      <c r="J17" s="2"/>
      <c r="K17" s="2"/>
    </row>
    <row r="18" spans="1:30" x14ac:dyDescent="0.25">
      <c r="L18" s="12"/>
    </row>
    <row r="19" spans="1:30" x14ac:dyDescent="0.25">
      <c r="A19" s="1" t="s">
        <v>114</v>
      </c>
      <c r="B19" s="18" t="s">
        <v>43</v>
      </c>
      <c r="C19" s="10"/>
      <c r="D19" s="10"/>
      <c r="E19" s="10"/>
      <c r="F19" s="10"/>
      <c r="G19" s="10"/>
      <c r="H19" s="10"/>
      <c r="I19" s="10"/>
      <c r="J19" s="10"/>
      <c r="K19" s="10"/>
      <c r="N19" s="1" t="s">
        <v>63</v>
      </c>
    </row>
    <row r="20" spans="1:30" x14ac:dyDescent="0.25">
      <c r="A20" s="10" t="s">
        <v>11</v>
      </c>
      <c r="B20" s="55">
        <v>0.20045104256411247</v>
      </c>
      <c r="C20" s="55">
        <v>0.32058385807397122</v>
      </c>
      <c r="D20" s="55">
        <v>0.35758899311912723</v>
      </c>
      <c r="E20" s="55">
        <v>0.29016236932728906</v>
      </c>
      <c r="F20" s="55">
        <v>0.18314644708108277</v>
      </c>
      <c r="G20" s="55">
        <v>0.28258147714906612</v>
      </c>
      <c r="H20" s="55">
        <v>0.25143950824158035</v>
      </c>
      <c r="I20" s="55">
        <v>0.31338553865422925</v>
      </c>
      <c r="J20" s="55">
        <v>0.18422496985790715</v>
      </c>
      <c r="N20" s="66" t="e">
        <f>HLOOKUP('入力(風力)'!$E$13,$B$2:$J$31,ROW()-1,0)</f>
        <v>#N/A</v>
      </c>
    </row>
    <row r="21" spans="1:30" x14ac:dyDescent="0.25">
      <c r="A21" s="10" t="s">
        <v>12</v>
      </c>
      <c r="B21" s="55">
        <v>0.14811769014686563</v>
      </c>
      <c r="C21" s="55">
        <v>0.16597411078243987</v>
      </c>
      <c r="D21" s="55">
        <v>0.11104445109944529</v>
      </c>
      <c r="E21" s="55">
        <v>0.11864435323517457</v>
      </c>
      <c r="F21" s="55">
        <v>0.10107708818027274</v>
      </c>
      <c r="G21" s="55">
        <v>0.16134193626985591</v>
      </c>
      <c r="H21" s="55">
        <v>0.11176174128077956</v>
      </c>
      <c r="I21" s="55">
        <v>0.18272250741544604</v>
      </c>
      <c r="J21" s="55">
        <v>8.7198017397461372E-2</v>
      </c>
      <c r="N21" s="66" t="e">
        <f>HLOOKUP('入力(風力)'!$E$13,$B$2:$J$31,ROW()-1,0)</f>
        <v>#N/A</v>
      </c>
    </row>
    <row r="22" spans="1:30" x14ac:dyDescent="0.25">
      <c r="A22" s="10" t="s">
        <v>13</v>
      </c>
      <c r="B22" s="55">
        <v>0.13941440704660479</v>
      </c>
      <c r="C22" s="55">
        <v>0.10608484776514966</v>
      </c>
      <c r="D22" s="55">
        <v>0.12068392069721519</v>
      </c>
      <c r="E22" s="55">
        <v>0.11315123851765303</v>
      </c>
      <c r="F22" s="55">
        <v>5.6047060078688794E-2</v>
      </c>
      <c r="G22" s="55">
        <v>0.18197718981419528</v>
      </c>
      <c r="H22" s="55">
        <v>0.1006917926202251</v>
      </c>
      <c r="I22" s="55">
        <v>0.17367252367481933</v>
      </c>
      <c r="J22" s="55">
        <v>0.11194287842350774</v>
      </c>
      <c r="N22" s="66" t="e">
        <f>HLOOKUP('入力(風力)'!$E$13,$B$2:$J$31,ROW()-1,0)</f>
        <v>#N/A</v>
      </c>
    </row>
    <row r="23" spans="1:30" x14ac:dyDescent="0.25">
      <c r="A23" s="10" t="s">
        <v>14</v>
      </c>
      <c r="B23" s="55">
        <v>0.12213037894293161</v>
      </c>
      <c r="C23" s="55">
        <v>9.4986551515666234E-2</v>
      </c>
      <c r="D23" s="55">
        <v>0.15233745489672793</v>
      </c>
      <c r="E23" s="55">
        <v>0.1318125019379309</v>
      </c>
      <c r="F23" s="55">
        <v>9.0043635173953016E-2</v>
      </c>
      <c r="G23" s="55">
        <v>8.8663130681407673E-2</v>
      </c>
      <c r="H23" s="55">
        <v>8.2337262045040771E-2</v>
      </c>
      <c r="I23" s="55">
        <v>9.3121744319437455E-2</v>
      </c>
      <c r="J23" s="55">
        <v>5.8891367011705782E-2</v>
      </c>
      <c r="N23" s="66" t="e">
        <f>HLOOKUP('入力(風力)'!$E$13,$B$2:$J$31,ROW()-1,0)</f>
        <v>#N/A</v>
      </c>
    </row>
    <row r="24" spans="1:30" x14ac:dyDescent="0.25">
      <c r="A24" s="10" t="s">
        <v>15</v>
      </c>
      <c r="B24" s="55">
        <v>8.5363024165036425E-2</v>
      </c>
      <c r="C24" s="55">
        <v>0.10999028083921833</v>
      </c>
      <c r="D24" s="55">
        <v>6.0293383498538765E-2</v>
      </c>
      <c r="E24" s="55">
        <v>0.12076739321282814</v>
      </c>
      <c r="F24" s="55">
        <v>7.9695497381985309E-2</v>
      </c>
      <c r="G24" s="55">
        <v>0.11484994829327316</v>
      </c>
      <c r="H24" s="55">
        <v>9.2291555930938796E-2</v>
      </c>
      <c r="I24" s="55">
        <v>0.13501049291938472</v>
      </c>
      <c r="J24" s="55">
        <v>7.1114797880406797E-2</v>
      </c>
      <c r="N24" s="66" t="e">
        <f>HLOOKUP('入力(風力)'!$E$13,$B$2:$J$31,ROW()-1,0)</f>
        <v>#N/A</v>
      </c>
    </row>
    <row r="25" spans="1:30" x14ac:dyDescent="0.25">
      <c r="A25" s="10" t="s">
        <v>16</v>
      </c>
      <c r="B25" s="55">
        <v>0.12612748764895435</v>
      </c>
      <c r="C25" s="55">
        <v>0.14120206164933632</v>
      </c>
      <c r="D25" s="55">
        <v>0.17724848844805494</v>
      </c>
      <c r="E25" s="55">
        <v>0.10831520694523838</v>
      </c>
      <c r="F25" s="55">
        <v>9.4099781144720979E-2</v>
      </c>
      <c r="G25" s="55">
        <v>0.14417777999568263</v>
      </c>
      <c r="H25" s="55">
        <v>9.377749464434558E-2</v>
      </c>
      <c r="I25" s="55">
        <v>0.16077240291033246</v>
      </c>
      <c r="J25" s="55">
        <v>5.9887475842572854E-2</v>
      </c>
      <c r="N25" s="66" t="e">
        <f>HLOOKUP('入力(風力)'!$E$13,$B$2:$J$31,ROW()-1,0)</f>
        <v>#N/A</v>
      </c>
    </row>
    <row r="26" spans="1:30" x14ac:dyDescent="0.25">
      <c r="A26" s="10" t="s">
        <v>17</v>
      </c>
      <c r="B26" s="55">
        <v>0.15971585711063768</v>
      </c>
      <c r="C26" s="55">
        <v>0.2151809310725665</v>
      </c>
      <c r="D26" s="55">
        <v>0.2514596190498497</v>
      </c>
      <c r="E26" s="55">
        <v>0.16967661523379801</v>
      </c>
      <c r="F26" s="55">
        <v>0.14761141772741171</v>
      </c>
      <c r="G26" s="55">
        <v>0.15369528999353269</v>
      </c>
      <c r="H26" s="55">
        <v>0.12972543729409153</v>
      </c>
      <c r="I26" s="55">
        <v>0.19443839142807998</v>
      </c>
      <c r="J26" s="55">
        <v>0.1231626193899195</v>
      </c>
      <c r="N26" s="66" t="e">
        <f>HLOOKUP('入力(風力)'!$E$13,$B$2:$J$31,ROW()-1,0)</f>
        <v>#N/A</v>
      </c>
    </row>
    <row r="27" spans="1:30" x14ac:dyDescent="0.25">
      <c r="A27" s="10" t="s">
        <v>18</v>
      </c>
      <c r="B27" s="55">
        <v>0.23201721075532208</v>
      </c>
      <c r="C27" s="55">
        <v>0.32455783873495442</v>
      </c>
      <c r="D27" s="55">
        <v>0.18494581328662271</v>
      </c>
      <c r="E27" s="55">
        <v>0.28874030971706988</v>
      </c>
      <c r="F27" s="55">
        <v>0.27331193357884148</v>
      </c>
      <c r="G27" s="55">
        <v>0.27426448557983196</v>
      </c>
      <c r="H27" s="55">
        <v>0.19336748742747109</v>
      </c>
      <c r="I27" s="55">
        <v>0.36512376697160209</v>
      </c>
      <c r="J27" s="55">
        <v>0.18845509503180849</v>
      </c>
      <c r="N27" s="66" t="e">
        <f>HLOOKUP('入力(風力)'!$E$13,$B$2:$J$31,ROW()-1,0)</f>
        <v>#N/A</v>
      </c>
    </row>
    <row r="28" spans="1:30" x14ac:dyDescent="0.25">
      <c r="A28" s="10" t="s">
        <v>19</v>
      </c>
      <c r="B28" s="55">
        <v>0.27015393976733587</v>
      </c>
      <c r="C28" s="55">
        <v>0.47575253071159757</v>
      </c>
      <c r="D28" s="55">
        <v>0.25134870904092449</v>
      </c>
      <c r="E28" s="55">
        <v>0.22642181123122068</v>
      </c>
      <c r="F28" s="55">
        <v>0.28119036327265373</v>
      </c>
      <c r="G28" s="55">
        <v>0.2759296929937271</v>
      </c>
      <c r="H28" s="55">
        <v>0.23519607315869975</v>
      </c>
      <c r="I28" s="55">
        <v>0.35630602833681607</v>
      </c>
      <c r="J28" s="55">
        <v>0.21746307755109009</v>
      </c>
      <c r="N28" s="66" t="e">
        <f>HLOOKUP('入力(風力)'!$E$13,$B$2:$J$31,ROW()-1,0)</f>
        <v>#N/A</v>
      </c>
    </row>
    <row r="29" spans="1:30" x14ac:dyDescent="0.25">
      <c r="A29" s="10" t="s">
        <v>20</v>
      </c>
      <c r="B29" s="55">
        <v>0.20236899715675213</v>
      </c>
      <c r="C29" s="55">
        <v>0.42504085612993225</v>
      </c>
      <c r="D29" s="55">
        <v>0.22592414624906682</v>
      </c>
      <c r="E29" s="55">
        <v>0.32596110809189272</v>
      </c>
      <c r="F29" s="55">
        <v>0.24604335339166689</v>
      </c>
      <c r="G29" s="55">
        <v>0.36200598616887619</v>
      </c>
      <c r="H29" s="55">
        <v>0.26851544759846785</v>
      </c>
      <c r="I29" s="55">
        <v>0.4487768292581808</v>
      </c>
      <c r="J29" s="55">
        <v>0.21694405396337257</v>
      </c>
      <c r="N29" s="66" t="e">
        <f>HLOOKUP('入力(風力)'!$E$13,$B$2:$J$31,ROW()-1,0)</f>
        <v>#N/A</v>
      </c>
    </row>
    <row r="30" spans="1:30" x14ac:dyDescent="0.25">
      <c r="A30" s="10" t="s">
        <v>21</v>
      </c>
      <c r="B30" s="55">
        <v>0.24290214559560022</v>
      </c>
      <c r="C30" s="55">
        <v>0.52675239072976354</v>
      </c>
      <c r="D30" s="55">
        <v>0.2613143456185999</v>
      </c>
      <c r="E30" s="55">
        <v>0.42640462713930011</v>
      </c>
      <c r="F30" s="55">
        <v>0.2713385602953311</v>
      </c>
      <c r="G30" s="55">
        <v>0.3836537812951954</v>
      </c>
      <c r="H30" s="55">
        <v>0.26731788146165258</v>
      </c>
      <c r="I30" s="55">
        <v>0.45117410398788804</v>
      </c>
      <c r="J30" s="55">
        <v>0.2493771029067669</v>
      </c>
      <c r="N30" s="66" t="e">
        <f>HLOOKUP('入力(風力)'!$E$13,$B$2:$J$31,ROW()-1,0)</f>
        <v>#N/A</v>
      </c>
      <c r="Q30" s="1" t="s">
        <v>78</v>
      </c>
    </row>
    <row r="31" spans="1:30" x14ac:dyDescent="0.25">
      <c r="A31" s="10" t="s">
        <v>22</v>
      </c>
      <c r="B31" s="55">
        <v>0.20857804571958219</v>
      </c>
      <c r="C31" s="55">
        <v>0.34804889194494348</v>
      </c>
      <c r="D31" s="55">
        <v>0.30292625809760659</v>
      </c>
      <c r="E31" s="55">
        <v>0.41983312879158646</v>
      </c>
      <c r="F31" s="55">
        <v>0.23472652695572846</v>
      </c>
      <c r="G31" s="55">
        <v>0.29396281211428799</v>
      </c>
      <c r="H31" s="55">
        <v>0.25555467865639303</v>
      </c>
      <c r="I31" s="55">
        <v>0.44030366029716295</v>
      </c>
      <c r="J31" s="55">
        <v>0.24910138869451168</v>
      </c>
      <c r="N31" s="66" t="e">
        <f>HLOOKUP('入力(風力)'!$E$13,$B$2:$J$31,ROW()-1,0)</f>
        <v>#N/A</v>
      </c>
      <c r="Z31" s="10" t="s">
        <v>35</v>
      </c>
    </row>
    <row r="32" spans="1:30" x14ac:dyDescent="0.25">
      <c r="A32" s="10"/>
      <c r="B32" s="10"/>
      <c r="C32" s="10"/>
      <c r="D32" s="10"/>
      <c r="E32" s="10"/>
      <c r="F32" s="10"/>
      <c r="G32" s="10"/>
      <c r="H32" s="10"/>
      <c r="I32" s="10"/>
      <c r="J32" s="10"/>
      <c r="N32" s="1" t="s">
        <v>56</v>
      </c>
      <c r="Q32" s="10"/>
      <c r="R32" s="11" t="s">
        <v>26</v>
      </c>
      <c r="S32" s="11" t="s">
        <v>27</v>
      </c>
      <c r="T32" s="11" t="s">
        <v>28</v>
      </c>
      <c r="U32" s="11" t="s">
        <v>29</v>
      </c>
      <c r="V32" s="11" t="s">
        <v>30</v>
      </c>
      <c r="W32" s="11" t="s">
        <v>31</v>
      </c>
      <c r="X32" s="11" t="s">
        <v>32</v>
      </c>
      <c r="Y32" s="11" t="s">
        <v>33</v>
      </c>
      <c r="Z32" s="11" t="s">
        <v>34</v>
      </c>
      <c r="AD32" s="1" t="s">
        <v>63</v>
      </c>
    </row>
    <row r="33" spans="1:30" x14ac:dyDescent="0.25">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x14ac:dyDescent="0.25">
      <c r="A34" s="10" t="s">
        <v>11</v>
      </c>
      <c r="B34" s="56">
        <f>IF('入力(風力)'!$E$13=B$2,B20*'入力(風力)'!$E$15/1000,0)</f>
        <v>0</v>
      </c>
      <c r="C34" s="56">
        <f>IF('入力(風力)'!$E$13=C$2,C20*'入力(風力)'!$E$15/1000,0)</f>
        <v>0</v>
      </c>
      <c r="D34" s="56">
        <f>IF('入力(風力)'!$E$13=D$2,D20*'入力(風力)'!$E$15/1000,0)</f>
        <v>0</v>
      </c>
      <c r="E34" s="56">
        <f>IF('入力(風力)'!$E$13=E$2,E20*'入力(風力)'!$E$15/1000,0)</f>
        <v>0</v>
      </c>
      <c r="F34" s="56">
        <f>IF('入力(風力)'!$E$13=F$2,F20*'入力(風力)'!$E$15/1000,0)</f>
        <v>0</v>
      </c>
      <c r="G34" s="56">
        <f>IF('入力(風力)'!$E$13=G$2,G20*'入力(風力)'!$E$15/1000,0)</f>
        <v>0</v>
      </c>
      <c r="H34" s="56">
        <f>IF('入力(風力)'!$E$13=H$2,H20*'入力(風力)'!$E$15/1000,0)</f>
        <v>0</v>
      </c>
      <c r="I34" s="56">
        <f>IF('入力(風力)'!$E$13=I$2,I20*'入力(風力)'!$E$15/1000,0)</f>
        <v>0</v>
      </c>
      <c r="J34" s="57">
        <f>IF('入力(風力)'!$E$13=J$2,J20*'入力(風力)'!$E$15/1000,0)</f>
        <v>0</v>
      </c>
      <c r="K34" s="58">
        <f>SUM(B34:J34)</f>
        <v>0</v>
      </c>
      <c r="L34" s="59">
        <f>MIN($K$34:$K$45)</f>
        <v>0</v>
      </c>
      <c r="N34" s="65">
        <f t="shared" ref="N34:N45" si="0">K34*1000</f>
        <v>0</v>
      </c>
      <c r="Q34" s="10" t="s">
        <v>11</v>
      </c>
      <c r="R34" s="30">
        <f>IF('入力(風力)'!$E$13=B$2,B20*'入力(風力)'!$E$23/1000,0)</f>
        <v>0</v>
      </c>
      <c r="S34" s="30">
        <f>IF('入力(風力)'!$E$13=C$2,C20*'入力(風力)'!$E$23/1000,0)</f>
        <v>0</v>
      </c>
      <c r="T34" s="30">
        <f>IF('入力(風力)'!$E$13=D$2,D20*'入力(風力)'!$E$23/1000,0)</f>
        <v>0</v>
      </c>
      <c r="U34" s="30">
        <f>IF('入力(風力)'!$E$13=E$2,E20*'入力(風力)'!$E$23/1000,0)</f>
        <v>0</v>
      </c>
      <c r="V34" s="30">
        <f>IF('入力(風力)'!$E$13=F$2,F20*'入力(風力)'!$E$23/1000,0)</f>
        <v>0</v>
      </c>
      <c r="W34" s="30">
        <f>IF('入力(風力)'!$E$13=G$2,G20*'入力(風力)'!$E$23/1000,0)</f>
        <v>0</v>
      </c>
      <c r="X34" s="30">
        <f>IF('入力(風力)'!$E$13=H$2,H20*'入力(風力)'!$E$23/1000,0)</f>
        <v>0</v>
      </c>
      <c r="Y34" s="30">
        <f>IF('入力(風力)'!$E$13=I$2,I20*'入力(風力)'!$E$23/1000,0)</f>
        <v>0</v>
      </c>
      <c r="Z34" s="31">
        <f>IF('入力(風力)'!$E$13=J$2,J20*'入力(風力)'!$E$23/1000,0)</f>
        <v>0</v>
      </c>
      <c r="AA34" s="32">
        <f>SUM(R34:Z34)</f>
        <v>0</v>
      </c>
      <c r="AB34" s="33">
        <f>MIN($AA$34:$AA$45)</f>
        <v>0</v>
      </c>
      <c r="AD34" s="65">
        <f>AA34*1000</f>
        <v>0</v>
      </c>
    </row>
    <row r="35" spans="1:30" x14ac:dyDescent="0.25">
      <c r="A35" s="10" t="s">
        <v>12</v>
      </c>
      <c r="B35" s="56">
        <f>IF('入力(風力)'!$E$13=B$2,B21*'入力(風力)'!$E$15/1000,0)</f>
        <v>0</v>
      </c>
      <c r="C35" s="56">
        <f>IF('入力(風力)'!$E$13=C$2,C21*'入力(風力)'!$E$15/1000,0)</f>
        <v>0</v>
      </c>
      <c r="D35" s="56">
        <f>IF('入力(風力)'!$E$13=D$2,D21*'入力(風力)'!$E$15/1000,0)</f>
        <v>0</v>
      </c>
      <c r="E35" s="56">
        <f>IF('入力(風力)'!$E$13=E$2,E21*'入力(風力)'!$E$15/1000,0)</f>
        <v>0</v>
      </c>
      <c r="F35" s="56">
        <f>IF('入力(風力)'!$E$13=F$2,F21*'入力(風力)'!$E$15/1000,0)</f>
        <v>0</v>
      </c>
      <c r="G35" s="56">
        <f>IF('入力(風力)'!$E$13=G$2,G21*'入力(風力)'!$E$15/1000,0)</f>
        <v>0</v>
      </c>
      <c r="H35" s="56">
        <f>IF('入力(風力)'!$E$13=H$2,H21*'入力(風力)'!$E$15/1000,0)</f>
        <v>0</v>
      </c>
      <c r="I35" s="56">
        <f>IF('入力(風力)'!$E$13=I$2,I21*'入力(風力)'!$E$15/1000,0)</f>
        <v>0</v>
      </c>
      <c r="J35" s="57">
        <f>IF('入力(風力)'!$E$13=J$2,J21*'入力(風力)'!$E$15/1000,0)</f>
        <v>0</v>
      </c>
      <c r="K35" s="58">
        <f t="shared" ref="K35:K44" si="1">SUM(B35:J35)</f>
        <v>0</v>
      </c>
      <c r="L35" s="59">
        <f t="shared" ref="L35:L45" si="2">MIN($K$34:$K$45)</f>
        <v>0</v>
      </c>
      <c r="N35" s="65">
        <f t="shared" si="0"/>
        <v>0</v>
      </c>
      <c r="Q35" s="10" t="s">
        <v>12</v>
      </c>
      <c r="R35" s="30">
        <f>IF('入力(風力)'!$E$13=B$2,B21*'入力(風力)'!$F$23/1000,0)</f>
        <v>0</v>
      </c>
      <c r="S35" s="30">
        <f>IF('入力(風力)'!$E$13=C$2,C21*'入力(風力)'!$F$23/1000,0)</f>
        <v>0</v>
      </c>
      <c r="T35" s="30">
        <f>IF('入力(風力)'!$E$13=D$2,D21*'入力(風力)'!$F$23/1000,0)</f>
        <v>0</v>
      </c>
      <c r="U35" s="30">
        <f>IF('入力(風力)'!$E$13=E$2,E21*'入力(風力)'!$F$23/1000,0)</f>
        <v>0</v>
      </c>
      <c r="V35" s="30">
        <f>IF('入力(風力)'!$E$13=F$2,F21*'入力(風力)'!$F$23/1000,0)</f>
        <v>0</v>
      </c>
      <c r="W35" s="30">
        <f>IF('入力(風力)'!$E$13=G$2,G21*'入力(風力)'!$F$23/1000,0)</f>
        <v>0</v>
      </c>
      <c r="X35" s="30">
        <f>IF('入力(風力)'!$E$13=H$2,H21*'入力(風力)'!$F$23/1000,0)</f>
        <v>0</v>
      </c>
      <c r="Y35" s="30">
        <f>IF('入力(風力)'!$E$13=I$2,I21*'入力(風力)'!$F$23/1000,0)</f>
        <v>0</v>
      </c>
      <c r="Z35" s="31">
        <f>IF('入力(風力)'!$E$13=J$2,J21*'入力(風力)'!$F$23/1000,0)</f>
        <v>0</v>
      </c>
      <c r="AA35" s="32">
        <f t="shared" ref="AA35:AA44" si="3">SUM(R35:Z35)</f>
        <v>0</v>
      </c>
      <c r="AB35" s="33">
        <f t="shared" ref="AB35:AB45" si="4">MIN($AA$34:$AA$45)</f>
        <v>0</v>
      </c>
      <c r="AD35" s="65">
        <f t="shared" ref="AD35:AD44" si="5">AA35*1000</f>
        <v>0</v>
      </c>
    </row>
    <row r="36" spans="1:30" x14ac:dyDescent="0.25">
      <c r="A36" s="10" t="s">
        <v>13</v>
      </c>
      <c r="B36" s="56">
        <f>IF('入力(風力)'!$E$13=B$2,B22*'入力(風力)'!$E$15/1000,0)</f>
        <v>0</v>
      </c>
      <c r="C36" s="56">
        <f>IF('入力(風力)'!$E$13=C$2,C22*'入力(風力)'!$E$15/1000,0)</f>
        <v>0</v>
      </c>
      <c r="D36" s="56">
        <f>IF('入力(風力)'!$E$13=D$2,D22*'入力(風力)'!$E$15/1000,0)</f>
        <v>0</v>
      </c>
      <c r="E36" s="56">
        <f>IF('入力(風力)'!$E$13=E$2,E22*'入力(風力)'!$E$15/1000,0)</f>
        <v>0</v>
      </c>
      <c r="F36" s="56">
        <f>IF('入力(風力)'!$E$13=F$2,F22*'入力(風力)'!$E$15/1000,0)</f>
        <v>0</v>
      </c>
      <c r="G36" s="56">
        <f>IF('入力(風力)'!$E$13=G$2,G22*'入力(風力)'!$E$15/1000,0)</f>
        <v>0</v>
      </c>
      <c r="H36" s="56">
        <f>IF('入力(風力)'!$E$13=H$2,H22*'入力(風力)'!$E$15/1000,0)</f>
        <v>0</v>
      </c>
      <c r="I36" s="56">
        <f>IF('入力(風力)'!$E$13=I$2,I22*'入力(風力)'!$E$15/1000,0)</f>
        <v>0</v>
      </c>
      <c r="J36" s="57">
        <f>IF('入力(風力)'!$E$13=J$2,J22*'入力(風力)'!$E$15/1000,0)</f>
        <v>0</v>
      </c>
      <c r="K36" s="58">
        <f t="shared" si="1"/>
        <v>0</v>
      </c>
      <c r="L36" s="59">
        <f t="shared" si="2"/>
        <v>0</v>
      </c>
      <c r="N36" s="65">
        <f t="shared" si="0"/>
        <v>0</v>
      </c>
      <c r="Q36" s="10" t="s">
        <v>13</v>
      </c>
      <c r="R36" s="30">
        <f>IF('入力(風力)'!$E$13=B$2,B22*'入力(風力)'!$G$23/1000,0)</f>
        <v>0</v>
      </c>
      <c r="S36" s="30">
        <f>IF('入力(風力)'!$E$13=C$2,C22*'入力(風力)'!$G$23/1000,0)</f>
        <v>0</v>
      </c>
      <c r="T36" s="30">
        <f>IF('入力(風力)'!$E$13=D$2,D22*'入力(風力)'!$G$23/1000,0)</f>
        <v>0</v>
      </c>
      <c r="U36" s="30">
        <f>IF('入力(風力)'!$E$13=E$2,E22*'入力(風力)'!$G$23/1000,0)</f>
        <v>0</v>
      </c>
      <c r="V36" s="30">
        <f>IF('入力(風力)'!$E$13=F$2,F22*'入力(風力)'!$G$23/1000,0)</f>
        <v>0</v>
      </c>
      <c r="W36" s="30">
        <f>IF('入力(風力)'!$E$13=G$2,G22*'入力(風力)'!$G$23/1000,0)</f>
        <v>0</v>
      </c>
      <c r="X36" s="30">
        <f>IF('入力(風力)'!$E$13=H$2,H22*'入力(風力)'!$G$23/1000,0)</f>
        <v>0</v>
      </c>
      <c r="Y36" s="30">
        <f>IF('入力(風力)'!$E$13=I$2,I22*'入力(風力)'!$G$23/1000,0)</f>
        <v>0</v>
      </c>
      <c r="Z36" s="31">
        <f>IF('入力(風力)'!$E$13=J$2,J22*'入力(風力)'!$G$23/1000,0)</f>
        <v>0</v>
      </c>
      <c r="AA36" s="32">
        <f t="shared" si="3"/>
        <v>0</v>
      </c>
      <c r="AB36" s="33">
        <f t="shared" si="4"/>
        <v>0</v>
      </c>
      <c r="AD36" s="65">
        <f t="shared" si="5"/>
        <v>0</v>
      </c>
    </row>
    <row r="37" spans="1:30" x14ac:dyDescent="0.25">
      <c r="A37" s="10" t="s">
        <v>14</v>
      </c>
      <c r="B37" s="56">
        <f>IF('入力(風力)'!$E$13=B$2,B23*'入力(風力)'!$E$15/1000,0)</f>
        <v>0</v>
      </c>
      <c r="C37" s="56">
        <f>IF('入力(風力)'!$E$13=C$2,C23*'入力(風力)'!$E$15/1000,0)</f>
        <v>0</v>
      </c>
      <c r="D37" s="56">
        <f>IF('入力(風力)'!$E$13=D$2,D23*'入力(風力)'!$E$15/1000,0)</f>
        <v>0</v>
      </c>
      <c r="E37" s="56">
        <f>IF('入力(風力)'!$E$13=E$2,E23*'入力(風力)'!$E$15/1000,0)</f>
        <v>0</v>
      </c>
      <c r="F37" s="56">
        <f>IF('入力(風力)'!$E$13=F$2,F23*'入力(風力)'!$E$15/1000,0)</f>
        <v>0</v>
      </c>
      <c r="G37" s="56">
        <f>IF('入力(風力)'!$E$13=G$2,G23*'入力(風力)'!$E$15/1000,0)</f>
        <v>0</v>
      </c>
      <c r="H37" s="56">
        <f>IF('入力(風力)'!$E$13=H$2,H23*'入力(風力)'!$E$15/1000,0)</f>
        <v>0</v>
      </c>
      <c r="I37" s="56">
        <f>IF('入力(風力)'!$E$13=I$2,I23*'入力(風力)'!$E$15/1000,0)</f>
        <v>0</v>
      </c>
      <c r="J37" s="57">
        <f>IF('入力(風力)'!$E$13=J$2,J23*'入力(風力)'!$E$15/1000,0)</f>
        <v>0</v>
      </c>
      <c r="K37" s="58">
        <f t="shared" si="1"/>
        <v>0</v>
      </c>
      <c r="L37" s="59">
        <f t="shared" si="2"/>
        <v>0</v>
      </c>
      <c r="N37" s="65">
        <f t="shared" si="0"/>
        <v>0</v>
      </c>
      <c r="Q37" s="10" t="s">
        <v>14</v>
      </c>
      <c r="R37" s="30">
        <f>IF('入力(風力)'!$E$13=B$2,B23*'入力(風力)'!$H$23/1000,0)</f>
        <v>0</v>
      </c>
      <c r="S37" s="30">
        <f>IF('入力(風力)'!$E$13=C$2,C23*'入力(風力)'!$H$23/1000,0)</f>
        <v>0</v>
      </c>
      <c r="T37" s="30">
        <f>IF('入力(風力)'!$E$13=D$2,D23*'入力(風力)'!$H$23/1000,0)</f>
        <v>0</v>
      </c>
      <c r="U37" s="30">
        <f>IF('入力(風力)'!$E$13=E$2,E23*'入力(風力)'!$H$23/1000,0)</f>
        <v>0</v>
      </c>
      <c r="V37" s="30">
        <f>IF('入力(風力)'!$E$13=F$2,F23*'入力(風力)'!$H$23/1000,0)</f>
        <v>0</v>
      </c>
      <c r="W37" s="30">
        <f>IF('入力(風力)'!$E$13=G$2,G23*'入力(風力)'!$H$23/1000,0)</f>
        <v>0</v>
      </c>
      <c r="X37" s="30">
        <f>IF('入力(風力)'!$E$13=H$2,H23*'入力(風力)'!$H$23/1000,0)</f>
        <v>0</v>
      </c>
      <c r="Y37" s="30">
        <f>IF('入力(風力)'!$E$13=I$2,I23*'入力(風力)'!$H$23/1000,0)</f>
        <v>0</v>
      </c>
      <c r="Z37" s="31">
        <f>IF('入力(風力)'!$E$13=J$2,J23*'入力(風力)'!$H$23/1000,0)</f>
        <v>0</v>
      </c>
      <c r="AA37" s="32">
        <f t="shared" si="3"/>
        <v>0</v>
      </c>
      <c r="AB37" s="33">
        <f t="shared" si="4"/>
        <v>0</v>
      </c>
      <c r="AD37" s="65">
        <f t="shared" si="5"/>
        <v>0</v>
      </c>
    </row>
    <row r="38" spans="1:30" x14ac:dyDescent="0.25">
      <c r="A38" s="10" t="s">
        <v>15</v>
      </c>
      <c r="B38" s="56">
        <f>IF('入力(風力)'!$E$13=B$2,B24*'入力(風力)'!$E$15/1000,0)</f>
        <v>0</v>
      </c>
      <c r="C38" s="56">
        <f>IF('入力(風力)'!$E$13=C$2,C24*'入力(風力)'!$E$15/1000,0)</f>
        <v>0</v>
      </c>
      <c r="D38" s="56">
        <f>IF('入力(風力)'!$E$13=D$2,D24*'入力(風力)'!$E$15/1000,0)</f>
        <v>0</v>
      </c>
      <c r="E38" s="56">
        <f>IF('入力(風力)'!$E$13=E$2,E24*'入力(風力)'!$E$15/1000,0)</f>
        <v>0</v>
      </c>
      <c r="F38" s="56">
        <f>IF('入力(風力)'!$E$13=F$2,F24*'入力(風力)'!$E$15/1000,0)</f>
        <v>0</v>
      </c>
      <c r="G38" s="56">
        <f>IF('入力(風力)'!$E$13=G$2,G24*'入力(風力)'!$E$15/1000,0)</f>
        <v>0</v>
      </c>
      <c r="H38" s="56">
        <f>IF('入力(風力)'!$E$13=H$2,H24*'入力(風力)'!$E$15/1000,0)</f>
        <v>0</v>
      </c>
      <c r="I38" s="56">
        <f>IF('入力(風力)'!$E$13=I$2,I24*'入力(風力)'!$E$15/1000,0)</f>
        <v>0</v>
      </c>
      <c r="J38" s="57">
        <f>IF('入力(風力)'!$E$13=J$2,J24*'入力(風力)'!$E$15/1000,0)</f>
        <v>0</v>
      </c>
      <c r="K38" s="58">
        <f t="shared" si="1"/>
        <v>0</v>
      </c>
      <c r="L38" s="59">
        <f t="shared" si="2"/>
        <v>0</v>
      </c>
      <c r="N38" s="65">
        <f t="shared" si="0"/>
        <v>0</v>
      </c>
      <c r="Q38" s="10" t="s">
        <v>15</v>
      </c>
      <c r="R38" s="30">
        <f>IF('入力(風力)'!$E$13=B$2,B24*'入力(風力)'!$I$23/1000,0)</f>
        <v>0</v>
      </c>
      <c r="S38" s="30">
        <f>IF('入力(風力)'!$E$13=C$2,C24*'入力(風力)'!$I$23/1000,0)</f>
        <v>0</v>
      </c>
      <c r="T38" s="30">
        <f>IF('入力(風力)'!$E$13=D$2,D24*'入力(風力)'!$I$23/1000,0)</f>
        <v>0</v>
      </c>
      <c r="U38" s="30">
        <f>IF('入力(風力)'!$E$13=E$2,E24*'入力(風力)'!$I$23/1000,0)</f>
        <v>0</v>
      </c>
      <c r="V38" s="30">
        <f>IF('入力(風力)'!$E$13=F$2,F24*'入力(風力)'!$I$23/1000,0)</f>
        <v>0</v>
      </c>
      <c r="W38" s="30">
        <f>IF('入力(風力)'!$E$13=G$2,G24*'入力(風力)'!$I$23/1000,0)</f>
        <v>0</v>
      </c>
      <c r="X38" s="30">
        <f>IF('入力(風力)'!$E$13=H$2,H24*'入力(風力)'!$I$23/1000,0)</f>
        <v>0</v>
      </c>
      <c r="Y38" s="30">
        <f>IF('入力(風力)'!$E$13=I$2,I24*'入力(風力)'!$I$23/1000,0)</f>
        <v>0</v>
      </c>
      <c r="Z38" s="31">
        <f>IF('入力(風力)'!$E$13=J$2,J24*'入力(風力)'!$I$23/1000,0)</f>
        <v>0</v>
      </c>
      <c r="AA38" s="32">
        <f t="shared" si="3"/>
        <v>0</v>
      </c>
      <c r="AB38" s="33">
        <f t="shared" si="4"/>
        <v>0</v>
      </c>
      <c r="AD38" s="65">
        <f t="shared" si="5"/>
        <v>0</v>
      </c>
    </row>
    <row r="39" spans="1:30" x14ac:dyDescent="0.25">
      <c r="A39" s="10" t="s">
        <v>16</v>
      </c>
      <c r="B39" s="56">
        <f>IF('入力(風力)'!$E$13=B$2,B25*'入力(風力)'!$E$15/1000,0)</f>
        <v>0</v>
      </c>
      <c r="C39" s="56">
        <f>IF('入力(風力)'!$E$13=C$2,C25*'入力(風力)'!$E$15/1000,0)</f>
        <v>0</v>
      </c>
      <c r="D39" s="56">
        <f>IF('入力(風力)'!$E$13=D$2,D25*'入力(風力)'!$E$15/1000,0)</f>
        <v>0</v>
      </c>
      <c r="E39" s="56">
        <f>IF('入力(風力)'!$E$13=E$2,E25*'入力(風力)'!$E$15/1000,0)</f>
        <v>0</v>
      </c>
      <c r="F39" s="56">
        <f>IF('入力(風力)'!$E$13=F$2,F25*'入力(風力)'!$E$15/1000,0)</f>
        <v>0</v>
      </c>
      <c r="G39" s="56">
        <f>IF('入力(風力)'!$E$13=G$2,G25*'入力(風力)'!$E$15/1000,0)</f>
        <v>0</v>
      </c>
      <c r="H39" s="56">
        <f>IF('入力(風力)'!$E$13=H$2,H25*'入力(風力)'!$E$15/1000,0)</f>
        <v>0</v>
      </c>
      <c r="I39" s="56">
        <f>IF('入力(風力)'!$E$13=I$2,I25*'入力(風力)'!$E$15/1000,0)</f>
        <v>0</v>
      </c>
      <c r="J39" s="57">
        <f>IF('入力(風力)'!$E$13=J$2,J25*'入力(風力)'!$E$15/1000,0)</f>
        <v>0</v>
      </c>
      <c r="K39" s="58">
        <f t="shared" si="1"/>
        <v>0</v>
      </c>
      <c r="L39" s="59">
        <f t="shared" si="2"/>
        <v>0</v>
      </c>
      <c r="N39" s="65">
        <f t="shared" si="0"/>
        <v>0</v>
      </c>
      <c r="Q39" s="10" t="s">
        <v>16</v>
      </c>
      <c r="R39" s="30">
        <f>IF('入力(風力)'!$E$13=B$2,B25*'入力(風力)'!$J$23/1000,0)</f>
        <v>0</v>
      </c>
      <c r="S39" s="30">
        <f>IF('入力(風力)'!$E$13=C$2,C25*'入力(風力)'!$J$23/1000,0)</f>
        <v>0</v>
      </c>
      <c r="T39" s="30">
        <f>IF('入力(風力)'!$E$13=D$2,D25*'入力(風力)'!$J$23/1000,0)</f>
        <v>0</v>
      </c>
      <c r="U39" s="30">
        <f>IF('入力(風力)'!$E$13=E$2,E25*'入力(風力)'!$J$23/1000,0)</f>
        <v>0</v>
      </c>
      <c r="V39" s="30">
        <f>IF('入力(風力)'!$E$13=F$2,F25*'入力(風力)'!$J$23/1000,0)</f>
        <v>0</v>
      </c>
      <c r="W39" s="30">
        <f>IF('入力(風力)'!$E$13=G$2,G25*'入力(風力)'!$J$23/1000,0)</f>
        <v>0</v>
      </c>
      <c r="X39" s="30">
        <f>IF('入力(風力)'!$E$13=H$2,H25*'入力(風力)'!$J$23/1000,0)</f>
        <v>0</v>
      </c>
      <c r="Y39" s="30">
        <f>IF('入力(風力)'!$E$13=I$2,I25*'入力(風力)'!$J$23/1000,0)</f>
        <v>0</v>
      </c>
      <c r="Z39" s="31">
        <f>IF('入力(風力)'!$E$13=J$2,J25*'入力(風力)'!$J$23/1000,0)</f>
        <v>0</v>
      </c>
      <c r="AA39" s="32">
        <f t="shared" si="3"/>
        <v>0</v>
      </c>
      <c r="AB39" s="33">
        <f t="shared" si="4"/>
        <v>0</v>
      </c>
      <c r="AD39" s="65">
        <f t="shared" si="5"/>
        <v>0</v>
      </c>
    </row>
    <row r="40" spans="1:30" x14ac:dyDescent="0.25">
      <c r="A40" s="10" t="s">
        <v>17</v>
      </c>
      <c r="B40" s="56">
        <f>IF('入力(風力)'!$E$13=B$2,B26*'入力(風力)'!$E$15/1000,0)</f>
        <v>0</v>
      </c>
      <c r="C40" s="56">
        <f>IF('入力(風力)'!$E$13=C$2,C26*'入力(風力)'!$E$15/1000,0)</f>
        <v>0</v>
      </c>
      <c r="D40" s="56">
        <f>IF('入力(風力)'!$E$13=D$2,D26*'入力(風力)'!$E$15/1000,0)</f>
        <v>0</v>
      </c>
      <c r="E40" s="56">
        <f>IF('入力(風力)'!$E$13=E$2,E26*'入力(風力)'!$E$15/1000,0)</f>
        <v>0</v>
      </c>
      <c r="F40" s="56">
        <f>IF('入力(風力)'!$E$13=F$2,F26*'入力(風力)'!$E$15/1000,0)</f>
        <v>0</v>
      </c>
      <c r="G40" s="56">
        <f>IF('入力(風力)'!$E$13=G$2,G26*'入力(風力)'!$E$15/1000,0)</f>
        <v>0</v>
      </c>
      <c r="H40" s="56">
        <f>IF('入力(風力)'!$E$13=H$2,H26*'入力(風力)'!$E$15/1000,0)</f>
        <v>0</v>
      </c>
      <c r="I40" s="56">
        <f>IF('入力(風力)'!$E$13=I$2,I26*'入力(風力)'!$E$15/1000,0)</f>
        <v>0</v>
      </c>
      <c r="J40" s="57">
        <f>IF('入力(風力)'!$E$13=J$2,J26*'入力(風力)'!$E$15/1000,0)</f>
        <v>0</v>
      </c>
      <c r="K40" s="58">
        <f t="shared" si="1"/>
        <v>0</v>
      </c>
      <c r="L40" s="59">
        <f t="shared" si="2"/>
        <v>0</v>
      </c>
      <c r="N40" s="65">
        <f t="shared" si="0"/>
        <v>0</v>
      </c>
      <c r="Q40" s="10" t="s">
        <v>17</v>
      </c>
      <c r="R40" s="30">
        <f>IF('入力(風力)'!$E$13=B$2,B26*'入力(風力)'!$K$23/1000,0)</f>
        <v>0</v>
      </c>
      <c r="S40" s="30">
        <f>IF('入力(風力)'!$E$13=C$2,C26*'入力(風力)'!$K$23/1000,0)</f>
        <v>0</v>
      </c>
      <c r="T40" s="30">
        <f>IF('入力(風力)'!$E$13=D$2,D26*'入力(風力)'!$K$23/1000,0)</f>
        <v>0</v>
      </c>
      <c r="U40" s="30">
        <f>IF('入力(風力)'!$E$13=E$2,E26*'入力(風力)'!$K$23/1000,0)</f>
        <v>0</v>
      </c>
      <c r="V40" s="30">
        <f>IF('入力(風力)'!$E$13=F$2,F26*'入力(風力)'!$K$23/1000,0)</f>
        <v>0</v>
      </c>
      <c r="W40" s="30">
        <f>IF('入力(風力)'!$E$13=G$2,G26*'入力(風力)'!$K$23/1000,0)</f>
        <v>0</v>
      </c>
      <c r="X40" s="30">
        <f>IF('入力(風力)'!$E$13=H$2,H26*'入力(風力)'!$K$23/1000,0)</f>
        <v>0</v>
      </c>
      <c r="Y40" s="30">
        <f>IF('入力(風力)'!$E$13=I$2,I26*'入力(風力)'!$K$23/1000,0)</f>
        <v>0</v>
      </c>
      <c r="Z40" s="31">
        <f>IF('入力(風力)'!$E$13=J$2,J26*'入力(風力)'!$K$23/1000,0)</f>
        <v>0</v>
      </c>
      <c r="AA40" s="32">
        <f t="shared" si="3"/>
        <v>0</v>
      </c>
      <c r="AB40" s="33">
        <f t="shared" si="4"/>
        <v>0</v>
      </c>
      <c r="AD40" s="65">
        <f t="shared" si="5"/>
        <v>0</v>
      </c>
    </row>
    <row r="41" spans="1:30" x14ac:dyDescent="0.25">
      <c r="A41" s="10" t="s">
        <v>18</v>
      </c>
      <c r="B41" s="56">
        <f>IF('入力(風力)'!$E$13=B$2,B27*'入力(風力)'!$E$15/1000,0)</f>
        <v>0</v>
      </c>
      <c r="C41" s="56">
        <f>IF('入力(風力)'!$E$13=C$2,C27*'入力(風力)'!$E$15/1000,0)</f>
        <v>0</v>
      </c>
      <c r="D41" s="56">
        <f>IF('入力(風力)'!$E$13=D$2,D27*'入力(風力)'!$E$15/1000,0)</f>
        <v>0</v>
      </c>
      <c r="E41" s="56">
        <f>IF('入力(風力)'!$E$13=E$2,E27*'入力(風力)'!$E$15/1000,0)</f>
        <v>0</v>
      </c>
      <c r="F41" s="56">
        <f>IF('入力(風力)'!$E$13=F$2,F27*'入力(風力)'!$E$15/1000,0)</f>
        <v>0</v>
      </c>
      <c r="G41" s="56">
        <f>IF('入力(風力)'!$E$13=G$2,G27*'入力(風力)'!$E$15/1000,0)</f>
        <v>0</v>
      </c>
      <c r="H41" s="56">
        <f>IF('入力(風力)'!$E$13=H$2,H27*'入力(風力)'!$E$15/1000,0)</f>
        <v>0</v>
      </c>
      <c r="I41" s="56">
        <f>IF('入力(風力)'!$E$13=I$2,I27*'入力(風力)'!$E$15/1000,0)</f>
        <v>0</v>
      </c>
      <c r="J41" s="57">
        <f>IF('入力(風力)'!$E$13=J$2,J27*'入力(風力)'!$E$15/1000,0)</f>
        <v>0</v>
      </c>
      <c r="K41" s="58">
        <f t="shared" si="1"/>
        <v>0</v>
      </c>
      <c r="L41" s="59">
        <f t="shared" si="2"/>
        <v>0</v>
      </c>
      <c r="N41" s="65">
        <f t="shared" si="0"/>
        <v>0</v>
      </c>
      <c r="Q41" s="10" t="s">
        <v>18</v>
      </c>
      <c r="R41" s="30">
        <f>IF('入力(風力)'!$E$13=B$2,B27*'入力(風力)'!$L$23/1000,0)</f>
        <v>0</v>
      </c>
      <c r="S41" s="30">
        <f>IF('入力(風力)'!$E$13=C$2,C27*'入力(風力)'!$L$23/1000,0)</f>
        <v>0</v>
      </c>
      <c r="T41" s="30">
        <f>IF('入力(風力)'!$E$13=D$2,D27*'入力(風力)'!$L$23/1000,0)</f>
        <v>0</v>
      </c>
      <c r="U41" s="30">
        <f>IF('入力(風力)'!$E$13=E$2,E27*'入力(風力)'!$L$23/1000,0)</f>
        <v>0</v>
      </c>
      <c r="V41" s="30">
        <f>IF('入力(風力)'!$E$13=F$2,F27*'入力(風力)'!$L$23/1000,0)</f>
        <v>0</v>
      </c>
      <c r="W41" s="30">
        <f>IF('入力(風力)'!$E$13=G$2,G27*'入力(風力)'!$L$23/1000,0)</f>
        <v>0</v>
      </c>
      <c r="X41" s="30">
        <f>IF('入力(風力)'!$E$13=H$2,H27*'入力(風力)'!$L$23/1000,0)</f>
        <v>0</v>
      </c>
      <c r="Y41" s="30">
        <f>IF('入力(風力)'!$E$13=I$2,I27*'入力(風力)'!$L$23/1000,0)</f>
        <v>0</v>
      </c>
      <c r="Z41" s="31">
        <f>IF('入力(風力)'!$E$13=J$2,J27*'入力(風力)'!$L$23/1000,0)</f>
        <v>0</v>
      </c>
      <c r="AA41" s="32">
        <f t="shared" si="3"/>
        <v>0</v>
      </c>
      <c r="AB41" s="33">
        <f t="shared" si="4"/>
        <v>0</v>
      </c>
      <c r="AD41" s="65">
        <f t="shared" si="5"/>
        <v>0</v>
      </c>
    </row>
    <row r="42" spans="1:30" x14ac:dyDescent="0.25">
      <c r="A42" s="10" t="s">
        <v>19</v>
      </c>
      <c r="B42" s="56">
        <f>IF('入力(風力)'!$E$13=B$2,B28*'入力(風力)'!$E$15/1000,0)</f>
        <v>0</v>
      </c>
      <c r="C42" s="56">
        <f>IF('入力(風力)'!$E$13=C$2,C28*'入力(風力)'!$E$15/1000,0)</f>
        <v>0</v>
      </c>
      <c r="D42" s="56">
        <f>IF('入力(風力)'!$E$13=D$2,D28*'入力(風力)'!$E$15/1000,0)</f>
        <v>0</v>
      </c>
      <c r="E42" s="56">
        <f>IF('入力(風力)'!$E$13=E$2,E28*'入力(風力)'!$E$15/1000,0)</f>
        <v>0</v>
      </c>
      <c r="F42" s="56">
        <f>IF('入力(風力)'!$E$13=F$2,F28*'入力(風力)'!$E$15/1000,0)</f>
        <v>0</v>
      </c>
      <c r="G42" s="56">
        <f>IF('入力(風力)'!$E$13=G$2,G28*'入力(風力)'!$E$15/1000,0)</f>
        <v>0</v>
      </c>
      <c r="H42" s="56">
        <f>IF('入力(風力)'!$E$13=H$2,H28*'入力(風力)'!$E$15/1000,0)</f>
        <v>0</v>
      </c>
      <c r="I42" s="56">
        <f>IF('入力(風力)'!$E$13=I$2,I28*'入力(風力)'!$E$15/1000,0)</f>
        <v>0</v>
      </c>
      <c r="J42" s="57">
        <f>IF('入力(風力)'!$E$13=J$2,J28*'入力(風力)'!$E$15/1000,0)</f>
        <v>0</v>
      </c>
      <c r="K42" s="58">
        <f t="shared" si="1"/>
        <v>0</v>
      </c>
      <c r="L42" s="59">
        <f t="shared" si="2"/>
        <v>0</v>
      </c>
      <c r="N42" s="65">
        <f t="shared" si="0"/>
        <v>0</v>
      </c>
      <c r="Q42" s="10" t="s">
        <v>19</v>
      </c>
      <c r="R42" s="30">
        <f>IF('入力(風力)'!$E$13=B$2,B28*'入力(風力)'!$M$23/1000,0)</f>
        <v>0</v>
      </c>
      <c r="S42" s="30">
        <f>IF('入力(風力)'!$E$13=C$2,C28*'入力(風力)'!$M$23/1000,0)</f>
        <v>0</v>
      </c>
      <c r="T42" s="30">
        <f>IF('入力(風力)'!$E$13=D$2,D28*'入力(風力)'!$M$23/1000,0)</f>
        <v>0</v>
      </c>
      <c r="U42" s="30">
        <f>IF('入力(風力)'!$E$13=E$2,E28*'入力(風力)'!$M$23/1000,0)</f>
        <v>0</v>
      </c>
      <c r="V42" s="30">
        <f>IF('入力(風力)'!$E$13=F$2,F28*'入力(風力)'!$M$23/1000,0)</f>
        <v>0</v>
      </c>
      <c r="W42" s="30">
        <f>IF('入力(風力)'!$E$13=G$2,G28*'入力(風力)'!$M$23/1000,0)</f>
        <v>0</v>
      </c>
      <c r="X42" s="30">
        <f>IF('入力(風力)'!$E$13=H$2,H28*'入力(風力)'!$M$23/1000,0)</f>
        <v>0</v>
      </c>
      <c r="Y42" s="30">
        <f>IF('入力(風力)'!$E$13=I$2,I28*'入力(風力)'!$M$23/1000,0)</f>
        <v>0</v>
      </c>
      <c r="Z42" s="31">
        <f>IF('入力(風力)'!$E$13=J$2,J28*'入力(風力)'!$M$23/1000,0)</f>
        <v>0</v>
      </c>
      <c r="AA42" s="32">
        <f t="shared" si="3"/>
        <v>0</v>
      </c>
      <c r="AB42" s="33">
        <f t="shared" si="4"/>
        <v>0</v>
      </c>
      <c r="AD42" s="65">
        <f t="shared" si="5"/>
        <v>0</v>
      </c>
    </row>
    <row r="43" spans="1:30" x14ac:dyDescent="0.25">
      <c r="A43" s="10" t="s">
        <v>20</v>
      </c>
      <c r="B43" s="56">
        <f>IF('入力(風力)'!$E$13=B$2,B29*'入力(風力)'!$E$15/1000,0)</f>
        <v>0</v>
      </c>
      <c r="C43" s="56">
        <f>IF('入力(風力)'!$E$13=C$2,C29*'入力(風力)'!$E$15/1000,0)</f>
        <v>0</v>
      </c>
      <c r="D43" s="56">
        <f>IF('入力(風力)'!$E$13=D$2,D29*'入力(風力)'!$E$15/1000,0)</f>
        <v>0</v>
      </c>
      <c r="E43" s="56">
        <f>IF('入力(風力)'!$E$13=E$2,E29*'入力(風力)'!$E$15/1000,0)</f>
        <v>0</v>
      </c>
      <c r="F43" s="56">
        <f>IF('入力(風力)'!$E$13=F$2,F29*'入力(風力)'!$E$15/1000,0)</f>
        <v>0</v>
      </c>
      <c r="G43" s="56">
        <f>IF('入力(風力)'!$E$13=G$2,G29*'入力(風力)'!$E$15/1000,0)</f>
        <v>0</v>
      </c>
      <c r="H43" s="56">
        <f>IF('入力(風力)'!$E$13=H$2,H29*'入力(風力)'!$E$15/1000,0)</f>
        <v>0</v>
      </c>
      <c r="I43" s="56">
        <f>IF('入力(風力)'!$E$13=I$2,I29*'入力(風力)'!$E$15/1000,0)</f>
        <v>0</v>
      </c>
      <c r="J43" s="57">
        <f>IF('入力(風力)'!$E$13=J$2,J29*'入力(風力)'!$E$15/1000,0)</f>
        <v>0</v>
      </c>
      <c r="K43" s="58">
        <f t="shared" si="1"/>
        <v>0</v>
      </c>
      <c r="L43" s="59">
        <f t="shared" si="2"/>
        <v>0</v>
      </c>
      <c r="N43" s="65">
        <f t="shared" si="0"/>
        <v>0</v>
      </c>
      <c r="Q43" s="10" t="s">
        <v>20</v>
      </c>
      <c r="R43" s="30">
        <f>IF('入力(風力)'!$E$13=B$2,B29*'入力(風力)'!$N$23/1000,0)</f>
        <v>0</v>
      </c>
      <c r="S43" s="30">
        <f>IF('入力(風力)'!$E$13=C$2,C29*'入力(風力)'!$N$23/1000,0)</f>
        <v>0</v>
      </c>
      <c r="T43" s="30">
        <f>IF('入力(風力)'!$E$13=D$2,D29*'入力(風力)'!$N$23/1000,0)</f>
        <v>0</v>
      </c>
      <c r="U43" s="30">
        <f>IF('入力(風力)'!$E$13=E$2,E29*'入力(風力)'!$N$23/1000,0)</f>
        <v>0</v>
      </c>
      <c r="V43" s="30">
        <f>IF('入力(風力)'!$E$13=F$2,F29*'入力(風力)'!$N$23/1000,0)</f>
        <v>0</v>
      </c>
      <c r="W43" s="30">
        <f>IF('入力(風力)'!$E$13=G$2,G29*'入力(風力)'!$N$23/1000,0)</f>
        <v>0</v>
      </c>
      <c r="X43" s="30">
        <f>IF('入力(風力)'!$E$13=H$2,H29*'入力(風力)'!$N$23/1000,0)</f>
        <v>0</v>
      </c>
      <c r="Y43" s="30">
        <f>IF('入力(風力)'!$E$13=I$2,I29*'入力(風力)'!$N$23/1000,0)</f>
        <v>0</v>
      </c>
      <c r="Z43" s="31">
        <f>IF('入力(風力)'!$E$13=J$2,J29*'入力(風力)'!$N$23/1000,0)</f>
        <v>0</v>
      </c>
      <c r="AA43" s="32">
        <f t="shared" si="3"/>
        <v>0</v>
      </c>
      <c r="AB43" s="33">
        <f t="shared" si="4"/>
        <v>0</v>
      </c>
      <c r="AD43" s="65">
        <f t="shared" si="5"/>
        <v>0</v>
      </c>
    </row>
    <row r="44" spans="1:30" x14ac:dyDescent="0.25">
      <c r="A44" s="10" t="s">
        <v>21</v>
      </c>
      <c r="B44" s="56">
        <f>IF('入力(風力)'!$E$13=B$2,B30*'入力(風力)'!$E$15/1000,0)</f>
        <v>0</v>
      </c>
      <c r="C44" s="56">
        <f>IF('入力(風力)'!$E$13=C$2,C30*'入力(風力)'!$E$15/1000,0)</f>
        <v>0</v>
      </c>
      <c r="D44" s="56">
        <f>IF('入力(風力)'!$E$13=D$2,D30*'入力(風力)'!$E$15/1000,0)</f>
        <v>0</v>
      </c>
      <c r="E44" s="56">
        <f>IF('入力(風力)'!$E$13=E$2,E30*'入力(風力)'!$E$15/1000,0)</f>
        <v>0</v>
      </c>
      <c r="F44" s="56">
        <f>IF('入力(風力)'!$E$13=F$2,F30*'入力(風力)'!$E$15/1000,0)</f>
        <v>0</v>
      </c>
      <c r="G44" s="56">
        <f>IF('入力(風力)'!$E$13=G$2,G30*'入力(風力)'!$E$15/1000,0)</f>
        <v>0</v>
      </c>
      <c r="H44" s="56">
        <f>IF('入力(風力)'!$E$13=H$2,H30*'入力(風力)'!$E$15/1000,0)</f>
        <v>0</v>
      </c>
      <c r="I44" s="56">
        <f>IF('入力(風力)'!$E$13=I$2,I30*'入力(風力)'!$E$15/1000,0)</f>
        <v>0</v>
      </c>
      <c r="J44" s="57">
        <f>IF('入力(風力)'!$E$13=J$2,J30*'入力(風力)'!$E$15/1000,0)</f>
        <v>0</v>
      </c>
      <c r="K44" s="58">
        <f t="shared" si="1"/>
        <v>0</v>
      </c>
      <c r="L44" s="59">
        <f t="shared" si="2"/>
        <v>0</v>
      </c>
      <c r="N44" s="65">
        <f t="shared" si="0"/>
        <v>0</v>
      </c>
      <c r="Q44" s="10" t="s">
        <v>21</v>
      </c>
      <c r="R44" s="30">
        <f>IF('入力(風力)'!$E$13=B$2,B30*'入力(風力)'!$O$23/1000,0)</f>
        <v>0</v>
      </c>
      <c r="S44" s="30">
        <f>IF('入力(風力)'!$E$13=C$2,C30*'入力(風力)'!$O$23/1000,0)</f>
        <v>0</v>
      </c>
      <c r="T44" s="30">
        <f>IF('入力(風力)'!$E$13=D$2,D30*'入力(風力)'!$O$23/1000,0)</f>
        <v>0</v>
      </c>
      <c r="U44" s="30">
        <f>IF('入力(風力)'!$E$13=E$2,E30*'入力(風力)'!$O$23/1000,0)</f>
        <v>0</v>
      </c>
      <c r="V44" s="30">
        <f>IF('入力(風力)'!$E$13=F$2,F30*'入力(風力)'!$O$23/1000,0)</f>
        <v>0</v>
      </c>
      <c r="W44" s="30">
        <f>IF('入力(風力)'!$E$13=G$2,G30*'入力(風力)'!$O$23/1000,0)</f>
        <v>0</v>
      </c>
      <c r="X44" s="30">
        <f>IF('入力(風力)'!$E$13=H$2,H30*'入力(風力)'!$O$23/1000,0)</f>
        <v>0</v>
      </c>
      <c r="Y44" s="30">
        <f>IF('入力(風力)'!$E$13=I$2,I30*'入力(風力)'!$O$23/1000,0)</f>
        <v>0</v>
      </c>
      <c r="Z44" s="31">
        <f>IF('入力(風力)'!$E$13=J$2,J30*'入力(風力)'!$O$23/1000,0)</f>
        <v>0</v>
      </c>
      <c r="AA44" s="32">
        <f t="shared" si="3"/>
        <v>0</v>
      </c>
      <c r="AB44" s="33">
        <f t="shared" si="4"/>
        <v>0</v>
      </c>
      <c r="AD44" s="65">
        <f t="shared" si="5"/>
        <v>0</v>
      </c>
    </row>
    <row r="45" spans="1:30" x14ac:dyDescent="0.25">
      <c r="A45" s="10" t="s">
        <v>22</v>
      </c>
      <c r="B45" s="56">
        <f>IF('入力(風力)'!$E$13=B$2,B31*'入力(風力)'!$E$15/1000,0)</f>
        <v>0</v>
      </c>
      <c r="C45" s="56">
        <f>IF('入力(風力)'!$E$13=C$2,C31*'入力(風力)'!$E$15/1000,0)</f>
        <v>0</v>
      </c>
      <c r="D45" s="56">
        <f>IF('入力(風力)'!$E$13=D$2,D31*'入力(風力)'!$E$15/1000,0)</f>
        <v>0</v>
      </c>
      <c r="E45" s="56">
        <f>IF('入力(風力)'!$E$13=E$2,E31*'入力(風力)'!$E$15/1000,0)</f>
        <v>0</v>
      </c>
      <c r="F45" s="56">
        <f>IF('入力(風力)'!$E$13=F$2,F31*'入力(風力)'!$E$15/1000,0)</f>
        <v>0</v>
      </c>
      <c r="G45" s="56">
        <f>IF('入力(風力)'!$E$13=G$2,G31*'入力(風力)'!$E$15/1000,0)</f>
        <v>0</v>
      </c>
      <c r="H45" s="56">
        <f>IF('入力(風力)'!$E$13=H$2,H31*'入力(風力)'!$E$15/1000,0)</f>
        <v>0</v>
      </c>
      <c r="I45" s="56">
        <f>IF('入力(風力)'!$E$13=I$2,I31*'入力(風力)'!$E$15/1000,0)</f>
        <v>0</v>
      </c>
      <c r="J45" s="57">
        <f>IF('入力(風力)'!$E$13=J$2,J31*'入力(風力)'!$E$15/1000,0)</f>
        <v>0</v>
      </c>
      <c r="K45" s="58">
        <f>SUM(B45:J45)</f>
        <v>0</v>
      </c>
      <c r="L45" s="59">
        <f t="shared" si="2"/>
        <v>0</v>
      </c>
      <c r="N45" s="65">
        <f t="shared" si="0"/>
        <v>0</v>
      </c>
      <c r="Q45" s="10" t="s">
        <v>22</v>
      </c>
      <c r="R45" s="30">
        <f>IF('入力(風力)'!$E$13=B$2,B31*'入力(風力)'!$P$23/1000,0)</f>
        <v>0</v>
      </c>
      <c r="S45" s="30">
        <f>IF('入力(風力)'!$E$13=C$2,C31*'入力(風力)'!$P$23/1000,0)</f>
        <v>0</v>
      </c>
      <c r="T45" s="30">
        <f>IF('入力(風力)'!$E$13=D$2,D31*'入力(風力)'!$P$23/1000,0)</f>
        <v>0</v>
      </c>
      <c r="U45" s="30">
        <f>IF('入力(風力)'!$E$13=E$2,E31*'入力(風力)'!$P$23/1000,0)</f>
        <v>0</v>
      </c>
      <c r="V45" s="30">
        <f>IF('入力(風力)'!$E$13=F$2,F31*'入力(風力)'!$P$23/1000,0)</f>
        <v>0</v>
      </c>
      <c r="W45" s="30">
        <f>IF('入力(風力)'!$E$13=G$2,G31*'入力(風力)'!$P$23/1000,0)</f>
        <v>0</v>
      </c>
      <c r="X45" s="30">
        <f>IF('入力(風力)'!$E$13=H$2,H31*'入力(風力)'!$P$23/1000,0)</f>
        <v>0</v>
      </c>
      <c r="Y45" s="30">
        <f>IF('入力(風力)'!$E$13=I$2,I31*'入力(風力)'!$P$23/1000,0)</f>
        <v>0</v>
      </c>
      <c r="Z45" s="31">
        <f>IF('入力(風力)'!$E$13=J$2,J31*'入力(風力)'!$P$23/1000,0)</f>
        <v>0</v>
      </c>
      <c r="AA45" s="32">
        <f>SUM(R45:Z45)</f>
        <v>0</v>
      </c>
      <c r="AB45" s="33">
        <f t="shared" si="4"/>
        <v>0</v>
      </c>
      <c r="AD45" s="65">
        <f>AA45*1000</f>
        <v>0</v>
      </c>
    </row>
    <row r="46" spans="1:30" x14ac:dyDescent="0.25">
      <c r="L46" s="14"/>
      <c r="AB46" s="14"/>
    </row>
    <row r="47" spans="1:30" x14ac:dyDescent="0.25">
      <c r="A47" s="1" t="s">
        <v>113</v>
      </c>
      <c r="K47" s="22" t="s">
        <v>36</v>
      </c>
      <c r="Q47" s="1" t="s">
        <v>113</v>
      </c>
      <c r="AA47" s="22" t="s">
        <v>36</v>
      </c>
    </row>
    <row r="48" spans="1:30" x14ac:dyDescent="0.25">
      <c r="A48" s="10" t="s">
        <v>11</v>
      </c>
      <c r="B48" s="60">
        <f>B4-B34</f>
        <v>5136.7693724859209</v>
      </c>
      <c r="C48" s="60">
        <f t="shared" ref="C48:J48" si="6">C4-C34</f>
        <v>12582.734736969396</v>
      </c>
      <c r="D48" s="60">
        <f t="shared" si="6"/>
        <v>42812.450366376877</v>
      </c>
      <c r="E48" s="60">
        <f t="shared" si="6"/>
        <v>19226.231303462326</v>
      </c>
      <c r="F48" s="60">
        <f t="shared" si="6"/>
        <v>4869.8559662348689</v>
      </c>
      <c r="G48" s="60">
        <f t="shared" si="6"/>
        <v>18677.252542867569</v>
      </c>
      <c r="H48" s="60">
        <f t="shared" si="6"/>
        <v>7941.2375019215988</v>
      </c>
      <c r="I48" s="60">
        <f t="shared" si="6"/>
        <v>4043.165935613682</v>
      </c>
      <c r="J48" s="61">
        <f t="shared" si="6"/>
        <v>12587.213253383588</v>
      </c>
      <c r="K48" s="52">
        <f>SUM($B48:$J48)</f>
        <v>127876.91097931583</v>
      </c>
      <c r="L48" s="14"/>
      <c r="Q48" s="10" t="s">
        <v>11</v>
      </c>
      <c r="R48" s="60">
        <f>B4-R34</f>
        <v>5136.7693724859209</v>
      </c>
      <c r="S48" s="60">
        <f t="shared" ref="S48:Z48" si="7">C4-S34</f>
        <v>12582.734736969396</v>
      </c>
      <c r="T48" s="60">
        <f t="shared" si="7"/>
        <v>42812.450366376877</v>
      </c>
      <c r="U48" s="60">
        <f t="shared" si="7"/>
        <v>19226.231303462326</v>
      </c>
      <c r="V48" s="60">
        <f t="shared" si="7"/>
        <v>4869.8559662348689</v>
      </c>
      <c r="W48" s="60">
        <f t="shared" si="7"/>
        <v>18677.252542867569</v>
      </c>
      <c r="X48" s="60">
        <f t="shared" si="7"/>
        <v>7941.2375019215988</v>
      </c>
      <c r="Y48" s="60">
        <f t="shared" si="7"/>
        <v>4043.165935613682</v>
      </c>
      <c r="Z48" s="61">
        <f t="shared" si="7"/>
        <v>12587.213253383588</v>
      </c>
      <c r="AA48" s="52">
        <f>SUM($R48:$Z48)</f>
        <v>127876.91097931583</v>
      </c>
      <c r="AB48" s="14"/>
    </row>
    <row r="49" spans="1:29" x14ac:dyDescent="0.25">
      <c r="A49" s="10" t="s">
        <v>12</v>
      </c>
      <c r="B49" s="60">
        <f t="shared" ref="B49:J49" si="8">B5-B35</f>
        <v>4608.0824778761062</v>
      </c>
      <c r="C49" s="60">
        <f t="shared" si="8"/>
        <v>11765.592368887781</v>
      </c>
      <c r="D49" s="60">
        <f t="shared" si="8"/>
        <v>41433.532423196593</v>
      </c>
      <c r="E49" s="60">
        <f t="shared" si="8"/>
        <v>19308.463482688392</v>
      </c>
      <c r="F49" s="60">
        <f t="shared" si="8"/>
        <v>4448.449286955346</v>
      </c>
      <c r="G49" s="60">
        <f t="shared" si="8"/>
        <v>18978.289379788399</v>
      </c>
      <c r="H49" s="60">
        <f t="shared" si="8"/>
        <v>7842.2442813220596</v>
      </c>
      <c r="I49" s="60">
        <f t="shared" si="8"/>
        <v>4136.5137424547283</v>
      </c>
      <c r="J49" s="61">
        <f t="shared" si="8"/>
        <v>13165.972918793903</v>
      </c>
      <c r="K49" s="52">
        <f t="shared" ref="K49:K59" si="9">SUM($B49:$J49)</f>
        <v>125687.14036196332</v>
      </c>
      <c r="L49" s="14"/>
      <c r="Q49" s="10" t="s">
        <v>12</v>
      </c>
      <c r="R49" s="60">
        <f t="shared" ref="R49:Z49" si="10">B5-R35</f>
        <v>4608.0824778761062</v>
      </c>
      <c r="S49" s="60">
        <f t="shared" si="10"/>
        <v>11765.592368887781</v>
      </c>
      <c r="T49" s="60">
        <f t="shared" si="10"/>
        <v>41433.532423196593</v>
      </c>
      <c r="U49" s="60">
        <f t="shared" si="10"/>
        <v>19308.463482688392</v>
      </c>
      <c r="V49" s="60">
        <f t="shared" si="10"/>
        <v>4448.449286955346</v>
      </c>
      <c r="W49" s="60">
        <f t="shared" si="10"/>
        <v>18978.289379788399</v>
      </c>
      <c r="X49" s="60">
        <f t="shared" si="10"/>
        <v>7842.2442813220596</v>
      </c>
      <c r="Y49" s="60">
        <f t="shared" si="10"/>
        <v>4136.5137424547283</v>
      </c>
      <c r="Z49" s="61">
        <f t="shared" si="10"/>
        <v>13165.972918793903</v>
      </c>
      <c r="AA49" s="52">
        <f t="shared" ref="AA49:AA57" si="11">SUM($R49:$Z49)</f>
        <v>125687.14036196332</v>
      </c>
      <c r="AB49" s="14"/>
    </row>
    <row r="50" spans="1:29" x14ac:dyDescent="0.25">
      <c r="A50" s="10" t="s">
        <v>13</v>
      </c>
      <c r="B50" s="60">
        <f t="shared" ref="B50:J50" si="12">B6-B36</f>
        <v>4620.6628801287216</v>
      </c>
      <c r="C50" s="60">
        <f t="shared" si="12"/>
        <v>12573.166958401736</v>
      </c>
      <c r="D50" s="60">
        <f t="shared" si="12"/>
        <v>47467.120916422551</v>
      </c>
      <c r="E50" s="60">
        <f t="shared" si="12"/>
        <v>21487.776232179225</v>
      </c>
      <c r="F50" s="60">
        <f t="shared" si="12"/>
        <v>5089.7190162937504</v>
      </c>
      <c r="G50" s="60">
        <f t="shared" si="12"/>
        <v>21846.573400218898</v>
      </c>
      <c r="H50" s="60">
        <f t="shared" si="12"/>
        <v>8731.2234050730203</v>
      </c>
      <c r="I50" s="60">
        <f t="shared" si="12"/>
        <v>4649.8966800804828</v>
      </c>
      <c r="J50" s="61">
        <f t="shared" si="12"/>
        <v>15038.461365256126</v>
      </c>
      <c r="K50" s="52">
        <f t="shared" si="9"/>
        <v>141504.6008540545</v>
      </c>
      <c r="L50" s="14"/>
      <c r="Q50" s="10" t="s">
        <v>13</v>
      </c>
      <c r="R50" s="60">
        <f t="shared" ref="R50:Z50" si="13">B6-R36</f>
        <v>4620.6628801287216</v>
      </c>
      <c r="S50" s="60">
        <f t="shared" si="13"/>
        <v>12573.166958401736</v>
      </c>
      <c r="T50" s="60">
        <f t="shared" si="13"/>
        <v>47467.120916422551</v>
      </c>
      <c r="U50" s="60">
        <f t="shared" si="13"/>
        <v>21487.776232179225</v>
      </c>
      <c r="V50" s="60">
        <f t="shared" si="13"/>
        <v>5089.7190162937504</v>
      </c>
      <c r="W50" s="60">
        <f t="shared" si="13"/>
        <v>21846.573400218898</v>
      </c>
      <c r="X50" s="60">
        <f t="shared" si="13"/>
        <v>8731.2234050730203</v>
      </c>
      <c r="Y50" s="60">
        <f t="shared" si="13"/>
        <v>4649.8966800804828</v>
      </c>
      <c r="Z50" s="61">
        <f t="shared" si="13"/>
        <v>15038.461365256126</v>
      </c>
      <c r="AA50" s="52">
        <f t="shared" si="11"/>
        <v>141504.6008540545</v>
      </c>
      <c r="AB50" s="14"/>
    </row>
    <row r="51" spans="1:29" x14ac:dyDescent="0.25">
      <c r="A51" s="10" t="s">
        <v>14</v>
      </c>
      <c r="B51" s="60">
        <f t="shared" ref="B51:J51" si="14">B7-B37</f>
        <v>5139.1466273187179</v>
      </c>
      <c r="C51" s="60">
        <f t="shared" si="14"/>
        <v>14722.667747708281</v>
      </c>
      <c r="D51" s="60">
        <f t="shared" si="14"/>
        <v>58859.241985807814</v>
      </c>
      <c r="E51" s="60">
        <f t="shared" si="14"/>
        <v>25236.87</v>
      </c>
      <c r="F51" s="60">
        <f t="shared" si="14"/>
        <v>5984.4279999999999</v>
      </c>
      <c r="G51" s="60">
        <f t="shared" si="14"/>
        <v>27232.29</v>
      </c>
      <c r="H51" s="60">
        <f t="shared" si="14"/>
        <v>10514.220000000001</v>
      </c>
      <c r="I51" s="60">
        <f t="shared" si="14"/>
        <v>5798.9299999999994</v>
      </c>
      <c r="J51" s="61">
        <f t="shared" si="14"/>
        <v>18636.653999999999</v>
      </c>
      <c r="K51" s="52">
        <f t="shared" si="9"/>
        <v>172124.44836083482</v>
      </c>
      <c r="L51" s="14"/>
      <c r="Q51" s="10" t="s">
        <v>14</v>
      </c>
      <c r="R51" s="60">
        <f t="shared" ref="R51:Z51" si="15">B7-R37</f>
        <v>5139.1466273187179</v>
      </c>
      <c r="S51" s="60">
        <f t="shared" si="15"/>
        <v>14722.667747708281</v>
      </c>
      <c r="T51" s="60">
        <f t="shared" si="15"/>
        <v>58859.241985807814</v>
      </c>
      <c r="U51" s="60">
        <f t="shared" si="15"/>
        <v>25236.87</v>
      </c>
      <c r="V51" s="60">
        <f t="shared" si="15"/>
        <v>5984.4279999999999</v>
      </c>
      <c r="W51" s="60">
        <f t="shared" si="15"/>
        <v>27232.29</v>
      </c>
      <c r="X51" s="60">
        <f t="shared" si="15"/>
        <v>10514.220000000001</v>
      </c>
      <c r="Y51" s="60">
        <f t="shared" si="15"/>
        <v>5798.9299999999994</v>
      </c>
      <c r="Z51" s="61">
        <f t="shared" si="15"/>
        <v>18636.653999999999</v>
      </c>
      <c r="AA51" s="52">
        <f t="shared" si="11"/>
        <v>172124.44836083482</v>
      </c>
      <c r="AB51" s="14"/>
    </row>
    <row r="52" spans="1:29" x14ac:dyDescent="0.25">
      <c r="A52" s="10" t="s">
        <v>15</v>
      </c>
      <c r="B52" s="60">
        <f t="shared" ref="B52:J52" si="16">B8-B38</f>
        <v>5227.29</v>
      </c>
      <c r="C52" s="60">
        <f t="shared" si="16"/>
        <v>15007.958000000001</v>
      </c>
      <c r="D52" s="60">
        <f t="shared" si="16"/>
        <v>58857.856</v>
      </c>
      <c r="E52" s="60">
        <f t="shared" si="16"/>
        <v>25236.87</v>
      </c>
      <c r="F52" s="60">
        <f t="shared" si="16"/>
        <v>5984.4279999999999</v>
      </c>
      <c r="G52" s="60">
        <f t="shared" si="16"/>
        <v>27232.29</v>
      </c>
      <c r="H52" s="60">
        <f t="shared" si="16"/>
        <v>10514.220000000001</v>
      </c>
      <c r="I52" s="60">
        <f t="shared" si="16"/>
        <v>5798.9299999999994</v>
      </c>
      <c r="J52" s="61">
        <f t="shared" si="16"/>
        <v>18636.653999999999</v>
      </c>
      <c r="K52" s="52">
        <f t="shared" si="9"/>
        <v>172496.49599999998</v>
      </c>
      <c r="L52" s="14"/>
      <c r="Q52" s="10" t="s">
        <v>15</v>
      </c>
      <c r="R52" s="60">
        <f t="shared" ref="R52:Z52" si="17">B8-R38</f>
        <v>5227.29</v>
      </c>
      <c r="S52" s="60">
        <f t="shared" si="17"/>
        <v>15007.958000000001</v>
      </c>
      <c r="T52" s="60">
        <f t="shared" si="17"/>
        <v>58857.856</v>
      </c>
      <c r="U52" s="60">
        <f t="shared" si="17"/>
        <v>25236.87</v>
      </c>
      <c r="V52" s="60">
        <f t="shared" si="17"/>
        <v>5984.4279999999999</v>
      </c>
      <c r="W52" s="60">
        <f t="shared" si="17"/>
        <v>27232.29</v>
      </c>
      <c r="X52" s="60">
        <f t="shared" si="17"/>
        <v>10514.220000000001</v>
      </c>
      <c r="Y52" s="60">
        <f t="shared" si="17"/>
        <v>5798.9299999999994</v>
      </c>
      <c r="Z52" s="61">
        <f t="shared" si="17"/>
        <v>18636.653999999999</v>
      </c>
      <c r="AA52" s="52">
        <f t="shared" si="11"/>
        <v>172496.49599999998</v>
      </c>
      <c r="AB52" s="14"/>
    </row>
    <row r="53" spans="1:29" x14ac:dyDescent="0.25">
      <c r="A53" s="10" t="s">
        <v>16</v>
      </c>
      <c r="B53" s="60">
        <f t="shared" ref="B53:J53" si="18">B9-B39</f>
        <v>4862.1060274632619</v>
      </c>
      <c r="C53" s="60">
        <f t="shared" si="18"/>
        <v>13237.588415435164</v>
      </c>
      <c r="D53" s="60">
        <f t="shared" si="18"/>
        <v>49767.298669551194</v>
      </c>
      <c r="E53" s="60">
        <f t="shared" si="18"/>
        <v>22697.76146639511</v>
      </c>
      <c r="F53" s="60">
        <f t="shared" si="18"/>
        <v>5295.2961846097905</v>
      </c>
      <c r="G53" s="60">
        <f t="shared" si="18"/>
        <v>22988.977457132434</v>
      </c>
      <c r="H53" s="60">
        <f t="shared" si="18"/>
        <v>9387.8371329746351</v>
      </c>
      <c r="I53" s="60">
        <f t="shared" si="18"/>
        <v>4958.8397384305836</v>
      </c>
      <c r="J53" s="61">
        <f t="shared" si="18"/>
        <v>15997.517683570326</v>
      </c>
      <c r="K53" s="52">
        <f t="shared" si="9"/>
        <v>149193.22277556249</v>
      </c>
      <c r="L53" s="14"/>
      <c r="Q53" s="10" t="s">
        <v>16</v>
      </c>
      <c r="R53" s="60">
        <f t="shared" ref="R53:Z53" si="19">B9-R39</f>
        <v>4862.1060274632619</v>
      </c>
      <c r="S53" s="60">
        <f t="shared" si="19"/>
        <v>13237.588415435164</v>
      </c>
      <c r="T53" s="60">
        <f t="shared" si="19"/>
        <v>49767.298669551194</v>
      </c>
      <c r="U53" s="60">
        <f t="shared" si="19"/>
        <v>22697.76146639511</v>
      </c>
      <c r="V53" s="60">
        <f t="shared" si="19"/>
        <v>5295.2961846097905</v>
      </c>
      <c r="W53" s="60">
        <f t="shared" si="19"/>
        <v>22988.977457132434</v>
      </c>
      <c r="X53" s="60">
        <f t="shared" si="19"/>
        <v>9387.8371329746351</v>
      </c>
      <c r="Y53" s="60">
        <f t="shared" si="19"/>
        <v>4958.8397384305836</v>
      </c>
      <c r="Z53" s="61">
        <f t="shared" si="19"/>
        <v>15997.517683570326</v>
      </c>
      <c r="AA53" s="52">
        <f t="shared" si="11"/>
        <v>149193.22277556249</v>
      </c>
      <c r="AB53" s="14"/>
    </row>
    <row r="54" spans="1:29" x14ac:dyDescent="0.25">
      <c r="A54" s="10" t="s">
        <v>17</v>
      </c>
      <c r="B54" s="60">
        <f t="shared" ref="B54:J54" si="20">B10-B40</f>
        <v>5048.6565567176185</v>
      </c>
      <c r="C54" s="60">
        <f t="shared" si="20"/>
        <v>11997.802479552651</v>
      </c>
      <c r="D54" s="60">
        <f t="shared" si="20"/>
        <v>42609.084439528531</v>
      </c>
      <c r="E54" s="60">
        <f t="shared" si="20"/>
        <v>20048.613095723016</v>
      </c>
      <c r="F54" s="60">
        <f t="shared" si="20"/>
        <v>4704.961178690708</v>
      </c>
      <c r="G54" s="60">
        <f t="shared" si="20"/>
        <v>19599.230974097041</v>
      </c>
      <c r="H54" s="60">
        <f t="shared" si="20"/>
        <v>8074.5883704842427</v>
      </c>
      <c r="I54" s="60">
        <f t="shared" si="20"/>
        <v>4451.5450905432599</v>
      </c>
      <c r="J54" s="61">
        <f t="shared" si="20"/>
        <v>13896.647047627208</v>
      </c>
      <c r="K54" s="52">
        <f t="shared" si="9"/>
        <v>130431.12923296427</v>
      </c>
      <c r="L54" s="14"/>
      <c r="Q54" s="10" t="s">
        <v>17</v>
      </c>
      <c r="R54" s="60">
        <f t="shared" ref="R54:Z54" si="21">B10-R40</f>
        <v>5048.6565567176185</v>
      </c>
      <c r="S54" s="60">
        <f t="shared" si="21"/>
        <v>11997.802479552651</v>
      </c>
      <c r="T54" s="60">
        <f t="shared" si="21"/>
        <v>42609.084439528531</v>
      </c>
      <c r="U54" s="60">
        <f t="shared" si="21"/>
        <v>20048.613095723016</v>
      </c>
      <c r="V54" s="60">
        <f t="shared" si="21"/>
        <v>4704.961178690708</v>
      </c>
      <c r="W54" s="60">
        <f t="shared" si="21"/>
        <v>19599.230974097041</v>
      </c>
      <c r="X54" s="60">
        <f t="shared" si="21"/>
        <v>8074.5883704842427</v>
      </c>
      <c r="Y54" s="60">
        <f t="shared" si="21"/>
        <v>4451.5450905432599</v>
      </c>
      <c r="Z54" s="61">
        <f t="shared" si="21"/>
        <v>13896.647047627208</v>
      </c>
      <c r="AA54" s="52">
        <f t="shared" si="11"/>
        <v>130431.12923296427</v>
      </c>
      <c r="AB54" s="14"/>
    </row>
    <row r="55" spans="1:29" x14ac:dyDescent="0.25">
      <c r="A55" s="10" t="s">
        <v>18</v>
      </c>
      <c r="B55" s="60">
        <f t="shared" ref="B55:J55" si="22">B11-B41</f>
        <v>5728.398278358809</v>
      </c>
      <c r="C55" s="60">
        <f t="shared" si="22"/>
        <v>13435.358872684099</v>
      </c>
      <c r="D55" s="60">
        <f t="shared" si="22"/>
        <v>44678.215346657016</v>
      </c>
      <c r="E55" s="60">
        <f t="shared" si="22"/>
        <v>20285.050610997965</v>
      </c>
      <c r="F55" s="60">
        <f t="shared" si="22"/>
        <v>5163.0066996467103</v>
      </c>
      <c r="G55" s="60">
        <f t="shared" si="22"/>
        <v>19829.725581904411</v>
      </c>
      <c r="H55" s="60">
        <f t="shared" si="22"/>
        <v>8738.2929208301321</v>
      </c>
      <c r="I55" s="60">
        <f t="shared" si="22"/>
        <v>4463.2110663983913</v>
      </c>
      <c r="J55" s="61">
        <f t="shared" si="22"/>
        <v>14443.610709782424</v>
      </c>
      <c r="K55" s="52">
        <f t="shared" si="9"/>
        <v>136764.87008725994</v>
      </c>
      <c r="L55" s="14"/>
      <c r="Q55" s="10" t="s">
        <v>18</v>
      </c>
      <c r="R55" s="60">
        <f t="shared" ref="R55:Z55" si="23">B11-R41</f>
        <v>5728.398278358809</v>
      </c>
      <c r="S55" s="60">
        <f t="shared" si="23"/>
        <v>13435.358872684099</v>
      </c>
      <c r="T55" s="60">
        <f t="shared" si="23"/>
        <v>44678.215346657016</v>
      </c>
      <c r="U55" s="60">
        <f t="shared" si="23"/>
        <v>20285.050610997965</v>
      </c>
      <c r="V55" s="60">
        <f t="shared" si="23"/>
        <v>5163.0066996467103</v>
      </c>
      <c r="W55" s="60">
        <f t="shared" si="23"/>
        <v>19829.725581904411</v>
      </c>
      <c r="X55" s="60">
        <f t="shared" si="23"/>
        <v>8738.2929208301321</v>
      </c>
      <c r="Y55" s="60">
        <f t="shared" si="23"/>
        <v>4463.2110663983913</v>
      </c>
      <c r="Z55" s="61">
        <f t="shared" si="23"/>
        <v>14443.610709782424</v>
      </c>
      <c r="AA55" s="52">
        <f t="shared" si="11"/>
        <v>136764.87008725994</v>
      </c>
      <c r="AB55" s="14"/>
    </row>
    <row r="56" spans="1:29" x14ac:dyDescent="0.25">
      <c r="A56" s="10" t="s">
        <v>19</v>
      </c>
      <c r="B56" s="60">
        <f t="shared" ref="B56:J56" si="24">B12-B42</f>
        <v>6044.6931617055507</v>
      </c>
      <c r="C56" s="60">
        <f t="shared" si="24"/>
        <v>14646.635025577509</v>
      </c>
      <c r="D56" s="60">
        <f t="shared" si="24"/>
        <v>47832.678391238689</v>
      </c>
      <c r="E56" s="60">
        <f t="shared" si="24"/>
        <v>22194.049368635438</v>
      </c>
      <c r="F56" s="60">
        <f t="shared" si="24"/>
        <v>5807.9744095831966</v>
      </c>
      <c r="G56" s="60">
        <f t="shared" si="24"/>
        <v>23339.688821597956</v>
      </c>
      <c r="H56" s="60">
        <f t="shared" si="24"/>
        <v>10212.170684089162</v>
      </c>
      <c r="I56" s="60">
        <f t="shared" si="24"/>
        <v>5343.8869416498992</v>
      </c>
      <c r="J56" s="61">
        <f t="shared" si="24"/>
        <v>16928.481238307351</v>
      </c>
      <c r="K56" s="52">
        <f t="shared" si="9"/>
        <v>152350.25804238472</v>
      </c>
      <c r="L56" s="14"/>
      <c r="Q56" s="10" t="s">
        <v>19</v>
      </c>
      <c r="R56" s="60">
        <f t="shared" ref="R56:Z56" si="25">B12-R42</f>
        <v>6044.6931617055507</v>
      </c>
      <c r="S56" s="60">
        <f t="shared" si="25"/>
        <v>14646.635025577509</v>
      </c>
      <c r="T56" s="60">
        <f t="shared" si="25"/>
        <v>47832.678391238689</v>
      </c>
      <c r="U56" s="60">
        <f t="shared" si="25"/>
        <v>22194.049368635438</v>
      </c>
      <c r="V56" s="60">
        <f t="shared" si="25"/>
        <v>5807.9744095831966</v>
      </c>
      <c r="W56" s="60">
        <f t="shared" si="25"/>
        <v>23339.688821597956</v>
      </c>
      <c r="X56" s="60">
        <f t="shared" si="25"/>
        <v>10212.170684089162</v>
      </c>
      <c r="Y56" s="60">
        <f t="shared" si="25"/>
        <v>5343.8869416498992</v>
      </c>
      <c r="Z56" s="61">
        <f t="shared" si="25"/>
        <v>16928.481238307351</v>
      </c>
      <c r="AA56" s="52">
        <f t="shared" si="11"/>
        <v>152350.25804238472</v>
      </c>
      <c r="AB56" s="14"/>
    </row>
    <row r="57" spans="1:29" x14ac:dyDescent="0.25">
      <c r="A57" s="10" t="s">
        <v>20</v>
      </c>
      <c r="B57" s="60">
        <f t="shared" ref="B57:J57" si="26">B13-B43</f>
        <v>6258.68</v>
      </c>
      <c r="C57" s="60">
        <f t="shared" si="26"/>
        <v>15366.37</v>
      </c>
      <c r="D57" s="60">
        <f t="shared" si="26"/>
        <v>52274.129114873052</v>
      </c>
      <c r="E57" s="60">
        <f t="shared" si="26"/>
        <v>24075.250468431772</v>
      </c>
      <c r="F57" s="60">
        <f t="shared" si="26"/>
        <v>6327.1080000000002</v>
      </c>
      <c r="G57" s="60">
        <f t="shared" si="26"/>
        <v>25016.74407150675</v>
      </c>
      <c r="H57" s="60">
        <f t="shared" si="26"/>
        <v>10453.604150653344</v>
      </c>
      <c r="I57" s="60">
        <f t="shared" si="26"/>
        <v>5343.8869416498992</v>
      </c>
      <c r="J57" s="61">
        <f t="shared" si="26"/>
        <v>17666.392912283707</v>
      </c>
      <c r="K57" s="52">
        <f t="shared" si="9"/>
        <v>162782.16565939854</v>
      </c>
      <c r="L57" s="14"/>
      <c r="Q57" s="10" t="s">
        <v>20</v>
      </c>
      <c r="R57" s="60">
        <f t="shared" ref="R57:Z57" si="27">B13-R43</f>
        <v>6258.68</v>
      </c>
      <c r="S57" s="60">
        <f t="shared" si="27"/>
        <v>15366.37</v>
      </c>
      <c r="T57" s="60">
        <f t="shared" si="27"/>
        <v>52274.129114873052</v>
      </c>
      <c r="U57" s="60">
        <f t="shared" si="27"/>
        <v>24075.250468431772</v>
      </c>
      <c r="V57" s="60">
        <f t="shared" si="27"/>
        <v>6327.1080000000002</v>
      </c>
      <c r="W57" s="60">
        <f t="shared" si="27"/>
        <v>25016.74407150675</v>
      </c>
      <c r="X57" s="60">
        <f t="shared" si="27"/>
        <v>10453.604150653344</v>
      </c>
      <c r="Y57" s="60">
        <f t="shared" si="27"/>
        <v>5343.8869416498992</v>
      </c>
      <c r="Z57" s="61">
        <f t="shared" si="27"/>
        <v>17666.392912283707</v>
      </c>
      <c r="AA57" s="52">
        <f t="shared" si="11"/>
        <v>162782.16565939854</v>
      </c>
      <c r="AB57" s="14"/>
    </row>
    <row r="58" spans="1:29" x14ac:dyDescent="0.25">
      <c r="A58" s="10" t="s">
        <v>21</v>
      </c>
      <c r="B58" s="60">
        <f t="shared" ref="B58:J58" si="28">B14-B44</f>
        <v>6220.9187932421564</v>
      </c>
      <c r="C58" s="60">
        <f t="shared" si="28"/>
        <v>15321.880323126759</v>
      </c>
      <c r="D58" s="60">
        <f t="shared" si="28"/>
        <v>52274.771108322813</v>
      </c>
      <c r="E58" s="60">
        <f t="shared" si="28"/>
        <v>24075.250468431772</v>
      </c>
      <c r="F58" s="60">
        <f t="shared" si="28"/>
        <v>6327.1080000000002</v>
      </c>
      <c r="G58" s="60">
        <f t="shared" si="28"/>
        <v>25016.74407150675</v>
      </c>
      <c r="H58" s="60">
        <f t="shared" si="28"/>
        <v>10453.604150653344</v>
      </c>
      <c r="I58" s="60">
        <f t="shared" si="28"/>
        <v>5343.8869416498992</v>
      </c>
      <c r="J58" s="61">
        <f t="shared" si="28"/>
        <v>17666.392912283707</v>
      </c>
      <c r="K58" s="52">
        <f t="shared" si="9"/>
        <v>162700.55676921722</v>
      </c>
      <c r="L58" s="14"/>
      <c r="Q58" s="10" t="s">
        <v>21</v>
      </c>
      <c r="R58" s="60">
        <f t="shared" ref="R58:Z58" si="29">B14-R44</f>
        <v>6220.9187932421564</v>
      </c>
      <c r="S58" s="60">
        <f t="shared" si="29"/>
        <v>15321.880323126759</v>
      </c>
      <c r="T58" s="60">
        <f t="shared" si="29"/>
        <v>52274.771108322813</v>
      </c>
      <c r="U58" s="60">
        <f t="shared" si="29"/>
        <v>24075.250468431772</v>
      </c>
      <c r="V58" s="60">
        <f t="shared" si="29"/>
        <v>6327.1080000000002</v>
      </c>
      <c r="W58" s="60">
        <f t="shared" si="29"/>
        <v>25016.74407150675</v>
      </c>
      <c r="X58" s="60">
        <f t="shared" si="29"/>
        <v>10453.604150653344</v>
      </c>
      <c r="Y58" s="60">
        <f t="shared" si="29"/>
        <v>5343.8869416498992</v>
      </c>
      <c r="Z58" s="61">
        <f t="shared" si="29"/>
        <v>17666.392912283707</v>
      </c>
      <c r="AA58" s="52">
        <f>SUM($R58:$Z58)</f>
        <v>162700.55676921722</v>
      </c>
      <c r="AB58" s="14"/>
    </row>
    <row r="59" spans="1:29" x14ac:dyDescent="0.25">
      <c r="A59" s="10" t="s">
        <v>22</v>
      </c>
      <c r="B59" s="60">
        <f t="shared" ref="B59:J59" si="30">B15-B45</f>
        <v>5841.6918986323408</v>
      </c>
      <c r="C59" s="60">
        <f t="shared" si="30"/>
        <v>14199.471550114331</v>
      </c>
      <c r="D59" s="60">
        <f t="shared" si="30"/>
        <v>48068.984781029038</v>
      </c>
      <c r="E59" s="60">
        <f t="shared" si="30"/>
        <v>21806.455926680246</v>
      </c>
      <c r="F59" s="60">
        <f t="shared" si="30"/>
        <v>5676.0304831174344</v>
      </c>
      <c r="G59" s="60">
        <f t="shared" si="30"/>
        <v>21825.705698650127</v>
      </c>
      <c r="H59" s="60">
        <f t="shared" si="30"/>
        <v>9404.0173328209057</v>
      </c>
      <c r="I59" s="60">
        <f t="shared" si="30"/>
        <v>4754.9104627766601</v>
      </c>
      <c r="J59" s="61">
        <f t="shared" si="30"/>
        <v>15315.62796505054</v>
      </c>
      <c r="K59" s="52">
        <f t="shared" si="9"/>
        <v>146892.89609887163</v>
      </c>
      <c r="L59" s="14"/>
      <c r="Q59" s="10" t="s">
        <v>22</v>
      </c>
      <c r="R59" s="60">
        <f t="shared" ref="R59:Z59" si="31">B15-R45</f>
        <v>5841.6918986323408</v>
      </c>
      <c r="S59" s="60">
        <f t="shared" si="31"/>
        <v>14199.471550114331</v>
      </c>
      <c r="T59" s="60">
        <f t="shared" si="31"/>
        <v>48068.984781029038</v>
      </c>
      <c r="U59" s="60">
        <f t="shared" si="31"/>
        <v>21806.455926680246</v>
      </c>
      <c r="V59" s="60">
        <f t="shared" si="31"/>
        <v>5676.0304831174344</v>
      </c>
      <c r="W59" s="60">
        <f t="shared" si="31"/>
        <v>21825.705698650127</v>
      </c>
      <c r="X59" s="60">
        <f t="shared" si="31"/>
        <v>9404.0173328209057</v>
      </c>
      <c r="Y59" s="60">
        <f t="shared" si="31"/>
        <v>4754.9104627766601</v>
      </c>
      <c r="Z59" s="61">
        <f t="shared" si="31"/>
        <v>15315.62796505054</v>
      </c>
      <c r="AA59" s="52">
        <f>SUM($R59:$Z59)</f>
        <v>146892.89609887163</v>
      </c>
      <c r="AB59" s="14"/>
    </row>
    <row r="61" spans="1:29" x14ac:dyDescent="0.25">
      <c r="A61" s="18" t="s">
        <v>108</v>
      </c>
      <c r="B61" s="68">
        <f>$B$17-MIN($K$34:$K$45)</f>
        <v>176317.29655661655</v>
      </c>
      <c r="C61" s="19"/>
      <c r="D61" s="19"/>
      <c r="E61" s="19"/>
      <c r="F61" s="19"/>
      <c r="G61" s="19"/>
      <c r="H61" s="19"/>
      <c r="I61" s="19"/>
      <c r="J61" s="19"/>
      <c r="L61" s="14"/>
      <c r="M61" s="14"/>
      <c r="O61" s="16"/>
      <c r="Q61" s="18" t="s">
        <v>108</v>
      </c>
      <c r="R61" s="68">
        <f>$B$17-MIN($AA$34:$AA$45)</f>
        <v>176317.29655661655</v>
      </c>
      <c r="S61" s="19"/>
      <c r="T61" s="19"/>
      <c r="U61" s="19"/>
      <c r="V61" s="19"/>
      <c r="W61" s="19"/>
      <c r="X61" s="19"/>
      <c r="Y61" s="19"/>
      <c r="Z61" s="19"/>
      <c r="AB61" s="14"/>
      <c r="AC61" s="14"/>
    </row>
    <row r="63" spans="1:29" x14ac:dyDescent="0.25">
      <c r="A63" s="1" t="s">
        <v>109</v>
      </c>
      <c r="B63" s="21" t="s">
        <v>36</v>
      </c>
      <c r="Q63" s="1" t="s">
        <v>109</v>
      </c>
      <c r="R63" s="21" t="s">
        <v>36</v>
      </c>
    </row>
    <row r="64" spans="1:29" x14ac:dyDescent="0.25">
      <c r="A64" s="10" t="s">
        <v>11</v>
      </c>
      <c r="B64" s="64">
        <f t="shared" ref="B64:B75" si="32">$B$61-K48</f>
        <v>48440.385577300724</v>
      </c>
      <c r="L64" s="14"/>
      <c r="M64" s="14"/>
      <c r="O64" s="16"/>
      <c r="Q64" s="10" t="s">
        <v>11</v>
      </c>
      <c r="R64" s="64">
        <f>$R$61-AA48</f>
        <v>48440.385577300724</v>
      </c>
      <c r="AB64" s="14"/>
      <c r="AC64" s="14"/>
    </row>
    <row r="65" spans="1:29" x14ac:dyDescent="0.25">
      <c r="A65" s="10" t="s">
        <v>12</v>
      </c>
      <c r="B65" s="60">
        <f t="shared" si="32"/>
        <v>50630.156194653231</v>
      </c>
      <c r="L65" s="14"/>
      <c r="M65" s="14"/>
      <c r="O65" s="16"/>
      <c r="Q65" s="10" t="s">
        <v>12</v>
      </c>
      <c r="R65" s="64">
        <f t="shared" ref="R65:R74" si="33">$R$61-AA49</f>
        <v>50630.156194653231</v>
      </c>
      <c r="AB65" s="14"/>
      <c r="AC65" s="14"/>
    </row>
    <row r="66" spans="1:29" x14ac:dyDescent="0.25">
      <c r="A66" s="10" t="s">
        <v>13</v>
      </c>
      <c r="B66" s="60">
        <f t="shared" si="32"/>
        <v>34812.69570256205</v>
      </c>
      <c r="L66" s="14"/>
      <c r="M66" s="14"/>
      <c r="O66" s="16"/>
      <c r="Q66" s="10" t="s">
        <v>13</v>
      </c>
      <c r="R66" s="64">
        <f t="shared" si="33"/>
        <v>34812.69570256205</v>
      </c>
      <c r="AB66" s="14"/>
      <c r="AC66" s="14"/>
    </row>
    <row r="67" spans="1:29" x14ac:dyDescent="0.25">
      <c r="A67" s="10" t="s">
        <v>14</v>
      </c>
      <c r="B67" s="60">
        <f t="shared" si="32"/>
        <v>4192.8481957817276</v>
      </c>
      <c r="L67" s="14"/>
      <c r="M67" s="14"/>
      <c r="O67" s="16"/>
      <c r="Q67" s="10" t="s">
        <v>14</v>
      </c>
      <c r="R67" s="64">
        <f>$R$61-AA51</f>
        <v>4192.8481957817276</v>
      </c>
      <c r="AB67" s="14"/>
      <c r="AC67" s="14"/>
    </row>
    <row r="68" spans="1:29" x14ac:dyDescent="0.25">
      <c r="A68" s="10" t="s">
        <v>15</v>
      </c>
      <c r="B68" s="60">
        <f t="shared" si="32"/>
        <v>3820.8005566165666</v>
      </c>
      <c r="L68" s="14"/>
      <c r="M68" s="14"/>
      <c r="O68" s="16"/>
      <c r="Q68" s="10" t="s">
        <v>15</v>
      </c>
      <c r="R68" s="64">
        <f t="shared" si="33"/>
        <v>3820.8005566165666</v>
      </c>
      <c r="AB68" s="14"/>
      <c r="AC68" s="14"/>
    </row>
    <row r="69" spans="1:29" x14ac:dyDescent="0.25">
      <c r="A69" s="10" t="s">
        <v>16</v>
      </c>
      <c r="B69" s="60">
        <f t="shared" si="32"/>
        <v>27124.07378105406</v>
      </c>
      <c r="L69" s="14"/>
      <c r="M69" s="14"/>
      <c r="O69" s="16"/>
      <c r="Q69" s="10" t="s">
        <v>16</v>
      </c>
      <c r="R69" s="64">
        <f t="shared" si="33"/>
        <v>27124.07378105406</v>
      </c>
      <c r="AB69" s="14"/>
      <c r="AC69" s="14"/>
    </row>
    <row r="70" spans="1:29" x14ac:dyDescent="0.25">
      <c r="A70" s="10" t="s">
        <v>17</v>
      </c>
      <c r="B70" s="60">
        <f t="shared" si="32"/>
        <v>45886.167323652277</v>
      </c>
      <c r="L70" s="14"/>
      <c r="M70" s="14"/>
      <c r="O70" s="16"/>
      <c r="Q70" s="10" t="s">
        <v>17</v>
      </c>
      <c r="R70" s="64">
        <f>$R$61-AA54</f>
        <v>45886.167323652277</v>
      </c>
      <c r="AB70" s="14"/>
      <c r="AC70" s="14"/>
    </row>
    <row r="71" spans="1:29" x14ac:dyDescent="0.25">
      <c r="A71" s="10" t="s">
        <v>18</v>
      </c>
      <c r="B71" s="60">
        <f t="shared" si="32"/>
        <v>39552.426469356607</v>
      </c>
      <c r="L71" s="14"/>
      <c r="M71" s="14"/>
      <c r="O71" s="16"/>
      <c r="Q71" s="10" t="s">
        <v>18</v>
      </c>
      <c r="R71" s="64">
        <f t="shared" si="33"/>
        <v>39552.426469356607</v>
      </c>
      <c r="AB71" s="14"/>
      <c r="AC71" s="14"/>
    </row>
    <row r="72" spans="1:29" x14ac:dyDescent="0.25">
      <c r="A72" s="10" t="s">
        <v>19</v>
      </c>
      <c r="B72" s="60">
        <f t="shared" si="32"/>
        <v>23967.038514231826</v>
      </c>
      <c r="L72" s="14"/>
      <c r="M72" s="14"/>
      <c r="O72" s="16"/>
      <c r="Q72" s="10" t="s">
        <v>19</v>
      </c>
      <c r="R72" s="64">
        <f t="shared" si="33"/>
        <v>23967.038514231826</v>
      </c>
      <c r="AB72" s="14"/>
      <c r="AC72" s="14"/>
    </row>
    <row r="73" spans="1:29" x14ac:dyDescent="0.25">
      <c r="A73" s="10" t="s">
        <v>20</v>
      </c>
      <c r="B73" s="60">
        <f t="shared" si="32"/>
        <v>13535.130897218012</v>
      </c>
      <c r="L73" s="14"/>
      <c r="M73" s="14"/>
      <c r="O73" s="16"/>
      <c r="Q73" s="10" t="s">
        <v>20</v>
      </c>
      <c r="R73" s="64">
        <f t="shared" si="33"/>
        <v>13535.130897218012</v>
      </c>
      <c r="AB73" s="14"/>
      <c r="AC73" s="14"/>
    </row>
    <row r="74" spans="1:29" x14ac:dyDescent="0.25">
      <c r="A74" s="10" t="s">
        <v>21</v>
      </c>
      <c r="B74" s="60">
        <f t="shared" si="32"/>
        <v>13616.739787399332</v>
      </c>
      <c r="L74" s="14"/>
      <c r="M74" s="14"/>
      <c r="O74" s="16"/>
      <c r="Q74" s="10" t="s">
        <v>21</v>
      </c>
      <c r="R74" s="64">
        <f t="shared" si="33"/>
        <v>13616.739787399332</v>
      </c>
      <c r="AB74" s="14"/>
      <c r="AC74" s="14"/>
    </row>
    <row r="75" spans="1:29" x14ac:dyDescent="0.25">
      <c r="A75" s="10" t="s">
        <v>22</v>
      </c>
      <c r="B75" s="60">
        <f t="shared" si="32"/>
        <v>29424.400457744923</v>
      </c>
      <c r="L75" s="14"/>
      <c r="M75" s="14"/>
      <c r="O75" s="16"/>
      <c r="Q75" s="10" t="s">
        <v>22</v>
      </c>
      <c r="R75" s="64">
        <f>$R$61-AA59</f>
        <v>29424.400457744923</v>
      </c>
      <c r="AB75" s="14"/>
      <c r="AC75" s="14"/>
    </row>
    <row r="76" spans="1:29" x14ac:dyDescent="0.25">
      <c r="A76" s="13" t="s">
        <v>37</v>
      </c>
      <c r="B76" s="69">
        <f>SUM($B$64:$B$75)/$B$61</f>
        <v>1.8999999999999995</v>
      </c>
      <c r="Q76" s="13" t="s">
        <v>37</v>
      </c>
      <c r="R76" s="69">
        <f>SUM($R$64:$R$75)/$R$61</f>
        <v>1.8999999999999995</v>
      </c>
    </row>
    <row r="78" spans="1:29" x14ac:dyDescent="0.25">
      <c r="A78" s="1" t="s">
        <v>110</v>
      </c>
      <c r="B78" s="63">
        <f>(SUM($B$64:$B$75)-$D$79*$B$61)/(12-$D$79)</f>
        <v>-5.7631347439076644E-12</v>
      </c>
      <c r="D78" s="1" t="s">
        <v>39</v>
      </c>
      <c r="Q78" s="1" t="s">
        <v>110</v>
      </c>
      <c r="R78" s="63">
        <f>(SUM($R$64:$R$75)-$T$79*$R$61)/(12-$T$79)</f>
        <v>-5.7631347439076644E-12</v>
      </c>
      <c r="T78" s="1" t="s">
        <v>39</v>
      </c>
    </row>
    <row r="79" spans="1:29" x14ac:dyDescent="0.25">
      <c r="A79" s="1" t="s">
        <v>38</v>
      </c>
      <c r="D79" s="70">
        <f>'計算用(太陽光)'!D79</f>
        <v>1.9</v>
      </c>
      <c r="Q79" s="1" t="s">
        <v>38</v>
      </c>
      <c r="T79" s="70">
        <f>'計算用(太陽光)'!T79</f>
        <v>1.9</v>
      </c>
    </row>
    <row r="80" spans="1:29" ht="16.5" thickBot="1" x14ac:dyDescent="0.3"/>
    <row r="81" spans="1:22" ht="16.5" thickBot="1" x14ac:dyDescent="0.3">
      <c r="A81" s="1" t="s">
        <v>111</v>
      </c>
      <c r="B81" s="85" t="e">
        <f>'入力(風力)'!E15*B83</f>
        <v>#N/A</v>
      </c>
      <c r="Q81" s="1" t="s">
        <v>111</v>
      </c>
      <c r="R81" s="92" t="e">
        <f>AVERAGE('入力(風力)'!E23:P23)*B83</f>
        <v>#N/A</v>
      </c>
      <c r="V81" s="14"/>
    </row>
    <row r="82" spans="1:22" ht="16.5" thickBot="1" x14ac:dyDescent="0.3">
      <c r="A82" s="84" t="s">
        <v>130</v>
      </c>
      <c r="B82" s="91">
        <f>(MIN($K$34:$K$45)+$B$78)*1000</f>
        <v>-5.7631347439076642E-9</v>
      </c>
      <c r="Q82" s="84" t="s">
        <v>130</v>
      </c>
      <c r="R82" s="98">
        <f>(MIN($AA$34:$AA$45)+$R$78)*1000</f>
        <v>-5.7631347439076642E-9</v>
      </c>
    </row>
    <row r="83" spans="1:22" ht="16.5" thickBot="1" x14ac:dyDescent="0.3">
      <c r="A83" s="1" t="s">
        <v>112</v>
      </c>
      <c r="B83" s="87" t="e">
        <f>VLOOKUP('入力(風力)'!$E$13,$B$88:$C$96,2,FALSE)</f>
        <v>#N/A</v>
      </c>
      <c r="Q83" s="1" t="s">
        <v>112</v>
      </c>
      <c r="R83" s="95"/>
    </row>
    <row r="84" spans="1:22" x14ac:dyDescent="0.25">
      <c r="A84" s="84" t="s">
        <v>130</v>
      </c>
      <c r="B84" s="89" t="e">
        <f>B82/'入力(風力)'!E15</f>
        <v>#DIV/0!</v>
      </c>
      <c r="Q84" s="84" t="s">
        <v>130</v>
      </c>
      <c r="R84" s="96" t="e">
        <f>R82/'入力(風力)'!U15</f>
        <v>#DIV/0!</v>
      </c>
      <c r="S84" s="1" t="s">
        <v>79</v>
      </c>
    </row>
    <row r="87" spans="1:22" x14ac:dyDescent="0.25">
      <c r="C87" s="18" t="s">
        <v>132</v>
      </c>
    </row>
    <row r="88" spans="1:22" x14ac:dyDescent="0.25">
      <c r="B88" s="11" t="s">
        <v>26</v>
      </c>
      <c r="C88" s="86">
        <v>0.211617844219781</v>
      </c>
    </row>
    <row r="89" spans="1:22" x14ac:dyDescent="0.25">
      <c r="B89" s="11" t="s">
        <v>27</v>
      </c>
      <c r="C89" s="86">
        <v>0.32219357920292885</v>
      </c>
    </row>
    <row r="90" spans="1:22" x14ac:dyDescent="0.25">
      <c r="B90" s="11" t="s">
        <v>28</v>
      </c>
      <c r="C90" s="86">
        <v>0.24327877060406367</v>
      </c>
    </row>
    <row r="91" spans="1:22" x14ac:dyDescent="0.25">
      <c r="B91" s="11" t="s">
        <v>29</v>
      </c>
      <c r="C91" s="86">
        <v>0.27127630330504149</v>
      </c>
    </row>
    <row r="92" spans="1:22" x14ac:dyDescent="0.25">
      <c r="B92" s="11" t="s">
        <v>30</v>
      </c>
      <c r="C92" s="86">
        <v>0.20379521428340333</v>
      </c>
    </row>
    <row r="93" spans="1:22" x14ac:dyDescent="0.25">
      <c r="B93" s="11" t="s">
        <v>31</v>
      </c>
      <c r="C93" s="86">
        <v>0.26902014953942405</v>
      </c>
    </row>
    <row r="94" spans="1:22" x14ac:dyDescent="0.25">
      <c r="B94" s="11" t="s">
        <v>32</v>
      </c>
      <c r="C94" s="86">
        <v>0.20613627330293269</v>
      </c>
    </row>
    <row r="95" spans="1:22" x14ac:dyDescent="0.25">
      <c r="B95" s="11" t="s">
        <v>33</v>
      </c>
      <c r="C95" s="86">
        <v>0.32819881090824676</v>
      </c>
    </row>
    <row r="96" spans="1:22" x14ac:dyDescent="0.25">
      <c r="B96" s="11" t="s">
        <v>34</v>
      </c>
      <c r="C96" s="86">
        <v>0.1799765192030772</v>
      </c>
    </row>
  </sheetData>
  <phoneticPr fontId="2"/>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8" tint="0.59999389629810485"/>
  </sheetPr>
  <dimension ref="A1:AE96"/>
  <sheetViews>
    <sheetView zoomScale="70" zoomScaleNormal="70" workbookViewId="0">
      <selection activeCell="V17" sqref="V17"/>
    </sheetView>
  </sheetViews>
  <sheetFormatPr defaultColWidth="9" defaultRowHeight="15.75" x14ac:dyDescent="0.25"/>
  <cols>
    <col min="1" max="1" width="29.125" style="1" customWidth="1"/>
    <col min="2" max="2" width="14.625" style="1" customWidth="1"/>
    <col min="3" max="3" width="9.75" style="1" customWidth="1"/>
    <col min="4" max="4" width="13.375" style="1" bestFit="1" customWidth="1"/>
    <col min="5" max="10" width="9.75" style="1" bestFit="1" customWidth="1"/>
    <col min="11" max="11" width="15.875" style="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bestFit="1" customWidth="1"/>
    <col min="18" max="18" width="14.875" style="1" customWidth="1"/>
    <col min="19" max="26" width="11.5" style="1" customWidth="1"/>
    <col min="27" max="27" width="17.125" style="1" bestFit="1" customWidth="1"/>
    <col min="28" max="28" width="10.5" style="1" bestFit="1" customWidth="1"/>
    <col min="29" max="16384" width="9" style="1"/>
  </cols>
  <sheetData>
    <row r="1" spans="1:13" x14ac:dyDescent="0.25">
      <c r="J1" s="10" t="s">
        <v>35</v>
      </c>
      <c r="L1" s="8"/>
      <c r="M1" s="9" t="s">
        <v>62</v>
      </c>
    </row>
    <row r="2" spans="1:13" x14ac:dyDescent="0.25">
      <c r="B2" s="11" t="s">
        <v>26</v>
      </c>
      <c r="C2" s="11" t="s">
        <v>27</v>
      </c>
      <c r="D2" s="11" t="s">
        <v>28</v>
      </c>
      <c r="E2" s="11" t="s">
        <v>29</v>
      </c>
      <c r="F2" s="11" t="s">
        <v>30</v>
      </c>
      <c r="G2" s="11" t="s">
        <v>31</v>
      </c>
      <c r="H2" s="11" t="s">
        <v>32</v>
      </c>
      <c r="I2" s="11" t="s">
        <v>33</v>
      </c>
      <c r="J2" s="11" t="s">
        <v>34</v>
      </c>
    </row>
    <row r="3" spans="1:13" x14ac:dyDescent="0.25">
      <c r="A3" s="1" t="s">
        <v>107</v>
      </c>
    </row>
    <row r="4" spans="1:13" x14ac:dyDescent="0.25">
      <c r="A4" s="10" t="s">
        <v>11</v>
      </c>
      <c r="B4" s="67">
        <f>'計算用(太陽光)'!B4</f>
        <v>5136.7693724859209</v>
      </c>
      <c r="C4" s="67">
        <f>'計算用(太陽光)'!C4</f>
        <v>12582.734736969396</v>
      </c>
      <c r="D4" s="67">
        <f>'計算用(太陽光)'!D4</f>
        <v>42812.450366376877</v>
      </c>
      <c r="E4" s="67">
        <f>'計算用(太陽光)'!E4</f>
        <v>19226.231303462326</v>
      </c>
      <c r="F4" s="67">
        <f>'計算用(太陽光)'!F4</f>
        <v>4869.8559662348689</v>
      </c>
      <c r="G4" s="67">
        <f>'計算用(太陽光)'!G4</f>
        <v>18677.252542867569</v>
      </c>
      <c r="H4" s="67">
        <f>'計算用(太陽光)'!H4</f>
        <v>7941.2375019215988</v>
      </c>
      <c r="I4" s="67">
        <f>'計算用(太陽光)'!I4</f>
        <v>4043.165935613682</v>
      </c>
      <c r="J4" s="67">
        <f>'計算用(太陽光)'!J4</f>
        <v>12587.213253383588</v>
      </c>
    </row>
    <row r="5" spans="1:13" x14ac:dyDescent="0.25">
      <c r="A5" s="10" t="s">
        <v>12</v>
      </c>
      <c r="B5" s="67">
        <f>'計算用(太陽光)'!B5</f>
        <v>4608.0824778761062</v>
      </c>
      <c r="C5" s="67">
        <f>'計算用(太陽光)'!C5</f>
        <v>11765.592368887781</v>
      </c>
      <c r="D5" s="67">
        <f>'計算用(太陽光)'!D5</f>
        <v>41433.532423196593</v>
      </c>
      <c r="E5" s="67">
        <f>'計算用(太陽光)'!E5</f>
        <v>19308.463482688392</v>
      </c>
      <c r="F5" s="67">
        <f>'計算用(太陽光)'!F5</f>
        <v>4448.449286955346</v>
      </c>
      <c r="G5" s="67">
        <f>'計算用(太陽光)'!G5</f>
        <v>18978.289379788399</v>
      </c>
      <c r="H5" s="67">
        <f>'計算用(太陽光)'!H5</f>
        <v>7842.2442813220596</v>
      </c>
      <c r="I5" s="67">
        <f>'計算用(太陽光)'!I5</f>
        <v>4136.5137424547283</v>
      </c>
      <c r="J5" s="67">
        <f>'計算用(太陽光)'!J5</f>
        <v>13165.972918793903</v>
      </c>
    </row>
    <row r="6" spans="1:13" x14ac:dyDescent="0.25">
      <c r="A6" s="10" t="s">
        <v>13</v>
      </c>
      <c r="B6" s="67">
        <f>'計算用(太陽光)'!B6</f>
        <v>4620.6628801287216</v>
      </c>
      <c r="C6" s="67">
        <f>'計算用(太陽光)'!C6</f>
        <v>12573.166958401736</v>
      </c>
      <c r="D6" s="67">
        <f>'計算用(太陽光)'!D6</f>
        <v>47467.120916422551</v>
      </c>
      <c r="E6" s="67">
        <f>'計算用(太陽光)'!E6</f>
        <v>21487.776232179225</v>
      </c>
      <c r="F6" s="67">
        <f>'計算用(太陽光)'!F6</f>
        <v>5089.7190162937504</v>
      </c>
      <c r="G6" s="67">
        <f>'計算用(太陽光)'!G6</f>
        <v>21846.573400218898</v>
      </c>
      <c r="H6" s="67">
        <f>'計算用(太陽光)'!H6</f>
        <v>8731.2234050730203</v>
      </c>
      <c r="I6" s="67">
        <f>'計算用(太陽光)'!I6</f>
        <v>4649.8966800804828</v>
      </c>
      <c r="J6" s="67">
        <f>'計算用(太陽光)'!J6</f>
        <v>15038.461365256126</v>
      </c>
    </row>
    <row r="7" spans="1:13" x14ac:dyDescent="0.25">
      <c r="A7" s="10" t="s">
        <v>14</v>
      </c>
      <c r="B7" s="67">
        <f>'計算用(太陽光)'!B7</f>
        <v>5139.1466273187179</v>
      </c>
      <c r="C7" s="67">
        <f>'計算用(太陽光)'!C7</f>
        <v>14722.667747708281</v>
      </c>
      <c r="D7" s="67">
        <f>'計算用(太陽光)'!D7</f>
        <v>58859.241985807814</v>
      </c>
      <c r="E7" s="67">
        <f>'計算用(太陽光)'!E7</f>
        <v>25236.87</v>
      </c>
      <c r="F7" s="67">
        <f>'計算用(太陽光)'!F7</f>
        <v>5984.4279999999999</v>
      </c>
      <c r="G7" s="67">
        <f>'計算用(太陽光)'!G7</f>
        <v>27232.29</v>
      </c>
      <c r="H7" s="67">
        <f>'計算用(太陽光)'!H7</f>
        <v>10514.220000000001</v>
      </c>
      <c r="I7" s="67">
        <f>'計算用(太陽光)'!I7</f>
        <v>5798.9299999999994</v>
      </c>
      <c r="J7" s="67">
        <f>'計算用(太陽光)'!J7</f>
        <v>18636.653999999999</v>
      </c>
    </row>
    <row r="8" spans="1:13" x14ac:dyDescent="0.25">
      <c r="A8" s="10" t="s">
        <v>15</v>
      </c>
      <c r="B8" s="67">
        <f>'計算用(太陽光)'!B8</f>
        <v>5227.29</v>
      </c>
      <c r="C8" s="67">
        <f>'計算用(太陽光)'!C8</f>
        <v>15007.958000000001</v>
      </c>
      <c r="D8" s="67">
        <f>'計算用(太陽光)'!D8</f>
        <v>58857.856</v>
      </c>
      <c r="E8" s="67">
        <f>'計算用(太陽光)'!E8</f>
        <v>25236.87</v>
      </c>
      <c r="F8" s="67">
        <f>'計算用(太陽光)'!F8</f>
        <v>5984.4279999999999</v>
      </c>
      <c r="G8" s="67">
        <f>'計算用(太陽光)'!G8</f>
        <v>27232.29</v>
      </c>
      <c r="H8" s="67">
        <f>'計算用(太陽光)'!H8</f>
        <v>10514.220000000001</v>
      </c>
      <c r="I8" s="67">
        <f>'計算用(太陽光)'!I8</f>
        <v>5798.9299999999994</v>
      </c>
      <c r="J8" s="67">
        <f>'計算用(太陽光)'!J8</f>
        <v>18636.653999999999</v>
      </c>
    </row>
    <row r="9" spans="1:13" x14ac:dyDescent="0.25">
      <c r="A9" s="10" t="s">
        <v>16</v>
      </c>
      <c r="B9" s="67">
        <f>'計算用(太陽光)'!B9</f>
        <v>4862.1060274632619</v>
      </c>
      <c r="C9" s="67">
        <f>'計算用(太陽光)'!C9</f>
        <v>13237.588415435164</v>
      </c>
      <c r="D9" s="67">
        <f>'計算用(太陽光)'!D9</f>
        <v>49767.298669551194</v>
      </c>
      <c r="E9" s="67">
        <f>'計算用(太陽光)'!E9</f>
        <v>22697.76146639511</v>
      </c>
      <c r="F9" s="67">
        <f>'計算用(太陽光)'!F9</f>
        <v>5295.2961846097905</v>
      </c>
      <c r="G9" s="67">
        <f>'計算用(太陽光)'!G9</f>
        <v>22988.977457132434</v>
      </c>
      <c r="H9" s="67">
        <f>'計算用(太陽光)'!H9</f>
        <v>9387.8371329746351</v>
      </c>
      <c r="I9" s="67">
        <f>'計算用(太陽光)'!I9</f>
        <v>4958.8397384305836</v>
      </c>
      <c r="J9" s="67">
        <f>'計算用(太陽光)'!J9</f>
        <v>15997.517683570326</v>
      </c>
    </row>
    <row r="10" spans="1:13" x14ac:dyDescent="0.25">
      <c r="A10" s="10" t="s">
        <v>17</v>
      </c>
      <c r="B10" s="67">
        <f>'計算用(太陽光)'!B10</f>
        <v>5048.6565567176185</v>
      </c>
      <c r="C10" s="67">
        <f>'計算用(太陽光)'!C10</f>
        <v>11997.802479552651</v>
      </c>
      <c r="D10" s="67">
        <f>'計算用(太陽光)'!D10</f>
        <v>42609.084439528531</v>
      </c>
      <c r="E10" s="67">
        <f>'計算用(太陽光)'!E10</f>
        <v>20048.613095723016</v>
      </c>
      <c r="F10" s="67">
        <f>'計算用(太陽光)'!F10</f>
        <v>4704.961178690708</v>
      </c>
      <c r="G10" s="67">
        <f>'計算用(太陽光)'!G10</f>
        <v>19599.230974097041</v>
      </c>
      <c r="H10" s="67">
        <f>'計算用(太陽光)'!H10</f>
        <v>8074.5883704842427</v>
      </c>
      <c r="I10" s="67">
        <f>'計算用(太陽光)'!I10</f>
        <v>4451.5450905432599</v>
      </c>
      <c r="J10" s="67">
        <f>'計算用(太陽光)'!J10</f>
        <v>13896.647047627208</v>
      </c>
    </row>
    <row r="11" spans="1:13" x14ac:dyDescent="0.25">
      <c r="A11" s="10" t="s">
        <v>18</v>
      </c>
      <c r="B11" s="67">
        <f>'計算用(太陽光)'!B11</f>
        <v>5728.398278358809</v>
      </c>
      <c r="C11" s="67">
        <f>'計算用(太陽光)'!C11</f>
        <v>13435.358872684099</v>
      </c>
      <c r="D11" s="67">
        <f>'計算用(太陽光)'!D11</f>
        <v>44678.215346657016</v>
      </c>
      <c r="E11" s="67">
        <f>'計算用(太陽光)'!E11</f>
        <v>20285.050610997965</v>
      </c>
      <c r="F11" s="67">
        <f>'計算用(太陽光)'!F11</f>
        <v>5163.0066996467103</v>
      </c>
      <c r="G11" s="67">
        <f>'計算用(太陽光)'!G11</f>
        <v>19829.725581904411</v>
      </c>
      <c r="H11" s="67">
        <f>'計算用(太陽光)'!H11</f>
        <v>8738.2929208301321</v>
      </c>
      <c r="I11" s="67">
        <f>'計算用(太陽光)'!I11</f>
        <v>4463.2110663983913</v>
      </c>
      <c r="J11" s="67">
        <f>'計算用(太陽光)'!J11</f>
        <v>14443.610709782424</v>
      </c>
    </row>
    <row r="12" spans="1:13" x14ac:dyDescent="0.25">
      <c r="A12" s="10" t="s">
        <v>19</v>
      </c>
      <c r="B12" s="67">
        <f>'計算用(太陽光)'!B12</f>
        <v>6044.6931617055507</v>
      </c>
      <c r="C12" s="67">
        <f>'計算用(太陽光)'!C12</f>
        <v>14646.635025577509</v>
      </c>
      <c r="D12" s="67">
        <f>'計算用(太陽光)'!D12</f>
        <v>47832.678391238689</v>
      </c>
      <c r="E12" s="67">
        <f>'計算用(太陽光)'!E12</f>
        <v>22194.049368635438</v>
      </c>
      <c r="F12" s="67">
        <f>'計算用(太陽光)'!F12</f>
        <v>5807.9744095831966</v>
      </c>
      <c r="G12" s="67">
        <f>'計算用(太陽光)'!G12</f>
        <v>23339.688821597956</v>
      </c>
      <c r="H12" s="67">
        <f>'計算用(太陽光)'!H12</f>
        <v>10212.170684089162</v>
      </c>
      <c r="I12" s="67">
        <f>'計算用(太陽光)'!I12</f>
        <v>5343.8869416498992</v>
      </c>
      <c r="J12" s="67">
        <f>'計算用(太陽光)'!J12</f>
        <v>16928.481238307351</v>
      </c>
    </row>
    <row r="13" spans="1:13" x14ac:dyDescent="0.25">
      <c r="A13" s="10" t="s">
        <v>20</v>
      </c>
      <c r="B13" s="67">
        <f>'計算用(太陽光)'!B13</f>
        <v>6258.68</v>
      </c>
      <c r="C13" s="67">
        <f>'計算用(太陽光)'!C13</f>
        <v>15366.37</v>
      </c>
      <c r="D13" s="67">
        <f>'計算用(太陽光)'!D13</f>
        <v>52274.129114873052</v>
      </c>
      <c r="E13" s="67">
        <f>'計算用(太陽光)'!E13</f>
        <v>24075.250468431772</v>
      </c>
      <c r="F13" s="67">
        <f>'計算用(太陽光)'!F13</f>
        <v>6327.1080000000002</v>
      </c>
      <c r="G13" s="67">
        <f>'計算用(太陽光)'!G13</f>
        <v>25016.74407150675</v>
      </c>
      <c r="H13" s="67">
        <f>'計算用(太陽光)'!H13</f>
        <v>10453.604150653344</v>
      </c>
      <c r="I13" s="67">
        <f>'計算用(太陽光)'!I13</f>
        <v>5343.8869416498992</v>
      </c>
      <c r="J13" s="67">
        <f>'計算用(太陽光)'!J13</f>
        <v>17666.392912283707</v>
      </c>
    </row>
    <row r="14" spans="1:13" x14ac:dyDescent="0.25">
      <c r="A14" s="10" t="s">
        <v>21</v>
      </c>
      <c r="B14" s="67">
        <f>'計算用(太陽光)'!B14</f>
        <v>6220.9187932421564</v>
      </c>
      <c r="C14" s="67">
        <f>'計算用(太陽光)'!C14</f>
        <v>15321.880323126759</v>
      </c>
      <c r="D14" s="67">
        <f>'計算用(太陽光)'!D14</f>
        <v>52274.771108322813</v>
      </c>
      <c r="E14" s="67">
        <f>'計算用(太陽光)'!E14</f>
        <v>24075.250468431772</v>
      </c>
      <c r="F14" s="67">
        <f>'計算用(太陽光)'!F14</f>
        <v>6327.1080000000002</v>
      </c>
      <c r="G14" s="67">
        <f>'計算用(太陽光)'!G14</f>
        <v>25016.74407150675</v>
      </c>
      <c r="H14" s="67">
        <f>'計算用(太陽光)'!H14</f>
        <v>10453.604150653344</v>
      </c>
      <c r="I14" s="67">
        <f>'計算用(太陽光)'!I14</f>
        <v>5343.8869416498992</v>
      </c>
      <c r="J14" s="67">
        <f>'計算用(太陽光)'!J14</f>
        <v>17666.392912283707</v>
      </c>
    </row>
    <row r="15" spans="1:13" x14ac:dyDescent="0.25">
      <c r="A15" s="10" t="s">
        <v>22</v>
      </c>
      <c r="B15" s="67">
        <f>'計算用(太陽光)'!B15</f>
        <v>5841.6918986323408</v>
      </c>
      <c r="C15" s="67">
        <f>'計算用(太陽光)'!C15</f>
        <v>14199.471550114331</v>
      </c>
      <c r="D15" s="67">
        <f>'計算用(太陽光)'!D15</f>
        <v>48068.984781029038</v>
      </c>
      <c r="E15" s="67">
        <f>'計算用(太陽光)'!E15</f>
        <v>21806.455926680246</v>
      </c>
      <c r="F15" s="67">
        <f>'計算用(太陽光)'!F15</f>
        <v>5676.0304831174344</v>
      </c>
      <c r="G15" s="67">
        <f>'計算用(太陽光)'!G15</f>
        <v>21825.705698650127</v>
      </c>
      <c r="H15" s="67">
        <f>'計算用(太陽光)'!H15</f>
        <v>9404.0173328209057</v>
      </c>
      <c r="I15" s="67">
        <f>'計算用(太陽光)'!I15</f>
        <v>4754.9104627766601</v>
      </c>
      <c r="J15" s="67">
        <f>'計算用(太陽光)'!J15</f>
        <v>15315.62796505054</v>
      </c>
    </row>
    <row r="16" spans="1:13" x14ac:dyDescent="0.25">
      <c r="B16" s="2"/>
      <c r="C16" s="2"/>
      <c r="D16" s="2"/>
      <c r="E16" s="2"/>
      <c r="F16" s="2"/>
      <c r="G16" s="2"/>
      <c r="H16" s="2"/>
      <c r="I16" s="2"/>
      <c r="J16" s="2"/>
      <c r="K16" s="2"/>
    </row>
    <row r="17" spans="1:30" x14ac:dyDescent="0.25">
      <c r="A17" s="1" t="s">
        <v>134</v>
      </c>
      <c r="B17" s="71">
        <f>'計算用(太陽光)'!B17</f>
        <v>176317.29655661655</v>
      </c>
      <c r="C17" s="2"/>
      <c r="D17" s="2"/>
      <c r="E17" s="2"/>
      <c r="F17" s="2"/>
      <c r="G17" s="2"/>
      <c r="H17" s="2"/>
      <c r="I17" s="2"/>
      <c r="J17" s="2"/>
      <c r="K17" s="2"/>
    </row>
    <row r="18" spans="1:30" x14ac:dyDescent="0.25">
      <c r="L18" s="12"/>
    </row>
    <row r="19" spans="1:30" x14ac:dyDescent="0.25">
      <c r="A19" s="1" t="s">
        <v>114</v>
      </c>
      <c r="B19" s="18" t="s">
        <v>44</v>
      </c>
      <c r="C19" s="10"/>
      <c r="D19" s="10"/>
      <c r="E19" s="10"/>
      <c r="F19" s="10"/>
      <c r="G19" s="10"/>
      <c r="H19" s="10"/>
      <c r="I19" s="10"/>
      <c r="J19" s="10"/>
      <c r="K19" s="10"/>
      <c r="N19" s="1" t="s">
        <v>63</v>
      </c>
    </row>
    <row r="20" spans="1:30" x14ac:dyDescent="0.25">
      <c r="A20" s="10" t="s">
        <v>11</v>
      </c>
      <c r="B20" s="55">
        <v>0.39519083204166183</v>
      </c>
      <c r="C20" s="55">
        <v>0.70482068201940551</v>
      </c>
      <c r="D20" s="55">
        <v>0.5705952791788248</v>
      </c>
      <c r="E20" s="55">
        <v>0.49113052796174805</v>
      </c>
      <c r="F20" s="55">
        <v>0.67201472224869041</v>
      </c>
      <c r="G20" s="55">
        <v>0.50823186054006475</v>
      </c>
      <c r="H20" s="55">
        <v>0.44997075398567848</v>
      </c>
      <c r="I20" s="55">
        <v>0.44623075331000828</v>
      </c>
      <c r="J20" s="55">
        <v>0.29000296362702971</v>
      </c>
      <c r="N20" s="66" t="e">
        <f>HLOOKUP('入力(水力)'!$E$13,$B$2:$J$31,ROW()-1,0)</f>
        <v>#N/A</v>
      </c>
    </row>
    <row r="21" spans="1:30" x14ac:dyDescent="0.25">
      <c r="A21" s="10" t="s">
        <v>12</v>
      </c>
      <c r="B21" s="55">
        <v>0.67265642615150989</v>
      </c>
      <c r="C21" s="55">
        <v>0.65908775496155614</v>
      </c>
      <c r="D21" s="55">
        <v>0.6572999748018632</v>
      </c>
      <c r="E21" s="55">
        <v>0.49288897836791318</v>
      </c>
      <c r="F21" s="55">
        <v>0.69323255415816054</v>
      </c>
      <c r="G21" s="55">
        <v>0.57026442594830773</v>
      </c>
      <c r="H21" s="55">
        <v>0.35806360906993506</v>
      </c>
      <c r="I21" s="55">
        <v>0.44648544647250615</v>
      </c>
      <c r="J21" s="55">
        <v>0.29594834416951477</v>
      </c>
      <c r="N21" s="66" t="e">
        <f>HLOOKUP('入力(水力)'!$E$13,$B$2:$J$31,ROW()-1,0)</f>
        <v>#N/A</v>
      </c>
    </row>
    <row r="22" spans="1:30" x14ac:dyDescent="0.25">
      <c r="A22" s="10" t="s">
        <v>13</v>
      </c>
      <c r="B22" s="55">
        <v>0.55599723219862951</v>
      </c>
      <c r="C22" s="55">
        <v>0.48713728553811225</v>
      </c>
      <c r="D22" s="55">
        <v>0.60926536546874244</v>
      </c>
      <c r="E22" s="55">
        <v>0.4764098104085438</v>
      </c>
      <c r="F22" s="55">
        <v>0.54551126846642106</v>
      </c>
      <c r="G22" s="55">
        <v>0.55604795077188218</v>
      </c>
      <c r="H22" s="55">
        <v>0.35071797849258968</v>
      </c>
      <c r="I22" s="55">
        <v>0.53025670851323359</v>
      </c>
      <c r="J22" s="55">
        <v>0.38501349724757</v>
      </c>
      <c r="N22" s="66" t="e">
        <f>HLOOKUP('入力(水力)'!$E$13,$B$2:$J$31,ROW()-1,0)</f>
        <v>#N/A</v>
      </c>
    </row>
    <row r="23" spans="1:30" x14ac:dyDescent="0.25">
      <c r="A23" s="10" t="s">
        <v>14</v>
      </c>
      <c r="B23" s="55">
        <v>0.39737844500783526</v>
      </c>
      <c r="C23" s="55">
        <v>0.46969634753322953</v>
      </c>
      <c r="D23" s="55">
        <v>0.57373976941642657</v>
      </c>
      <c r="E23" s="55">
        <v>0.52663131016656328</v>
      </c>
      <c r="F23" s="55">
        <v>0.53616375478011236</v>
      </c>
      <c r="G23" s="55">
        <v>0.60070659064720999</v>
      </c>
      <c r="H23" s="55">
        <v>0.44273334393950015</v>
      </c>
      <c r="I23" s="55">
        <v>0.60117557473571992</v>
      </c>
      <c r="J23" s="55">
        <v>0.42485611360128933</v>
      </c>
      <c r="N23" s="66" t="e">
        <f>HLOOKUP('入力(水力)'!$E$13,$B$2:$J$31,ROW()-1,0)</f>
        <v>#N/A</v>
      </c>
    </row>
    <row r="24" spans="1:30" x14ac:dyDescent="0.25">
      <c r="A24" s="10" t="s">
        <v>15</v>
      </c>
      <c r="B24" s="55">
        <v>0.42157564095569411</v>
      </c>
      <c r="C24" s="55">
        <v>0.40419009682762352</v>
      </c>
      <c r="D24" s="55">
        <v>0.54079284663953708</v>
      </c>
      <c r="E24" s="55">
        <v>0.44808865286058519</v>
      </c>
      <c r="F24" s="55">
        <v>0.43760267639790362</v>
      </c>
      <c r="G24" s="55">
        <v>0.48673050851806193</v>
      </c>
      <c r="H24" s="55">
        <v>0.34108926245659549</v>
      </c>
      <c r="I24" s="55">
        <v>0.50503627234981396</v>
      </c>
      <c r="J24" s="55">
        <v>0.39511625644542447</v>
      </c>
      <c r="N24" s="66" t="e">
        <f>HLOOKUP('入力(水力)'!$E$13,$B$2:$J$31,ROW()-1,0)</f>
        <v>#N/A</v>
      </c>
    </row>
    <row r="25" spans="1:30" x14ac:dyDescent="0.25">
      <c r="A25" s="10" t="s">
        <v>16</v>
      </c>
      <c r="B25" s="55">
        <v>0.34791263906894931</v>
      </c>
      <c r="C25" s="55">
        <v>0.37465181585234336</v>
      </c>
      <c r="D25" s="55">
        <v>0.51623410591746288</v>
      </c>
      <c r="E25" s="55">
        <v>0.43835980695689059</v>
      </c>
      <c r="F25" s="55">
        <v>0.39156889643448478</v>
      </c>
      <c r="G25" s="55">
        <v>0.4407413172004655</v>
      </c>
      <c r="H25" s="55">
        <v>0.34729443298226825</v>
      </c>
      <c r="I25" s="55">
        <v>0.51118629939275384</v>
      </c>
      <c r="J25" s="55">
        <v>0.37829352659925153</v>
      </c>
      <c r="N25" s="66" t="e">
        <f>HLOOKUP('入力(水力)'!$E$13,$B$2:$J$31,ROW()-1,0)</f>
        <v>#N/A</v>
      </c>
    </row>
    <row r="26" spans="1:30" x14ac:dyDescent="0.25">
      <c r="A26" s="10" t="s">
        <v>17</v>
      </c>
      <c r="B26" s="55">
        <v>0.31667892035422923</v>
      </c>
      <c r="C26" s="55">
        <v>0.29963769984547178</v>
      </c>
      <c r="D26" s="55">
        <v>0.43060656922334872</v>
      </c>
      <c r="E26" s="55">
        <v>0.36605809867947114</v>
      </c>
      <c r="F26" s="55">
        <v>0.30755430436892717</v>
      </c>
      <c r="G26" s="55">
        <v>0.32831035049502411</v>
      </c>
      <c r="H26" s="55">
        <v>0.24615608129578884</v>
      </c>
      <c r="I26" s="55">
        <v>0.37387229117248427</v>
      </c>
      <c r="J26" s="55">
        <v>0.28576028857415553</v>
      </c>
      <c r="N26" s="66" t="e">
        <f>HLOOKUP('入力(水力)'!$E$13,$B$2:$J$31,ROW()-1,0)</f>
        <v>#N/A</v>
      </c>
    </row>
    <row r="27" spans="1:30" x14ac:dyDescent="0.25">
      <c r="A27" s="10" t="s">
        <v>18</v>
      </c>
      <c r="B27" s="55">
        <v>0.31110814442594914</v>
      </c>
      <c r="C27" s="55">
        <v>0.41883075208799569</v>
      </c>
      <c r="D27" s="55">
        <v>0.37447308880464941</v>
      </c>
      <c r="E27" s="55">
        <v>0.3107620225322455</v>
      </c>
      <c r="F27" s="55">
        <v>0.34247234484165923</v>
      </c>
      <c r="G27" s="55">
        <v>0.29744608277191048</v>
      </c>
      <c r="H27" s="55">
        <v>0.1698133742559515</v>
      </c>
      <c r="I27" s="55">
        <v>0.24130600435124708</v>
      </c>
      <c r="J27" s="55">
        <v>0.24049211543886442</v>
      </c>
      <c r="N27" s="66" t="e">
        <f>HLOOKUP('入力(水力)'!$E$13,$B$2:$J$31,ROW()-1,0)</f>
        <v>#N/A</v>
      </c>
    </row>
    <row r="28" spans="1:30" x14ac:dyDescent="0.25">
      <c r="A28" s="10" t="s">
        <v>19</v>
      </c>
      <c r="B28" s="55">
        <v>0.30706491837001459</v>
      </c>
      <c r="C28" s="55">
        <v>0.49093173382377936</v>
      </c>
      <c r="D28" s="55">
        <v>0.38324074185397383</v>
      </c>
      <c r="E28" s="55">
        <v>0.30040433789653198</v>
      </c>
      <c r="F28" s="55">
        <v>0.40650100698772446</v>
      </c>
      <c r="G28" s="55">
        <v>0.34204836908683578</v>
      </c>
      <c r="H28" s="55">
        <v>0.25044409500192327</v>
      </c>
      <c r="I28" s="55">
        <v>0.24796970001495977</v>
      </c>
      <c r="J28" s="55">
        <v>0.24466452571128933</v>
      </c>
      <c r="N28" s="66" t="e">
        <f>HLOOKUP('入力(水力)'!$E$13,$B$2:$J$31,ROW()-1,0)</f>
        <v>#N/A</v>
      </c>
    </row>
    <row r="29" spans="1:30" x14ac:dyDescent="0.25">
      <c r="A29" s="10" t="s">
        <v>20</v>
      </c>
      <c r="B29" s="55">
        <v>0.27202139336883929</v>
      </c>
      <c r="C29" s="55">
        <v>0.39448222360279861</v>
      </c>
      <c r="D29" s="55">
        <v>0.33640550800528696</v>
      </c>
      <c r="E29" s="55">
        <v>0.25143496422790634</v>
      </c>
      <c r="F29" s="55">
        <v>0.33134993227689757</v>
      </c>
      <c r="G29" s="55">
        <v>0.33708984990121471</v>
      </c>
      <c r="H29" s="55">
        <v>0.3227588118160768</v>
      </c>
      <c r="I29" s="55">
        <v>0.25276993236618078</v>
      </c>
      <c r="J29" s="55">
        <v>0.22119912286498231</v>
      </c>
      <c r="N29" s="66" t="e">
        <f>HLOOKUP('入力(水力)'!$E$13,$B$2:$J$31,ROW()-1,0)</f>
        <v>#N/A</v>
      </c>
    </row>
    <row r="30" spans="1:30" x14ac:dyDescent="0.25">
      <c r="A30" s="10" t="s">
        <v>21</v>
      </c>
      <c r="B30" s="55">
        <v>0.2567544234686992</v>
      </c>
      <c r="C30" s="55">
        <v>0.40970685192297923</v>
      </c>
      <c r="D30" s="55">
        <v>0.31392632666283693</v>
      </c>
      <c r="E30" s="55">
        <v>0.26458942178383699</v>
      </c>
      <c r="F30" s="55">
        <v>0.32816560846749981</v>
      </c>
      <c r="G30" s="55">
        <v>0.36548995218071229</v>
      </c>
      <c r="H30" s="55">
        <v>0.40100836403161871</v>
      </c>
      <c r="I30" s="55">
        <v>0.3371075717838477</v>
      </c>
      <c r="J30" s="55">
        <v>0.24387375217170701</v>
      </c>
      <c r="N30" s="66" t="e">
        <f>HLOOKUP('入力(水力)'!$E$13,$B$2:$J$31,ROW()-1,0)</f>
        <v>#N/A</v>
      </c>
      <c r="Q30" s="1" t="s">
        <v>78</v>
      </c>
    </row>
    <row r="31" spans="1:30" x14ac:dyDescent="0.25">
      <c r="A31" s="10" t="s">
        <v>22</v>
      </c>
      <c r="B31" s="55">
        <v>0.25191825898668319</v>
      </c>
      <c r="C31" s="55">
        <v>0.53515902560525719</v>
      </c>
      <c r="D31" s="55">
        <v>0.3868361556654511</v>
      </c>
      <c r="E31" s="55">
        <v>0.35817466210066568</v>
      </c>
      <c r="F31" s="55">
        <v>0.4639313845841368</v>
      </c>
      <c r="G31" s="55">
        <v>0.41482197003716265</v>
      </c>
      <c r="H31" s="55">
        <v>0.50011695916312171</v>
      </c>
      <c r="I31" s="55">
        <v>0.47299335070330212</v>
      </c>
      <c r="J31" s="55">
        <v>0.28165342004105876</v>
      </c>
      <c r="N31" s="66" t="e">
        <f>HLOOKUP('入力(水力)'!$E$13,$B$2:$J$31,ROW()-1,0)</f>
        <v>#N/A</v>
      </c>
      <c r="Z31" s="10" t="s">
        <v>35</v>
      </c>
    </row>
    <row r="32" spans="1:30" x14ac:dyDescent="0.25">
      <c r="A32" s="10"/>
      <c r="B32" s="10"/>
      <c r="C32" s="10"/>
      <c r="D32" s="10"/>
      <c r="E32" s="10"/>
      <c r="F32" s="10"/>
      <c r="G32" s="10"/>
      <c r="H32" s="10"/>
      <c r="I32" s="10"/>
      <c r="J32" s="10"/>
      <c r="N32" s="1" t="s">
        <v>56</v>
      </c>
      <c r="Q32" s="10"/>
      <c r="R32" s="11" t="s">
        <v>26</v>
      </c>
      <c r="S32" s="11" t="s">
        <v>27</v>
      </c>
      <c r="T32" s="11" t="s">
        <v>28</v>
      </c>
      <c r="U32" s="11" t="s">
        <v>29</v>
      </c>
      <c r="V32" s="11" t="s">
        <v>30</v>
      </c>
      <c r="W32" s="11" t="s">
        <v>31</v>
      </c>
      <c r="X32" s="11" t="s">
        <v>32</v>
      </c>
      <c r="Y32" s="11" t="s">
        <v>33</v>
      </c>
      <c r="Z32" s="11" t="s">
        <v>34</v>
      </c>
      <c r="AD32" s="1" t="s">
        <v>63</v>
      </c>
    </row>
    <row r="33" spans="1:30" x14ac:dyDescent="0.25">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x14ac:dyDescent="0.25">
      <c r="A34" s="10" t="s">
        <v>11</v>
      </c>
      <c r="B34" s="72">
        <f>IF('入力(水力)'!$E$13=B$2,B20*'入力(水力)'!$E$15/1000,0)</f>
        <v>0</v>
      </c>
      <c r="C34" s="72">
        <f>IF('入力(水力)'!$E$13=C$2,C20*'入力(水力)'!$E$15/1000,0)</f>
        <v>0</v>
      </c>
      <c r="D34" s="72">
        <f>IF('入力(水力)'!$E$13=D$2,D20*'入力(水力)'!$E$15/1000,0)</f>
        <v>0</v>
      </c>
      <c r="E34" s="72">
        <f>IF('入力(水力)'!$E$13=E$2,E20*'入力(水力)'!$E$15/1000,0)</f>
        <v>0</v>
      </c>
      <c r="F34" s="72">
        <f>IF('入力(水力)'!$E$13=F$2,F20*'入力(水力)'!$E$15/1000,0)</f>
        <v>0</v>
      </c>
      <c r="G34" s="72">
        <f>IF('入力(水力)'!$E$13=G$2,G20*'入力(水力)'!$E$15/1000,0)</f>
        <v>0</v>
      </c>
      <c r="H34" s="72">
        <f>IF('入力(水力)'!$E$13=H$2,H20*'入力(水力)'!$E$15/1000,0)</f>
        <v>0</v>
      </c>
      <c r="I34" s="72">
        <f>IF('入力(水力)'!$E$13=I$2,I20*'入力(水力)'!$E$15/1000,0)</f>
        <v>0</v>
      </c>
      <c r="J34" s="73">
        <f>IF('入力(水力)'!$E$13=J$2,J20*'入力(水力)'!$E$15/1000,0)</f>
        <v>0</v>
      </c>
      <c r="K34" s="74">
        <f>SUM(B34:J34)</f>
        <v>0</v>
      </c>
      <c r="L34" s="75">
        <f>MIN($K$34:$K$45)</f>
        <v>0</v>
      </c>
      <c r="N34" s="65">
        <f>K34*1000</f>
        <v>0</v>
      </c>
      <c r="Q34" s="10" t="s">
        <v>11</v>
      </c>
      <c r="R34" s="56">
        <f>IF('入力(水力)'!$E$13=B$2,B20*'入力(水力)'!$E$23/1000,0)</f>
        <v>0</v>
      </c>
      <c r="S34" s="56">
        <f>IF('入力(水力)'!$E$13=C$2,C20*'入力(水力)'!$E$23/1000,0)</f>
        <v>0</v>
      </c>
      <c r="T34" s="56">
        <f>IF('入力(水力)'!$E$13=D$2,D20*'入力(水力)'!$E$23/1000,0)</f>
        <v>0</v>
      </c>
      <c r="U34" s="56">
        <f>IF('入力(水力)'!$E$13=E$2,E20*'入力(水力)'!$E$23/1000,0)</f>
        <v>0</v>
      </c>
      <c r="V34" s="56">
        <f>IF('入力(水力)'!$E$13=F$2,F20*'入力(水力)'!$E$23/1000,0)</f>
        <v>0</v>
      </c>
      <c r="W34" s="56">
        <f>IF('入力(水力)'!$E$13=G$2,G20*'入力(水力)'!$E$23/1000,0)</f>
        <v>0</v>
      </c>
      <c r="X34" s="56">
        <f>IF('入力(水力)'!$E$13=H$2,H20*'入力(水力)'!$E$23/1000,0)</f>
        <v>0</v>
      </c>
      <c r="Y34" s="56">
        <f>IF('入力(水力)'!$E$13=I$2,I20*'入力(水力)'!$E$23/1000,0)</f>
        <v>0</v>
      </c>
      <c r="Z34" s="57">
        <f>IF('入力(水力)'!$E$13=J$2,J20*'入力(水力)'!$E$23/1000,0)</f>
        <v>0</v>
      </c>
      <c r="AA34" s="58">
        <f>SUM(R34:Z34)</f>
        <v>0</v>
      </c>
      <c r="AB34" s="59">
        <f>MIN($AA$34:$AA$45)</f>
        <v>0</v>
      </c>
      <c r="AD34" s="65">
        <f>AA34*1000</f>
        <v>0</v>
      </c>
    </row>
    <row r="35" spans="1:30" x14ac:dyDescent="0.25">
      <c r="A35" s="10" t="s">
        <v>12</v>
      </c>
      <c r="B35" s="72">
        <f>IF('入力(水力)'!$E$13=B$2,B21*'入力(水力)'!$E$15/1000,0)</f>
        <v>0</v>
      </c>
      <c r="C35" s="72">
        <f>IF('入力(水力)'!$E$13=C$2,C21*'入力(水力)'!$E$15/1000,0)</f>
        <v>0</v>
      </c>
      <c r="D35" s="72">
        <f>IF('入力(水力)'!$E$13=D$2,D21*'入力(水力)'!$E$15/1000,0)</f>
        <v>0</v>
      </c>
      <c r="E35" s="72">
        <f>IF('入力(水力)'!$E$13=E$2,E21*'入力(水力)'!$E$15/1000,0)</f>
        <v>0</v>
      </c>
      <c r="F35" s="72">
        <f>IF('入力(水力)'!$E$13=F$2,F21*'入力(水力)'!$E$15/1000,0)</f>
        <v>0</v>
      </c>
      <c r="G35" s="72">
        <f>IF('入力(水力)'!$E$13=G$2,G21*'入力(水力)'!$E$15/1000,0)</f>
        <v>0</v>
      </c>
      <c r="H35" s="72">
        <f>IF('入力(水力)'!$E$13=H$2,H21*'入力(水力)'!$E$15/1000,0)</f>
        <v>0</v>
      </c>
      <c r="I35" s="72">
        <f>IF('入力(水力)'!$E$13=I$2,I21*'入力(水力)'!$E$15/1000,0)</f>
        <v>0</v>
      </c>
      <c r="J35" s="73">
        <f>IF('入力(水力)'!$E$13=J$2,J21*'入力(水力)'!$E$15/1000,0)</f>
        <v>0</v>
      </c>
      <c r="K35" s="74">
        <f t="shared" ref="K35:K45" si="0">SUM(B35:J35)</f>
        <v>0</v>
      </c>
      <c r="L35" s="75">
        <f t="shared" ref="L35:L45" si="1">MIN($K$34:$K$45)</f>
        <v>0</v>
      </c>
      <c r="N35" s="65">
        <f>K35*1000</f>
        <v>0</v>
      </c>
      <c r="Q35" s="10" t="s">
        <v>12</v>
      </c>
      <c r="R35" s="56">
        <f>IF('入力(水力)'!$E$13=B$2,B21*'入力(水力)'!$F$23/1000,0)</f>
        <v>0</v>
      </c>
      <c r="S35" s="56">
        <f>IF('入力(水力)'!$E$13=C$2,C21*'入力(水力)'!$F$23/1000,0)</f>
        <v>0</v>
      </c>
      <c r="T35" s="56">
        <f>IF('入力(水力)'!$E$13=D$2,D21*'入力(水力)'!$F$23/1000,0)</f>
        <v>0</v>
      </c>
      <c r="U35" s="56">
        <f>IF('入力(水力)'!$E$13=E$2,E21*'入力(水力)'!$F$23/1000,0)</f>
        <v>0</v>
      </c>
      <c r="V35" s="56">
        <f>IF('入力(水力)'!$E$13=F$2,F21*'入力(水力)'!$F$23/1000,0)</f>
        <v>0</v>
      </c>
      <c r="W35" s="56">
        <f>IF('入力(水力)'!$E$13=G$2,G21*'入力(水力)'!$F$23/1000,0)</f>
        <v>0</v>
      </c>
      <c r="X35" s="56">
        <f>IF('入力(水力)'!$E$13=H$2,H21*'入力(水力)'!$F$23/1000,0)</f>
        <v>0</v>
      </c>
      <c r="Y35" s="56">
        <f>IF('入力(水力)'!$E$13=I$2,I21*'入力(水力)'!$F$23/1000,0)</f>
        <v>0</v>
      </c>
      <c r="Z35" s="57">
        <f>IF('入力(水力)'!$E$13=J$2,J21*'入力(水力)'!$F$23/1000,0)</f>
        <v>0</v>
      </c>
      <c r="AA35" s="58">
        <f t="shared" ref="AA35:AA44" si="2">SUM(R35:Z35)</f>
        <v>0</v>
      </c>
      <c r="AB35" s="59">
        <f t="shared" ref="AB35:AB45" si="3">MIN($AA$34:$AA$45)</f>
        <v>0</v>
      </c>
      <c r="AD35" s="65">
        <f t="shared" ref="AD35:AD44" si="4">AA35*1000</f>
        <v>0</v>
      </c>
    </row>
    <row r="36" spans="1:30" x14ac:dyDescent="0.25">
      <c r="A36" s="10" t="s">
        <v>13</v>
      </c>
      <c r="B36" s="72">
        <f>IF('入力(水力)'!$E$13=B$2,B22*'入力(水力)'!$E$15/1000,0)</f>
        <v>0</v>
      </c>
      <c r="C36" s="72">
        <f>IF('入力(水力)'!$E$13=C$2,C22*'入力(水力)'!$E$15/1000,0)</f>
        <v>0</v>
      </c>
      <c r="D36" s="72">
        <f>IF('入力(水力)'!$E$13=D$2,D22*'入力(水力)'!$E$15/1000,0)</f>
        <v>0</v>
      </c>
      <c r="E36" s="72">
        <f>IF('入力(水力)'!$E$13=E$2,E22*'入力(水力)'!$E$15/1000,0)</f>
        <v>0</v>
      </c>
      <c r="F36" s="72">
        <f>IF('入力(水力)'!$E$13=F$2,F22*'入力(水力)'!$E$15/1000,0)</f>
        <v>0</v>
      </c>
      <c r="G36" s="72">
        <f>IF('入力(水力)'!$E$13=G$2,G22*'入力(水力)'!$E$15/1000,0)</f>
        <v>0</v>
      </c>
      <c r="H36" s="72">
        <f>IF('入力(水力)'!$E$13=H$2,H22*'入力(水力)'!$E$15/1000,0)</f>
        <v>0</v>
      </c>
      <c r="I36" s="72">
        <f>IF('入力(水力)'!$E$13=I$2,I22*'入力(水力)'!$E$15/1000,0)</f>
        <v>0</v>
      </c>
      <c r="J36" s="73">
        <f>IF('入力(水力)'!$E$13=J$2,J22*'入力(水力)'!$E$15/1000,0)</f>
        <v>0</v>
      </c>
      <c r="K36" s="74">
        <f t="shared" si="0"/>
        <v>0</v>
      </c>
      <c r="L36" s="75">
        <f t="shared" si="1"/>
        <v>0</v>
      </c>
      <c r="N36" s="65">
        <f t="shared" ref="N36:N45" si="5">K36*1000</f>
        <v>0</v>
      </c>
      <c r="Q36" s="10" t="s">
        <v>13</v>
      </c>
      <c r="R36" s="56">
        <f>IF('入力(水力)'!$E$13=B$2,B22*'入力(水力)'!$G$23/1000,0)</f>
        <v>0</v>
      </c>
      <c r="S36" s="56">
        <f>IF('入力(水力)'!$E$13=C$2,C22*'入力(水力)'!$G$23/1000,0)</f>
        <v>0</v>
      </c>
      <c r="T36" s="56">
        <f>IF('入力(水力)'!$E$13=D$2,D22*'入力(水力)'!$G$23/1000,0)</f>
        <v>0</v>
      </c>
      <c r="U36" s="56">
        <f>IF('入力(水力)'!$E$13=E$2,E22*'入力(水力)'!$G$23/1000,0)</f>
        <v>0</v>
      </c>
      <c r="V36" s="56">
        <f>IF('入力(水力)'!$E$13=F$2,F22*'入力(水力)'!$G$23/1000,0)</f>
        <v>0</v>
      </c>
      <c r="W36" s="56">
        <f>IF('入力(水力)'!$E$13=G$2,G22*'入力(水力)'!$G$23/1000,0)</f>
        <v>0</v>
      </c>
      <c r="X36" s="56">
        <f>IF('入力(水力)'!$E$13=H$2,H22*'入力(水力)'!$G$23/1000,0)</f>
        <v>0</v>
      </c>
      <c r="Y36" s="56">
        <f>IF('入力(水力)'!$E$13=I$2,I22*'入力(水力)'!$G$23/1000,0)</f>
        <v>0</v>
      </c>
      <c r="Z36" s="57">
        <f>IF('入力(水力)'!$E$13=J$2,J22*'入力(水力)'!$G$23/1000,0)</f>
        <v>0</v>
      </c>
      <c r="AA36" s="58">
        <f>SUM(R36:Z36)</f>
        <v>0</v>
      </c>
      <c r="AB36" s="59">
        <f t="shared" si="3"/>
        <v>0</v>
      </c>
      <c r="AD36" s="65">
        <f t="shared" si="4"/>
        <v>0</v>
      </c>
    </row>
    <row r="37" spans="1:30" x14ac:dyDescent="0.25">
      <c r="A37" s="10" t="s">
        <v>14</v>
      </c>
      <c r="B37" s="72">
        <f>IF('入力(水力)'!$E$13=B$2,B23*'入力(水力)'!$E$15/1000,0)</f>
        <v>0</v>
      </c>
      <c r="C37" s="72">
        <f>IF('入力(水力)'!$E$13=C$2,C23*'入力(水力)'!$E$15/1000,0)</f>
        <v>0</v>
      </c>
      <c r="D37" s="72">
        <f>IF('入力(水力)'!$E$13=D$2,D23*'入力(水力)'!$E$15/1000,0)</f>
        <v>0</v>
      </c>
      <c r="E37" s="72">
        <f>IF('入力(水力)'!$E$13=E$2,E23*'入力(水力)'!$E$15/1000,0)</f>
        <v>0</v>
      </c>
      <c r="F37" s="72">
        <f>IF('入力(水力)'!$E$13=F$2,F23*'入力(水力)'!$E$15/1000,0)</f>
        <v>0</v>
      </c>
      <c r="G37" s="72">
        <f>IF('入力(水力)'!$E$13=G$2,G23*'入力(水力)'!$E$15/1000,0)</f>
        <v>0</v>
      </c>
      <c r="H37" s="72">
        <f>IF('入力(水力)'!$E$13=H$2,H23*'入力(水力)'!$E$15/1000,0)</f>
        <v>0</v>
      </c>
      <c r="I37" s="72">
        <f>IF('入力(水力)'!$E$13=I$2,I23*'入力(水力)'!$E$15/1000,0)</f>
        <v>0</v>
      </c>
      <c r="J37" s="73">
        <f>IF('入力(水力)'!$E$13=J$2,J23*'入力(水力)'!$E$15/1000,0)</f>
        <v>0</v>
      </c>
      <c r="K37" s="74">
        <f t="shared" si="0"/>
        <v>0</v>
      </c>
      <c r="L37" s="75">
        <f t="shared" si="1"/>
        <v>0</v>
      </c>
      <c r="N37" s="65">
        <f t="shared" si="5"/>
        <v>0</v>
      </c>
      <c r="Q37" s="10" t="s">
        <v>14</v>
      </c>
      <c r="R37" s="56">
        <f>IF('入力(水力)'!$E$13=B$2,B23*'入力(水力)'!$H$23/1000,0)</f>
        <v>0</v>
      </c>
      <c r="S37" s="56">
        <f>IF('入力(水力)'!$E$13=C$2,C23*'入力(水力)'!$H$23/1000,0)</f>
        <v>0</v>
      </c>
      <c r="T37" s="56">
        <f>IF('入力(水力)'!$E$13=D$2,D23*'入力(水力)'!$H$23/1000,0)</f>
        <v>0</v>
      </c>
      <c r="U37" s="56">
        <f>IF('入力(水力)'!$E$13=E$2,E23*'入力(水力)'!$H$23/1000,0)</f>
        <v>0</v>
      </c>
      <c r="V37" s="56">
        <f>IF('入力(水力)'!$E$13=F$2,F23*'入力(水力)'!$H$23/1000,0)</f>
        <v>0</v>
      </c>
      <c r="W37" s="56">
        <f>IF('入力(水力)'!$E$13=G$2,G23*'入力(水力)'!$H$23/1000,0)</f>
        <v>0</v>
      </c>
      <c r="X37" s="56">
        <f>IF('入力(水力)'!$E$13=H$2,H23*'入力(水力)'!$H$23/1000,0)</f>
        <v>0</v>
      </c>
      <c r="Y37" s="56">
        <f>IF('入力(水力)'!$E$13=I$2,I23*'入力(水力)'!$H$23/1000,0)</f>
        <v>0</v>
      </c>
      <c r="Z37" s="57">
        <f>IF('入力(水力)'!$E$13=J$2,J23*'入力(水力)'!$H$23/1000,0)</f>
        <v>0</v>
      </c>
      <c r="AA37" s="58">
        <f t="shared" si="2"/>
        <v>0</v>
      </c>
      <c r="AB37" s="59">
        <f t="shared" si="3"/>
        <v>0</v>
      </c>
      <c r="AD37" s="65">
        <f t="shared" si="4"/>
        <v>0</v>
      </c>
    </row>
    <row r="38" spans="1:30" x14ac:dyDescent="0.25">
      <c r="A38" s="10" t="s">
        <v>15</v>
      </c>
      <c r="B38" s="72">
        <f>IF('入力(水力)'!$E$13=B$2,B24*'入力(水力)'!$E$15/1000,0)</f>
        <v>0</v>
      </c>
      <c r="C38" s="72">
        <f>IF('入力(水力)'!$E$13=C$2,C24*'入力(水力)'!$E$15/1000,0)</f>
        <v>0</v>
      </c>
      <c r="D38" s="72">
        <f>IF('入力(水力)'!$E$13=D$2,D24*'入力(水力)'!$E$15/1000,0)</f>
        <v>0</v>
      </c>
      <c r="E38" s="72">
        <f>IF('入力(水力)'!$E$13=E$2,E24*'入力(水力)'!$E$15/1000,0)</f>
        <v>0</v>
      </c>
      <c r="F38" s="72">
        <f>IF('入力(水力)'!$E$13=F$2,F24*'入力(水力)'!$E$15/1000,0)</f>
        <v>0</v>
      </c>
      <c r="G38" s="72">
        <f>IF('入力(水力)'!$E$13=G$2,G24*'入力(水力)'!$E$15/1000,0)</f>
        <v>0</v>
      </c>
      <c r="H38" s="72">
        <f>IF('入力(水力)'!$E$13=H$2,H24*'入力(水力)'!$E$15/1000,0)</f>
        <v>0</v>
      </c>
      <c r="I38" s="72">
        <f>IF('入力(水力)'!$E$13=I$2,I24*'入力(水力)'!$E$15/1000,0)</f>
        <v>0</v>
      </c>
      <c r="J38" s="73">
        <f>IF('入力(水力)'!$E$13=J$2,J24*'入力(水力)'!$E$15/1000,0)</f>
        <v>0</v>
      </c>
      <c r="K38" s="74">
        <f t="shared" si="0"/>
        <v>0</v>
      </c>
      <c r="L38" s="75">
        <f t="shared" si="1"/>
        <v>0</v>
      </c>
      <c r="N38" s="65">
        <f t="shared" si="5"/>
        <v>0</v>
      </c>
      <c r="Q38" s="10" t="s">
        <v>15</v>
      </c>
      <c r="R38" s="56">
        <f>IF('入力(水力)'!$E$13=B$2,B24*'入力(水力)'!$I$23/1000,0)</f>
        <v>0</v>
      </c>
      <c r="S38" s="56">
        <f>IF('入力(水力)'!$E$13=C$2,C24*'入力(水力)'!$I$23/1000,0)</f>
        <v>0</v>
      </c>
      <c r="T38" s="56">
        <f>IF('入力(水力)'!$E$13=D$2,D24*'入力(水力)'!$I$23/1000,0)</f>
        <v>0</v>
      </c>
      <c r="U38" s="56">
        <f>IF('入力(水力)'!$E$13=E$2,E24*'入力(水力)'!$I$23/1000,0)</f>
        <v>0</v>
      </c>
      <c r="V38" s="56">
        <f>IF('入力(水力)'!$E$13=F$2,F24*'入力(水力)'!$I$23/1000,0)</f>
        <v>0</v>
      </c>
      <c r="W38" s="56">
        <f>IF('入力(水力)'!$E$13=G$2,G24*'入力(水力)'!$I$23/1000,0)</f>
        <v>0</v>
      </c>
      <c r="X38" s="56">
        <f>IF('入力(水力)'!$E$13=H$2,H24*'入力(水力)'!$I$23/1000,0)</f>
        <v>0</v>
      </c>
      <c r="Y38" s="56">
        <f>IF('入力(水力)'!$E$13=I$2,I24*'入力(水力)'!$I$23/1000,0)</f>
        <v>0</v>
      </c>
      <c r="Z38" s="57">
        <f>IF('入力(水力)'!$E$13=J$2,J24*'入力(水力)'!$I$23/1000,0)</f>
        <v>0</v>
      </c>
      <c r="AA38" s="58">
        <f t="shared" si="2"/>
        <v>0</v>
      </c>
      <c r="AB38" s="59">
        <f t="shared" si="3"/>
        <v>0</v>
      </c>
      <c r="AD38" s="65">
        <f t="shared" si="4"/>
        <v>0</v>
      </c>
    </row>
    <row r="39" spans="1:30" x14ac:dyDescent="0.25">
      <c r="A39" s="10" t="s">
        <v>16</v>
      </c>
      <c r="B39" s="72">
        <f>IF('入力(水力)'!$E$13=B$2,B25*'入力(水力)'!$E$15/1000,0)</f>
        <v>0</v>
      </c>
      <c r="C39" s="72">
        <f>IF('入力(水力)'!$E$13=C$2,C25*'入力(水力)'!$E$15/1000,0)</f>
        <v>0</v>
      </c>
      <c r="D39" s="72">
        <f>IF('入力(水力)'!$E$13=D$2,D25*'入力(水力)'!$E$15/1000,0)</f>
        <v>0</v>
      </c>
      <c r="E39" s="72">
        <f>IF('入力(水力)'!$E$13=E$2,E25*'入力(水力)'!$E$15/1000,0)</f>
        <v>0</v>
      </c>
      <c r="F39" s="72">
        <f>IF('入力(水力)'!$E$13=F$2,F25*'入力(水力)'!$E$15/1000,0)</f>
        <v>0</v>
      </c>
      <c r="G39" s="72">
        <f>IF('入力(水力)'!$E$13=G$2,G25*'入力(水力)'!$E$15/1000,0)</f>
        <v>0</v>
      </c>
      <c r="H39" s="72">
        <f>IF('入力(水力)'!$E$13=H$2,H25*'入力(水力)'!$E$15/1000,0)</f>
        <v>0</v>
      </c>
      <c r="I39" s="72">
        <f>IF('入力(水力)'!$E$13=I$2,I25*'入力(水力)'!$E$15/1000,0)</f>
        <v>0</v>
      </c>
      <c r="J39" s="73">
        <f>IF('入力(水力)'!$E$13=J$2,J25*'入力(水力)'!$E$15/1000,0)</f>
        <v>0</v>
      </c>
      <c r="K39" s="74">
        <f t="shared" si="0"/>
        <v>0</v>
      </c>
      <c r="L39" s="75">
        <f t="shared" si="1"/>
        <v>0</v>
      </c>
      <c r="N39" s="65">
        <f t="shared" si="5"/>
        <v>0</v>
      </c>
      <c r="Q39" s="10" t="s">
        <v>16</v>
      </c>
      <c r="R39" s="56">
        <f>IF('入力(水力)'!$E$13=B$2,B25*'入力(水力)'!$J$23/1000,0)</f>
        <v>0</v>
      </c>
      <c r="S39" s="56">
        <f>IF('入力(水力)'!$E$13=C$2,C25*'入力(水力)'!$J$23/1000,0)</f>
        <v>0</v>
      </c>
      <c r="T39" s="56">
        <f>IF('入力(水力)'!$E$13=D$2,D25*'入力(水力)'!$J$23/1000,0)</f>
        <v>0</v>
      </c>
      <c r="U39" s="56">
        <f>IF('入力(水力)'!$E$13=E$2,E25*'入力(水力)'!$J$23/1000,0)</f>
        <v>0</v>
      </c>
      <c r="V39" s="56">
        <f>IF('入力(水力)'!$E$13=F$2,F25*'入力(水力)'!$J$23/1000,0)</f>
        <v>0</v>
      </c>
      <c r="W39" s="56">
        <f>IF('入力(水力)'!$E$13=G$2,G25*'入力(水力)'!$J$23/1000,0)</f>
        <v>0</v>
      </c>
      <c r="X39" s="56">
        <f>IF('入力(水力)'!$E$13=H$2,H25*'入力(水力)'!$J$23/1000,0)</f>
        <v>0</v>
      </c>
      <c r="Y39" s="56">
        <f>IF('入力(水力)'!$E$13=I$2,I25*'入力(水力)'!$J$23/1000,0)</f>
        <v>0</v>
      </c>
      <c r="Z39" s="57">
        <f>IF('入力(水力)'!$E$13=J$2,J25*'入力(水力)'!$J$23/1000,0)</f>
        <v>0</v>
      </c>
      <c r="AA39" s="58">
        <f t="shared" si="2"/>
        <v>0</v>
      </c>
      <c r="AB39" s="59">
        <f>MIN($AA$34:$AA$45)</f>
        <v>0</v>
      </c>
      <c r="AD39" s="65">
        <f t="shared" si="4"/>
        <v>0</v>
      </c>
    </row>
    <row r="40" spans="1:30" x14ac:dyDescent="0.25">
      <c r="A40" s="10" t="s">
        <v>17</v>
      </c>
      <c r="B40" s="72">
        <f>IF('入力(水力)'!$E$13=B$2,B26*'入力(水力)'!$E$15/1000,0)</f>
        <v>0</v>
      </c>
      <c r="C40" s="72">
        <f>IF('入力(水力)'!$E$13=C$2,C26*'入力(水力)'!$E$15/1000,0)</f>
        <v>0</v>
      </c>
      <c r="D40" s="72">
        <f>IF('入力(水力)'!$E$13=D$2,D26*'入力(水力)'!$E$15/1000,0)</f>
        <v>0</v>
      </c>
      <c r="E40" s="72">
        <f>IF('入力(水力)'!$E$13=E$2,E26*'入力(水力)'!$E$15/1000,0)</f>
        <v>0</v>
      </c>
      <c r="F40" s="72">
        <f>IF('入力(水力)'!$E$13=F$2,F26*'入力(水力)'!$E$15/1000,0)</f>
        <v>0</v>
      </c>
      <c r="G40" s="72">
        <f>IF('入力(水力)'!$E$13=G$2,G26*'入力(水力)'!$E$15/1000,0)</f>
        <v>0</v>
      </c>
      <c r="H40" s="72">
        <f>IF('入力(水力)'!$E$13=H$2,H26*'入力(水力)'!$E$15/1000,0)</f>
        <v>0</v>
      </c>
      <c r="I40" s="72">
        <f>IF('入力(水力)'!$E$13=I$2,I26*'入力(水力)'!$E$15/1000,0)</f>
        <v>0</v>
      </c>
      <c r="J40" s="73">
        <f>IF('入力(水力)'!$E$13=J$2,J26*'入力(水力)'!$E$15/1000,0)</f>
        <v>0</v>
      </c>
      <c r="K40" s="74">
        <f t="shared" si="0"/>
        <v>0</v>
      </c>
      <c r="L40" s="75">
        <f t="shared" si="1"/>
        <v>0</v>
      </c>
      <c r="N40" s="65">
        <f t="shared" si="5"/>
        <v>0</v>
      </c>
      <c r="Q40" s="10" t="s">
        <v>17</v>
      </c>
      <c r="R40" s="56">
        <f>IF('入力(水力)'!$E$13=B$2,B26*'入力(水力)'!$K$23/1000,0)</f>
        <v>0</v>
      </c>
      <c r="S40" s="56">
        <f>IF('入力(水力)'!$E$13=C$2,C26*'入力(水力)'!$K$23/1000,0)</f>
        <v>0</v>
      </c>
      <c r="T40" s="56">
        <f>IF('入力(水力)'!$E$13=D$2,D26*'入力(水力)'!$K$23/1000,0)</f>
        <v>0</v>
      </c>
      <c r="U40" s="56">
        <f>IF('入力(水力)'!$E$13=E$2,E26*'入力(水力)'!$K$23/1000,0)</f>
        <v>0</v>
      </c>
      <c r="V40" s="56">
        <f>IF('入力(水力)'!$E$13=F$2,F26*'入力(水力)'!$K$23/1000,0)</f>
        <v>0</v>
      </c>
      <c r="W40" s="56">
        <f>IF('入力(水力)'!$E$13=G$2,G26*'入力(水力)'!$K$23/1000,0)</f>
        <v>0</v>
      </c>
      <c r="X40" s="56">
        <f>IF('入力(水力)'!$E$13=H$2,H26*'入力(水力)'!$K$23/1000,0)</f>
        <v>0</v>
      </c>
      <c r="Y40" s="56">
        <f>IF('入力(水力)'!$E$13=I$2,I26*'入力(水力)'!$K$23/1000,0)</f>
        <v>0</v>
      </c>
      <c r="Z40" s="57">
        <f>IF('入力(水力)'!$E$13=J$2,J26*'入力(水力)'!$K$23/1000,0)</f>
        <v>0</v>
      </c>
      <c r="AA40" s="58">
        <f t="shared" si="2"/>
        <v>0</v>
      </c>
      <c r="AB40" s="59">
        <f t="shared" si="3"/>
        <v>0</v>
      </c>
      <c r="AD40" s="65">
        <f t="shared" si="4"/>
        <v>0</v>
      </c>
    </row>
    <row r="41" spans="1:30" x14ac:dyDescent="0.25">
      <c r="A41" s="10" t="s">
        <v>18</v>
      </c>
      <c r="B41" s="72">
        <f>IF('入力(水力)'!$E$13=B$2,B27*'入力(水力)'!$E$15/1000,0)</f>
        <v>0</v>
      </c>
      <c r="C41" s="72">
        <f>IF('入力(水力)'!$E$13=C$2,C27*'入力(水力)'!$E$15/1000,0)</f>
        <v>0</v>
      </c>
      <c r="D41" s="72">
        <f>IF('入力(水力)'!$E$13=D$2,D27*'入力(水力)'!$E$15/1000,0)</f>
        <v>0</v>
      </c>
      <c r="E41" s="72">
        <f>IF('入力(水力)'!$E$13=E$2,E27*'入力(水力)'!$E$15/1000,0)</f>
        <v>0</v>
      </c>
      <c r="F41" s="72">
        <f>IF('入力(水力)'!$E$13=F$2,F27*'入力(水力)'!$E$15/1000,0)</f>
        <v>0</v>
      </c>
      <c r="G41" s="72">
        <f>IF('入力(水力)'!$E$13=G$2,G27*'入力(水力)'!$E$15/1000,0)</f>
        <v>0</v>
      </c>
      <c r="H41" s="72">
        <f>IF('入力(水力)'!$E$13=H$2,H27*'入力(水力)'!$E$15/1000,0)</f>
        <v>0</v>
      </c>
      <c r="I41" s="72">
        <f>IF('入力(水力)'!$E$13=I$2,I27*'入力(水力)'!$E$15/1000,0)</f>
        <v>0</v>
      </c>
      <c r="J41" s="73">
        <f>IF('入力(水力)'!$E$13=J$2,J27*'入力(水力)'!$E$15/1000,0)</f>
        <v>0</v>
      </c>
      <c r="K41" s="74">
        <f t="shared" si="0"/>
        <v>0</v>
      </c>
      <c r="L41" s="75">
        <f t="shared" si="1"/>
        <v>0</v>
      </c>
      <c r="N41" s="65">
        <f t="shared" si="5"/>
        <v>0</v>
      </c>
      <c r="Q41" s="10" t="s">
        <v>18</v>
      </c>
      <c r="R41" s="56">
        <f>IF('入力(水力)'!$E$13=B$2,B27*'入力(水力)'!$L$23/1000,0)</f>
        <v>0</v>
      </c>
      <c r="S41" s="56">
        <f>IF('入力(水力)'!$E$13=C$2,C27*'入力(水力)'!$L$23/1000,0)</f>
        <v>0</v>
      </c>
      <c r="T41" s="56">
        <f>IF('入力(水力)'!$E$13=D$2,D27*'入力(水力)'!$L$23/1000,0)</f>
        <v>0</v>
      </c>
      <c r="U41" s="56">
        <f>IF('入力(水力)'!$E$13=E$2,E27*'入力(水力)'!$L$23/1000,0)</f>
        <v>0</v>
      </c>
      <c r="V41" s="56">
        <f>IF('入力(水力)'!$E$13=F$2,F27*'入力(水力)'!$L$23/1000,0)</f>
        <v>0</v>
      </c>
      <c r="W41" s="56">
        <f>IF('入力(水力)'!$E$13=G$2,G27*'入力(水力)'!$L$23/1000,0)</f>
        <v>0</v>
      </c>
      <c r="X41" s="56">
        <f>IF('入力(水力)'!$E$13=H$2,H27*'入力(水力)'!$L$23/1000,0)</f>
        <v>0</v>
      </c>
      <c r="Y41" s="56">
        <f>IF('入力(水力)'!$E$13=I$2,I27*'入力(水力)'!$L$23/1000,0)</f>
        <v>0</v>
      </c>
      <c r="Z41" s="57">
        <f>IF('入力(水力)'!$E$13=J$2,J27*'入力(水力)'!$L$23/1000,0)</f>
        <v>0</v>
      </c>
      <c r="AA41" s="58">
        <f t="shared" si="2"/>
        <v>0</v>
      </c>
      <c r="AB41" s="59">
        <f t="shared" si="3"/>
        <v>0</v>
      </c>
      <c r="AD41" s="65">
        <f t="shared" si="4"/>
        <v>0</v>
      </c>
    </row>
    <row r="42" spans="1:30" x14ac:dyDescent="0.25">
      <c r="A42" s="10" t="s">
        <v>19</v>
      </c>
      <c r="B42" s="72">
        <f>IF('入力(水力)'!$E$13=B$2,B28*'入力(水力)'!$E$15/1000,0)</f>
        <v>0</v>
      </c>
      <c r="C42" s="72">
        <f>IF('入力(水力)'!$E$13=C$2,C28*'入力(水力)'!$E$15/1000,0)</f>
        <v>0</v>
      </c>
      <c r="D42" s="72">
        <f>IF('入力(水力)'!$E$13=D$2,D28*'入力(水力)'!$E$15/1000,0)</f>
        <v>0</v>
      </c>
      <c r="E42" s="72">
        <f>IF('入力(水力)'!$E$13=E$2,E28*'入力(水力)'!$E$15/1000,0)</f>
        <v>0</v>
      </c>
      <c r="F42" s="72">
        <f>IF('入力(水力)'!$E$13=F$2,F28*'入力(水力)'!$E$15/1000,0)</f>
        <v>0</v>
      </c>
      <c r="G42" s="72">
        <f>IF('入力(水力)'!$E$13=G$2,G28*'入力(水力)'!$E$15/1000,0)</f>
        <v>0</v>
      </c>
      <c r="H42" s="72">
        <f>IF('入力(水力)'!$E$13=H$2,H28*'入力(水力)'!$E$15/1000,0)</f>
        <v>0</v>
      </c>
      <c r="I42" s="72">
        <f>IF('入力(水力)'!$E$13=I$2,I28*'入力(水力)'!$E$15/1000,0)</f>
        <v>0</v>
      </c>
      <c r="J42" s="73">
        <f>IF('入力(水力)'!$E$13=J$2,J28*'入力(水力)'!$E$15/1000,0)</f>
        <v>0</v>
      </c>
      <c r="K42" s="74">
        <f t="shared" si="0"/>
        <v>0</v>
      </c>
      <c r="L42" s="75">
        <f t="shared" si="1"/>
        <v>0</v>
      </c>
      <c r="N42" s="65">
        <f t="shared" si="5"/>
        <v>0</v>
      </c>
      <c r="Q42" s="10" t="s">
        <v>19</v>
      </c>
      <c r="R42" s="56">
        <f>IF('入力(水力)'!$E$13=B$2,B28*'入力(水力)'!$M$23/1000,0)</f>
        <v>0</v>
      </c>
      <c r="S42" s="56">
        <f>IF('入力(水力)'!$E$13=C$2,C28*'入力(水力)'!$M$23/1000,0)</f>
        <v>0</v>
      </c>
      <c r="T42" s="56">
        <f>IF('入力(水力)'!$E$13=D$2,D28*'入力(水力)'!$M$23/1000,0)</f>
        <v>0</v>
      </c>
      <c r="U42" s="56">
        <f>IF('入力(水力)'!$E$13=E$2,E28*'入力(水力)'!$M$23/1000,0)</f>
        <v>0</v>
      </c>
      <c r="V42" s="56">
        <f>IF('入力(水力)'!$E$13=F$2,F28*'入力(水力)'!$M$23/1000,0)</f>
        <v>0</v>
      </c>
      <c r="W42" s="56">
        <f>IF('入力(水力)'!$E$13=G$2,G28*'入力(水力)'!$M$23/1000,0)</f>
        <v>0</v>
      </c>
      <c r="X42" s="56">
        <f>IF('入力(水力)'!$E$13=H$2,H28*'入力(水力)'!$M$23/1000,0)</f>
        <v>0</v>
      </c>
      <c r="Y42" s="56">
        <f>IF('入力(水力)'!$E$13=I$2,I28*'入力(水力)'!$M$23/1000,0)</f>
        <v>0</v>
      </c>
      <c r="Z42" s="57">
        <f>IF('入力(水力)'!$E$13=J$2,J28*'入力(水力)'!$M$23/1000,0)</f>
        <v>0</v>
      </c>
      <c r="AA42" s="58">
        <f t="shared" si="2"/>
        <v>0</v>
      </c>
      <c r="AB42" s="59">
        <f t="shared" si="3"/>
        <v>0</v>
      </c>
      <c r="AD42" s="65">
        <f>AA42*1000</f>
        <v>0</v>
      </c>
    </row>
    <row r="43" spans="1:30" x14ac:dyDescent="0.25">
      <c r="A43" s="10" t="s">
        <v>20</v>
      </c>
      <c r="B43" s="72">
        <f>IF('入力(水力)'!$E$13=B$2,B29*'入力(水力)'!$E$15/1000,0)</f>
        <v>0</v>
      </c>
      <c r="C43" s="72">
        <f>IF('入力(水力)'!$E$13=C$2,C29*'入力(水力)'!$E$15/1000,0)</f>
        <v>0</v>
      </c>
      <c r="D43" s="72">
        <f>IF('入力(水力)'!$E$13=D$2,D29*'入力(水力)'!$E$15/1000,0)</f>
        <v>0</v>
      </c>
      <c r="E43" s="72">
        <f>IF('入力(水力)'!$E$13=E$2,E29*'入力(水力)'!$E$15/1000,0)</f>
        <v>0</v>
      </c>
      <c r="F43" s="72">
        <f>IF('入力(水力)'!$E$13=F$2,F29*'入力(水力)'!$E$15/1000,0)</f>
        <v>0</v>
      </c>
      <c r="G43" s="72">
        <f>IF('入力(水力)'!$E$13=G$2,G29*'入力(水力)'!$E$15/1000,0)</f>
        <v>0</v>
      </c>
      <c r="H43" s="72">
        <f>IF('入力(水力)'!$E$13=H$2,H29*'入力(水力)'!$E$15/1000,0)</f>
        <v>0</v>
      </c>
      <c r="I43" s="72">
        <f>IF('入力(水力)'!$E$13=I$2,I29*'入力(水力)'!$E$15/1000,0)</f>
        <v>0</v>
      </c>
      <c r="J43" s="73">
        <f>IF('入力(水力)'!$E$13=J$2,J29*'入力(水力)'!$E$15/1000,0)</f>
        <v>0</v>
      </c>
      <c r="K43" s="74">
        <f t="shared" si="0"/>
        <v>0</v>
      </c>
      <c r="L43" s="75">
        <f t="shared" si="1"/>
        <v>0</v>
      </c>
      <c r="N43" s="65">
        <f t="shared" si="5"/>
        <v>0</v>
      </c>
      <c r="Q43" s="10" t="s">
        <v>20</v>
      </c>
      <c r="R43" s="56">
        <f>IF('入力(水力)'!$E$13=B$2,B29*'入力(水力)'!$N$23/1000,0)</f>
        <v>0</v>
      </c>
      <c r="S43" s="56">
        <f>IF('入力(水力)'!$E$13=C$2,C29*'入力(水力)'!$N$23/1000,0)</f>
        <v>0</v>
      </c>
      <c r="T43" s="56">
        <f>IF('入力(水力)'!$E$13=D$2,D29*'入力(水力)'!$N$23/1000,0)</f>
        <v>0</v>
      </c>
      <c r="U43" s="56">
        <f>IF('入力(水力)'!$E$13=E$2,E29*'入力(水力)'!$N$23/1000,0)</f>
        <v>0</v>
      </c>
      <c r="V43" s="56">
        <f>IF('入力(水力)'!$E$13=F$2,F29*'入力(水力)'!$N$23/1000,0)</f>
        <v>0</v>
      </c>
      <c r="W43" s="56">
        <f>IF('入力(水力)'!$E$13=G$2,G29*'入力(水力)'!$N$23/1000,0)</f>
        <v>0</v>
      </c>
      <c r="X43" s="56">
        <f>IF('入力(水力)'!$E$13=H$2,H29*'入力(水力)'!$N$23/1000,0)</f>
        <v>0</v>
      </c>
      <c r="Y43" s="56">
        <f>IF('入力(水力)'!$E$13=I$2,I29*'入力(水力)'!$N$23/1000,0)</f>
        <v>0</v>
      </c>
      <c r="Z43" s="57">
        <f>IF('入力(水力)'!$E$13=J$2,J29*'入力(水力)'!$N$23/1000,0)</f>
        <v>0</v>
      </c>
      <c r="AA43" s="58">
        <f t="shared" si="2"/>
        <v>0</v>
      </c>
      <c r="AB43" s="59">
        <f t="shared" si="3"/>
        <v>0</v>
      </c>
      <c r="AD43" s="65">
        <f>AA43*1000</f>
        <v>0</v>
      </c>
    </row>
    <row r="44" spans="1:30" x14ac:dyDescent="0.25">
      <c r="A44" s="10" t="s">
        <v>21</v>
      </c>
      <c r="B44" s="72">
        <f>IF('入力(水力)'!$E$13=B$2,B30*'入力(水力)'!$E$15/1000,0)</f>
        <v>0</v>
      </c>
      <c r="C44" s="72">
        <f>IF('入力(水力)'!$E$13=C$2,C30*'入力(水力)'!$E$15/1000,0)</f>
        <v>0</v>
      </c>
      <c r="D44" s="72">
        <f>IF('入力(水力)'!$E$13=D$2,D30*'入力(水力)'!$E$15/1000,0)</f>
        <v>0</v>
      </c>
      <c r="E44" s="72">
        <f>IF('入力(水力)'!$E$13=E$2,E30*'入力(水力)'!$E$15/1000,0)</f>
        <v>0</v>
      </c>
      <c r="F44" s="72">
        <f>IF('入力(水力)'!$E$13=F$2,F30*'入力(水力)'!$E$15/1000,0)</f>
        <v>0</v>
      </c>
      <c r="G44" s="72">
        <f>IF('入力(水力)'!$E$13=G$2,G30*'入力(水力)'!$E$15/1000,0)</f>
        <v>0</v>
      </c>
      <c r="H44" s="72">
        <f>IF('入力(水力)'!$E$13=H$2,H30*'入力(水力)'!$E$15/1000,0)</f>
        <v>0</v>
      </c>
      <c r="I44" s="72">
        <f>IF('入力(水力)'!$E$13=I$2,I30*'入力(水力)'!$E$15/1000,0)</f>
        <v>0</v>
      </c>
      <c r="J44" s="73">
        <f>IF('入力(水力)'!$E$13=J$2,J30*'入力(水力)'!$E$15/1000,0)</f>
        <v>0</v>
      </c>
      <c r="K44" s="74">
        <f t="shared" si="0"/>
        <v>0</v>
      </c>
      <c r="L44" s="75">
        <f t="shared" si="1"/>
        <v>0</v>
      </c>
      <c r="N44" s="65">
        <f t="shared" si="5"/>
        <v>0</v>
      </c>
      <c r="Q44" s="10" t="s">
        <v>21</v>
      </c>
      <c r="R44" s="56">
        <f>IF('入力(水力)'!$E$13=B$2,B30*'入力(水力)'!$O$23/1000,0)</f>
        <v>0</v>
      </c>
      <c r="S44" s="56">
        <f>IF('入力(水力)'!$E$13=C$2,C30*'入力(水力)'!$O$23/1000,0)</f>
        <v>0</v>
      </c>
      <c r="T44" s="56">
        <f>IF('入力(水力)'!$E$13=D$2,D30*'入力(水力)'!$O$23/1000,0)</f>
        <v>0</v>
      </c>
      <c r="U44" s="56">
        <f>IF('入力(水力)'!$E$13=E$2,E30*'入力(水力)'!$O$23/1000,0)</f>
        <v>0</v>
      </c>
      <c r="V44" s="56">
        <f>IF('入力(水力)'!$E$13=F$2,F30*'入力(水力)'!$O$23/1000,0)</f>
        <v>0</v>
      </c>
      <c r="W44" s="56">
        <f>IF('入力(水力)'!$E$13=G$2,G30*'入力(水力)'!$O$23/1000,0)</f>
        <v>0</v>
      </c>
      <c r="X44" s="56">
        <f>IF('入力(水力)'!$E$13=H$2,H30*'入力(水力)'!$O$23/1000,0)</f>
        <v>0</v>
      </c>
      <c r="Y44" s="56">
        <f>IF('入力(水力)'!$E$13=I$2,I30*'入力(水力)'!$O$23/1000,0)</f>
        <v>0</v>
      </c>
      <c r="Z44" s="57">
        <f>IF('入力(水力)'!$E$13=J$2,J30*'入力(水力)'!$O$23/1000,0)</f>
        <v>0</v>
      </c>
      <c r="AA44" s="58">
        <f t="shared" si="2"/>
        <v>0</v>
      </c>
      <c r="AB44" s="59">
        <f t="shared" si="3"/>
        <v>0</v>
      </c>
      <c r="AD44" s="65">
        <f t="shared" si="4"/>
        <v>0</v>
      </c>
    </row>
    <row r="45" spans="1:30" x14ac:dyDescent="0.25">
      <c r="A45" s="10" t="s">
        <v>22</v>
      </c>
      <c r="B45" s="72">
        <f>IF('入力(水力)'!$E$13=B$2,B31*'入力(水力)'!$E$15/1000,0)</f>
        <v>0</v>
      </c>
      <c r="C45" s="72">
        <f>IF('入力(水力)'!$E$13=C$2,C31*'入力(水力)'!$E$15/1000,0)</f>
        <v>0</v>
      </c>
      <c r="D45" s="72">
        <f>IF('入力(水力)'!$E$13=D$2,D31*'入力(水力)'!$E$15/1000,0)</f>
        <v>0</v>
      </c>
      <c r="E45" s="72">
        <f>IF('入力(水力)'!$E$13=E$2,E31*'入力(水力)'!$E$15/1000,0)</f>
        <v>0</v>
      </c>
      <c r="F45" s="72">
        <f>IF('入力(水力)'!$E$13=F$2,F31*'入力(水力)'!$E$15/1000,0)</f>
        <v>0</v>
      </c>
      <c r="G45" s="72">
        <f>IF('入力(水力)'!$E$13=G$2,G31*'入力(水力)'!$E$15/1000,0)</f>
        <v>0</v>
      </c>
      <c r="H45" s="72">
        <f>IF('入力(水力)'!$E$13=H$2,H31*'入力(水力)'!$E$15/1000,0)</f>
        <v>0</v>
      </c>
      <c r="I45" s="72">
        <f>IF('入力(水力)'!$E$13=I$2,I31*'入力(水力)'!$E$15/1000,0)</f>
        <v>0</v>
      </c>
      <c r="J45" s="73">
        <f>IF('入力(水力)'!$E$13=J$2,J31*'入力(水力)'!$E$15/1000,0)</f>
        <v>0</v>
      </c>
      <c r="K45" s="74">
        <f t="shared" si="0"/>
        <v>0</v>
      </c>
      <c r="L45" s="75">
        <f t="shared" si="1"/>
        <v>0</v>
      </c>
      <c r="N45" s="65">
        <f t="shared" si="5"/>
        <v>0</v>
      </c>
      <c r="Q45" s="10" t="s">
        <v>22</v>
      </c>
      <c r="R45" s="56">
        <f>IF('入力(水力)'!$E$13=B$2,B31*'入力(水力)'!$P$23/1000,0)</f>
        <v>0</v>
      </c>
      <c r="S45" s="56">
        <f>IF('入力(水力)'!$E$13=C$2,C31*'入力(水力)'!$P$23/1000,0)</f>
        <v>0</v>
      </c>
      <c r="T45" s="56">
        <f>IF('入力(水力)'!$E$13=D$2,D31*'入力(水力)'!$P$23/1000,0)</f>
        <v>0</v>
      </c>
      <c r="U45" s="56">
        <f>IF('入力(水力)'!$E$13=E$2,E31*'入力(水力)'!$P$23/1000,0)</f>
        <v>0</v>
      </c>
      <c r="V45" s="56">
        <f>IF('入力(水力)'!$E$13=F$2,F31*'入力(水力)'!$P$23/1000,0)</f>
        <v>0</v>
      </c>
      <c r="W45" s="56">
        <f>IF('入力(水力)'!$E$13=G$2,G31*'入力(水力)'!$P$23/1000,0)</f>
        <v>0</v>
      </c>
      <c r="X45" s="56">
        <f>IF('入力(水力)'!$E$13=H$2,H31*'入力(水力)'!$P$23/1000,0)</f>
        <v>0</v>
      </c>
      <c r="Y45" s="56">
        <f>IF('入力(水力)'!$E$13=I$2,I31*'入力(水力)'!$P$23/1000,0)</f>
        <v>0</v>
      </c>
      <c r="Z45" s="57">
        <f>IF('入力(水力)'!$E$13=J$2,J31*'入力(水力)'!$P$23/1000,0)</f>
        <v>0</v>
      </c>
      <c r="AA45" s="58">
        <f>SUM(R45:Z45)</f>
        <v>0</v>
      </c>
      <c r="AB45" s="59">
        <f t="shared" si="3"/>
        <v>0</v>
      </c>
      <c r="AD45" s="65">
        <f>AA45*1000</f>
        <v>0</v>
      </c>
    </row>
    <row r="46" spans="1:30" x14ac:dyDescent="0.25">
      <c r="B46" s="10"/>
      <c r="C46" s="10"/>
      <c r="D46" s="10"/>
      <c r="E46" s="10"/>
      <c r="F46" s="10"/>
      <c r="G46" s="10"/>
      <c r="H46" s="10"/>
      <c r="I46" s="10"/>
      <c r="J46" s="10"/>
      <c r="R46" s="10"/>
      <c r="S46" s="10"/>
      <c r="T46" s="10"/>
      <c r="U46" s="10"/>
      <c r="V46" s="10"/>
      <c r="W46" s="10"/>
      <c r="X46" s="10"/>
      <c r="Y46" s="10"/>
      <c r="Z46" s="10"/>
    </row>
    <row r="47" spans="1:30" x14ac:dyDescent="0.25">
      <c r="A47" s="1" t="s">
        <v>113</v>
      </c>
      <c r="K47" s="22" t="s">
        <v>36</v>
      </c>
      <c r="Q47" s="1" t="s">
        <v>113</v>
      </c>
      <c r="AA47" s="22" t="s">
        <v>36</v>
      </c>
    </row>
    <row r="48" spans="1:30" x14ac:dyDescent="0.25">
      <c r="A48" s="10" t="s">
        <v>11</v>
      </c>
      <c r="B48" s="60">
        <f>B4-B34</f>
        <v>5136.7693724859209</v>
      </c>
      <c r="C48" s="60">
        <f t="shared" ref="C48:J48" si="6">C4-C34</f>
        <v>12582.734736969396</v>
      </c>
      <c r="D48" s="60">
        <f t="shared" si="6"/>
        <v>42812.450366376877</v>
      </c>
      <c r="E48" s="60">
        <f t="shared" si="6"/>
        <v>19226.231303462326</v>
      </c>
      <c r="F48" s="60">
        <f t="shared" si="6"/>
        <v>4869.8559662348689</v>
      </c>
      <c r="G48" s="60">
        <f t="shared" si="6"/>
        <v>18677.252542867569</v>
      </c>
      <c r="H48" s="60">
        <f t="shared" si="6"/>
        <v>7941.2375019215988</v>
      </c>
      <c r="I48" s="60">
        <f t="shared" si="6"/>
        <v>4043.165935613682</v>
      </c>
      <c r="J48" s="61">
        <f t="shared" si="6"/>
        <v>12587.213253383588</v>
      </c>
      <c r="K48" s="52">
        <f>SUM($B48:$J48)</f>
        <v>127876.91097931583</v>
      </c>
      <c r="L48" s="14"/>
      <c r="Q48" s="10" t="s">
        <v>11</v>
      </c>
      <c r="R48" s="60">
        <f>B4-R34</f>
        <v>5136.7693724859209</v>
      </c>
      <c r="S48" s="60">
        <f t="shared" ref="S48:Z48" si="7">C4-S34</f>
        <v>12582.734736969396</v>
      </c>
      <c r="T48" s="60">
        <f t="shared" si="7"/>
        <v>42812.450366376877</v>
      </c>
      <c r="U48" s="60">
        <f t="shared" si="7"/>
        <v>19226.231303462326</v>
      </c>
      <c r="V48" s="60">
        <f t="shared" si="7"/>
        <v>4869.8559662348689</v>
      </c>
      <c r="W48" s="60">
        <f t="shared" si="7"/>
        <v>18677.252542867569</v>
      </c>
      <c r="X48" s="60">
        <f t="shared" si="7"/>
        <v>7941.2375019215988</v>
      </c>
      <c r="Y48" s="60">
        <f t="shared" si="7"/>
        <v>4043.165935613682</v>
      </c>
      <c r="Z48" s="61">
        <f t="shared" si="7"/>
        <v>12587.213253383588</v>
      </c>
      <c r="AA48" s="52">
        <f>SUM($R48:$Z48)</f>
        <v>127876.91097931583</v>
      </c>
      <c r="AB48" s="14"/>
    </row>
    <row r="49" spans="1:31" x14ac:dyDescent="0.25">
      <c r="A49" s="10" t="s">
        <v>12</v>
      </c>
      <c r="B49" s="60">
        <f t="shared" ref="B49:J49" si="8">B5-B35</f>
        <v>4608.0824778761062</v>
      </c>
      <c r="C49" s="60">
        <f t="shared" si="8"/>
        <v>11765.592368887781</v>
      </c>
      <c r="D49" s="60">
        <f t="shared" si="8"/>
        <v>41433.532423196593</v>
      </c>
      <c r="E49" s="60">
        <f t="shared" si="8"/>
        <v>19308.463482688392</v>
      </c>
      <c r="F49" s="60">
        <f t="shared" si="8"/>
        <v>4448.449286955346</v>
      </c>
      <c r="G49" s="60">
        <f t="shared" si="8"/>
        <v>18978.289379788399</v>
      </c>
      <c r="H49" s="60">
        <f t="shared" si="8"/>
        <v>7842.2442813220596</v>
      </c>
      <c r="I49" s="60">
        <f t="shared" si="8"/>
        <v>4136.5137424547283</v>
      </c>
      <c r="J49" s="61">
        <f t="shared" si="8"/>
        <v>13165.972918793903</v>
      </c>
      <c r="K49" s="52">
        <f t="shared" ref="K49:K59" si="9">SUM($B49:$J49)</f>
        <v>125687.14036196332</v>
      </c>
      <c r="L49" s="14"/>
      <c r="Q49" s="10" t="s">
        <v>12</v>
      </c>
      <c r="R49" s="60">
        <f t="shared" ref="R49:Z49" si="10">B5-R35</f>
        <v>4608.0824778761062</v>
      </c>
      <c r="S49" s="60">
        <f t="shared" si="10"/>
        <v>11765.592368887781</v>
      </c>
      <c r="T49" s="60">
        <f t="shared" si="10"/>
        <v>41433.532423196593</v>
      </c>
      <c r="U49" s="60">
        <f t="shared" si="10"/>
        <v>19308.463482688392</v>
      </c>
      <c r="V49" s="60">
        <f t="shared" si="10"/>
        <v>4448.449286955346</v>
      </c>
      <c r="W49" s="60">
        <f t="shared" si="10"/>
        <v>18978.289379788399</v>
      </c>
      <c r="X49" s="60">
        <f t="shared" si="10"/>
        <v>7842.2442813220596</v>
      </c>
      <c r="Y49" s="60">
        <f t="shared" si="10"/>
        <v>4136.5137424547283</v>
      </c>
      <c r="Z49" s="61">
        <f t="shared" si="10"/>
        <v>13165.972918793903</v>
      </c>
      <c r="AA49" s="52">
        <f t="shared" ref="AA49:AA58" si="11">SUM($R49:$Z49)</f>
        <v>125687.14036196332</v>
      </c>
      <c r="AB49" s="14"/>
    </row>
    <row r="50" spans="1:31" x14ac:dyDescent="0.25">
      <c r="A50" s="10" t="s">
        <v>13</v>
      </c>
      <c r="B50" s="60">
        <f t="shared" ref="B50:J50" si="12">B6-B36</f>
        <v>4620.6628801287216</v>
      </c>
      <c r="C50" s="60">
        <f t="shared" si="12"/>
        <v>12573.166958401736</v>
      </c>
      <c r="D50" s="60">
        <f t="shared" si="12"/>
        <v>47467.120916422551</v>
      </c>
      <c r="E50" s="60">
        <f t="shared" si="12"/>
        <v>21487.776232179225</v>
      </c>
      <c r="F50" s="60">
        <f t="shared" si="12"/>
        <v>5089.7190162937504</v>
      </c>
      <c r="G50" s="60">
        <f t="shared" si="12"/>
        <v>21846.573400218898</v>
      </c>
      <c r="H50" s="60">
        <f t="shared" si="12"/>
        <v>8731.2234050730203</v>
      </c>
      <c r="I50" s="60">
        <f t="shared" si="12"/>
        <v>4649.8966800804828</v>
      </c>
      <c r="J50" s="61">
        <f t="shared" si="12"/>
        <v>15038.461365256126</v>
      </c>
      <c r="K50" s="52">
        <f t="shared" si="9"/>
        <v>141504.6008540545</v>
      </c>
      <c r="L50" s="14"/>
      <c r="Q50" s="10" t="s">
        <v>13</v>
      </c>
      <c r="R50" s="60">
        <f t="shared" ref="R50:Z50" si="13">B6-R36</f>
        <v>4620.6628801287216</v>
      </c>
      <c r="S50" s="60">
        <f t="shared" si="13"/>
        <v>12573.166958401736</v>
      </c>
      <c r="T50" s="60">
        <f t="shared" si="13"/>
        <v>47467.120916422551</v>
      </c>
      <c r="U50" s="60">
        <f t="shared" si="13"/>
        <v>21487.776232179225</v>
      </c>
      <c r="V50" s="60">
        <f t="shared" si="13"/>
        <v>5089.7190162937504</v>
      </c>
      <c r="W50" s="60">
        <f t="shared" si="13"/>
        <v>21846.573400218898</v>
      </c>
      <c r="X50" s="60">
        <f t="shared" si="13"/>
        <v>8731.2234050730203</v>
      </c>
      <c r="Y50" s="60">
        <f t="shared" si="13"/>
        <v>4649.8966800804828</v>
      </c>
      <c r="Z50" s="61">
        <f t="shared" si="13"/>
        <v>15038.461365256126</v>
      </c>
      <c r="AA50" s="52">
        <f t="shared" si="11"/>
        <v>141504.6008540545</v>
      </c>
      <c r="AB50" s="14"/>
    </row>
    <row r="51" spans="1:31" x14ac:dyDescent="0.25">
      <c r="A51" s="10" t="s">
        <v>14</v>
      </c>
      <c r="B51" s="60">
        <f t="shared" ref="B51:J51" si="14">B7-B37</f>
        <v>5139.1466273187179</v>
      </c>
      <c r="C51" s="60">
        <f t="shared" si="14"/>
        <v>14722.667747708281</v>
      </c>
      <c r="D51" s="60">
        <f t="shared" si="14"/>
        <v>58859.241985807814</v>
      </c>
      <c r="E51" s="60">
        <f t="shared" si="14"/>
        <v>25236.87</v>
      </c>
      <c r="F51" s="60">
        <f t="shared" si="14"/>
        <v>5984.4279999999999</v>
      </c>
      <c r="G51" s="60">
        <f t="shared" si="14"/>
        <v>27232.29</v>
      </c>
      <c r="H51" s="60">
        <f t="shared" si="14"/>
        <v>10514.220000000001</v>
      </c>
      <c r="I51" s="60">
        <f t="shared" si="14"/>
        <v>5798.9299999999994</v>
      </c>
      <c r="J51" s="61">
        <f t="shared" si="14"/>
        <v>18636.653999999999</v>
      </c>
      <c r="K51" s="52">
        <f t="shared" si="9"/>
        <v>172124.44836083482</v>
      </c>
      <c r="L51" s="14"/>
      <c r="Q51" s="10" t="s">
        <v>14</v>
      </c>
      <c r="R51" s="60">
        <f t="shared" ref="R51:Z51" si="15">B7-R37</f>
        <v>5139.1466273187179</v>
      </c>
      <c r="S51" s="60">
        <f t="shared" si="15"/>
        <v>14722.667747708281</v>
      </c>
      <c r="T51" s="60">
        <f t="shared" si="15"/>
        <v>58859.241985807814</v>
      </c>
      <c r="U51" s="60">
        <f t="shared" si="15"/>
        <v>25236.87</v>
      </c>
      <c r="V51" s="60">
        <f t="shared" si="15"/>
        <v>5984.4279999999999</v>
      </c>
      <c r="W51" s="60">
        <f t="shared" si="15"/>
        <v>27232.29</v>
      </c>
      <c r="X51" s="60">
        <f t="shared" si="15"/>
        <v>10514.220000000001</v>
      </c>
      <c r="Y51" s="60">
        <f t="shared" si="15"/>
        <v>5798.9299999999994</v>
      </c>
      <c r="Z51" s="61">
        <f t="shared" si="15"/>
        <v>18636.653999999999</v>
      </c>
      <c r="AA51" s="52">
        <f t="shared" si="11"/>
        <v>172124.44836083482</v>
      </c>
      <c r="AB51" s="14"/>
    </row>
    <row r="52" spans="1:31" x14ac:dyDescent="0.25">
      <c r="A52" s="10" t="s">
        <v>15</v>
      </c>
      <c r="B52" s="60">
        <f t="shared" ref="B52:J52" si="16">B8-B38</f>
        <v>5227.29</v>
      </c>
      <c r="C52" s="60">
        <f t="shared" si="16"/>
        <v>15007.958000000001</v>
      </c>
      <c r="D52" s="60">
        <f t="shared" si="16"/>
        <v>58857.856</v>
      </c>
      <c r="E52" s="60">
        <f t="shared" si="16"/>
        <v>25236.87</v>
      </c>
      <c r="F52" s="60">
        <f t="shared" si="16"/>
        <v>5984.4279999999999</v>
      </c>
      <c r="G52" s="60">
        <f t="shared" si="16"/>
        <v>27232.29</v>
      </c>
      <c r="H52" s="60">
        <f t="shared" si="16"/>
        <v>10514.220000000001</v>
      </c>
      <c r="I52" s="60">
        <f t="shared" si="16"/>
        <v>5798.9299999999994</v>
      </c>
      <c r="J52" s="61">
        <f t="shared" si="16"/>
        <v>18636.653999999999</v>
      </c>
      <c r="K52" s="52">
        <f t="shared" si="9"/>
        <v>172496.49599999998</v>
      </c>
      <c r="L52" s="14"/>
      <c r="Q52" s="10" t="s">
        <v>15</v>
      </c>
      <c r="R52" s="60">
        <f t="shared" ref="R52:Z52" si="17">B8-R38</f>
        <v>5227.29</v>
      </c>
      <c r="S52" s="60">
        <f t="shared" si="17"/>
        <v>15007.958000000001</v>
      </c>
      <c r="T52" s="60">
        <f t="shared" si="17"/>
        <v>58857.856</v>
      </c>
      <c r="U52" s="60">
        <f t="shared" si="17"/>
        <v>25236.87</v>
      </c>
      <c r="V52" s="60">
        <f t="shared" si="17"/>
        <v>5984.4279999999999</v>
      </c>
      <c r="W52" s="60">
        <f t="shared" si="17"/>
        <v>27232.29</v>
      </c>
      <c r="X52" s="60">
        <f t="shared" si="17"/>
        <v>10514.220000000001</v>
      </c>
      <c r="Y52" s="60">
        <f t="shared" si="17"/>
        <v>5798.9299999999994</v>
      </c>
      <c r="Z52" s="61">
        <f t="shared" si="17"/>
        <v>18636.653999999999</v>
      </c>
      <c r="AA52" s="52">
        <f t="shared" si="11"/>
        <v>172496.49599999998</v>
      </c>
      <c r="AB52" s="14"/>
    </row>
    <row r="53" spans="1:31" x14ac:dyDescent="0.25">
      <c r="A53" s="10" t="s">
        <v>16</v>
      </c>
      <c r="B53" s="60">
        <f t="shared" ref="B53:J53" si="18">B9-B39</f>
        <v>4862.1060274632619</v>
      </c>
      <c r="C53" s="60">
        <f t="shared" si="18"/>
        <v>13237.588415435164</v>
      </c>
      <c r="D53" s="60">
        <f t="shared" si="18"/>
        <v>49767.298669551194</v>
      </c>
      <c r="E53" s="60">
        <f t="shared" si="18"/>
        <v>22697.76146639511</v>
      </c>
      <c r="F53" s="60">
        <f t="shared" si="18"/>
        <v>5295.2961846097905</v>
      </c>
      <c r="G53" s="60">
        <f t="shared" si="18"/>
        <v>22988.977457132434</v>
      </c>
      <c r="H53" s="60">
        <f t="shared" si="18"/>
        <v>9387.8371329746351</v>
      </c>
      <c r="I53" s="60">
        <f t="shared" si="18"/>
        <v>4958.8397384305836</v>
      </c>
      <c r="J53" s="61">
        <f t="shared" si="18"/>
        <v>15997.517683570326</v>
      </c>
      <c r="K53" s="52">
        <f t="shared" si="9"/>
        <v>149193.22277556249</v>
      </c>
      <c r="L53" s="14"/>
      <c r="Q53" s="10" t="s">
        <v>16</v>
      </c>
      <c r="R53" s="60">
        <f t="shared" ref="R53:Z53" si="19">B9-R39</f>
        <v>4862.1060274632619</v>
      </c>
      <c r="S53" s="60">
        <f t="shared" si="19"/>
        <v>13237.588415435164</v>
      </c>
      <c r="T53" s="60">
        <f t="shared" si="19"/>
        <v>49767.298669551194</v>
      </c>
      <c r="U53" s="60">
        <f t="shared" si="19"/>
        <v>22697.76146639511</v>
      </c>
      <c r="V53" s="60">
        <f t="shared" si="19"/>
        <v>5295.2961846097905</v>
      </c>
      <c r="W53" s="60">
        <f t="shared" si="19"/>
        <v>22988.977457132434</v>
      </c>
      <c r="X53" s="60">
        <f t="shared" si="19"/>
        <v>9387.8371329746351</v>
      </c>
      <c r="Y53" s="60">
        <f t="shared" si="19"/>
        <v>4958.8397384305836</v>
      </c>
      <c r="Z53" s="61">
        <f t="shared" si="19"/>
        <v>15997.517683570326</v>
      </c>
      <c r="AA53" s="52">
        <f>SUM($R53:$Z53)</f>
        <v>149193.22277556249</v>
      </c>
      <c r="AB53" s="14"/>
    </row>
    <row r="54" spans="1:31" x14ac:dyDescent="0.25">
      <c r="A54" s="10" t="s">
        <v>17</v>
      </c>
      <c r="B54" s="60">
        <f t="shared" ref="B54:J54" si="20">B10-B40</f>
        <v>5048.6565567176185</v>
      </c>
      <c r="C54" s="60">
        <f t="shared" si="20"/>
        <v>11997.802479552651</v>
      </c>
      <c r="D54" s="60">
        <f t="shared" si="20"/>
        <v>42609.084439528531</v>
      </c>
      <c r="E54" s="60">
        <f t="shared" si="20"/>
        <v>20048.613095723016</v>
      </c>
      <c r="F54" s="60">
        <f t="shared" si="20"/>
        <v>4704.961178690708</v>
      </c>
      <c r="G54" s="60">
        <f t="shared" si="20"/>
        <v>19599.230974097041</v>
      </c>
      <c r="H54" s="60">
        <f t="shared" si="20"/>
        <v>8074.5883704842427</v>
      </c>
      <c r="I54" s="60">
        <f t="shared" si="20"/>
        <v>4451.5450905432599</v>
      </c>
      <c r="J54" s="61">
        <f t="shared" si="20"/>
        <v>13896.647047627208</v>
      </c>
      <c r="K54" s="52">
        <f t="shared" si="9"/>
        <v>130431.12923296427</v>
      </c>
      <c r="L54" s="14"/>
      <c r="Q54" s="10" t="s">
        <v>17</v>
      </c>
      <c r="R54" s="60">
        <f t="shared" ref="R54:Z54" si="21">B10-R40</f>
        <v>5048.6565567176185</v>
      </c>
      <c r="S54" s="60">
        <f t="shared" si="21"/>
        <v>11997.802479552651</v>
      </c>
      <c r="T54" s="60">
        <f t="shared" si="21"/>
        <v>42609.084439528531</v>
      </c>
      <c r="U54" s="60">
        <f t="shared" si="21"/>
        <v>20048.613095723016</v>
      </c>
      <c r="V54" s="60">
        <f t="shared" si="21"/>
        <v>4704.961178690708</v>
      </c>
      <c r="W54" s="60">
        <f t="shared" si="21"/>
        <v>19599.230974097041</v>
      </c>
      <c r="X54" s="60">
        <f t="shared" si="21"/>
        <v>8074.5883704842427</v>
      </c>
      <c r="Y54" s="60">
        <f t="shared" si="21"/>
        <v>4451.5450905432599</v>
      </c>
      <c r="Z54" s="61">
        <f t="shared" si="21"/>
        <v>13896.647047627208</v>
      </c>
      <c r="AA54" s="52">
        <f t="shared" si="11"/>
        <v>130431.12923296427</v>
      </c>
      <c r="AB54" s="14"/>
    </row>
    <row r="55" spans="1:31" x14ac:dyDescent="0.25">
      <c r="A55" s="10" t="s">
        <v>18</v>
      </c>
      <c r="B55" s="60">
        <f t="shared" ref="B55:J55" si="22">B11-B41</f>
        <v>5728.398278358809</v>
      </c>
      <c r="C55" s="60">
        <f t="shared" si="22"/>
        <v>13435.358872684099</v>
      </c>
      <c r="D55" s="60">
        <f t="shared" si="22"/>
        <v>44678.215346657016</v>
      </c>
      <c r="E55" s="60">
        <f t="shared" si="22"/>
        <v>20285.050610997965</v>
      </c>
      <c r="F55" s="60">
        <f t="shared" si="22"/>
        <v>5163.0066996467103</v>
      </c>
      <c r="G55" s="60">
        <f t="shared" si="22"/>
        <v>19829.725581904411</v>
      </c>
      <c r="H55" s="60">
        <f t="shared" si="22"/>
        <v>8738.2929208301321</v>
      </c>
      <c r="I55" s="60">
        <f t="shared" si="22"/>
        <v>4463.2110663983913</v>
      </c>
      <c r="J55" s="61">
        <f t="shared" si="22"/>
        <v>14443.610709782424</v>
      </c>
      <c r="K55" s="52">
        <f t="shared" si="9"/>
        <v>136764.87008725994</v>
      </c>
      <c r="L55" s="14"/>
      <c r="Q55" s="10" t="s">
        <v>18</v>
      </c>
      <c r="R55" s="60">
        <f t="shared" ref="R55:Z55" si="23">B11-R41</f>
        <v>5728.398278358809</v>
      </c>
      <c r="S55" s="60">
        <f t="shared" si="23"/>
        <v>13435.358872684099</v>
      </c>
      <c r="T55" s="60">
        <f t="shared" si="23"/>
        <v>44678.215346657016</v>
      </c>
      <c r="U55" s="60">
        <f t="shared" si="23"/>
        <v>20285.050610997965</v>
      </c>
      <c r="V55" s="60">
        <f t="shared" si="23"/>
        <v>5163.0066996467103</v>
      </c>
      <c r="W55" s="60">
        <f t="shared" si="23"/>
        <v>19829.725581904411</v>
      </c>
      <c r="X55" s="60">
        <f t="shared" si="23"/>
        <v>8738.2929208301321</v>
      </c>
      <c r="Y55" s="60">
        <f t="shared" si="23"/>
        <v>4463.2110663983913</v>
      </c>
      <c r="Z55" s="61">
        <f t="shared" si="23"/>
        <v>14443.610709782424</v>
      </c>
      <c r="AA55" s="52">
        <f t="shared" si="11"/>
        <v>136764.87008725994</v>
      </c>
      <c r="AB55" s="14"/>
    </row>
    <row r="56" spans="1:31" x14ac:dyDescent="0.25">
      <c r="A56" s="10" t="s">
        <v>19</v>
      </c>
      <c r="B56" s="60">
        <f t="shared" ref="B56:J56" si="24">B12-B42</f>
        <v>6044.6931617055507</v>
      </c>
      <c r="C56" s="60">
        <f t="shared" si="24"/>
        <v>14646.635025577509</v>
      </c>
      <c r="D56" s="60">
        <f t="shared" si="24"/>
        <v>47832.678391238689</v>
      </c>
      <c r="E56" s="60">
        <f t="shared" si="24"/>
        <v>22194.049368635438</v>
      </c>
      <c r="F56" s="60">
        <f t="shared" si="24"/>
        <v>5807.9744095831966</v>
      </c>
      <c r="G56" s="60">
        <f t="shared" si="24"/>
        <v>23339.688821597956</v>
      </c>
      <c r="H56" s="60">
        <f t="shared" si="24"/>
        <v>10212.170684089162</v>
      </c>
      <c r="I56" s="60">
        <f t="shared" si="24"/>
        <v>5343.8869416498992</v>
      </c>
      <c r="J56" s="61">
        <f t="shared" si="24"/>
        <v>16928.481238307351</v>
      </c>
      <c r="K56" s="52">
        <f t="shared" si="9"/>
        <v>152350.25804238472</v>
      </c>
      <c r="L56" s="14"/>
      <c r="Q56" s="10" t="s">
        <v>19</v>
      </c>
      <c r="R56" s="60">
        <f t="shared" ref="R56:Z56" si="25">B12-R42</f>
        <v>6044.6931617055507</v>
      </c>
      <c r="S56" s="60">
        <f t="shared" si="25"/>
        <v>14646.635025577509</v>
      </c>
      <c r="T56" s="60">
        <f t="shared" si="25"/>
        <v>47832.678391238689</v>
      </c>
      <c r="U56" s="60">
        <f t="shared" si="25"/>
        <v>22194.049368635438</v>
      </c>
      <c r="V56" s="60">
        <f t="shared" si="25"/>
        <v>5807.9744095831966</v>
      </c>
      <c r="W56" s="60">
        <f t="shared" si="25"/>
        <v>23339.688821597956</v>
      </c>
      <c r="X56" s="60">
        <f t="shared" si="25"/>
        <v>10212.170684089162</v>
      </c>
      <c r="Y56" s="60">
        <f t="shared" si="25"/>
        <v>5343.8869416498992</v>
      </c>
      <c r="Z56" s="61">
        <f t="shared" si="25"/>
        <v>16928.481238307351</v>
      </c>
      <c r="AA56" s="52">
        <f t="shared" si="11"/>
        <v>152350.25804238472</v>
      </c>
      <c r="AB56" s="14"/>
    </row>
    <row r="57" spans="1:31" x14ac:dyDescent="0.25">
      <c r="A57" s="10" t="s">
        <v>20</v>
      </c>
      <c r="B57" s="60">
        <f t="shared" ref="B57:J57" si="26">B13-B43</f>
        <v>6258.68</v>
      </c>
      <c r="C57" s="60">
        <f t="shared" si="26"/>
        <v>15366.37</v>
      </c>
      <c r="D57" s="60">
        <f t="shared" si="26"/>
        <v>52274.129114873052</v>
      </c>
      <c r="E57" s="60">
        <f t="shared" si="26"/>
        <v>24075.250468431772</v>
      </c>
      <c r="F57" s="60">
        <f t="shared" si="26"/>
        <v>6327.1080000000002</v>
      </c>
      <c r="G57" s="60">
        <f t="shared" si="26"/>
        <v>25016.74407150675</v>
      </c>
      <c r="H57" s="60">
        <f t="shared" si="26"/>
        <v>10453.604150653344</v>
      </c>
      <c r="I57" s="60">
        <f t="shared" si="26"/>
        <v>5343.8869416498992</v>
      </c>
      <c r="J57" s="61">
        <f t="shared" si="26"/>
        <v>17666.392912283707</v>
      </c>
      <c r="K57" s="52">
        <f t="shared" si="9"/>
        <v>162782.16565939854</v>
      </c>
      <c r="L57" s="14"/>
      <c r="Q57" s="10" t="s">
        <v>20</v>
      </c>
      <c r="R57" s="60">
        <f t="shared" ref="R57:Z57" si="27">B13-R43</f>
        <v>6258.68</v>
      </c>
      <c r="S57" s="60">
        <f t="shared" si="27"/>
        <v>15366.37</v>
      </c>
      <c r="T57" s="60">
        <f t="shared" si="27"/>
        <v>52274.129114873052</v>
      </c>
      <c r="U57" s="60">
        <f t="shared" si="27"/>
        <v>24075.250468431772</v>
      </c>
      <c r="V57" s="60">
        <f t="shared" si="27"/>
        <v>6327.1080000000002</v>
      </c>
      <c r="W57" s="60">
        <f t="shared" si="27"/>
        <v>25016.74407150675</v>
      </c>
      <c r="X57" s="60">
        <f t="shared" si="27"/>
        <v>10453.604150653344</v>
      </c>
      <c r="Y57" s="60">
        <f t="shared" si="27"/>
        <v>5343.8869416498992</v>
      </c>
      <c r="Z57" s="61">
        <f t="shared" si="27"/>
        <v>17666.392912283707</v>
      </c>
      <c r="AA57" s="52">
        <f t="shared" si="11"/>
        <v>162782.16565939854</v>
      </c>
      <c r="AB57" s="14"/>
    </row>
    <row r="58" spans="1:31" x14ac:dyDescent="0.25">
      <c r="A58" s="10" t="s">
        <v>21</v>
      </c>
      <c r="B58" s="60">
        <f t="shared" ref="B58:J58" si="28">B14-B44</f>
        <v>6220.9187932421564</v>
      </c>
      <c r="C58" s="60">
        <f t="shared" si="28"/>
        <v>15321.880323126759</v>
      </c>
      <c r="D58" s="60">
        <f t="shared" si="28"/>
        <v>52274.771108322813</v>
      </c>
      <c r="E58" s="60">
        <f t="shared" si="28"/>
        <v>24075.250468431772</v>
      </c>
      <c r="F58" s="60">
        <f t="shared" si="28"/>
        <v>6327.1080000000002</v>
      </c>
      <c r="G58" s="60">
        <f t="shared" si="28"/>
        <v>25016.74407150675</v>
      </c>
      <c r="H58" s="60">
        <f t="shared" si="28"/>
        <v>10453.604150653344</v>
      </c>
      <c r="I58" s="60">
        <f t="shared" si="28"/>
        <v>5343.8869416498992</v>
      </c>
      <c r="J58" s="61">
        <f t="shared" si="28"/>
        <v>17666.392912283707</v>
      </c>
      <c r="K58" s="52">
        <f t="shared" si="9"/>
        <v>162700.55676921722</v>
      </c>
      <c r="L58" s="14"/>
      <c r="Q58" s="10" t="s">
        <v>21</v>
      </c>
      <c r="R58" s="60">
        <f t="shared" ref="R58:Z58" si="29">B14-R44</f>
        <v>6220.9187932421564</v>
      </c>
      <c r="S58" s="60">
        <f t="shared" si="29"/>
        <v>15321.880323126759</v>
      </c>
      <c r="T58" s="60">
        <f t="shared" si="29"/>
        <v>52274.771108322813</v>
      </c>
      <c r="U58" s="60">
        <f t="shared" si="29"/>
        <v>24075.250468431772</v>
      </c>
      <c r="V58" s="60">
        <f t="shared" si="29"/>
        <v>6327.1080000000002</v>
      </c>
      <c r="W58" s="60">
        <f t="shared" si="29"/>
        <v>25016.74407150675</v>
      </c>
      <c r="X58" s="60">
        <f t="shared" si="29"/>
        <v>10453.604150653344</v>
      </c>
      <c r="Y58" s="60">
        <f t="shared" si="29"/>
        <v>5343.8869416498992</v>
      </c>
      <c r="Z58" s="61">
        <f t="shared" si="29"/>
        <v>17666.392912283707</v>
      </c>
      <c r="AA58" s="52">
        <f t="shared" si="11"/>
        <v>162700.55676921722</v>
      </c>
      <c r="AB58" s="14"/>
    </row>
    <row r="59" spans="1:31" x14ac:dyDescent="0.25">
      <c r="A59" s="10" t="s">
        <v>22</v>
      </c>
      <c r="B59" s="60">
        <f t="shared" ref="B59:J59" si="30">B15-B45</f>
        <v>5841.6918986323408</v>
      </c>
      <c r="C59" s="60">
        <f t="shared" si="30"/>
        <v>14199.471550114331</v>
      </c>
      <c r="D59" s="60">
        <f t="shared" si="30"/>
        <v>48068.984781029038</v>
      </c>
      <c r="E59" s="60">
        <f t="shared" si="30"/>
        <v>21806.455926680246</v>
      </c>
      <c r="F59" s="60">
        <f t="shared" si="30"/>
        <v>5676.0304831174344</v>
      </c>
      <c r="G59" s="60">
        <f t="shared" si="30"/>
        <v>21825.705698650127</v>
      </c>
      <c r="H59" s="60">
        <f t="shared" si="30"/>
        <v>9404.0173328209057</v>
      </c>
      <c r="I59" s="60">
        <f t="shared" si="30"/>
        <v>4754.9104627766601</v>
      </c>
      <c r="J59" s="61">
        <f t="shared" si="30"/>
        <v>15315.62796505054</v>
      </c>
      <c r="K59" s="52">
        <f t="shared" si="9"/>
        <v>146892.89609887163</v>
      </c>
      <c r="L59" s="14"/>
      <c r="Q59" s="10" t="s">
        <v>22</v>
      </c>
      <c r="R59" s="60">
        <f t="shared" ref="R59:Z59" si="31">B15-R45</f>
        <v>5841.6918986323408</v>
      </c>
      <c r="S59" s="60">
        <f t="shared" si="31"/>
        <v>14199.471550114331</v>
      </c>
      <c r="T59" s="60">
        <f t="shared" si="31"/>
        <v>48068.984781029038</v>
      </c>
      <c r="U59" s="60">
        <f t="shared" si="31"/>
        <v>21806.455926680246</v>
      </c>
      <c r="V59" s="60">
        <f t="shared" si="31"/>
        <v>5676.0304831174344</v>
      </c>
      <c r="W59" s="60">
        <f t="shared" si="31"/>
        <v>21825.705698650127</v>
      </c>
      <c r="X59" s="60">
        <f t="shared" si="31"/>
        <v>9404.0173328209057</v>
      </c>
      <c r="Y59" s="60">
        <f t="shared" si="31"/>
        <v>4754.9104627766601</v>
      </c>
      <c r="Z59" s="61">
        <f t="shared" si="31"/>
        <v>15315.62796505054</v>
      </c>
      <c r="AA59" s="52">
        <f>SUM($R59:$Z59)</f>
        <v>146892.89609887163</v>
      </c>
      <c r="AB59" s="14"/>
    </row>
    <row r="60" spans="1:31" x14ac:dyDescent="0.25">
      <c r="K60" s="48"/>
      <c r="AA60" s="48"/>
    </row>
    <row r="61" spans="1:31" x14ac:dyDescent="0.25">
      <c r="A61" s="18" t="s">
        <v>108</v>
      </c>
      <c r="B61" s="68">
        <f>$B$17-MIN($K$34:$K$45)</f>
        <v>176317.29655661655</v>
      </c>
      <c r="C61" s="19"/>
      <c r="D61" s="19"/>
      <c r="E61" s="19"/>
      <c r="F61" s="19"/>
      <c r="G61" s="19"/>
      <c r="H61" s="19"/>
      <c r="I61" s="19"/>
      <c r="J61" s="19"/>
      <c r="L61" s="14"/>
      <c r="M61" s="14"/>
      <c r="O61" s="16"/>
      <c r="Q61" s="18" t="s">
        <v>108</v>
      </c>
      <c r="R61" s="68">
        <f>$B$17-MIN($AA$34:$AA$45)</f>
        <v>176317.29655661655</v>
      </c>
      <c r="S61" s="19"/>
      <c r="T61" s="19"/>
      <c r="U61" s="19"/>
      <c r="V61" s="19"/>
      <c r="W61" s="19"/>
      <c r="X61" s="19"/>
      <c r="Y61" s="19"/>
      <c r="Z61" s="19"/>
      <c r="AB61" s="14"/>
      <c r="AC61" s="14"/>
      <c r="AE61" s="16"/>
    </row>
    <row r="63" spans="1:31" x14ac:dyDescent="0.25">
      <c r="A63" s="1" t="s">
        <v>109</v>
      </c>
      <c r="B63" s="21" t="s">
        <v>36</v>
      </c>
      <c r="Q63" s="1" t="s">
        <v>109</v>
      </c>
      <c r="R63" s="21" t="s">
        <v>36</v>
      </c>
    </row>
    <row r="64" spans="1:31" x14ac:dyDescent="0.25">
      <c r="A64" s="10" t="s">
        <v>11</v>
      </c>
      <c r="B64" s="64">
        <f>$B$61-K48</f>
        <v>48440.385577300724</v>
      </c>
      <c r="L64" s="14"/>
      <c r="M64" s="14"/>
      <c r="O64" s="16"/>
      <c r="Q64" s="10" t="s">
        <v>11</v>
      </c>
      <c r="R64" s="64">
        <f t="shared" ref="R64:R70" si="32">$R$61-AA48</f>
        <v>48440.385577300724</v>
      </c>
      <c r="AB64" s="14"/>
      <c r="AC64" s="14"/>
      <c r="AE64" s="16"/>
    </row>
    <row r="65" spans="1:31" x14ac:dyDescent="0.25">
      <c r="A65" s="10" t="s">
        <v>12</v>
      </c>
      <c r="B65" s="60">
        <f t="shared" ref="B65:B75" si="33">$B$61-K49</f>
        <v>50630.156194653231</v>
      </c>
      <c r="L65" s="14"/>
      <c r="M65" s="14"/>
      <c r="O65" s="16"/>
      <c r="Q65" s="10" t="s">
        <v>12</v>
      </c>
      <c r="R65" s="64">
        <f t="shared" si="32"/>
        <v>50630.156194653231</v>
      </c>
      <c r="AB65" s="14"/>
      <c r="AC65" s="14"/>
      <c r="AE65" s="16"/>
    </row>
    <row r="66" spans="1:31" x14ac:dyDescent="0.25">
      <c r="A66" s="10" t="s">
        <v>13</v>
      </c>
      <c r="B66" s="60">
        <f t="shared" si="33"/>
        <v>34812.69570256205</v>
      </c>
      <c r="L66" s="14"/>
      <c r="M66" s="14"/>
      <c r="O66" s="16"/>
      <c r="Q66" s="10" t="s">
        <v>13</v>
      </c>
      <c r="R66" s="64">
        <f t="shared" si="32"/>
        <v>34812.69570256205</v>
      </c>
      <c r="AB66" s="14"/>
      <c r="AC66" s="14"/>
      <c r="AE66" s="16"/>
    </row>
    <row r="67" spans="1:31" x14ac:dyDescent="0.25">
      <c r="A67" s="10" t="s">
        <v>14</v>
      </c>
      <c r="B67" s="60">
        <f>$B$61-K51</f>
        <v>4192.8481957817276</v>
      </c>
      <c r="L67" s="14"/>
      <c r="M67" s="14"/>
      <c r="O67" s="16"/>
      <c r="Q67" s="10" t="s">
        <v>14</v>
      </c>
      <c r="R67" s="64">
        <f t="shared" si="32"/>
        <v>4192.8481957817276</v>
      </c>
      <c r="AB67" s="14"/>
      <c r="AC67" s="14"/>
      <c r="AE67" s="16"/>
    </row>
    <row r="68" spans="1:31" x14ac:dyDescent="0.25">
      <c r="A68" s="10" t="s">
        <v>15</v>
      </c>
      <c r="B68" s="60">
        <f t="shared" si="33"/>
        <v>3820.8005566165666</v>
      </c>
      <c r="L68" s="14"/>
      <c r="M68" s="14"/>
      <c r="O68" s="16"/>
      <c r="Q68" s="10" t="s">
        <v>15</v>
      </c>
      <c r="R68" s="64">
        <f t="shared" si="32"/>
        <v>3820.8005566165666</v>
      </c>
      <c r="AB68" s="14"/>
      <c r="AC68" s="14"/>
      <c r="AE68" s="16"/>
    </row>
    <row r="69" spans="1:31" x14ac:dyDescent="0.25">
      <c r="A69" s="10" t="s">
        <v>16</v>
      </c>
      <c r="B69" s="60">
        <f t="shared" si="33"/>
        <v>27124.07378105406</v>
      </c>
      <c r="L69" s="14"/>
      <c r="M69" s="14"/>
      <c r="O69" s="16"/>
      <c r="Q69" s="10" t="s">
        <v>16</v>
      </c>
      <c r="R69" s="64">
        <f t="shared" si="32"/>
        <v>27124.07378105406</v>
      </c>
      <c r="AB69" s="14"/>
      <c r="AC69" s="14"/>
      <c r="AE69" s="16"/>
    </row>
    <row r="70" spans="1:31" x14ac:dyDescent="0.25">
      <c r="A70" s="10" t="s">
        <v>17</v>
      </c>
      <c r="B70" s="60">
        <f t="shared" si="33"/>
        <v>45886.167323652277</v>
      </c>
      <c r="L70" s="14"/>
      <c r="M70" s="14"/>
      <c r="O70" s="16"/>
      <c r="Q70" s="10" t="s">
        <v>17</v>
      </c>
      <c r="R70" s="64">
        <f t="shared" si="32"/>
        <v>45886.167323652277</v>
      </c>
      <c r="AB70" s="14"/>
      <c r="AC70" s="14"/>
      <c r="AE70" s="16"/>
    </row>
    <row r="71" spans="1:31" x14ac:dyDescent="0.25">
      <c r="A71" s="10" t="s">
        <v>18</v>
      </c>
      <c r="B71" s="60">
        <f t="shared" si="33"/>
        <v>39552.426469356607</v>
      </c>
      <c r="L71" s="14"/>
      <c r="M71" s="14"/>
      <c r="O71" s="16"/>
      <c r="Q71" s="10" t="s">
        <v>18</v>
      </c>
      <c r="R71" s="64">
        <f t="shared" ref="R71:R74" si="34">$R$61-AA55</f>
        <v>39552.426469356607</v>
      </c>
      <c r="AB71" s="14"/>
      <c r="AC71" s="14"/>
      <c r="AE71" s="16"/>
    </row>
    <row r="72" spans="1:31" x14ac:dyDescent="0.25">
      <c r="A72" s="10" t="s">
        <v>19</v>
      </c>
      <c r="B72" s="60">
        <f t="shared" si="33"/>
        <v>23967.038514231826</v>
      </c>
      <c r="L72" s="14"/>
      <c r="M72" s="14"/>
      <c r="O72" s="16"/>
      <c r="Q72" s="10" t="s">
        <v>19</v>
      </c>
      <c r="R72" s="64">
        <f t="shared" si="34"/>
        <v>23967.038514231826</v>
      </c>
      <c r="AB72" s="14"/>
      <c r="AC72" s="14"/>
      <c r="AE72" s="16"/>
    </row>
    <row r="73" spans="1:31" x14ac:dyDescent="0.25">
      <c r="A73" s="10" t="s">
        <v>20</v>
      </c>
      <c r="B73" s="60">
        <f t="shared" si="33"/>
        <v>13535.130897218012</v>
      </c>
      <c r="L73" s="14"/>
      <c r="M73" s="14"/>
      <c r="O73" s="16"/>
      <c r="Q73" s="10" t="s">
        <v>20</v>
      </c>
      <c r="R73" s="64">
        <f>$R$61-AA57</f>
        <v>13535.130897218012</v>
      </c>
      <c r="AB73" s="14"/>
      <c r="AC73" s="14"/>
      <c r="AE73" s="16"/>
    </row>
    <row r="74" spans="1:31" x14ac:dyDescent="0.25">
      <c r="A74" s="10" t="s">
        <v>21</v>
      </c>
      <c r="B74" s="60">
        <f t="shared" si="33"/>
        <v>13616.739787399332</v>
      </c>
      <c r="L74" s="14"/>
      <c r="M74" s="14"/>
      <c r="O74" s="16"/>
      <c r="Q74" s="10" t="s">
        <v>21</v>
      </c>
      <c r="R74" s="64">
        <f t="shared" si="34"/>
        <v>13616.739787399332</v>
      </c>
      <c r="AB74" s="14"/>
      <c r="AC74" s="14"/>
      <c r="AE74" s="16"/>
    </row>
    <row r="75" spans="1:31" x14ac:dyDescent="0.25">
      <c r="A75" s="10" t="s">
        <v>22</v>
      </c>
      <c r="B75" s="60">
        <f t="shared" si="33"/>
        <v>29424.400457744923</v>
      </c>
      <c r="L75" s="14"/>
      <c r="M75" s="14"/>
      <c r="O75" s="16"/>
      <c r="Q75" s="10" t="s">
        <v>22</v>
      </c>
      <c r="R75" s="64">
        <f>$R$61-AA59</f>
        <v>29424.400457744923</v>
      </c>
      <c r="AB75" s="14"/>
      <c r="AC75" s="14"/>
      <c r="AE75" s="16"/>
    </row>
    <row r="76" spans="1:31" x14ac:dyDescent="0.25">
      <c r="A76" s="13" t="s">
        <v>37</v>
      </c>
      <c r="B76" s="69">
        <f>SUM($B$64:$B$75)/$B$61</f>
        <v>1.8999999999999995</v>
      </c>
      <c r="Q76" s="13" t="s">
        <v>37</v>
      </c>
      <c r="R76" s="69">
        <f>SUM($R$64:$R$75)/$R$61</f>
        <v>1.8999999999999995</v>
      </c>
    </row>
    <row r="78" spans="1:31" x14ac:dyDescent="0.25">
      <c r="A78" s="1" t="s">
        <v>110</v>
      </c>
      <c r="B78" s="63">
        <f>(SUM($B$64:$B$75)-$D$79*$B$61)/(12-$D$79)</f>
        <v>-5.7631347439076644E-12</v>
      </c>
      <c r="D78" s="1" t="s">
        <v>39</v>
      </c>
      <c r="Q78" s="1" t="s">
        <v>110</v>
      </c>
      <c r="R78" s="63">
        <f>(SUM($R$64:$R$75)-$T$79*$R$61)/(12-$T$79)</f>
        <v>-5.7631347439076644E-12</v>
      </c>
      <c r="T78" s="1" t="s">
        <v>39</v>
      </c>
    </row>
    <row r="79" spans="1:31" x14ac:dyDescent="0.25">
      <c r="A79" s="1" t="s">
        <v>38</v>
      </c>
      <c r="D79" s="70">
        <f>'計算用(太陽光)'!D79</f>
        <v>1.9</v>
      </c>
      <c r="Q79" s="1" t="s">
        <v>38</v>
      </c>
      <c r="T79" s="70">
        <f>'計算用(太陽光)'!T79</f>
        <v>1.9</v>
      </c>
    </row>
    <row r="80" spans="1:31" ht="16.5" thickBot="1" x14ac:dyDescent="0.3"/>
    <row r="81" spans="1:22" ht="16.5" thickBot="1" x14ac:dyDescent="0.3">
      <c r="A81" s="1" t="s">
        <v>111</v>
      </c>
      <c r="B81" s="85" t="e">
        <f>'入力(水力)'!E15*B83</f>
        <v>#N/A</v>
      </c>
      <c r="Q81" s="1" t="s">
        <v>111</v>
      </c>
      <c r="R81" s="92" t="e">
        <f>AVERAGE('入力(水力)'!E23:P23)*B83</f>
        <v>#N/A</v>
      </c>
      <c r="T81" s="49"/>
      <c r="V81" s="14"/>
    </row>
    <row r="82" spans="1:22" ht="16.5" thickBot="1" x14ac:dyDescent="0.3">
      <c r="A82" s="84" t="s">
        <v>130</v>
      </c>
      <c r="B82" s="90">
        <f>(MIN($K$34:$K$45)+$B$78)*1000</f>
        <v>-5.7631347439076642E-9</v>
      </c>
      <c r="Q82" s="84" t="s">
        <v>130</v>
      </c>
      <c r="R82" s="98">
        <f>(MIN($AA$34:$AA$45)+$R$78)*1000</f>
        <v>-5.7631347439076642E-9</v>
      </c>
    </row>
    <row r="83" spans="1:22" ht="16.5" thickBot="1" x14ac:dyDescent="0.3">
      <c r="A83" s="1" t="s">
        <v>112</v>
      </c>
      <c r="B83" s="87" t="e">
        <f>VLOOKUP('入力(水力)'!$E$13,$B$88:$C$96,2,FALSE)</f>
        <v>#N/A</v>
      </c>
      <c r="Q83" s="1" t="s">
        <v>112</v>
      </c>
      <c r="R83" s="95"/>
    </row>
    <row r="84" spans="1:22" x14ac:dyDescent="0.25">
      <c r="A84" s="84" t="s">
        <v>130</v>
      </c>
      <c r="B84" s="89" t="e">
        <f>B82/'入力(水力)'!E15</f>
        <v>#DIV/0!</v>
      </c>
      <c r="Q84" s="84" t="s">
        <v>130</v>
      </c>
      <c r="R84" s="96" t="e">
        <f>R82/'入力(水力)'!U15</f>
        <v>#DIV/0!</v>
      </c>
      <c r="S84" s="1" t="s">
        <v>79</v>
      </c>
    </row>
    <row r="87" spans="1:22" x14ac:dyDescent="0.25">
      <c r="C87" s="18" t="s">
        <v>133</v>
      </c>
    </row>
    <row r="88" spans="1:22" x14ac:dyDescent="0.25">
      <c r="B88" s="11" t="s">
        <v>26</v>
      </c>
      <c r="C88" s="86">
        <v>0.44616408657412437</v>
      </c>
    </row>
    <row r="89" spans="1:22" x14ac:dyDescent="0.25">
      <c r="B89" s="11" t="s">
        <v>27</v>
      </c>
      <c r="C89" s="86">
        <v>0.55924081877431631</v>
      </c>
    </row>
    <row r="90" spans="1:22" x14ac:dyDescent="0.25">
      <c r="B90" s="11" t="s">
        <v>28</v>
      </c>
      <c r="C90" s="86">
        <v>0.56370452788499292</v>
      </c>
    </row>
    <row r="91" spans="1:22" x14ac:dyDescent="0.25">
      <c r="B91" s="11" t="s">
        <v>29</v>
      </c>
      <c r="C91" s="86">
        <v>0.46781510831118228</v>
      </c>
    </row>
    <row r="92" spans="1:22" x14ac:dyDescent="0.25">
      <c r="B92" s="11" t="s">
        <v>30</v>
      </c>
      <c r="C92" s="86">
        <v>0.54020479742699512</v>
      </c>
    </row>
    <row r="93" spans="1:22" x14ac:dyDescent="0.25">
      <c r="B93" s="11" t="s">
        <v>31</v>
      </c>
      <c r="C93" s="86">
        <v>0.51959695327711164</v>
      </c>
    </row>
    <row r="94" spans="1:22" x14ac:dyDescent="0.25">
      <c r="B94" s="11" t="s">
        <v>32</v>
      </c>
      <c r="C94" s="86">
        <v>0.4138779273753404</v>
      </c>
    </row>
    <row r="95" spans="1:22" x14ac:dyDescent="0.25">
      <c r="B95" s="11" t="s">
        <v>33</v>
      </c>
      <c r="C95" s="86">
        <v>0.49172177278868001</v>
      </c>
    </row>
    <row r="96" spans="1:22" x14ac:dyDescent="0.25">
      <c r="B96" s="11" t="s">
        <v>34</v>
      </c>
      <c r="C96" s="86">
        <v>0.36503702242496722</v>
      </c>
    </row>
  </sheetData>
  <phoneticPr fontId="2"/>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8" tint="0.59999389629810485"/>
  </sheetPr>
  <dimension ref="A1:AD96"/>
  <sheetViews>
    <sheetView zoomScale="70" zoomScaleNormal="70" workbookViewId="0">
      <selection activeCell="V17" sqref="V17"/>
    </sheetView>
  </sheetViews>
  <sheetFormatPr defaultColWidth="9" defaultRowHeight="15.75" x14ac:dyDescent="0.25"/>
  <cols>
    <col min="1" max="1" width="29.125" style="1" customWidth="1"/>
    <col min="2" max="2" width="11" style="1" customWidth="1"/>
    <col min="3" max="3" width="9.75" style="1" customWidth="1"/>
    <col min="4" max="4" width="13.375" style="1" bestFit="1" customWidth="1"/>
    <col min="5" max="10" width="9.75" style="1" bestFit="1" customWidth="1"/>
    <col min="11" max="11" width="11.375" style="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customWidth="1"/>
    <col min="18" max="28" width="10.875" style="1" customWidth="1"/>
    <col min="29" max="29" width="9" style="1"/>
    <col min="30" max="30" width="10.875" style="1" customWidth="1"/>
    <col min="31" max="16384" width="9" style="1"/>
  </cols>
  <sheetData>
    <row r="1" spans="1:13" x14ac:dyDescent="0.25">
      <c r="A1" s="36"/>
      <c r="J1" s="10" t="s">
        <v>35</v>
      </c>
      <c r="L1" s="8"/>
      <c r="M1" s="9" t="s">
        <v>74</v>
      </c>
    </row>
    <row r="2" spans="1:13" x14ac:dyDescent="0.25">
      <c r="B2" s="11" t="s">
        <v>26</v>
      </c>
      <c r="C2" s="11" t="s">
        <v>27</v>
      </c>
      <c r="D2" s="11" t="s">
        <v>28</v>
      </c>
      <c r="E2" s="11" t="s">
        <v>29</v>
      </c>
      <c r="F2" s="11" t="s">
        <v>30</v>
      </c>
      <c r="G2" s="11" t="s">
        <v>31</v>
      </c>
      <c r="H2" s="11" t="s">
        <v>32</v>
      </c>
      <c r="I2" s="11" t="s">
        <v>33</v>
      </c>
      <c r="J2" s="11" t="s">
        <v>34</v>
      </c>
    </row>
    <row r="3" spans="1:13" x14ac:dyDescent="0.25">
      <c r="A3" s="1" t="s">
        <v>107</v>
      </c>
    </row>
    <row r="4" spans="1:13" x14ac:dyDescent="0.25">
      <c r="A4" s="10" t="s">
        <v>11</v>
      </c>
      <c r="B4" s="67">
        <f>'計算用(太陽光)'!B4</f>
        <v>5136.7693724859209</v>
      </c>
      <c r="C4" s="67">
        <f>'計算用(太陽光)'!C4</f>
        <v>12582.734736969396</v>
      </c>
      <c r="D4" s="67">
        <f>'計算用(太陽光)'!D4</f>
        <v>42812.450366376877</v>
      </c>
      <c r="E4" s="67">
        <f>'計算用(太陽光)'!E4</f>
        <v>19226.231303462326</v>
      </c>
      <c r="F4" s="67">
        <f>'計算用(太陽光)'!F4</f>
        <v>4869.8559662348689</v>
      </c>
      <c r="G4" s="67">
        <f>'計算用(太陽光)'!G4</f>
        <v>18677.252542867569</v>
      </c>
      <c r="H4" s="67">
        <f>'計算用(太陽光)'!H4</f>
        <v>7941.2375019215988</v>
      </c>
      <c r="I4" s="67">
        <f>'計算用(太陽光)'!I4</f>
        <v>4043.165935613682</v>
      </c>
      <c r="J4" s="67">
        <f>'計算用(太陽光)'!J4</f>
        <v>12587.213253383588</v>
      </c>
    </row>
    <row r="5" spans="1:13" x14ac:dyDescent="0.25">
      <c r="A5" s="10" t="s">
        <v>12</v>
      </c>
      <c r="B5" s="67">
        <f>'計算用(太陽光)'!B5</f>
        <v>4608.0824778761062</v>
      </c>
      <c r="C5" s="67">
        <f>'計算用(太陽光)'!C5</f>
        <v>11765.592368887781</v>
      </c>
      <c r="D5" s="67">
        <f>'計算用(太陽光)'!D5</f>
        <v>41433.532423196593</v>
      </c>
      <c r="E5" s="67">
        <f>'計算用(太陽光)'!E5</f>
        <v>19308.463482688392</v>
      </c>
      <c r="F5" s="67">
        <f>'計算用(太陽光)'!F5</f>
        <v>4448.449286955346</v>
      </c>
      <c r="G5" s="67">
        <f>'計算用(太陽光)'!G5</f>
        <v>18978.289379788399</v>
      </c>
      <c r="H5" s="67">
        <f>'計算用(太陽光)'!H5</f>
        <v>7842.2442813220596</v>
      </c>
      <c r="I5" s="67">
        <f>'計算用(太陽光)'!I5</f>
        <v>4136.5137424547283</v>
      </c>
      <c r="J5" s="67">
        <f>'計算用(太陽光)'!J5</f>
        <v>13165.972918793903</v>
      </c>
    </row>
    <row r="6" spans="1:13" x14ac:dyDescent="0.25">
      <c r="A6" s="10" t="s">
        <v>13</v>
      </c>
      <c r="B6" s="67">
        <f>'計算用(太陽光)'!B6</f>
        <v>4620.6628801287216</v>
      </c>
      <c r="C6" s="67">
        <f>'計算用(太陽光)'!C6</f>
        <v>12573.166958401736</v>
      </c>
      <c r="D6" s="67">
        <f>'計算用(太陽光)'!D6</f>
        <v>47467.120916422551</v>
      </c>
      <c r="E6" s="67">
        <f>'計算用(太陽光)'!E6</f>
        <v>21487.776232179225</v>
      </c>
      <c r="F6" s="67">
        <f>'計算用(太陽光)'!F6</f>
        <v>5089.7190162937504</v>
      </c>
      <c r="G6" s="67">
        <f>'計算用(太陽光)'!G6</f>
        <v>21846.573400218898</v>
      </c>
      <c r="H6" s="67">
        <f>'計算用(太陽光)'!H6</f>
        <v>8731.2234050730203</v>
      </c>
      <c r="I6" s="67">
        <f>'計算用(太陽光)'!I6</f>
        <v>4649.8966800804828</v>
      </c>
      <c r="J6" s="67">
        <f>'計算用(太陽光)'!J6</f>
        <v>15038.461365256126</v>
      </c>
    </row>
    <row r="7" spans="1:13" x14ac:dyDescent="0.25">
      <c r="A7" s="10" t="s">
        <v>14</v>
      </c>
      <c r="B7" s="67">
        <f>'計算用(太陽光)'!B7</f>
        <v>5139.1466273187179</v>
      </c>
      <c r="C7" s="67">
        <f>'計算用(太陽光)'!C7</f>
        <v>14722.667747708281</v>
      </c>
      <c r="D7" s="67">
        <f>'計算用(太陽光)'!D7</f>
        <v>58859.241985807814</v>
      </c>
      <c r="E7" s="67">
        <f>'計算用(太陽光)'!E7</f>
        <v>25236.87</v>
      </c>
      <c r="F7" s="67">
        <f>'計算用(太陽光)'!F7</f>
        <v>5984.4279999999999</v>
      </c>
      <c r="G7" s="67">
        <f>'計算用(太陽光)'!G7</f>
        <v>27232.29</v>
      </c>
      <c r="H7" s="67">
        <f>'計算用(太陽光)'!H7</f>
        <v>10514.220000000001</v>
      </c>
      <c r="I7" s="67">
        <f>'計算用(太陽光)'!I7</f>
        <v>5798.9299999999994</v>
      </c>
      <c r="J7" s="67">
        <f>'計算用(太陽光)'!J7</f>
        <v>18636.653999999999</v>
      </c>
    </row>
    <row r="8" spans="1:13" x14ac:dyDescent="0.25">
      <c r="A8" s="10" t="s">
        <v>15</v>
      </c>
      <c r="B8" s="67">
        <f>'計算用(太陽光)'!B8</f>
        <v>5227.29</v>
      </c>
      <c r="C8" s="67">
        <f>'計算用(太陽光)'!C8</f>
        <v>15007.958000000001</v>
      </c>
      <c r="D8" s="67">
        <f>'計算用(太陽光)'!D8</f>
        <v>58857.856</v>
      </c>
      <c r="E8" s="67">
        <f>'計算用(太陽光)'!E8</f>
        <v>25236.87</v>
      </c>
      <c r="F8" s="67">
        <f>'計算用(太陽光)'!F8</f>
        <v>5984.4279999999999</v>
      </c>
      <c r="G8" s="67">
        <f>'計算用(太陽光)'!G8</f>
        <v>27232.29</v>
      </c>
      <c r="H8" s="67">
        <f>'計算用(太陽光)'!H8</f>
        <v>10514.220000000001</v>
      </c>
      <c r="I8" s="67">
        <f>'計算用(太陽光)'!I8</f>
        <v>5798.9299999999994</v>
      </c>
      <c r="J8" s="67">
        <f>'計算用(太陽光)'!J8</f>
        <v>18636.653999999999</v>
      </c>
    </row>
    <row r="9" spans="1:13" x14ac:dyDescent="0.25">
      <c r="A9" s="10" t="s">
        <v>16</v>
      </c>
      <c r="B9" s="67">
        <f>'計算用(太陽光)'!B9</f>
        <v>4862.1060274632619</v>
      </c>
      <c r="C9" s="67">
        <f>'計算用(太陽光)'!C9</f>
        <v>13237.588415435164</v>
      </c>
      <c r="D9" s="67">
        <f>'計算用(太陽光)'!D9</f>
        <v>49767.298669551194</v>
      </c>
      <c r="E9" s="67">
        <f>'計算用(太陽光)'!E9</f>
        <v>22697.76146639511</v>
      </c>
      <c r="F9" s="67">
        <f>'計算用(太陽光)'!F9</f>
        <v>5295.2961846097905</v>
      </c>
      <c r="G9" s="67">
        <f>'計算用(太陽光)'!G9</f>
        <v>22988.977457132434</v>
      </c>
      <c r="H9" s="67">
        <f>'計算用(太陽光)'!H9</f>
        <v>9387.8371329746351</v>
      </c>
      <c r="I9" s="67">
        <f>'計算用(太陽光)'!I9</f>
        <v>4958.8397384305836</v>
      </c>
      <c r="J9" s="67">
        <f>'計算用(太陽光)'!J9</f>
        <v>15997.517683570326</v>
      </c>
    </row>
    <row r="10" spans="1:13" x14ac:dyDescent="0.25">
      <c r="A10" s="10" t="s">
        <v>17</v>
      </c>
      <c r="B10" s="67">
        <f>'計算用(太陽光)'!B10</f>
        <v>5048.6565567176185</v>
      </c>
      <c r="C10" s="67">
        <f>'計算用(太陽光)'!C10</f>
        <v>11997.802479552651</v>
      </c>
      <c r="D10" s="67">
        <f>'計算用(太陽光)'!D10</f>
        <v>42609.084439528531</v>
      </c>
      <c r="E10" s="67">
        <f>'計算用(太陽光)'!E10</f>
        <v>20048.613095723016</v>
      </c>
      <c r="F10" s="67">
        <f>'計算用(太陽光)'!F10</f>
        <v>4704.961178690708</v>
      </c>
      <c r="G10" s="67">
        <f>'計算用(太陽光)'!G10</f>
        <v>19599.230974097041</v>
      </c>
      <c r="H10" s="67">
        <f>'計算用(太陽光)'!H10</f>
        <v>8074.5883704842427</v>
      </c>
      <c r="I10" s="67">
        <f>'計算用(太陽光)'!I10</f>
        <v>4451.5450905432599</v>
      </c>
      <c r="J10" s="67">
        <f>'計算用(太陽光)'!J10</f>
        <v>13896.647047627208</v>
      </c>
    </row>
    <row r="11" spans="1:13" x14ac:dyDescent="0.25">
      <c r="A11" s="10" t="s">
        <v>18</v>
      </c>
      <c r="B11" s="67">
        <f>'計算用(太陽光)'!B11</f>
        <v>5728.398278358809</v>
      </c>
      <c r="C11" s="67">
        <f>'計算用(太陽光)'!C11</f>
        <v>13435.358872684099</v>
      </c>
      <c r="D11" s="67">
        <f>'計算用(太陽光)'!D11</f>
        <v>44678.215346657016</v>
      </c>
      <c r="E11" s="67">
        <f>'計算用(太陽光)'!E11</f>
        <v>20285.050610997965</v>
      </c>
      <c r="F11" s="67">
        <f>'計算用(太陽光)'!F11</f>
        <v>5163.0066996467103</v>
      </c>
      <c r="G11" s="67">
        <f>'計算用(太陽光)'!G11</f>
        <v>19829.725581904411</v>
      </c>
      <c r="H11" s="67">
        <f>'計算用(太陽光)'!H11</f>
        <v>8738.2929208301321</v>
      </c>
      <c r="I11" s="67">
        <f>'計算用(太陽光)'!I11</f>
        <v>4463.2110663983913</v>
      </c>
      <c r="J11" s="67">
        <f>'計算用(太陽光)'!J11</f>
        <v>14443.610709782424</v>
      </c>
    </row>
    <row r="12" spans="1:13" x14ac:dyDescent="0.25">
      <c r="A12" s="10" t="s">
        <v>19</v>
      </c>
      <c r="B12" s="67">
        <f>'計算用(太陽光)'!B12</f>
        <v>6044.6931617055507</v>
      </c>
      <c r="C12" s="67">
        <f>'計算用(太陽光)'!C12</f>
        <v>14646.635025577509</v>
      </c>
      <c r="D12" s="67">
        <f>'計算用(太陽光)'!D12</f>
        <v>47832.678391238689</v>
      </c>
      <c r="E12" s="67">
        <f>'計算用(太陽光)'!E12</f>
        <v>22194.049368635438</v>
      </c>
      <c r="F12" s="67">
        <f>'計算用(太陽光)'!F12</f>
        <v>5807.9744095831966</v>
      </c>
      <c r="G12" s="67">
        <f>'計算用(太陽光)'!G12</f>
        <v>23339.688821597956</v>
      </c>
      <c r="H12" s="67">
        <f>'計算用(太陽光)'!H12</f>
        <v>10212.170684089162</v>
      </c>
      <c r="I12" s="67">
        <f>'計算用(太陽光)'!I12</f>
        <v>5343.8869416498992</v>
      </c>
      <c r="J12" s="67">
        <f>'計算用(太陽光)'!J12</f>
        <v>16928.481238307351</v>
      </c>
    </row>
    <row r="13" spans="1:13" x14ac:dyDescent="0.25">
      <c r="A13" s="10" t="s">
        <v>20</v>
      </c>
      <c r="B13" s="67">
        <f>'計算用(太陽光)'!B13</f>
        <v>6258.68</v>
      </c>
      <c r="C13" s="67">
        <f>'計算用(太陽光)'!C13</f>
        <v>15366.37</v>
      </c>
      <c r="D13" s="67">
        <f>'計算用(太陽光)'!D13</f>
        <v>52274.129114873052</v>
      </c>
      <c r="E13" s="67">
        <f>'計算用(太陽光)'!E13</f>
        <v>24075.250468431772</v>
      </c>
      <c r="F13" s="67">
        <f>'計算用(太陽光)'!F13</f>
        <v>6327.1080000000002</v>
      </c>
      <c r="G13" s="67">
        <f>'計算用(太陽光)'!G13</f>
        <v>25016.74407150675</v>
      </c>
      <c r="H13" s="67">
        <f>'計算用(太陽光)'!H13</f>
        <v>10453.604150653344</v>
      </c>
      <c r="I13" s="67">
        <f>'計算用(太陽光)'!I13</f>
        <v>5343.8869416498992</v>
      </c>
      <c r="J13" s="67">
        <f>'計算用(太陽光)'!J13</f>
        <v>17666.392912283707</v>
      </c>
    </row>
    <row r="14" spans="1:13" x14ac:dyDescent="0.25">
      <c r="A14" s="10" t="s">
        <v>21</v>
      </c>
      <c r="B14" s="67">
        <f>'計算用(太陽光)'!B14</f>
        <v>6220.9187932421564</v>
      </c>
      <c r="C14" s="67">
        <f>'計算用(太陽光)'!C14</f>
        <v>15321.880323126759</v>
      </c>
      <c r="D14" s="67">
        <f>'計算用(太陽光)'!D14</f>
        <v>52274.771108322813</v>
      </c>
      <c r="E14" s="67">
        <f>'計算用(太陽光)'!E14</f>
        <v>24075.250468431772</v>
      </c>
      <c r="F14" s="67">
        <f>'計算用(太陽光)'!F14</f>
        <v>6327.1080000000002</v>
      </c>
      <c r="G14" s="67">
        <f>'計算用(太陽光)'!G14</f>
        <v>25016.74407150675</v>
      </c>
      <c r="H14" s="67">
        <f>'計算用(太陽光)'!H14</f>
        <v>10453.604150653344</v>
      </c>
      <c r="I14" s="67">
        <f>'計算用(太陽光)'!I14</f>
        <v>5343.8869416498992</v>
      </c>
      <c r="J14" s="67">
        <f>'計算用(太陽光)'!J14</f>
        <v>17666.392912283707</v>
      </c>
    </row>
    <row r="15" spans="1:13" x14ac:dyDescent="0.25">
      <c r="A15" s="10" t="s">
        <v>22</v>
      </c>
      <c r="B15" s="67">
        <f>'計算用(太陽光)'!B15</f>
        <v>5841.6918986323408</v>
      </c>
      <c r="C15" s="67">
        <f>'計算用(太陽光)'!C15</f>
        <v>14199.471550114331</v>
      </c>
      <c r="D15" s="67">
        <f>'計算用(太陽光)'!D15</f>
        <v>48068.984781029038</v>
      </c>
      <c r="E15" s="67">
        <f>'計算用(太陽光)'!E15</f>
        <v>21806.455926680246</v>
      </c>
      <c r="F15" s="67">
        <f>'計算用(太陽光)'!F15</f>
        <v>5676.0304831174344</v>
      </c>
      <c r="G15" s="67">
        <f>'計算用(太陽光)'!G15</f>
        <v>21825.705698650127</v>
      </c>
      <c r="H15" s="67">
        <f>'計算用(太陽光)'!H15</f>
        <v>9404.0173328209057</v>
      </c>
      <c r="I15" s="67">
        <f>'計算用(太陽光)'!I15</f>
        <v>4754.9104627766601</v>
      </c>
      <c r="J15" s="67">
        <f>'計算用(太陽光)'!J15</f>
        <v>15315.62796505054</v>
      </c>
    </row>
    <row r="16" spans="1:13" x14ac:dyDescent="0.25">
      <c r="B16" s="2"/>
      <c r="C16" s="2"/>
      <c r="D16" s="2"/>
      <c r="E16" s="2"/>
      <c r="F16" s="2"/>
      <c r="G16" s="2"/>
      <c r="H16" s="2"/>
      <c r="I16" s="2"/>
      <c r="J16" s="2"/>
      <c r="K16" s="2"/>
    </row>
    <row r="17" spans="1:30" x14ac:dyDescent="0.25">
      <c r="A17" s="1" t="s">
        <v>134</v>
      </c>
      <c r="B17" s="25">
        <f>'計算用(太陽光)'!B17</f>
        <v>176317.29655661655</v>
      </c>
      <c r="C17" s="2"/>
      <c r="D17" s="2"/>
      <c r="E17" s="2"/>
      <c r="F17" s="2"/>
      <c r="G17" s="2"/>
      <c r="H17" s="2"/>
      <c r="I17" s="2"/>
      <c r="J17" s="2"/>
      <c r="K17" s="2"/>
    </row>
    <row r="18" spans="1:30" x14ac:dyDescent="0.25">
      <c r="L18" s="12"/>
    </row>
    <row r="19" spans="1:30" x14ac:dyDescent="0.25">
      <c r="A19" s="1" t="s">
        <v>114</v>
      </c>
      <c r="B19" s="17" t="s">
        <v>42</v>
      </c>
      <c r="N19" s="1" t="s">
        <v>63</v>
      </c>
    </row>
    <row r="20" spans="1:30" x14ac:dyDescent="0.25">
      <c r="A20" s="10" t="s">
        <v>11</v>
      </c>
      <c r="B20" s="76">
        <f>'計算用(太陽光)'!B20</f>
        <v>1.6101913923939955E-2</v>
      </c>
      <c r="C20" s="76">
        <f>'計算用(太陽光)'!C20</f>
        <v>3.8523598917036023E-2</v>
      </c>
      <c r="D20" s="76">
        <f>'計算用(太陽光)'!D20</f>
        <v>2.2331020979197293E-2</v>
      </c>
      <c r="E20" s="76">
        <f>'計算用(太陽光)'!E20</f>
        <v>9.0046763092083565E-2</v>
      </c>
      <c r="F20" s="76">
        <f>'計算用(太陽光)'!F20</f>
        <v>0.12832286782196511</v>
      </c>
      <c r="G20" s="76">
        <f>'計算用(太陽光)'!G20</f>
        <v>8.5763696114365684E-2</v>
      </c>
      <c r="H20" s="76">
        <f>'計算用(太陽光)'!H20</f>
        <v>6.3675264008929547E-2</v>
      </c>
      <c r="I20" s="76">
        <f>'計算用(太陽光)'!I20</f>
        <v>8.6347955559511275E-2</v>
      </c>
      <c r="J20" s="76">
        <f>'計算用(太陽光)'!J20</f>
        <v>1.4817663328630635E-2</v>
      </c>
      <c r="N20" s="66">
        <f>HLOOKUP('記載例(太陽光)'!$E$13,$B$2:$J$31,ROW()-1,0)</f>
        <v>3.8523598917036023E-2</v>
      </c>
    </row>
    <row r="21" spans="1:30" x14ac:dyDescent="0.25">
      <c r="A21" s="10" t="s">
        <v>12</v>
      </c>
      <c r="B21" s="76">
        <f>'計算用(太陽光)'!B21</f>
        <v>3.8201905410383014E-2</v>
      </c>
      <c r="C21" s="76">
        <f>'計算用(太陽光)'!C21</f>
        <v>0.12177297171748372</v>
      </c>
      <c r="D21" s="76">
        <f>'計算用(太陽光)'!D21</f>
        <v>9.1484007044176571E-2</v>
      </c>
      <c r="E21" s="76">
        <f>'計算用(太陽光)'!E21</f>
        <v>0.11146168141632604</v>
      </c>
      <c r="F21" s="76">
        <f>'計算用(太陽光)'!F21</f>
        <v>0.20691600733395571</v>
      </c>
      <c r="G21" s="76">
        <f>'計算用(太陽光)'!G21</f>
        <v>0.12091827288288316</v>
      </c>
      <c r="H21" s="76">
        <f>'計算用(太陽光)'!H21</f>
        <v>0.14021264437186315</v>
      </c>
      <c r="I21" s="76">
        <f>'計算用(太陽光)'!I21</f>
        <v>0.18806280583243001</v>
      </c>
      <c r="J21" s="76">
        <f>'計算用(太陽光)'!J21</f>
        <v>4.1610089131172701E-2</v>
      </c>
      <c r="N21" s="66">
        <f>HLOOKUP('記載例(太陽光)'!$E$13,$B$2:$J$31,ROW()-1,0)</f>
        <v>0.12177297171748372</v>
      </c>
    </row>
    <row r="22" spans="1:30" x14ac:dyDescent="0.25">
      <c r="A22" s="10" t="s">
        <v>13</v>
      </c>
      <c r="B22" s="76">
        <f>'計算用(太陽光)'!B22</f>
        <v>5.9274903211366969E-2</v>
      </c>
      <c r="C22" s="76">
        <f>'計算用(太陽光)'!C22</f>
        <v>0.16942953864617372</v>
      </c>
      <c r="D22" s="76">
        <f>'計算用(太陽光)'!D22</f>
        <v>0.14811298501663214</v>
      </c>
      <c r="E22" s="76">
        <f>'計算用(太陽光)'!E22</f>
        <v>0.18246663944791125</v>
      </c>
      <c r="F22" s="76">
        <f>'計算用(太陽光)'!F22</f>
        <v>0.24355125882632564</v>
      </c>
      <c r="G22" s="76">
        <f>'計算用(太陽光)'!G22</f>
        <v>0.181737559792986</v>
      </c>
      <c r="H22" s="76">
        <f>'計算用(太陽光)'!H22</f>
        <v>0.17265192317233535</v>
      </c>
      <c r="I22" s="76">
        <f>'計算用(太陽光)'!I22</f>
        <v>0.19449860311387465</v>
      </c>
      <c r="J22" s="76">
        <f>'計算用(太陽光)'!J22</f>
        <v>7.6658175996275849E-2</v>
      </c>
      <c r="N22" s="66">
        <f>HLOOKUP('記載例(太陽光)'!$E$13,$B$2:$J$31,ROW()-1,0)</f>
        <v>0.16942953864617372</v>
      </c>
    </row>
    <row r="23" spans="1:30" x14ac:dyDescent="0.25">
      <c r="A23" s="10" t="s">
        <v>14</v>
      </c>
      <c r="B23" s="76">
        <f>'計算用(太陽光)'!B23</f>
        <v>7.8894237165603967E-2</v>
      </c>
      <c r="C23" s="76">
        <f>'計算用(太陽光)'!C23</f>
        <v>0.16994326659020056</v>
      </c>
      <c r="D23" s="76">
        <f>'計算用(太陽光)'!D23</f>
        <v>0.20358320407951724</v>
      </c>
      <c r="E23" s="76">
        <f>'計算用(太陽光)'!E23</f>
        <v>0.22234114184259904</v>
      </c>
      <c r="F23" s="76">
        <f>'計算用(太陽光)'!F23</f>
        <v>0.27820037344795223</v>
      </c>
      <c r="G23" s="76">
        <f>'計算用(太陽光)'!G23</f>
        <v>0.2257765050086451</v>
      </c>
      <c r="H23" s="76">
        <f>'計算用(太陽光)'!H23</f>
        <v>0.25655398879914443</v>
      </c>
      <c r="I23" s="76">
        <f>'計算用(太陽光)'!I23</f>
        <v>0.29024926532543455</v>
      </c>
      <c r="J23" s="76">
        <f>'計算用(太陽光)'!J23</f>
        <v>0.10304112475809102</v>
      </c>
      <c r="N23" s="66">
        <f>HLOOKUP('記載例(太陽光)'!$E$13,$B$2:$J$31,ROW()-1,0)</f>
        <v>0.16994326659020056</v>
      </c>
    </row>
    <row r="24" spans="1:30" x14ac:dyDescent="0.25">
      <c r="A24" s="10" t="s">
        <v>15</v>
      </c>
      <c r="B24" s="76">
        <f>'計算用(太陽光)'!B24</f>
        <v>8.2278473520521062E-2</v>
      </c>
      <c r="C24" s="76">
        <f>'計算用(太陽光)'!C24</f>
        <v>0.21932766204706922</v>
      </c>
      <c r="D24" s="76">
        <f>'計算用(太陽光)'!D24</f>
        <v>0.2293918721629758</v>
      </c>
      <c r="E24" s="76">
        <f>'計算用(太陽光)'!E24</f>
        <v>0.2737647623390711</v>
      </c>
      <c r="F24" s="76">
        <f>'計算用(太陽光)'!F24</f>
        <v>0.31149432069990624</v>
      </c>
      <c r="G24" s="76">
        <f>'計算用(太陽光)'!G24</f>
        <v>0.25632150919362184</v>
      </c>
      <c r="H24" s="76">
        <f>'計算用(太陽光)'!H24</f>
        <v>0.26807367967315726</v>
      </c>
      <c r="I24" s="76">
        <f>'計算用(太陽光)'!I24</f>
        <v>0.31418037028929136</v>
      </c>
      <c r="J24" s="76">
        <f>'計算用(太陽光)'!J24</f>
        <v>0.11418139188231427</v>
      </c>
      <c r="N24" s="66">
        <f>HLOOKUP('記載例(太陽光)'!$E$13,$B$2:$J$31,ROW()-1,0)</f>
        <v>0.21932766204706922</v>
      </c>
    </row>
    <row r="25" spans="1:30" x14ac:dyDescent="0.25">
      <c r="A25" s="10" t="s">
        <v>16</v>
      </c>
      <c r="B25" s="76">
        <f>'計算用(太陽光)'!B25</f>
        <v>5.4617970130940351E-2</v>
      </c>
      <c r="C25" s="76">
        <f>'計算用(太陽光)'!C25</f>
        <v>0.13728852178478318</v>
      </c>
      <c r="D25" s="76">
        <f>'計算用(太陽光)'!D25</f>
        <v>0.14293342605203652</v>
      </c>
      <c r="E25" s="76">
        <f>'計算用(太陽光)'!E25</f>
        <v>0.15277584809691458</v>
      </c>
      <c r="F25" s="76">
        <f>'計算用(太陽光)'!F25</f>
        <v>0.20534935302591256</v>
      </c>
      <c r="G25" s="76">
        <f>'計算用(太陽光)'!G25</f>
        <v>0.15747807551893028</v>
      </c>
      <c r="H25" s="76">
        <f>'計算用(太陽光)'!H25</f>
        <v>0.15819301223892621</v>
      </c>
      <c r="I25" s="76">
        <f>'計算用(太陽光)'!I25</f>
        <v>0.19806538398506662</v>
      </c>
      <c r="J25" s="76">
        <f>'計算用(太陽光)'!J25</f>
        <v>8.2668923751446216E-2</v>
      </c>
      <c r="N25" s="66">
        <f>HLOOKUP('記載例(太陽光)'!$E$13,$B$2:$J$31,ROW()-1,0)</f>
        <v>0.13728852178478318</v>
      </c>
    </row>
    <row r="26" spans="1:30" x14ac:dyDescent="0.25">
      <c r="A26" s="10" t="s">
        <v>17</v>
      </c>
      <c r="B26" s="76">
        <f>'計算用(太陽光)'!B26</f>
        <v>7.278580467315175E-3</v>
      </c>
      <c r="C26" s="76">
        <f>'計算用(太陽光)'!C26</f>
        <v>8.9394727430007231E-2</v>
      </c>
      <c r="D26" s="76">
        <f>'計算用(太陽光)'!D26</f>
        <v>0.1019048163007738</v>
      </c>
      <c r="E26" s="76">
        <f>'計算用(太陽光)'!E26</f>
        <v>0.12028424649218122</v>
      </c>
      <c r="F26" s="76">
        <f>'計算用(太陽光)'!F26</f>
        <v>0.1565216381232232</v>
      </c>
      <c r="G26" s="76">
        <f>'計算用(太陽光)'!G26</f>
        <v>0.12564930699737298</v>
      </c>
      <c r="H26" s="76">
        <f>'計算用(太陽光)'!H26</f>
        <v>0.13217425026801866</v>
      </c>
      <c r="I26" s="76">
        <f>'計算用(太陽光)'!I26</f>
        <v>0.16623113407273521</v>
      </c>
      <c r="J26" s="76">
        <f>'計算用(太陽光)'!J26</f>
        <v>5.3099591572920608E-2</v>
      </c>
      <c r="N26" s="66">
        <f>HLOOKUP('記載例(太陽光)'!$E$13,$B$2:$J$31,ROW()-1,0)</f>
        <v>8.9394727430007231E-2</v>
      </c>
    </row>
    <row r="27" spans="1:30" x14ac:dyDescent="0.25">
      <c r="A27" s="10" t="s">
        <v>18</v>
      </c>
      <c r="B27" s="76">
        <f>'計算用(太陽光)'!B27</f>
        <v>4.4369887297922538E-3</v>
      </c>
      <c r="C27" s="76">
        <f>'計算用(太陽光)'!C27</f>
        <v>1.2928890294680577E-2</v>
      </c>
      <c r="D27" s="76">
        <f>'計算用(太陽光)'!D27</f>
        <v>5.9488350267168184E-3</v>
      </c>
      <c r="E27" s="76">
        <f>'計算用(太陽光)'!E27</f>
        <v>5.8364738484404021E-3</v>
      </c>
      <c r="F27" s="76">
        <f>'計算用(太陽光)'!F27</f>
        <v>9.7138242241487684E-3</v>
      </c>
      <c r="G27" s="76">
        <f>'計算用(太陽光)'!G27</f>
        <v>4.5590976136022946E-3</v>
      </c>
      <c r="H27" s="76">
        <f>'計算用(太陽光)'!H27</f>
        <v>5.1970888023960332E-3</v>
      </c>
      <c r="I27" s="76">
        <f>'計算用(太陽光)'!I27</f>
        <v>7.6468567950446981E-3</v>
      </c>
      <c r="J27" s="76">
        <f>'計算用(太陽光)'!J27</f>
        <v>1.5380736051377006E-3</v>
      </c>
      <c r="N27" s="66">
        <f>HLOOKUP('記載例(太陽光)'!$E$13,$B$2:$J$31,ROW()-1,0)</f>
        <v>1.2928890294680577E-2</v>
      </c>
    </row>
    <row r="28" spans="1:30" x14ac:dyDescent="0.25">
      <c r="A28" s="10" t="s">
        <v>19</v>
      </c>
      <c r="B28" s="76">
        <f>'計算用(太陽光)'!B28</f>
        <v>6.0169932660164918E-3</v>
      </c>
      <c r="C28" s="76">
        <f>'計算用(太陽光)'!C28</f>
        <v>7.1557584802686824E-3</v>
      </c>
      <c r="D28" s="76">
        <f>'計算用(太陽光)'!D28</f>
        <v>5.0389378134069393E-3</v>
      </c>
      <c r="E28" s="76">
        <f>'計算用(太陽光)'!E28</f>
        <v>6.879538719030312E-2</v>
      </c>
      <c r="F28" s="76">
        <f>'計算用(太陽光)'!F28</f>
        <v>3.203485979340373E-2</v>
      </c>
      <c r="G28" s="76">
        <f>'計算用(太陽光)'!G28</f>
        <v>5.0007248280469881E-2</v>
      </c>
      <c r="H28" s="76">
        <f>'計算用(太陽光)'!H28</f>
        <v>5.0821519739884871E-2</v>
      </c>
      <c r="I28" s="76">
        <f>'計算用(太陽光)'!I28</f>
        <v>8.1191937933608058E-2</v>
      </c>
      <c r="J28" s="76">
        <f>'計算用(太陽光)'!J28</f>
        <v>9.8197638266882305E-3</v>
      </c>
      <c r="N28" s="66">
        <f>HLOOKUP('記載例(太陽光)'!$E$13,$B$2:$J$31,ROW()-1,0)</f>
        <v>7.1557584802686824E-3</v>
      </c>
    </row>
    <row r="29" spans="1:30" x14ac:dyDescent="0.25">
      <c r="A29" s="10" t="s">
        <v>20</v>
      </c>
      <c r="B29" s="76">
        <f>'計算用(太陽光)'!B29</f>
        <v>1.0817050090150403E-2</v>
      </c>
      <c r="C29" s="76">
        <f>'計算用(太陽光)'!C29</f>
        <v>3.9206793183684606E-2</v>
      </c>
      <c r="D29" s="76">
        <f>'計算用(太陽光)'!D29</f>
        <v>2.1582866216416228E-2</v>
      </c>
      <c r="E29" s="76">
        <f>'計算用(太陽光)'!E29</f>
        <v>5.6932639083375036E-2</v>
      </c>
      <c r="F29" s="76">
        <f>'計算用(太陽光)'!F29</f>
        <v>2.312690237250644E-2</v>
      </c>
      <c r="G29" s="76">
        <f>'計算用(太陽光)'!G29</f>
        <v>3.6338482342787193E-2</v>
      </c>
      <c r="H29" s="76">
        <f>'計算用(太陽光)'!H29</f>
        <v>4.2679919447441775E-2</v>
      </c>
      <c r="I29" s="76">
        <f>'計算用(太陽光)'!I29</f>
        <v>5.8576444692310138E-2</v>
      </c>
      <c r="J29" s="76">
        <f>'計算用(太陽光)'!J29</f>
        <v>2.0172448141909233E-2</v>
      </c>
      <c r="N29" s="66">
        <f>HLOOKUP('記載例(太陽光)'!$E$13,$B$2:$J$31,ROW()-1,0)</f>
        <v>3.9206793183684606E-2</v>
      </c>
    </row>
    <row r="30" spans="1:30" x14ac:dyDescent="0.25">
      <c r="A30" s="10" t="s">
        <v>21</v>
      </c>
      <c r="B30" s="76">
        <f>'計算用(太陽光)'!B30</f>
        <v>1.0373784692849166E-2</v>
      </c>
      <c r="C30" s="76">
        <f>'計算用(太陽光)'!C30</f>
        <v>1.2071294426316151E-2</v>
      </c>
      <c r="D30" s="76">
        <f>'計算用(太陽光)'!D30</f>
        <v>9.2957978890374458E-3</v>
      </c>
      <c r="E30" s="76">
        <f>'計算用(太陽光)'!E30</f>
        <v>3.0640651975677762E-2</v>
      </c>
      <c r="F30" s="76">
        <f>'計算用(太陽光)'!F30</f>
        <v>1.7282572982985276E-2</v>
      </c>
      <c r="G30" s="76">
        <f>'計算用(太陽光)'!G30</f>
        <v>3.3417554018902534E-2</v>
      </c>
      <c r="H30" s="76">
        <f>'計算用(太陽光)'!H30</f>
        <v>2.8193456738589466E-2</v>
      </c>
      <c r="I30" s="76">
        <f>'計算用(太陽光)'!I30</f>
        <v>4.0887574242128209E-2</v>
      </c>
      <c r="J30" s="76">
        <f>'計算用(太陽光)'!J30</f>
        <v>9.844005066101242E-3</v>
      </c>
      <c r="N30" s="66">
        <f>HLOOKUP('記載例(太陽光)'!$E$13,$B$2:$J$31,ROW()-1,0)</f>
        <v>1.2071294426316151E-2</v>
      </c>
      <c r="Q30" s="1" t="s">
        <v>78</v>
      </c>
    </row>
    <row r="31" spans="1:30" x14ac:dyDescent="0.25">
      <c r="A31" s="10" t="s">
        <v>22</v>
      </c>
      <c r="B31" s="76">
        <f>'計算用(太陽光)'!B31</f>
        <v>1.0794028675536796E-2</v>
      </c>
      <c r="C31" s="76">
        <f>'計算用(太陽光)'!C31</f>
        <v>1.9146662669759756E-2</v>
      </c>
      <c r="D31" s="76">
        <f>'計算用(太陽光)'!D31</f>
        <v>1.040267947086753E-2</v>
      </c>
      <c r="E31" s="76">
        <f>'計算用(太陽光)'!E31</f>
        <v>2.1948073651005318E-2</v>
      </c>
      <c r="F31" s="76">
        <f>'計算用(太陽光)'!F31</f>
        <v>4.4650128667256518E-2</v>
      </c>
      <c r="G31" s="76">
        <f>'計算用(太陽光)'!G31</f>
        <v>2.5211795736729672E-2</v>
      </c>
      <c r="H31" s="76">
        <f>'計算用(太陽光)'!H31</f>
        <v>2.5825610598800917E-2</v>
      </c>
      <c r="I31" s="76">
        <f>'計算用(太陽光)'!I31</f>
        <v>4.0810059812261205E-2</v>
      </c>
      <c r="J31" s="76">
        <f>'計算用(太陽光)'!J31</f>
        <v>8.7198678411058543E-3</v>
      </c>
      <c r="N31" s="66">
        <f>HLOOKUP('記載例(太陽光)'!$E$13,$B$2:$J$31,ROW()-1,0)</f>
        <v>1.9146662669759756E-2</v>
      </c>
      <c r="Z31" s="10" t="s">
        <v>35</v>
      </c>
    </row>
    <row r="32" spans="1:30" x14ac:dyDescent="0.25">
      <c r="A32" s="10"/>
      <c r="B32" s="10"/>
      <c r="C32" s="10"/>
      <c r="D32" s="10"/>
      <c r="E32" s="10"/>
      <c r="F32" s="10"/>
      <c r="G32" s="10"/>
      <c r="H32" s="10"/>
      <c r="I32" s="10"/>
      <c r="J32" s="10"/>
      <c r="N32" s="1" t="s">
        <v>63</v>
      </c>
      <c r="Q32" s="10"/>
      <c r="R32" s="11" t="s">
        <v>26</v>
      </c>
      <c r="S32" s="11" t="s">
        <v>27</v>
      </c>
      <c r="T32" s="11" t="s">
        <v>28</v>
      </c>
      <c r="U32" s="11" t="s">
        <v>29</v>
      </c>
      <c r="V32" s="11" t="s">
        <v>30</v>
      </c>
      <c r="W32" s="11" t="s">
        <v>31</v>
      </c>
      <c r="X32" s="11" t="s">
        <v>32</v>
      </c>
      <c r="Y32" s="11" t="s">
        <v>33</v>
      </c>
      <c r="Z32" s="11" t="s">
        <v>34</v>
      </c>
      <c r="AD32" s="1" t="s">
        <v>63</v>
      </c>
    </row>
    <row r="33" spans="1:30" x14ac:dyDescent="0.25">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x14ac:dyDescent="0.25">
      <c r="A34" s="10" t="s">
        <v>11</v>
      </c>
      <c r="B34" s="56">
        <f>IF('記載例(太陽光)'!$E$13=B$2,B20*'記載例(太陽光)'!$E$15/1000,0)</f>
        <v>0</v>
      </c>
      <c r="C34" s="56">
        <f>IF('記載例(太陽光)'!$E$13=C$2,C20*'記載例(太陽光)'!$E$15/1000,0)</f>
        <v>0.38523598917036017</v>
      </c>
      <c r="D34" s="56">
        <f>IF('記載例(太陽光)'!$E$13=D$2,D20*'記載例(太陽光)'!$E$15/1000,0)</f>
        <v>0</v>
      </c>
      <c r="E34" s="56">
        <f>IF('記載例(太陽光)'!$E$13=E$2,E20*'記載例(太陽光)'!$E$15/1000,0)</f>
        <v>0</v>
      </c>
      <c r="F34" s="56">
        <f>IF('記載例(太陽光)'!$E$13=F$2,F20*'記載例(太陽光)'!$E$15/1000,0)</f>
        <v>0</v>
      </c>
      <c r="G34" s="56">
        <f>IF('記載例(太陽光)'!$E$13=G$2,G20*'記載例(太陽光)'!$E$15/1000,0)</f>
        <v>0</v>
      </c>
      <c r="H34" s="56">
        <f>IF('記載例(太陽光)'!$E$13=H$2,H20*'記載例(太陽光)'!$E$15/1000,0)</f>
        <v>0</v>
      </c>
      <c r="I34" s="56">
        <f>IF('記載例(太陽光)'!$E$13=I$2,I20*'記載例(太陽光)'!$E$15/1000,0)</f>
        <v>0</v>
      </c>
      <c r="J34" s="57">
        <f>IF('記載例(太陽光)'!$E$13=J$2,J20*'記載例(太陽光)'!$E$15/1000,0)</f>
        <v>0</v>
      </c>
      <c r="K34" s="58">
        <f>SUM(B34:J34)</f>
        <v>0.38523598917036017</v>
      </c>
      <c r="L34" s="59">
        <f>MIN($K$34:$K$45)</f>
        <v>7.1557584802686813E-2</v>
      </c>
      <c r="N34" s="65">
        <f t="shared" ref="N34:N45" si="0">K34*1000</f>
        <v>385.2359891703602</v>
      </c>
      <c r="Q34" s="10" t="s">
        <v>11</v>
      </c>
      <c r="R34" s="56">
        <f>IF('記載例(太陽光)'!$E$13=B$2,B20*'記載例(太陽光)'!$E$23/1000,0)</f>
        <v>0</v>
      </c>
      <c r="S34" s="56">
        <f>IF('記載例(太陽光)'!$E$13=C$2,C20*'記載例(太陽光)'!$E$23/1000,0)</f>
        <v>3.8523598917036023E-2</v>
      </c>
      <c r="T34" s="56">
        <f>IF('記載例(太陽光)'!$E$13=D$2,D20*'記載例(太陽光)'!$E$23/1000,0)</f>
        <v>0</v>
      </c>
      <c r="U34" s="56">
        <f>IF('記載例(太陽光)'!$E$13=E$2,E20*'記載例(太陽光)'!$E$23/1000,0)</f>
        <v>0</v>
      </c>
      <c r="V34" s="56">
        <f>IF('記載例(太陽光)'!$E$13=F$2,F20*'記載例(太陽光)'!$E$23/1000,0)</f>
        <v>0</v>
      </c>
      <c r="W34" s="56">
        <f>IF('記載例(太陽光)'!$E$13=G$2,G20*'記載例(太陽光)'!$E$23/1000,0)</f>
        <v>0</v>
      </c>
      <c r="X34" s="56">
        <f>IF('記載例(太陽光)'!$E$13=H$2,H20*'記載例(太陽光)'!$E$23/1000,0)</f>
        <v>0</v>
      </c>
      <c r="Y34" s="56">
        <f>IF('記載例(太陽光)'!$E$13=I$2,I20*'記載例(太陽光)'!$E$23/1000,0)</f>
        <v>0</v>
      </c>
      <c r="Z34" s="57">
        <f>IF('記載例(太陽光)'!$E$13=J$2,J20*'記載例(太陽光)'!$E$23/1000,0)</f>
        <v>0</v>
      </c>
      <c r="AA34" s="58">
        <f>SUM(R34:Z34)</f>
        <v>3.8523598917036023E-2</v>
      </c>
      <c r="AB34" s="59">
        <f>MIN($AA$34:$AA$45)</f>
        <v>7.1557584802686824E-3</v>
      </c>
      <c r="AD34" s="65">
        <f>AA34*1000</f>
        <v>38.523598917036026</v>
      </c>
    </row>
    <row r="35" spans="1:30" x14ac:dyDescent="0.25">
      <c r="A35" s="10" t="s">
        <v>12</v>
      </c>
      <c r="B35" s="56">
        <f>IF('記載例(太陽光)'!$E$13=B$2,B21*'記載例(太陽光)'!$E$15/1000,0)</f>
        <v>0</v>
      </c>
      <c r="C35" s="56">
        <f>IF('記載例(太陽光)'!$E$13=C$2,C21*'記載例(太陽光)'!$E$15/1000,0)</f>
        <v>1.2177297171748371</v>
      </c>
      <c r="D35" s="56">
        <f>IF('記載例(太陽光)'!$E$13=D$2,D21*'記載例(太陽光)'!$E$15/1000,0)</f>
        <v>0</v>
      </c>
      <c r="E35" s="56">
        <f>IF('記載例(太陽光)'!$E$13=E$2,E21*'記載例(太陽光)'!$E$15/1000,0)</f>
        <v>0</v>
      </c>
      <c r="F35" s="56">
        <f>IF('記載例(太陽光)'!$E$13=F$2,F21*'記載例(太陽光)'!$E$15/1000,0)</f>
        <v>0</v>
      </c>
      <c r="G35" s="56">
        <f>IF('記載例(太陽光)'!$E$13=G$2,G21*'記載例(太陽光)'!$E$15/1000,0)</f>
        <v>0</v>
      </c>
      <c r="H35" s="56">
        <f>IF('記載例(太陽光)'!$E$13=H$2,H21*'記載例(太陽光)'!$E$15/1000,0)</f>
        <v>0</v>
      </c>
      <c r="I35" s="56">
        <f>IF('記載例(太陽光)'!$E$13=I$2,I21*'記載例(太陽光)'!$E$15/1000,0)</f>
        <v>0</v>
      </c>
      <c r="J35" s="57">
        <f>IF('記載例(太陽光)'!$E$13=J$2,J21*'記載例(太陽光)'!$E$15/1000,0)</f>
        <v>0</v>
      </c>
      <c r="K35" s="58">
        <f t="shared" ref="K35:K45" si="1">SUM(B35:J35)</f>
        <v>1.2177297171748371</v>
      </c>
      <c r="L35" s="59">
        <f t="shared" ref="L35:L45" si="2">MIN($K$34:$K$45)</f>
        <v>7.1557584802686813E-2</v>
      </c>
      <c r="N35" s="65">
        <f t="shared" si="0"/>
        <v>1217.7297171748371</v>
      </c>
      <c r="Q35" s="10" t="s">
        <v>12</v>
      </c>
      <c r="R35" s="56">
        <f>IF('記載例(太陽光)'!$E$13=B$2,B21*'記載例(太陽光)'!$F$23/1000,0)</f>
        <v>0</v>
      </c>
      <c r="S35" s="56">
        <f>IF('記載例(太陽光)'!$E$13=C$2,C21*'記載例(太陽光)'!$F$23/1000,0)</f>
        <v>0.12177297171748372</v>
      </c>
      <c r="T35" s="56">
        <f>IF('記載例(太陽光)'!$E$13=D$2,D21*'記載例(太陽光)'!$F$23/1000,0)</f>
        <v>0</v>
      </c>
      <c r="U35" s="56">
        <f>IF('記載例(太陽光)'!$E$13=E$2,E21*'記載例(太陽光)'!$F$23/1000,0)</f>
        <v>0</v>
      </c>
      <c r="V35" s="56">
        <f>IF('記載例(太陽光)'!$E$13=F$2,F21*'記載例(太陽光)'!$F$23/1000,0)</f>
        <v>0</v>
      </c>
      <c r="W35" s="56">
        <f>IF('記載例(太陽光)'!$E$13=G$2,G21*'記載例(太陽光)'!$F$23/1000,0)</f>
        <v>0</v>
      </c>
      <c r="X35" s="56">
        <f>IF('記載例(太陽光)'!$E$13=H$2,H21*'記載例(太陽光)'!$F$23/1000,0)</f>
        <v>0</v>
      </c>
      <c r="Y35" s="56">
        <f>IF('記載例(太陽光)'!$E$13=I$2,I21*'記載例(太陽光)'!$F$23/1000,0)</f>
        <v>0</v>
      </c>
      <c r="Z35" s="57">
        <f>IF('記載例(太陽光)'!$E$13=J$2,J21*'記載例(太陽光)'!$F$23/1000,0)</f>
        <v>0</v>
      </c>
      <c r="AA35" s="58">
        <f t="shared" ref="AA35:AA44" si="3">SUM(R35:Z35)</f>
        <v>0.12177297171748372</v>
      </c>
      <c r="AB35" s="59">
        <f t="shared" ref="AB35:AB45" si="4">MIN($AA$34:$AA$45)</f>
        <v>7.1557584802686824E-3</v>
      </c>
      <c r="AD35" s="65">
        <f t="shared" ref="AD35:AD45" si="5">AA35*1000</f>
        <v>121.77297171748371</v>
      </c>
    </row>
    <row r="36" spans="1:30" x14ac:dyDescent="0.25">
      <c r="A36" s="10" t="s">
        <v>13</v>
      </c>
      <c r="B36" s="56">
        <f>IF('記載例(太陽光)'!$E$13=B$2,B22*'記載例(太陽光)'!$E$15/1000,0)</f>
        <v>0</v>
      </c>
      <c r="C36" s="56">
        <f>IF('記載例(太陽光)'!$E$13=C$2,C22*'記載例(太陽光)'!$E$15/1000,0)</f>
        <v>1.6942953864617372</v>
      </c>
      <c r="D36" s="56">
        <f>IF('記載例(太陽光)'!$E$13=D$2,D22*'記載例(太陽光)'!$E$15/1000,0)</f>
        <v>0</v>
      </c>
      <c r="E36" s="56">
        <f>IF('記載例(太陽光)'!$E$13=E$2,E22*'記載例(太陽光)'!$E$15/1000,0)</f>
        <v>0</v>
      </c>
      <c r="F36" s="56">
        <f>IF('記載例(太陽光)'!$E$13=F$2,F22*'記載例(太陽光)'!$E$15/1000,0)</f>
        <v>0</v>
      </c>
      <c r="G36" s="56">
        <f>IF('記載例(太陽光)'!$E$13=G$2,G22*'記載例(太陽光)'!$E$15/1000,0)</f>
        <v>0</v>
      </c>
      <c r="H36" s="56">
        <f>IF('記載例(太陽光)'!$E$13=H$2,H22*'記載例(太陽光)'!$E$15/1000,0)</f>
        <v>0</v>
      </c>
      <c r="I36" s="56">
        <f>IF('記載例(太陽光)'!$E$13=I$2,I22*'記載例(太陽光)'!$E$15/1000,0)</f>
        <v>0</v>
      </c>
      <c r="J36" s="57">
        <f>IF('記載例(太陽光)'!$E$13=J$2,J22*'記載例(太陽光)'!$E$15/1000,0)</f>
        <v>0</v>
      </c>
      <c r="K36" s="58">
        <f t="shared" si="1"/>
        <v>1.6942953864617372</v>
      </c>
      <c r="L36" s="59">
        <f t="shared" si="2"/>
        <v>7.1557584802686813E-2</v>
      </c>
      <c r="N36" s="65">
        <f t="shared" si="0"/>
        <v>1694.2953864617371</v>
      </c>
      <c r="Q36" s="10" t="s">
        <v>13</v>
      </c>
      <c r="R36" s="56">
        <f>IF('記載例(太陽光)'!$E$13=B$2,B22*'記載例(太陽光)'!$G$23/1000,0)</f>
        <v>0</v>
      </c>
      <c r="S36" s="56">
        <f>IF('記載例(太陽光)'!$E$13=C$2,C22*'記載例(太陽光)'!$G$23/1000,0)</f>
        <v>0.16942953864617372</v>
      </c>
      <c r="T36" s="56">
        <f>IF('記載例(太陽光)'!$E$13=D$2,D22*'記載例(太陽光)'!$G$23/1000,0)</f>
        <v>0</v>
      </c>
      <c r="U36" s="56">
        <f>IF('記載例(太陽光)'!$E$13=E$2,E22*'記載例(太陽光)'!$G$23/1000,0)</f>
        <v>0</v>
      </c>
      <c r="V36" s="56">
        <f>IF('記載例(太陽光)'!$E$13=F$2,F22*'記載例(太陽光)'!$G$23/1000,0)</f>
        <v>0</v>
      </c>
      <c r="W36" s="56">
        <f>IF('記載例(太陽光)'!$E$13=G$2,G22*'記載例(太陽光)'!$G$23/1000,0)</f>
        <v>0</v>
      </c>
      <c r="X36" s="56">
        <f>IF('記載例(太陽光)'!$E$13=H$2,H22*'記載例(太陽光)'!$G$23/1000,0)</f>
        <v>0</v>
      </c>
      <c r="Y36" s="56">
        <f>IF('記載例(太陽光)'!$E$13=I$2,I22*'記載例(太陽光)'!$G$23/1000,0)</f>
        <v>0</v>
      </c>
      <c r="Z36" s="57">
        <f>IF('記載例(太陽光)'!$E$13=J$2,J22*'記載例(太陽光)'!$G$23/1000,0)</f>
        <v>0</v>
      </c>
      <c r="AA36" s="58">
        <f t="shared" si="3"/>
        <v>0.16942953864617372</v>
      </c>
      <c r="AB36" s="59">
        <f t="shared" si="4"/>
        <v>7.1557584802686824E-3</v>
      </c>
      <c r="AD36" s="65">
        <f t="shared" si="5"/>
        <v>169.42953864617371</v>
      </c>
    </row>
    <row r="37" spans="1:30" x14ac:dyDescent="0.25">
      <c r="A37" s="10" t="s">
        <v>14</v>
      </c>
      <c r="B37" s="56">
        <f>IF('記載例(太陽光)'!$E$13=B$2,B23*'記載例(太陽光)'!$E$15/1000,0)</f>
        <v>0</v>
      </c>
      <c r="C37" s="56">
        <f>IF('記載例(太陽光)'!$E$13=C$2,C23*'記載例(太陽光)'!$E$15/1000,0)</f>
        <v>1.6994326659020058</v>
      </c>
      <c r="D37" s="56">
        <f>IF('記載例(太陽光)'!$E$13=D$2,D23*'記載例(太陽光)'!$E$15/1000,0)</f>
        <v>0</v>
      </c>
      <c r="E37" s="56">
        <f>IF('記載例(太陽光)'!$E$13=E$2,E23*'記載例(太陽光)'!$E$15/1000,0)</f>
        <v>0</v>
      </c>
      <c r="F37" s="56">
        <f>IF('記載例(太陽光)'!$E$13=F$2,F23*'記載例(太陽光)'!$E$15/1000,0)</f>
        <v>0</v>
      </c>
      <c r="G37" s="56">
        <f>IF('記載例(太陽光)'!$E$13=G$2,G23*'記載例(太陽光)'!$E$15/1000,0)</f>
        <v>0</v>
      </c>
      <c r="H37" s="56">
        <f>IF('記載例(太陽光)'!$E$13=H$2,H23*'記載例(太陽光)'!$E$15/1000,0)</f>
        <v>0</v>
      </c>
      <c r="I37" s="56">
        <f>IF('記載例(太陽光)'!$E$13=I$2,I23*'記載例(太陽光)'!$E$15/1000,0)</f>
        <v>0</v>
      </c>
      <c r="J37" s="57">
        <f>IF('記載例(太陽光)'!$E$13=J$2,J23*'記載例(太陽光)'!$E$15/1000,0)</f>
        <v>0</v>
      </c>
      <c r="K37" s="58">
        <f t="shared" si="1"/>
        <v>1.6994326659020058</v>
      </c>
      <c r="L37" s="59">
        <f t="shared" si="2"/>
        <v>7.1557584802686813E-2</v>
      </c>
      <c r="N37" s="65">
        <f t="shared" si="0"/>
        <v>1699.4326659020057</v>
      </c>
      <c r="Q37" s="10" t="s">
        <v>14</v>
      </c>
      <c r="R37" s="56">
        <f>IF('記載例(太陽光)'!$E$13=B$2,B23*'記載例(太陽光)'!$H$23/1000,0)</f>
        <v>0</v>
      </c>
      <c r="S37" s="56">
        <f>IF('記載例(太陽光)'!$E$13=C$2,C23*'記載例(太陽光)'!$H$23/1000,0)</f>
        <v>0.16994326659020056</v>
      </c>
      <c r="T37" s="56">
        <f>IF('記載例(太陽光)'!$E$13=D$2,D23*'記載例(太陽光)'!$H$23/1000,0)</f>
        <v>0</v>
      </c>
      <c r="U37" s="56">
        <f>IF('記載例(太陽光)'!$E$13=E$2,E23*'記載例(太陽光)'!$H$23/1000,0)</f>
        <v>0</v>
      </c>
      <c r="V37" s="56">
        <f>IF('記載例(太陽光)'!$E$13=F$2,F23*'記載例(太陽光)'!$H$23/1000,0)</f>
        <v>0</v>
      </c>
      <c r="W37" s="56">
        <f>IF('記載例(太陽光)'!$E$13=G$2,G23*'記載例(太陽光)'!$H$23/1000,0)</f>
        <v>0</v>
      </c>
      <c r="X37" s="56">
        <f>IF('記載例(太陽光)'!$E$13=H$2,H23*'記載例(太陽光)'!$H$23/1000,0)</f>
        <v>0</v>
      </c>
      <c r="Y37" s="56">
        <f>IF('記載例(太陽光)'!$E$13=I$2,I23*'記載例(太陽光)'!$H$23/1000,0)</f>
        <v>0</v>
      </c>
      <c r="Z37" s="57">
        <f>IF('記載例(太陽光)'!$E$13=J$2,J23*'記載例(太陽光)'!$H$23/1000,0)</f>
        <v>0</v>
      </c>
      <c r="AA37" s="58">
        <f t="shared" si="3"/>
        <v>0.16994326659020056</v>
      </c>
      <c r="AB37" s="59">
        <f t="shared" si="4"/>
        <v>7.1557584802686824E-3</v>
      </c>
      <c r="AD37" s="65">
        <f t="shared" si="5"/>
        <v>169.94326659020055</v>
      </c>
    </row>
    <row r="38" spans="1:30" x14ac:dyDescent="0.25">
      <c r="A38" s="10" t="s">
        <v>15</v>
      </c>
      <c r="B38" s="56">
        <f>IF('記載例(太陽光)'!$E$13=B$2,B24*'記載例(太陽光)'!$E$15/1000,0)</f>
        <v>0</v>
      </c>
      <c r="C38" s="56">
        <f>IF('記載例(太陽光)'!$E$13=C$2,C24*'記載例(太陽光)'!$E$15/1000,0)</f>
        <v>2.1932766204706922</v>
      </c>
      <c r="D38" s="56">
        <f>IF('記載例(太陽光)'!$E$13=D$2,D24*'記載例(太陽光)'!$E$15/1000,0)</f>
        <v>0</v>
      </c>
      <c r="E38" s="56">
        <f>IF('記載例(太陽光)'!$E$13=E$2,E24*'記載例(太陽光)'!$E$15/1000,0)</f>
        <v>0</v>
      </c>
      <c r="F38" s="56">
        <f>IF('記載例(太陽光)'!$E$13=F$2,F24*'記載例(太陽光)'!$E$15/1000,0)</f>
        <v>0</v>
      </c>
      <c r="G38" s="56">
        <f>IF('記載例(太陽光)'!$E$13=G$2,G24*'記載例(太陽光)'!$E$15/1000,0)</f>
        <v>0</v>
      </c>
      <c r="H38" s="56">
        <f>IF('記載例(太陽光)'!$E$13=H$2,H24*'記載例(太陽光)'!$E$15/1000,0)</f>
        <v>0</v>
      </c>
      <c r="I38" s="56">
        <f>IF('記載例(太陽光)'!$E$13=I$2,I24*'記載例(太陽光)'!$E$15/1000,0)</f>
        <v>0</v>
      </c>
      <c r="J38" s="57">
        <f>IF('記載例(太陽光)'!$E$13=J$2,J24*'記載例(太陽光)'!$E$15/1000,0)</f>
        <v>0</v>
      </c>
      <c r="K38" s="58">
        <f t="shared" si="1"/>
        <v>2.1932766204706922</v>
      </c>
      <c r="L38" s="59">
        <f t="shared" si="2"/>
        <v>7.1557584802686813E-2</v>
      </c>
      <c r="N38" s="65">
        <f t="shared" si="0"/>
        <v>2193.2766204706923</v>
      </c>
      <c r="Q38" s="10" t="s">
        <v>15</v>
      </c>
      <c r="R38" s="56">
        <f>IF('記載例(太陽光)'!$E$13=B$2,B24*'記載例(太陽光)'!$I$23/1000,0)</f>
        <v>0</v>
      </c>
      <c r="S38" s="56">
        <f>IF('記載例(太陽光)'!$E$13=C$2,C24*'記載例(太陽光)'!$I$23/1000,0)</f>
        <v>0.21932766204706922</v>
      </c>
      <c r="T38" s="56">
        <f>IF('記載例(太陽光)'!$E$13=D$2,D24*'記載例(太陽光)'!$I$23/1000,0)</f>
        <v>0</v>
      </c>
      <c r="U38" s="56">
        <f>IF('記載例(太陽光)'!$E$13=E$2,E24*'記載例(太陽光)'!$I$23/1000,0)</f>
        <v>0</v>
      </c>
      <c r="V38" s="56">
        <f>IF('記載例(太陽光)'!$E$13=F$2,F24*'記載例(太陽光)'!$I$23/1000,0)</f>
        <v>0</v>
      </c>
      <c r="W38" s="56">
        <f>IF('記載例(太陽光)'!$E$13=G$2,G24*'記載例(太陽光)'!$I$23/1000,0)</f>
        <v>0</v>
      </c>
      <c r="X38" s="56">
        <f>IF('記載例(太陽光)'!$E$13=H$2,H24*'記載例(太陽光)'!$I$23/1000,0)</f>
        <v>0</v>
      </c>
      <c r="Y38" s="56">
        <f>IF('記載例(太陽光)'!$E$13=I$2,I24*'記載例(太陽光)'!$I$23/1000,0)</f>
        <v>0</v>
      </c>
      <c r="Z38" s="57">
        <f>IF('記載例(太陽光)'!$E$13=J$2,J24*'記載例(太陽光)'!$I$23/1000,0)</f>
        <v>0</v>
      </c>
      <c r="AA38" s="58">
        <f t="shared" si="3"/>
        <v>0.21932766204706922</v>
      </c>
      <c r="AB38" s="59">
        <f t="shared" si="4"/>
        <v>7.1557584802686824E-3</v>
      </c>
      <c r="AD38" s="65">
        <f t="shared" si="5"/>
        <v>219.32766204706923</v>
      </c>
    </row>
    <row r="39" spans="1:30" x14ac:dyDescent="0.25">
      <c r="A39" s="10" t="s">
        <v>16</v>
      </c>
      <c r="B39" s="56">
        <f>IF('記載例(太陽光)'!$E$13=B$2,B25*'記載例(太陽光)'!$E$15/1000,0)</f>
        <v>0</v>
      </c>
      <c r="C39" s="56">
        <f>IF('記載例(太陽光)'!$E$13=C$2,C25*'記載例(太陽光)'!$E$15/1000,0)</f>
        <v>1.3728852178478319</v>
      </c>
      <c r="D39" s="56">
        <f>IF('記載例(太陽光)'!$E$13=D$2,D25*'記載例(太陽光)'!$E$15/1000,0)</f>
        <v>0</v>
      </c>
      <c r="E39" s="56">
        <f>IF('記載例(太陽光)'!$E$13=E$2,E25*'記載例(太陽光)'!$E$15/1000,0)</f>
        <v>0</v>
      </c>
      <c r="F39" s="56">
        <f>IF('記載例(太陽光)'!$E$13=F$2,F25*'記載例(太陽光)'!$E$15/1000,0)</f>
        <v>0</v>
      </c>
      <c r="G39" s="56">
        <f>IF('記載例(太陽光)'!$E$13=G$2,G25*'記載例(太陽光)'!$E$15/1000,0)</f>
        <v>0</v>
      </c>
      <c r="H39" s="56">
        <f>IF('記載例(太陽光)'!$E$13=H$2,H25*'記載例(太陽光)'!$E$15/1000,0)</f>
        <v>0</v>
      </c>
      <c r="I39" s="56">
        <f>IF('記載例(太陽光)'!$E$13=I$2,I25*'記載例(太陽光)'!$E$15/1000,0)</f>
        <v>0</v>
      </c>
      <c r="J39" s="57">
        <f>IF('記載例(太陽光)'!$E$13=J$2,J25*'記載例(太陽光)'!$E$15/1000,0)</f>
        <v>0</v>
      </c>
      <c r="K39" s="58">
        <f t="shared" si="1"/>
        <v>1.3728852178478319</v>
      </c>
      <c r="L39" s="59">
        <f t="shared" si="2"/>
        <v>7.1557584802686813E-2</v>
      </c>
      <c r="N39" s="65">
        <f t="shared" si="0"/>
        <v>1372.8852178478319</v>
      </c>
      <c r="Q39" s="10" t="s">
        <v>16</v>
      </c>
      <c r="R39" s="56">
        <f>IF('記載例(太陽光)'!$E$13=B$2,B25*'記載例(太陽光)'!$J$23/1000,0)</f>
        <v>0</v>
      </c>
      <c r="S39" s="56">
        <f>IF('記載例(太陽光)'!$E$13=C$2,C25*'記載例(太陽光)'!$J$23/1000,0)</f>
        <v>0.13728852178478318</v>
      </c>
      <c r="T39" s="56">
        <f>IF('記載例(太陽光)'!$E$13=D$2,D25*'記載例(太陽光)'!$J$23/1000,0)</f>
        <v>0</v>
      </c>
      <c r="U39" s="56">
        <f>IF('記載例(太陽光)'!$E$13=E$2,E25*'記載例(太陽光)'!$J$23/1000,0)</f>
        <v>0</v>
      </c>
      <c r="V39" s="56">
        <f>IF('記載例(太陽光)'!$E$13=F$2,F25*'記載例(太陽光)'!$J$23/1000,0)</f>
        <v>0</v>
      </c>
      <c r="W39" s="56">
        <f>IF('記載例(太陽光)'!$E$13=G$2,G25*'記載例(太陽光)'!$J$23/1000,0)</f>
        <v>0</v>
      </c>
      <c r="X39" s="56">
        <f>IF('記載例(太陽光)'!$E$13=H$2,H25*'記載例(太陽光)'!$J$23/1000,0)</f>
        <v>0</v>
      </c>
      <c r="Y39" s="56">
        <f>IF('記載例(太陽光)'!$E$13=I$2,I25*'記載例(太陽光)'!$J$23/1000,0)</f>
        <v>0</v>
      </c>
      <c r="Z39" s="57">
        <f>IF('記載例(太陽光)'!$E$13=J$2,J25*'記載例(太陽光)'!$J$23/1000,0)</f>
        <v>0</v>
      </c>
      <c r="AA39" s="58">
        <f t="shared" si="3"/>
        <v>0.13728852178478318</v>
      </c>
      <c r="AB39" s="59">
        <f t="shared" si="4"/>
        <v>7.1557584802686824E-3</v>
      </c>
      <c r="AD39" s="65">
        <f t="shared" si="5"/>
        <v>137.28852178478317</v>
      </c>
    </row>
    <row r="40" spans="1:30" x14ac:dyDescent="0.25">
      <c r="A40" s="10" t="s">
        <v>17</v>
      </c>
      <c r="B40" s="56">
        <f>IF('記載例(太陽光)'!$E$13=B$2,B26*'記載例(太陽光)'!$E$15/1000,0)</f>
        <v>0</v>
      </c>
      <c r="C40" s="56">
        <f>IF('記載例(太陽光)'!$E$13=C$2,C26*'記載例(太陽光)'!$E$15/1000,0)</f>
        <v>0.89394727430007226</v>
      </c>
      <c r="D40" s="56">
        <f>IF('記載例(太陽光)'!$E$13=D$2,D26*'記載例(太陽光)'!$E$15/1000,0)</f>
        <v>0</v>
      </c>
      <c r="E40" s="56">
        <f>IF('記載例(太陽光)'!$E$13=E$2,E26*'記載例(太陽光)'!$E$15/1000,0)</f>
        <v>0</v>
      </c>
      <c r="F40" s="56">
        <f>IF('記載例(太陽光)'!$E$13=F$2,F26*'記載例(太陽光)'!$E$15/1000,0)</f>
        <v>0</v>
      </c>
      <c r="G40" s="56">
        <f>IF('記載例(太陽光)'!$E$13=G$2,G26*'記載例(太陽光)'!$E$15/1000,0)</f>
        <v>0</v>
      </c>
      <c r="H40" s="56">
        <f>IF('記載例(太陽光)'!$E$13=H$2,H26*'記載例(太陽光)'!$E$15/1000,0)</f>
        <v>0</v>
      </c>
      <c r="I40" s="56">
        <f>IF('記載例(太陽光)'!$E$13=I$2,I26*'記載例(太陽光)'!$E$15/1000,0)</f>
        <v>0</v>
      </c>
      <c r="J40" s="57">
        <f>IF('記載例(太陽光)'!$E$13=J$2,J26*'記載例(太陽光)'!$E$15/1000,0)</f>
        <v>0</v>
      </c>
      <c r="K40" s="58">
        <f t="shared" si="1"/>
        <v>0.89394727430007226</v>
      </c>
      <c r="L40" s="59">
        <f t="shared" si="2"/>
        <v>7.1557584802686813E-2</v>
      </c>
      <c r="N40" s="65">
        <f t="shared" si="0"/>
        <v>893.94727430007231</v>
      </c>
      <c r="Q40" s="10" t="s">
        <v>17</v>
      </c>
      <c r="R40" s="56">
        <f>IF('記載例(太陽光)'!$E$13=B$2,B26*'記載例(太陽光)'!$K$23/1000,0)</f>
        <v>0</v>
      </c>
      <c r="S40" s="56">
        <f>IF('記載例(太陽光)'!$E$13=C$2,C26*'記載例(太陽光)'!$K$23/1000,0)</f>
        <v>8.9394727430007231E-2</v>
      </c>
      <c r="T40" s="56">
        <f>IF('記載例(太陽光)'!$E$13=D$2,D26*'記載例(太陽光)'!$K$23/1000,0)</f>
        <v>0</v>
      </c>
      <c r="U40" s="56">
        <f>IF('記載例(太陽光)'!$E$13=E$2,E26*'記載例(太陽光)'!$K$23/1000,0)</f>
        <v>0</v>
      </c>
      <c r="V40" s="56">
        <f>IF('記載例(太陽光)'!$E$13=F$2,F26*'記載例(太陽光)'!$K$23/1000,0)</f>
        <v>0</v>
      </c>
      <c r="W40" s="56">
        <f>IF('記載例(太陽光)'!$E$13=G$2,G26*'記載例(太陽光)'!$K$23/1000,0)</f>
        <v>0</v>
      </c>
      <c r="X40" s="56">
        <f>IF('記載例(太陽光)'!$E$13=H$2,H26*'記載例(太陽光)'!$K$23/1000,0)</f>
        <v>0</v>
      </c>
      <c r="Y40" s="56">
        <f>IF('記載例(太陽光)'!$E$13=I$2,I26*'記載例(太陽光)'!$K$23/1000,0)</f>
        <v>0</v>
      </c>
      <c r="Z40" s="57">
        <f>IF('記載例(太陽光)'!$E$13=J$2,J26*'記載例(太陽光)'!$K$23/1000,0)</f>
        <v>0</v>
      </c>
      <c r="AA40" s="58">
        <f t="shared" si="3"/>
        <v>8.9394727430007231E-2</v>
      </c>
      <c r="AB40" s="59">
        <f t="shared" si="4"/>
        <v>7.1557584802686824E-3</v>
      </c>
      <c r="AD40" s="65">
        <f t="shared" si="5"/>
        <v>89.394727430007237</v>
      </c>
    </row>
    <row r="41" spans="1:30" x14ac:dyDescent="0.25">
      <c r="A41" s="10" t="s">
        <v>18</v>
      </c>
      <c r="B41" s="56">
        <f>IF('記載例(太陽光)'!$E$13=B$2,B27*'記載例(太陽光)'!$E$15/1000,0)</f>
        <v>0</v>
      </c>
      <c r="C41" s="56">
        <f>IF('記載例(太陽光)'!$E$13=C$2,C27*'記載例(太陽光)'!$E$15/1000,0)</f>
        <v>0.12928890294680576</v>
      </c>
      <c r="D41" s="56">
        <f>IF('記載例(太陽光)'!$E$13=D$2,D27*'記載例(太陽光)'!$E$15/1000,0)</f>
        <v>0</v>
      </c>
      <c r="E41" s="56">
        <f>IF('記載例(太陽光)'!$E$13=E$2,E27*'記載例(太陽光)'!$E$15/1000,0)</f>
        <v>0</v>
      </c>
      <c r="F41" s="56">
        <f>IF('記載例(太陽光)'!$E$13=F$2,F27*'記載例(太陽光)'!$E$15/1000,0)</f>
        <v>0</v>
      </c>
      <c r="G41" s="56">
        <f>IF('記載例(太陽光)'!$E$13=G$2,G27*'記載例(太陽光)'!$E$15/1000,0)</f>
        <v>0</v>
      </c>
      <c r="H41" s="56">
        <f>IF('記載例(太陽光)'!$E$13=H$2,H27*'記載例(太陽光)'!$E$15/1000,0)</f>
        <v>0</v>
      </c>
      <c r="I41" s="56">
        <f>IF('記載例(太陽光)'!$E$13=I$2,I27*'記載例(太陽光)'!$E$15/1000,0)</f>
        <v>0</v>
      </c>
      <c r="J41" s="57">
        <f>IF('記載例(太陽光)'!$E$13=J$2,J27*'記載例(太陽光)'!$E$15/1000,0)</f>
        <v>0</v>
      </c>
      <c r="K41" s="58">
        <f t="shared" si="1"/>
        <v>0.12928890294680576</v>
      </c>
      <c r="L41" s="59">
        <f t="shared" si="2"/>
        <v>7.1557584802686813E-2</v>
      </c>
      <c r="N41" s="65">
        <f t="shared" si="0"/>
        <v>129.28890294680576</v>
      </c>
      <c r="Q41" s="10" t="s">
        <v>18</v>
      </c>
      <c r="R41" s="56">
        <f>IF('記載例(太陽光)'!$E$13=B$2,B27*'記載例(太陽光)'!$L$23/1000,0)</f>
        <v>0</v>
      </c>
      <c r="S41" s="56">
        <f>IF('記載例(太陽光)'!$E$13=C$2,C27*'記載例(太陽光)'!$L$23/1000,0)</f>
        <v>1.2928890294680577E-2</v>
      </c>
      <c r="T41" s="56">
        <f>IF('記載例(太陽光)'!$E$13=D$2,D27*'記載例(太陽光)'!$L$23/1000,0)</f>
        <v>0</v>
      </c>
      <c r="U41" s="56">
        <f>IF('記載例(太陽光)'!$E$13=E$2,E27*'記載例(太陽光)'!$L$23/1000,0)</f>
        <v>0</v>
      </c>
      <c r="V41" s="56">
        <f>IF('記載例(太陽光)'!$E$13=F$2,F27*'記載例(太陽光)'!$L$23/1000,0)</f>
        <v>0</v>
      </c>
      <c r="W41" s="56">
        <f>IF('記載例(太陽光)'!$E$13=G$2,G27*'記載例(太陽光)'!$L$23/1000,0)</f>
        <v>0</v>
      </c>
      <c r="X41" s="56">
        <f>IF('記載例(太陽光)'!$E$13=H$2,H27*'記載例(太陽光)'!$L$23/1000,0)</f>
        <v>0</v>
      </c>
      <c r="Y41" s="56">
        <f>IF('記載例(太陽光)'!$E$13=I$2,I27*'記載例(太陽光)'!$L$23/1000,0)</f>
        <v>0</v>
      </c>
      <c r="Z41" s="57">
        <f>IF('記載例(太陽光)'!$E$13=J$2,J27*'記載例(太陽光)'!$L$23/1000,0)</f>
        <v>0</v>
      </c>
      <c r="AA41" s="58">
        <f t="shared" si="3"/>
        <v>1.2928890294680577E-2</v>
      </c>
      <c r="AB41" s="59">
        <f t="shared" si="4"/>
        <v>7.1557584802686824E-3</v>
      </c>
      <c r="AD41" s="65">
        <f t="shared" si="5"/>
        <v>12.928890294680578</v>
      </c>
    </row>
    <row r="42" spans="1:30" x14ac:dyDescent="0.25">
      <c r="A42" s="10" t="s">
        <v>19</v>
      </c>
      <c r="B42" s="56">
        <f>IF('記載例(太陽光)'!$E$13=B$2,B28*'記載例(太陽光)'!$E$15/1000,0)</f>
        <v>0</v>
      </c>
      <c r="C42" s="56">
        <f>IF('記載例(太陽光)'!$E$13=C$2,C28*'記載例(太陽光)'!$E$15/1000,0)</f>
        <v>7.1557584802686813E-2</v>
      </c>
      <c r="D42" s="56">
        <f>IF('記載例(太陽光)'!$E$13=D$2,D28*'記載例(太陽光)'!$E$15/1000,0)</f>
        <v>0</v>
      </c>
      <c r="E42" s="56">
        <f>IF('記載例(太陽光)'!$E$13=E$2,E28*'記載例(太陽光)'!$E$15/1000,0)</f>
        <v>0</v>
      </c>
      <c r="F42" s="56">
        <f>IF('記載例(太陽光)'!$E$13=F$2,F28*'記載例(太陽光)'!$E$15/1000,0)</f>
        <v>0</v>
      </c>
      <c r="G42" s="56">
        <f>IF('記載例(太陽光)'!$E$13=G$2,G28*'記載例(太陽光)'!$E$15/1000,0)</f>
        <v>0</v>
      </c>
      <c r="H42" s="56">
        <f>IF('記載例(太陽光)'!$E$13=H$2,H28*'記載例(太陽光)'!$E$15/1000,0)</f>
        <v>0</v>
      </c>
      <c r="I42" s="56">
        <f>IF('記載例(太陽光)'!$E$13=I$2,I28*'記載例(太陽光)'!$E$15/1000,0)</f>
        <v>0</v>
      </c>
      <c r="J42" s="57">
        <f>IF('記載例(太陽光)'!$E$13=J$2,J28*'記載例(太陽光)'!$E$15/1000,0)</f>
        <v>0</v>
      </c>
      <c r="K42" s="58">
        <f t="shared" si="1"/>
        <v>7.1557584802686813E-2</v>
      </c>
      <c r="L42" s="59">
        <f t="shared" si="2"/>
        <v>7.1557584802686813E-2</v>
      </c>
      <c r="N42" s="65">
        <f t="shared" si="0"/>
        <v>71.557584802686819</v>
      </c>
      <c r="Q42" s="10" t="s">
        <v>19</v>
      </c>
      <c r="R42" s="56">
        <f>IF('記載例(太陽光)'!$E$13=B$2,B28*'記載例(太陽光)'!$M$23/1000,0)</f>
        <v>0</v>
      </c>
      <c r="S42" s="56">
        <f>IF('記載例(太陽光)'!$E$13=C$2,C28*'記載例(太陽光)'!$M$23/1000,0)</f>
        <v>7.1557584802686824E-3</v>
      </c>
      <c r="T42" s="56">
        <f>IF('記載例(太陽光)'!$E$13=D$2,D28*'記載例(太陽光)'!$M$23/1000,0)</f>
        <v>0</v>
      </c>
      <c r="U42" s="56">
        <f>IF('記載例(太陽光)'!$E$13=E$2,E28*'記載例(太陽光)'!$M$23/1000,0)</f>
        <v>0</v>
      </c>
      <c r="V42" s="56">
        <f>IF('記載例(太陽光)'!$E$13=F$2,F28*'記載例(太陽光)'!$M$23/1000,0)</f>
        <v>0</v>
      </c>
      <c r="W42" s="56">
        <f>IF('記載例(太陽光)'!$E$13=G$2,G28*'記載例(太陽光)'!$M$23/1000,0)</f>
        <v>0</v>
      </c>
      <c r="X42" s="56">
        <f>IF('記載例(太陽光)'!$E$13=H$2,H28*'記載例(太陽光)'!$M$23/1000,0)</f>
        <v>0</v>
      </c>
      <c r="Y42" s="56">
        <f>IF('記載例(太陽光)'!$E$13=I$2,I28*'記載例(太陽光)'!$M$23/1000,0)</f>
        <v>0</v>
      </c>
      <c r="Z42" s="57">
        <f>IF('記載例(太陽光)'!$E$13=J$2,J28*'記載例(太陽光)'!$M$23/1000,0)</f>
        <v>0</v>
      </c>
      <c r="AA42" s="58">
        <f t="shared" si="3"/>
        <v>7.1557584802686824E-3</v>
      </c>
      <c r="AB42" s="59">
        <f t="shared" si="4"/>
        <v>7.1557584802686824E-3</v>
      </c>
      <c r="AD42" s="65">
        <f t="shared" si="5"/>
        <v>7.1557584802686822</v>
      </c>
    </row>
    <row r="43" spans="1:30" x14ac:dyDescent="0.25">
      <c r="A43" s="10" t="s">
        <v>20</v>
      </c>
      <c r="B43" s="56">
        <f>IF('記載例(太陽光)'!$E$13=B$2,B29*'記載例(太陽光)'!$E$15/1000,0)</f>
        <v>0</v>
      </c>
      <c r="C43" s="56">
        <f>IF('記載例(太陽光)'!$E$13=C$2,C29*'記載例(太陽光)'!$E$15/1000,0)</f>
        <v>0.39206793183684607</v>
      </c>
      <c r="D43" s="56">
        <f>IF('記載例(太陽光)'!$E$13=D$2,D29*'記載例(太陽光)'!$E$15/1000,0)</f>
        <v>0</v>
      </c>
      <c r="E43" s="56">
        <f>IF('記載例(太陽光)'!$E$13=E$2,E29*'記載例(太陽光)'!$E$15/1000,0)</f>
        <v>0</v>
      </c>
      <c r="F43" s="56">
        <f>IF('記載例(太陽光)'!$E$13=F$2,F29*'記載例(太陽光)'!$E$15/1000,0)</f>
        <v>0</v>
      </c>
      <c r="G43" s="56">
        <f>IF('記載例(太陽光)'!$E$13=G$2,G29*'記載例(太陽光)'!$E$15/1000,0)</f>
        <v>0</v>
      </c>
      <c r="H43" s="56">
        <f>IF('記載例(太陽光)'!$E$13=H$2,H29*'記載例(太陽光)'!$E$15/1000,0)</f>
        <v>0</v>
      </c>
      <c r="I43" s="56">
        <f>IF('記載例(太陽光)'!$E$13=I$2,I29*'記載例(太陽光)'!$E$15/1000,0)</f>
        <v>0</v>
      </c>
      <c r="J43" s="57">
        <f>IF('記載例(太陽光)'!$E$13=J$2,J29*'記載例(太陽光)'!$E$15/1000,0)</f>
        <v>0</v>
      </c>
      <c r="K43" s="58">
        <f t="shared" si="1"/>
        <v>0.39206793183684607</v>
      </c>
      <c r="L43" s="59">
        <f t="shared" si="2"/>
        <v>7.1557584802686813E-2</v>
      </c>
      <c r="N43" s="65">
        <f t="shared" si="0"/>
        <v>392.06793183684607</v>
      </c>
      <c r="Q43" s="10" t="s">
        <v>20</v>
      </c>
      <c r="R43" s="56">
        <f>IF('記載例(太陽光)'!$E$13=B$2,B29*'記載例(太陽光)'!$N$23/1000,0)</f>
        <v>0</v>
      </c>
      <c r="S43" s="56">
        <f>IF('記載例(太陽光)'!$E$13=C$2,C29*'記載例(太陽光)'!$N$23/1000,0)</f>
        <v>3.9206793183684606E-2</v>
      </c>
      <c r="T43" s="56">
        <f>IF('記載例(太陽光)'!$E$13=D$2,D29*'記載例(太陽光)'!$N$23/1000,0)</f>
        <v>0</v>
      </c>
      <c r="U43" s="56">
        <f>IF('記載例(太陽光)'!$E$13=E$2,E29*'記載例(太陽光)'!$N$23/1000,0)</f>
        <v>0</v>
      </c>
      <c r="V43" s="56">
        <f>IF('記載例(太陽光)'!$E$13=F$2,F29*'記載例(太陽光)'!$N$23/1000,0)</f>
        <v>0</v>
      </c>
      <c r="W43" s="56">
        <f>IF('記載例(太陽光)'!$E$13=G$2,G29*'記載例(太陽光)'!$N$23/1000,0)</f>
        <v>0</v>
      </c>
      <c r="X43" s="56">
        <f>IF('記載例(太陽光)'!$E$13=H$2,H29*'記載例(太陽光)'!$N$23/1000,0)</f>
        <v>0</v>
      </c>
      <c r="Y43" s="56">
        <f>IF('記載例(太陽光)'!$E$13=I$2,I29*'記載例(太陽光)'!$N$23/1000,0)</f>
        <v>0</v>
      </c>
      <c r="Z43" s="57">
        <f>IF('記載例(太陽光)'!$E$13=J$2,J29*'記載例(太陽光)'!$N$23/1000,0)</f>
        <v>0</v>
      </c>
      <c r="AA43" s="58">
        <f t="shared" si="3"/>
        <v>3.9206793183684606E-2</v>
      </c>
      <c r="AB43" s="59">
        <f t="shared" si="4"/>
        <v>7.1557584802686824E-3</v>
      </c>
      <c r="AD43" s="65">
        <f t="shared" si="5"/>
        <v>39.206793183684603</v>
      </c>
    </row>
    <row r="44" spans="1:30" x14ac:dyDescent="0.25">
      <c r="A44" s="10" t="s">
        <v>21</v>
      </c>
      <c r="B44" s="56">
        <f>IF('記載例(太陽光)'!$E$13=B$2,B30*'記載例(太陽光)'!$E$15/1000,0)</f>
        <v>0</v>
      </c>
      <c r="C44" s="56">
        <f>IF('記載例(太陽光)'!$E$13=C$2,C30*'記載例(太陽光)'!$E$15/1000,0)</f>
        <v>0.12071294426316151</v>
      </c>
      <c r="D44" s="56">
        <f>IF('記載例(太陽光)'!$E$13=D$2,D30*'記載例(太陽光)'!$E$15/1000,0)</f>
        <v>0</v>
      </c>
      <c r="E44" s="56">
        <f>IF('記載例(太陽光)'!$E$13=E$2,E30*'記載例(太陽光)'!$E$15/1000,0)</f>
        <v>0</v>
      </c>
      <c r="F44" s="56">
        <f>IF('記載例(太陽光)'!$E$13=F$2,F30*'記載例(太陽光)'!$E$15/1000,0)</f>
        <v>0</v>
      </c>
      <c r="G44" s="56">
        <f>IF('記載例(太陽光)'!$E$13=G$2,G30*'記載例(太陽光)'!$E$15/1000,0)</f>
        <v>0</v>
      </c>
      <c r="H44" s="56">
        <f>IF('記載例(太陽光)'!$E$13=H$2,H30*'記載例(太陽光)'!$E$15/1000,0)</f>
        <v>0</v>
      </c>
      <c r="I44" s="56">
        <f>IF('記載例(太陽光)'!$E$13=I$2,I30*'記載例(太陽光)'!$E$15/1000,0)</f>
        <v>0</v>
      </c>
      <c r="J44" s="57">
        <f>IF('記載例(太陽光)'!$E$13=J$2,J30*'記載例(太陽光)'!$E$15/1000,0)</f>
        <v>0</v>
      </c>
      <c r="K44" s="58">
        <f t="shared" si="1"/>
        <v>0.12071294426316151</v>
      </c>
      <c r="L44" s="59">
        <f t="shared" si="2"/>
        <v>7.1557584802686813E-2</v>
      </c>
      <c r="N44" s="65">
        <f t="shared" si="0"/>
        <v>120.7129442631615</v>
      </c>
      <c r="Q44" s="10" t="s">
        <v>21</v>
      </c>
      <c r="R44" s="56">
        <f>IF('記載例(太陽光)'!$E$13=B$2,B30*'記載例(太陽光)'!$O$23/1000,0)</f>
        <v>0</v>
      </c>
      <c r="S44" s="56">
        <f>IF('記載例(太陽光)'!$E$13=C$2,C30*'記載例(太陽光)'!$O$23/1000,0)</f>
        <v>1.2071294426316151E-2</v>
      </c>
      <c r="T44" s="56">
        <f>IF('記載例(太陽光)'!$E$13=D$2,D30*'記載例(太陽光)'!$O$23/1000,0)</f>
        <v>0</v>
      </c>
      <c r="U44" s="56">
        <f>IF('記載例(太陽光)'!$E$13=E$2,E30*'記載例(太陽光)'!$O$23/1000,0)</f>
        <v>0</v>
      </c>
      <c r="V44" s="56">
        <f>IF('記載例(太陽光)'!$E$13=F$2,F30*'記載例(太陽光)'!$O$23/1000,0)</f>
        <v>0</v>
      </c>
      <c r="W44" s="56">
        <f>IF('記載例(太陽光)'!$E$13=G$2,G30*'記載例(太陽光)'!$O$23/1000,0)</f>
        <v>0</v>
      </c>
      <c r="X44" s="56">
        <f>IF('記載例(太陽光)'!$E$13=H$2,H30*'記載例(太陽光)'!$O$23/1000,0)</f>
        <v>0</v>
      </c>
      <c r="Y44" s="56">
        <f>IF('記載例(太陽光)'!$E$13=I$2,I30*'記載例(太陽光)'!$O$23/1000,0)</f>
        <v>0</v>
      </c>
      <c r="Z44" s="57">
        <f>IF('記載例(太陽光)'!$E$13=J$2,J30*'記載例(太陽光)'!$O$23/1000,0)</f>
        <v>0</v>
      </c>
      <c r="AA44" s="58">
        <f t="shared" si="3"/>
        <v>1.2071294426316151E-2</v>
      </c>
      <c r="AB44" s="59">
        <f t="shared" si="4"/>
        <v>7.1557584802686824E-3</v>
      </c>
      <c r="AD44" s="65">
        <f t="shared" si="5"/>
        <v>12.07129442631615</v>
      </c>
    </row>
    <row r="45" spans="1:30" x14ac:dyDescent="0.25">
      <c r="A45" s="10" t="s">
        <v>22</v>
      </c>
      <c r="B45" s="56">
        <f>IF('記載例(太陽光)'!$E$13=B$2,B31*'記載例(太陽光)'!$E$15/1000,0)</f>
        <v>0</v>
      </c>
      <c r="C45" s="56">
        <f>IF('記載例(太陽光)'!$E$13=C$2,C31*'記載例(太陽光)'!$E$15/1000,0)</f>
        <v>0.19146662669759756</v>
      </c>
      <c r="D45" s="56">
        <f>IF('記載例(太陽光)'!$E$13=D$2,D31*'記載例(太陽光)'!$E$15/1000,0)</f>
        <v>0</v>
      </c>
      <c r="E45" s="56">
        <f>IF('記載例(太陽光)'!$E$13=E$2,E31*'記載例(太陽光)'!$E$15/1000,0)</f>
        <v>0</v>
      </c>
      <c r="F45" s="56">
        <f>IF('記載例(太陽光)'!$E$13=F$2,F31*'記載例(太陽光)'!$E$15/1000,0)</f>
        <v>0</v>
      </c>
      <c r="G45" s="56">
        <f>IF('記載例(太陽光)'!$E$13=G$2,G31*'記載例(太陽光)'!$E$15/1000,0)</f>
        <v>0</v>
      </c>
      <c r="H45" s="56">
        <f>IF('記載例(太陽光)'!$E$13=H$2,H31*'記載例(太陽光)'!$E$15/1000,0)</f>
        <v>0</v>
      </c>
      <c r="I45" s="56">
        <f>IF('記載例(太陽光)'!$E$13=I$2,I31*'記載例(太陽光)'!$E$15/1000,0)</f>
        <v>0</v>
      </c>
      <c r="J45" s="57">
        <f>IF('記載例(太陽光)'!$E$13=J$2,J31*'記載例(太陽光)'!$E$15/1000,0)</f>
        <v>0</v>
      </c>
      <c r="K45" s="58">
        <f t="shared" si="1"/>
        <v>0.19146662669759756</v>
      </c>
      <c r="L45" s="59">
        <f t="shared" si="2"/>
        <v>7.1557584802686813E-2</v>
      </c>
      <c r="N45" s="65">
        <f t="shared" si="0"/>
        <v>191.46662669759758</v>
      </c>
      <c r="Q45" s="10" t="s">
        <v>22</v>
      </c>
      <c r="R45" s="56">
        <f>IF('記載例(太陽光)'!$E$13=B$2,B31*'記載例(太陽光)'!$P$23/1000,0)</f>
        <v>0</v>
      </c>
      <c r="S45" s="56">
        <f>IF('記載例(太陽光)'!$E$13=C$2,C31*'記載例(太陽光)'!$P$23/1000,0)</f>
        <v>1.9146662669759756E-2</v>
      </c>
      <c r="T45" s="56">
        <f>IF('記載例(太陽光)'!$E$13=D$2,D31*'記載例(太陽光)'!$P$23/1000,0)</f>
        <v>0</v>
      </c>
      <c r="U45" s="56">
        <f>IF('記載例(太陽光)'!$E$13=E$2,E31*'記載例(太陽光)'!$P$23/1000,0)</f>
        <v>0</v>
      </c>
      <c r="V45" s="56">
        <f>IF('記載例(太陽光)'!$E$13=F$2,F31*'記載例(太陽光)'!$P$23/1000,0)</f>
        <v>0</v>
      </c>
      <c r="W45" s="56">
        <f>IF('記載例(太陽光)'!$E$13=G$2,G31*'記載例(太陽光)'!$P$23/1000,0)</f>
        <v>0</v>
      </c>
      <c r="X45" s="56">
        <f>IF('記載例(太陽光)'!$E$13=H$2,H31*'記載例(太陽光)'!$P$23/1000,0)</f>
        <v>0</v>
      </c>
      <c r="Y45" s="56">
        <f>IF('記載例(太陽光)'!$E$13=I$2,I31*'記載例(太陽光)'!$P$23/1000,0)</f>
        <v>0</v>
      </c>
      <c r="Z45" s="57">
        <f>IF('記載例(太陽光)'!$E$13=J$2,J31*'記載例(太陽光)'!$P$23/1000,0)</f>
        <v>0</v>
      </c>
      <c r="AA45" s="58">
        <f>SUM(R45:Z45)</f>
        <v>1.9146662669759756E-2</v>
      </c>
      <c r="AB45" s="59">
        <f t="shared" si="4"/>
        <v>7.1557584802686824E-3</v>
      </c>
      <c r="AD45" s="65">
        <f t="shared" si="5"/>
        <v>19.146662669759756</v>
      </c>
    </row>
    <row r="46" spans="1:30" x14ac:dyDescent="0.25">
      <c r="B46" s="10"/>
      <c r="C46" s="10"/>
      <c r="D46" s="10"/>
      <c r="E46" s="10"/>
      <c r="F46" s="10"/>
      <c r="G46" s="10"/>
      <c r="H46" s="10"/>
      <c r="I46" s="10"/>
      <c r="J46" s="10"/>
      <c r="R46" s="10"/>
      <c r="S46" s="10"/>
      <c r="T46" s="10"/>
      <c r="U46" s="10"/>
      <c r="V46" s="10"/>
      <c r="W46" s="10"/>
      <c r="X46" s="10"/>
      <c r="Y46" s="10"/>
      <c r="Z46" s="10"/>
    </row>
    <row r="47" spans="1:30" x14ac:dyDescent="0.25">
      <c r="A47" s="1" t="s">
        <v>113</v>
      </c>
      <c r="K47" s="22" t="s">
        <v>36</v>
      </c>
      <c r="Q47" s="1" t="s">
        <v>113</v>
      </c>
      <c r="AA47" s="22" t="s">
        <v>36</v>
      </c>
    </row>
    <row r="48" spans="1:30" x14ac:dyDescent="0.25">
      <c r="A48" s="10" t="s">
        <v>11</v>
      </c>
      <c r="B48" s="60">
        <f>B4-B34</f>
        <v>5136.7693724859209</v>
      </c>
      <c r="C48" s="60">
        <f t="shared" ref="C48:J48" si="6">C4-C34</f>
        <v>12582.349500980226</v>
      </c>
      <c r="D48" s="60">
        <f t="shared" si="6"/>
        <v>42812.450366376877</v>
      </c>
      <c r="E48" s="60">
        <f t="shared" si="6"/>
        <v>19226.231303462326</v>
      </c>
      <c r="F48" s="60">
        <f t="shared" si="6"/>
        <v>4869.8559662348689</v>
      </c>
      <c r="G48" s="60">
        <f t="shared" si="6"/>
        <v>18677.252542867569</v>
      </c>
      <c r="H48" s="60">
        <f t="shared" si="6"/>
        <v>7941.2375019215988</v>
      </c>
      <c r="I48" s="60">
        <f t="shared" si="6"/>
        <v>4043.165935613682</v>
      </c>
      <c r="J48" s="61">
        <f t="shared" si="6"/>
        <v>12587.213253383588</v>
      </c>
      <c r="K48" s="52">
        <f>SUM($B48:$J48)</f>
        <v>127876.52574332665</v>
      </c>
      <c r="L48" s="14"/>
      <c r="Q48" s="10" t="s">
        <v>11</v>
      </c>
      <c r="R48" s="60">
        <f>B4-R34</f>
        <v>5136.7693724859209</v>
      </c>
      <c r="S48" s="60">
        <f t="shared" ref="S48:Z48" si="7">C4-S34</f>
        <v>12582.696213370478</v>
      </c>
      <c r="T48" s="60">
        <f t="shared" si="7"/>
        <v>42812.450366376877</v>
      </c>
      <c r="U48" s="60">
        <f t="shared" si="7"/>
        <v>19226.231303462326</v>
      </c>
      <c r="V48" s="60">
        <f t="shared" si="7"/>
        <v>4869.8559662348689</v>
      </c>
      <c r="W48" s="60">
        <f t="shared" si="7"/>
        <v>18677.252542867569</v>
      </c>
      <c r="X48" s="60">
        <f t="shared" si="7"/>
        <v>7941.2375019215988</v>
      </c>
      <c r="Y48" s="60">
        <f t="shared" si="7"/>
        <v>4043.165935613682</v>
      </c>
      <c r="Z48" s="61">
        <f t="shared" si="7"/>
        <v>12587.213253383588</v>
      </c>
      <c r="AA48" s="52">
        <f>SUM($R48:$Z48)</f>
        <v>127876.8724557169</v>
      </c>
      <c r="AB48" s="14"/>
    </row>
    <row r="49" spans="1:29" x14ac:dyDescent="0.25">
      <c r="A49" s="10" t="s">
        <v>12</v>
      </c>
      <c r="B49" s="60">
        <f t="shared" ref="B49:J49" si="8">B5-B35</f>
        <v>4608.0824778761062</v>
      </c>
      <c r="C49" s="60">
        <f t="shared" si="8"/>
        <v>11764.374639170606</v>
      </c>
      <c r="D49" s="60">
        <f t="shared" si="8"/>
        <v>41433.532423196593</v>
      </c>
      <c r="E49" s="60">
        <f t="shared" si="8"/>
        <v>19308.463482688392</v>
      </c>
      <c r="F49" s="60">
        <f t="shared" si="8"/>
        <v>4448.449286955346</v>
      </c>
      <c r="G49" s="60">
        <f t="shared" si="8"/>
        <v>18978.289379788399</v>
      </c>
      <c r="H49" s="60">
        <f t="shared" si="8"/>
        <v>7842.2442813220596</v>
      </c>
      <c r="I49" s="60">
        <f t="shared" si="8"/>
        <v>4136.5137424547283</v>
      </c>
      <c r="J49" s="61">
        <f t="shared" si="8"/>
        <v>13165.972918793903</v>
      </c>
      <c r="K49" s="52">
        <f t="shared" ref="K49:K59" si="9">SUM($B49:$J49)</f>
        <v>125685.92263224615</v>
      </c>
      <c r="L49" s="14"/>
      <c r="Q49" s="10" t="s">
        <v>12</v>
      </c>
      <c r="R49" s="60">
        <f t="shared" ref="R49:Z49" si="10">B5-R35</f>
        <v>4608.0824778761062</v>
      </c>
      <c r="S49" s="60">
        <f t="shared" si="10"/>
        <v>11765.470595916064</v>
      </c>
      <c r="T49" s="60">
        <f t="shared" si="10"/>
        <v>41433.532423196593</v>
      </c>
      <c r="U49" s="60">
        <f t="shared" si="10"/>
        <v>19308.463482688392</v>
      </c>
      <c r="V49" s="60">
        <f t="shared" si="10"/>
        <v>4448.449286955346</v>
      </c>
      <c r="W49" s="60">
        <f t="shared" si="10"/>
        <v>18978.289379788399</v>
      </c>
      <c r="X49" s="60">
        <f t="shared" si="10"/>
        <v>7842.2442813220596</v>
      </c>
      <c r="Y49" s="60">
        <f t="shared" si="10"/>
        <v>4136.5137424547283</v>
      </c>
      <c r="Z49" s="61">
        <f t="shared" si="10"/>
        <v>13165.972918793903</v>
      </c>
      <c r="AA49" s="52">
        <f t="shared" ref="AA49:AA58" si="11">SUM($R49:$Z49)</f>
        <v>125687.01858899159</v>
      </c>
      <c r="AB49" s="14"/>
    </row>
    <row r="50" spans="1:29" x14ac:dyDescent="0.25">
      <c r="A50" s="10" t="s">
        <v>13</v>
      </c>
      <c r="B50" s="60">
        <f t="shared" ref="B50:J50" si="12">B6-B36</f>
        <v>4620.6628801287216</v>
      </c>
      <c r="C50" s="60">
        <f t="shared" si="12"/>
        <v>12571.472663015275</v>
      </c>
      <c r="D50" s="60">
        <f t="shared" si="12"/>
        <v>47467.120916422551</v>
      </c>
      <c r="E50" s="60">
        <f t="shared" si="12"/>
        <v>21487.776232179225</v>
      </c>
      <c r="F50" s="60">
        <f t="shared" si="12"/>
        <v>5089.7190162937504</v>
      </c>
      <c r="G50" s="60">
        <f t="shared" si="12"/>
        <v>21846.573400218898</v>
      </c>
      <c r="H50" s="60">
        <f t="shared" si="12"/>
        <v>8731.2234050730203</v>
      </c>
      <c r="I50" s="60">
        <f t="shared" si="12"/>
        <v>4649.8966800804828</v>
      </c>
      <c r="J50" s="61">
        <f t="shared" si="12"/>
        <v>15038.461365256126</v>
      </c>
      <c r="K50" s="52">
        <f t="shared" si="9"/>
        <v>141502.90655866804</v>
      </c>
      <c r="L50" s="14"/>
      <c r="Q50" s="10" t="s">
        <v>13</v>
      </c>
      <c r="R50" s="60">
        <f t="shared" ref="R50:Z50" si="13">B6-R36</f>
        <v>4620.6628801287216</v>
      </c>
      <c r="S50" s="60">
        <f t="shared" si="13"/>
        <v>12572.99752886309</v>
      </c>
      <c r="T50" s="60">
        <f t="shared" si="13"/>
        <v>47467.120916422551</v>
      </c>
      <c r="U50" s="60">
        <f t="shared" si="13"/>
        <v>21487.776232179225</v>
      </c>
      <c r="V50" s="60">
        <f t="shared" si="13"/>
        <v>5089.7190162937504</v>
      </c>
      <c r="W50" s="60">
        <f t="shared" si="13"/>
        <v>21846.573400218898</v>
      </c>
      <c r="X50" s="60">
        <f t="shared" si="13"/>
        <v>8731.2234050730203</v>
      </c>
      <c r="Y50" s="60">
        <f t="shared" si="13"/>
        <v>4649.8966800804828</v>
      </c>
      <c r="Z50" s="61">
        <f t="shared" si="13"/>
        <v>15038.461365256126</v>
      </c>
      <c r="AA50" s="52">
        <f t="shared" si="11"/>
        <v>141504.43142451587</v>
      </c>
      <c r="AB50" s="14"/>
    </row>
    <row r="51" spans="1:29" x14ac:dyDescent="0.25">
      <c r="A51" s="10" t="s">
        <v>14</v>
      </c>
      <c r="B51" s="60">
        <f t="shared" ref="B51:J51" si="14">B7-B37</f>
        <v>5139.1466273187179</v>
      </c>
      <c r="C51" s="60">
        <f t="shared" si="14"/>
        <v>14720.968315042379</v>
      </c>
      <c r="D51" s="60">
        <f t="shared" si="14"/>
        <v>58859.241985807814</v>
      </c>
      <c r="E51" s="60">
        <f t="shared" si="14"/>
        <v>25236.87</v>
      </c>
      <c r="F51" s="60">
        <f t="shared" si="14"/>
        <v>5984.4279999999999</v>
      </c>
      <c r="G51" s="60">
        <f t="shared" si="14"/>
        <v>27232.29</v>
      </c>
      <c r="H51" s="60">
        <f t="shared" si="14"/>
        <v>10514.220000000001</v>
      </c>
      <c r="I51" s="60">
        <f t="shared" si="14"/>
        <v>5798.9299999999994</v>
      </c>
      <c r="J51" s="61">
        <f t="shared" si="14"/>
        <v>18636.653999999999</v>
      </c>
      <c r="K51" s="52">
        <f t="shared" si="9"/>
        <v>172122.7489281689</v>
      </c>
      <c r="L51" s="14"/>
      <c r="Q51" s="10" t="s">
        <v>14</v>
      </c>
      <c r="R51" s="60">
        <f t="shared" ref="R51:Z51" si="15">B7-R37</f>
        <v>5139.1466273187179</v>
      </c>
      <c r="S51" s="60">
        <f t="shared" si="15"/>
        <v>14722.497804441691</v>
      </c>
      <c r="T51" s="60">
        <f t="shared" si="15"/>
        <v>58859.241985807814</v>
      </c>
      <c r="U51" s="60">
        <f t="shared" si="15"/>
        <v>25236.87</v>
      </c>
      <c r="V51" s="60">
        <f t="shared" si="15"/>
        <v>5984.4279999999999</v>
      </c>
      <c r="W51" s="60">
        <f t="shared" si="15"/>
        <v>27232.29</v>
      </c>
      <c r="X51" s="60">
        <f t="shared" si="15"/>
        <v>10514.220000000001</v>
      </c>
      <c r="Y51" s="60">
        <f t="shared" si="15"/>
        <v>5798.9299999999994</v>
      </c>
      <c r="Z51" s="61">
        <f t="shared" si="15"/>
        <v>18636.653999999999</v>
      </c>
      <c r="AA51" s="52">
        <f t="shared" si="11"/>
        <v>172124.27841756822</v>
      </c>
      <c r="AB51" s="14"/>
    </row>
    <row r="52" spans="1:29" x14ac:dyDescent="0.25">
      <c r="A52" s="10" t="s">
        <v>15</v>
      </c>
      <c r="B52" s="60">
        <f t="shared" ref="B52:J52" si="16">B8-B38</f>
        <v>5227.29</v>
      </c>
      <c r="C52" s="60">
        <f t="shared" si="16"/>
        <v>15005.764723379531</v>
      </c>
      <c r="D52" s="60">
        <f t="shared" si="16"/>
        <v>58857.856</v>
      </c>
      <c r="E52" s="60">
        <f t="shared" si="16"/>
        <v>25236.87</v>
      </c>
      <c r="F52" s="60">
        <f t="shared" si="16"/>
        <v>5984.4279999999999</v>
      </c>
      <c r="G52" s="60">
        <f t="shared" si="16"/>
        <v>27232.29</v>
      </c>
      <c r="H52" s="60">
        <f t="shared" si="16"/>
        <v>10514.220000000001</v>
      </c>
      <c r="I52" s="60">
        <f t="shared" si="16"/>
        <v>5798.9299999999994</v>
      </c>
      <c r="J52" s="61">
        <f t="shared" si="16"/>
        <v>18636.653999999999</v>
      </c>
      <c r="K52" s="52">
        <f t="shared" si="9"/>
        <v>172494.30272337951</v>
      </c>
      <c r="L52" s="14"/>
      <c r="Q52" s="10" t="s">
        <v>15</v>
      </c>
      <c r="R52" s="60">
        <f t="shared" ref="R52:Z52" si="17">B8-R38</f>
        <v>5227.29</v>
      </c>
      <c r="S52" s="60">
        <f t="shared" si="17"/>
        <v>15007.738672337953</v>
      </c>
      <c r="T52" s="60">
        <f t="shared" si="17"/>
        <v>58857.856</v>
      </c>
      <c r="U52" s="60">
        <f t="shared" si="17"/>
        <v>25236.87</v>
      </c>
      <c r="V52" s="60">
        <f t="shared" si="17"/>
        <v>5984.4279999999999</v>
      </c>
      <c r="W52" s="60">
        <f t="shared" si="17"/>
        <v>27232.29</v>
      </c>
      <c r="X52" s="60">
        <f t="shared" si="17"/>
        <v>10514.220000000001</v>
      </c>
      <c r="Y52" s="60">
        <f t="shared" si="17"/>
        <v>5798.9299999999994</v>
      </c>
      <c r="Z52" s="61">
        <f t="shared" si="17"/>
        <v>18636.653999999999</v>
      </c>
      <c r="AA52" s="52">
        <f t="shared" si="11"/>
        <v>172496.27667233796</v>
      </c>
      <c r="AB52" s="14"/>
    </row>
    <row r="53" spans="1:29" x14ac:dyDescent="0.25">
      <c r="A53" s="10" t="s">
        <v>16</v>
      </c>
      <c r="B53" s="60">
        <f t="shared" ref="B53:J53" si="18">B9-B39</f>
        <v>4862.1060274632619</v>
      </c>
      <c r="C53" s="60">
        <f t="shared" si="18"/>
        <v>13236.215530217316</v>
      </c>
      <c r="D53" s="60">
        <f t="shared" si="18"/>
        <v>49767.298669551194</v>
      </c>
      <c r="E53" s="60">
        <f t="shared" si="18"/>
        <v>22697.76146639511</v>
      </c>
      <c r="F53" s="60">
        <f t="shared" si="18"/>
        <v>5295.2961846097905</v>
      </c>
      <c r="G53" s="60">
        <f t="shared" si="18"/>
        <v>22988.977457132434</v>
      </c>
      <c r="H53" s="60">
        <f t="shared" si="18"/>
        <v>9387.8371329746351</v>
      </c>
      <c r="I53" s="60">
        <f t="shared" si="18"/>
        <v>4958.8397384305836</v>
      </c>
      <c r="J53" s="61">
        <f t="shared" si="18"/>
        <v>15997.517683570326</v>
      </c>
      <c r="K53" s="52">
        <f t="shared" si="9"/>
        <v>149191.84989034466</v>
      </c>
      <c r="L53" s="14"/>
      <c r="Q53" s="10" t="s">
        <v>16</v>
      </c>
      <c r="R53" s="60">
        <f t="shared" ref="R53:Z53" si="19">B9-R39</f>
        <v>4862.1060274632619</v>
      </c>
      <c r="S53" s="60">
        <f t="shared" si="19"/>
        <v>13237.45112691338</v>
      </c>
      <c r="T53" s="60">
        <f t="shared" si="19"/>
        <v>49767.298669551194</v>
      </c>
      <c r="U53" s="60">
        <f t="shared" si="19"/>
        <v>22697.76146639511</v>
      </c>
      <c r="V53" s="60">
        <f t="shared" si="19"/>
        <v>5295.2961846097905</v>
      </c>
      <c r="W53" s="60">
        <f t="shared" si="19"/>
        <v>22988.977457132434</v>
      </c>
      <c r="X53" s="60">
        <f t="shared" si="19"/>
        <v>9387.8371329746351</v>
      </c>
      <c r="Y53" s="60">
        <f t="shared" si="19"/>
        <v>4958.8397384305836</v>
      </c>
      <c r="Z53" s="61">
        <f t="shared" si="19"/>
        <v>15997.517683570326</v>
      </c>
      <c r="AA53" s="52">
        <f t="shared" si="11"/>
        <v>149193.08548704072</v>
      </c>
      <c r="AB53" s="14"/>
    </row>
    <row r="54" spans="1:29" x14ac:dyDescent="0.25">
      <c r="A54" s="10" t="s">
        <v>17</v>
      </c>
      <c r="B54" s="60">
        <f t="shared" ref="B54:J54" si="20">B10-B40</f>
        <v>5048.6565567176185</v>
      </c>
      <c r="C54" s="60">
        <f t="shared" si="20"/>
        <v>11996.90853227835</v>
      </c>
      <c r="D54" s="60">
        <f t="shared" si="20"/>
        <v>42609.084439528531</v>
      </c>
      <c r="E54" s="60">
        <f t="shared" si="20"/>
        <v>20048.613095723016</v>
      </c>
      <c r="F54" s="60">
        <f t="shared" si="20"/>
        <v>4704.961178690708</v>
      </c>
      <c r="G54" s="60">
        <f t="shared" si="20"/>
        <v>19599.230974097041</v>
      </c>
      <c r="H54" s="60">
        <f t="shared" si="20"/>
        <v>8074.5883704842427</v>
      </c>
      <c r="I54" s="60">
        <f t="shared" si="20"/>
        <v>4451.5450905432599</v>
      </c>
      <c r="J54" s="61">
        <f t="shared" si="20"/>
        <v>13896.647047627208</v>
      </c>
      <c r="K54" s="52">
        <f t="shared" si="9"/>
        <v>130430.23528568998</v>
      </c>
      <c r="L54" s="14"/>
      <c r="Q54" s="10" t="s">
        <v>17</v>
      </c>
      <c r="R54" s="60">
        <f t="shared" ref="R54:Z54" si="21">B10-R40</f>
        <v>5048.6565567176185</v>
      </c>
      <c r="S54" s="60">
        <f t="shared" si="21"/>
        <v>11997.71308482522</v>
      </c>
      <c r="T54" s="60">
        <f t="shared" si="21"/>
        <v>42609.084439528531</v>
      </c>
      <c r="U54" s="60">
        <f t="shared" si="21"/>
        <v>20048.613095723016</v>
      </c>
      <c r="V54" s="60">
        <f t="shared" si="21"/>
        <v>4704.961178690708</v>
      </c>
      <c r="W54" s="60">
        <f t="shared" si="21"/>
        <v>19599.230974097041</v>
      </c>
      <c r="X54" s="60">
        <f t="shared" si="21"/>
        <v>8074.5883704842427</v>
      </c>
      <c r="Y54" s="60">
        <f t="shared" si="21"/>
        <v>4451.5450905432599</v>
      </c>
      <c r="Z54" s="61">
        <f t="shared" si="21"/>
        <v>13896.647047627208</v>
      </c>
      <c r="AA54" s="52">
        <f t="shared" si="11"/>
        <v>130431.03983823684</v>
      </c>
      <c r="AB54" s="14"/>
    </row>
    <row r="55" spans="1:29" x14ac:dyDescent="0.25">
      <c r="A55" s="10" t="s">
        <v>18</v>
      </c>
      <c r="B55" s="60">
        <f t="shared" ref="B55:J55" si="22">B11-B41</f>
        <v>5728.398278358809</v>
      </c>
      <c r="C55" s="60">
        <f t="shared" si="22"/>
        <v>13435.229583781153</v>
      </c>
      <c r="D55" s="60">
        <f t="shared" si="22"/>
        <v>44678.215346657016</v>
      </c>
      <c r="E55" s="60">
        <f t="shared" si="22"/>
        <v>20285.050610997965</v>
      </c>
      <c r="F55" s="60">
        <f t="shared" si="22"/>
        <v>5163.0066996467103</v>
      </c>
      <c r="G55" s="60">
        <f t="shared" si="22"/>
        <v>19829.725581904411</v>
      </c>
      <c r="H55" s="60">
        <f t="shared" si="22"/>
        <v>8738.2929208301321</v>
      </c>
      <c r="I55" s="60">
        <f t="shared" si="22"/>
        <v>4463.2110663983913</v>
      </c>
      <c r="J55" s="61">
        <f t="shared" si="22"/>
        <v>14443.610709782424</v>
      </c>
      <c r="K55" s="52">
        <f t="shared" si="9"/>
        <v>136764.740798357</v>
      </c>
      <c r="L55" s="14"/>
      <c r="Q55" s="10" t="s">
        <v>18</v>
      </c>
      <c r="R55" s="60">
        <f t="shared" ref="R55:Z55" si="23">B11-R41</f>
        <v>5728.398278358809</v>
      </c>
      <c r="S55" s="60">
        <f t="shared" si="23"/>
        <v>13435.345943793804</v>
      </c>
      <c r="T55" s="60">
        <f t="shared" si="23"/>
        <v>44678.215346657016</v>
      </c>
      <c r="U55" s="60">
        <f t="shared" si="23"/>
        <v>20285.050610997965</v>
      </c>
      <c r="V55" s="60">
        <f t="shared" si="23"/>
        <v>5163.0066996467103</v>
      </c>
      <c r="W55" s="60">
        <f t="shared" si="23"/>
        <v>19829.725581904411</v>
      </c>
      <c r="X55" s="60">
        <f t="shared" si="23"/>
        <v>8738.2929208301321</v>
      </c>
      <c r="Y55" s="60">
        <f t="shared" si="23"/>
        <v>4463.2110663983913</v>
      </c>
      <c r="Z55" s="61">
        <f t="shared" si="23"/>
        <v>14443.610709782424</v>
      </c>
      <c r="AA55" s="52">
        <f t="shared" si="11"/>
        <v>136764.85715836965</v>
      </c>
      <c r="AB55" s="14"/>
    </row>
    <row r="56" spans="1:29" x14ac:dyDescent="0.25">
      <c r="A56" s="10" t="s">
        <v>19</v>
      </c>
      <c r="B56" s="60">
        <f t="shared" ref="B56:J56" si="24">B12-B42</f>
        <v>6044.6931617055507</v>
      </c>
      <c r="C56" s="60">
        <f t="shared" si="24"/>
        <v>14646.563467992706</v>
      </c>
      <c r="D56" s="60">
        <f t="shared" si="24"/>
        <v>47832.678391238689</v>
      </c>
      <c r="E56" s="60">
        <f t="shared" si="24"/>
        <v>22194.049368635438</v>
      </c>
      <c r="F56" s="60">
        <f t="shared" si="24"/>
        <v>5807.9744095831966</v>
      </c>
      <c r="G56" s="60">
        <f t="shared" si="24"/>
        <v>23339.688821597956</v>
      </c>
      <c r="H56" s="60">
        <f t="shared" si="24"/>
        <v>10212.170684089162</v>
      </c>
      <c r="I56" s="60">
        <f t="shared" si="24"/>
        <v>5343.8869416498992</v>
      </c>
      <c r="J56" s="61">
        <f t="shared" si="24"/>
        <v>16928.481238307351</v>
      </c>
      <c r="K56" s="52">
        <f t="shared" si="9"/>
        <v>152350.18648479992</v>
      </c>
      <c r="L56" s="14"/>
      <c r="Q56" s="10" t="s">
        <v>19</v>
      </c>
      <c r="R56" s="60">
        <f t="shared" ref="R56:Z56" si="25">B12-R42</f>
        <v>6044.6931617055507</v>
      </c>
      <c r="S56" s="60">
        <f t="shared" si="25"/>
        <v>14646.627869819029</v>
      </c>
      <c r="T56" s="60">
        <f t="shared" si="25"/>
        <v>47832.678391238689</v>
      </c>
      <c r="U56" s="60">
        <f t="shared" si="25"/>
        <v>22194.049368635438</v>
      </c>
      <c r="V56" s="60">
        <f t="shared" si="25"/>
        <v>5807.9744095831966</v>
      </c>
      <c r="W56" s="60">
        <f t="shared" si="25"/>
        <v>23339.688821597956</v>
      </c>
      <c r="X56" s="60">
        <f t="shared" si="25"/>
        <v>10212.170684089162</v>
      </c>
      <c r="Y56" s="60">
        <f t="shared" si="25"/>
        <v>5343.8869416498992</v>
      </c>
      <c r="Z56" s="61">
        <f t="shared" si="25"/>
        <v>16928.481238307351</v>
      </c>
      <c r="AA56" s="52">
        <f t="shared" si="11"/>
        <v>152350.25088662625</v>
      </c>
      <c r="AB56" s="14"/>
    </row>
    <row r="57" spans="1:29" x14ac:dyDescent="0.25">
      <c r="A57" s="10" t="s">
        <v>20</v>
      </c>
      <c r="B57" s="60">
        <f t="shared" ref="B57:J57" si="26">B13-B43</f>
        <v>6258.68</v>
      </c>
      <c r="C57" s="60">
        <f t="shared" si="26"/>
        <v>15365.977932068165</v>
      </c>
      <c r="D57" s="60">
        <f t="shared" si="26"/>
        <v>52274.129114873052</v>
      </c>
      <c r="E57" s="60">
        <f t="shared" si="26"/>
        <v>24075.250468431772</v>
      </c>
      <c r="F57" s="60">
        <f t="shared" si="26"/>
        <v>6327.1080000000002</v>
      </c>
      <c r="G57" s="60">
        <f t="shared" si="26"/>
        <v>25016.74407150675</v>
      </c>
      <c r="H57" s="60">
        <f t="shared" si="26"/>
        <v>10453.604150653344</v>
      </c>
      <c r="I57" s="60">
        <f t="shared" si="26"/>
        <v>5343.8869416498992</v>
      </c>
      <c r="J57" s="61">
        <f t="shared" si="26"/>
        <v>17666.392912283707</v>
      </c>
      <c r="K57" s="52">
        <f t="shared" si="9"/>
        <v>162781.77359146668</v>
      </c>
      <c r="L57" s="14"/>
      <c r="Q57" s="10" t="s">
        <v>20</v>
      </c>
      <c r="R57" s="60">
        <f t="shared" ref="R57:Z57" si="27">B13-R43</f>
        <v>6258.68</v>
      </c>
      <c r="S57" s="60">
        <f t="shared" si="27"/>
        <v>15366.330793206816</v>
      </c>
      <c r="T57" s="60">
        <f t="shared" si="27"/>
        <v>52274.129114873052</v>
      </c>
      <c r="U57" s="60">
        <f t="shared" si="27"/>
        <v>24075.250468431772</v>
      </c>
      <c r="V57" s="60">
        <f t="shared" si="27"/>
        <v>6327.1080000000002</v>
      </c>
      <c r="W57" s="60">
        <f t="shared" si="27"/>
        <v>25016.74407150675</v>
      </c>
      <c r="X57" s="60">
        <f t="shared" si="27"/>
        <v>10453.604150653344</v>
      </c>
      <c r="Y57" s="60">
        <f t="shared" si="27"/>
        <v>5343.8869416498992</v>
      </c>
      <c r="Z57" s="61">
        <f t="shared" si="27"/>
        <v>17666.392912283707</v>
      </c>
      <c r="AA57" s="52">
        <f t="shared" si="11"/>
        <v>162782.12645260536</v>
      </c>
      <c r="AB57" s="14"/>
    </row>
    <row r="58" spans="1:29" x14ac:dyDescent="0.25">
      <c r="A58" s="10" t="s">
        <v>21</v>
      </c>
      <c r="B58" s="60">
        <f t="shared" ref="B58:J58" si="28">B14-B44</f>
        <v>6220.9187932421564</v>
      </c>
      <c r="C58" s="60">
        <f t="shared" si="28"/>
        <v>15321.759610182497</v>
      </c>
      <c r="D58" s="60">
        <f t="shared" si="28"/>
        <v>52274.771108322813</v>
      </c>
      <c r="E58" s="60">
        <f t="shared" si="28"/>
        <v>24075.250468431772</v>
      </c>
      <c r="F58" s="60">
        <f t="shared" si="28"/>
        <v>6327.1080000000002</v>
      </c>
      <c r="G58" s="60">
        <f t="shared" si="28"/>
        <v>25016.74407150675</v>
      </c>
      <c r="H58" s="60">
        <f t="shared" si="28"/>
        <v>10453.604150653344</v>
      </c>
      <c r="I58" s="60">
        <f t="shared" si="28"/>
        <v>5343.8869416498992</v>
      </c>
      <c r="J58" s="61">
        <f t="shared" si="28"/>
        <v>17666.392912283707</v>
      </c>
      <c r="K58" s="52">
        <f t="shared" si="9"/>
        <v>162700.43605627294</v>
      </c>
      <c r="L58" s="14"/>
      <c r="Q58" s="10" t="s">
        <v>21</v>
      </c>
      <c r="R58" s="60">
        <f t="shared" ref="R58:Z58" si="29">B14-R44</f>
        <v>6220.9187932421564</v>
      </c>
      <c r="S58" s="60">
        <f t="shared" si="29"/>
        <v>15321.868251832333</v>
      </c>
      <c r="T58" s="60">
        <f t="shared" si="29"/>
        <v>52274.771108322813</v>
      </c>
      <c r="U58" s="60">
        <f t="shared" si="29"/>
        <v>24075.250468431772</v>
      </c>
      <c r="V58" s="60">
        <f t="shared" si="29"/>
        <v>6327.1080000000002</v>
      </c>
      <c r="W58" s="60">
        <f t="shared" si="29"/>
        <v>25016.74407150675</v>
      </c>
      <c r="X58" s="60">
        <f t="shared" si="29"/>
        <v>10453.604150653344</v>
      </c>
      <c r="Y58" s="60">
        <f t="shared" si="29"/>
        <v>5343.8869416498992</v>
      </c>
      <c r="Z58" s="61">
        <f t="shared" si="29"/>
        <v>17666.392912283707</v>
      </c>
      <c r="AA58" s="52">
        <f t="shared" si="11"/>
        <v>162700.54469792277</v>
      </c>
      <c r="AB58" s="14"/>
    </row>
    <row r="59" spans="1:29" x14ac:dyDescent="0.25">
      <c r="A59" s="10" t="s">
        <v>22</v>
      </c>
      <c r="B59" s="60">
        <f t="shared" ref="B59:J59" si="30">B15-B45</f>
        <v>5841.6918986323408</v>
      </c>
      <c r="C59" s="60">
        <f t="shared" si="30"/>
        <v>14199.280083487633</v>
      </c>
      <c r="D59" s="60">
        <f t="shared" si="30"/>
        <v>48068.984781029038</v>
      </c>
      <c r="E59" s="60">
        <f t="shared" si="30"/>
        <v>21806.455926680246</v>
      </c>
      <c r="F59" s="60">
        <f t="shared" si="30"/>
        <v>5676.0304831174344</v>
      </c>
      <c r="G59" s="60">
        <f t="shared" si="30"/>
        <v>21825.705698650127</v>
      </c>
      <c r="H59" s="60">
        <f t="shared" si="30"/>
        <v>9404.0173328209057</v>
      </c>
      <c r="I59" s="60">
        <f t="shared" si="30"/>
        <v>4754.9104627766601</v>
      </c>
      <c r="J59" s="61">
        <f t="shared" si="30"/>
        <v>15315.62796505054</v>
      </c>
      <c r="K59" s="52">
        <f t="shared" si="9"/>
        <v>146892.70463224492</v>
      </c>
      <c r="L59" s="14"/>
      <c r="Q59" s="10" t="s">
        <v>22</v>
      </c>
      <c r="R59" s="60">
        <f t="shared" ref="R59:Z59" si="31">B15-R45</f>
        <v>5841.6918986323408</v>
      </c>
      <c r="S59" s="60">
        <f t="shared" si="31"/>
        <v>14199.452403451662</v>
      </c>
      <c r="T59" s="60">
        <f t="shared" si="31"/>
        <v>48068.984781029038</v>
      </c>
      <c r="U59" s="60">
        <f t="shared" si="31"/>
        <v>21806.455926680246</v>
      </c>
      <c r="V59" s="60">
        <f t="shared" si="31"/>
        <v>5676.0304831174344</v>
      </c>
      <c r="W59" s="60">
        <f t="shared" si="31"/>
        <v>21825.705698650127</v>
      </c>
      <c r="X59" s="60">
        <f t="shared" si="31"/>
        <v>9404.0173328209057</v>
      </c>
      <c r="Y59" s="60">
        <f t="shared" si="31"/>
        <v>4754.9104627766601</v>
      </c>
      <c r="Z59" s="61">
        <f t="shared" si="31"/>
        <v>15315.62796505054</v>
      </c>
      <c r="AA59" s="52">
        <f>SUM($R59:$Z59)</f>
        <v>146892.87695220896</v>
      </c>
      <c r="AB59" s="14"/>
    </row>
    <row r="61" spans="1:29" x14ac:dyDescent="0.25">
      <c r="A61" s="18" t="s">
        <v>108</v>
      </c>
      <c r="B61" s="68">
        <f>$B$17-MIN($K$34:$K$45)</f>
        <v>176317.22499903175</v>
      </c>
      <c r="C61" s="19"/>
      <c r="D61" s="19"/>
      <c r="E61" s="19"/>
      <c r="F61" s="19"/>
      <c r="G61" s="19"/>
      <c r="H61" s="19"/>
      <c r="I61" s="19"/>
      <c r="J61" s="19"/>
      <c r="L61" s="14"/>
      <c r="M61" s="14"/>
      <c r="O61" s="16"/>
      <c r="Q61" s="18" t="s">
        <v>108</v>
      </c>
      <c r="R61" s="68">
        <f>$B$17-MIN($AA$34:$AA$45)</f>
        <v>176317.28940085808</v>
      </c>
      <c r="S61" s="19"/>
      <c r="T61" s="19"/>
      <c r="U61" s="19"/>
      <c r="V61" s="19"/>
      <c r="W61" s="19"/>
      <c r="X61" s="19"/>
      <c r="Y61" s="19"/>
      <c r="Z61" s="19"/>
      <c r="AB61" s="14"/>
      <c r="AC61" s="14"/>
    </row>
    <row r="63" spans="1:29" x14ac:dyDescent="0.25">
      <c r="A63" s="1" t="s">
        <v>109</v>
      </c>
      <c r="B63" s="21" t="s">
        <v>36</v>
      </c>
      <c r="Q63" s="1" t="s">
        <v>109</v>
      </c>
      <c r="R63" s="21" t="s">
        <v>36</v>
      </c>
    </row>
    <row r="64" spans="1:29" x14ac:dyDescent="0.25">
      <c r="A64" s="10" t="s">
        <v>11</v>
      </c>
      <c r="B64" s="64">
        <f t="shared" ref="B64:B75" si="32">$B$61-K48</f>
        <v>48440.699255705098</v>
      </c>
      <c r="L64" s="14"/>
      <c r="M64" s="14"/>
      <c r="O64" s="16"/>
      <c r="Q64" s="10" t="s">
        <v>11</v>
      </c>
      <c r="R64" s="64">
        <f>$R$61-AA48</f>
        <v>48440.416945141173</v>
      </c>
      <c r="AB64" s="14"/>
      <c r="AC64" s="14"/>
    </row>
    <row r="65" spans="1:29" x14ac:dyDescent="0.25">
      <c r="A65" s="10" t="s">
        <v>12</v>
      </c>
      <c r="B65" s="60">
        <f t="shared" si="32"/>
        <v>50631.302366785603</v>
      </c>
      <c r="L65" s="14"/>
      <c r="M65" s="14"/>
      <c r="O65" s="16"/>
      <c r="Q65" s="10" t="s">
        <v>12</v>
      </c>
      <c r="R65" s="64">
        <f>$R$61-AA49</f>
        <v>50630.270811866489</v>
      </c>
      <c r="AB65" s="14"/>
      <c r="AC65" s="14"/>
    </row>
    <row r="66" spans="1:29" x14ac:dyDescent="0.25">
      <c r="A66" s="10" t="s">
        <v>13</v>
      </c>
      <c r="B66" s="60">
        <f t="shared" si="32"/>
        <v>34814.318440363713</v>
      </c>
      <c r="L66" s="14"/>
      <c r="M66" s="14"/>
      <c r="O66" s="16"/>
      <c r="Q66" s="10" t="s">
        <v>13</v>
      </c>
      <c r="R66" s="64">
        <f t="shared" ref="R66:R74" si="33">$R$61-AA50</f>
        <v>34812.857976342202</v>
      </c>
      <c r="AB66" s="14"/>
      <c r="AC66" s="14"/>
    </row>
    <row r="67" spans="1:29" x14ac:dyDescent="0.25">
      <c r="A67" s="10" t="s">
        <v>14</v>
      </c>
      <c r="B67" s="60">
        <f t="shared" si="32"/>
        <v>4194.4760708628455</v>
      </c>
      <c r="L67" s="14"/>
      <c r="M67" s="14"/>
      <c r="O67" s="16"/>
      <c r="Q67" s="10" t="s">
        <v>14</v>
      </c>
      <c r="R67" s="64">
        <f t="shared" si="33"/>
        <v>4193.0109832898597</v>
      </c>
      <c r="AB67" s="14"/>
      <c r="AC67" s="14"/>
    </row>
    <row r="68" spans="1:29" x14ac:dyDescent="0.25">
      <c r="A68" s="10" t="s">
        <v>15</v>
      </c>
      <c r="B68" s="60">
        <f t="shared" si="32"/>
        <v>3822.9222756522358</v>
      </c>
      <c r="L68" s="14"/>
      <c r="M68" s="14"/>
      <c r="O68" s="16"/>
      <c r="Q68" s="10" t="s">
        <v>15</v>
      </c>
      <c r="R68" s="64">
        <f t="shared" si="33"/>
        <v>3821.0127285201161</v>
      </c>
      <c r="AB68" s="14"/>
      <c r="AC68" s="14"/>
    </row>
    <row r="69" spans="1:29" x14ac:dyDescent="0.25">
      <c r="A69" s="10" t="s">
        <v>16</v>
      </c>
      <c r="B69" s="60">
        <f t="shared" si="32"/>
        <v>27125.375108687091</v>
      </c>
      <c r="L69" s="14"/>
      <c r="M69" s="14"/>
      <c r="O69" s="16"/>
      <c r="Q69" s="10" t="s">
        <v>16</v>
      </c>
      <c r="R69" s="64">
        <f t="shared" si="33"/>
        <v>27124.203913817357</v>
      </c>
      <c r="AB69" s="14"/>
      <c r="AC69" s="14"/>
    </row>
    <row r="70" spans="1:29" x14ac:dyDescent="0.25">
      <c r="A70" s="10" t="s">
        <v>17</v>
      </c>
      <c r="B70" s="60">
        <f t="shared" si="32"/>
        <v>45886.989713341769</v>
      </c>
      <c r="L70" s="14"/>
      <c r="M70" s="14"/>
      <c r="O70" s="16"/>
      <c r="Q70" s="10" t="s">
        <v>17</v>
      </c>
      <c r="R70" s="64">
        <f t="shared" si="33"/>
        <v>45886.249562621233</v>
      </c>
      <c r="AB70" s="14"/>
      <c r="AC70" s="14"/>
    </row>
    <row r="71" spans="1:29" x14ac:dyDescent="0.25">
      <c r="A71" s="10" t="s">
        <v>18</v>
      </c>
      <c r="B71" s="60">
        <f t="shared" si="32"/>
        <v>39552.484200674749</v>
      </c>
      <c r="L71" s="14"/>
      <c r="M71" s="14"/>
      <c r="O71" s="16"/>
      <c r="Q71" s="10" t="s">
        <v>18</v>
      </c>
      <c r="R71" s="64">
        <f t="shared" si="33"/>
        <v>39552.43224248843</v>
      </c>
      <c r="AB71" s="14"/>
      <c r="AC71" s="14"/>
    </row>
    <row r="72" spans="1:29" x14ac:dyDescent="0.25">
      <c r="A72" s="10" t="s">
        <v>19</v>
      </c>
      <c r="B72" s="60">
        <f t="shared" si="32"/>
        <v>23967.038514231826</v>
      </c>
      <c r="L72" s="14"/>
      <c r="M72" s="14"/>
      <c r="O72" s="16"/>
      <c r="Q72" s="10" t="s">
        <v>19</v>
      </c>
      <c r="R72" s="64">
        <f t="shared" si="33"/>
        <v>23967.038514231826</v>
      </c>
      <c r="AB72" s="14"/>
      <c r="AC72" s="14"/>
    </row>
    <row r="73" spans="1:29" x14ac:dyDescent="0.25">
      <c r="A73" s="10" t="s">
        <v>20</v>
      </c>
      <c r="B73" s="60">
        <f t="shared" si="32"/>
        <v>13535.451407565066</v>
      </c>
      <c r="L73" s="14"/>
      <c r="M73" s="14"/>
      <c r="O73" s="16"/>
      <c r="Q73" s="10" t="s">
        <v>20</v>
      </c>
      <c r="R73" s="64">
        <f t="shared" si="33"/>
        <v>13535.162948252721</v>
      </c>
      <c r="AB73" s="14"/>
      <c r="AC73" s="14"/>
    </row>
    <row r="74" spans="1:29" x14ac:dyDescent="0.25">
      <c r="A74" s="10" t="s">
        <v>21</v>
      </c>
      <c r="B74" s="60">
        <f t="shared" si="32"/>
        <v>13616.788942758809</v>
      </c>
      <c r="L74" s="14"/>
      <c r="M74" s="14"/>
      <c r="O74" s="16"/>
      <c r="Q74" s="10" t="s">
        <v>21</v>
      </c>
      <c r="R74" s="64">
        <f t="shared" si="33"/>
        <v>13616.744702935306</v>
      </c>
      <c r="AB74" s="14"/>
      <c r="AC74" s="14"/>
    </row>
    <row r="75" spans="1:29" x14ac:dyDescent="0.25">
      <c r="A75" s="10" t="s">
        <v>22</v>
      </c>
      <c r="B75" s="60">
        <f t="shared" si="32"/>
        <v>29424.520366786834</v>
      </c>
      <c r="L75" s="14"/>
      <c r="M75" s="14"/>
      <c r="O75" s="16"/>
      <c r="Q75" s="10" t="s">
        <v>22</v>
      </c>
      <c r="R75" s="64">
        <f>$R$61-AA59</f>
        <v>29424.41244864912</v>
      </c>
      <c r="AB75" s="14"/>
      <c r="AC75" s="14"/>
    </row>
    <row r="76" spans="1:29" x14ac:dyDescent="0.25">
      <c r="A76" s="13" t="s">
        <v>37</v>
      </c>
      <c r="B76" s="69">
        <f>SUM($B$64:$B$75)/$B$61</f>
        <v>1.9000546694473861</v>
      </c>
      <c r="Q76" s="13" t="s">
        <v>37</v>
      </c>
      <c r="R76" s="69">
        <f>SUM($R$64:$R$75)/$R$61</f>
        <v>1.9000054669427417</v>
      </c>
    </row>
    <row r="78" spans="1:29" x14ac:dyDescent="0.25">
      <c r="A78" s="1" t="s">
        <v>110</v>
      </c>
      <c r="B78" s="63">
        <f>(SUM($B$64:$B$75)-$D$79*$B$61)/(12-$D$79)</f>
        <v>0.9543727975601497</v>
      </c>
      <c r="D78" s="1" t="s">
        <v>39</v>
      </c>
      <c r="Q78" s="1" t="s">
        <v>110</v>
      </c>
      <c r="R78" s="63">
        <f>(SUM($R$64:$R$75)-$T$79*$R$61)/(12-$T$79)</f>
        <v>9.5437279756014973E-2</v>
      </c>
      <c r="T78" s="1" t="s">
        <v>39</v>
      </c>
    </row>
    <row r="79" spans="1:29" x14ac:dyDescent="0.25">
      <c r="A79" s="1" t="s">
        <v>38</v>
      </c>
      <c r="D79" s="70">
        <f>'計算用(太陽光)'!D79</f>
        <v>1.9</v>
      </c>
      <c r="Q79" s="1" t="s">
        <v>38</v>
      </c>
      <c r="T79" s="70">
        <f>'計算用(太陽光)'!T79</f>
        <v>1.9</v>
      </c>
    </row>
    <row r="80" spans="1:29" ht="16.5" thickBot="1" x14ac:dyDescent="0.3"/>
    <row r="81" spans="1:22" ht="16.5" thickBot="1" x14ac:dyDescent="0.3">
      <c r="A81" s="1" t="s">
        <v>111</v>
      </c>
      <c r="B81" s="104">
        <f>'記載例(太陽光)'!E15*B83</f>
        <v>1025.9303823638145</v>
      </c>
      <c r="F81" s="14"/>
      <c r="Q81" s="1" t="s">
        <v>111</v>
      </c>
      <c r="R81" s="102">
        <f>AVERAGE('記載例(太陽光)'!E23:P23)*B83</f>
        <v>102.59303823638146</v>
      </c>
      <c r="V81" s="14"/>
    </row>
    <row r="82" spans="1:22" ht="16.5" thickBot="1" x14ac:dyDescent="0.3">
      <c r="A82" s="84" t="s">
        <v>130</v>
      </c>
      <c r="B82" s="101">
        <f>(MIN($K$34:$K$45)+$B$78)*1000</f>
        <v>1025.9303823628366</v>
      </c>
      <c r="Q82" s="84" t="s">
        <v>130</v>
      </c>
      <c r="R82" s="103">
        <f>(MIN($AA$34:$AA$45)+$R$78)*1000</f>
        <v>102.59303823628366</v>
      </c>
    </row>
    <row r="83" spans="1:22" ht="16.5" thickBot="1" x14ac:dyDescent="0.3">
      <c r="A83" s="1" t="s">
        <v>112</v>
      </c>
      <c r="B83" s="87">
        <f>VLOOKUP('記載例(太陽光)'!$E$13,$B$88:$C$96,2,FALSE)</f>
        <v>0.10259303823638145</v>
      </c>
      <c r="Q83" s="1" t="s">
        <v>112</v>
      </c>
      <c r="R83" s="94"/>
      <c r="S83" s="1" t="s">
        <v>79</v>
      </c>
    </row>
    <row r="84" spans="1:22" x14ac:dyDescent="0.25">
      <c r="A84" s="84" t="s">
        <v>130</v>
      </c>
      <c r="B84" s="93">
        <f>B82/'記載例(太陽光)'!E15</f>
        <v>0.10259303823628366</v>
      </c>
      <c r="Q84" s="84" t="s">
        <v>130</v>
      </c>
      <c r="R84" s="89" t="e">
        <f>R82/'記載例(太陽光)'!U15</f>
        <v>#DIV/0!</v>
      </c>
      <c r="S84" s="99" t="s">
        <v>79</v>
      </c>
    </row>
    <row r="87" spans="1:22" x14ac:dyDescent="0.25">
      <c r="C87" s="18" t="s">
        <v>131</v>
      </c>
    </row>
    <row r="88" spans="1:22" x14ac:dyDescent="0.25">
      <c r="B88" s="11" t="s">
        <v>26</v>
      </c>
      <c r="C88" s="86">
        <v>3.7533349434104302E-2</v>
      </c>
    </row>
    <row r="89" spans="1:22" x14ac:dyDescent="0.25">
      <c r="B89" s="11" t="s">
        <v>27</v>
      </c>
      <c r="C89" s="86">
        <v>0.10259303823638145</v>
      </c>
    </row>
    <row r="90" spans="1:22" x14ac:dyDescent="0.25">
      <c r="B90" s="11" t="s">
        <v>28</v>
      </c>
      <c r="C90" s="86">
        <v>9.8218856242748606E-2</v>
      </c>
    </row>
    <row r="91" spans="1:22" x14ac:dyDescent="0.25">
      <c r="B91" s="11" t="s">
        <v>29</v>
      </c>
      <c r="C91" s="86">
        <v>0.13240537707682046</v>
      </c>
    </row>
    <row r="92" spans="1:22" x14ac:dyDescent="0.25">
      <c r="B92" s="11" t="s">
        <v>30</v>
      </c>
      <c r="C92" s="86">
        <v>0.16407565419004261</v>
      </c>
    </row>
    <row r="93" spans="1:22" x14ac:dyDescent="0.25">
      <c r="B93" s="11" t="s">
        <v>31</v>
      </c>
      <c r="C93" s="86">
        <v>0.12902763401002926</v>
      </c>
    </row>
    <row r="94" spans="1:22" x14ac:dyDescent="0.25">
      <c r="B94" s="11" t="s">
        <v>32</v>
      </c>
      <c r="C94" s="86">
        <v>0.13309429285737598</v>
      </c>
    </row>
    <row r="95" spans="1:22" x14ac:dyDescent="0.25">
      <c r="B95" s="11" t="s">
        <v>33</v>
      </c>
      <c r="C95" s="86">
        <v>0.16502459323303867</v>
      </c>
    </row>
    <row r="96" spans="1:22" x14ac:dyDescent="0.25">
      <c r="B96" s="11" t="s">
        <v>34</v>
      </c>
      <c r="C96" s="86">
        <v>5.3086249396217575E-2</v>
      </c>
    </row>
  </sheetData>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8" tint="0.59999389629810485"/>
  </sheetPr>
  <dimension ref="A1:AD96"/>
  <sheetViews>
    <sheetView zoomScale="70" zoomScaleNormal="70" workbookViewId="0">
      <selection activeCell="V17" sqref="V17"/>
    </sheetView>
  </sheetViews>
  <sheetFormatPr defaultColWidth="9" defaultRowHeight="15.75" x14ac:dyDescent="0.25"/>
  <cols>
    <col min="1" max="1" width="29.125" style="1" customWidth="1"/>
    <col min="2" max="2" width="11.25" style="1" customWidth="1"/>
    <col min="3" max="3" width="9.75" style="1" customWidth="1"/>
    <col min="4" max="4" width="13.375" style="1" bestFit="1" customWidth="1"/>
    <col min="5" max="10" width="9.75" style="1" bestFit="1" customWidth="1"/>
    <col min="11" max="11" width="10.75" style="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bestFit="1" customWidth="1"/>
    <col min="18" max="18" width="10.5" style="1" customWidth="1"/>
    <col min="19" max="26" width="9.625" style="1" customWidth="1"/>
    <col min="27" max="27" width="10.25" style="1" bestFit="1" customWidth="1"/>
    <col min="28" max="28" width="10.5" style="1" bestFit="1" customWidth="1"/>
    <col min="29" max="16384" width="9" style="1"/>
  </cols>
  <sheetData>
    <row r="1" spans="1:13" x14ac:dyDescent="0.25">
      <c r="A1" s="36"/>
      <c r="J1" s="10" t="s">
        <v>35</v>
      </c>
      <c r="L1" s="8"/>
      <c r="M1" s="9" t="s">
        <v>74</v>
      </c>
    </row>
    <row r="2" spans="1:13" x14ac:dyDescent="0.25">
      <c r="B2" s="11" t="s">
        <v>26</v>
      </c>
      <c r="C2" s="11" t="s">
        <v>27</v>
      </c>
      <c r="D2" s="11" t="s">
        <v>28</v>
      </c>
      <c r="E2" s="11" t="s">
        <v>29</v>
      </c>
      <c r="F2" s="11" t="s">
        <v>30</v>
      </c>
      <c r="G2" s="11" t="s">
        <v>31</v>
      </c>
      <c r="H2" s="11" t="s">
        <v>32</v>
      </c>
      <c r="I2" s="11" t="s">
        <v>33</v>
      </c>
      <c r="J2" s="11" t="s">
        <v>34</v>
      </c>
    </row>
    <row r="3" spans="1:13" x14ac:dyDescent="0.25">
      <c r="A3" s="1" t="s">
        <v>107</v>
      </c>
    </row>
    <row r="4" spans="1:13" x14ac:dyDescent="0.25">
      <c r="A4" s="10" t="s">
        <v>11</v>
      </c>
      <c r="B4" s="67">
        <f>'計算用(記載例太陽光)'!B4</f>
        <v>5136.7693724859209</v>
      </c>
      <c r="C4" s="67">
        <f>'計算用(記載例太陽光)'!C4</f>
        <v>12582.734736969396</v>
      </c>
      <c r="D4" s="67">
        <f>'計算用(記載例太陽光)'!D4</f>
        <v>42812.450366376877</v>
      </c>
      <c r="E4" s="67">
        <f>'計算用(記載例太陽光)'!E4</f>
        <v>19226.231303462326</v>
      </c>
      <c r="F4" s="67">
        <f>'計算用(記載例太陽光)'!F4</f>
        <v>4869.8559662348689</v>
      </c>
      <c r="G4" s="67">
        <f>'計算用(記載例太陽光)'!G4</f>
        <v>18677.252542867569</v>
      </c>
      <c r="H4" s="67">
        <f>'計算用(記載例太陽光)'!H4</f>
        <v>7941.2375019215988</v>
      </c>
      <c r="I4" s="67">
        <f>'計算用(記載例太陽光)'!I4</f>
        <v>4043.165935613682</v>
      </c>
      <c r="J4" s="67">
        <f>'計算用(記載例太陽光)'!J4</f>
        <v>12587.213253383588</v>
      </c>
    </row>
    <row r="5" spans="1:13" x14ac:dyDescent="0.25">
      <c r="A5" s="10" t="s">
        <v>12</v>
      </c>
      <c r="B5" s="67">
        <f>'計算用(記載例太陽光)'!B5</f>
        <v>4608.0824778761062</v>
      </c>
      <c r="C5" s="67">
        <f>'計算用(記載例太陽光)'!C5</f>
        <v>11765.592368887781</v>
      </c>
      <c r="D5" s="67">
        <f>'計算用(記載例太陽光)'!D5</f>
        <v>41433.532423196593</v>
      </c>
      <c r="E5" s="67">
        <f>'計算用(記載例太陽光)'!E5</f>
        <v>19308.463482688392</v>
      </c>
      <c r="F5" s="67">
        <f>'計算用(記載例太陽光)'!F5</f>
        <v>4448.449286955346</v>
      </c>
      <c r="G5" s="67">
        <f>'計算用(記載例太陽光)'!G5</f>
        <v>18978.289379788399</v>
      </c>
      <c r="H5" s="67">
        <f>'計算用(記載例太陽光)'!H5</f>
        <v>7842.2442813220596</v>
      </c>
      <c r="I5" s="67">
        <f>'計算用(記載例太陽光)'!I5</f>
        <v>4136.5137424547283</v>
      </c>
      <c r="J5" s="67">
        <f>'計算用(記載例太陽光)'!J5</f>
        <v>13165.972918793903</v>
      </c>
    </row>
    <row r="6" spans="1:13" x14ac:dyDescent="0.25">
      <c r="A6" s="10" t="s">
        <v>13</v>
      </c>
      <c r="B6" s="67">
        <f>'計算用(記載例太陽光)'!B6</f>
        <v>4620.6628801287216</v>
      </c>
      <c r="C6" s="67">
        <f>'計算用(記載例太陽光)'!C6</f>
        <v>12573.166958401736</v>
      </c>
      <c r="D6" s="67">
        <f>'計算用(記載例太陽光)'!D6</f>
        <v>47467.120916422551</v>
      </c>
      <c r="E6" s="67">
        <f>'計算用(記載例太陽光)'!E6</f>
        <v>21487.776232179225</v>
      </c>
      <c r="F6" s="67">
        <f>'計算用(記載例太陽光)'!F6</f>
        <v>5089.7190162937504</v>
      </c>
      <c r="G6" s="67">
        <f>'計算用(記載例太陽光)'!G6</f>
        <v>21846.573400218898</v>
      </c>
      <c r="H6" s="67">
        <f>'計算用(記載例太陽光)'!H6</f>
        <v>8731.2234050730203</v>
      </c>
      <c r="I6" s="67">
        <f>'計算用(記載例太陽光)'!I6</f>
        <v>4649.8966800804828</v>
      </c>
      <c r="J6" s="67">
        <f>'計算用(記載例太陽光)'!J6</f>
        <v>15038.461365256126</v>
      </c>
    </row>
    <row r="7" spans="1:13" x14ac:dyDescent="0.25">
      <c r="A7" s="10" t="s">
        <v>14</v>
      </c>
      <c r="B7" s="67">
        <f>'計算用(記載例太陽光)'!B7</f>
        <v>5139.1466273187179</v>
      </c>
      <c r="C7" s="67">
        <f>'計算用(記載例太陽光)'!C7</f>
        <v>14722.667747708281</v>
      </c>
      <c r="D7" s="67">
        <f>'計算用(記載例太陽光)'!D7</f>
        <v>58859.241985807814</v>
      </c>
      <c r="E7" s="67">
        <f>'計算用(記載例太陽光)'!E7</f>
        <v>25236.87</v>
      </c>
      <c r="F7" s="67">
        <f>'計算用(記載例太陽光)'!F7</f>
        <v>5984.4279999999999</v>
      </c>
      <c r="G7" s="67">
        <f>'計算用(記載例太陽光)'!G7</f>
        <v>27232.29</v>
      </c>
      <c r="H7" s="67">
        <f>'計算用(記載例太陽光)'!H7</f>
        <v>10514.220000000001</v>
      </c>
      <c r="I7" s="67">
        <f>'計算用(記載例太陽光)'!I7</f>
        <v>5798.9299999999994</v>
      </c>
      <c r="J7" s="67">
        <f>'計算用(記載例太陽光)'!J7</f>
        <v>18636.653999999999</v>
      </c>
    </row>
    <row r="8" spans="1:13" x14ac:dyDescent="0.25">
      <c r="A8" s="10" t="s">
        <v>15</v>
      </c>
      <c r="B8" s="67">
        <f>'計算用(記載例太陽光)'!B8</f>
        <v>5227.29</v>
      </c>
      <c r="C8" s="67">
        <f>'計算用(記載例太陽光)'!C8</f>
        <v>15007.958000000001</v>
      </c>
      <c r="D8" s="67">
        <f>'計算用(記載例太陽光)'!D8</f>
        <v>58857.856</v>
      </c>
      <c r="E8" s="67">
        <f>'計算用(記載例太陽光)'!E8</f>
        <v>25236.87</v>
      </c>
      <c r="F8" s="67">
        <f>'計算用(記載例太陽光)'!F8</f>
        <v>5984.4279999999999</v>
      </c>
      <c r="G8" s="67">
        <f>'計算用(記載例太陽光)'!G8</f>
        <v>27232.29</v>
      </c>
      <c r="H8" s="67">
        <f>'計算用(記載例太陽光)'!H8</f>
        <v>10514.220000000001</v>
      </c>
      <c r="I8" s="67">
        <f>'計算用(記載例太陽光)'!I8</f>
        <v>5798.9299999999994</v>
      </c>
      <c r="J8" s="67">
        <f>'計算用(記載例太陽光)'!J8</f>
        <v>18636.653999999999</v>
      </c>
    </row>
    <row r="9" spans="1:13" x14ac:dyDescent="0.25">
      <c r="A9" s="10" t="s">
        <v>16</v>
      </c>
      <c r="B9" s="67">
        <f>'計算用(記載例太陽光)'!B9</f>
        <v>4862.1060274632619</v>
      </c>
      <c r="C9" s="67">
        <f>'計算用(記載例太陽光)'!C9</f>
        <v>13237.588415435164</v>
      </c>
      <c r="D9" s="67">
        <f>'計算用(記載例太陽光)'!D9</f>
        <v>49767.298669551194</v>
      </c>
      <c r="E9" s="67">
        <f>'計算用(記載例太陽光)'!E9</f>
        <v>22697.76146639511</v>
      </c>
      <c r="F9" s="67">
        <f>'計算用(記載例太陽光)'!F9</f>
        <v>5295.2961846097905</v>
      </c>
      <c r="G9" s="67">
        <f>'計算用(記載例太陽光)'!G9</f>
        <v>22988.977457132434</v>
      </c>
      <c r="H9" s="67">
        <f>'計算用(記載例太陽光)'!H9</f>
        <v>9387.8371329746351</v>
      </c>
      <c r="I9" s="67">
        <f>'計算用(記載例太陽光)'!I9</f>
        <v>4958.8397384305836</v>
      </c>
      <c r="J9" s="67">
        <f>'計算用(記載例太陽光)'!J9</f>
        <v>15997.517683570326</v>
      </c>
    </row>
    <row r="10" spans="1:13" x14ac:dyDescent="0.25">
      <c r="A10" s="10" t="s">
        <v>17</v>
      </c>
      <c r="B10" s="67">
        <f>'計算用(記載例太陽光)'!B10</f>
        <v>5048.6565567176185</v>
      </c>
      <c r="C10" s="67">
        <f>'計算用(記載例太陽光)'!C10</f>
        <v>11997.802479552651</v>
      </c>
      <c r="D10" s="67">
        <f>'計算用(記載例太陽光)'!D10</f>
        <v>42609.084439528531</v>
      </c>
      <c r="E10" s="67">
        <f>'計算用(記載例太陽光)'!E10</f>
        <v>20048.613095723016</v>
      </c>
      <c r="F10" s="67">
        <f>'計算用(記載例太陽光)'!F10</f>
        <v>4704.961178690708</v>
      </c>
      <c r="G10" s="67">
        <f>'計算用(記載例太陽光)'!G10</f>
        <v>19599.230974097041</v>
      </c>
      <c r="H10" s="67">
        <f>'計算用(記載例太陽光)'!H10</f>
        <v>8074.5883704842427</v>
      </c>
      <c r="I10" s="67">
        <f>'計算用(記載例太陽光)'!I10</f>
        <v>4451.5450905432599</v>
      </c>
      <c r="J10" s="67">
        <f>'計算用(記載例太陽光)'!J10</f>
        <v>13896.647047627208</v>
      </c>
    </row>
    <row r="11" spans="1:13" x14ac:dyDescent="0.25">
      <c r="A11" s="10" t="s">
        <v>18</v>
      </c>
      <c r="B11" s="67">
        <f>'計算用(記載例太陽光)'!B11</f>
        <v>5728.398278358809</v>
      </c>
      <c r="C11" s="67">
        <f>'計算用(記載例太陽光)'!C11</f>
        <v>13435.358872684099</v>
      </c>
      <c r="D11" s="67">
        <f>'計算用(記載例太陽光)'!D11</f>
        <v>44678.215346657016</v>
      </c>
      <c r="E11" s="67">
        <f>'計算用(記載例太陽光)'!E11</f>
        <v>20285.050610997965</v>
      </c>
      <c r="F11" s="67">
        <f>'計算用(記載例太陽光)'!F11</f>
        <v>5163.0066996467103</v>
      </c>
      <c r="G11" s="67">
        <f>'計算用(記載例太陽光)'!G11</f>
        <v>19829.725581904411</v>
      </c>
      <c r="H11" s="67">
        <f>'計算用(記載例太陽光)'!H11</f>
        <v>8738.2929208301321</v>
      </c>
      <c r="I11" s="67">
        <f>'計算用(記載例太陽光)'!I11</f>
        <v>4463.2110663983913</v>
      </c>
      <c r="J11" s="67">
        <f>'計算用(記載例太陽光)'!J11</f>
        <v>14443.610709782424</v>
      </c>
    </row>
    <row r="12" spans="1:13" x14ac:dyDescent="0.25">
      <c r="A12" s="10" t="s">
        <v>19</v>
      </c>
      <c r="B12" s="67">
        <f>'計算用(記載例太陽光)'!B12</f>
        <v>6044.6931617055507</v>
      </c>
      <c r="C12" s="67">
        <f>'計算用(記載例太陽光)'!C12</f>
        <v>14646.635025577509</v>
      </c>
      <c r="D12" s="67">
        <f>'計算用(記載例太陽光)'!D12</f>
        <v>47832.678391238689</v>
      </c>
      <c r="E12" s="67">
        <f>'計算用(記載例太陽光)'!E12</f>
        <v>22194.049368635438</v>
      </c>
      <c r="F12" s="67">
        <f>'計算用(記載例太陽光)'!F12</f>
        <v>5807.9744095831966</v>
      </c>
      <c r="G12" s="67">
        <f>'計算用(記載例太陽光)'!G12</f>
        <v>23339.688821597956</v>
      </c>
      <c r="H12" s="67">
        <f>'計算用(記載例太陽光)'!H12</f>
        <v>10212.170684089162</v>
      </c>
      <c r="I12" s="67">
        <f>'計算用(記載例太陽光)'!I12</f>
        <v>5343.8869416498992</v>
      </c>
      <c r="J12" s="67">
        <f>'計算用(記載例太陽光)'!J12</f>
        <v>16928.481238307351</v>
      </c>
    </row>
    <row r="13" spans="1:13" x14ac:dyDescent="0.25">
      <c r="A13" s="10" t="s">
        <v>20</v>
      </c>
      <c r="B13" s="67">
        <f>'計算用(記載例太陽光)'!B13</f>
        <v>6258.68</v>
      </c>
      <c r="C13" s="67">
        <f>'計算用(記載例太陽光)'!C13</f>
        <v>15366.37</v>
      </c>
      <c r="D13" s="67">
        <f>'計算用(記載例太陽光)'!D13</f>
        <v>52274.129114873052</v>
      </c>
      <c r="E13" s="67">
        <f>'計算用(記載例太陽光)'!E13</f>
        <v>24075.250468431772</v>
      </c>
      <c r="F13" s="67">
        <f>'計算用(記載例太陽光)'!F13</f>
        <v>6327.1080000000002</v>
      </c>
      <c r="G13" s="67">
        <f>'計算用(記載例太陽光)'!G13</f>
        <v>25016.74407150675</v>
      </c>
      <c r="H13" s="67">
        <f>'計算用(記載例太陽光)'!H13</f>
        <v>10453.604150653344</v>
      </c>
      <c r="I13" s="67">
        <f>'計算用(記載例太陽光)'!I13</f>
        <v>5343.8869416498992</v>
      </c>
      <c r="J13" s="67">
        <f>'計算用(記載例太陽光)'!J13</f>
        <v>17666.392912283707</v>
      </c>
    </row>
    <row r="14" spans="1:13" x14ac:dyDescent="0.25">
      <c r="A14" s="10" t="s">
        <v>21</v>
      </c>
      <c r="B14" s="67">
        <f>'計算用(記載例太陽光)'!B14</f>
        <v>6220.9187932421564</v>
      </c>
      <c r="C14" s="67">
        <f>'計算用(記載例太陽光)'!C14</f>
        <v>15321.880323126759</v>
      </c>
      <c r="D14" s="67">
        <f>'計算用(記載例太陽光)'!D14</f>
        <v>52274.771108322813</v>
      </c>
      <c r="E14" s="67">
        <f>'計算用(記載例太陽光)'!E14</f>
        <v>24075.250468431772</v>
      </c>
      <c r="F14" s="67">
        <f>'計算用(記載例太陽光)'!F14</f>
        <v>6327.1080000000002</v>
      </c>
      <c r="G14" s="67">
        <f>'計算用(記載例太陽光)'!G14</f>
        <v>25016.74407150675</v>
      </c>
      <c r="H14" s="67">
        <f>'計算用(記載例太陽光)'!H14</f>
        <v>10453.604150653344</v>
      </c>
      <c r="I14" s="67">
        <f>'計算用(記載例太陽光)'!I14</f>
        <v>5343.8869416498992</v>
      </c>
      <c r="J14" s="67">
        <f>'計算用(記載例太陽光)'!J14</f>
        <v>17666.392912283707</v>
      </c>
    </row>
    <row r="15" spans="1:13" x14ac:dyDescent="0.25">
      <c r="A15" s="10" t="s">
        <v>22</v>
      </c>
      <c r="B15" s="67">
        <f>'計算用(記載例太陽光)'!B15</f>
        <v>5841.6918986323408</v>
      </c>
      <c r="C15" s="67">
        <f>'計算用(記載例太陽光)'!C15</f>
        <v>14199.471550114331</v>
      </c>
      <c r="D15" s="67">
        <f>'計算用(記載例太陽光)'!D15</f>
        <v>48068.984781029038</v>
      </c>
      <c r="E15" s="67">
        <f>'計算用(記載例太陽光)'!E15</f>
        <v>21806.455926680246</v>
      </c>
      <c r="F15" s="67">
        <f>'計算用(記載例太陽光)'!F15</f>
        <v>5676.0304831174344</v>
      </c>
      <c r="G15" s="67">
        <f>'計算用(記載例太陽光)'!G15</f>
        <v>21825.705698650127</v>
      </c>
      <c r="H15" s="67">
        <f>'計算用(記載例太陽光)'!H15</f>
        <v>9404.0173328209057</v>
      </c>
      <c r="I15" s="67">
        <f>'計算用(記載例太陽光)'!I15</f>
        <v>4754.9104627766601</v>
      </c>
      <c r="J15" s="67">
        <f>'計算用(記載例太陽光)'!J15</f>
        <v>15315.62796505054</v>
      </c>
    </row>
    <row r="16" spans="1:13" x14ac:dyDescent="0.25">
      <c r="B16" s="2"/>
      <c r="C16" s="2"/>
      <c r="D16" s="2"/>
      <c r="E16" s="2"/>
      <c r="F16" s="2"/>
      <c r="G16" s="2"/>
      <c r="H16" s="2"/>
      <c r="I16" s="2"/>
      <c r="J16" s="2"/>
      <c r="K16" s="2"/>
    </row>
    <row r="17" spans="1:30" x14ac:dyDescent="0.25">
      <c r="A17" s="1" t="s">
        <v>134</v>
      </c>
      <c r="B17" s="25">
        <f>'計算用(記載例太陽光)'!B17</f>
        <v>176317.29655661655</v>
      </c>
      <c r="C17" s="2"/>
      <c r="D17" s="2"/>
      <c r="E17" s="2"/>
      <c r="F17" s="2"/>
      <c r="G17" s="2"/>
      <c r="H17" s="2"/>
      <c r="I17" s="2"/>
      <c r="J17" s="2"/>
      <c r="K17" s="2"/>
    </row>
    <row r="18" spans="1:30" x14ac:dyDescent="0.25">
      <c r="L18" s="12"/>
    </row>
    <row r="19" spans="1:30" x14ac:dyDescent="0.25">
      <c r="A19" s="1" t="s">
        <v>114</v>
      </c>
      <c r="B19" s="18" t="s">
        <v>43</v>
      </c>
      <c r="C19" s="10"/>
      <c r="D19" s="10"/>
      <c r="E19" s="10"/>
      <c r="F19" s="10"/>
      <c r="G19" s="10"/>
      <c r="H19" s="10"/>
      <c r="I19" s="10"/>
      <c r="J19" s="10"/>
      <c r="K19" s="10"/>
      <c r="N19" s="1" t="s">
        <v>63</v>
      </c>
    </row>
    <row r="20" spans="1:30" x14ac:dyDescent="0.25">
      <c r="A20" s="10" t="s">
        <v>11</v>
      </c>
      <c r="B20" s="66">
        <f>'計算用(風力)'!B20</f>
        <v>0.20045104256411247</v>
      </c>
      <c r="C20" s="66">
        <f>'計算用(風力)'!C20</f>
        <v>0.32058385807397122</v>
      </c>
      <c r="D20" s="66">
        <f>'計算用(風力)'!D20</f>
        <v>0.35758899311912723</v>
      </c>
      <c r="E20" s="66">
        <f>'計算用(風力)'!E20</f>
        <v>0.29016236932728906</v>
      </c>
      <c r="F20" s="66">
        <f>'計算用(風力)'!F20</f>
        <v>0.18314644708108277</v>
      </c>
      <c r="G20" s="66">
        <f>'計算用(風力)'!G20</f>
        <v>0.28258147714906612</v>
      </c>
      <c r="H20" s="66">
        <f>'計算用(風力)'!H20</f>
        <v>0.25143950824158035</v>
      </c>
      <c r="I20" s="66">
        <f>'計算用(風力)'!I20</f>
        <v>0.31338553865422925</v>
      </c>
      <c r="J20" s="66">
        <f>'計算用(風力)'!J20</f>
        <v>0.18422496985790715</v>
      </c>
      <c r="N20" s="66">
        <f>HLOOKUP('記載例(風力)'!$E$13,$B$2:$J$31,ROW()-1,0)</f>
        <v>0.32058385807397122</v>
      </c>
    </row>
    <row r="21" spans="1:30" x14ac:dyDescent="0.25">
      <c r="A21" s="10" t="s">
        <v>12</v>
      </c>
      <c r="B21" s="66">
        <f>'計算用(風力)'!B21</f>
        <v>0.14811769014686563</v>
      </c>
      <c r="C21" s="66">
        <f>'計算用(風力)'!C21</f>
        <v>0.16597411078243987</v>
      </c>
      <c r="D21" s="66">
        <f>'計算用(風力)'!D21</f>
        <v>0.11104445109944529</v>
      </c>
      <c r="E21" s="66">
        <f>'計算用(風力)'!E21</f>
        <v>0.11864435323517457</v>
      </c>
      <c r="F21" s="66">
        <f>'計算用(風力)'!F21</f>
        <v>0.10107708818027274</v>
      </c>
      <c r="G21" s="66">
        <f>'計算用(風力)'!G21</f>
        <v>0.16134193626985591</v>
      </c>
      <c r="H21" s="66">
        <f>'計算用(風力)'!H21</f>
        <v>0.11176174128077956</v>
      </c>
      <c r="I21" s="66">
        <f>'計算用(風力)'!I21</f>
        <v>0.18272250741544604</v>
      </c>
      <c r="J21" s="66">
        <f>'計算用(風力)'!J21</f>
        <v>8.7198017397461372E-2</v>
      </c>
      <c r="N21" s="66">
        <f>HLOOKUP('記載例(風力)'!$E$13,$B$2:$J$31,ROW()-1,0)</f>
        <v>0.16597411078243987</v>
      </c>
    </row>
    <row r="22" spans="1:30" x14ac:dyDescent="0.25">
      <c r="A22" s="10" t="s">
        <v>13</v>
      </c>
      <c r="B22" s="66">
        <f>'計算用(風力)'!B22</f>
        <v>0.13941440704660479</v>
      </c>
      <c r="C22" s="66">
        <f>'計算用(風力)'!C22</f>
        <v>0.10608484776514966</v>
      </c>
      <c r="D22" s="66">
        <f>'計算用(風力)'!D22</f>
        <v>0.12068392069721519</v>
      </c>
      <c r="E22" s="66">
        <f>'計算用(風力)'!E22</f>
        <v>0.11315123851765303</v>
      </c>
      <c r="F22" s="66">
        <f>'計算用(風力)'!F22</f>
        <v>5.6047060078688794E-2</v>
      </c>
      <c r="G22" s="66">
        <f>'計算用(風力)'!G22</f>
        <v>0.18197718981419528</v>
      </c>
      <c r="H22" s="66">
        <f>'計算用(風力)'!H22</f>
        <v>0.1006917926202251</v>
      </c>
      <c r="I22" s="66">
        <f>'計算用(風力)'!I22</f>
        <v>0.17367252367481933</v>
      </c>
      <c r="J22" s="66">
        <f>'計算用(風力)'!J22</f>
        <v>0.11194287842350774</v>
      </c>
      <c r="N22" s="66">
        <f>HLOOKUP('記載例(風力)'!$E$13,$B$2:$J$31,ROW()-1,0)</f>
        <v>0.10608484776514966</v>
      </c>
    </row>
    <row r="23" spans="1:30" x14ac:dyDescent="0.25">
      <c r="A23" s="10" t="s">
        <v>14</v>
      </c>
      <c r="B23" s="66">
        <f>'計算用(風力)'!B23</f>
        <v>0.12213037894293161</v>
      </c>
      <c r="C23" s="66">
        <f>'計算用(風力)'!C23</f>
        <v>9.4986551515666234E-2</v>
      </c>
      <c r="D23" s="66">
        <f>'計算用(風力)'!D23</f>
        <v>0.15233745489672793</v>
      </c>
      <c r="E23" s="66">
        <f>'計算用(風力)'!E23</f>
        <v>0.1318125019379309</v>
      </c>
      <c r="F23" s="66">
        <f>'計算用(風力)'!F23</f>
        <v>9.0043635173953016E-2</v>
      </c>
      <c r="G23" s="66">
        <f>'計算用(風力)'!G23</f>
        <v>8.8663130681407673E-2</v>
      </c>
      <c r="H23" s="66">
        <f>'計算用(風力)'!H23</f>
        <v>8.2337262045040771E-2</v>
      </c>
      <c r="I23" s="66">
        <f>'計算用(風力)'!I23</f>
        <v>9.3121744319437455E-2</v>
      </c>
      <c r="J23" s="66">
        <f>'計算用(風力)'!J23</f>
        <v>5.8891367011705782E-2</v>
      </c>
      <c r="N23" s="66">
        <f>HLOOKUP('記載例(風力)'!$E$13,$B$2:$J$31,ROW()-1,0)</f>
        <v>9.4986551515666234E-2</v>
      </c>
    </row>
    <row r="24" spans="1:30" x14ac:dyDescent="0.25">
      <c r="A24" s="10" t="s">
        <v>15</v>
      </c>
      <c r="B24" s="66">
        <f>'計算用(風力)'!B24</f>
        <v>8.5363024165036425E-2</v>
      </c>
      <c r="C24" s="66">
        <f>'計算用(風力)'!C24</f>
        <v>0.10999028083921833</v>
      </c>
      <c r="D24" s="66">
        <f>'計算用(風力)'!D24</f>
        <v>6.0293383498538765E-2</v>
      </c>
      <c r="E24" s="66">
        <f>'計算用(風力)'!E24</f>
        <v>0.12076739321282814</v>
      </c>
      <c r="F24" s="66">
        <f>'計算用(風力)'!F24</f>
        <v>7.9695497381985309E-2</v>
      </c>
      <c r="G24" s="66">
        <f>'計算用(風力)'!G24</f>
        <v>0.11484994829327316</v>
      </c>
      <c r="H24" s="66">
        <f>'計算用(風力)'!H24</f>
        <v>9.2291555930938796E-2</v>
      </c>
      <c r="I24" s="66">
        <f>'計算用(風力)'!I24</f>
        <v>0.13501049291938472</v>
      </c>
      <c r="J24" s="66">
        <f>'計算用(風力)'!J24</f>
        <v>7.1114797880406797E-2</v>
      </c>
      <c r="N24" s="66">
        <f>HLOOKUP('記載例(風力)'!$E$13,$B$2:$J$31,ROW()-1,0)</f>
        <v>0.10999028083921833</v>
      </c>
    </row>
    <row r="25" spans="1:30" x14ac:dyDescent="0.25">
      <c r="A25" s="10" t="s">
        <v>16</v>
      </c>
      <c r="B25" s="66">
        <f>'計算用(風力)'!B25</f>
        <v>0.12612748764895435</v>
      </c>
      <c r="C25" s="66">
        <f>'計算用(風力)'!C25</f>
        <v>0.14120206164933632</v>
      </c>
      <c r="D25" s="66">
        <f>'計算用(風力)'!D25</f>
        <v>0.17724848844805494</v>
      </c>
      <c r="E25" s="66">
        <f>'計算用(風力)'!E25</f>
        <v>0.10831520694523838</v>
      </c>
      <c r="F25" s="66">
        <f>'計算用(風力)'!F25</f>
        <v>9.4099781144720979E-2</v>
      </c>
      <c r="G25" s="66">
        <f>'計算用(風力)'!G25</f>
        <v>0.14417777999568263</v>
      </c>
      <c r="H25" s="66">
        <f>'計算用(風力)'!H25</f>
        <v>9.377749464434558E-2</v>
      </c>
      <c r="I25" s="66">
        <f>'計算用(風力)'!I25</f>
        <v>0.16077240291033246</v>
      </c>
      <c r="J25" s="66">
        <f>'計算用(風力)'!J25</f>
        <v>5.9887475842572854E-2</v>
      </c>
      <c r="N25" s="66">
        <f>HLOOKUP('記載例(風力)'!$E$13,$B$2:$J$31,ROW()-1,0)</f>
        <v>0.14120206164933632</v>
      </c>
    </row>
    <row r="26" spans="1:30" x14ac:dyDescent="0.25">
      <c r="A26" s="10" t="s">
        <v>17</v>
      </c>
      <c r="B26" s="66">
        <f>'計算用(風力)'!B26</f>
        <v>0.15971585711063768</v>
      </c>
      <c r="C26" s="66">
        <f>'計算用(風力)'!C26</f>
        <v>0.2151809310725665</v>
      </c>
      <c r="D26" s="66">
        <f>'計算用(風力)'!D26</f>
        <v>0.2514596190498497</v>
      </c>
      <c r="E26" s="66">
        <f>'計算用(風力)'!E26</f>
        <v>0.16967661523379801</v>
      </c>
      <c r="F26" s="66">
        <f>'計算用(風力)'!F26</f>
        <v>0.14761141772741171</v>
      </c>
      <c r="G26" s="66">
        <f>'計算用(風力)'!G26</f>
        <v>0.15369528999353269</v>
      </c>
      <c r="H26" s="66">
        <f>'計算用(風力)'!H26</f>
        <v>0.12972543729409153</v>
      </c>
      <c r="I26" s="66">
        <f>'計算用(風力)'!I26</f>
        <v>0.19443839142807998</v>
      </c>
      <c r="J26" s="66">
        <f>'計算用(風力)'!J26</f>
        <v>0.1231626193899195</v>
      </c>
      <c r="N26" s="66">
        <f>HLOOKUP('記載例(風力)'!$E$13,$B$2:$J$31,ROW()-1,0)</f>
        <v>0.2151809310725665</v>
      </c>
    </row>
    <row r="27" spans="1:30" x14ac:dyDescent="0.25">
      <c r="A27" s="10" t="s">
        <v>18</v>
      </c>
      <c r="B27" s="66">
        <f>'計算用(風力)'!B27</f>
        <v>0.23201721075532208</v>
      </c>
      <c r="C27" s="66">
        <f>'計算用(風力)'!C27</f>
        <v>0.32455783873495442</v>
      </c>
      <c r="D27" s="66">
        <f>'計算用(風力)'!D27</f>
        <v>0.18494581328662271</v>
      </c>
      <c r="E27" s="66">
        <f>'計算用(風力)'!E27</f>
        <v>0.28874030971706988</v>
      </c>
      <c r="F27" s="66">
        <f>'計算用(風力)'!F27</f>
        <v>0.27331193357884148</v>
      </c>
      <c r="G27" s="66">
        <f>'計算用(風力)'!G27</f>
        <v>0.27426448557983196</v>
      </c>
      <c r="H27" s="66">
        <f>'計算用(風力)'!H27</f>
        <v>0.19336748742747109</v>
      </c>
      <c r="I27" s="66">
        <f>'計算用(風力)'!I27</f>
        <v>0.36512376697160209</v>
      </c>
      <c r="J27" s="66">
        <f>'計算用(風力)'!J27</f>
        <v>0.18845509503180849</v>
      </c>
      <c r="N27" s="66">
        <f>HLOOKUP('記載例(風力)'!$E$13,$B$2:$J$31,ROW()-1,0)</f>
        <v>0.32455783873495442</v>
      </c>
    </row>
    <row r="28" spans="1:30" x14ac:dyDescent="0.25">
      <c r="A28" s="10" t="s">
        <v>19</v>
      </c>
      <c r="B28" s="66">
        <f>'計算用(風力)'!B28</f>
        <v>0.27015393976733587</v>
      </c>
      <c r="C28" s="66">
        <f>'計算用(風力)'!C28</f>
        <v>0.47575253071159757</v>
      </c>
      <c r="D28" s="66">
        <f>'計算用(風力)'!D28</f>
        <v>0.25134870904092449</v>
      </c>
      <c r="E28" s="66">
        <f>'計算用(風力)'!E28</f>
        <v>0.22642181123122068</v>
      </c>
      <c r="F28" s="66">
        <f>'計算用(風力)'!F28</f>
        <v>0.28119036327265373</v>
      </c>
      <c r="G28" s="66">
        <f>'計算用(風力)'!G28</f>
        <v>0.2759296929937271</v>
      </c>
      <c r="H28" s="66">
        <f>'計算用(風力)'!H28</f>
        <v>0.23519607315869975</v>
      </c>
      <c r="I28" s="66">
        <f>'計算用(風力)'!I28</f>
        <v>0.35630602833681607</v>
      </c>
      <c r="J28" s="66">
        <f>'計算用(風力)'!J28</f>
        <v>0.21746307755109009</v>
      </c>
      <c r="N28" s="66">
        <f>HLOOKUP('記載例(風力)'!$E$13,$B$2:$J$31,ROW()-1,0)</f>
        <v>0.47575253071159757</v>
      </c>
    </row>
    <row r="29" spans="1:30" x14ac:dyDescent="0.25">
      <c r="A29" s="10" t="s">
        <v>20</v>
      </c>
      <c r="B29" s="66">
        <f>'計算用(風力)'!B29</f>
        <v>0.20236899715675213</v>
      </c>
      <c r="C29" s="66">
        <f>'計算用(風力)'!C29</f>
        <v>0.42504085612993225</v>
      </c>
      <c r="D29" s="66">
        <f>'計算用(風力)'!D29</f>
        <v>0.22592414624906682</v>
      </c>
      <c r="E29" s="66">
        <f>'計算用(風力)'!E29</f>
        <v>0.32596110809189272</v>
      </c>
      <c r="F29" s="66">
        <f>'計算用(風力)'!F29</f>
        <v>0.24604335339166689</v>
      </c>
      <c r="G29" s="66">
        <f>'計算用(風力)'!G29</f>
        <v>0.36200598616887619</v>
      </c>
      <c r="H29" s="66">
        <f>'計算用(風力)'!H29</f>
        <v>0.26851544759846785</v>
      </c>
      <c r="I29" s="66">
        <f>'計算用(風力)'!I29</f>
        <v>0.4487768292581808</v>
      </c>
      <c r="J29" s="66">
        <f>'計算用(風力)'!J29</f>
        <v>0.21694405396337257</v>
      </c>
      <c r="N29" s="66">
        <f>HLOOKUP('記載例(風力)'!$E$13,$B$2:$J$31,ROW()-1,0)</f>
        <v>0.42504085612993225</v>
      </c>
    </row>
    <row r="30" spans="1:30" x14ac:dyDescent="0.25">
      <c r="A30" s="10" t="s">
        <v>21</v>
      </c>
      <c r="B30" s="66">
        <f>'計算用(風力)'!B30</f>
        <v>0.24290214559560022</v>
      </c>
      <c r="C30" s="66">
        <f>'計算用(風力)'!C30</f>
        <v>0.52675239072976354</v>
      </c>
      <c r="D30" s="66">
        <f>'計算用(風力)'!D30</f>
        <v>0.2613143456185999</v>
      </c>
      <c r="E30" s="66">
        <f>'計算用(風力)'!E30</f>
        <v>0.42640462713930011</v>
      </c>
      <c r="F30" s="66">
        <f>'計算用(風力)'!F30</f>
        <v>0.2713385602953311</v>
      </c>
      <c r="G30" s="66">
        <f>'計算用(風力)'!G30</f>
        <v>0.3836537812951954</v>
      </c>
      <c r="H30" s="66">
        <f>'計算用(風力)'!H30</f>
        <v>0.26731788146165258</v>
      </c>
      <c r="I30" s="66">
        <f>'計算用(風力)'!I30</f>
        <v>0.45117410398788804</v>
      </c>
      <c r="J30" s="66">
        <f>'計算用(風力)'!J30</f>
        <v>0.2493771029067669</v>
      </c>
      <c r="N30" s="66">
        <f>HLOOKUP('記載例(風力)'!$E$13,$B$2:$J$31,ROW()-1,0)</f>
        <v>0.52675239072976354</v>
      </c>
      <c r="Q30" s="1" t="s">
        <v>78</v>
      </c>
    </row>
    <row r="31" spans="1:30" x14ac:dyDescent="0.25">
      <c r="A31" s="10" t="s">
        <v>22</v>
      </c>
      <c r="B31" s="66">
        <f>'計算用(風力)'!B31</f>
        <v>0.20857804571958219</v>
      </c>
      <c r="C31" s="66">
        <f>'計算用(風力)'!C31</f>
        <v>0.34804889194494348</v>
      </c>
      <c r="D31" s="66">
        <f>'計算用(風力)'!D31</f>
        <v>0.30292625809760659</v>
      </c>
      <c r="E31" s="66">
        <f>'計算用(風力)'!E31</f>
        <v>0.41983312879158646</v>
      </c>
      <c r="F31" s="66">
        <f>'計算用(風力)'!F31</f>
        <v>0.23472652695572846</v>
      </c>
      <c r="G31" s="66">
        <f>'計算用(風力)'!G31</f>
        <v>0.29396281211428799</v>
      </c>
      <c r="H31" s="66">
        <f>'計算用(風力)'!H31</f>
        <v>0.25555467865639303</v>
      </c>
      <c r="I31" s="66">
        <f>'計算用(風力)'!I31</f>
        <v>0.44030366029716295</v>
      </c>
      <c r="J31" s="66">
        <f>'計算用(風力)'!J31</f>
        <v>0.24910138869451168</v>
      </c>
      <c r="N31" s="66">
        <f>HLOOKUP('記載例(風力)'!$E$13,$B$2:$J$31,ROW()-1,0)</f>
        <v>0.34804889194494348</v>
      </c>
      <c r="Z31" s="10" t="s">
        <v>35</v>
      </c>
    </row>
    <row r="32" spans="1:30" x14ac:dyDescent="0.25">
      <c r="A32" s="10"/>
      <c r="B32" s="10"/>
      <c r="C32" s="10"/>
      <c r="D32" s="10"/>
      <c r="E32" s="10"/>
      <c r="F32" s="10"/>
      <c r="G32" s="10"/>
      <c r="H32" s="10"/>
      <c r="I32" s="10"/>
      <c r="J32" s="10"/>
      <c r="N32" s="1" t="s">
        <v>56</v>
      </c>
      <c r="Q32" s="10"/>
      <c r="R32" s="11" t="s">
        <v>26</v>
      </c>
      <c r="S32" s="11" t="s">
        <v>27</v>
      </c>
      <c r="T32" s="11" t="s">
        <v>28</v>
      </c>
      <c r="U32" s="11" t="s">
        <v>29</v>
      </c>
      <c r="V32" s="11" t="s">
        <v>30</v>
      </c>
      <c r="W32" s="11" t="s">
        <v>31</v>
      </c>
      <c r="X32" s="11" t="s">
        <v>32</v>
      </c>
      <c r="Y32" s="11" t="s">
        <v>33</v>
      </c>
      <c r="Z32" s="11" t="s">
        <v>34</v>
      </c>
      <c r="AD32" s="1" t="s">
        <v>63</v>
      </c>
    </row>
    <row r="33" spans="1:30" x14ac:dyDescent="0.25">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x14ac:dyDescent="0.25">
      <c r="A34" s="10" t="s">
        <v>11</v>
      </c>
      <c r="B34" s="56">
        <f>IF('記載例(風力)'!$E$13=B$2,B20*'記載例(風力)'!$E$15/1000,0)</f>
        <v>0</v>
      </c>
      <c r="C34" s="56">
        <f>IF('記載例(風力)'!$E$13=C$2,C20*'記載例(風力)'!$E$15/1000,0)</f>
        <v>3.2058385807397123</v>
      </c>
      <c r="D34" s="56">
        <f>IF('記載例(風力)'!$E$13=D$2,D20*'記載例(風力)'!$E$15/1000,0)</f>
        <v>0</v>
      </c>
      <c r="E34" s="56">
        <f>IF('記載例(風力)'!$E$13=E$2,E20*'記載例(風力)'!$E$15/1000,0)</f>
        <v>0</v>
      </c>
      <c r="F34" s="56">
        <f>IF('記載例(風力)'!$E$13=F$2,F20*'記載例(風力)'!$E$15/1000,0)</f>
        <v>0</v>
      </c>
      <c r="G34" s="56">
        <f>IF('記載例(風力)'!$E$13=G$2,G20*'記載例(風力)'!$E$15/1000,0)</f>
        <v>0</v>
      </c>
      <c r="H34" s="56">
        <f>IF('記載例(風力)'!$E$13=H$2,H20*'記載例(風力)'!$E$15/1000,0)</f>
        <v>0</v>
      </c>
      <c r="I34" s="56">
        <f>IF('記載例(風力)'!$E$13=I$2,I20*'記載例(風力)'!$E$15/1000,0)</f>
        <v>0</v>
      </c>
      <c r="J34" s="57">
        <f>IF('記載例(風力)'!$E$13=J$2,J20*'記載例(風力)'!$E$15/1000,0)</f>
        <v>0</v>
      </c>
      <c r="K34" s="58">
        <f>SUM(B34:J34)</f>
        <v>3.2058385807397123</v>
      </c>
      <c r="L34" s="59">
        <f>MIN($K$34:$K$45)</f>
        <v>0.9498655151566624</v>
      </c>
      <c r="N34" s="65">
        <f t="shared" ref="N34:N45" si="0">K34*1000</f>
        <v>3205.8385807397121</v>
      </c>
      <c r="Q34" s="10" t="s">
        <v>11</v>
      </c>
      <c r="R34" s="56">
        <f>IF('記載例(風力)'!$E$13=B$2,B20*'記載例(風力)'!$E$23/1000,0)</f>
        <v>0</v>
      </c>
      <c r="S34" s="56">
        <f>IF('記載例(風力)'!$E$13=C$2,C20*'記載例(風力)'!$E$23/1000,0)</f>
        <v>0.32058385807397122</v>
      </c>
      <c r="T34" s="56">
        <f>IF('記載例(風力)'!$E$13=D$2,D20*'記載例(風力)'!$E$23/1000,0)</f>
        <v>0</v>
      </c>
      <c r="U34" s="56">
        <f>IF('記載例(風力)'!$E$13=E$2,E20*'記載例(風力)'!$E$23/1000,0)</f>
        <v>0</v>
      </c>
      <c r="V34" s="56">
        <f>IF('記載例(風力)'!$E$13=F$2,F20*'記載例(風力)'!$E$23/1000,0)</f>
        <v>0</v>
      </c>
      <c r="W34" s="56">
        <f>IF('記載例(風力)'!$E$13=G$2,G20*'記載例(風力)'!$E$23/1000,0)</f>
        <v>0</v>
      </c>
      <c r="X34" s="56">
        <f>IF('記載例(風力)'!$E$13=H$2,H20*'記載例(風力)'!$E$23/1000,0)</f>
        <v>0</v>
      </c>
      <c r="Y34" s="56">
        <f>IF('記載例(風力)'!$E$13=I$2,I20*'記載例(風力)'!$E$23/1000,0)</f>
        <v>0</v>
      </c>
      <c r="Z34" s="57">
        <f>IF('記載例(風力)'!$E$13=J$2,J20*'記載例(風力)'!$E$23/1000,0)</f>
        <v>0</v>
      </c>
      <c r="AA34" s="58">
        <f>SUM(R34:Z34)</f>
        <v>0.32058385807397122</v>
      </c>
      <c r="AB34" s="59">
        <f>MIN($AA$34:$AA$45)</f>
        <v>9.4986551515666234E-2</v>
      </c>
      <c r="AD34" s="65">
        <f>AA34*1000</f>
        <v>320.58385807397121</v>
      </c>
    </row>
    <row r="35" spans="1:30" x14ac:dyDescent="0.25">
      <c r="A35" s="10" t="s">
        <v>12</v>
      </c>
      <c r="B35" s="56">
        <f>IF('記載例(風力)'!$E$13=B$2,B21*'記載例(風力)'!$E$15/1000,0)</f>
        <v>0</v>
      </c>
      <c r="C35" s="56">
        <f>IF('記載例(風力)'!$E$13=C$2,C21*'記載例(風力)'!$E$15/1000,0)</f>
        <v>1.6597411078243989</v>
      </c>
      <c r="D35" s="56">
        <f>IF('記載例(風力)'!$E$13=D$2,D21*'記載例(風力)'!$E$15/1000,0)</f>
        <v>0</v>
      </c>
      <c r="E35" s="56">
        <f>IF('記載例(風力)'!$E$13=E$2,E21*'記載例(風力)'!$E$15/1000,0)</f>
        <v>0</v>
      </c>
      <c r="F35" s="56">
        <f>IF('記載例(風力)'!$E$13=F$2,F21*'記載例(風力)'!$E$15/1000,0)</f>
        <v>0</v>
      </c>
      <c r="G35" s="56">
        <f>IF('記載例(風力)'!$E$13=G$2,G21*'記載例(風力)'!$E$15/1000,0)</f>
        <v>0</v>
      </c>
      <c r="H35" s="56">
        <f>IF('記載例(風力)'!$E$13=H$2,H21*'記載例(風力)'!$E$15/1000,0)</f>
        <v>0</v>
      </c>
      <c r="I35" s="56">
        <f>IF('記載例(風力)'!$E$13=I$2,I21*'記載例(風力)'!$E$15/1000,0)</f>
        <v>0</v>
      </c>
      <c r="J35" s="57">
        <f>IF('記載例(風力)'!$E$13=J$2,J21*'記載例(風力)'!$E$15/1000,0)</f>
        <v>0</v>
      </c>
      <c r="K35" s="58">
        <f t="shared" ref="K35:K45" si="1">SUM(B35:J35)</f>
        <v>1.6597411078243989</v>
      </c>
      <c r="L35" s="59">
        <f t="shared" ref="L35:L45" si="2">MIN($K$34:$K$45)</f>
        <v>0.9498655151566624</v>
      </c>
      <c r="N35" s="65">
        <f t="shared" si="0"/>
        <v>1659.7411078243988</v>
      </c>
      <c r="Q35" s="10" t="s">
        <v>12</v>
      </c>
      <c r="R35" s="56">
        <f>IF('記載例(風力)'!$E$13=B$2,B21*'記載例(風力)'!$F$23/1000,0)</f>
        <v>0</v>
      </c>
      <c r="S35" s="56">
        <f>IF('記載例(風力)'!$E$13=C$2,C21*'記載例(風力)'!$F$23/1000,0)</f>
        <v>0.16597411078243987</v>
      </c>
      <c r="T35" s="56">
        <f>IF('記載例(風力)'!$E$13=D$2,D21*'記載例(風力)'!$F$23/1000,0)</f>
        <v>0</v>
      </c>
      <c r="U35" s="56">
        <f>IF('記載例(風力)'!$E$13=E$2,E21*'記載例(風力)'!$F$23/1000,0)</f>
        <v>0</v>
      </c>
      <c r="V35" s="56">
        <f>IF('記載例(風力)'!$E$13=F$2,F21*'記載例(風力)'!$F$23/1000,0)</f>
        <v>0</v>
      </c>
      <c r="W35" s="56">
        <f>IF('記載例(風力)'!$E$13=G$2,G21*'記載例(風力)'!$F$23/1000,0)</f>
        <v>0</v>
      </c>
      <c r="X35" s="56">
        <f>IF('記載例(風力)'!$E$13=H$2,H21*'記載例(風力)'!$F$23/1000,0)</f>
        <v>0</v>
      </c>
      <c r="Y35" s="56">
        <f>IF('記載例(風力)'!$E$13=I$2,I21*'記載例(風力)'!$F$23/1000,0)</f>
        <v>0</v>
      </c>
      <c r="Z35" s="57">
        <f>IF('記載例(風力)'!$E$13=J$2,J21*'記載例(風力)'!$F$23/1000,0)</f>
        <v>0</v>
      </c>
      <c r="AA35" s="58">
        <f t="shared" ref="AA35:AA44" si="3">SUM(R35:Z35)</f>
        <v>0.16597411078243987</v>
      </c>
      <c r="AB35" s="59">
        <f t="shared" ref="AB35:AB45" si="4">MIN($AA$34:$AA$45)</f>
        <v>9.4986551515666234E-2</v>
      </c>
      <c r="AD35" s="65">
        <f>AA35*1000</f>
        <v>165.97411078243988</v>
      </c>
    </row>
    <row r="36" spans="1:30" x14ac:dyDescent="0.25">
      <c r="A36" s="10" t="s">
        <v>13</v>
      </c>
      <c r="B36" s="56">
        <f>IF('記載例(風力)'!$E$13=B$2,B22*'記載例(風力)'!$E$15/1000,0)</f>
        <v>0</v>
      </c>
      <c r="C36" s="56">
        <f>IF('記載例(風力)'!$E$13=C$2,C22*'記載例(風力)'!$E$15/1000,0)</f>
        <v>1.0608484776514966</v>
      </c>
      <c r="D36" s="56">
        <f>IF('記載例(風力)'!$E$13=D$2,D22*'記載例(風力)'!$E$15/1000,0)</f>
        <v>0</v>
      </c>
      <c r="E36" s="56">
        <f>IF('記載例(風力)'!$E$13=E$2,E22*'記載例(風力)'!$E$15/1000,0)</f>
        <v>0</v>
      </c>
      <c r="F36" s="56">
        <f>IF('記載例(風力)'!$E$13=F$2,F22*'記載例(風力)'!$E$15/1000,0)</f>
        <v>0</v>
      </c>
      <c r="G36" s="56">
        <f>IF('記載例(風力)'!$E$13=G$2,G22*'記載例(風力)'!$E$15/1000,0)</f>
        <v>0</v>
      </c>
      <c r="H36" s="56">
        <f>IF('記載例(風力)'!$E$13=H$2,H22*'記載例(風力)'!$E$15/1000,0)</f>
        <v>0</v>
      </c>
      <c r="I36" s="56">
        <f>IF('記載例(風力)'!$E$13=I$2,I22*'記載例(風力)'!$E$15/1000,0)</f>
        <v>0</v>
      </c>
      <c r="J36" s="57">
        <f>IF('記載例(風力)'!$E$13=J$2,J22*'記載例(風力)'!$E$15/1000,0)</f>
        <v>0</v>
      </c>
      <c r="K36" s="58">
        <f t="shared" si="1"/>
        <v>1.0608484776514966</v>
      </c>
      <c r="L36" s="59">
        <f t="shared" si="2"/>
        <v>0.9498655151566624</v>
      </c>
      <c r="N36" s="65">
        <f t="shared" si="0"/>
        <v>1060.8484776514965</v>
      </c>
      <c r="Q36" s="10" t="s">
        <v>13</v>
      </c>
      <c r="R36" s="56">
        <f>IF('記載例(風力)'!$E$13=B$2,B22*'記載例(風力)'!$G$23/1000,0)</f>
        <v>0</v>
      </c>
      <c r="S36" s="56">
        <f>IF('記載例(風力)'!$E$13=C$2,C22*'記載例(風力)'!$G$23/1000,0)</f>
        <v>0.10608484776514966</v>
      </c>
      <c r="T36" s="56">
        <f>IF('記載例(風力)'!$E$13=D$2,D22*'記載例(風力)'!$G$23/1000,0)</f>
        <v>0</v>
      </c>
      <c r="U36" s="56">
        <f>IF('記載例(風力)'!$E$13=E$2,E22*'記載例(風力)'!$G$23/1000,0)</f>
        <v>0</v>
      </c>
      <c r="V36" s="56">
        <f>IF('記載例(風力)'!$E$13=F$2,F22*'記載例(風力)'!$G$23/1000,0)</f>
        <v>0</v>
      </c>
      <c r="W36" s="56">
        <f>IF('記載例(風力)'!$E$13=G$2,G22*'記載例(風力)'!$G$23/1000,0)</f>
        <v>0</v>
      </c>
      <c r="X36" s="56">
        <f>IF('記載例(風力)'!$E$13=H$2,H22*'記載例(風力)'!$G$23/1000,0)</f>
        <v>0</v>
      </c>
      <c r="Y36" s="56">
        <f>IF('記載例(風力)'!$E$13=I$2,I22*'記載例(風力)'!$G$23/1000,0)</f>
        <v>0</v>
      </c>
      <c r="Z36" s="57">
        <f>IF('記載例(風力)'!$E$13=J$2,J22*'記載例(風力)'!$G$23/1000,0)</f>
        <v>0</v>
      </c>
      <c r="AA36" s="58">
        <f t="shared" si="3"/>
        <v>0.10608484776514966</v>
      </c>
      <c r="AB36" s="59">
        <f t="shared" si="4"/>
        <v>9.4986551515666234E-2</v>
      </c>
      <c r="AD36" s="65">
        <f t="shared" ref="AD36:AD45" si="5">AA36*1000</f>
        <v>106.08484776514966</v>
      </c>
    </row>
    <row r="37" spans="1:30" x14ac:dyDescent="0.25">
      <c r="A37" s="10" t="s">
        <v>14</v>
      </c>
      <c r="B37" s="56">
        <f>IF('記載例(風力)'!$E$13=B$2,B23*'記載例(風力)'!$E$15/1000,0)</f>
        <v>0</v>
      </c>
      <c r="C37" s="56">
        <f>IF('記載例(風力)'!$E$13=C$2,C23*'記載例(風力)'!$E$15/1000,0)</f>
        <v>0.9498655151566624</v>
      </c>
      <c r="D37" s="56">
        <f>IF('記載例(風力)'!$E$13=D$2,D23*'記載例(風力)'!$E$15/1000,0)</f>
        <v>0</v>
      </c>
      <c r="E37" s="56">
        <f>IF('記載例(風力)'!$E$13=E$2,E23*'記載例(風力)'!$E$15/1000,0)</f>
        <v>0</v>
      </c>
      <c r="F37" s="56">
        <f>IF('記載例(風力)'!$E$13=F$2,F23*'記載例(風力)'!$E$15/1000,0)</f>
        <v>0</v>
      </c>
      <c r="G37" s="56">
        <f>IF('記載例(風力)'!$E$13=G$2,G23*'記載例(風力)'!$E$15/1000,0)</f>
        <v>0</v>
      </c>
      <c r="H37" s="56">
        <f>IF('記載例(風力)'!$E$13=H$2,H23*'記載例(風力)'!$E$15/1000,0)</f>
        <v>0</v>
      </c>
      <c r="I37" s="56">
        <f>IF('記載例(風力)'!$E$13=I$2,I23*'記載例(風力)'!$E$15/1000,0)</f>
        <v>0</v>
      </c>
      <c r="J37" s="57">
        <f>IF('記載例(風力)'!$E$13=J$2,J23*'記載例(風力)'!$E$15/1000,0)</f>
        <v>0</v>
      </c>
      <c r="K37" s="58">
        <f t="shared" si="1"/>
        <v>0.9498655151566624</v>
      </c>
      <c r="L37" s="59">
        <f t="shared" si="2"/>
        <v>0.9498655151566624</v>
      </c>
      <c r="N37" s="65">
        <f t="shared" si="0"/>
        <v>949.86551515666235</v>
      </c>
      <c r="Q37" s="10" t="s">
        <v>14</v>
      </c>
      <c r="R37" s="56">
        <f>IF('記載例(風力)'!$E$13=B$2,B23*'記載例(風力)'!$H$23/1000,0)</f>
        <v>0</v>
      </c>
      <c r="S37" s="56">
        <f>IF('記載例(風力)'!$E$13=C$2,C23*'記載例(風力)'!$H$23/1000,0)</f>
        <v>9.4986551515666234E-2</v>
      </c>
      <c r="T37" s="56">
        <f>IF('記載例(風力)'!$E$13=D$2,D23*'記載例(風力)'!$H$23/1000,0)</f>
        <v>0</v>
      </c>
      <c r="U37" s="56">
        <f>IF('記載例(風力)'!$E$13=E$2,E23*'記載例(風力)'!$H$23/1000,0)</f>
        <v>0</v>
      </c>
      <c r="V37" s="56">
        <f>IF('記載例(風力)'!$E$13=F$2,F23*'記載例(風力)'!$H$23/1000,0)</f>
        <v>0</v>
      </c>
      <c r="W37" s="56">
        <f>IF('記載例(風力)'!$E$13=G$2,G23*'記載例(風力)'!$H$23/1000,0)</f>
        <v>0</v>
      </c>
      <c r="X37" s="56">
        <f>IF('記載例(風力)'!$E$13=H$2,H23*'記載例(風力)'!$H$23/1000,0)</f>
        <v>0</v>
      </c>
      <c r="Y37" s="56">
        <f>IF('記載例(風力)'!$E$13=I$2,I23*'記載例(風力)'!$H$23/1000,0)</f>
        <v>0</v>
      </c>
      <c r="Z37" s="57">
        <f>IF('記載例(風力)'!$E$13=J$2,J23*'記載例(風力)'!$H$23/1000,0)</f>
        <v>0</v>
      </c>
      <c r="AA37" s="58">
        <f t="shared" si="3"/>
        <v>9.4986551515666234E-2</v>
      </c>
      <c r="AB37" s="59">
        <f t="shared" si="4"/>
        <v>9.4986551515666234E-2</v>
      </c>
      <c r="AD37" s="65">
        <f t="shared" si="5"/>
        <v>94.986551515666235</v>
      </c>
    </row>
    <row r="38" spans="1:30" x14ac:dyDescent="0.25">
      <c r="A38" s="10" t="s">
        <v>15</v>
      </c>
      <c r="B38" s="56">
        <f>IF('記載例(風力)'!$E$13=B$2,B24*'記載例(風力)'!$E$15/1000,0)</f>
        <v>0</v>
      </c>
      <c r="C38" s="56">
        <f>IF('記載例(風力)'!$E$13=C$2,C24*'記載例(風力)'!$E$15/1000,0)</f>
        <v>1.0999028083921834</v>
      </c>
      <c r="D38" s="56">
        <f>IF('記載例(風力)'!$E$13=D$2,D24*'記載例(風力)'!$E$15/1000,0)</f>
        <v>0</v>
      </c>
      <c r="E38" s="56">
        <f>IF('記載例(風力)'!$E$13=E$2,E24*'記載例(風力)'!$E$15/1000,0)</f>
        <v>0</v>
      </c>
      <c r="F38" s="56">
        <f>IF('記載例(風力)'!$E$13=F$2,F24*'記載例(風力)'!$E$15/1000,0)</f>
        <v>0</v>
      </c>
      <c r="G38" s="56">
        <f>IF('記載例(風力)'!$E$13=G$2,G24*'記載例(風力)'!$E$15/1000,0)</f>
        <v>0</v>
      </c>
      <c r="H38" s="56">
        <f>IF('記載例(風力)'!$E$13=H$2,H24*'記載例(風力)'!$E$15/1000,0)</f>
        <v>0</v>
      </c>
      <c r="I38" s="56">
        <f>IF('記載例(風力)'!$E$13=I$2,I24*'記載例(風力)'!$E$15/1000,0)</f>
        <v>0</v>
      </c>
      <c r="J38" s="57">
        <f>IF('記載例(風力)'!$E$13=J$2,J24*'記載例(風力)'!$E$15/1000,0)</f>
        <v>0</v>
      </c>
      <c r="K38" s="58">
        <f t="shared" si="1"/>
        <v>1.0999028083921834</v>
      </c>
      <c r="L38" s="59">
        <f t="shared" si="2"/>
        <v>0.9498655151566624</v>
      </c>
      <c r="N38" s="65">
        <f t="shared" si="0"/>
        <v>1099.9028083921833</v>
      </c>
      <c r="Q38" s="10" t="s">
        <v>15</v>
      </c>
      <c r="R38" s="56">
        <f>IF('記載例(風力)'!$E$13=B$2,B24*'記載例(風力)'!$I$23/1000,0)</f>
        <v>0</v>
      </c>
      <c r="S38" s="56">
        <f>IF('記載例(風力)'!$E$13=C$2,C24*'記載例(風力)'!$I$23/1000,0)</f>
        <v>0.10999028083921833</v>
      </c>
      <c r="T38" s="56">
        <f>IF('記載例(風力)'!$E$13=D$2,D24*'記載例(風力)'!$I$23/1000,0)</f>
        <v>0</v>
      </c>
      <c r="U38" s="56">
        <f>IF('記載例(風力)'!$E$13=E$2,E24*'記載例(風力)'!$I$23/1000,0)</f>
        <v>0</v>
      </c>
      <c r="V38" s="56">
        <f>IF('記載例(風力)'!$E$13=F$2,F24*'記載例(風力)'!$I$23/1000,0)</f>
        <v>0</v>
      </c>
      <c r="W38" s="56">
        <f>IF('記載例(風力)'!$E$13=G$2,G24*'記載例(風力)'!$I$23/1000,0)</f>
        <v>0</v>
      </c>
      <c r="X38" s="56">
        <f>IF('記載例(風力)'!$E$13=H$2,H24*'記載例(風力)'!$I$23/1000,0)</f>
        <v>0</v>
      </c>
      <c r="Y38" s="56">
        <f>IF('記載例(風力)'!$E$13=I$2,I24*'記載例(風力)'!$I$23/1000,0)</f>
        <v>0</v>
      </c>
      <c r="Z38" s="57">
        <f>IF('記載例(風力)'!$E$13=J$2,J24*'記載例(風力)'!$I$23/1000,0)</f>
        <v>0</v>
      </c>
      <c r="AA38" s="58">
        <f t="shared" si="3"/>
        <v>0.10999028083921833</v>
      </c>
      <c r="AB38" s="59">
        <f t="shared" si="4"/>
        <v>9.4986551515666234E-2</v>
      </c>
      <c r="AD38" s="65">
        <f t="shared" si="5"/>
        <v>109.99028083921833</v>
      </c>
    </row>
    <row r="39" spans="1:30" x14ac:dyDescent="0.25">
      <c r="A39" s="10" t="s">
        <v>16</v>
      </c>
      <c r="B39" s="56">
        <f>IF('記載例(風力)'!$E$13=B$2,B25*'記載例(風力)'!$E$15/1000,0)</f>
        <v>0</v>
      </c>
      <c r="C39" s="56">
        <f>IF('記載例(風力)'!$E$13=C$2,C25*'記載例(風力)'!$E$15/1000,0)</f>
        <v>1.4120206164933631</v>
      </c>
      <c r="D39" s="56">
        <f>IF('記載例(風力)'!$E$13=D$2,D25*'記載例(風力)'!$E$15/1000,0)</f>
        <v>0</v>
      </c>
      <c r="E39" s="56">
        <f>IF('記載例(風力)'!$E$13=E$2,E25*'記載例(風力)'!$E$15/1000,0)</f>
        <v>0</v>
      </c>
      <c r="F39" s="56">
        <f>IF('記載例(風力)'!$E$13=F$2,F25*'記載例(風力)'!$E$15/1000,0)</f>
        <v>0</v>
      </c>
      <c r="G39" s="56">
        <f>IF('記載例(風力)'!$E$13=G$2,G25*'記載例(風力)'!$E$15/1000,0)</f>
        <v>0</v>
      </c>
      <c r="H39" s="56">
        <f>IF('記載例(風力)'!$E$13=H$2,H25*'記載例(風力)'!$E$15/1000,0)</f>
        <v>0</v>
      </c>
      <c r="I39" s="56">
        <f>IF('記載例(風力)'!$E$13=I$2,I25*'記載例(風力)'!$E$15/1000,0)</f>
        <v>0</v>
      </c>
      <c r="J39" s="57">
        <f>IF('記載例(風力)'!$E$13=J$2,J25*'記載例(風力)'!$E$15/1000,0)</f>
        <v>0</v>
      </c>
      <c r="K39" s="58">
        <f t="shared" si="1"/>
        <v>1.4120206164933631</v>
      </c>
      <c r="L39" s="59">
        <f t="shared" si="2"/>
        <v>0.9498655151566624</v>
      </c>
      <c r="N39" s="65">
        <f t="shared" si="0"/>
        <v>1412.0206164933631</v>
      </c>
      <c r="Q39" s="10" t="s">
        <v>16</v>
      </c>
      <c r="R39" s="56">
        <f>IF('記載例(風力)'!$E$13=B$2,B25*'記載例(風力)'!$J$23/1000,0)</f>
        <v>0</v>
      </c>
      <c r="S39" s="56">
        <f>IF('記載例(風力)'!$E$13=C$2,C25*'記載例(風力)'!$J$23/1000,0)</f>
        <v>0.14120206164933632</v>
      </c>
      <c r="T39" s="56">
        <f>IF('記載例(風力)'!$E$13=D$2,D25*'記載例(風力)'!$J$23/1000,0)</f>
        <v>0</v>
      </c>
      <c r="U39" s="56">
        <f>IF('記載例(風力)'!$E$13=E$2,E25*'記載例(風力)'!$J$23/1000,0)</f>
        <v>0</v>
      </c>
      <c r="V39" s="56">
        <f>IF('記載例(風力)'!$E$13=F$2,F25*'記載例(風力)'!$J$23/1000,0)</f>
        <v>0</v>
      </c>
      <c r="W39" s="56">
        <f>IF('記載例(風力)'!$E$13=G$2,G25*'記載例(風力)'!$J$23/1000,0)</f>
        <v>0</v>
      </c>
      <c r="X39" s="56">
        <f>IF('記載例(風力)'!$E$13=H$2,H25*'記載例(風力)'!$J$23/1000,0)</f>
        <v>0</v>
      </c>
      <c r="Y39" s="56">
        <f>IF('記載例(風力)'!$E$13=I$2,I25*'記載例(風力)'!$J$23/1000,0)</f>
        <v>0</v>
      </c>
      <c r="Z39" s="57">
        <f>IF('記載例(風力)'!$E$13=J$2,J25*'記載例(風力)'!$J$23/1000,0)</f>
        <v>0</v>
      </c>
      <c r="AA39" s="58">
        <f t="shared" si="3"/>
        <v>0.14120206164933632</v>
      </c>
      <c r="AB39" s="59">
        <f t="shared" si="4"/>
        <v>9.4986551515666234E-2</v>
      </c>
      <c r="AD39" s="65">
        <f t="shared" si="5"/>
        <v>141.20206164933631</v>
      </c>
    </row>
    <row r="40" spans="1:30" x14ac:dyDescent="0.25">
      <c r="A40" s="10" t="s">
        <v>17</v>
      </c>
      <c r="B40" s="56">
        <f>IF('記載例(風力)'!$E$13=B$2,B26*'記載例(風力)'!$E$15/1000,0)</f>
        <v>0</v>
      </c>
      <c r="C40" s="56">
        <f>IF('記載例(風力)'!$E$13=C$2,C26*'記載例(風力)'!$E$15/1000,0)</f>
        <v>2.1518093107256648</v>
      </c>
      <c r="D40" s="56">
        <f>IF('記載例(風力)'!$E$13=D$2,D26*'記載例(風力)'!$E$15/1000,0)</f>
        <v>0</v>
      </c>
      <c r="E40" s="56">
        <f>IF('記載例(風力)'!$E$13=E$2,E26*'記載例(風力)'!$E$15/1000,0)</f>
        <v>0</v>
      </c>
      <c r="F40" s="56">
        <f>IF('記載例(風力)'!$E$13=F$2,F26*'記載例(風力)'!$E$15/1000,0)</f>
        <v>0</v>
      </c>
      <c r="G40" s="56">
        <f>IF('記載例(風力)'!$E$13=G$2,G26*'記載例(風力)'!$E$15/1000,0)</f>
        <v>0</v>
      </c>
      <c r="H40" s="56">
        <f>IF('記載例(風力)'!$E$13=H$2,H26*'記載例(風力)'!$E$15/1000,0)</f>
        <v>0</v>
      </c>
      <c r="I40" s="56">
        <f>IF('記載例(風力)'!$E$13=I$2,I26*'記載例(風力)'!$E$15/1000,0)</f>
        <v>0</v>
      </c>
      <c r="J40" s="57">
        <f>IF('記載例(風力)'!$E$13=J$2,J26*'記載例(風力)'!$E$15/1000,0)</f>
        <v>0</v>
      </c>
      <c r="K40" s="58">
        <f t="shared" si="1"/>
        <v>2.1518093107256648</v>
      </c>
      <c r="L40" s="59">
        <f t="shared" si="2"/>
        <v>0.9498655151566624</v>
      </c>
      <c r="N40" s="65">
        <f t="shared" si="0"/>
        <v>2151.809310725665</v>
      </c>
      <c r="Q40" s="10" t="s">
        <v>17</v>
      </c>
      <c r="R40" s="56">
        <f>IF('記載例(風力)'!$E$13=B$2,B26*'記載例(風力)'!$K$23/1000,0)</f>
        <v>0</v>
      </c>
      <c r="S40" s="56">
        <f>IF('記載例(風力)'!$E$13=C$2,C26*'記載例(風力)'!$K$23/1000,0)</f>
        <v>0.2151809310725665</v>
      </c>
      <c r="T40" s="56">
        <f>IF('記載例(風力)'!$E$13=D$2,D26*'記載例(風力)'!$K$23/1000,0)</f>
        <v>0</v>
      </c>
      <c r="U40" s="56">
        <f>IF('記載例(風力)'!$E$13=E$2,E26*'記載例(風力)'!$K$23/1000,0)</f>
        <v>0</v>
      </c>
      <c r="V40" s="56">
        <f>IF('記載例(風力)'!$E$13=F$2,F26*'記載例(風力)'!$K$23/1000,0)</f>
        <v>0</v>
      </c>
      <c r="W40" s="56">
        <f>IF('記載例(風力)'!$E$13=G$2,G26*'記載例(風力)'!$K$23/1000,0)</f>
        <v>0</v>
      </c>
      <c r="X40" s="56">
        <f>IF('記載例(風力)'!$E$13=H$2,H26*'記載例(風力)'!$K$23/1000,0)</f>
        <v>0</v>
      </c>
      <c r="Y40" s="56">
        <f>IF('記載例(風力)'!$E$13=I$2,I26*'記載例(風力)'!$K$23/1000,0)</f>
        <v>0</v>
      </c>
      <c r="Z40" s="57">
        <f>IF('記載例(風力)'!$E$13=J$2,J26*'記載例(風力)'!$K$23/1000,0)</f>
        <v>0</v>
      </c>
      <c r="AA40" s="58">
        <f t="shared" si="3"/>
        <v>0.2151809310725665</v>
      </c>
      <c r="AB40" s="59">
        <f t="shared" si="4"/>
        <v>9.4986551515666234E-2</v>
      </c>
      <c r="AD40" s="65">
        <f>AA40*1000</f>
        <v>215.18093107256649</v>
      </c>
    </row>
    <row r="41" spans="1:30" x14ac:dyDescent="0.25">
      <c r="A41" s="10" t="s">
        <v>18</v>
      </c>
      <c r="B41" s="56">
        <f>IF('記載例(風力)'!$E$13=B$2,B27*'記載例(風力)'!$E$15/1000,0)</f>
        <v>0</v>
      </c>
      <c r="C41" s="56">
        <f>IF('記載例(風力)'!$E$13=C$2,C27*'記載例(風力)'!$E$15/1000,0)</f>
        <v>3.2455783873495445</v>
      </c>
      <c r="D41" s="56">
        <f>IF('記載例(風力)'!$E$13=D$2,D27*'記載例(風力)'!$E$15/1000,0)</f>
        <v>0</v>
      </c>
      <c r="E41" s="56">
        <f>IF('記載例(風力)'!$E$13=E$2,E27*'記載例(風力)'!$E$15/1000,0)</f>
        <v>0</v>
      </c>
      <c r="F41" s="56">
        <f>IF('記載例(風力)'!$E$13=F$2,F27*'記載例(風力)'!$E$15/1000,0)</f>
        <v>0</v>
      </c>
      <c r="G41" s="56">
        <f>IF('記載例(風力)'!$E$13=G$2,G27*'記載例(風力)'!$E$15/1000,0)</f>
        <v>0</v>
      </c>
      <c r="H41" s="56">
        <f>IF('記載例(風力)'!$E$13=H$2,H27*'記載例(風力)'!$E$15/1000,0)</f>
        <v>0</v>
      </c>
      <c r="I41" s="56">
        <f>IF('記載例(風力)'!$E$13=I$2,I27*'記載例(風力)'!$E$15/1000,0)</f>
        <v>0</v>
      </c>
      <c r="J41" s="57">
        <f>IF('記載例(風力)'!$E$13=J$2,J27*'記載例(風力)'!$E$15/1000,0)</f>
        <v>0</v>
      </c>
      <c r="K41" s="58">
        <f t="shared" si="1"/>
        <v>3.2455783873495445</v>
      </c>
      <c r="L41" s="59">
        <f t="shared" si="2"/>
        <v>0.9498655151566624</v>
      </c>
      <c r="N41" s="65">
        <f t="shared" si="0"/>
        <v>3245.5783873495443</v>
      </c>
      <c r="Q41" s="10" t="s">
        <v>18</v>
      </c>
      <c r="R41" s="56">
        <f>IF('記載例(風力)'!$E$13=B$2,B27*'記載例(風力)'!$L$23/1000,0)</f>
        <v>0</v>
      </c>
      <c r="S41" s="56">
        <f>IF('記載例(風力)'!$E$13=C$2,C27*'記載例(風力)'!$L$23/1000,0)</f>
        <v>0.32455783873495442</v>
      </c>
      <c r="T41" s="56">
        <f>IF('記載例(風力)'!$E$13=D$2,D27*'記載例(風力)'!$L$23/1000,0)</f>
        <v>0</v>
      </c>
      <c r="U41" s="56">
        <f>IF('記載例(風力)'!$E$13=E$2,E27*'記載例(風力)'!$L$23/1000,0)</f>
        <v>0</v>
      </c>
      <c r="V41" s="56">
        <f>IF('記載例(風力)'!$E$13=F$2,F27*'記載例(風力)'!$L$23/1000,0)</f>
        <v>0</v>
      </c>
      <c r="W41" s="56">
        <f>IF('記載例(風力)'!$E$13=G$2,G27*'記載例(風力)'!$L$23/1000,0)</f>
        <v>0</v>
      </c>
      <c r="X41" s="56">
        <f>IF('記載例(風力)'!$E$13=H$2,H27*'記載例(風力)'!$L$23/1000,0)</f>
        <v>0</v>
      </c>
      <c r="Y41" s="56">
        <f>IF('記載例(風力)'!$E$13=I$2,I27*'記載例(風力)'!$L$23/1000,0)</f>
        <v>0</v>
      </c>
      <c r="Z41" s="57">
        <f>IF('記載例(風力)'!$E$13=J$2,J27*'記載例(風力)'!$L$23/1000,0)</f>
        <v>0</v>
      </c>
      <c r="AA41" s="58">
        <f t="shared" si="3"/>
        <v>0.32455783873495442</v>
      </c>
      <c r="AB41" s="59">
        <f t="shared" si="4"/>
        <v>9.4986551515666234E-2</v>
      </c>
      <c r="AD41" s="65">
        <f t="shared" si="5"/>
        <v>324.55783873495443</v>
      </c>
    </row>
    <row r="42" spans="1:30" x14ac:dyDescent="0.25">
      <c r="A42" s="10" t="s">
        <v>19</v>
      </c>
      <c r="B42" s="56">
        <f>IF('記載例(風力)'!$E$13=B$2,B28*'記載例(風力)'!$E$15/1000,0)</f>
        <v>0</v>
      </c>
      <c r="C42" s="56">
        <f>IF('記載例(風力)'!$E$13=C$2,C28*'記載例(風力)'!$E$15/1000,0)</f>
        <v>4.7575253071159755</v>
      </c>
      <c r="D42" s="56">
        <f>IF('記載例(風力)'!$E$13=D$2,D28*'記載例(風力)'!$E$15/1000,0)</f>
        <v>0</v>
      </c>
      <c r="E42" s="56">
        <f>IF('記載例(風力)'!$E$13=E$2,E28*'記載例(風力)'!$E$15/1000,0)</f>
        <v>0</v>
      </c>
      <c r="F42" s="56">
        <f>IF('記載例(風力)'!$E$13=F$2,F28*'記載例(風力)'!$E$15/1000,0)</f>
        <v>0</v>
      </c>
      <c r="G42" s="56">
        <f>IF('記載例(風力)'!$E$13=G$2,G28*'記載例(風力)'!$E$15/1000,0)</f>
        <v>0</v>
      </c>
      <c r="H42" s="56">
        <f>IF('記載例(風力)'!$E$13=H$2,H28*'記載例(風力)'!$E$15/1000,0)</f>
        <v>0</v>
      </c>
      <c r="I42" s="56">
        <f>IF('記載例(風力)'!$E$13=I$2,I28*'記載例(風力)'!$E$15/1000,0)</f>
        <v>0</v>
      </c>
      <c r="J42" s="57">
        <f>IF('記載例(風力)'!$E$13=J$2,J28*'記載例(風力)'!$E$15/1000,0)</f>
        <v>0</v>
      </c>
      <c r="K42" s="58">
        <f t="shared" si="1"/>
        <v>4.7575253071159755</v>
      </c>
      <c r="L42" s="59">
        <f t="shared" si="2"/>
        <v>0.9498655151566624</v>
      </c>
      <c r="N42" s="65">
        <f t="shared" si="0"/>
        <v>4757.5253071159759</v>
      </c>
      <c r="Q42" s="10" t="s">
        <v>19</v>
      </c>
      <c r="R42" s="56">
        <f>IF('記載例(風力)'!$E$13=B$2,B28*'記載例(風力)'!$M$23/1000,0)</f>
        <v>0</v>
      </c>
      <c r="S42" s="56">
        <f>IF('記載例(風力)'!$E$13=C$2,C28*'記載例(風力)'!$M$23/1000,0)</f>
        <v>0.47575253071159757</v>
      </c>
      <c r="T42" s="56">
        <f>IF('記載例(風力)'!$E$13=D$2,D28*'記載例(風力)'!$M$23/1000,0)</f>
        <v>0</v>
      </c>
      <c r="U42" s="56">
        <f>IF('記載例(風力)'!$E$13=E$2,E28*'記載例(風力)'!$M$23/1000,0)</f>
        <v>0</v>
      </c>
      <c r="V42" s="56">
        <f>IF('記載例(風力)'!$E$13=F$2,F28*'記載例(風力)'!$M$23/1000,0)</f>
        <v>0</v>
      </c>
      <c r="W42" s="56">
        <f>IF('記載例(風力)'!$E$13=G$2,G28*'記載例(風力)'!$M$23/1000,0)</f>
        <v>0</v>
      </c>
      <c r="X42" s="56">
        <f>IF('記載例(風力)'!$E$13=H$2,H28*'記載例(風力)'!$M$23/1000,0)</f>
        <v>0</v>
      </c>
      <c r="Y42" s="56">
        <f>IF('記載例(風力)'!$E$13=I$2,I28*'記載例(風力)'!$M$23/1000,0)</f>
        <v>0</v>
      </c>
      <c r="Z42" s="57">
        <f>IF('記載例(風力)'!$E$13=J$2,J28*'記載例(風力)'!$M$23/1000,0)</f>
        <v>0</v>
      </c>
      <c r="AA42" s="58">
        <f t="shared" si="3"/>
        <v>0.47575253071159757</v>
      </c>
      <c r="AB42" s="59">
        <f t="shared" si="4"/>
        <v>9.4986551515666234E-2</v>
      </c>
      <c r="AD42" s="65">
        <f t="shared" si="5"/>
        <v>475.75253071159756</v>
      </c>
    </row>
    <row r="43" spans="1:30" x14ac:dyDescent="0.25">
      <c r="A43" s="10" t="s">
        <v>20</v>
      </c>
      <c r="B43" s="56">
        <f>IF('記載例(風力)'!$E$13=B$2,B29*'記載例(風力)'!$E$15/1000,0)</f>
        <v>0</v>
      </c>
      <c r="C43" s="56">
        <f>IF('記載例(風力)'!$E$13=C$2,C29*'記載例(風力)'!$E$15/1000,0)</f>
        <v>4.2504085612993219</v>
      </c>
      <c r="D43" s="56">
        <f>IF('記載例(風力)'!$E$13=D$2,D29*'記載例(風力)'!$E$15/1000,0)</f>
        <v>0</v>
      </c>
      <c r="E43" s="56">
        <f>IF('記載例(風力)'!$E$13=E$2,E29*'記載例(風力)'!$E$15/1000,0)</f>
        <v>0</v>
      </c>
      <c r="F43" s="56">
        <f>IF('記載例(風力)'!$E$13=F$2,F29*'記載例(風力)'!$E$15/1000,0)</f>
        <v>0</v>
      </c>
      <c r="G43" s="56">
        <f>IF('記載例(風力)'!$E$13=G$2,G29*'記載例(風力)'!$E$15/1000,0)</f>
        <v>0</v>
      </c>
      <c r="H43" s="56">
        <f>IF('記載例(風力)'!$E$13=H$2,H29*'記載例(風力)'!$E$15/1000,0)</f>
        <v>0</v>
      </c>
      <c r="I43" s="56">
        <f>IF('記載例(風力)'!$E$13=I$2,I29*'記載例(風力)'!$E$15/1000,0)</f>
        <v>0</v>
      </c>
      <c r="J43" s="57">
        <f>IF('記載例(風力)'!$E$13=J$2,J29*'記載例(風力)'!$E$15/1000,0)</f>
        <v>0</v>
      </c>
      <c r="K43" s="58">
        <f t="shared" si="1"/>
        <v>4.2504085612993219</v>
      </c>
      <c r="L43" s="59">
        <f t="shared" si="2"/>
        <v>0.9498655151566624</v>
      </c>
      <c r="N43" s="65">
        <f t="shared" si="0"/>
        <v>4250.4085612993222</v>
      </c>
      <c r="Q43" s="10" t="s">
        <v>20</v>
      </c>
      <c r="R43" s="56">
        <f>IF('記載例(風力)'!$E$13=B$2,B29*'記載例(風力)'!$N$23/1000,0)</f>
        <v>0</v>
      </c>
      <c r="S43" s="56">
        <f>IF('記載例(風力)'!$E$13=C$2,C29*'記載例(風力)'!$N$23/1000,0)</f>
        <v>0.42504085612993225</v>
      </c>
      <c r="T43" s="56">
        <f>IF('記載例(風力)'!$E$13=D$2,D29*'記載例(風力)'!$N$23/1000,0)</f>
        <v>0</v>
      </c>
      <c r="U43" s="56">
        <f>IF('記載例(風力)'!$E$13=E$2,E29*'記載例(風力)'!$N$23/1000,0)</f>
        <v>0</v>
      </c>
      <c r="V43" s="56">
        <f>IF('記載例(風力)'!$E$13=F$2,F29*'記載例(風力)'!$N$23/1000,0)</f>
        <v>0</v>
      </c>
      <c r="W43" s="56">
        <f>IF('記載例(風力)'!$E$13=G$2,G29*'記載例(風力)'!$N$23/1000,0)</f>
        <v>0</v>
      </c>
      <c r="X43" s="56">
        <f>IF('記載例(風力)'!$E$13=H$2,H29*'記載例(風力)'!$N$23/1000,0)</f>
        <v>0</v>
      </c>
      <c r="Y43" s="56">
        <f>IF('記載例(風力)'!$E$13=I$2,I29*'記載例(風力)'!$N$23/1000,0)</f>
        <v>0</v>
      </c>
      <c r="Z43" s="57">
        <f>IF('記載例(風力)'!$E$13=J$2,J29*'記載例(風力)'!$N$23/1000,0)</f>
        <v>0</v>
      </c>
      <c r="AA43" s="58">
        <f t="shared" si="3"/>
        <v>0.42504085612993225</v>
      </c>
      <c r="AB43" s="59">
        <f t="shared" si="4"/>
        <v>9.4986551515666234E-2</v>
      </c>
      <c r="AD43" s="65">
        <f t="shared" si="5"/>
        <v>425.04085612993225</v>
      </c>
    </row>
    <row r="44" spans="1:30" x14ac:dyDescent="0.25">
      <c r="A44" s="10" t="s">
        <v>21</v>
      </c>
      <c r="B44" s="56">
        <f>IF('記載例(風力)'!$E$13=B$2,B30*'記載例(風力)'!$E$15/1000,0)</f>
        <v>0</v>
      </c>
      <c r="C44" s="56">
        <f>IF('記載例(風力)'!$E$13=C$2,C30*'記載例(風力)'!$E$15/1000,0)</f>
        <v>5.2675239072976359</v>
      </c>
      <c r="D44" s="56">
        <f>IF('記載例(風力)'!$E$13=D$2,D30*'記載例(風力)'!$E$15/1000,0)</f>
        <v>0</v>
      </c>
      <c r="E44" s="56">
        <f>IF('記載例(風力)'!$E$13=E$2,E30*'記載例(風力)'!$E$15/1000,0)</f>
        <v>0</v>
      </c>
      <c r="F44" s="56">
        <f>IF('記載例(風力)'!$E$13=F$2,F30*'記載例(風力)'!$E$15/1000,0)</f>
        <v>0</v>
      </c>
      <c r="G44" s="56">
        <f>IF('記載例(風力)'!$E$13=G$2,G30*'記載例(風力)'!$E$15/1000,0)</f>
        <v>0</v>
      </c>
      <c r="H44" s="56">
        <f>IF('記載例(風力)'!$E$13=H$2,H30*'記載例(風力)'!$E$15/1000,0)</f>
        <v>0</v>
      </c>
      <c r="I44" s="56">
        <f>IF('記載例(風力)'!$E$13=I$2,I30*'記載例(風力)'!$E$15/1000,0)</f>
        <v>0</v>
      </c>
      <c r="J44" s="57">
        <f>IF('記載例(風力)'!$E$13=J$2,J30*'記載例(風力)'!$E$15/1000,0)</f>
        <v>0</v>
      </c>
      <c r="K44" s="58">
        <f t="shared" si="1"/>
        <v>5.2675239072976359</v>
      </c>
      <c r="L44" s="59">
        <f t="shared" si="2"/>
        <v>0.9498655151566624</v>
      </c>
      <c r="N44" s="65">
        <f t="shared" si="0"/>
        <v>5267.5239072976356</v>
      </c>
      <c r="Q44" s="10" t="s">
        <v>21</v>
      </c>
      <c r="R44" s="56">
        <f>IF('記載例(風力)'!$E$13=B$2,B30*'記載例(風力)'!$O$23/1000,0)</f>
        <v>0</v>
      </c>
      <c r="S44" s="56">
        <f>IF('記載例(風力)'!$E$13=C$2,C30*'記載例(風力)'!$O$23/1000,0)</f>
        <v>0.52675239072976354</v>
      </c>
      <c r="T44" s="56">
        <f>IF('記載例(風力)'!$E$13=D$2,D30*'記載例(風力)'!$O$23/1000,0)</f>
        <v>0</v>
      </c>
      <c r="U44" s="56">
        <f>IF('記載例(風力)'!$E$13=E$2,E30*'記載例(風力)'!$O$23/1000,0)</f>
        <v>0</v>
      </c>
      <c r="V44" s="56">
        <f>IF('記載例(風力)'!$E$13=F$2,F30*'記載例(風力)'!$O$23/1000,0)</f>
        <v>0</v>
      </c>
      <c r="W44" s="56">
        <f>IF('記載例(風力)'!$E$13=G$2,G30*'記載例(風力)'!$O$23/1000,0)</f>
        <v>0</v>
      </c>
      <c r="X44" s="56">
        <f>IF('記載例(風力)'!$E$13=H$2,H30*'記載例(風力)'!$O$23/1000,0)</f>
        <v>0</v>
      </c>
      <c r="Y44" s="56">
        <f>IF('記載例(風力)'!$E$13=I$2,I30*'記載例(風力)'!$O$23/1000,0)</f>
        <v>0</v>
      </c>
      <c r="Z44" s="57">
        <f>IF('記載例(風力)'!$E$13=J$2,J30*'記載例(風力)'!$O$23/1000,0)</f>
        <v>0</v>
      </c>
      <c r="AA44" s="58">
        <f t="shared" si="3"/>
        <v>0.52675239072976354</v>
      </c>
      <c r="AB44" s="59">
        <f t="shared" si="4"/>
        <v>9.4986551515666234E-2</v>
      </c>
      <c r="AD44" s="65">
        <f t="shared" si="5"/>
        <v>526.75239072976353</v>
      </c>
    </row>
    <row r="45" spans="1:30" x14ac:dyDescent="0.25">
      <c r="A45" s="10" t="s">
        <v>22</v>
      </c>
      <c r="B45" s="56">
        <f>IF('記載例(風力)'!$E$13=B$2,B31*'記載例(風力)'!$E$15/1000,0)</f>
        <v>0</v>
      </c>
      <c r="C45" s="56">
        <f>IF('記載例(風力)'!$E$13=C$2,C31*'記載例(風力)'!$E$15/1000,0)</f>
        <v>3.4804889194494351</v>
      </c>
      <c r="D45" s="56">
        <f>IF('記載例(風力)'!$E$13=D$2,D31*'記載例(風力)'!$E$15/1000,0)</f>
        <v>0</v>
      </c>
      <c r="E45" s="56">
        <f>IF('記載例(風力)'!$E$13=E$2,E31*'記載例(風力)'!$E$15/1000,0)</f>
        <v>0</v>
      </c>
      <c r="F45" s="56">
        <f>IF('記載例(風力)'!$E$13=F$2,F31*'記載例(風力)'!$E$15/1000,0)</f>
        <v>0</v>
      </c>
      <c r="G45" s="56">
        <f>IF('記載例(風力)'!$E$13=G$2,G31*'記載例(風力)'!$E$15/1000,0)</f>
        <v>0</v>
      </c>
      <c r="H45" s="56">
        <f>IF('記載例(風力)'!$E$13=H$2,H31*'記載例(風力)'!$E$15/1000,0)</f>
        <v>0</v>
      </c>
      <c r="I45" s="56">
        <f>IF('記載例(風力)'!$E$13=I$2,I31*'記載例(風力)'!$E$15/1000,0)</f>
        <v>0</v>
      </c>
      <c r="J45" s="57">
        <f>IF('記載例(風力)'!$E$13=J$2,J31*'記載例(風力)'!$E$15/1000,0)</f>
        <v>0</v>
      </c>
      <c r="K45" s="58">
        <f t="shared" si="1"/>
        <v>3.4804889194494351</v>
      </c>
      <c r="L45" s="59">
        <f t="shared" si="2"/>
        <v>0.9498655151566624</v>
      </c>
      <c r="N45" s="65">
        <f t="shared" si="0"/>
        <v>3480.4889194494349</v>
      </c>
      <c r="Q45" s="10" t="s">
        <v>22</v>
      </c>
      <c r="R45" s="56">
        <f>IF('記載例(風力)'!$E$13=B$2,B31*'記載例(風力)'!$P$23/1000,0)</f>
        <v>0</v>
      </c>
      <c r="S45" s="56">
        <f>IF('記載例(風力)'!$E$13=C$2,C31*'記載例(風力)'!$P$23/1000,0)</f>
        <v>0.34804889194494348</v>
      </c>
      <c r="T45" s="56">
        <f>IF('記載例(風力)'!$E$13=D$2,D31*'記載例(風力)'!$P$23/1000,0)</f>
        <v>0</v>
      </c>
      <c r="U45" s="56">
        <f>IF('記載例(風力)'!$E$13=E$2,E31*'記載例(風力)'!$P$23/1000,0)</f>
        <v>0</v>
      </c>
      <c r="V45" s="56">
        <f>IF('記載例(風力)'!$E$13=F$2,F31*'記載例(風力)'!$P$23/1000,0)</f>
        <v>0</v>
      </c>
      <c r="W45" s="56">
        <f>IF('記載例(風力)'!$E$13=G$2,G31*'記載例(風力)'!$P$23/1000,0)</f>
        <v>0</v>
      </c>
      <c r="X45" s="56">
        <f>IF('記載例(風力)'!$E$13=H$2,H31*'記載例(風力)'!$P$23/1000,0)</f>
        <v>0</v>
      </c>
      <c r="Y45" s="56">
        <f>IF('記載例(風力)'!$E$13=I$2,I31*'記載例(風力)'!$P$23/1000,0)</f>
        <v>0</v>
      </c>
      <c r="Z45" s="57">
        <f>IF('記載例(風力)'!$E$13=J$2,J31*'記載例(風力)'!$P$23/1000,0)</f>
        <v>0</v>
      </c>
      <c r="AA45" s="58">
        <f>SUM(R45:Z45)</f>
        <v>0.34804889194494348</v>
      </c>
      <c r="AB45" s="59">
        <f t="shared" si="4"/>
        <v>9.4986551515666234E-2</v>
      </c>
      <c r="AD45" s="65">
        <f t="shared" si="5"/>
        <v>348.04889194494348</v>
      </c>
    </row>
    <row r="46" spans="1:30" x14ac:dyDescent="0.25">
      <c r="L46" s="14"/>
      <c r="AB46" s="14"/>
    </row>
    <row r="47" spans="1:30" x14ac:dyDescent="0.25">
      <c r="A47" s="1" t="s">
        <v>113</v>
      </c>
      <c r="K47" s="22" t="s">
        <v>36</v>
      </c>
      <c r="Q47" s="1" t="s">
        <v>113</v>
      </c>
      <c r="AA47" s="22" t="s">
        <v>36</v>
      </c>
    </row>
    <row r="48" spans="1:30" x14ac:dyDescent="0.25">
      <c r="A48" s="10" t="s">
        <v>11</v>
      </c>
      <c r="B48" s="60">
        <f>B4-B34</f>
        <v>5136.7693724859209</v>
      </c>
      <c r="C48" s="60">
        <f t="shared" ref="C48:J48" si="6">C4-C34</f>
        <v>12579.528898388657</v>
      </c>
      <c r="D48" s="60">
        <f t="shared" si="6"/>
        <v>42812.450366376877</v>
      </c>
      <c r="E48" s="60">
        <f t="shared" si="6"/>
        <v>19226.231303462326</v>
      </c>
      <c r="F48" s="60">
        <f t="shared" si="6"/>
        <v>4869.8559662348689</v>
      </c>
      <c r="G48" s="60">
        <f t="shared" si="6"/>
        <v>18677.252542867569</v>
      </c>
      <c r="H48" s="60">
        <f t="shared" si="6"/>
        <v>7941.2375019215988</v>
      </c>
      <c r="I48" s="60">
        <f t="shared" si="6"/>
        <v>4043.165935613682</v>
      </c>
      <c r="J48" s="61">
        <f t="shared" si="6"/>
        <v>12587.213253383588</v>
      </c>
      <c r="K48" s="52">
        <f>SUM($B48:$J48)</f>
        <v>127873.70514073508</v>
      </c>
      <c r="L48" s="14"/>
      <c r="Q48" s="10" t="s">
        <v>11</v>
      </c>
      <c r="R48" s="60">
        <f>B4-R34</f>
        <v>5136.7693724859209</v>
      </c>
      <c r="S48" s="60">
        <f t="shared" ref="S48:Z48" si="7">C4-S34</f>
        <v>12582.414153111322</v>
      </c>
      <c r="T48" s="60">
        <f t="shared" si="7"/>
        <v>42812.450366376877</v>
      </c>
      <c r="U48" s="60">
        <f t="shared" si="7"/>
        <v>19226.231303462326</v>
      </c>
      <c r="V48" s="60">
        <f t="shared" si="7"/>
        <v>4869.8559662348689</v>
      </c>
      <c r="W48" s="60">
        <f t="shared" si="7"/>
        <v>18677.252542867569</v>
      </c>
      <c r="X48" s="60">
        <f t="shared" si="7"/>
        <v>7941.2375019215988</v>
      </c>
      <c r="Y48" s="60">
        <f t="shared" si="7"/>
        <v>4043.165935613682</v>
      </c>
      <c r="Z48" s="61">
        <f t="shared" si="7"/>
        <v>12587.213253383588</v>
      </c>
      <c r="AA48" s="52">
        <f>SUM($R48:$Z48)</f>
        <v>127876.59039545775</v>
      </c>
      <c r="AB48" s="14"/>
    </row>
    <row r="49" spans="1:29" x14ac:dyDescent="0.25">
      <c r="A49" s="10" t="s">
        <v>12</v>
      </c>
      <c r="B49" s="60">
        <f t="shared" ref="B49:J49" si="8">B5-B35</f>
        <v>4608.0824778761062</v>
      </c>
      <c r="C49" s="60">
        <f t="shared" si="8"/>
        <v>11763.932627779957</v>
      </c>
      <c r="D49" s="60">
        <f t="shared" si="8"/>
        <v>41433.532423196593</v>
      </c>
      <c r="E49" s="60">
        <f t="shared" si="8"/>
        <v>19308.463482688392</v>
      </c>
      <c r="F49" s="60">
        <f t="shared" si="8"/>
        <v>4448.449286955346</v>
      </c>
      <c r="G49" s="60">
        <f t="shared" si="8"/>
        <v>18978.289379788399</v>
      </c>
      <c r="H49" s="60">
        <f t="shared" si="8"/>
        <v>7842.2442813220596</v>
      </c>
      <c r="I49" s="60">
        <f t="shared" si="8"/>
        <v>4136.5137424547283</v>
      </c>
      <c r="J49" s="61">
        <f t="shared" si="8"/>
        <v>13165.972918793903</v>
      </c>
      <c r="K49" s="52">
        <f t="shared" ref="K49:K59" si="9">SUM($B49:$J49)</f>
        <v>125685.48062085549</v>
      </c>
      <c r="L49" s="14"/>
      <c r="Q49" s="10" t="s">
        <v>12</v>
      </c>
      <c r="R49" s="60">
        <f t="shared" ref="R49:Z49" si="10">B5-R35</f>
        <v>4608.0824778761062</v>
      </c>
      <c r="S49" s="60">
        <f t="shared" si="10"/>
        <v>11765.426394776998</v>
      </c>
      <c r="T49" s="60">
        <f t="shared" si="10"/>
        <v>41433.532423196593</v>
      </c>
      <c r="U49" s="60">
        <f t="shared" si="10"/>
        <v>19308.463482688392</v>
      </c>
      <c r="V49" s="60">
        <f t="shared" si="10"/>
        <v>4448.449286955346</v>
      </c>
      <c r="W49" s="60">
        <f t="shared" si="10"/>
        <v>18978.289379788399</v>
      </c>
      <c r="X49" s="60">
        <f t="shared" si="10"/>
        <v>7842.2442813220596</v>
      </c>
      <c r="Y49" s="60">
        <f t="shared" si="10"/>
        <v>4136.5137424547283</v>
      </c>
      <c r="Z49" s="61">
        <f t="shared" si="10"/>
        <v>13165.972918793903</v>
      </c>
      <c r="AA49" s="52">
        <f t="shared" ref="AA49:AA58" si="11">SUM($R49:$Z49)</f>
        <v>125686.97438785253</v>
      </c>
      <c r="AB49" s="14"/>
    </row>
    <row r="50" spans="1:29" x14ac:dyDescent="0.25">
      <c r="A50" s="10" t="s">
        <v>13</v>
      </c>
      <c r="B50" s="60">
        <f t="shared" ref="B50:J50" si="12">B6-B36</f>
        <v>4620.6628801287216</v>
      </c>
      <c r="C50" s="60">
        <f t="shared" si="12"/>
        <v>12572.106109924085</v>
      </c>
      <c r="D50" s="60">
        <f t="shared" si="12"/>
        <v>47467.120916422551</v>
      </c>
      <c r="E50" s="60">
        <f t="shared" si="12"/>
        <v>21487.776232179225</v>
      </c>
      <c r="F50" s="60">
        <f t="shared" si="12"/>
        <v>5089.7190162937504</v>
      </c>
      <c r="G50" s="60">
        <f t="shared" si="12"/>
        <v>21846.573400218898</v>
      </c>
      <c r="H50" s="60">
        <f t="shared" si="12"/>
        <v>8731.2234050730203</v>
      </c>
      <c r="I50" s="60">
        <f t="shared" si="12"/>
        <v>4649.8966800804828</v>
      </c>
      <c r="J50" s="61">
        <f t="shared" si="12"/>
        <v>15038.461365256126</v>
      </c>
      <c r="K50" s="52">
        <f t="shared" si="9"/>
        <v>141503.54000557686</v>
      </c>
      <c r="L50" s="14"/>
      <c r="Q50" s="10" t="s">
        <v>13</v>
      </c>
      <c r="R50" s="60">
        <f t="shared" ref="R50:Z50" si="13">B6-R36</f>
        <v>4620.6628801287216</v>
      </c>
      <c r="S50" s="60">
        <f t="shared" si="13"/>
        <v>12573.060873553972</v>
      </c>
      <c r="T50" s="60">
        <f t="shared" si="13"/>
        <v>47467.120916422551</v>
      </c>
      <c r="U50" s="60">
        <f t="shared" si="13"/>
        <v>21487.776232179225</v>
      </c>
      <c r="V50" s="60">
        <f t="shared" si="13"/>
        <v>5089.7190162937504</v>
      </c>
      <c r="W50" s="60">
        <f t="shared" si="13"/>
        <v>21846.573400218898</v>
      </c>
      <c r="X50" s="60">
        <f t="shared" si="13"/>
        <v>8731.2234050730203</v>
      </c>
      <c r="Y50" s="60">
        <f t="shared" si="13"/>
        <v>4649.8966800804828</v>
      </c>
      <c r="Z50" s="61">
        <f t="shared" si="13"/>
        <v>15038.461365256126</v>
      </c>
      <c r="AA50" s="52">
        <f t="shared" si="11"/>
        <v>141504.49476920674</v>
      </c>
      <c r="AB50" s="14"/>
    </row>
    <row r="51" spans="1:29" x14ac:dyDescent="0.25">
      <c r="A51" s="10" t="s">
        <v>14</v>
      </c>
      <c r="B51" s="60">
        <f t="shared" ref="B51:J51" si="14">B7-B37</f>
        <v>5139.1466273187179</v>
      </c>
      <c r="C51" s="60">
        <f t="shared" si="14"/>
        <v>14721.717882193125</v>
      </c>
      <c r="D51" s="60">
        <f t="shared" si="14"/>
        <v>58859.241985807814</v>
      </c>
      <c r="E51" s="60">
        <f t="shared" si="14"/>
        <v>25236.87</v>
      </c>
      <c r="F51" s="60">
        <f t="shared" si="14"/>
        <v>5984.4279999999999</v>
      </c>
      <c r="G51" s="60">
        <f t="shared" si="14"/>
        <v>27232.29</v>
      </c>
      <c r="H51" s="60">
        <f t="shared" si="14"/>
        <v>10514.220000000001</v>
      </c>
      <c r="I51" s="60">
        <f t="shared" si="14"/>
        <v>5798.9299999999994</v>
      </c>
      <c r="J51" s="61">
        <f t="shared" si="14"/>
        <v>18636.653999999999</v>
      </c>
      <c r="K51" s="52">
        <f t="shared" si="9"/>
        <v>172123.49849531965</v>
      </c>
      <c r="L51" s="14"/>
      <c r="Q51" s="10" t="s">
        <v>14</v>
      </c>
      <c r="R51" s="60">
        <f t="shared" ref="R51:Z51" si="15">B7-R37</f>
        <v>5139.1466273187179</v>
      </c>
      <c r="S51" s="60">
        <f t="shared" si="15"/>
        <v>14722.572761156765</v>
      </c>
      <c r="T51" s="60">
        <f t="shared" si="15"/>
        <v>58859.241985807814</v>
      </c>
      <c r="U51" s="60">
        <f t="shared" si="15"/>
        <v>25236.87</v>
      </c>
      <c r="V51" s="60">
        <f t="shared" si="15"/>
        <v>5984.4279999999999</v>
      </c>
      <c r="W51" s="60">
        <f t="shared" si="15"/>
        <v>27232.29</v>
      </c>
      <c r="X51" s="60">
        <f t="shared" si="15"/>
        <v>10514.220000000001</v>
      </c>
      <c r="Y51" s="60">
        <f t="shared" si="15"/>
        <v>5798.9299999999994</v>
      </c>
      <c r="Z51" s="61">
        <f t="shared" si="15"/>
        <v>18636.653999999999</v>
      </c>
      <c r="AA51" s="52">
        <f t="shared" si="11"/>
        <v>172124.3533742833</v>
      </c>
      <c r="AB51" s="14"/>
    </row>
    <row r="52" spans="1:29" x14ac:dyDescent="0.25">
      <c r="A52" s="10" t="s">
        <v>15</v>
      </c>
      <c r="B52" s="60">
        <f t="shared" ref="B52:J52" si="16">B8-B38</f>
        <v>5227.29</v>
      </c>
      <c r="C52" s="60">
        <f t="shared" si="16"/>
        <v>15006.858097191609</v>
      </c>
      <c r="D52" s="60">
        <f t="shared" si="16"/>
        <v>58857.856</v>
      </c>
      <c r="E52" s="60">
        <f t="shared" si="16"/>
        <v>25236.87</v>
      </c>
      <c r="F52" s="60">
        <f t="shared" si="16"/>
        <v>5984.4279999999999</v>
      </c>
      <c r="G52" s="60">
        <f t="shared" si="16"/>
        <v>27232.29</v>
      </c>
      <c r="H52" s="60">
        <f t="shared" si="16"/>
        <v>10514.220000000001</v>
      </c>
      <c r="I52" s="60">
        <f t="shared" si="16"/>
        <v>5798.9299999999994</v>
      </c>
      <c r="J52" s="61">
        <f t="shared" si="16"/>
        <v>18636.653999999999</v>
      </c>
      <c r="K52" s="52">
        <f t="shared" si="9"/>
        <v>172495.39609719161</v>
      </c>
      <c r="L52" s="14"/>
      <c r="Q52" s="10" t="s">
        <v>15</v>
      </c>
      <c r="R52" s="60">
        <f t="shared" ref="R52:Z52" si="17">B8-R38</f>
        <v>5227.29</v>
      </c>
      <c r="S52" s="60">
        <f t="shared" si="17"/>
        <v>15007.84800971916</v>
      </c>
      <c r="T52" s="60">
        <f t="shared" si="17"/>
        <v>58857.856</v>
      </c>
      <c r="U52" s="60">
        <f t="shared" si="17"/>
        <v>25236.87</v>
      </c>
      <c r="V52" s="60">
        <f t="shared" si="17"/>
        <v>5984.4279999999999</v>
      </c>
      <c r="W52" s="60">
        <f t="shared" si="17"/>
        <v>27232.29</v>
      </c>
      <c r="X52" s="60">
        <f t="shared" si="17"/>
        <v>10514.220000000001</v>
      </c>
      <c r="Y52" s="60">
        <f t="shared" si="17"/>
        <v>5798.9299999999994</v>
      </c>
      <c r="Z52" s="61">
        <f t="shared" si="17"/>
        <v>18636.653999999999</v>
      </c>
      <c r="AA52" s="52">
        <f t="shared" si="11"/>
        <v>172496.38600971916</v>
      </c>
      <c r="AB52" s="14"/>
    </row>
    <row r="53" spans="1:29" x14ac:dyDescent="0.25">
      <c r="A53" s="10" t="s">
        <v>16</v>
      </c>
      <c r="B53" s="60">
        <f t="shared" ref="B53:J53" si="18">B9-B39</f>
        <v>4862.1060274632619</v>
      </c>
      <c r="C53" s="60">
        <f t="shared" si="18"/>
        <v>13236.176394818671</v>
      </c>
      <c r="D53" s="60">
        <f t="shared" si="18"/>
        <v>49767.298669551194</v>
      </c>
      <c r="E53" s="60">
        <f t="shared" si="18"/>
        <v>22697.76146639511</v>
      </c>
      <c r="F53" s="60">
        <f t="shared" si="18"/>
        <v>5295.2961846097905</v>
      </c>
      <c r="G53" s="60">
        <f t="shared" si="18"/>
        <v>22988.977457132434</v>
      </c>
      <c r="H53" s="60">
        <f t="shared" si="18"/>
        <v>9387.8371329746351</v>
      </c>
      <c r="I53" s="60">
        <f t="shared" si="18"/>
        <v>4958.8397384305836</v>
      </c>
      <c r="J53" s="61">
        <f t="shared" si="18"/>
        <v>15997.517683570326</v>
      </c>
      <c r="K53" s="52">
        <f t="shared" si="9"/>
        <v>149191.810754946</v>
      </c>
      <c r="L53" s="14"/>
      <c r="Q53" s="10" t="s">
        <v>16</v>
      </c>
      <c r="R53" s="60">
        <f t="shared" ref="R53:Z53" si="19">B9-R39</f>
        <v>4862.1060274632619</v>
      </c>
      <c r="S53" s="60">
        <f t="shared" si="19"/>
        <v>13237.447213373514</v>
      </c>
      <c r="T53" s="60">
        <f t="shared" si="19"/>
        <v>49767.298669551194</v>
      </c>
      <c r="U53" s="60">
        <f t="shared" si="19"/>
        <v>22697.76146639511</v>
      </c>
      <c r="V53" s="60">
        <f t="shared" si="19"/>
        <v>5295.2961846097905</v>
      </c>
      <c r="W53" s="60">
        <f t="shared" si="19"/>
        <v>22988.977457132434</v>
      </c>
      <c r="X53" s="60">
        <f t="shared" si="19"/>
        <v>9387.8371329746351</v>
      </c>
      <c r="Y53" s="60">
        <f t="shared" si="19"/>
        <v>4958.8397384305836</v>
      </c>
      <c r="Z53" s="61">
        <f t="shared" si="19"/>
        <v>15997.517683570326</v>
      </c>
      <c r="AA53" s="52">
        <f t="shared" si="11"/>
        <v>149193.08157350085</v>
      </c>
      <c r="AB53" s="14"/>
    </row>
    <row r="54" spans="1:29" x14ac:dyDescent="0.25">
      <c r="A54" s="10" t="s">
        <v>17</v>
      </c>
      <c r="B54" s="60">
        <f t="shared" ref="B54:J54" si="20">B10-B40</f>
        <v>5048.6565567176185</v>
      </c>
      <c r="C54" s="60">
        <f t="shared" si="20"/>
        <v>11995.650670241925</v>
      </c>
      <c r="D54" s="60">
        <f t="shared" si="20"/>
        <v>42609.084439528531</v>
      </c>
      <c r="E54" s="60">
        <f t="shared" si="20"/>
        <v>20048.613095723016</v>
      </c>
      <c r="F54" s="60">
        <f t="shared" si="20"/>
        <v>4704.961178690708</v>
      </c>
      <c r="G54" s="60">
        <f t="shared" si="20"/>
        <v>19599.230974097041</v>
      </c>
      <c r="H54" s="60">
        <f t="shared" si="20"/>
        <v>8074.5883704842427</v>
      </c>
      <c r="I54" s="60">
        <f t="shared" si="20"/>
        <v>4451.5450905432599</v>
      </c>
      <c r="J54" s="61">
        <f t="shared" si="20"/>
        <v>13896.647047627208</v>
      </c>
      <c r="K54" s="52">
        <f t="shared" si="9"/>
        <v>130428.97742365354</v>
      </c>
      <c r="L54" s="14"/>
      <c r="Q54" s="10" t="s">
        <v>17</v>
      </c>
      <c r="R54" s="60">
        <f t="shared" ref="R54:Z54" si="21">B10-R40</f>
        <v>5048.6565567176185</v>
      </c>
      <c r="S54" s="60">
        <f t="shared" si="21"/>
        <v>11997.587298621578</v>
      </c>
      <c r="T54" s="60">
        <f t="shared" si="21"/>
        <v>42609.084439528531</v>
      </c>
      <c r="U54" s="60">
        <f t="shared" si="21"/>
        <v>20048.613095723016</v>
      </c>
      <c r="V54" s="60">
        <f t="shared" si="21"/>
        <v>4704.961178690708</v>
      </c>
      <c r="W54" s="60">
        <f t="shared" si="21"/>
        <v>19599.230974097041</v>
      </c>
      <c r="X54" s="60">
        <f t="shared" si="21"/>
        <v>8074.5883704842427</v>
      </c>
      <c r="Y54" s="60">
        <f t="shared" si="21"/>
        <v>4451.5450905432599</v>
      </c>
      <c r="Z54" s="61">
        <f t="shared" si="21"/>
        <v>13896.647047627208</v>
      </c>
      <c r="AA54" s="52">
        <f t="shared" si="11"/>
        <v>130430.9140520332</v>
      </c>
      <c r="AB54" s="14"/>
    </row>
    <row r="55" spans="1:29" x14ac:dyDescent="0.25">
      <c r="A55" s="10" t="s">
        <v>18</v>
      </c>
      <c r="B55" s="60">
        <f t="shared" ref="B55:J55" si="22">B11-B41</f>
        <v>5728.398278358809</v>
      </c>
      <c r="C55" s="60">
        <f t="shared" si="22"/>
        <v>13432.113294296749</v>
      </c>
      <c r="D55" s="60">
        <f t="shared" si="22"/>
        <v>44678.215346657016</v>
      </c>
      <c r="E55" s="60">
        <f t="shared" si="22"/>
        <v>20285.050610997965</v>
      </c>
      <c r="F55" s="60">
        <f t="shared" si="22"/>
        <v>5163.0066996467103</v>
      </c>
      <c r="G55" s="60">
        <f t="shared" si="22"/>
        <v>19829.725581904411</v>
      </c>
      <c r="H55" s="60">
        <f t="shared" si="22"/>
        <v>8738.2929208301321</v>
      </c>
      <c r="I55" s="60">
        <f t="shared" si="22"/>
        <v>4463.2110663983913</v>
      </c>
      <c r="J55" s="61">
        <f t="shared" si="22"/>
        <v>14443.610709782424</v>
      </c>
      <c r="K55" s="52">
        <f t="shared" si="9"/>
        <v>136761.6245088726</v>
      </c>
      <c r="L55" s="14"/>
      <c r="Q55" s="10" t="s">
        <v>18</v>
      </c>
      <c r="R55" s="60">
        <f t="shared" ref="R55:Z55" si="23">B11-R41</f>
        <v>5728.398278358809</v>
      </c>
      <c r="S55" s="60">
        <f t="shared" si="23"/>
        <v>13435.034314845365</v>
      </c>
      <c r="T55" s="60">
        <f t="shared" si="23"/>
        <v>44678.215346657016</v>
      </c>
      <c r="U55" s="60">
        <f t="shared" si="23"/>
        <v>20285.050610997965</v>
      </c>
      <c r="V55" s="60">
        <f t="shared" si="23"/>
        <v>5163.0066996467103</v>
      </c>
      <c r="W55" s="60">
        <f t="shared" si="23"/>
        <v>19829.725581904411</v>
      </c>
      <c r="X55" s="60">
        <f t="shared" si="23"/>
        <v>8738.2929208301321</v>
      </c>
      <c r="Y55" s="60">
        <f t="shared" si="23"/>
        <v>4463.2110663983913</v>
      </c>
      <c r="Z55" s="61">
        <f t="shared" si="23"/>
        <v>14443.610709782424</v>
      </c>
      <c r="AA55" s="52">
        <f t="shared" si="11"/>
        <v>136764.54552942122</v>
      </c>
      <c r="AB55" s="14"/>
    </row>
    <row r="56" spans="1:29" x14ac:dyDescent="0.25">
      <c r="A56" s="10" t="s">
        <v>19</v>
      </c>
      <c r="B56" s="60">
        <f t="shared" ref="B56:J56" si="24">B12-B42</f>
        <v>6044.6931617055507</v>
      </c>
      <c r="C56" s="60">
        <f t="shared" si="24"/>
        <v>14641.877500270393</v>
      </c>
      <c r="D56" s="60">
        <f t="shared" si="24"/>
        <v>47832.678391238689</v>
      </c>
      <c r="E56" s="60">
        <f t="shared" si="24"/>
        <v>22194.049368635438</v>
      </c>
      <c r="F56" s="60">
        <f t="shared" si="24"/>
        <v>5807.9744095831966</v>
      </c>
      <c r="G56" s="60">
        <f t="shared" si="24"/>
        <v>23339.688821597956</v>
      </c>
      <c r="H56" s="60">
        <f t="shared" si="24"/>
        <v>10212.170684089162</v>
      </c>
      <c r="I56" s="60">
        <f t="shared" si="24"/>
        <v>5343.8869416498992</v>
      </c>
      <c r="J56" s="61">
        <f t="shared" si="24"/>
        <v>16928.481238307351</v>
      </c>
      <c r="K56" s="52">
        <f t="shared" si="9"/>
        <v>152345.50051707763</v>
      </c>
      <c r="L56" s="14"/>
      <c r="Q56" s="10" t="s">
        <v>19</v>
      </c>
      <c r="R56" s="60">
        <f t="shared" ref="R56:Z56" si="25">B12-R42</f>
        <v>6044.6931617055507</v>
      </c>
      <c r="S56" s="60">
        <f t="shared" si="25"/>
        <v>14646.159273046796</v>
      </c>
      <c r="T56" s="60">
        <f t="shared" si="25"/>
        <v>47832.678391238689</v>
      </c>
      <c r="U56" s="60">
        <f t="shared" si="25"/>
        <v>22194.049368635438</v>
      </c>
      <c r="V56" s="60">
        <f t="shared" si="25"/>
        <v>5807.9744095831966</v>
      </c>
      <c r="W56" s="60">
        <f t="shared" si="25"/>
        <v>23339.688821597956</v>
      </c>
      <c r="X56" s="60">
        <f t="shared" si="25"/>
        <v>10212.170684089162</v>
      </c>
      <c r="Y56" s="60">
        <f t="shared" si="25"/>
        <v>5343.8869416498992</v>
      </c>
      <c r="Z56" s="61">
        <f t="shared" si="25"/>
        <v>16928.481238307351</v>
      </c>
      <c r="AA56" s="52">
        <f t="shared" si="11"/>
        <v>152349.78228985402</v>
      </c>
      <c r="AB56" s="14"/>
    </row>
    <row r="57" spans="1:29" x14ac:dyDescent="0.25">
      <c r="A57" s="10" t="s">
        <v>20</v>
      </c>
      <c r="B57" s="60">
        <f t="shared" ref="B57:J57" si="26">B13-B43</f>
        <v>6258.68</v>
      </c>
      <c r="C57" s="60">
        <f t="shared" si="26"/>
        <v>15362.119591438701</v>
      </c>
      <c r="D57" s="60">
        <f t="shared" si="26"/>
        <v>52274.129114873052</v>
      </c>
      <c r="E57" s="60">
        <f t="shared" si="26"/>
        <v>24075.250468431772</v>
      </c>
      <c r="F57" s="60">
        <f t="shared" si="26"/>
        <v>6327.1080000000002</v>
      </c>
      <c r="G57" s="60">
        <f t="shared" si="26"/>
        <v>25016.74407150675</v>
      </c>
      <c r="H57" s="60">
        <f t="shared" si="26"/>
        <v>10453.604150653344</v>
      </c>
      <c r="I57" s="60">
        <f t="shared" si="26"/>
        <v>5343.8869416498992</v>
      </c>
      <c r="J57" s="61">
        <f t="shared" si="26"/>
        <v>17666.392912283707</v>
      </c>
      <c r="K57" s="52">
        <f t="shared" si="9"/>
        <v>162777.91525083722</v>
      </c>
      <c r="L57" s="14"/>
      <c r="Q57" s="10" t="s">
        <v>20</v>
      </c>
      <c r="R57" s="60">
        <f t="shared" ref="R57:Z57" si="27">B13-R43</f>
        <v>6258.68</v>
      </c>
      <c r="S57" s="60">
        <f t="shared" si="27"/>
        <v>15365.944959143872</v>
      </c>
      <c r="T57" s="60">
        <f t="shared" si="27"/>
        <v>52274.129114873052</v>
      </c>
      <c r="U57" s="60">
        <f t="shared" si="27"/>
        <v>24075.250468431772</v>
      </c>
      <c r="V57" s="60">
        <f t="shared" si="27"/>
        <v>6327.1080000000002</v>
      </c>
      <c r="W57" s="60">
        <f t="shared" si="27"/>
        <v>25016.74407150675</v>
      </c>
      <c r="X57" s="60">
        <f t="shared" si="27"/>
        <v>10453.604150653344</v>
      </c>
      <c r="Y57" s="60">
        <f t="shared" si="27"/>
        <v>5343.8869416498992</v>
      </c>
      <c r="Z57" s="61">
        <f t="shared" si="27"/>
        <v>17666.392912283707</v>
      </c>
      <c r="AA57" s="52">
        <f>SUM($R57:$Z57)</f>
        <v>162781.74061854239</v>
      </c>
      <c r="AB57" s="14"/>
    </row>
    <row r="58" spans="1:29" x14ac:dyDescent="0.25">
      <c r="A58" s="10" t="s">
        <v>21</v>
      </c>
      <c r="B58" s="60">
        <f t="shared" ref="B58:J58" si="28">B14-B44</f>
        <v>6220.9187932421564</v>
      </c>
      <c r="C58" s="60">
        <f t="shared" si="28"/>
        <v>15316.612799219462</v>
      </c>
      <c r="D58" s="60">
        <f t="shared" si="28"/>
        <v>52274.771108322813</v>
      </c>
      <c r="E58" s="60">
        <f t="shared" si="28"/>
        <v>24075.250468431772</v>
      </c>
      <c r="F58" s="60">
        <f t="shared" si="28"/>
        <v>6327.1080000000002</v>
      </c>
      <c r="G58" s="60">
        <f t="shared" si="28"/>
        <v>25016.74407150675</v>
      </c>
      <c r="H58" s="60">
        <f t="shared" si="28"/>
        <v>10453.604150653344</v>
      </c>
      <c r="I58" s="60">
        <f t="shared" si="28"/>
        <v>5343.8869416498992</v>
      </c>
      <c r="J58" s="61">
        <f t="shared" si="28"/>
        <v>17666.392912283707</v>
      </c>
      <c r="K58" s="52">
        <f t="shared" si="9"/>
        <v>162695.28924530992</v>
      </c>
      <c r="L58" s="14"/>
      <c r="Q58" s="10" t="s">
        <v>21</v>
      </c>
      <c r="R58" s="60">
        <f t="shared" ref="R58:Z58" si="29">B14-R44</f>
        <v>6220.9187932421564</v>
      </c>
      <c r="S58" s="60">
        <f t="shared" si="29"/>
        <v>15321.35357073603</v>
      </c>
      <c r="T58" s="60">
        <f t="shared" si="29"/>
        <v>52274.771108322813</v>
      </c>
      <c r="U58" s="60">
        <f t="shared" si="29"/>
        <v>24075.250468431772</v>
      </c>
      <c r="V58" s="60">
        <f t="shared" si="29"/>
        <v>6327.1080000000002</v>
      </c>
      <c r="W58" s="60">
        <f t="shared" si="29"/>
        <v>25016.74407150675</v>
      </c>
      <c r="X58" s="60">
        <f t="shared" si="29"/>
        <v>10453.604150653344</v>
      </c>
      <c r="Y58" s="60">
        <f t="shared" si="29"/>
        <v>5343.8869416498992</v>
      </c>
      <c r="Z58" s="61">
        <f t="shared" si="29"/>
        <v>17666.392912283707</v>
      </c>
      <c r="AA58" s="52">
        <f t="shared" si="11"/>
        <v>162700.03001682647</v>
      </c>
      <c r="AB58" s="14"/>
    </row>
    <row r="59" spans="1:29" x14ac:dyDescent="0.25">
      <c r="A59" s="10" t="s">
        <v>22</v>
      </c>
      <c r="B59" s="60">
        <f t="shared" ref="B59:J59" si="30">B15-B45</f>
        <v>5841.6918986323408</v>
      </c>
      <c r="C59" s="60">
        <f t="shared" si="30"/>
        <v>14195.991061194882</v>
      </c>
      <c r="D59" s="60">
        <f t="shared" si="30"/>
        <v>48068.984781029038</v>
      </c>
      <c r="E59" s="60">
        <f t="shared" si="30"/>
        <v>21806.455926680246</v>
      </c>
      <c r="F59" s="60">
        <f t="shared" si="30"/>
        <v>5676.0304831174344</v>
      </c>
      <c r="G59" s="60">
        <f t="shared" si="30"/>
        <v>21825.705698650127</v>
      </c>
      <c r="H59" s="60">
        <f t="shared" si="30"/>
        <v>9404.0173328209057</v>
      </c>
      <c r="I59" s="60">
        <f t="shared" si="30"/>
        <v>4754.9104627766601</v>
      </c>
      <c r="J59" s="61">
        <f t="shared" si="30"/>
        <v>15315.62796505054</v>
      </c>
      <c r="K59" s="52">
        <f t="shared" si="9"/>
        <v>146889.41560995218</v>
      </c>
      <c r="L59" s="14"/>
      <c r="Q59" s="10" t="s">
        <v>22</v>
      </c>
      <c r="R59" s="60">
        <f t="shared" ref="R59:Z59" si="31">B15-R45</f>
        <v>5841.6918986323408</v>
      </c>
      <c r="S59" s="60">
        <f t="shared" si="31"/>
        <v>14199.123501222386</v>
      </c>
      <c r="T59" s="60">
        <f t="shared" si="31"/>
        <v>48068.984781029038</v>
      </c>
      <c r="U59" s="60">
        <f t="shared" si="31"/>
        <v>21806.455926680246</v>
      </c>
      <c r="V59" s="60">
        <f t="shared" si="31"/>
        <v>5676.0304831174344</v>
      </c>
      <c r="W59" s="60">
        <f t="shared" si="31"/>
        <v>21825.705698650127</v>
      </c>
      <c r="X59" s="60">
        <f t="shared" si="31"/>
        <v>9404.0173328209057</v>
      </c>
      <c r="Y59" s="60">
        <f t="shared" si="31"/>
        <v>4754.9104627766601</v>
      </c>
      <c r="Z59" s="61">
        <f t="shared" si="31"/>
        <v>15315.62796505054</v>
      </c>
      <c r="AA59" s="52">
        <f>SUM($R59:$Z59)</f>
        <v>146892.54804997967</v>
      </c>
      <c r="AB59" s="14"/>
    </row>
    <row r="61" spans="1:29" x14ac:dyDescent="0.25">
      <c r="A61" s="18" t="s">
        <v>108</v>
      </c>
      <c r="B61" s="68">
        <f>$B$17-MIN($K$34:$K$45)</f>
        <v>176316.34669110138</v>
      </c>
      <c r="C61" s="19"/>
      <c r="D61" s="19"/>
      <c r="E61" s="19"/>
      <c r="F61" s="19"/>
      <c r="G61" s="19"/>
      <c r="H61" s="19"/>
      <c r="I61" s="19"/>
      <c r="J61" s="19"/>
      <c r="L61" s="14"/>
      <c r="M61" s="14"/>
      <c r="O61" s="16"/>
      <c r="Q61" s="18" t="s">
        <v>108</v>
      </c>
      <c r="R61" s="68">
        <f>$B$17-MIN($AA$34:$AA$45)</f>
        <v>176317.20157006502</v>
      </c>
      <c r="S61" s="19"/>
      <c r="T61" s="19"/>
      <c r="U61" s="19"/>
      <c r="V61" s="19"/>
      <c r="W61" s="19"/>
      <c r="X61" s="19"/>
      <c r="Y61" s="19"/>
      <c r="Z61" s="19"/>
      <c r="AB61" s="14"/>
      <c r="AC61" s="14"/>
    </row>
    <row r="63" spans="1:29" x14ac:dyDescent="0.25">
      <c r="A63" s="1" t="s">
        <v>109</v>
      </c>
      <c r="B63" s="21" t="s">
        <v>36</v>
      </c>
      <c r="Q63" s="1" t="s">
        <v>109</v>
      </c>
      <c r="R63" s="21" t="s">
        <v>36</v>
      </c>
    </row>
    <row r="64" spans="1:29" x14ac:dyDescent="0.25">
      <c r="A64" s="10" t="s">
        <v>11</v>
      </c>
      <c r="B64" s="64">
        <f t="shared" ref="B64:B75" si="32">$B$61-K48</f>
        <v>48442.641550366301</v>
      </c>
      <c r="L64" s="14"/>
      <c r="M64" s="14"/>
      <c r="O64" s="16"/>
      <c r="Q64" s="10" t="s">
        <v>11</v>
      </c>
      <c r="R64" s="64">
        <f>$R$61-AA48</f>
        <v>48440.611174607271</v>
      </c>
      <c r="AB64" s="14"/>
      <c r="AC64" s="14"/>
    </row>
    <row r="65" spans="1:29" x14ac:dyDescent="0.25">
      <c r="A65" s="10" t="s">
        <v>12</v>
      </c>
      <c r="B65" s="60">
        <f t="shared" si="32"/>
        <v>50630.866070245887</v>
      </c>
      <c r="L65" s="14"/>
      <c r="M65" s="14"/>
      <c r="O65" s="16"/>
      <c r="Q65" s="10" t="s">
        <v>12</v>
      </c>
      <c r="R65" s="64">
        <f t="shared" ref="R65:R74" si="33">$R$61-AA49</f>
        <v>50630.227182212489</v>
      </c>
      <c r="AB65" s="14"/>
      <c r="AC65" s="14"/>
    </row>
    <row r="66" spans="1:29" x14ac:dyDescent="0.25">
      <c r="A66" s="10" t="s">
        <v>13</v>
      </c>
      <c r="B66" s="60">
        <f t="shared" si="32"/>
        <v>34812.806685524527</v>
      </c>
      <c r="L66" s="14"/>
      <c r="M66" s="14"/>
      <c r="O66" s="16"/>
      <c r="Q66" s="10" t="s">
        <v>13</v>
      </c>
      <c r="R66" s="64">
        <f t="shared" si="33"/>
        <v>34812.706800858286</v>
      </c>
      <c r="AB66" s="14"/>
      <c r="AC66" s="14"/>
    </row>
    <row r="67" spans="1:29" x14ac:dyDescent="0.25">
      <c r="A67" s="10" t="s">
        <v>14</v>
      </c>
      <c r="B67" s="60">
        <f t="shared" si="32"/>
        <v>4192.8481957817276</v>
      </c>
      <c r="L67" s="14"/>
      <c r="M67" s="14"/>
      <c r="O67" s="16"/>
      <c r="Q67" s="10" t="s">
        <v>14</v>
      </c>
      <c r="R67" s="64">
        <f t="shared" si="33"/>
        <v>4192.8481957817276</v>
      </c>
      <c r="AB67" s="14"/>
      <c r="AC67" s="14"/>
    </row>
    <row r="68" spans="1:29" x14ac:dyDescent="0.25">
      <c r="A68" s="10" t="s">
        <v>15</v>
      </c>
      <c r="B68" s="60">
        <f t="shared" si="32"/>
        <v>3820.9505939097726</v>
      </c>
      <c r="L68" s="14"/>
      <c r="M68" s="14"/>
      <c r="O68" s="16"/>
      <c r="Q68" s="10" t="s">
        <v>15</v>
      </c>
      <c r="R68" s="64">
        <f t="shared" si="33"/>
        <v>3820.8155603458581</v>
      </c>
      <c r="AB68" s="14"/>
      <c r="AC68" s="14"/>
    </row>
    <row r="69" spans="1:29" x14ac:dyDescent="0.25">
      <c r="A69" s="10" t="s">
        <v>16</v>
      </c>
      <c r="B69" s="60">
        <f t="shared" si="32"/>
        <v>27124.535936155386</v>
      </c>
      <c r="L69" s="14"/>
      <c r="M69" s="14"/>
      <c r="O69" s="16"/>
      <c r="Q69" s="10" t="s">
        <v>16</v>
      </c>
      <c r="R69" s="64">
        <f t="shared" si="33"/>
        <v>27124.119996564172</v>
      </c>
      <c r="AB69" s="14"/>
      <c r="AC69" s="14"/>
    </row>
    <row r="70" spans="1:29" x14ac:dyDescent="0.25">
      <c r="A70" s="10" t="s">
        <v>17</v>
      </c>
      <c r="B70" s="60">
        <f t="shared" si="32"/>
        <v>45887.369267447837</v>
      </c>
      <c r="L70" s="14"/>
      <c r="M70" s="14"/>
      <c r="O70" s="16"/>
      <c r="Q70" s="10" t="s">
        <v>17</v>
      </c>
      <c r="R70" s="64">
        <f t="shared" si="33"/>
        <v>45886.287518031822</v>
      </c>
      <c r="AB70" s="14"/>
      <c r="AC70" s="14"/>
    </row>
    <row r="71" spans="1:29" x14ac:dyDescent="0.25">
      <c r="A71" s="10" t="s">
        <v>18</v>
      </c>
      <c r="B71" s="60">
        <f t="shared" si="32"/>
        <v>39554.722182228783</v>
      </c>
      <c r="L71" s="14"/>
      <c r="M71" s="14"/>
      <c r="O71" s="16"/>
      <c r="Q71" s="10" t="s">
        <v>18</v>
      </c>
      <c r="R71" s="64">
        <f t="shared" si="33"/>
        <v>39552.656040643808</v>
      </c>
      <c r="AB71" s="14"/>
      <c r="AC71" s="14"/>
    </row>
    <row r="72" spans="1:29" x14ac:dyDescent="0.25">
      <c r="A72" s="10" t="s">
        <v>19</v>
      </c>
      <c r="B72" s="60">
        <f t="shared" si="32"/>
        <v>23970.846174023754</v>
      </c>
      <c r="L72" s="14"/>
      <c r="M72" s="14"/>
      <c r="O72" s="16"/>
      <c r="Q72" s="10" t="s">
        <v>19</v>
      </c>
      <c r="R72" s="64">
        <f t="shared" si="33"/>
        <v>23967.419280211005</v>
      </c>
      <c r="AB72" s="14"/>
      <c r="AC72" s="14"/>
    </row>
    <row r="73" spans="1:29" x14ac:dyDescent="0.25">
      <c r="A73" s="10" t="s">
        <v>20</v>
      </c>
      <c r="B73" s="60">
        <f t="shared" si="32"/>
        <v>13538.431440264161</v>
      </c>
      <c r="L73" s="14"/>
      <c r="M73" s="14"/>
      <c r="O73" s="16"/>
      <c r="Q73" s="10" t="s">
        <v>20</v>
      </c>
      <c r="R73" s="64">
        <f t="shared" si="33"/>
        <v>13535.460951522633</v>
      </c>
      <c r="AB73" s="14"/>
      <c r="AC73" s="14"/>
    </row>
    <row r="74" spans="1:29" x14ac:dyDescent="0.25">
      <c r="A74" s="10" t="s">
        <v>21</v>
      </c>
      <c r="B74" s="60">
        <f t="shared" si="32"/>
        <v>13621.057445791463</v>
      </c>
      <c r="L74" s="14"/>
      <c r="M74" s="14"/>
      <c r="O74" s="16"/>
      <c r="Q74" s="10" t="s">
        <v>21</v>
      </c>
      <c r="R74" s="64">
        <f t="shared" si="33"/>
        <v>13617.171553238557</v>
      </c>
      <c r="AB74" s="14"/>
      <c r="AC74" s="14"/>
    </row>
    <row r="75" spans="1:29" x14ac:dyDescent="0.25">
      <c r="A75" s="10" t="s">
        <v>22</v>
      </c>
      <c r="B75" s="60">
        <f t="shared" si="32"/>
        <v>29426.931081149203</v>
      </c>
      <c r="L75" s="14"/>
      <c r="M75" s="14"/>
      <c r="O75" s="16"/>
      <c r="Q75" s="10" t="s">
        <v>22</v>
      </c>
      <c r="R75" s="64">
        <f>$R$61-AA59</f>
        <v>29424.653520085354</v>
      </c>
      <c r="AB75" s="14"/>
      <c r="AC75" s="14"/>
    </row>
    <row r="76" spans="1:29" x14ac:dyDescent="0.25">
      <c r="A76" s="13" t="s">
        <v>37</v>
      </c>
      <c r="B76" s="69">
        <f>SUM($B$64:$B$75)/$B$61</f>
        <v>1.900130151912893</v>
      </c>
      <c r="Q76" s="13" t="s">
        <v>37</v>
      </c>
      <c r="R76" s="69">
        <f>SUM($R$64:$R$75)/$R$61</f>
        <v>1.9000130151281842</v>
      </c>
    </row>
    <row r="78" spans="1:29" x14ac:dyDescent="0.25">
      <c r="A78" s="1" t="s">
        <v>110</v>
      </c>
      <c r="B78" s="63">
        <f>(SUM($B$64:$B$75)-$D$79*$B$61)/(12-$D$79)</f>
        <v>2.2720702768517844</v>
      </c>
      <c r="D78" s="1" t="s">
        <v>39</v>
      </c>
      <c r="Q78" s="1" t="s">
        <v>110</v>
      </c>
      <c r="R78" s="63">
        <f>(SUM($R$64:$R$75)-$T$79*$R$61)/(12-$T$79)</f>
        <v>0.22720702767653372</v>
      </c>
      <c r="T78" s="1" t="s">
        <v>39</v>
      </c>
    </row>
    <row r="79" spans="1:29" x14ac:dyDescent="0.25">
      <c r="A79" s="1" t="s">
        <v>38</v>
      </c>
      <c r="D79" s="70">
        <f>'計算用(記載例太陽光)'!D79</f>
        <v>1.9</v>
      </c>
      <c r="Q79" s="1" t="s">
        <v>38</v>
      </c>
      <c r="T79" s="70">
        <f>'計算用(太陽光)'!T79</f>
        <v>1.9</v>
      </c>
    </row>
    <row r="80" spans="1:29" ht="16.5" thickBot="1" x14ac:dyDescent="0.3"/>
    <row r="81" spans="1:22" ht="16.5" thickBot="1" x14ac:dyDescent="0.3">
      <c r="A81" s="1" t="s">
        <v>111</v>
      </c>
      <c r="B81" s="100">
        <f>'記載例(風力)'!E15*B83</f>
        <v>3221.9357920292887</v>
      </c>
      <c r="Q81" s="1" t="s">
        <v>111</v>
      </c>
      <c r="R81" s="102">
        <f>AVERAGE('記載例(風力)'!E23:P23)*B83</f>
        <v>322.19357920292885</v>
      </c>
      <c r="V81" s="14"/>
    </row>
    <row r="82" spans="1:22" ht="16.5" thickBot="1" x14ac:dyDescent="0.3">
      <c r="A82" s="84" t="s">
        <v>130</v>
      </c>
      <c r="B82" s="101">
        <f>(MIN($K$34:$K$45)+$B$78)*1000</f>
        <v>3221.9357920084467</v>
      </c>
      <c r="Q82" s="84" t="s">
        <v>130</v>
      </c>
      <c r="R82" s="103">
        <f>(MIN($AA$34:$AA$45)+$R$78)*1000</f>
        <v>322.19357919219993</v>
      </c>
    </row>
    <row r="83" spans="1:22" ht="16.5" thickBot="1" x14ac:dyDescent="0.3">
      <c r="A83" s="1" t="s">
        <v>112</v>
      </c>
      <c r="B83" s="87">
        <f>VLOOKUP('記載例(風力)'!$E$13,$B$88:$C$96,2,FALSE)</f>
        <v>0.32219357920292885</v>
      </c>
      <c r="Q83" s="1" t="s">
        <v>112</v>
      </c>
      <c r="R83" s="95"/>
      <c r="S83" s="1" t="s">
        <v>79</v>
      </c>
    </row>
    <row r="84" spans="1:22" x14ac:dyDescent="0.25">
      <c r="A84" s="84" t="s">
        <v>130</v>
      </c>
      <c r="B84" s="93">
        <f>B82/'記載例(風力)'!E15</f>
        <v>0.32219357920084468</v>
      </c>
      <c r="Q84" s="84" t="s">
        <v>130</v>
      </c>
      <c r="R84" s="89" t="e">
        <f>R82/'記載例(風力)'!U15</f>
        <v>#DIV/0!</v>
      </c>
      <c r="S84" s="99" t="s">
        <v>79</v>
      </c>
    </row>
    <row r="87" spans="1:22" x14ac:dyDescent="0.25">
      <c r="C87" s="18" t="s">
        <v>132</v>
      </c>
    </row>
    <row r="88" spans="1:22" x14ac:dyDescent="0.25">
      <c r="B88" s="11" t="s">
        <v>26</v>
      </c>
      <c r="C88" s="86">
        <v>0.211617844219781</v>
      </c>
    </row>
    <row r="89" spans="1:22" x14ac:dyDescent="0.25">
      <c r="B89" s="11" t="s">
        <v>27</v>
      </c>
      <c r="C89" s="86">
        <v>0.32219357920292885</v>
      </c>
    </row>
    <row r="90" spans="1:22" x14ac:dyDescent="0.25">
      <c r="B90" s="11" t="s">
        <v>28</v>
      </c>
      <c r="C90" s="86">
        <v>0.24327877060406367</v>
      </c>
    </row>
    <row r="91" spans="1:22" x14ac:dyDescent="0.25">
      <c r="B91" s="11" t="s">
        <v>29</v>
      </c>
      <c r="C91" s="86">
        <v>0.27127630330504149</v>
      </c>
    </row>
    <row r="92" spans="1:22" x14ac:dyDescent="0.25">
      <c r="B92" s="11" t="s">
        <v>30</v>
      </c>
      <c r="C92" s="86">
        <v>0.20379521428340333</v>
      </c>
    </row>
    <row r="93" spans="1:22" x14ac:dyDescent="0.25">
      <c r="B93" s="11" t="s">
        <v>31</v>
      </c>
      <c r="C93" s="86">
        <v>0.26902014953942405</v>
      </c>
    </row>
    <row r="94" spans="1:22" x14ac:dyDescent="0.25">
      <c r="B94" s="11" t="s">
        <v>32</v>
      </c>
      <c r="C94" s="86">
        <v>0.20613627330293269</v>
      </c>
    </row>
    <row r="95" spans="1:22" x14ac:dyDescent="0.25">
      <c r="B95" s="11" t="s">
        <v>33</v>
      </c>
      <c r="C95" s="86">
        <v>0.32819881090824676</v>
      </c>
    </row>
    <row r="96" spans="1:22" x14ac:dyDescent="0.25">
      <c r="B96" s="11" t="s">
        <v>34</v>
      </c>
      <c r="C96" s="86">
        <v>0.1799765192030772</v>
      </c>
    </row>
  </sheetData>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theme="8" tint="0.59999389629810485"/>
  </sheetPr>
  <dimension ref="A1:AE96"/>
  <sheetViews>
    <sheetView zoomScale="70" zoomScaleNormal="70" workbookViewId="0">
      <selection activeCell="V17" sqref="V17"/>
    </sheetView>
  </sheetViews>
  <sheetFormatPr defaultColWidth="9" defaultRowHeight="15.75" x14ac:dyDescent="0.25"/>
  <cols>
    <col min="1" max="1" width="29.125" style="1" customWidth="1"/>
    <col min="2" max="2" width="11.25" style="1" customWidth="1"/>
    <col min="3" max="3" width="9.75" style="1" customWidth="1"/>
    <col min="4" max="4" width="13.375" style="1" bestFit="1" customWidth="1"/>
    <col min="5" max="10" width="9.75" style="1" bestFit="1" customWidth="1"/>
    <col min="11" max="11" width="11" style="1" customWidth="1"/>
    <col min="12" max="12" width="10" style="1" bestFit="1" customWidth="1"/>
    <col min="13" max="13" width="17.875" style="1" customWidth="1"/>
    <col min="14" max="14" width="9.375" style="1" bestFit="1" customWidth="1"/>
    <col min="15" max="15" width="7.375" style="1" bestFit="1" customWidth="1"/>
    <col min="16" max="16" width="9" style="1"/>
    <col min="17" max="17" width="34.625" style="1" bestFit="1" customWidth="1"/>
    <col min="18" max="18" width="10.5" style="1" customWidth="1"/>
    <col min="19" max="26" width="9.75" style="1" customWidth="1"/>
    <col min="27" max="27" width="10.25" style="1" bestFit="1" customWidth="1"/>
    <col min="28" max="28" width="10.5" style="1" bestFit="1" customWidth="1"/>
    <col min="29" max="16384" width="9" style="1"/>
  </cols>
  <sheetData>
    <row r="1" spans="1:13" x14ac:dyDescent="0.25">
      <c r="A1" s="36"/>
      <c r="J1" s="10" t="s">
        <v>35</v>
      </c>
      <c r="L1" s="8"/>
      <c r="M1" s="9" t="s">
        <v>74</v>
      </c>
    </row>
    <row r="2" spans="1:13" x14ac:dyDescent="0.25">
      <c r="B2" s="11" t="s">
        <v>26</v>
      </c>
      <c r="C2" s="11" t="s">
        <v>27</v>
      </c>
      <c r="D2" s="11" t="s">
        <v>28</v>
      </c>
      <c r="E2" s="11" t="s">
        <v>29</v>
      </c>
      <c r="F2" s="11" t="s">
        <v>30</v>
      </c>
      <c r="G2" s="11" t="s">
        <v>31</v>
      </c>
      <c r="H2" s="11" t="s">
        <v>32</v>
      </c>
      <c r="I2" s="11" t="s">
        <v>33</v>
      </c>
      <c r="J2" s="11" t="s">
        <v>34</v>
      </c>
    </row>
    <row r="3" spans="1:13" x14ac:dyDescent="0.25">
      <c r="A3" s="1" t="s">
        <v>107</v>
      </c>
    </row>
    <row r="4" spans="1:13" x14ac:dyDescent="0.25">
      <c r="A4" s="10" t="s">
        <v>11</v>
      </c>
      <c r="B4" s="67">
        <f>'計算用(記載例太陽光)'!B4</f>
        <v>5136.7693724859209</v>
      </c>
      <c r="C4" s="67">
        <f>'計算用(記載例太陽光)'!C4</f>
        <v>12582.734736969396</v>
      </c>
      <c r="D4" s="67">
        <f>'計算用(記載例太陽光)'!D4</f>
        <v>42812.450366376877</v>
      </c>
      <c r="E4" s="67">
        <f>'計算用(記載例太陽光)'!E4</f>
        <v>19226.231303462326</v>
      </c>
      <c r="F4" s="67">
        <f>'計算用(記載例太陽光)'!F4</f>
        <v>4869.8559662348689</v>
      </c>
      <c r="G4" s="67">
        <f>'計算用(記載例太陽光)'!G4</f>
        <v>18677.252542867569</v>
      </c>
      <c r="H4" s="67">
        <f>'計算用(記載例太陽光)'!H4</f>
        <v>7941.2375019215988</v>
      </c>
      <c r="I4" s="67">
        <f>'計算用(記載例太陽光)'!I4</f>
        <v>4043.165935613682</v>
      </c>
      <c r="J4" s="67">
        <f>'計算用(記載例太陽光)'!J4</f>
        <v>12587.213253383588</v>
      </c>
    </row>
    <row r="5" spans="1:13" x14ac:dyDescent="0.25">
      <c r="A5" s="10" t="s">
        <v>12</v>
      </c>
      <c r="B5" s="67">
        <f>'計算用(記載例太陽光)'!B5</f>
        <v>4608.0824778761062</v>
      </c>
      <c r="C5" s="67">
        <f>'計算用(記載例太陽光)'!C5</f>
        <v>11765.592368887781</v>
      </c>
      <c r="D5" s="67">
        <f>'計算用(記載例太陽光)'!D5</f>
        <v>41433.532423196593</v>
      </c>
      <c r="E5" s="67">
        <f>'計算用(記載例太陽光)'!E5</f>
        <v>19308.463482688392</v>
      </c>
      <c r="F5" s="67">
        <f>'計算用(記載例太陽光)'!F5</f>
        <v>4448.449286955346</v>
      </c>
      <c r="G5" s="67">
        <f>'計算用(記載例太陽光)'!G5</f>
        <v>18978.289379788399</v>
      </c>
      <c r="H5" s="67">
        <f>'計算用(記載例太陽光)'!H5</f>
        <v>7842.2442813220596</v>
      </c>
      <c r="I5" s="67">
        <f>'計算用(記載例太陽光)'!I5</f>
        <v>4136.5137424547283</v>
      </c>
      <c r="J5" s="67">
        <f>'計算用(記載例太陽光)'!J5</f>
        <v>13165.972918793903</v>
      </c>
    </row>
    <row r="6" spans="1:13" x14ac:dyDescent="0.25">
      <c r="A6" s="10" t="s">
        <v>13</v>
      </c>
      <c r="B6" s="67">
        <f>'計算用(記載例太陽光)'!B6</f>
        <v>4620.6628801287216</v>
      </c>
      <c r="C6" s="67">
        <f>'計算用(記載例太陽光)'!C6</f>
        <v>12573.166958401736</v>
      </c>
      <c r="D6" s="67">
        <f>'計算用(記載例太陽光)'!D6</f>
        <v>47467.120916422551</v>
      </c>
      <c r="E6" s="67">
        <f>'計算用(記載例太陽光)'!E6</f>
        <v>21487.776232179225</v>
      </c>
      <c r="F6" s="67">
        <f>'計算用(記載例太陽光)'!F6</f>
        <v>5089.7190162937504</v>
      </c>
      <c r="G6" s="67">
        <f>'計算用(記載例太陽光)'!G6</f>
        <v>21846.573400218898</v>
      </c>
      <c r="H6" s="67">
        <f>'計算用(記載例太陽光)'!H6</f>
        <v>8731.2234050730203</v>
      </c>
      <c r="I6" s="67">
        <f>'計算用(記載例太陽光)'!I6</f>
        <v>4649.8966800804828</v>
      </c>
      <c r="J6" s="67">
        <f>'計算用(記載例太陽光)'!J6</f>
        <v>15038.461365256126</v>
      </c>
    </row>
    <row r="7" spans="1:13" x14ac:dyDescent="0.25">
      <c r="A7" s="10" t="s">
        <v>14</v>
      </c>
      <c r="B7" s="67">
        <f>'計算用(記載例太陽光)'!B7</f>
        <v>5139.1466273187179</v>
      </c>
      <c r="C7" s="67">
        <f>'計算用(記載例太陽光)'!C7</f>
        <v>14722.667747708281</v>
      </c>
      <c r="D7" s="67">
        <f>'計算用(記載例太陽光)'!D7</f>
        <v>58859.241985807814</v>
      </c>
      <c r="E7" s="67">
        <f>'計算用(記載例太陽光)'!E7</f>
        <v>25236.87</v>
      </c>
      <c r="F7" s="67">
        <f>'計算用(記載例太陽光)'!F7</f>
        <v>5984.4279999999999</v>
      </c>
      <c r="G7" s="67">
        <f>'計算用(記載例太陽光)'!G7</f>
        <v>27232.29</v>
      </c>
      <c r="H7" s="67">
        <f>'計算用(記載例太陽光)'!H7</f>
        <v>10514.220000000001</v>
      </c>
      <c r="I7" s="67">
        <f>'計算用(記載例太陽光)'!I7</f>
        <v>5798.9299999999994</v>
      </c>
      <c r="J7" s="67">
        <f>'計算用(記載例太陽光)'!J7</f>
        <v>18636.653999999999</v>
      </c>
    </row>
    <row r="8" spans="1:13" x14ac:dyDescent="0.25">
      <c r="A8" s="10" t="s">
        <v>15</v>
      </c>
      <c r="B8" s="67">
        <f>'計算用(記載例太陽光)'!B8</f>
        <v>5227.29</v>
      </c>
      <c r="C8" s="67">
        <f>'計算用(記載例太陽光)'!C8</f>
        <v>15007.958000000001</v>
      </c>
      <c r="D8" s="67">
        <f>'計算用(記載例太陽光)'!D8</f>
        <v>58857.856</v>
      </c>
      <c r="E8" s="67">
        <f>'計算用(記載例太陽光)'!E8</f>
        <v>25236.87</v>
      </c>
      <c r="F8" s="67">
        <f>'計算用(記載例太陽光)'!F8</f>
        <v>5984.4279999999999</v>
      </c>
      <c r="G8" s="67">
        <f>'計算用(記載例太陽光)'!G8</f>
        <v>27232.29</v>
      </c>
      <c r="H8" s="67">
        <f>'計算用(記載例太陽光)'!H8</f>
        <v>10514.220000000001</v>
      </c>
      <c r="I8" s="67">
        <f>'計算用(記載例太陽光)'!I8</f>
        <v>5798.9299999999994</v>
      </c>
      <c r="J8" s="67">
        <f>'計算用(記載例太陽光)'!J8</f>
        <v>18636.653999999999</v>
      </c>
    </row>
    <row r="9" spans="1:13" x14ac:dyDescent="0.25">
      <c r="A9" s="10" t="s">
        <v>16</v>
      </c>
      <c r="B9" s="67">
        <f>'計算用(記載例太陽光)'!B9</f>
        <v>4862.1060274632619</v>
      </c>
      <c r="C9" s="67">
        <f>'計算用(記載例太陽光)'!C9</f>
        <v>13237.588415435164</v>
      </c>
      <c r="D9" s="67">
        <f>'計算用(記載例太陽光)'!D9</f>
        <v>49767.298669551194</v>
      </c>
      <c r="E9" s="67">
        <f>'計算用(記載例太陽光)'!E9</f>
        <v>22697.76146639511</v>
      </c>
      <c r="F9" s="67">
        <f>'計算用(記載例太陽光)'!F9</f>
        <v>5295.2961846097905</v>
      </c>
      <c r="G9" s="67">
        <f>'計算用(記載例太陽光)'!G9</f>
        <v>22988.977457132434</v>
      </c>
      <c r="H9" s="67">
        <f>'計算用(記載例太陽光)'!H9</f>
        <v>9387.8371329746351</v>
      </c>
      <c r="I9" s="67">
        <f>'計算用(記載例太陽光)'!I9</f>
        <v>4958.8397384305836</v>
      </c>
      <c r="J9" s="67">
        <f>'計算用(記載例太陽光)'!J9</f>
        <v>15997.517683570326</v>
      </c>
    </row>
    <row r="10" spans="1:13" x14ac:dyDescent="0.25">
      <c r="A10" s="10" t="s">
        <v>17</v>
      </c>
      <c r="B10" s="67">
        <f>'計算用(記載例太陽光)'!B10</f>
        <v>5048.6565567176185</v>
      </c>
      <c r="C10" s="67">
        <f>'計算用(記載例太陽光)'!C10</f>
        <v>11997.802479552651</v>
      </c>
      <c r="D10" s="67">
        <f>'計算用(記載例太陽光)'!D10</f>
        <v>42609.084439528531</v>
      </c>
      <c r="E10" s="67">
        <f>'計算用(記載例太陽光)'!E10</f>
        <v>20048.613095723016</v>
      </c>
      <c r="F10" s="67">
        <f>'計算用(記載例太陽光)'!F10</f>
        <v>4704.961178690708</v>
      </c>
      <c r="G10" s="67">
        <f>'計算用(記載例太陽光)'!G10</f>
        <v>19599.230974097041</v>
      </c>
      <c r="H10" s="67">
        <f>'計算用(記載例太陽光)'!H10</f>
        <v>8074.5883704842427</v>
      </c>
      <c r="I10" s="67">
        <f>'計算用(記載例太陽光)'!I10</f>
        <v>4451.5450905432599</v>
      </c>
      <c r="J10" s="67">
        <f>'計算用(記載例太陽光)'!J10</f>
        <v>13896.647047627208</v>
      </c>
    </row>
    <row r="11" spans="1:13" x14ac:dyDescent="0.25">
      <c r="A11" s="10" t="s">
        <v>18</v>
      </c>
      <c r="B11" s="67">
        <f>'計算用(記載例太陽光)'!B11</f>
        <v>5728.398278358809</v>
      </c>
      <c r="C11" s="67">
        <f>'計算用(記載例太陽光)'!C11</f>
        <v>13435.358872684099</v>
      </c>
      <c r="D11" s="67">
        <f>'計算用(記載例太陽光)'!D11</f>
        <v>44678.215346657016</v>
      </c>
      <c r="E11" s="67">
        <f>'計算用(記載例太陽光)'!E11</f>
        <v>20285.050610997965</v>
      </c>
      <c r="F11" s="67">
        <f>'計算用(記載例太陽光)'!F11</f>
        <v>5163.0066996467103</v>
      </c>
      <c r="G11" s="67">
        <f>'計算用(記載例太陽光)'!G11</f>
        <v>19829.725581904411</v>
      </c>
      <c r="H11" s="67">
        <f>'計算用(記載例太陽光)'!H11</f>
        <v>8738.2929208301321</v>
      </c>
      <c r="I11" s="67">
        <f>'計算用(記載例太陽光)'!I11</f>
        <v>4463.2110663983913</v>
      </c>
      <c r="J11" s="67">
        <f>'計算用(記載例太陽光)'!J11</f>
        <v>14443.610709782424</v>
      </c>
    </row>
    <row r="12" spans="1:13" x14ac:dyDescent="0.25">
      <c r="A12" s="10" t="s">
        <v>19</v>
      </c>
      <c r="B12" s="67">
        <f>'計算用(記載例太陽光)'!B12</f>
        <v>6044.6931617055507</v>
      </c>
      <c r="C12" s="67">
        <f>'計算用(記載例太陽光)'!C12</f>
        <v>14646.635025577509</v>
      </c>
      <c r="D12" s="67">
        <f>'計算用(記載例太陽光)'!D12</f>
        <v>47832.678391238689</v>
      </c>
      <c r="E12" s="67">
        <f>'計算用(記載例太陽光)'!E12</f>
        <v>22194.049368635438</v>
      </c>
      <c r="F12" s="67">
        <f>'計算用(記載例太陽光)'!F12</f>
        <v>5807.9744095831966</v>
      </c>
      <c r="G12" s="67">
        <f>'計算用(記載例太陽光)'!G12</f>
        <v>23339.688821597956</v>
      </c>
      <c r="H12" s="67">
        <f>'計算用(記載例太陽光)'!H12</f>
        <v>10212.170684089162</v>
      </c>
      <c r="I12" s="67">
        <f>'計算用(記載例太陽光)'!I12</f>
        <v>5343.8869416498992</v>
      </c>
      <c r="J12" s="67">
        <f>'計算用(記載例太陽光)'!J12</f>
        <v>16928.481238307351</v>
      </c>
    </row>
    <row r="13" spans="1:13" x14ac:dyDescent="0.25">
      <c r="A13" s="10" t="s">
        <v>20</v>
      </c>
      <c r="B13" s="67">
        <f>'計算用(記載例太陽光)'!B13</f>
        <v>6258.68</v>
      </c>
      <c r="C13" s="67">
        <f>'計算用(記載例太陽光)'!C13</f>
        <v>15366.37</v>
      </c>
      <c r="D13" s="67">
        <f>'計算用(記載例太陽光)'!D13</f>
        <v>52274.129114873052</v>
      </c>
      <c r="E13" s="67">
        <f>'計算用(記載例太陽光)'!E13</f>
        <v>24075.250468431772</v>
      </c>
      <c r="F13" s="67">
        <f>'計算用(記載例太陽光)'!F13</f>
        <v>6327.1080000000002</v>
      </c>
      <c r="G13" s="67">
        <f>'計算用(記載例太陽光)'!G13</f>
        <v>25016.74407150675</v>
      </c>
      <c r="H13" s="67">
        <f>'計算用(記載例太陽光)'!H13</f>
        <v>10453.604150653344</v>
      </c>
      <c r="I13" s="67">
        <f>'計算用(記載例太陽光)'!I13</f>
        <v>5343.8869416498992</v>
      </c>
      <c r="J13" s="67">
        <f>'計算用(記載例太陽光)'!J13</f>
        <v>17666.392912283707</v>
      </c>
    </row>
    <row r="14" spans="1:13" x14ac:dyDescent="0.25">
      <c r="A14" s="10" t="s">
        <v>21</v>
      </c>
      <c r="B14" s="67">
        <f>'計算用(記載例太陽光)'!B14</f>
        <v>6220.9187932421564</v>
      </c>
      <c r="C14" s="67">
        <f>'計算用(記載例太陽光)'!C14</f>
        <v>15321.880323126759</v>
      </c>
      <c r="D14" s="67">
        <f>'計算用(記載例太陽光)'!D14</f>
        <v>52274.771108322813</v>
      </c>
      <c r="E14" s="67">
        <f>'計算用(記載例太陽光)'!E14</f>
        <v>24075.250468431772</v>
      </c>
      <c r="F14" s="67">
        <f>'計算用(記載例太陽光)'!F14</f>
        <v>6327.1080000000002</v>
      </c>
      <c r="G14" s="67">
        <f>'計算用(記載例太陽光)'!G14</f>
        <v>25016.74407150675</v>
      </c>
      <c r="H14" s="67">
        <f>'計算用(記載例太陽光)'!H14</f>
        <v>10453.604150653344</v>
      </c>
      <c r="I14" s="67">
        <f>'計算用(記載例太陽光)'!I14</f>
        <v>5343.8869416498992</v>
      </c>
      <c r="J14" s="67">
        <f>'計算用(記載例太陽光)'!J14</f>
        <v>17666.392912283707</v>
      </c>
    </row>
    <row r="15" spans="1:13" x14ac:dyDescent="0.25">
      <c r="A15" s="10" t="s">
        <v>22</v>
      </c>
      <c r="B15" s="67">
        <f>'計算用(記載例太陽光)'!B15</f>
        <v>5841.6918986323408</v>
      </c>
      <c r="C15" s="67">
        <f>'計算用(記載例太陽光)'!C15</f>
        <v>14199.471550114331</v>
      </c>
      <c r="D15" s="67">
        <f>'計算用(記載例太陽光)'!D15</f>
        <v>48068.984781029038</v>
      </c>
      <c r="E15" s="67">
        <f>'計算用(記載例太陽光)'!E15</f>
        <v>21806.455926680246</v>
      </c>
      <c r="F15" s="67">
        <f>'計算用(記載例太陽光)'!F15</f>
        <v>5676.0304831174344</v>
      </c>
      <c r="G15" s="67">
        <f>'計算用(記載例太陽光)'!G15</f>
        <v>21825.705698650127</v>
      </c>
      <c r="H15" s="67">
        <f>'計算用(記載例太陽光)'!H15</f>
        <v>9404.0173328209057</v>
      </c>
      <c r="I15" s="67">
        <f>'計算用(記載例太陽光)'!I15</f>
        <v>4754.9104627766601</v>
      </c>
      <c r="J15" s="67">
        <f>'計算用(記載例太陽光)'!J15</f>
        <v>15315.62796505054</v>
      </c>
    </row>
    <row r="16" spans="1:13" x14ac:dyDescent="0.25">
      <c r="B16" s="2"/>
      <c r="C16" s="2"/>
      <c r="D16" s="2"/>
      <c r="E16" s="2"/>
      <c r="F16" s="2"/>
      <c r="G16" s="2"/>
      <c r="H16" s="2"/>
      <c r="I16" s="2"/>
      <c r="J16" s="2"/>
      <c r="K16" s="2"/>
    </row>
    <row r="17" spans="1:30" x14ac:dyDescent="0.25">
      <c r="A17" s="1" t="s">
        <v>134</v>
      </c>
      <c r="B17" s="25">
        <f>'計算用(記載例太陽光)'!B17</f>
        <v>176317.29655661655</v>
      </c>
      <c r="C17" s="2"/>
      <c r="D17" s="2"/>
      <c r="E17" s="2"/>
      <c r="F17" s="2"/>
      <c r="G17" s="2"/>
      <c r="H17" s="2"/>
      <c r="I17" s="2"/>
      <c r="J17" s="2"/>
      <c r="K17" s="2"/>
    </row>
    <row r="18" spans="1:30" x14ac:dyDescent="0.25">
      <c r="L18" s="12"/>
    </row>
    <row r="19" spans="1:30" x14ac:dyDescent="0.25">
      <c r="A19" s="1" t="s">
        <v>114</v>
      </c>
      <c r="B19" s="18" t="s">
        <v>44</v>
      </c>
      <c r="C19" s="10"/>
      <c r="D19" s="10"/>
      <c r="E19" s="10"/>
      <c r="F19" s="10"/>
      <c r="G19" s="10"/>
      <c r="H19" s="10"/>
      <c r="I19" s="10"/>
      <c r="J19" s="10"/>
      <c r="K19" s="10"/>
      <c r="N19" s="1" t="s">
        <v>63</v>
      </c>
    </row>
    <row r="20" spans="1:30" x14ac:dyDescent="0.25">
      <c r="A20" s="10" t="s">
        <v>11</v>
      </c>
      <c r="B20" s="66">
        <f>'計算用(水力)'!B20</f>
        <v>0.39519083204166183</v>
      </c>
      <c r="C20" s="66">
        <f>'計算用(水力)'!C20</f>
        <v>0.70482068201940551</v>
      </c>
      <c r="D20" s="66">
        <f>'計算用(水力)'!D20</f>
        <v>0.5705952791788248</v>
      </c>
      <c r="E20" s="66">
        <f>'計算用(水力)'!E20</f>
        <v>0.49113052796174805</v>
      </c>
      <c r="F20" s="66">
        <f>'計算用(水力)'!F20</f>
        <v>0.67201472224869041</v>
      </c>
      <c r="G20" s="66">
        <f>'計算用(水力)'!G20</f>
        <v>0.50823186054006475</v>
      </c>
      <c r="H20" s="66">
        <f>'計算用(水力)'!H20</f>
        <v>0.44997075398567848</v>
      </c>
      <c r="I20" s="66">
        <f>'計算用(水力)'!I20</f>
        <v>0.44623075331000828</v>
      </c>
      <c r="J20" s="66">
        <f>'計算用(水力)'!J20</f>
        <v>0.29000296362702971</v>
      </c>
      <c r="N20" s="26">
        <f>HLOOKUP('記載例(水力)'!$E$13,$B$2:$J$31,ROW()-1,0)</f>
        <v>0.70482068201940551</v>
      </c>
    </row>
    <row r="21" spans="1:30" x14ac:dyDescent="0.25">
      <c r="A21" s="10" t="s">
        <v>12</v>
      </c>
      <c r="B21" s="66">
        <f>'計算用(水力)'!B21</f>
        <v>0.67265642615150989</v>
      </c>
      <c r="C21" s="66">
        <f>'計算用(水力)'!C21</f>
        <v>0.65908775496155614</v>
      </c>
      <c r="D21" s="66">
        <f>'計算用(水力)'!D21</f>
        <v>0.6572999748018632</v>
      </c>
      <c r="E21" s="66">
        <f>'計算用(水力)'!E21</f>
        <v>0.49288897836791318</v>
      </c>
      <c r="F21" s="66">
        <f>'計算用(水力)'!F21</f>
        <v>0.69323255415816054</v>
      </c>
      <c r="G21" s="66">
        <f>'計算用(水力)'!G21</f>
        <v>0.57026442594830773</v>
      </c>
      <c r="H21" s="66">
        <f>'計算用(水力)'!H21</f>
        <v>0.35806360906993506</v>
      </c>
      <c r="I21" s="66">
        <f>'計算用(水力)'!I21</f>
        <v>0.44648544647250615</v>
      </c>
      <c r="J21" s="66">
        <f>'計算用(水力)'!J21</f>
        <v>0.29594834416951477</v>
      </c>
      <c r="N21" s="26">
        <f>HLOOKUP('記載例(水力)'!$E$13,$B$2:$J$31,ROW()-1,0)</f>
        <v>0.65908775496155614</v>
      </c>
    </row>
    <row r="22" spans="1:30" x14ac:dyDescent="0.25">
      <c r="A22" s="10" t="s">
        <v>13</v>
      </c>
      <c r="B22" s="66">
        <f>'計算用(水力)'!B22</f>
        <v>0.55599723219862951</v>
      </c>
      <c r="C22" s="66">
        <f>'計算用(水力)'!C22</f>
        <v>0.48713728553811225</v>
      </c>
      <c r="D22" s="66">
        <f>'計算用(水力)'!D22</f>
        <v>0.60926536546874244</v>
      </c>
      <c r="E22" s="66">
        <f>'計算用(水力)'!E22</f>
        <v>0.4764098104085438</v>
      </c>
      <c r="F22" s="66">
        <f>'計算用(水力)'!F22</f>
        <v>0.54551126846642106</v>
      </c>
      <c r="G22" s="66">
        <f>'計算用(水力)'!G22</f>
        <v>0.55604795077188218</v>
      </c>
      <c r="H22" s="66">
        <f>'計算用(水力)'!H22</f>
        <v>0.35071797849258968</v>
      </c>
      <c r="I22" s="66">
        <f>'計算用(水力)'!I22</f>
        <v>0.53025670851323359</v>
      </c>
      <c r="J22" s="66">
        <f>'計算用(水力)'!J22</f>
        <v>0.38501349724757</v>
      </c>
      <c r="N22" s="26">
        <f>HLOOKUP('記載例(水力)'!$E$13,$B$2:$J$31,ROW()-1,0)</f>
        <v>0.48713728553811225</v>
      </c>
    </row>
    <row r="23" spans="1:30" x14ac:dyDescent="0.25">
      <c r="A23" s="10" t="s">
        <v>14</v>
      </c>
      <c r="B23" s="66">
        <f>'計算用(水力)'!B23</f>
        <v>0.39737844500783526</v>
      </c>
      <c r="C23" s="66">
        <f>'計算用(水力)'!C23</f>
        <v>0.46969634753322953</v>
      </c>
      <c r="D23" s="66">
        <f>'計算用(水力)'!D23</f>
        <v>0.57373976941642657</v>
      </c>
      <c r="E23" s="66">
        <f>'計算用(水力)'!E23</f>
        <v>0.52663131016656328</v>
      </c>
      <c r="F23" s="66">
        <f>'計算用(水力)'!F23</f>
        <v>0.53616375478011236</v>
      </c>
      <c r="G23" s="66">
        <f>'計算用(水力)'!G23</f>
        <v>0.60070659064720999</v>
      </c>
      <c r="H23" s="66">
        <f>'計算用(水力)'!H23</f>
        <v>0.44273334393950015</v>
      </c>
      <c r="I23" s="66">
        <f>'計算用(水力)'!I23</f>
        <v>0.60117557473571992</v>
      </c>
      <c r="J23" s="66">
        <f>'計算用(水力)'!J23</f>
        <v>0.42485611360128933</v>
      </c>
      <c r="N23" s="26">
        <f>HLOOKUP('記載例(水力)'!$E$13,$B$2:$J$31,ROW()-1,0)</f>
        <v>0.46969634753322953</v>
      </c>
    </row>
    <row r="24" spans="1:30" x14ac:dyDescent="0.25">
      <c r="A24" s="10" t="s">
        <v>15</v>
      </c>
      <c r="B24" s="66">
        <f>'計算用(水力)'!B24</f>
        <v>0.42157564095569411</v>
      </c>
      <c r="C24" s="66">
        <f>'計算用(水力)'!C24</f>
        <v>0.40419009682762352</v>
      </c>
      <c r="D24" s="66">
        <f>'計算用(水力)'!D24</f>
        <v>0.54079284663953708</v>
      </c>
      <c r="E24" s="66">
        <f>'計算用(水力)'!E24</f>
        <v>0.44808865286058519</v>
      </c>
      <c r="F24" s="66">
        <f>'計算用(水力)'!F24</f>
        <v>0.43760267639790362</v>
      </c>
      <c r="G24" s="66">
        <f>'計算用(水力)'!G24</f>
        <v>0.48673050851806193</v>
      </c>
      <c r="H24" s="66">
        <f>'計算用(水力)'!H24</f>
        <v>0.34108926245659549</v>
      </c>
      <c r="I24" s="66">
        <f>'計算用(水力)'!I24</f>
        <v>0.50503627234981396</v>
      </c>
      <c r="J24" s="66">
        <f>'計算用(水力)'!J24</f>
        <v>0.39511625644542447</v>
      </c>
      <c r="N24" s="26">
        <f>HLOOKUP('記載例(水力)'!$E$13,$B$2:$J$31,ROW()-1,0)</f>
        <v>0.40419009682762352</v>
      </c>
    </row>
    <row r="25" spans="1:30" x14ac:dyDescent="0.25">
      <c r="A25" s="10" t="s">
        <v>16</v>
      </c>
      <c r="B25" s="66">
        <f>'計算用(水力)'!B25</f>
        <v>0.34791263906894931</v>
      </c>
      <c r="C25" s="66">
        <f>'計算用(水力)'!C25</f>
        <v>0.37465181585234336</v>
      </c>
      <c r="D25" s="66">
        <f>'計算用(水力)'!D25</f>
        <v>0.51623410591746288</v>
      </c>
      <c r="E25" s="66">
        <f>'計算用(水力)'!E25</f>
        <v>0.43835980695689059</v>
      </c>
      <c r="F25" s="66">
        <f>'計算用(水力)'!F25</f>
        <v>0.39156889643448478</v>
      </c>
      <c r="G25" s="66">
        <f>'計算用(水力)'!G25</f>
        <v>0.4407413172004655</v>
      </c>
      <c r="H25" s="66">
        <f>'計算用(水力)'!H25</f>
        <v>0.34729443298226825</v>
      </c>
      <c r="I25" s="66">
        <f>'計算用(水力)'!I25</f>
        <v>0.51118629939275384</v>
      </c>
      <c r="J25" s="66">
        <f>'計算用(水力)'!J25</f>
        <v>0.37829352659925153</v>
      </c>
      <c r="N25" s="26">
        <f>HLOOKUP('記載例(水力)'!$E$13,$B$2:$J$31,ROW()-1,0)</f>
        <v>0.37465181585234336</v>
      </c>
    </row>
    <row r="26" spans="1:30" x14ac:dyDescent="0.25">
      <c r="A26" s="10" t="s">
        <v>17</v>
      </c>
      <c r="B26" s="66">
        <f>'計算用(水力)'!B26</f>
        <v>0.31667892035422923</v>
      </c>
      <c r="C26" s="66">
        <f>'計算用(水力)'!C26</f>
        <v>0.29963769984547178</v>
      </c>
      <c r="D26" s="66">
        <f>'計算用(水力)'!D26</f>
        <v>0.43060656922334872</v>
      </c>
      <c r="E26" s="66">
        <f>'計算用(水力)'!E26</f>
        <v>0.36605809867947114</v>
      </c>
      <c r="F26" s="66">
        <f>'計算用(水力)'!F26</f>
        <v>0.30755430436892717</v>
      </c>
      <c r="G26" s="66">
        <f>'計算用(水力)'!G26</f>
        <v>0.32831035049502411</v>
      </c>
      <c r="H26" s="66">
        <f>'計算用(水力)'!H26</f>
        <v>0.24615608129578884</v>
      </c>
      <c r="I26" s="66">
        <f>'計算用(水力)'!I26</f>
        <v>0.37387229117248427</v>
      </c>
      <c r="J26" s="66">
        <f>'計算用(水力)'!J26</f>
        <v>0.28576028857415553</v>
      </c>
      <c r="N26" s="26">
        <f>HLOOKUP('記載例(水力)'!$E$13,$B$2:$J$31,ROW()-1,0)</f>
        <v>0.29963769984547178</v>
      </c>
    </row>
    <row r="27" spans="1:30" x14ac:dyDescent="0.25">
      <c r="A27" s="10" t="s">
        <v>18</v>
      </c>
      <c r="B27" s="66">
        <f>'計算用(水力)'!B27</f>
        <v>0.31110814442594914</v>
      </c>
      <c r="C27" s="66">
        <f>'計算用(水力)'!C27</f>
        <v>0.41883075208799569</v>
      </c>
      <c r="D27" s="66">
        <f>'計算用(水力)'!D27</f>
        <v>0.37447308880464941</v>
      </c>
      <c r="E27" s="66">
        <f>'計算用(水力)'!E27</f>
        <v>0.3107620225322455</v>
      </c>
      <c r="F27" s="66">
        <f>'計算用(水力)'!F27</f>
        <v>0.34247234484165923</v>
      </c>
      <c r="G27" s="66">
        <f>'計算用(水力)'!G27</f>
        <v>0.29744608277191048</v>
      </c>
      <c r="H27" s="66">
        <f>'計算用(水力)'!H27</f>
        <v>0.1698133742559515</v>
      </c>
      <c r="I27" s="66">
        <f>'計算用(水力)'!I27</f>
        <v>0.24130600435124708</v>
      </c>
      <c r="J27" s="66">
        <f>'計算用(水力)'!J27</f>
        <v>0.24049211543886442</v>
      </c>
      <c r="N27" s="26">
        <f>HLOOKUP('記載例(水力)'!$E$13,$B$2:$J$31,ROW()-1,0)</f>
        <v>0.41883075208799569</v>
      </c>
    </row>
    <row r="28" spans="1:30" x14ac:dyDescent="0.25">
      <c r="A28" s="10" t="s">
        <v>19</v>
      </c>
      <c r="B28" s="66">
        <f>'計算用(水力)'!B28</f>
        <v>0.30706491837001459</v>
      </c>
      <c r="C28" s="66">
        <f>'計算用(水力)'!C28</f>
        <v>0.49093173382377936</v>
      </c>
      <c r="D28" s="66">
        <f>'計算用(水力)'!D28</f>
        <v>0.38324074185397383</v>
      </c>
      <c r="E28" s="66">
        <f>'計算用(水力)'!E28</f>
        <v>0.30040433789653198</v>
      </c>
      <c r="F28" s="66">
        <f>'計算用(水力)'!F28</f>
        <v>0.40650100698772446</v>
      </c>
      <c r="G28" s="66">
        <f>'計算用(水力)'!G28</f>
        <v>0.34204836908683578</v>
      </c>
      <c r="H28" s="66">
        <f>'計算用(水力)'!H28</f>
        <v>0.25044409500192327</v>
      </c>
      <c r="I28" s="66">
        <f>'計算用(水力)'!I28</f>
        <v>0.24796970001495977</v>
      </c>
      <c r="J28" s="66">
        <f>'計算用(水力)'!J28</f>
        <v>0.24466452571128933</v>
      </c>
      <c r="N28" s="26">
        <f>HLOOKUP('記載例(水力)'!$E$13,$B$2:$J$31,ROW()-1,0)</f>
        <v>0.49093173382377936</v>
      </c>
    </row>
    <row r="29" spans="1:30" x14ac:dyDescent="0.25">
      <c r="A29" s="10" t="s">
        <v>20</v>
      </c>
      <c r="B29" s="66">
        <f>'計算用(水力)'!B29</f>
        <v>0.27202139336883929</v>
      </c>
      <c r="C29" s="66">
        <f>'計算用(水力)'!C29</f>
        <v>0.39448222360279861</v>
      </c>
      <c r="D29" s="66">
        <f>'計算用(水力)'!D29</f>
        <v>0.33640550800528696</v>
      </c>
      <c r="E29" s="66">
        <f>'計算用(水力)'!E29</f>
        <v>0.25143496422790634</v>
      </c>
      <c r="F29" s="66">
        <f>'計算用(水力)'!F29</f>
        <v>0.33134993227689757</v>
      </c>
      <c r="G29" s="66">
        <f>'計算用(水力)'!G29</f>
        <v>0.33708984990121471</v>
      </c>
      <c r="H29" s="66">
        <f>'計算用(水力)'!H29</f>
        <v>0.3227588118160768</v>
      </c>
      <c r="I29" s="66">
        <f>'計算用(水力)'!I29</f>
        <v>0.25276993236618078</v>
      </c>
      <c r="J29" s="66">
        <f>'計算用(水力)'!J29</f>
        <v>0.22119912286498231</v>
      </c>
      <c r="N29" s="26">
        <f>HLOOKUP('記載例(水力)'!$E$13,$B$2:$J$31,ROW()-1,0)</f>
        <v>0.39448222360279861</v>
      </c>
    </row>
    <row r="30" spans="1:30" x14ac:dyDescent="0.25">
      <c r="A30" s="10" t="s">
        <v>21</v>
      </c>
      <c r="B30" s="66">
        <f>'計算用(水力)'!B30</f>
        <v>0.2567544234686992</v>
      </c>
      <c r="C30" s="66">
        <f>'計算用(水力)'!C30</f>
        <v>0.40970685192297923</v>
      </c>
      <c r="D30" s="66">
        <f>'計算用(水力)'!D30</f>
        <v>0.31392632666283693</v>
      </c>
      <c r="E30" s="66">
        <f>'計算用(水力)'!E30</f>
        <v>0.26458942178383699</v>
      </c>
      <c r="F30" s="66">
        <f>'計算用(水力)'!F30</f>
        <v>0.32816560846749981</v>
      </c>
      <c r="G30" s="66">
        <f>'計算用(水力)'!G30</f>
        <v>0.36548995218071229</v>
      </c>
      <c r="H30" s="66">
        <f>'計算用(水力)'!H30</f>
        <v>0.40100836403161871</v>
      </c>
      <c r="I30" s="66">
        <f>'計算用(水力)'!I30</f>
        <v>0.3371075717838477</v>
      </c>
      <c r="J30" s="66">
        <f>'計算用(水力)'!J30</f>
        <v>0.24387375217170701</v>
      </c>
      <c r="N30" s="26">
        <f>HLOOKUP('記載例(水力)'!$E$13,$B$2:$J$31,ROW()-1,0)</f>
        <v>0.40970685192297923</v>
      </c>
      <c r="Q30" s="1" t="s">
        <v>78</v>
      </c>
    </row>
    <row r="31" spans="1:30" x14ac:dyDescent="0.25">
      <c r="A31" s="10" t="s">
        <v>22</v>
      </c>
      <c r="B31" s="66">
        <f>'計算用(水力)'!B31</f>
        <v>0.25191825898668319</v>
      </c>
      <c r="C31" s="66">
        <f>'計算用(水力)'!C31</f>
        <v>0.53515902560525719</v>
      </c>
      <c r="D31" s="66">
        <f>'計算用(水力)'!D31</f>
        <v>0.3868361556654511</v>
      </c>
      <c r="E31" s="66">
        <f>'計算用(水力)'!E31</f>
        <v>0.35817466210066568</v>
      </c>
      <c r="F31" s="66">
        <f>'計算用(水力)'!F31</f>
        <v>0.4639313845841368</v>
      </c>
      <c r="G31" s="66">
        <f>'計算用(水力)'!G31</f>
        <v>0.41482197003716265</v>
      </c>
      <c r="H31" s="66">
        <f>'計算用(水力)'!H31</f>
        <v>0.50011695916312171</v>
      </c>
      <c r="I31" s="66">
        <f>'計算用(水力)'!I31</f>
        <v>0.47299335070330212</v>
      </c>
      <c r="J31" s="66">
        <f>'計算用(水力)'!J31</f>
        <v>0.28165342004105876</v>
      </c>
      <c r="N31" s="26">
        <f>HLOOKUP('記載例(水力)'!$E$13,$B$2:$J$31,ROW()-1,0)</f>
        <v>0.53515902560525719</v>
      </c>
      <c r="Z31" s="10" t="s">
        <v>35</v>
      </c>
    </row>
    <row r="32" spans="1:30" x14ac:dyDescent="0.25">
      <c r="A32" s="10"/>
      <c r="B32" s="10"/>
      <c r="C32" s="10"/>
      <c r="D32" s="10"/>
      <c r="E32" s="10"/>
      <c r="F32" s="10"/>
      <c r="G32" s="10"/>
      <c r="H32" s="10"/>
      <c r="I32" s="10"/>
      <c r="J32" s="10"/>
      <c r="N32" s="1" t="s">
        <v>56</v>
      </c>
      <c r="Q32" s="10"/>
      <c r="R32" s="11" t="s">
        <v>26</v>
      </c>
      <c r="S32" s="11" t="s">
        <v>27</v>
      </c>
      <c r="T32" s="11" t="s">
        <v>28</v>
      </c>
      <c r="U32" s="11" t="s">
        <v>29</v>
      </c>
      <c r="V32" s="11" t="s">
        <v>30</v>
      </c>
      <c r="W32" s="11" t="s">
        <v>31</v>
      </c>
      <c r="X32" s="11" t="s">
        <v>32</v>
      </c>
      <c r="Y32" s="11" t="s">
        <v>33</v>
      </c>
      <c r="Z32" s="11" t="s">
        <v>34</v>
      </c>
      <c r="AD32" s="1" t="s">
        <v>63</v>
      </c>
    </row>
    <row r="33" spans="1:30" x14ac:dyDescent="0.25">
      <c r="A33" s="10"/>
      <c r="B33" s="18" t="s">
        <v>45</v>
      </c>
      <c r="C33" s="10"/>
      <c r="D33" s="10"/>
      <c r="E33" s="10"/>
      <c r="F33" s="10"/>
      <c r="G33" s="10"/>
      <c r="H33" s="10"/>
      <c r="I33" s="10"/>
      <c r="J33" s="10"/>
      <c r="K33" s="22" t="s">
        <v>36</v>
      </c>
      <c r="L33" s="22" t="s">
        <v>46</v>
      </c>
      <c r="N33" s="22" t="s">
        <v>36</v>
      </c>
      <c r="Q33" s="10"/>
      <c r="R33" s="18" t="s">
        <v>45</v>
      </c>
      <c r="S33" s="10"/>
      <c r="T33" s="10"/>
      <c r="U33" s="10"/>
      <c r="V33" s="10"/>
      <c r="W33" s="10"/>
      <c r="X33" s="10"/>
      <c r="Y33" s="10"/>
      <c r="Z33" s="10"/>
      <c r="AA33" s="22" t="s">
        <v>36</v>
      </c>
      <c r="AB33" s="22" t="s">
        <v>46</v>
      </c>
      <c r="AD33" s="22" t="s">
        <v>36</v>
      </c>
    </row>
    <row r="34" spans="1:30" x14ac:dyDescent="0.25">
      <c r="A34" s="10" t="s">
        <v>11</v>
      </c>
      <c r="B34" s="72">
        <f>IF('記載例(水力)'!$E$13=B$2,B20*'記載例(水力)'!$E$15/1000,0)</f>
        <v>0</v>
      </c>
      <c r="C34" s="72">
        <f>IF('記載例(水力)'!$E$13=C$2,C20*'記載例(水力)'!$E$15/1000,0)</f>
        <v>7.0482068201940544</v>
      </c>
      <c r="D34" s="72">
        <f>IF('記載例(水力)'!$E$13=D$2,D20*'記載例(水力)'!$E$15/1000,0)</f>
        <v>0</v>
      </c>
      <c r="E34" s="72">
        <f>IF('記載例(水力)'!$E$13=E$2,E20*'記載例(水力)'!$E$15/1000,0)</f>
        <v>0</v>
      </c>
      <c r="F34" s="72">
        <f>IF('記載例(水力)'!$E$13=F$2,F20*'記載例(水力)'!$E$15/1000,0)</f>
        <v>0</v>
      </c>
      <c r="G34" s="72">
        <f>IF('記載例(水力)'!$E$13=G$2,G20*'記載例(水力)'!$E$15/1000,0)</f>
        <v>0</v>
      </c>
      <c r="H34" s="72">
        <f>IF('記載例(水力)'!$E$13=H$2,H20*'記載例(水力)'!$E$15/1000,0)</f>
        <v>0</v>
      </c>
      <c r="I34" s="72">
        <f>IF('記載例(水力)'!$E$13=I$2,I20*'記載例(水力)'!$E$15/1000,0)</f>
        <v>0</v>
      </c>
      <c r="J34" s="73">
        <f>IF('記載例(水力)'!$E$13=J$2,J20*'記載例(水力)'!$E$15/1000,0)</f>
        <v>0</v>
      </c>
      <c r="K34" s="74">
        <f>SUM(B34:J34)</f>
        <v>7.0482068201940544</v>
      </c>
      <c r="L34" s="75">
        <f>MIN($K$34:$K$45)</f>
        <v>2.9963769984547182</v>
      </c>
      <c r="N34" s="65">
        <f t="shared" ref="N34:N45" si="0">K34*1000</f>
        <v>7048.2068201940547</v>
      </c>
      <c r="Q34" s="10" t="s">
        <v>11</v>
      </c>
      <c r="R34" s="56">
        <f>IF('記載例(水力)'!$E$13=B$2,B20*'記載例(水力)'!$E$23/1000,0)</f>
        <v>0</v>
      </c>
      <c r="S34" s="56">
        <f>IF('記載例(水力)'!$E$13=C$2,C20*'記載例(水力)'!$E$23/1000,0)</f>
        <v>0.70482068201940551</v>
      </c>
      <c r="T34" s="56">
        <f>IF('記載例(水力)'!$E$13=D$2,D20*'記載例(水力)'!$E$23/1000,0)</f>
        <v>0</v>
      </c>
      <c r="U34" s="56">
        <f>IF('記載例(水力)'!$E$13=E$2,E20*'記載例(水力)'!$E$23/1000,0)</f>
        <v>0</v>
      </c>
      <c r="V34" s="56">
        <f>IF('記載例(水力)'!$E$13=F$2,F20*'記載例(水力)'!$E$23/1000,0)</f>
        <v>0</v>
      </c>
      <c r="W34" s="56">
        <f>IF('記載例(水力)'!$E$13=G$2,G20*'記載例(水力)'!$E$23/1000,0)</f>
        <v>0</v>
      </c>
      <c r="X34" s="56">
        <f>IF('記載例(水力)'!$E$13=H$2,H20*'記載例(水力)'!$E$23/1000,0)</f>
        <v>0</v>
      </c>
      <c r="Y34" s="56">
        <f>IF('記載例(水力)'!$E$13=I$2,I20*'記載例(水力)'!$E$23/1000,0)</f>
        <v>0</v>
      </c>
      <c r="Z34" s="57">
        <f>IF('記載例(水力)'!$E$13=J$2,J20*'記載例(水力)'!$E$23/1000,0)</f>
        <v>0</v>
      </c>
      <c r="AA34" s="58">
        <f>SUM(R34:Z34)</f>
        <v>0.70482068201940551</v>
      </c>
      <c r="AB34" s="59">
        <f>MIN($AA$34:$AA$45)</f>
        <v>0.29963769984547178</v>
      </c>
      <c r="AD34" s="65">
        <f t="shared" ref="AD34:AD45" si="1">AA34*1000</f>
        <v>704.82068201940547</v>
      </c>
    </row>
    <row r="35" spans="1:30" x14ac:dyDescent="0.25">
      <c r="A35" s="10" t="s">
        <v>12</v>
      </c>
      <c r="B35" s="72">
        <f>IF('記載例(水力)'!$E$13=B$2,B21*'記載例(水力)'!$E$15/1000,0)</f>
        <v>0</v>
      </c>
      <c r="C35" s="72">
        <f>IF('記載例(水力)'!$E$13=C$2,C21*'記載例(水力)'!$E$15/1000,0)</f>
        <v>6.5908775496155609</v>
      </c>
      <c r="D35" s="72">
        <f>IF('記載例(水力)'!$E$13=D$2,D21*'記載例(水力)'!$E$15/1000,0)</f>
        <v>0</v>
      </c>
      <c r="E35" s="72">
        <f>IF('記載例(水力)'!$E$13=E$2,E21*'記載例(水力)'!$E$15/1000,0)</f>
        <v>0</v>
      </c>
      <c r="F35" s="72">
        <f>IF('記載例(水力)'!$E$13=F$2,F21*'記載例(水力)'!$E$15/1000,0)</f>
        <v>0</v>
      </c>
      <c r="G35" s="72">
        <f>IF('記載例(水力)'!$E$13=G$2,G21*'記載例(水力)'!$E$15/1000,0)</f>
        <v>0</v>
      </c>
      <c r="H35" s="72">
        <f>IF('記載例(水力)'!$E$13=H$2,H21*'記載例(水力)'!$E$15/1000,0)</f>
        <v>0</v>
      </c>
      <c r="I35" s="72">
        <f>IF('記載例(水力)'!$E$13=I$2,I21*'記載例(水力)'!$E$15/1000,0)</f>
        <v>0</v>
      </c>
      <c r="J35" s="73">
        <f>IF('記載例(水力)'!$E$13=J$2,J21*'記載例(水力)'!$E$15/1000,0)</f>
        <v>0</v>
      </c>
      <c r="K35" s="74">
        <f t="shared" ref="K35:K45" si="2">SUM(B35:J35)</f>
        <v>6.5908775496155609</v>
      </c>
      <c r="L35" s="75">
        <f t="shared" ref="L35:L45" si="3">MIN($K$34:$K$45)</f>
        <v>2.9963769984547182</v>
      </c>
      <c r="N35" s="65">
        <f t="shared" si="0"/>
        <v>6590.8775496155613</v>
      </c>
      <c r="Q35" s="10" t="s">
        <v>12</v>
      </c>
      <c r="R35" s="56">
        <f>IF('記載例(水力)'!$E$13=B$2,B21*'記載例(水力)'!$F$23/1000,0)</f>
        <v>0</v>
      </c>
      <c r="S35" s="56">
        <f>IF('記載例(水力)'!$E$13=C$2,C21*'記載例(水力)'!$F$23/1000,0)</f>
        <v>0.65908775496155614</v>
      </c>
      <c r="T35" s="56">
        <f>IF('記載例(水力)'!$E$13=D$2,D21*'記載例(水力)'!$F$23/1000,0)</f>
        <v>0</v>
      </c>
      <c r="U35" s="56">
        <f>IF('記載例(水力)'!$E$13=E$2,E21*'記載例(水力)'!$F$23/1000,0)</f>
        <v>0</v>
      </c>
      <c r="V35" s="56">
        <f>IF('記載例(水力)'!$E$13=F$2,F21*'記載例(水力)'!$F$23/1000,0)</f>
        <v>0</v>
      </c>
      <c r="W35" s="56">
        <f>IF('記載例(水力)'!$E$13=G$2,G21*'記載例(水力)'!$F$23/1000,0)</f>
        <v>0</v>
      </c>
      <c r="X35" s="56">
        <f>IF('記載例(水力)'!$E$13=H$2,H21*'記載例(水力)'!$F$23/1000,0)</f>
        <v>0</v>
      </c>
      <c r="Y35" s="56">
        <f>IF('記載例(水力)'!$E$13=I$2,I21*'記載例(水力)'!$F$23/1000,0)</f>
        <v>0</v>
      </c>
      <c r="Z35" s="57">
        <f>IF('記載例(水力)'!$E$13=J$2,J21*'記載例(水力)'!$F$23/1000,0)</f>
        <v>0</v>
      </c>
      <c r="AA35" s="58">
        <f t="shared" ref="AA35:AA44" si="4">SUM(R35:Z35)</f>
        <v>0.65908775496155614</v>
      </c>
      <c r="AB35" s="59">
        <f t="shared" ref="AB35:AB45" si="5">MIN($AA$34:$AA$45)</f>
        <v>0.29963769984547178</v>
      </c>
      <c r="AD35" s="65">
        <f t="shared" si="1"/>
        <v>659.08775496155613</v>
      </c>
    </row>
    <row r="36" spans="1:30" x14ac:dyDescent="0.25">
      <c r="A36" s="10" t="s">
        <v>13</v>
      </c>
      <c r="B36" s="72">
        <f>IF('記載例(水力)'!$E$13=B$2,B22*'記載例(水力)'!$E$15/1000,0)</f>
        <v>0</v>
      </c>
      <c r="C36" s="72">
        <f>IF('記載例(水力)'!$E$13=C$2,C22*'記載例(水力)'!$E$15/1000,0)</f>
        <v>4.8713728553811224</v>
      </c>
      <c r="D36" s="72">
        <f>IF('記載例(水力)'!$E$13=D$2,D22*'記載例(水力)'!$E$15/1000,0)</f>
        <v>0</v>
      </c>
      <c r="E36" s="72">
        <f>IF('記載例(水力)'!$E$13=E$2,E22*'記載例(水力)'!$E$15/1000,0)</f>
        <v>0</v>
      </c>
      <c r="F36" s="72">
        <f>IF('記載例(水力)'!$E$13=F$2,F22*'記載例(水力)'!$E$15/1000,0)</f>
        <v>0</v>
      </c>
      <c r="G36" s="72">
        <f>IF('記載例(水力)'!$E$13=G$2,G22*'記載例(水力)'!$E$15/1000,0)</f>
        <v>0</v>
      </c>
      <c r="H36" s="72">
        <f>IF('記載例(水力)'!$E$13=H$2,H22*'記載例(水力)'!$E$15/1000,0)</f>
        <v>0</v>
      </c>
      <c r="I36" s="72">
        <f>IF('記載例(水力)'!$E$13=I$2,I22*'記載例(水力)'!$E$15/1000,0)</f>
        <v>0</v>
      </c>
      <c r="J36" s="73">
        <f>IF('記載例(水力)'!$E$13=J$2,J22*'記載例(水力)'!$E$15/1000,0)</f>
        <v>0</v>
      </c>
      <c r="K36" s="74">
        <f t="shared" si="2"/>
        <v>4.8713728553811224</v>
      </c>
      <c r="L36" s="75">
        <f t="shared" si="3"/>
        <v>2.9963769984547182</v>
      </c>
      <c r="N36" s="65">
        <f t="shared" si="0"/>
        <v>4871.3728553811225</v>
      </c>
      <c r="Q36" s="10" t="s">
        <v>13</v>
      </c>
      <c r="R36" s="56">
        <f>IF('記載例(水力)'!$E$13=B$2,B22*'記載例(水力)'!$G$23/1000,0)</f>
        <v>0</v>
      </c>
      <c r="S36" s="56">
        <f>IF('記載例(水力)'!$E$13=C$2,C22*'記載例(水力)'!$G$23/1000,0)</f>
        <v>0.48713728553811231</v>
      </c>
      <c r="T36" s="56">
        <f>IF('記載例(水力)'!$E$13=D$2,D22*'記載例(水力)'!$G$23/1000,0)</f>
        <v>0</v>
      </c>
      <c r="U36" s="56">
        <f>IF('記載例(水力)'!$E$13=E$2,E22*'記載例(水力)'!$G$23/1000,0)</f>
        <v>0</v>
      </c>
      <c r="V36" s="56">
        <f>IF('記載例(水力)'!$E$13=F$2,F22*'記載例(水力)'!$G$23/1000,0)</f>
        <v>0</v>
      </c>
      <c r="W36" s="56">
        <f>IF('記載例(水力)'!$E$13=G$2,G22*'記載例(水力)'!$G$23/1000,0)</f>
        <v>0</v>
      </c>
      <c r="X36" s="56">
        <f>IF('記載例(水力)'!$E$13=H$2,H22*'記載例(水力)'!$G$23/1000,0)</f>
        <v>0</v>
      </c>
      <c r="Y36" s="56">
        <f>IF('記載例(水力)'!$E$13=I$2,I22*'記載例(水力)'!$G$23/1000,0)</f>
        <v>0</v>
      </c>
      <c r="Z36" s="57">
        <f>IF('記載例(水力)'!$E$13=J$2,J22*'記載例(水力)'!$G$23/1000,0)</f>
        <v>0</v>
      </c>
      <c r="AA36" s="58">
        <f t="shared" si="4"/>
        <v>0.48713728553811231</v>
      </c>
      <c r="AB36" s="59">
        <f t="shared" si="5"/>
        <v>0.29963769984547178</v>
      </c>
      <c r="AD36" s="65">
        <f t="shared" si="1"/>
        <v>487.13728553811228</v>
      </c>
    </row>
    <row r="37" spans="1:30" x14ac:dyDescent="0.25">
      <c r="A37" s="10" t="s">
        <v>14</v>
      </c>
      <c r="B37" s="72">
        <f>IF('記載例(水力)'!$E$13=B$2,B23*'記載例(水力)'!$E$15/1000,0)</f>
        <v>0</v>
      </c>
      <c r="C37" s="72">
        <f>IF('記載例(水力)'!$E$13=C$2,C23*'記載例(水力)'!$E$15/1000,0)</f>
        <v>4.6969634753322955</v>
      </c>
      <c r="D37" s="72">
        <f>IF('記載例(水力)'!$E$13=D$2,D23*'記載例(水力)'!$E$15/1000,0)</f>
        <v>0</v>
      </c>
      <c r="E37" s="72">
        <f>IF('記載例(水力)'!$E$13=E$2,E23*'記載例(水力)'!$E$15/1000,0)</f>
        <v>0</v>
      </c>
      <c r="F37" s="72">
        <f>IF('記載例(水力)'!$E$13=F$2,F23*'記載例(水力)'!$E$15/1000,0)</f>
        <v>0</v>
      </c>
      <c r="G37" s="72">
        <f>IF('記載例(水力)'!$E$13=G$2,G23*'記載例(水力)'!$E$15/1000,0)</f>
        <v>0</v>
      </c>
      <c r="H37" s="72">
        <f>IF('記載例(水力)'!$E$13=H$2,H23*'記載例(水力)'!$E$15/1000,0)</f>
        <v>0</v>
      </c>
      <c r="I37" s="72">
        <f>IF('記載例(水力)'!$E$13=I$2,I23*'記載例(水力)'!$E$15/1000,0)</f>
        <v>0</v>
      </c>
      <c r="J37" s="73">
        <f>IF('記載例(水力)'!$E$13=J$2,J23*'記載例(水力)'!$E$15/1000,0)</f>
        <v>0</v>
      </c>
      <c r="K37" s="74">
        <f t="shared" si="2"/>
        <v>4.6969634753322955</v>
      </c>
      <c r="L37" s="75">
        <f t="shared" si="3"/>
        <v>2.9963769984547182</v>
      </c>
      <c r="N37" s="65">
        <f t="shared" si="0"/>
        <v>4696.9634753322953</v>
      </c>
      <c r="Q37" s="10" t="s">
        <v>14</v>
      </c>
      <c r="R37" s="56">
        <f>IF('記載例(水力)'!$E$13=B$2,B23*'記載例(水力)'!$H$23/1000,0)</f>
        <v>0</v>
      </c>
      <c r="S37" s="56">
        <f>IF('記載例(水力)'!$E$13=C$2,C23*'記載例(水力)'!$H$23/1000,0)</f>
        <v>0.46969634753322953</v>
      </c>
      <c r="T37" s="56">
        <f>IF('記載例(水力)'!$E$13=D$2,D23*'記載例(水力)'!$H$23/1000,0)</f>
        <v>0</v>
      </c>
      <c r="U37" s="56">
        <f>IF('記載例(水力)'!$E$13=E$2,E23*'記載例(水力)'!$H$23/1000,0)</f>
        <v>0</v>
      </c>
      <c r="V37" s="56">
        <f>IF('記載例(水力)'!$E$13=F$2,F23*'記載例(水力)'!$H$23/1000,0)</f>
        <v>0</v>
      </c>
      <c r="W37" s="56">
        <f>IF('記載例(水力)'!$E$13=G$2,G23*'記載例(水力)'!$H$23/1000,0)</f>
        <v>0</v>
      </c>
      <c r="X37" s="56">
        <f>IF('記載例(水力)'!$E$13=H$2,H23*'記載例(水力)'!$H$23/1000,0)</f>
        <v>0</v>
      </c>
      <c r="Y37" s="56">
        <f>IF('記載例(水力)'!$E$13=I$2,I23*'記載例(水力)'!$H$23/1000,0)</f>
        <v>0</v>
      </c>
      <c r="Z37" s="57">
        <f>IF('記載例(水力)'!$E$13=J$2,J23*'記載例(水力)'!$H$23/1000,0)</f>
        <v>0</v>
      </c>
      <c r="AA37" s="58">
        <f t="shared" si="4"/>
        <v>0.46969634753322953</v>
      </c>
      <c r="AB37" s="59">
        <f t="shared" si="5"/>
        <v>0.29963769984547178</v>
      </c>
      <c r="AD37" s="65">
        <f t="shared" si="1"/>
        <v>469.69634753322953</v>
      </c>
    </row>
    <row r="38" spans="1:30" x14ac:dyDescent="0.25">
      <c r="A38" s="10" t="s">
        <v>15</v>
      </c>
      <c r="B38" s="72">
        <f>IF('記載例(水力)'!$E$13=B$2,B24*'記載例(水力)'!$E$15/1000,0)</f>
        <v>0</v>
      </c>
      <c r="C38" s="72">
        <f>IF('記載例(水力)'!$E$13=C$2,C24*'記載例(水力)'!$E$15/1000,0)</f>
        <v>4.0419009682762352</v>
      </c>
      <c r="D38" s="72">
        <f>IF('記載例(水力)'!$E$13=D$2,D24*'記載例(水力)'!$E$15/1000,0)</f>
        <v>0</v>
      </c>
      <c r="E38" s="72">
        <f>IF('記載例(水力)'!$E$13=E$2,E24*'記載例(水力)'!$E$15/1000,0)</f>
        <v>0</v>
      </c>
      <c r="F38" s="72">
        <f>IF('記載例(水力)'!$E$13=F$2,F24*'記載例(水力)'!$E$15/1000,0)</f>
        <v>0</v>
      </c>
      <c r="G38" s="72">
        <f>IF('記載例(水力)'!$E$13=G$2,G24*'記載例(水力)'!$E$15/1000,0)</f>
        <v>0</v>
      </c>
      <c r="H38" s="72">
        <f>IF('記載例(水力)'!$E$13=H$2,H24*'記載例(水力)'!$E$15/1000,0)</f>
        <v>0</v>
      </c>
      <c r="I38" s="72">
        <f>IF('記載例(水力)'!$E$13=I$2,I24*'記載例(水力)'!$E$15/1000,0)</f>
        <v>0</v>
      </c>
      <c r="J38" s="73">
        <f>IF('記載例(水力)'!$E$13=J$2,J24*'記載例(水力)'!$E$15/1000,0)</f>
        <v>0</v>
      </c>
      <c r="K38" s="74">
        <f t="shared" si="2"/>
        <v>4.0419009682762352</v>
      </c>
      <c r="L38" s="75">
        <f t="shared" si="3"/>
        <v>2.9963769984547182</v>
      </c>
      <c r="N38" s="65">
        <f t="shared" si="0"/>
        <v>4041.9009682762353</v>
      </c>
      <c r="Q38" s="10" t="s">
        <v>15</v>
      </c>
      <c r="R38" s="56">
        <f>IF('記載例(水力)'!$E$13=B$2,B24*'記載例(水力)'!$I$23/1000,0)</f>
        <v>0</v>
      </c>
      <c r="S38" s="56">
        <f>IF('記載例(水力)'!$E$13=C$2,C24*'記載例(水力)'!$I$23/1000,0)</f>
        <v>0.40419009682762352</v>
      </c>
      <c r="T38" s="56">
        <f>IF('記載例(水力)'!$E$13=D$2,D24*'記載例(水力)'!$I$23/1000,0)</f>
        <v>0</v>
      </c>
      <c r="U38" s="56">
        <f>IF('記載例(水力)'!$E$13=E$2,E24*'記載例(水力)'!$I$23/1000,0)</f>
        <v>0</v>
      </c>
      <c r="V38" s="56">
        <f>IF('記載例(水力)'!$E$13=F$2,F24*'記載例(水力)'!$I$23/1000,0)</f>
        <v>0</v>
      </c>
      <c r="W38" s="56">
        <f>IF('記載例(水力)'!$E$13=G$2,G24*'記載例(水力)'!$I$23/1000,0)</f>
        <v>0</v>
      </c>
      <c r="X38" s="56">
        <f>IF('記載例(水力)'!$E$13=H$2,H24*'記載例(水力)'!$I$23/1000,0)</f>
        <v>0</v>
      </c>
      <c r="Y38" s="56">
        <f>IF('記載例(水力)'!$E$13=I$2,I24*'記載例(水力)'!$I$23/1000,0)</f>
        <v>0</v>
      </c>
      <c r="Z38" s="57">
        <f>IF('記載例(水力)'!$E$13=J$2,J24*'記載例(水力)'!$I$23/1000,0)</f>
        <v>0</v>
      </c>
      <c r="AA38" s="58">
        <f t="shared" si="4"/>
        <v>0.40419009682762352</v>
      </c>
      <c r="AB38" s="59">
        <f t="shared" si="5"/>
        <v>0.29963769984547178</v>
      </c>
      <c r="AD38" s="65">
        <f t="shared" si="1"/>
        <v>404.19009682762351</v>
      </c>
    </row>
    <row r="39" spans="1:30" x14ac:dyDescent="0.25">
      <c r="A39" s="10" t="s">
        <v>16</v>
      </c>
      <c r="B39" s="72">
        <f>IF('記載例(水力)'!$E$13=B$2,B25*'記載例(水力)'!$E$15/1000,0)</f>
        <v>0</v>
      </c>
      <c r="C39" s="72">
        <f>IF('記載例(水力)'!$E$13=C$2,C25*'記載例(水力)'!$E$15/1000,0)</f>
        <v>3.7465181585234335</v>
      </c>
      <c r="D39" s="72">
        <f>IF('記載例(水力)'!$E$13=D$2,D25*'記載例(水力)'!$E$15/1000,0)</f>
        <v>0</v>
      </c>
      <c r="E39" s="72">
        <f>IF('記載例(水力)'!$E$13=E$2,E25*'記載例(水力)'!$E$15/1000,0)</f>
        <v>0</v>
      </c>
      <c r="F39" s="72">
        <f>IF('記載例(水力)'!$E$13=F$2,F25*'記載例(水力)'!$E$15/1000,0)</f>
        <v>0</v>
      </c>
      <c r="G39" s="72">
        <f>IF('記載例(水力)'!$E$13=G$2,G25*'記載例(水力)'!$E$15/1000,0)</f>
        <v>0</v>
      </c>
      <c r="H39" s="72">
        <f>IF('記載例(水力)'!$E$13=H$2,H25*'記載例(水力)'!$E$15/1000,0)</f>
        <v>0</v>
      </c>
      <c r="I39" s="72">
        <f>IF('記載例(水力)'!$E$13=I$2,I25*'記載例(水力)'!$E$15/1000,0)</f>
        <v>0</v>
      </c>
      <c r="J39" s="73">
        <f>IF('記載例(水力)'!$E$13=J$2,J25*'記載例(水力)'!$E$15/1000,0)</f>
        <v>0</v>
      </c>
      <c r="K39" s="74">
        <f t="shared" si="2"/>
        <v>3.7465181585234335</v>
      </c>
      <c r="L39" s="75">
        <f t="shared" si="3"/>
        <v>2.9963769984547182</v>
      </c>
      <c r="N39" s="65">
        <f t="shared" si="0"/>
        <v>3746.5181585234336</v>
      </c>
      <c r="Q39" s="10" t="s">
        <v>16</v>
      </c>
      <c r="R39" s="56">
        <f>IF('記載例(水力)'!$E$13=B$2,B25*'記載例(水力)'!$J$23/1000,0)</f>
        <v>0</v>
      </c>
      <c r="S39" s="56">
        <f>IF('記載例(水力)'!$E$13=C$2,C25*'記載例(水力)'!$J$23/1000,0)</f>
        <v>0.37465181585234336</v>
      </c>
      <c r="T39" s="56">
        <f>IF('記載例(水力)'!$E$13=D$2,D25*'記載例(水力)'!$J$23/1000,0)</f>
        <v>0</v>
      </c>
      <c r="U39" s="56">
        <f>IF('記載例(水力)'!$E$13=E$2,E25*'記載例(水力)'!$J$23/1000,0)</f>
        <v>0</v>
      </c>
      <c r="V39" s="56">
        <f>IF('記載例(水力)'!$E$13=F$2,F25*'記載例(水力)'!$J$23/1000,0)</f>
        <v>0</v>
      </c>
      <c r="W39" s="56">
        <f>IF('記載例(水力)'!$E$13=G$2,G25*'記載例(水力)'!$J$23/1000,0)</f>
        <v>0</v>
      </c>
      <c r="X39" s="56">
        <f>IF('記載例(水力)'!$E$13=H$2,H25*'記載例(水力)'!$J$23/1000,0)</f>
        <v>0</v>
      </c>
      <c r="Y39" s="56">
        <f>IF('記載例(水力)'!$E$13=I$2,I25*'記載例(水力)'!$J$23/1000,0)</f>
        <v>0</v>
      </c>
      <c r="Z39" s="57">
        <f>IF('記載例(水力)'!$E$13=J$2,J25*'記載例(水力)'!$J$23/1000,0)</f>
        <v>0</v>
      </c>
      <c r="AA39" s="58">
        <f t="shared" si="4"/>
        <v>0.37465181585234336</v>
      </c>
      <c r="AB39" s="59">
        <f t="shared" si="5"/>
        <v>0.29963769984547178</v>
      </c>
      <c r="AD39" s="65">
        <f t="shared" si="1"/>
        <v>374.65181585234336</v>
      </c>
    </row>
    <row r="40" spans="1:30" x14ac:dyDescent="0.25">
      <c r="A40" s="10" t="s">
        <v>17</v>
      </c>
      <c r="B40" s="72">
        <f>IF('記載例(水力)'!$E$13=B$2,B26*'記載例(水力)'!$E$15/1000,0)</f>
        <v>0</v>
      </c>
      <c r="C40" s="72">
        <f>IF('記載例(水力)'!$E$13=C$2,C26*'記載例(水力)'!$E$15/1000,0)</f>
        <v>2.9963769984547182</v>
      </c>
      <c r="D40" s="72">
        <f>IF('記載例(水力)'!$E$13=D$2,D26*'記載例(水力)'!$E$15/1000,0)</f>
        <v>0</v>
      </c>
      <c r="E40" s="72">
        <f>IF('記載例(水力)'!$E$13=E$2,E26*'記載例(水力)'!$E$15/1000,0)</f>
        <v>0</v>
      </c>
      <c r="F40" s="72">
        <f>IF('記載例(水力)'!$E$13=F$2,F26*'記載例(水力)'!$E$15/1000,0)</f>
        <v>0</v>
      </c>
      <c r="G40" s="72">
        <f>IF('記載例(水力)'!$E$13=G$2,G26*'記載例(水力)'!$E$15/1000,0)</f>
        <v>0</v>
      </c>
      <c r="H40" s="72">
        <f>IF('記載例(水力)'!$E$13=H$2,H26*'記載例(水力)'!$E$15/1000,0)</f>
        <v>0</v>
      </c>
      <c r="I40" s="72">
        <f>IF('記載例(水力)'!$E$13=I$2,I26*'記載例(水力)'!$E$15/1000,0)</f>
        <v>0</v>
      </c>
      <c r="J40" s="73">
        <f>IF('記載例(水力)'!$E$13=J$2,J26*'記載例(水力)'!$E$15/1000,0)</f>
        <v>0</v>
      </c>
      <c r="K40" s="74">
        <f t="shared" si="2"/>
        <v>2.9963769984547182</v>
      </c>
      <c r="L40" s="75">
        <f t="shared" si="3"/>
        <v>2.9963769984547182</v>
      </c>
      <c r="N40" s="65">
        <f t="shared" si="0"/>
        <v>2996.376998454718</v>
      </c>
      <c r="Q40" s="10" t="s">
        <v>17</v>
      </c>
      <c r="R40" s="56">
        <f>IF('記載例(水力)'!$E$13=B$2,B26*'記載例(水力)'!$K$23/1000,0)</f>
        <v>0</v>
      </c>
      <c r="S40" s="56">
        <f>IF('記載例(水力)'!$E$13=C$2,C26*'記載例(水力)'!$K$23/1000,0)</f>
        <v>0.29963769984547178</v>
      </c>
      <c r="T40" s="56">
        <f>IF('記載例(水力)'!$E$13=D$2,D26*'記載例(水力)'!$K$23/1000,0)</f>
        <v>0</v>
      </c>
      <c r="U40" s="56">
        <f>IF('記載例(水力)'!$E$13=E$2,E26*'記載例(水力)'!$K$23/1000,0)</f>
        <v>0</v>
      </c>
      <c r="V40" s="56">
        <f>IF('記載例(水力)'!$E$13=F$2,F26*'記載例(水力)'!$K$23/1000,0)</f>
        <v>0</v>
      </c>
      <c r="W40" s="56">
        <f>IF('記載例(水力)'!$E$13=G$2,G26*'記載例(水力)'!$K$23/1000,0)</f>
        <v>0</v>
      </c>
      <c r="X40" s="56">
        <f>IF('記載例(水力)'!$E$13=H$2,H26*'記載例(水力)'!$K$23/1000,0)</f>
        <v>0</v>
      </c>
      <c r="Y40" s="56">
        <f>IF('記載例(水力)'!$E$13=I$2,I26*'記載例(水力)'!$K$23/1000,0)</f>
        <v>0</v>
      </c>
      <c r="Z40" s="57">
        <f>IF('記載例(水力)'!$E$13=J$2,J26*'記載例(水力)'!$K$23/1000,0)</f>
        <v>0</v>
      </c>
      <c r="AA40" s="58">
        <f t="shared" si="4"/>
        <v>0.29963769984547178</v>
      </c>
      <c r="AB40" s="59">
        <f t="shared" si="5"/>
        <v>0.29963769984547178</v>
      </c>
      <c r="AD40" s="65">
        <f t="shared" si="1"/>
        <v>299.63769984547179</v>
      </c>
    </row>
    <row r="41" spans="1:30" x14ac:dyDescent="0.25">
      <c r="A41" s="10" t="s">
        <v>18</v>
      </c>
      <c r="B41" s="72">
        <f>IF('記載例(水力)'!$E$13=B$2,B27*'記載例(水力)'!$E$15/1000,0)</f>
        <v>0</v>
      </c>
      <c r="C41" s="72">
        <f>IF('記載例(水力)'!$E$13=C$2,C27*'記載例(水力)'!$E$15/1000,0)</f>
        <v>4.1883075208799569</v>
      </c>
      <c r="D41" s="72">
        <f>IF('記載例(水力)'!$E$13=D$2,D27*'記載例(水力)'!$E$15/1000,0)</f>
        <v>0</v>
      </c>
      <c r="E41" s="72">
        <f>IF('記載例(水力)'!$E$13=E$2,E27*'記載例(水力)'!$E$15/1000,0)</f>
        <v>0</v>
      </c>
      <c r="F41" s="72">
        <f>IF('記載例(水力)'!$E$13=F$2,F27*'記載例(水力)'!$E$15/1000,0)</f>
        <v>0</v>
      </c>
      <c r="G41" s="72">
        <f>IF('記載例(水力)'!$E$13=G$2,G27*'記載例(水力)'!$E$15/1000,0)</f>
        <v>0</v>
      </c>
      <c r="H41" s="72">
        <f>IF('記載例(水力)'!$E$13=H$2,H27*'記載例(水力)'!$E$15/1000,0)</f>
        <v>0</v>
      </c>
      <c r="I41" s="72">
        <f>IF('記載例(水力)'!$E$13=I$2,I27*'記載例(水力)'!$E$15/1000,0)</f>
        <v>0</v>
      </c>
      <c r="J41" s="73">
        <f>IF('記載例(水力)'!$E$13=J$2,J27*'記載例(水力)'!$E$15/1000,0)</f>
        <v>0</v>
      </c>
      <c r="K41" s="74">
        <f t="shared" si="2"/>
        <v>4.1883075208799569</v>
      </c>
      <c r="L41" s="75">
        <f t="shared" si="3"/>
        <v>2.9963769984547182</v>
      </c>
      <c r="N41" s="65">
        <f t="shared" si="0"/>
        <v>4188.3075208799573</v>
      </c>
      <c r="Q41" s="10" t="s">
        <v>18</v>
      </c>
      <c r="R41" s="56">
        <f>IF('記載例(水力)'!$E$13=B$2,B27*'記載例(水力)'!$L$23/1000,0)</f>
        <v>0</v>
      </c>
      <c r="S41" s="56">
        <f>IF('記載例(水力)'!$E$13=C$2,C27*'記載例(水力)'!$L$23/1000,0)</f>
        <v>0.41883075208799569</v>
      </c>
      <c r="T41" s="56">
        <f>IF('記載例(水力)'!$E$13=D$2,D27*'記載例(水力)'!$L$23/1000,0)</f>
        <v>0</v>
      </c>
      <c r="U41" s="56">
        <f>IF('記載例(水力)'!$E$13=E$2,E27*'記載例(水力)'!$L$23/1000,0)</f>
        <v>0</v>
      </c>
      <c r="V41" s="56">
        <f>IF('記載例(水力)'!$E$13=F$2,F27*'記載例(水力)'!$L$23/1000,0)</f>
        <v>0</v>
      </c>
      <c r="W41" s="56">
        <f>IF('記載例(水力)'!$E$13=G$2,G27*'記載例(水力)'!$L$23/1000,0)</f>
        <v>0</v>
      </c>
      <c r="X41" s="56">
        <f>IF('記載例(水力)'!$E$13=H$2,H27*'記載例(水力)'!$L$23/1000,0)</f>
        <v>0</v>
      </c>
      <c r="Y41" s="56">
        <f>IF('記載例(水力)'!$E$13=I$2,I27*'記載例(水力)'!$L$23/1000,0)</f>
        <v>0</v>
      </c>
      <c r="Z41" s="57">
        <f>IF('記載例(水力)'!$E$13=J$2,J27*'記載例(水力)'!$L$23/1000,0)</f>
        <v>0</v>
      </c>
      <c r="AA41" s="58">
        <f t="shared" si="4"/>
        <v>0.41883075208799569</v>
      </c>
      <c r="AB41" s="59">
        <f t="shared" si="5"/>
        <v>0.29963769984547178</v>
      </c>
      <c r="AD41" s="65">
        <f t="shared" si="1"/>
        <v>418.83075208799568</v>
      </c>
    </row>
    <row r="42" spans="1:30" x14ac:dyDescent="0.25">
      <c r="A42" s="10" t="s">
        <v>19</v>
      </c>
      <c r="B42" s="72">
        <f>IF('記載例(水力)'!$E$13=B$2,B28*'記載例(水力)'!$E$15/1000,0)</f>
        <v>0</v>
      </c>
      <c r="C42" s="72">
        <f>IF('記載例(水力)'!$E$13=C$2,C28*'記載例(水力)'!$E$15/1000,0)</f>
        <v>4.9093173382377939</v>
      </c>
      <c r="D42" s="72">
        <f>IF('記載例(水力)'!$E$13=D$2,D28*'記載例(水力)'!$E$15/1000,0)</f>
        <v>0</v>
      </c>
      <c r="E42" s="72">
        <f>IF('記載例(水力)'!$E$13=E$2,E28*'記載例(水力)'!$E$15/1000,0)</f>
        <v>0</v>
      </c>
      <c r="F42" s="72">
        <f>IF('記載例(水力)'!$E$13=F$2,F28*'記載例(水力)'!$E$15/1000,0)</f>
        <v>0</v>
      </c>
      <c r="G42" s="72">
        <f>IF('記載例(水力)'!$E$13=G$2,G28*'記載例(水力)'!$E$15/1000,0)</f>
        <v>0</v>
      </c>
      <c r="H42" s="72">
        <f>IF('記載例(水力)'!$E$13=H$2,H28*'記載例(水力)'!$E$15/1000,0)</f>
        <v>0</v>
      </c>
      <c r="I42" s="72">
        <f>IF('記載例(水力)'!$E$13=I$2,I28*'記載例(水力)'!$E$15/1000,0)</f>
        <v>0</v>
      </c>
      <c r="J42" s="73">
        <f>IF('記載例(水力)'!$E$13=J$2,J28*'記載例(水力)'!$E$15/1000,0)</f>
        <v>0</v>
      </c>
      <c r="K42" s="74">
        <f t="shared" si="2"/>
        <v>4.9093173382377939</v>
      </c>
      <c r="L42" s="75">
        <f t="shared" si="3"/>
        <v>2.9963769984547182</v>
      </c>
      <c r="N42" s="65">
        <f t="shared" si="0"/>
        <v>4909.3173382377936</v>
      </c>
      <c r="Q42" s="10" t="s">
        <v>19</v>
      </c>
      <c r="R42" s="56">
        <f>IF('記載例(水力)'!$E$13=B$2,B28*'記載例(水力)'!$M$23/1000,0)</f>
        <v>0</v>
      </c>
      <c r="S42" s="56">
        <f>IF('記載例(水力)'!$E$13=C$2,C28*'記載例(水力)'!$M$23/1000,0)</f>
        <v>0.49093173382377936</v>
      </c>
      <c r="T42" s="56">
        <f>IF('記載例(水力)'!$E$13=D$2,D28*'記載例(水力)'!$M$23/1000,0)</f>
        <v>0</v>
      </c>
      <c r="U42" s="56">
        <f>IF('記載例(水力)'!$E$13=E$2,E28*'記載例(水力)'!$M$23/1000,0)</f>
        <v>0</v>
      </c>
      <c r="V42" s="56">
        <f>IF('記載例(水力)'!$E$13=F$2,F28*'記載例(水力)'!$M$23/1000,0)</f>
        <v>0</v>
      </c>
      <c r="W42" s="56">
        <f>IF('記載例(水力)'!$E$13=G$2,G28*'記載例(水力)'!$M$23/1000,0)</f>
        <v>0</v>
      </c>
      <c r="X42" s="56">
        <f>IF('記載例(水力)'!$E$13=H$2,H28*'記載例(水力)'!$M$23/1000,0)</f>
        <v>0</v>
      </c>
      <c r="Y42" s="56">
        <f>IF('記載例(水力)'!$E$13=I$2,I28*'記載例(水力)'!$M$23/1000,0)</f>
        <v>0</v>
      </c>
      <c r="Z42" s="57">
        <f>IF('記載例(水力)'!$E$13=J$2,J28*'記載例(水力)'!$M$23/1000,0)</f>
        <v>0</v>
      </c>
      <c r="AA42" s="58">
        <f t="shared" si="4"/>
        <v>0.49093173382377936</v>
      </c>
      <c r="AB42" s="59">
        <f t="shared" si="5"/>
        <v>0.29963769984547178</v>
      </c>
      <c r="AD42" s="65">
        <f t="shared" si="1"/>
        <v>490.93173382377938</v>
      </c>
    </row>
    <row r="43" spans="1:30" x14ac:dyDescent="0.25">
      <c r="A43" s="10" t="s">
        <v>20</v>
      </c>
      <c r="B43" s="72">
        <f>IF('記載例(水力)'!$E$13=B$2,B29*'記載例(水力)'!$E$15/1000,0)</f>
        <v>0</v>
      </c>
      <c r="C43" s="72">
        <f>IF('記載例(水力)'!$E$13=C$2,C29*'記載例(水力)'!$E$15/1000,0)</f>
        <v>3.9448222360279859</v>
      </c>
      <c r="D43" s="72">
        <f>IF('記載例(水力)'!$E$13=D$2,D29*'記載例(水力)'!$E$15/1000,0)</f>
        <v>0</v>
      </c>
      <c r="E43" s="72">
        <f>IF('記載例(水力)'!$E$13=E$2,E29*'記載例(水力)'!$E$15/1000,0)</f>
        <v>0</v>
      </c>
      <c r="F43" s="72">
        <f>IF('記載例(水力)'!$E$13=F$2,F29*'記載例(水力)'!$E$15/1000,0)</f>
        <v>0</v>
      </c>
      <c r="G43" s="72">
        <f>IF('記載例(水力)'!$E$13=G$2,G29*'記載例(水力)'!$E$15/1000,0)</f>
        <v>0</v>
      </c>
      <c r="H43" s="72">
        <f>IF('記載例(水力)'!$E$13=H$2,H29*'記載例(水力)'!$E$15/1000,0)</f>
        <v>0</v>
      </c>
      <c r="I43" s="72">
        <f>IF('記載例(水力)'!$E$13=I$2,I29*'記載例(水力)'!$E$15/1000,0)</f>
        <v>0</v>
      </c>
      <c r="J43" s="73">
        <f>IF('記載例(水力)'!$E$13=J$2,J29*'記載例(水力)'!$E$15/1000,0)</f>
        <v>0</v>
      </c>
      <c r="K43" s="74">
        <f t="shared" si="2"/>
        <v>3.9448222360279859</v>
      </c>
      <c r="L43" s="75">
        <f t="shared" si="3"/>
        <v>2.9963769984547182</v>
      </c>
      <c r="N43" s="65">
        <f t="shared" si="0"/>
        <v>3944.822236027986</v>
      </c>
      <c r="Q43" s="10" t="s">
        <v>20</v>
      </c>
      <c r="R43" s="56">
        <f>IF('記載例(水力)'!$E$13=B$2,B29*'記載例(水力)'!$N$23/1000,0)</f>
        <v>0</v>
      </c>
      <c r="S43" s="56">
        <f>IF('記載例(水力)'!$E$13=C$2,C29*'記載例(水力)'!$N$23/1000,0)</f>
        <v>0.39448222360279861</v>
      </c>
      <c r="T43" s="56">
        <f>IF('記載例(水力)'!$E$13=D$2,D29*'記載例(水力)'!$N$23/1000,0)</f>
        <v>0</v>
      </c>
      <c r="U43" s="56">
        <f>IF('記載例(水力)'!$E$13=E$2,E29*'記載例(水力)'!$N$23/1000,0)</f>
        <v>0</v>
      </c>
      <c r="V43" s="56">
        <f>IF('記載例(水力)'!$E$13=F$2,F29*'記載例(水力)'!$N$23/1000,0)</f>
        <v>0</v>
      </c>
      <c r="W43" s="56">
        <f>IF('記載例(水力)'!$E$13=G$2,G29*'記載例(水力)'!$N$23/1000,0)</f>
        <v>0</v>
      </c>
      <c r="X43" s="56">
        <f>IF('記載例(水力)'!$E$13=H$2,H29*'記載例(水力)'!$N$23/1000,0)</f>
        <v>0</v>
      </c>
      <c r="Y43" s="56">
        <f>IF('記載例(水力)'!$E$13=I$2,I29*'記載例(水力)'!$N$23/1000,0)</f>
        <v>0</v>
      </c>
      <c r="Z43" s="57">
        <f>IF('記載例(水力)'!$E$13=J$2,J29*'記載例(水力)'!$N$23/1000,0)</f>
        <v>0</v>
      </c>
      <c r="AA43" s="58">
        <f t="shared" si="4"/>
        <v>0.39448222360279861</v>
      </c>
      <c r="AB43" s="59">
        <f t="shared" si="5"/>
        <v>0.29963769984547178</v>
      </c>
      <c r="AD43" s="65">
        <f t="shared" si="1"/>
        <v>394.48222360279863</v>
      </c>
    </row>
    <row r="44" spans="1:30" x14ac:dyDescent="0.25">
      <c r="A44" s="10" t="s">
        <v>21</v>
      </c>
      <c r="B44" s="72">
        <f>IF('記載例(水力)'!$E$13=B$2,B30*'記載例(水力)'!$E$15/1000,0)</f>
        <v>0</v>
      </c>
      <c r="C44" s="72">
        <f>IF('記載例(水力)'!$E$13=C$2,C30*'記載例(水力)'!$E$15/1000,0)</f>
        <v>4.0970685192297926</v>
      </c>
      <c r="D44" s="72">
        <f>IF('記載例(水力)'!$E$13=D$2,D30*'記載例(水力)'!$E$15/1000,0)</f>
        <v>0</v>
      </c>
      <c r="E44" s="72">
        <f>IF('記載例(水力)'!$E$13=E$2,E30*'記載例(水力)'!$E$15/1000,0)</f>
        <v>0</v>
      </c>
      <c r="F44" s="72">
        <f>IF('記載例(水力)'!$E$13=F$2,F30*'記載例(水力)'!$E$15/1000,0)</f>
        <v>0</v>
      </c>
      <c r="G44" s="72">
        <f>IF('記載例(水力)'!$E$13=G$2,G30*'記載例(水力)'!$E$15/1000,0)</f>
        <v>0</v>
      </c>
      <c r="H44" s="72">
        <f>IF('記載例(水力)'!$E$13=H$2,H30*'記載例(水力)'!$E$15/1000,0)</f>
        <v>0</v>
      </c>
      <c r="I44" s="72">
        <f>IF('記載例(水力)'!$E$13=I$2,I30*'記載例(水力)'!$E$15/1000,0)</f>
        <v>0</v>
      </c>
      <c r="J44" s="73">
        <f>IF('記載例(水力)'!$E$13=J$2,J30*'記載例(水力)'!$E$15/1000,0)</f>
        <v>0</v>
      </c>
      <c r="K44" s="74">
        <f t="shared" si="2"/>
        <v>4.0970685192297926</v>
      </c>
      <c r="L44" s="75">
        <f t="shared" si="3"/>
        <v>2.9963769984547182</v>
      </c>
      <c r="N44" s="65">
        <f t="shared" si="0"/>
        <v>4097.0685192297924</v>
      </c>
      <c r="Q44" s="10" t="s">
        <v>21</v>
      </c>
      <c r="R44" s="56">
        <f>IF('記載例(水力)'!$E$13=B$2,B30*'記載例(水力)'!$O$23/1000,0)</f>
        <v>0</v>
      </c>
      <c r="S44" s="56">
        <f>IF('記載例(水力)'!$E$13=C$2,C30*'記載例(水力)'!$O$23/1000,0)</f>
        <v>0.40970685192297923</v>
      </c>
      <c r="T44" s="56">
        <f>IF('記載例(水力)'!$E$13=D$2,D30*'記載例(水力)'!$O$23/1000,0)</f>
        <v>0</v>
      </c>
      <c r="U44" s="56">
        <f>IF('記載例(水力)'!$E$13=E$2,E30*'記載例(水力)'!$O$23/1000,0)</f>
        <v>0</v>
      </c>
      <c r="V44" s="56">
        <f>IF('記載例(水力)'!$E$13=F$2,F30*'記載例(水力)'!$O$23/1000,0)</f>
        <v>0</v>
      </c>
      <c r="W44" s="56">
        <f>IF('記載例(水力)'!$E$13=G$2,G30*'記載例(水力)'!$O$23/1000,0)</f>
        <v>0</v>
      </c>
      <c r="X44" s="56">
        <f>IF('記載例(水力)'!$E$13=H$2,H30*'記載例(水力)'!$O$23/1000,0)</f>
        <v>0</v>
      </c>
      <c r="Y44" s="56">
        <f>IF('記載例(水力)'!$E$13=I$2,I30*'記載例(水力)'!$O$23/1000,0)</f>
        <v>0</v>
      </c>
      <c r="Z44" s="57">
        <f>IF('記載例(水力)'!$E$13=J$2,J30*'記載例(水力)'!$O$23/1000,0)</f>
        <v>0</v>
      </c>
      <c r="AA44" s="58">
        <f t="shared" si="4"/>
        <v>0.40970685192297923</v>
      </c>
      <c r="AB44" s="59">
        <f t="shared" si="5"/>
        <v>0.29963769984547178</v>
      </c>
      <c r="AD44" s="65">
        <f t="shared" si="1"/>
        <v>409.70685192297924</v>
      </c>
    </row>
    <row r="45" spans="1:30" x14ac:dyDescent="0.25">
      <c r="A45" s="10" t="s">
        <v>22</v>
      </c>
      <c r="B45" s="72">
        <f>IF('記載例(水力)'!$E$13=B$2,B31*'記載例(水力)'!$E$15/1000,0)</f>
        <v>0</v>
      </c>
      <c r="C45" s="72">
        <f>IF('記載例(水力)'!$E$13=C$2,C31*'記載例(水力)'!$E$15/1000,0)</f>
        <v>5.3515902560525719</v>
      </c>
      <c r="D45" s="72">
        <f>IF('記載例(水力)'!$E$13=D$2,D31*'記載例(水力)'!$E$15/1000,0)</f>
        <v>0</v>
      </c>
      <c r="E45" s="72">
        <f>IF('記載例(水力)'!$E$13=E$2,E31*'記載例(水力)'!$E$15/1000,0)</f>
        <v>0</v>
      </c>
      <c r="F45" s="72">
        <f>IF('記載例(水力)'!$E$13=F$2,F31*'記載例(水力)'!$E$15/1000,0)</f>
        <v>0</v>
      </c>
      <c r="G45" s="72">
        <f>IF('記載例(水力)'!$E$13=G$2,G31*'記載例(水力)'!$E$15/1000,0)</f>
        <v>0</v>
      </c>
      <c r="H45" s="72">
        <f>IF('記載例(水力)'!$E$13=H$2,H31*'記載例(水力)'!$E$15/1000,0)</f>
        <v>0</v>
      </c>
      <c r="I45" s="72">
        <f>IF('記載例(水力)'!$E$13=I$2,I31*'記載例(水力)'!$E$15/1000,0)</f>
        <v>0</v>
      </c>
      <c r="J45" s="73">
        <f>IF('記載例(水力)'!$E$13=J$2,J31*'記載例(水力)'!$E$15/1000,0)</f>
        <v>0</v>
      </c>
      <c r="K45" s="74">
        <f t="shared" si="2"/>
        <v>5.3515902560525719</v>
      </c>
      <c r="L45" s="75">
        <f t="shared" si="3"/>
        <v>2.9963769984547182</v>
      </c>
      <c r="N45" s="65">
        <f t="shared" si="0"/>
        <v>5351.5902560525719</v>
      </c>
      <c r="Q45" s="10" t="s">
        <v>22</v>
      </c>
      <c r="R45" s="56">
        <f>IF('記載例(水力)'!$E$13=B$2,B31*'記載例(水力)'!$P$23/1000,0)</f>
        <v>0</v>
      </c>
      <c r="S45" s="56">
        <f>IF('記載例(水力)'!$E$13=C$2,C31*'記載例(水力)'!$P$23/1000,0)</f>
        <v>0.53515902560525719</v>
      </c>
      <c r="T45" s="56">
        <f>IF('記載例(水力)'!$E$13=D$2,D31*'記載例(水力)'!$P$23/1000,0)</f>
        <v>0</v>
      </c>
      <c r="U45" s="56">
        <f>IF('記載例(水力)'!$E$13=E$2,E31*'記載例(水力)'!$P$23/1000,0)</f>
        <v>0</v>
      </c>
      <c r="V45" s="56">
        <f>IF('記載例(水力)'!$E$13=F$2,F31*'記載例(水力)'!$P$23/1000,0)</f>
        <v>0</v>
      </c>
      <c r="W45" s="56">
        <f>IF('記載例(水力)'!$E$13=G$2,G31*'記載例(水力)'!$P$23/1000,0)</f>
        <v>0</v>
      </c>
      <c r="X45" s="56">
        <f>IF('記載例(水力)'!$E$13=H$2,H31*'記載例(水力)'!$P$23/1000,0)</f>
        <v>0</v>
      </c>
      <c r="Y45" s="56">
        <f>IF('記載例(水力)'!$E$13=I$2,I31*'記載例(水力)'!$P$23/1000,0)</f>
        <v>0</v>
      </c>
      <c r="Z45" s="57">
        <f>IF('記載例(水力)'!$E$13=J$2,J31*'記載例(水力)'!$P$23/1000,0)</f>
        <v>0</v>
      </c>
      <c r="AA45" s="58">
        <f>SUM(R45:Z45)</f>
        <v>0.53515902560525719</v>
      </c>
      <c r="AB45" s="59">
        <f t="shared" si="5"/>
        <v>0.29963769984547178</v>
      </c>
      <c r="AD45" s="65">
        <f t="shared" si="1"/>
        <v>535.15902560525717</v>
      </c>
    </row>
    <row r="46" spans="1:30" x14ac:dyDescent="0.25">
      <c r="B46" s="10"/>
      <c r="C46" s="10"/>
      <c r="D46" s="10"/>
      <c r="E46" s="10"/>
      <c r="F46" s="10"/>
      <c r="G46" s="10"/>
      <c r="H46" s="10"/>
      <c r="I46" s="10"/>
      <c r="J46" s="10"/>
      <c r="R46" s="10"/>
      <c r="S46" s="10"/>
      <c r="T46" s="10"/>
      <c r="U46" s="10"/>
      <c r="V46" s="10"/>
      <c r="W46" s="10"/>
      <c r="X46" s="10"/>
      <c r="Y46" s="10"/>
      <c r="Z46" s="10"/>
    </row>
    <row r="47" spans="1:30" x14ac:dyDescent="0.25">
      <c r="A47" s="1" t="s">
        <v>113</v>
      </c>
      <c r="K47" s="22" t="s">
        <v>36</v>
      </c>
      <c r="Q47" s="1" t="s">
        <v>113</v>
      </c>
      <c r="AA47" s="22" t="s">
        <v>36</v>
      </c>
    </row>
    <row r="48" spans="1:30" x14ac:dyDescent="0.25">
      <c r="A48" s="10" t="s">
        <v>11</v>
      </c>
      <c r="B48" s="60">
        <f>B4-B34</f>
        <v>5136.7693724859209</v>
      </c>
      <c r="C48" s="60">
        <f t="shared" ref="C48:J48" si="6">C4-C34</f>
        <v>12575.686530149202</v>
      </c>
      <c r="D48" s="60">
        <f t="shared" si="6"/>
        <v>42812.450366376877</v>
      </c>
      <c r="E48" s="60">
        <f t="shared" si="6"/>
        <v>19226.231303462326</v>
      </c>
      <c r="F48" s="60">
        <f t="shared" si="6"/>
        <v>4869.8559662348689</v>
      </c>
      <c r="G48" s="60">
        <f t="shared" si="6"/>
        <v>18677.252542867569</v>
      </c>
      <c r="H48" s="60">
        <f t="shared" si="6"/>
        <v>7941.2375019215988</v>
      </c>
      <c r="I48" s="60">
        <f t="shared" si="6"/>
        <v>4043.165935613682</v>
      </c>
      <c r="J48" s="61">
        <f t="shared" si="6"/>
        <v>12587.213253383588</v>
      </c>
      <c r="K48" s="52">
        <f>SUM($B48:$J48)</f>
        <v>127869.86277249563</v>
      </c>
      <c r="L48" s="14"/>
      <c r="Q48" s="10" t="s">
        <v>11</v>
      </c>
      <c r="R48" s="60">
        <f>B4-R34</f>
        <v>5136.7693724859209</v>
      </c>
      <c r="S48" s="60">
        <f t="shared" ref="S48:Z48" si="7">C4-S34</f>
        <v>12582.029916287376</v>
      </c>
      <c r="T48" s="60">
        <f t="shared" si="7"/>
        <v>42812.450366376877</v>
      </c>
      <c r="U48" s="60">
        <f t="shared" si="7"/>
        <v>19226.231303462326</v>
      </c>
      <c r="V48" s="60">
        <f t="shared" si="7"/>
        <v>4869.8559662348689</v>
      </c>
      <c r="W48" s="60">
        <f t="shared" si="7"/>
        <v>18677.252542867569</v>
      </c>
      <c r="X48" s="60">
        <f t="shared" si="7"/>
        <v>7941.2375019215988</v>
      </c>
      <c r="Y48" s="60">
        <f t="shared" si="7"/>
        <v>4043.165935613682</v>
      </c>
      <c r="Z48" s="61">
        <f t="shared" si="7"/>
        <v>12587.213253383588</v>
      </c>
      <c r="AA48" s="52">
        <f>SUM($R48:$Z48)</f>
        <v>127876.20615863381</v>
      </c>
      <c r="AB48" s="14"/>
    </row>
    <row r="49" spans="1:31" x14ac:dyDescent="0.25">
      <c r="A49" s="10" t="s">
        <v>12</v>
      </c>
      <c r="B49" s="60">
        <f t="shared" ref="B49:J49" si="8">B5-B35</f>
        <v>4608.0824778761062</v>
      </c>
      <c r="C49" s="60">
        <f t="shared" si="8"/>
        <v>11759.001491338166</v>
      </c>
      <c r="D49" s="60">
        <f t="shared" si="8"/>
        <v>41433.532423196593</v>
      </c>
      <c r="E49" s="60">
        <f t="shared" si="8"/>
        <v>19308.463482688392</v>
      </c>
      <c r="F49" s="60">
        <f t="shared" si="8"/>
        <v>4448.449286955346</v>
      </c>
      <c r="G49" s="60">
        <f t="shared" si="8"/>
        <v>18978.289379788399</v>
      </c>
      <c r="H49" s="60">
        <f t="shared" si="8"/>
        <v>7842.2442813220596</v>
      </c>
      <c r="I49" s="60">
        <f t="shared" si="8"/>
        <v>4136.5137424547283</v>
      </c>
      <c r="J49" s="61">
        <f t="shared" si="8"/>
        <v>13165.972918793903</v>
      </c>
      <c r="K49" s="52">
        <f t="shared" ref="K49:K59" si="9">SUM($B49:$J49)</f>
        <v>125680.54948441371</v>
      </c>
      <c r="L49" s="14"/>
      <c r="Q49" s="10" t="s">
        <v>12</v>
      </c>
      <c r="R49" s="60">
        <f t="shared" ref="R49:Z49" si="10">B5-R35</f>
        <v>4608.0824778761062</v>
      </c>
      <c r="S49" s="60">
        <f t="shared" si="10"/>
        <v>11764.933281132819</v>
      </c>
      <c r="T49" s="60">
        <f t="shared" si="10"/>
        <v>41433.532423196593</v>
      </c>
      <c r="U49" s="60">
        <f t="shared" si="10"/>
        <v>19308.463482688392</v>
      </c>
      <c r="V49" s="60">
        <f t="shared" si="10"/>
        <v>4448.449286955346</v>
      </c>
      <c r="W49" s="60">
        <f t="shared" si="10"/>
        <v>18978.289379788399</v>
      </c>
      <c r="X49" s="60">
        <f t="shared" si="10"/>
        <v>7842.2442813220596</v>
      </c>
      <c r="Y49" s="60">
        <f t="shared" si="10"/>
        <v>4136.5137424547283</v>
      </c>
      <c r="Z49" s="61">
        <f t="shared" si="10"/>
        <v>13165.972918793903</v>
      </c>
      <c r="AA49" s="52">
        <f t="shared" ref="AA49:AA58" si="11">SUM($R49:$Z49)</f>
        <v>125686.48127420836</v>
      </c>
      <c r="AB49" s="14"/>
    </row>
    <row r="50" spans="1:31" x14ac:dyDescent="0.25">
      <c r="A50" s="10" t="s">
        <v>13</v>
      </c>
      <c r="B50" s="60">
        <f t="shared" ref="B50:J50" si="12">B6-B36</f>
        <v>4620.6628801287216</v>
      </c>
      <c r="C50" s="60">
        <f t="shared" si="12"/>
        <v>12568.295585546355</v>
      </c>
      <c r="D50" s="60">
        <f t="shared" si="12"/>
        <v>47467.120916422551</v>
      </c>
      <c r="E50" s="60">
        <f t="shared" si="12"/>
        <v>21487.776232179225</v>
      </c>
      <c r="F50" s="60">
        <f t="shared" si="12"/>
        <v>5089.7190162937504</v>
      </c>
      <c r="G50" s="60">
        <f t="shared" si="12"/>
        <v>21846.573400218898</v>
      </c>
      <c r="H50" s="60">
        <f t="shared" si="12"/>
        <v>8731.2234050730203</v>
      </c>
      <c r="I50" s="60">
        <f t="shared" si="12"/>
        <v>4649.8966800804828</v>
      </c>
      <c r="J50" s="61">
        <f t="shared" si="12"/>
        <v>15038.461365256126</v>
      </c>
      <c r="K50" s="52">
        <f t="shared" si="9"/>
        <v>141499.72948119912</v>
      </c>
      <c r="L50" s="14"/>
      <c r="Q50" s="10" t="s">
        <v>13</v>
      </c>
      <c r="R50" s="60">
        <f t="shared" ref="R50:Z50" si="13">B6-R36</f>
        <v>4620.6628801287216</v>
      </c>
      <c r="S50" s="60">
        <f t="shared" si="13"/>
        <v>12572.679821116199</v>
      </c>
      <c r="T50" s="60">
        <f t="shared" si="13"/>
        <v>47467.120916422551</v>
      </c>
      <c r="U50" s="60">
        <f t="shared" si="13"/>
        <v>21487.776232179225</v>
      </c>
      <c r="V50" s="60">
        <f t="shared" si="13"/>
        <v>5089.7190162937504</v>
      </c>
      <c r="W50" s="60">
        <f t="shared" si="13"/>
        <v>21846.573400218898</v>
      </c>
      <c r="X50" s="60">
        <f t="shared" si="13"/>
        <v>8731.2234050730203</v>
      </c>
      <c r="Y50" s="60">
        <f t="shared" si="13"/>
        <v>4649.8966800804828</v>
      </c>
      <c r="Z50" s="61">
        <f t="shared" si="13"/>
        <v>15038.461365256126</v>
      </c>
      <c r="AA50" s="52">
        <f t="shared" si="11"/>
        <v>141504.11371676897</v>
      </c>
      <c r="AB50" s="14"/>
    </row>
    <row r="51" spans="1:31" x14ac:dyDescent="0.25">
      <c r="A51" s="10" t="s">
        <v>14</v>
      </c>
      <c r="B51" s="60">
        <f t="shared" ref="B51:J51" si="14">B7-B37</f>
        <v>5139.1466273187179</v>
      </c>
      <c r="C51" s="60">
        <f t="shared" si="14"/>
        <v>14717.970784232948</v>
      </c>
      <c r="D51" s="60">
        <f t="shared" si="14"/>
        <v>58859.241985807814</v>
      </c>
      <c r="E51" s="60">
        <f t="shared" si="14"/>
        <v>25236.87</v>
      </c>
      <c r="F51" s="60">
        <f t="shared" si="14"/>
        <v>5984.4279999999999</v>
      </c>
      <c r="G51" s="60">
        <f t="shared" si="14"/>
        <v>27232.29</v>
      </c>
      <c r="H51" s="60">
        <f t="shared" si="14"/>
        <v>10514.220000000001</v>
      </c>
      <c r="I51" s="60">
        <f t="shared" si="14"/>
        <v>5798.9299999999994</v>
      </c>
      <c r="J51" s="61">
        <f t="shared" si="14"/>
        <v>18636.653999999999</v>
      </c>
      <c r="K51" s="52">
        <f t="shared" si="9"/>
        <v>172119.75139735948</v>
      </c>
      <c r="L51" s="14"/>
      <c r="Q51" s="10" t="s">
        <v>14</v>
      </c>
      <c r="R51" s="60">
        <f t="shared" ref="R51:Z51" si="15">B7-R37</f>
        <v>5139.1466273187179</v>
      </c>
      <c r="S51" s="60">
        <f t="shared" si="15"/>
        <v>14722.198051360749</v>
      </c>
      <c r="T51" s="60">
        <f t="shared" si="15"/>
        <v>58859.241985807814</v>
      </c>
      <c r="U51" s="60">
        <f t="shared" si="15"/>
        <v>25236.87</v>
      </c>
      <c r="V51" s="60">
        <f t="shared" si="15"/>
        <v>5984.4279999999999</v>
      </c>
      <c r="W51" s="60">
        <f t="shared" si="15"/>
        <v>27232.29</v>
      </c>
      <c r="X51" s="60">
        <f t="shared" si="15"/>
        <v>10514.220000000001</v>
      </c>
      <c r="Y51" s="60">
        <f t="shared" si="15"/>
        <v>5798.9299999999994</v>
      </c>
      <c r="Z51" s="61">
        <f t="shared" si="15"/>
        <v>18636.653999999999</v>
      </c>
      <c r="AA51" s="52">
        <f t="shared" si="11"/>
        <v>172123.97866448728</v>
      </c>
      <c r="AB51" s="14"/>
    </row>
    <row r="52" spans="1:31" x14ac:dyDescent="0.25">
      <c r="A52" s="10" t="s">
        <v>15</v>
      </c>
      <c r="B52" s="60">
        <f t="shared" ref="B52:J52" si="16">B8-B38</f>
        <v>5227.29</v>
      </c>
      <c r="C52" s="60">
        <f t="shared" si="16"/>
        <v>15003.916099031725</v>
      </c>
      <c r="D52" s="60">
        <f t="shared" si="16"/>
        <v>58857.856</v>
      </c>
      <c r="E52" s="60">
        <f t="shared" si="16"/>
        <v>25236.87</v>
      </c>
      <c r="F52" s="60">
        <f t="shared" si="16"/>
        <v>5984.4279999999999</v>
      </c>
      <c r="G52" s="60">
        <f t="shared" si="16"/>
        <v>27232.29</v>
      </c>
      <c r="H52" s="60">
        <f t="shared" si="16"/>
        <v>10514.220000000001</v>
      </c>
      <c r="I52" s="60">
        <f t="shared" si="16"/>
        <v>5798.9299999999994</v>
      </c>
      <c r="J52" s="61">
        <f t="shared" si="16"/>
        <v>18636.653999999999</v>
      </c>
      <c r="K52" s="52">
        <f t="shared" si="9"/>
        <v>172492.45409903172</v>
      </c>
      <c r="L52" s="14"/>
      <c r="Q52" s="10" t="s">
        <v>15</v>
      </c>
      <c r="R52" s="60">
        <f t="shared" ref="R52:Z52" si="17">B8-R38</f>
        <v>5227.29</v>
      </c>
      <c r="S52" s="60">
        <f t="shared" si="17"/>
        <v>15007.553809903173</v>
      </c>
      <c r="T52" s="60">
        <f t="shared" si="17"/>
        <v>58857.856</v>
      </c>
      <c r="U52" s="60">
        <f t="shared" si="17"/>
        <v>25236.87</v>
      </c>
      <c r="V52" s="60">
        <f t="shared" si="17"/>
        <v>5984.4279999999999</v>
      </c>
      <c r="W52" s="60">
        <f t="shared" si="17"/>
        <v>27232.29</v>
      </c>
      <c r="X52" s="60">
        <f t="shared" si="17"/>
        <v>10514.220000000001</v>
      </c>
      <c r="Y52" s="60">
        <f t="shared" si="17"/>
        <v>5798.9299999999994</v>
      </c>
      <c r="Z52" s="61">
        <f t="shared" si="17"/>
        <v>18636.653999999999</v>
      </c>
      <c r="AA52" s="52">
        <f t="shared" si="11"/>
        <v>172496.09180990318</v>
      </c>
      <c r="AB52" s="14"/>
    </row>
    <row r="53" spans="1:31" x14ac:dyDescent="0.25">
      <c r="A53" s="10" t="s">
        <v>16</v>
      </c>
      <c r="B53" s="60">
        <f t="shared" ref="B53:J53" si="18">B9-B39</f>
        <v>4862.1060274632619</v>
      </c>
      <c r="C53" s="60">
        <f t="shared" si="18"/>
        <v>13233.841897276641</v>
      </c>
      <c r="D53" s="60">
        <f t="shared" si="18"/>
        <v>49767.298669551194</v>
      </c>
      <c r="E53" s="60">
        <f t="shared" si="18"/>
        <v>22697.76146639511</v>
      </c>
      <c r="F53" s="60">
        <f t="shared" si="18"/>
        <v>5295.2961846097905</v>
      </c>
      <c r="G53" s="60">
        <f t="shared" si="18"/>
        <v>22988.977457132434</v>
      </c>
      <c r="H53" s="60">
        <f t="shared" si="18"/>
        <v>9387.8371329746351</v>
      </c>
      <c r="I53" s="60">
        <f t="shared" si="18"/>
        <v>4958.8397384305836</v>
      </c>
      <c r="J53" s="61">
        <f t="shared" si="18"/>
        <v>15997.517683570326</v>
      </c>
      <c r="K53" s="52">
        <f t="shared" si="9"/>
        <v>149189.47625740396</v>
      </c>
      <c r="L53" s="14"/>
      <c r="Q53" s="10" t="s">
        <v>16</v>
      </c>
      <c r="R53" s="60">
        <f t="shared" ref="R53:Z53" si="19">B9-R39</f>
        <v>4862.1060274632619</v>
      </c>
      <c r="S53" s="60">
        <f t="shared" si="19"/>
        <v>13237.213763619311</v>
      </c>
      <c r="T53" s="60">
        <f t="shared" si="19"/>
        <v>49767.298669551194</v>
      </c>
      <c r="U53" s="60">
        <f t="shared" si="19"/>
        <v>22697.76146639511</v>
      </c>
      <c r="V53" s="60">
        <f t="shared" si="19"/>
        <v>5295.2961846097905</v>
      </c>
      <c r="W53" s="60">
        <f t="shared" si="19"/>
        <v>22988.977457132434</v>
      </c>
      <c r="X53" s="60">
        <f t="shared" si="19"/>
        <v>9387.8371329746351</v>
      </c>
      <c r="Y53" s="60">
        <f t="shared" si="19"/>
        <v>4958.8397384305836</v>
      </c>
      <c r="Z53" s="61">
        <f t="shared" si="19"/>
        <v>15997.517683570326</v>
      </c>
      <c r="AA53" s="52">
        <f>SUM($R53:$Z53)</f>
        <v>149192.84812374663</v>
      </c>
      <c r="AB53" s="14"/>
    </row>
    <row r="54" spans="1:31" x14ac:dyDescent="0.25">
      <c r="A54" s="10" t="s">
        <v>17</v>
      </c>
      <c r="B54" s="60">
        <f t="shared" ref="B54:J54" si="20">B10-B40</f>
        <v>5048.6565567176185</v>
      </c>
      <c r="C54" s="60">
        <f t="shared" si="20"/>
        <v>11994.806102554196</v>
      </c>
      <c r="D54" s="60">
        <f t="shared" si="20"/>
        <v>42609.084439528531</v>
      </c>
      <c r="E54" s="60">
        <f t="shared" si="20"/>
        <v>20048.613095723016</v>
      </c>
      <c r="F54" s="60">
        <f t="shared" si="20"/>
        <v>4704.961178690708</v>
      </c>
      <c r="G54" s="60">
        <f t="shared" si="20"/>
        <v>19599.230974097041</v>
      </c>
      <c r="H54" s="60">
        <f t="shared" si="20"/>
        <v>8074.5883704842427</v>
      </c>
      <c r="I54" s="60">
        <f t="shared" si="20"/>
        <v>4451.5450905432599</v>
      </c>
      <c r="J54" s="61">
        <f t="shared" si="20"/>
        <v>13896.647047627208</v>
      </c>
      <c r="K54" s="52">
        <f t="shared" si="9"/>
        <v>130428.13285596581</v>
      </c>
      <c r="L54" s="14"/>
      <c r="Q54" s="10" t="s">
        <v>17</v>
      </c>
      <c r="R54" s="60">
        <f t="shared" ref="R54:Z54" si="21">B10-R40</f>
        <v>5048.6565567176185</v>
      </c>
      <c r="S54" s="60">
        <f t="shared" si="21"/>
        <v>11997.502841852805</v>
      </c>
      <c r="T54" s="60">
        <f t="shared" si="21"/>
        <v>42609.084439528531</v>
      </c>
      <c r="U54" s="60">
        <f t="shared" si="21"/>
        <v>20048.613095723016</v>
      </c>
      <c r="V54" s="60">
        <f t="shared" si="21"/>
        <v>4704.961178690708</v>
      </c>
      <c r="W54" s="60">
        <f t="shared" si="21"/>
        <v>19599.230974097041</v>
      </c>
      <c r="X54" s="60">
        <f t="shared" si="21"/>
        <v>8074.5883704842427</v>
      </c>
      <c r="Y54" s="60">
        <f t="shared" si="21"/>
        <v>4451.5450905432599</v>
      </c>
      <c r="Z54" s="61">
        <f t="shared" si="21"/>
        <v>13896.647047627208</v>
      </c>
      <c r="AA54" s="52">
        <f t="shared" si="11"/>
        <v>130430.82959526443</v>
      </c>
      <c r="AB54" s="14"/>
    </row>
    <row r="55" spans="1:31" x14ac:dyDescent="0.25">
      <c r="A55" s="10" t="s">
        <v>18</v>
      </c>
      <c r="B55" s="60">
        <f t="shared" ref="B55:J55" si="22">B11-B41</f>
        <v>5728.398278358809</v>
      </c>
      <c r="C55" s="60">
        <f t="shared" si="22"/>
        <v>13431.170565163218</v>
      </c>
      <c r="D55" s="60">
        <f t="shared" si="22"/>
        <v>44678.215346657016</v>
      </c>
      <c r="E55" s="60">
        <f t="shared" si="22"/>
        <v>20285.050610997965</v>
      </c>
      <c r="F55" s="60">
        <f t="shared" si="22"/>
        <v>5163.0066996467103</v>
      </c>
      <c r="G55" s="60">
        <f t="shared" si="22"/>
        <v>19829.725581904411</v>
      </c>
      <c r="H55" s="60">
        <f t="shared" si="22"/>
        <v>8738.2929208301321</v>
      </c>
      <c r="I55" s="60">
        <f t="shared" si="22"/>
        <v>4463.2110663983913</v>
      </c>
      <c r="J55" s="61">
        <f t="shared" si="22"/>
        <v>14443.610709782424</v>
      </c>
      <c r="K55" s="52">
        <f t="shared" si="9"/>
        <v>136760.68177973907</v>
      </c>
      <c r="L55" s="14"/>
      <c r="Q55" s="10" t="s">
        <v>18</v>
      </c>
      <c r="R55" s="60">
        <f t="shared" ref="R55:Z55" si="23">B11-R41</f>
        <v>5728.398278358809</v>
      </c>
      <c r="S55" s="60">
        <f t="shared" si="23"/>
        <v>13434.940041932012</v>
      </c>
      <c r="T55" s="60">
        <f t="shared" si="23"/>
        <v>44678.215346657016</v>
      </c>
      <c r="U55" s="60">
        <f t="shared" si="23"/>
        <v>20285.050610997965</v>
      </c>
      <c r="V55" s="60">
        <f t="shared" si="23"/>
        <v>5163.0066996467103</v>
      </c>
      <c r="W55" s="60">
        <f t="shared" si="23"/>
        <v>19829.725581904411</v>
      </c>
      <c r="X55" s="60">
        <f t="shared" si="23"/>
        <v>8738.2929208301321</v>
      </c>
      <c r="Y55" s="60">
        <f t="shared" si="23"/>
        <v>4463.2110663983913</v>
      </c>
      <c r="Z55" s="61">
        <f t="shared" si="23"/>
        <v>14443.610709782424</v>
      </c>
      <c r="AA55" s="52">
        <f t="shared" si="11"/>
        <v>136764.45125650786</v>
      </c>
      <c r="AB55" s="14"/>
    </row>
    <row r="56" spans="1:31" x14ac:dyDescent="0.25">
      <c r="A56" s="10" t="s">
        <v>19</v>
      </c>
      <c r="B56" s="60">
        <f t="shared" ref="B56:J56" si="24">B12-B42</f>
        <v>6044.6931617055507</v>
      </c>
      <c r="C56" s="60">
        <f t="shared" si="24"/>
        <v>14641.725708239272</v>
      </c>
      <c r="D56" s="60">
        <f t="shared" si="24"/>
        <v>47832.678391238689</v>
      </c>
      <c r="E56" s="60">
        <f t="shared" si="24"/>
        <v>22194.049368635438</v>
      </c>
      <c r="F56" s="60">
        <f t="shared" si="24"/>
        <v>5807.9744095831966</v>
      </c>
      <c r="G56" s="60">
        <f t="shared" si="24"/>
        <v>23339.688821597956</v>
      </c>
      <c r="H56" s="60">
        <f t="shared" si="24"/>
        <v>10212.170684089162</v>
      </c>
      <c r="I56" s="60">
        <f t="shared" si="24"/>
        <v>5343.8869416498992</v>
      </c>
      <c r="J56" s="61">
        <f t="shared" si="24"/>
        <v>16928.481238307351</v>
      </c>
      <c r="K56" s="52">
        <f t="shared" si="9"/>
        <v>152345.3487250465</v>
      </c>
      <c r="L56" s="14"/>
      <c r="Q56" s="10" t="s">
        <v>19</v>
      </c>
      <c r="R56" s="60">
        <f t="shared" ref="R56:Z56" si="25">B12-R42</f>
        <v>6044.6931617055507</v>
      </c>
      <c r="S56" s="60">
        <f t="shared" si="25"/>
        <v>14646.144093843684</v>
      </c>
      <c r="T56" s="60">
        <f t="shared" si="25"/>
        <v>47832.678391238689</v>
      </c>
      <c r="U56" s="60">
        <f t="shared" si="25"/>
        <v>22194.049368635438</v>
      </c>
      <c r="V56" s="60">
        <f t="shared" si="25"/>
        <v>5807.9744095831966</v>
      </c>
      <c r="W56" s="60">
        <f t="shared" si="25"/>
        <v>23339.688821597956</v>
      </c>
      <c r="X56" s="60">
        <f t="shared" si="25"/>
        <v>10212.170684089162</v>
      </c>
      <c r="Y56" s="60">
        <f t="shared" si="25"/>
        <v>5343.8869416498992</v>
      </c>
      <c r="Z56" s="61">
        <f t="shared" si="25"/>
        <v>16928.481238307351</v>
      </c>
      <c r="AA56" s="52">
        <f t="shared" si="11"/>
        <v>152349.76711065092</v>
      </c>
      <c r="AB56" s="14"/>
    </row>
    <row r="57" spans="1:31" x14ac:dyDescent="0.25">
      <c r="A57" s="10" t="s">
        <v>20</v>
      </c>
      <c r="B57" s="60">
        <f t="shared" ref="B57:J57" si="26">B13-B43</f>
        <v>6258.68</v>
      </c>
      <c r="C57" s="60">
        <f t="shared" si="26"/>
        <v>15362.425177763973</v>
      </c>
      <c r="D57" s="60">
        <f t="shared" si="26"/>
        <v>52274.129114873052</v>
      </c>
      <c r="E57" s="60">
        <f t="shared" si="26"/>
        <v>24075.250468431772</v>
      </c>
      <c r="F57" s="60">
        <f t="shared" si="26"/>
        <v>6327.1080000000002</v>
      </c>
      <c r="G57" s="60">
        <f t="shared" si="26"/>
        <v>25016.74407150675</v>
      </c>
      <c r="H57" s="60">
        <f t="shared" si="26"/>
        <v>10453.604150653344</v>
      </c>
      <c r="I57" s="60">
        <f t="shared" si="26"/>
        <v>5343.8869416498992</v>
      </c>
      <c r="J57" s="61">
        <f t="shared" si="26"/>
        <v>17666.392912283707</v>
      </c>
      <c r="K57" s="52">
        <f t="shared" si="9"/>
        <v>162778.22083716252</v>
      </c>
      <c r="L57" s="14"/>
      <c r="Q57" s="10" t="s">
        <v>20</v>
      </c>
      <c r="R57" s="60">
        <f t="shared" ref="R57:Z57" si="27">B13-R43</f>
        <v>6258.68</v>
      </c>
      <c r="S57" s="60">
        <f t="shared" si="27"/>
        <v>15365.975517776398</v>
      </c>
      <c r="T57" s="60">
        <f t="shared" si="27"/>
        <v>52274.129114873052</v>
      </c>
      <c r="U57" s="60">
        <f t="shared" si="27"/>
        <v>24075.250468431772</v>
      </c>
      <c r="V57" s="60">
        <f t="shared" si="27"/>
        <v>6327.1080000000002</v>
      </c>
      <c r="W57" s="60">
        <f t="shared" si="27"/>
        <v>25016.74407150675</v>
      </c>
      <c r="X57" s="60">
        <f t="shared" si="27"/>
        <v>10453.604150653344</v>
      </c>
      <c r="Y57" s="60">
        <f t="shared" si="27"/>
        <v>5343.8869416498992</v>
      </c>
      <c r="Z57" s="61">
        <f t="shared" si="27"/>
        <v>17666.392912283707</v>
      </c>
      <c r="AA57" s="52">
        <f t="shared" si="11"/>
        <v>162781.77117717493</v>
      </c>
      <c r="AB57" s="14"/>
    </row>
    <row r="58" spans="1:31" x14ac:dyDescent="0.25">
      <c r="A58" s="10" t="s">
        <v>21</v>
      </c>
      <c r="B58" s="60">
        <f t="shared" ref="B58:J58" si="28">B14-B44</f>
        <v>6220.9187932421564</v>
      </c>
      <c r="C58" s="60">
        <f t="shared" si="28"/>
        <v>15317.78325460753</v>
      </c>
      <c r="D58" s="60">
        <f t="shared" si="28"/>
        <v>52274.771108322813</v>
      </c>
      <c r="E58" s="60">
        <f t="shared" si="28"/>
        <v>24075.250468431772</v>
      </c>
      <c r="F58" s="60">
        <f t="shared" si="28"/>
        <v>6327.1080000000002</v>
      </c>
      <c r="G58" s="60">
        <f t="shared" si="28"/>
        <v>25016.74407150675</v>
      </c>
      <c r="H58" s="60">
        <f t="shared" si="28"/>
        <v>10453.604150653344</v>
      </c>
      <c r="I58" s="60">
        <f t="shared" si="28"/>
        <v>5343.8869416498992</v>
      </c>
      <c r="J58" s="61">
        <f t="shared" si="28"/>
        <v>17666.392912283707</v>
      </c>
      <c r="K58" s="52">
        <f t="shared" si="9"/>
        <v>162696.45970069797</v>
      </c>
      <c r="L58" s="14"/>
      <c r="Q58" s="10" t="s">
        <v>21</v>
      </c>
      <c r="R58" s="60">
        <f t="shared" ref="R58:Z58" si="29">B14-R44</f>
        <v>6220.9187932421564</v>
      </c>
      <c r="S58" s="60">
        <f t="shared" si="29"/>
        <v>15321.470616274837</v>
      </c>
      <c r="T58" s="60">
        <f t="shared" si="29"/>
        <v>52274.771108322813</v>
      </c>
      <c r="U58" s="60">
        <f t="shared" si="29"/>
        <v>24075.250468431772</v>
      </c>
      <c r="V58" s="60">
        <f t="shared" si="29"/>
        <v>6327.1080000000002</v>
      </c>
      <c r="W58" s="60">
        <f t="shared" si="29"/>
        <v>25016.74407150675</v>
      </c>
      <c r="X58" s="60">
        <f t="shared" si="29"/>
        <v>10453.604150653344</v>
      </c>
      <c r="Y58" s="60">
        <f t="shared" si="29"/>
        <v>5343.8869416498992</v>
      </c>
      <c r="Z58" s="61">
        <f t="shared" si="29"/>
        <v>17666.392912283707</v>
      </c>
      <c r="AA58" s="52">
        <f t="shared" si="11"/>
        <v>162700.14706236529</v>
      </c>
      <c r="AB58" s="14"/>
    </row>
    <row r="59" spans="1:31" x14ac:dyDescent="0.25">
      <c r="A59" s="10" t="s">
        <v>22</v>
      </c>
      <c r="B59" s="60">
        <f t="shared" ref="B59:J59" si="30">B15-B45</f>
        <v>5841.6918986323408</v>
      </c>
      <c r="C59" s="60">
        <f t="shared" si="30"/>
        <v>14194.119959858279</v>
      </c>
      <c r="D59" s="60">
        <f t="shared" si="30"/>
        <v>48068.984781029038</v>
      </c>
      <c r="E59" s="60">
        <f t="shared" si="30"/>
        <v>21806.455926680246</v>
      </c>
      <c r="F59" s="60">
        <f t="shared" si="30"/>
        <v>5676.0304831174344</v>
      </c>
      <c r="G59" s="60">
        <f t="shared" si="30"/>
        <v>21825.705698650127</v>
      </c>
      <c r="H59" s="60">
        <f t="shared" si="30"/>
        <v>9404.0173328209057</v>
      </c>
      <c r="I59" s="60">
        <f t="shared" si="30"/>
        <v>4754.9104627766601</v>
      </c>
      <c r="J59" s="61">
        <f t="shared" si="30"/>
        <v>15315.62796505054</v>
      </c>
      <c r="K59" s="52">
        <f t="shared" si="9"/>
        <v>146887.54450861557</v>
      </c>
      <c r="L59" s="14"/>
      <c r="Q59" s="10" t="s">
        <v>22</v>
      </c>
      <c r="R59" s="60">
        <f t="shared" ref="R59:Z59" si="31">B15-R45</f>
        <v>5841.6918986323408</v>
      </c>
      <c r="S59" s="60">
        <f t="shared" si="31"/>
        <v>14198.936391088726</v>
      </c>
      <c r="T59" s="60">
        <f t="shared" si="31"/>
        <v>48068.984781029038</v>
      </c>
      <c r="U59" s="60">
        <f t="shared" si="31"/>
        <v>21806.455926680246</v>
      </c>
      <c r="V59" s="60">
        <f t="shared" si="31"/>
        <v>5676.0304831174344</v>
      </c>
      <c r="W59" s="60">
        <f t="shared" si="31"/>
        <v>21825.705698650127</v>
      </c>
      <c r="X59" s="60">
        <f t="shared" si="31"/>
        <v>9404.0173328209057</v>
      </c>
      <c r="Y59" s="60">
        <f t="shared" si="31"/>
        <v>4754.9104627766601</v>
      </c>
      <c r="Z59" s="61">
        <f t="shared" si="31"/>
        <v>15315.62796505054</v>
      </c>
      <c r="AA59" s="52">
        <f>SUM($R59:$Z59)</f>
        <v>146892.36093984602</v>
      </c>
      <c r="AB59" s="14"/>
    </row>
    <row r="61" spans="1:31" x14ac:dyDescent="0.25">
      <c r="A61" s="18" t="s">
        <v>108</v>
      </c>
      <c r="B61" s="68">
        <f>$B$17-MIN($K$34:$K$45)</f>
        <v>176314.30017961809</v>
      </c>
      <c r="C61" s="19"/>
      <c r="D61" s="19"/>
      <c r="E61" s="19"/>
      <c r="F61" s="19"/>
      <c r="G61" s="19"/>
      <c r="H61" s="19"/>
      <c r="I61" s="19"/>
      <c r="J61" s="19"/>
      <c r="L61" s="14"/>
      <c r="M61" s="14"/>
      <c r="O61" s="16"/>
      <c r="Q61" s="18" t="s">
        <v>108</v>
      </c>
      <c r="R61" s="68">
        <f>$B$17-MIN($AA$34:$AA$45)</f>
        <v>176316.9969189167</v>
      </c>
      <c r="S61" s="19"/>
      <c r="T61" s="19"/>
      <c r="U61" s="19"/>
      <c r="V61" s="19"/>
      <c r="W61" s="19"/>
      <c r="X61" s="19"/>
      <c r="Y61" s="19"/>
      <c r="Z61" s="19"/>
      <c r="AB61" s="14"/>
      <c r="AC61" s="14"/>
      <c r="AE61" s="16"/>
    </row>
    <row r="63" spans="1:31" x14ac:dyDescent="0.25">
      <c r="A63" s="1" t="s">
        <v>109</v>
      </c>
      <c r="B63" s="21" t="s">
        <v>36</v>
      </c>
      <c r="Q63" s="1" t="s">
        <v>109</v>
      </c>
      <c r="R63" s="21" t="s">
        <v>36</v>
      </c>
    </row>
    <row r="64" spans="1:31" x14ac:dyDescent="0.25">
      <c r="A64" s="10" t="s">
        <v>11</v>
      </c>
      <c r="B64" s="64">
        <f t="shared" ref="B64:B75" si="32">$B$61-K48</f>
        <v>48444.437407122459</v>
      </c>
      <c r="L64" s="14"/>
      <c r="M64" s="14"/>
      <c r="O64" s="16"/>
      <c r="Q64" s="10" t="s">
        <v>11</v>
      </c>
      <c r="R64" s="64">
        <f>$R$61-AA48</f>
        <v>48440.790760282893</v>
      </c>
      <c r="AB64" s="14"/>
      <c r="AC64" s="14"/>
      <c r="AE64" s="16"/>
    </row>
    <row r="65" spans="1:31" x14ac:dyDescent="0.25">
      <c r="A65" s="10" t="s">
        <v>12</v>
      </c>
      <c r="B65" s="60">
        <f t="shared" si="32"/>
        <v>50633.750695204377</v>
      </c>
      <c r="L65" s="14"/>
      <c r="M65" s="14"/>
      <c r="O65" s="16"/>
      <c r="Q65" s="10" t="s">
        <v>12</v>
      </c>
      <c r="R65" s="64">
        <f t="shared" ref="R65:R74" si="33">$R$61-AA49</f>
        <v>50630.515644708343</v>
      </c>
      <c r="AB65" s="14"/>
      <c r="AC65" s="14"/>
      <c r="AE65" s="16"/>
    </row>
    <row r="66" spans="1:31" x14ac:dyDescent="0.25">
      <c r="A66" s="10" t="s">
        <v>13</v>
      </c>
      <c r="B66" s="60">
        <f t="shared" si="32"/>
        <v>34814.570698418975</v>
      </c>
      <c r="L66" s="14"/>
      <c r="M66" s="14"/>
      <c r="O66" s="16"/>
      <c r="Q66" s="10" t="s">
        <v>13</v>
      </c>
      <c r="R66" s="64">
        <f t="shared" si="33"/>
        <v>34812.883202147728</v>
      </c>
      <c r="AB66" s="14"/>
      <c r="AC66" s="14"/>
      <c r="AE66" s="16"/>
    </row>
    <row r="67" spans="1:31" x14ac:dyDescent="0.25">
      <c r="A67" s="10" t="s">
        <v>14</v>
      </c>
      <c r="B67" s="60">
        <f t="shared" si="32"/>
        <v>4194.5487822586147</v>
      </c>
      <c r="L67" s="14"/>
      <c r="M67" s="14"/>
      <c r="O67" s="16"/>
      <c r="Q67" s="10" t="s">
        <v>14</v>
      </c>
      <c r="R67" s="64">
        <f t="shared" si="33"/>
        <v>4193.0182544294221</v>
      </c>
      <c r="AB67" s="14"/>
      <c r="AC67" s="14"/>
      <c r="AE67" s="16"/>
    </row>
    <row r="68" spans="1:31" x14ac:dyDescent="0.25">
      <c r="A68" s="10" t="s">
        <v>15</v>
      </c>
      <c r="B68" s="60">
        <f t="shared" si="32"/>
        <v>3821.8460805863724</v>
      </c>
      <c r="L68" s="14"/>
      <c r="M68" s="14"/>
      <c r="O68" s="16"/>
      <c r="Q68" s="10" t="s">
        <v>15</v>
      </c>
      <c r="R68" s="64">
        <f t="shared" si="33"/>
        <v>3820.9051090135181</v>
      </c>
      <c r="AB68" s="14"/>
      <c r="AC68" s="14"/>
      <c r="AE68" s="16"/>
    </row>
    <row r="69" spans="1:31" x14ac:dyDescent="0.25">
      <c r="A69" s="10" t="s">
        <v>16</v>
      </c>
      <c r="B69" s="60">
        <f t="shared" si="32"/>
        <v>27124.823922214127</v>
      </c>
      <c r="L69" s="14"/>
      <c r="M69" s="14"/>
      <c r="O69" s="16"/>
      <c r="Q69" s="10" t="s">
        <v>16</v>
      </c>
      <c r="R69" s="64">
        <f t="shared" si="33"/>
        <v>27124.148795170069</v>
      </c>
      <c r="AB69" s="14"/>
      <c r="AC69" s="14"/>
      <c r="AE69" s="16"/>
    </row>
    <row r="70" spans="1:31" x14ac:dyDescent="0.25">
      <c r="A70" s="10" t="s">
        <v>17</v>
      </c>
      <c r="B70" s="60">
        <f t="shared" si="32"/>
        <v>45886.167323652277</v>
      </c>
      <c r="L70" s="14"/>
      <c r="M70" s="14"/>
      <c r="O70" s="16"/>
      <c r="Q70" s="10" t="s">
        <v>17</v>
      </c>
      <c r="R70" s="64">
        <f>$R$61-AA54</f>
        <v>45886.167323652277</v>
      </c>
      <c r="AB70" s="14"/>
      <c r="AC70" s="14"/>
      <c r="AE70" s="16"/>
    </row>
    <row r="71" spans="1:31" x14ac:dyDescent="0.25">
      <c r="A71" s="10" t="s">
        <v>18</v>
      </c>
      <c r="B71" s="60">
        <f t="shared" si="32"/>
        <v>39553.618399879022</v>
      </c>
      <c r="L71" s="14"/>
      <c r="M71" s="14"/>
      <c r="O71" s="16"/>
      <c r="Q71" s="10" t="s">
        <v>18</v>
      </c>
      <c r="R71" s="64">
        <f t="shared" si="33"/>
        <v>39552.54566240884</v>
      </c>
      <c r="AB71" s="14"/>
      <c r="AC71" s="14"/>
      <c r="AE71" s="16"/>
    </row>
    <row r="72" spans="1:31" x14ac:dyDescent="0.25">
      <c r="A72" s="10" t="s">
        <v>19</v>
      </c>
      <c r="B72" s="60">
        <f t="shared" si="32"/>
        <v>23968.951454571594</v>
      </c>
      <c r="L72" s="14"/>
      <c r="M72" s="14"/>
      <c r="O72" s="16"/>
      <c r="Q72" s="10" t="s">
        <v>19</v>
      </c>
      <c r="R72" s="64">
        <f t="shared" si="33"/>
        <v>23967.22980826578</v>
      </c>
      <c r="AB72" s="14"/>
      <c r="AC72" s="14"/>
      <c r="AE72" s="16"/>
    </row>
    <row r="73" spans="1:31" x14ac:dyDescent="0.25">
      <c r="A73" s="10" t="s">
        <v>20</v>
      </c>
      <c r="B73" s="60">
        <f t="shared" si="32"/>
        <v>13536.079342455574</v>
      </c>
      <c r="L73" s="14"/>
      <c r="M73" s="14"/>
      <c r="O73" s="16"/>
      <c r="Q73" s="10" t="s">
        <v>20</v>
      </c>
      <c r="R73" s="64">
        <f t="shared" si="33"/>
        <v>13535.225741741771</v>
      </c>
      <c r="AB73" s="14"/>
      <c r="AC73" s="14"/>
      <c r="AE73" s="16"/>
    </row>
    <row r="74" spans="1:31" x14ac:dyDescent="0.25">
      <c r="A74" s="10" t="s">
        <v>21</v>
      </c>
      <c r="B74" s="60">
        <f t="shared" si="32"/>
        <v>13617.840478920116</v>
      </c>
      <c r="L74" s="14"/>
      <c r="M74" s="14"/>
      <c r="O74" s="16"/>
      <c r="Q74" s="10" t="s">
        <v>21</v>
      </c>
      <c r="R74" s="64">
        <f t="shared" si="33"/>
        <v>13616.849856551416</v>
      </c>
      <c r="AB74" s="14"/>
      <c r="AC74" s="14"/>
      <c r="AE74" s="16"/>
    </row>
    <row r="75" spans="1:31" x14ac:dyDescent="0.25">
      <c r="A75" s="10" t="s">
        <v>22</v>
      </c>
      <c r="B75" s="60">
        <f t="shared" si="32"/>
        <v>29426.755671002524</v>
      </c>
      <c r="L75" s="14"/>
      <c r="M75" s="14"/>
      <c r="O75" s="16"/>
      <c r="Q75" s="10" t="s">
        <v>22</v>
      </c>
      <c r="R75" s="64">
        <f>$R$61-AA59</f>
        <v>29424.635979070677</v>
      </c>
      <c r="AB75" s="14"/>
      <c r="AC75" s="14"/>
      <c r="AE75" s="16"/>
    </row>
    <row r="76" spans="1:31" x14ac:dyDescent="0.25">
      <c r="A76" s="13" t="s">
        <v>37</v>
      </c>
      <c r="B76" s="69">
        <f>SUM($B$64:$B$75)/$B$61</f>
        <v>1.9001487112218638</v>
      </c>
      <c r="Q76" s="13" t="s">
        <v>37</v>
      </c>
      <c r="R76" s="69">
        <f>SUM($R$64:$R$75)/$R$61</f>
        <v>1.9000148708947344</v>
      </c>
    </row>
    <row r="78" spans="1:31" x14ac:dyDescent="0.25">
      <c r="A78" s="1" t="s">
        <v>110</v>
      </c>
      <c r="B78" s="63">
        <f>(SUM($B$64:$B$75)-$D$79*$B$61)/(12-$D$79)</f>
        <v>2.5960311892852741</v>
      </c>
      <c r="D78" s="1" t="s">
        <v>39</v>
      </c>
      <c r="Q78" s="1" t="s">
        <v>110</v>
      </c>
      <c r="R78" s="63">
        <f>(SUM($R$64:$R$75)-$T$79*$R$61)/(12-$T$79)</f>
        <v>0.2596031189181538</v>
      </c>
      <c r="T78" s="1" t="s">
        <v>39</v>
      </c>
    </row>
    <row r="79" spans="1:31" x14ac:dyDescent="0.25">
      <c r="A79" s="1" t="s">
        <v>38</v>
      </c>
      <c r="D79" s="70">
        <f>'計算用(記載例太陽光)'!D79</f>
        <v>1.9</v>
      </c>
      <c r="Q79" s="1" t="s">
        <v>38</v>
      </c>
      <c r="T79" s="70">
        <f>'計算用(太陽光)'!T79</f>
        <v>1.9</v>
      </c>
    </row>
    <row r="80" spans="1:31" ht="16.5" thickBot="1" x14ac:dyDescent="0.3"/>
    <row r="81" spans="1:22" ht="16.5" thickBot="1" x14ac:dyDescent="0.3">
      <c r="A81" s="1" t="s">
        <v>111</v>
      </c>
      <c r="B81" s="100">
        <f>'記載例(水力)'!E15*B83</f>
        <v>5592.4081877431627</v>
      </c>
      <c r="Q81" s="1" t="s">
        <v>111</v>
      </c>
      <c r="R81" s="102">
        <f>AVERAGE('記載例(水力)'!E23:P23)*B83</f>
        <v>559.24081877431627</v>
      </c>
      <c r="V81" s="14"/>
    </row>
    <row r="82" spans="1:22" ht="16.5" thickBot="1" x14ac:dyDescent="0.3">
      <c r="A82" s="84" t="s">
        <v>130</v>
      </c>
      <c r="B82" s="101">
        <f>(MIN($K$34:$K$45)+$B$78)*1000</f>
        <v>5592.4081877399922</v>
      </c>
      <c r="Q82" s="84" t="s">
        <v>130</v>
      </c>
      <c r="R82" s="103">
        <f>(MIN($AA$34:$AA$45)+$R$78)*1000</f>
        <v>559.2408187636255</v>
      </c>
    </row>
    <row r="83" spans="1:22" ht="16.5" thickBot="1" x14ac:dyDescent="0.3">
      <c r="A83" s="1" t="s">
        <v>112</v>
      </c>
      <c r="B83" s="87">
        <f>VLOOKUP('記載例(水力)'!$E$13,$B$88:$C$96,2,FALSE)</f>
        <v>0.55924081877431631</v>
      </c>
      <c r="Q83" s="1" t="s">
        <v>112</v>
      </c>
      <c r="R83" s="95"/>
      <c r="S83" s="1" t="s">
        <v>79</v>
      </c>
    </row>
    <row r="84" spans="1:22" x14ac:dyDescent="0.25">
      <c r="A84" s="84" t="s">
        <v>130</v>
      </c>
      <c r="B84" s="93">
        <f>B82/'記載例(水力)'!E15</f>
        <v>0.55924081877399923</v>
      </c>
      <c r="Q84" s="84" t="s">
        <v>130</v>
      </c>
      <c r="R84" s="89" t="e">
        <f>R82/'記載例(水力)'!U15</f>
        <v>#DIV/0!</v>
      </c>
      <c r="S84" s="99" t="s">
        <v>79</v>
      </c>
    </row>
    <row r="87" spans="1:22" x14ac:dyDescent="0.25">
      <c r="C87" s="18" t="s">
        <v>133</v>
      </c>
    </row>
    <row r="88" spans="1:22" x14ac:dyDescent="0.25">
      <c r="B88" s="11" t="s">
        <v>26</v>
      </c>
      <c r="C88" s="86">
        <v>0.44616408657412437</v>
      </c>
    </row>
    <row r="89" spans="1:22" x14ac:dyDescent="0.25">
      <c r="B89" s="11" t="s">
        <v>27</v>
      </c>
      <c r="C89" s="86">
        <v>0.55924081877431631</v>
      </c>
    </row>
    <row r="90" spans="1:22" x14ac:dyDescent="0.25">
      <c r="B90" s="11" t="s">
        <v>28</v>
      </c>
      <c r="C90" s="86">
        <v>0.56370452788499292</v>
      </c>
    </row>
    <row r="91" spans="1:22" x14ac:dyDescent="0.25">
      <c r="B91" s="11" t="s">
        <v>29</v>
      </c>
      <c r="C91" s="86">
        <v>0.46781510831118228</v>
      </c>
    </row>
    <row r="92" spans="1:22" x14ac:dyDescent="0.25">
      <c r="B92" s="11" t="s">
        <v>30</v>
      </c>
      <c r="C92" s="86">
        <v>0.54020479742699512</v>
      </c>
    </row>
    <row r="93" spans="1:22" x14ac:dyDescent="0.25">
      <c r="B93" s="11" t="s">
        <v>31</v>
      </c>
      <c r="C93" s="86">
        <v>0.51959695327711164</v>
      </c>
    </row>
    <row r="94" spans="1:22" x14ac:dyDescent="0.25">
      <c r="B94" s="11" t="s">
        <v>32</v>
      </c>
      <c r="C94" s="86">
        <v>0.4138779273753404</v>
      </c>
    </row>
    <row r="95" spans="1:22" x14ac:dyDescent="0.25">
      <c r="B95" s="11" t="s">
        <v>33</v>
      </c>
      <c r="C95" s="86">
        <v>0.49172177278868001</v>
      </c>
    </row>
    <row r="96" spans="1:22" x14ac:dyDescent="0.25">
      <c r="B96" s="11" t="s">
        <v>34</v>
      </c>
      <c r="C96" s="86">
        <v>0.36503702242496722</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1" tint="0.499984740745262"/>
    <pageSetUpPr fitToPage="1"/>
  </sheetPr>
  <dimension ref="A1:Q43"/>
  <sheetViews>
    <sheetView zoomScale="70" zoomScaleNormal="70" workbookViewId="0"/>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8" t="s">
        <v>65</v>
      </c>
      <c r="B1" s="38"/>
      <c r="C1" s="38"/>
      <c r="D1" s="38"/>
      <c r="E1" s="38"/>
      <c r="F1" s="39" t="s">
        <v>67</v>
      </c>
      <c r="G1" s="39"/>
      <c r="H1" s="39"/>
      <c r="I1" s="40" t="s">
        <v>66</v>
      </c>
    </row>
    <row r="2" spans="1:17" ht="16.5" x14ac:dyDescent="0.25">
      <c r="A2" s="127" t="s">
        <v>0</v>
      </c>
      <c r="B2" s="128"/>
      <c r="C2" s="7"/>
      <c r="D2" s="7"/>
      <c r="E2" s="7"/>
      <c r="F2" s="7"/>
      <c r="G2" s="7"/>
      <c r="H2" s="7"/>
      <c r="I2" s="7"/>
      <c r="J2" s="7"/>
      <c r="K2" s="7"/>
      <c r="L2" s="7"/>
      <c r="M2" s="7"/>
      <c r="N2" s="7"/>
      <c r="O2" s="7"/>
      <c r="P2" s="7"/>
      <c r="Q2" s="7"/>
    </row>
    <row r="3" spans="1:17" ht="16.5" x14ac:dyDescent="0.25">
      <c r="A3" s="27"/>
      <c r="B3" s="27"/>
      <c r="C3" s="7"/>
      <c r="D3" s="7"/>
      <c r="E3" s="7"/>
      <c r="F3" s="7"/>
      <c r="G3" s="7"/>
      <c r="H3" s="7"/>
      <c r="I3" s="7"/>
      <c r="J3" s="7"/>
      <c r="K3" s="7"/>
      <c r="L3" s="7"/>
      <c r="M3" s="7"/>
      <c r="N3" s="7"/>
      <c r="O3" s="7"/>
      <c r="P3" s="7"/>
      <c r="Q3" s="7"/>
    </row>
    <row r="4" spans="1:17" ht="16.5" x14ac:dyDescent="0.25">
      <c r="A4" s="129" t="s">
        <v>127</v>
      </c>
      <c r="B4" s="129"/>
      <c r="C4" s="129"/>
      <c r="D4" s="129"/>
      <c r="E4" s="129"/>
      <c r="F4" s="129"/>
      <c r="G4" s="129"/>
      <c r="H4" s="129"/>
      <c r="I4" s="129"/>
      <c r="J4" s="129"/>
      <c r="K4" s="129"/>
      <c r="L4" s="129"/>
      <c r="M4" s="129"/>
      <c r="N4" s="129"/>
      <c r="O4" s="129"/>
      <c r="P4" s="129"/>
      <c r="Q4" s="129"/>
    </row>
    <row r="5" spans="1:17" ht="16.5" x14ac:dyDescent="0.25">
      <c r="A5" s="7"/>
      <c r="B5" s="7"/>
      <c r="C5" s="7"/>
      <c r="D5" s="7"/>
      <c r="E5" s="7"/>
      <c r="F5" s="7"/>
      <c r="G5" s="7"/>
      <c r="H5" s="7"/>
      <c r="I5" s="7"/>
      <c r="J5" s="7"/>
      <c r="K5" s="7"/>
      <c r="L5" s="7"/>
      <c r="M5" s="7"/>
      <c r="N5" s="7"/>
      <c r="O5" s="7"/>
      <c r="P5" s="7"/>
      <c r="Q5" s="7"/>
    </row>
    <row r="6" spans="1:17" ht="16.5" x14ac:dyDescent="0.25">
      <c r="A6" s="130" t="s">
        <v>50</v>
      </c>
      <c r="B6" s="130"/>
      <c r="C6" s="130"/>
      <c r="D6" s="130"/>
      <c r="E6" s="130"/>
      <c r="F6" s="130"/>
      <c r="G6" s="130"/>
      <c r="H6" s="130"/>
      <c r="I6" s="130"/>
      <c r="J6" s="130"/>
      <c r="K6" s="130"/>
      <c r="L6" s="130"/>
      <c r="M6" s="130"/>
      <c r="N6" s="130"/>
      <c r="O6" s="130"/>
      <c r="P6" s="130"/>
      <c r="Q6" s="130"/>
    </row>
    <row r="7" spans="1:17" ht="16.5" x14ac:dyDescent="0.25">
      <c r="C7" s="7"/>
      <c r="D7" s="7"/>
      <c r="E7" s="7"/>
      <c r="F7" s="7"/>
      <c r="G7" s="7"/>
      <c r="H7" s="7"/>
      <c r="I7" s="7"/>
      <c r="J7" s="7"/>
      <c r="K7" s="7"/>
      <c r="L7" s="7"/>
      <c r="M7" s="7"/>
      <c r="N7" s="7"/>
      <c r="O7" s="7"/>
      <c r="P7" s="7"/>
      <c r="Q7" s="7"/>
    </row>
    <row r="8" spans="1:17" ht="16.5" x14ac:dyDescent="0.25">
      <c r="A8" s="28"/>
      <c r="B8" s="28"/>
      <c r="C8" s="28"/>
      <c r="D8" s="28"/>
      <c r="E8" s="28"/>
      <c r="F8" s="28"/>
      <c r="G8" s="28"/>
      <c r="H8" s="28"/>
      <c r="I8" s="28"/>
      <c r="J8" s="28"/>
      <c r="K8" s="28"/>
      <c r="L8" s="28"/>
      <c r="M8" s="144" t="str">
        <f>'記載例(合計)'!M11</f>
        <v>&lt;会社名：広域エネルギー株式会社&gt;</v>
      </c>
      <c r="N8" s="144"/>
      <c r="O8" s="144"/>
      <c r="P8" s="144"/>
      <c r="Q8" s="144"/>
    </row>
    <row r="9" spans="1:17" ht="24" customHeight="1" x14ac:dyDescent="0.25">
      <c r="A9" s="105" t="s">
        <v>1</v>
      </c>
      <c r="B9" s="105"/>
      <c r="C9" s="105"/>
      <c r="D9" s="105"/>
      <c r="E9" s="132" t="s">
        <v>24</v>
      </c>
      <c r="F9" s="133"/>
      <c r="G9" s="133"/>
      <c r="H9" s="133"/>
      <c r="I9" s="133"/>
      <c r="J9" s="133"/>
      <c r="K9" s="133"/>
      <c r="L9" s="133"/>
      <c r="M9" s="133"/>
      <c r="N9" s="133"/>
      <c r="O9" s="133"/>
      <c r="P9" s="134"/>
      <c r="Q9" s="37" t="s">
        <v>2</v>
      </c>
    </row>
    <row r="10" spans="1:17" ht="24" customHeight="1" x14ac:dyDescent="0.25">
      <c r="A10" s="105" t="s">
        <v>3</v>
      </c>
      <c r="B10" s="105"/>
      <c r="C10" s="105"/>
      <c r="D10" s="105"/>
      <c r="E10" s="141">
        <f>'記載例(合計)'!E13</f>
        <v>9601</v>
      </c>
      <c r="F10" s="142"/>
      <c r="G10" s="142"/>
      <c r="H10" s="142"/>
      <c r="I10" s="142"/>
      <c r="J10" s="142"/>
      <c r="K10" s="142"/>
      <c r="L10" s="142"/>
      <c r="M10" s="142"/>
      <c r="N10" s="142"/>
      <c r="O10" s="142"/>
      <c r="P10" s="143"/>
      <c r="Q10" s="5"/>
    </row>
    <row r="11" spans="1:17" ht="30" customHeight="1" x14ac:dyDescent="0.25">
      <c r="A11" s="123" t="s">
        <v>4</v>
      </c>
      <c r="B11" s="123"/>
      <c r="C11" s="123"/>
      <c r="D11" s="123"/>
      <c r="E11" s="124" t="str">
        <f>'記載例(合計)'!E14</f>
        <v>変動電源（アグリゲート）</v>
      </c>
      <c r="F11" s="125"/>
      <c r="G11" s="125"/>
      <c r="H11" s="125"/>
      <c r="I11" s="125"/>
      <c r="J11" s="125"/>
      <c r="K11" s="125"/>
      <c r="L11" s="125"/>
      <c r="M11" s="125"/>
      <c r="N11" s="125"/>
      <c r="O11" s="125"/>
      <c r="P11" s="126"/>
      <c r="Q11" s="5"/>
    </row>
    <row r="12" spans="1:17" ht="24" customHeight="1" x14ac:dyDescent="0.25">
      <c r="A12" s="105" t="s">
        <v>5</v>
      </c>
      <c r="B12" s="105"/>
      <c r="C12" s="105"/>
      <c r="D12" s="105"/>
      <c r="E12" s="124" t="s">
        <v>55</v>
      </c>
      <c r="F12" s="125"/>
      <c r="G12" s="125"/>
      <c r="H12" s="125"/>
      <c r="I12" s="125"/>
      <c r="J12" s="125"/>
      <c r="K12" s="125"/>
      <c r="L12" s="125"/>
      <c r="M12" s="125"/>
      <c r="N12" s="125"/>
      <c r="O12" s="125"/>
      <c r="P12" s="126"/>
      <c r="Q12" s="5"/>
    </row>
    <row r="13" spans="1:17" ht="24" customHeight="1" x14ac:dyDescent="0.25">
      <c r="A13" s="105" t="s">
        <v>6</v>
      </c>
      <c r="B13" s="105"/>
      <c r="C13" s="105"/>
      <c r="D13" s="105"/>
      <c r="E13" s="124" t="str">
        <f>'記載例(合計)'!E16</f>
        <v>東北</v>
      </c>
      <c r="F13" s="125"/>
      <c r="G13" s="125"/>
      <c r="H13" s="125"/>
      <c r="I13" s="125"/>
      <c r="J13" s="125"/>
      <c r="K13" s="125"/>
      <c r="L13" s="125"/>
      <c r="M13" s="125"/>
      <c r="N13" s="125"/>
      <c r="O13" s="125"/>
      <c r="P13" s="126"/>
      <c r="Q13" s="5"/>
    </row>
    <row r="14" spans="1:17" ht="24" customHeight="1" x14ac:dyDescent="0.25">
      <c r="A14" s="105" t="s">
        <v>7</v>
      </c>
      <c r="B14" s="105"/>
      <c r="C14" s="105"/>
      <c r="D14" s="105"/>
      <c r="E14" s="138">
        <v>10000</v>
      </c>
      <c r="F14" s="139"/>
      <c r="G14" s="139"/>
      <c r="H14" s="139"/>
      <c r="I14" s="139"/>
      <c r="J14" s="139"/>
      <c r="K14" s="139"/>
      <c r="L14" s="139"/>
      <c r="M14" s="139"/>
      <c r="N14" s="139"/>
      <c r="O14" s="139"/>
      <c r="P14" s="140"/>
      <c r="Q14" s="23" t="s">
        <v>23</v>
      </c>
    </row>
    <row r="15" spans="1:17" ht="24" customHeight="1" x14ac:dyDescent="0.25">
      <c r="A15" s="105" t="s">
        <v>40</v>
      </c>
      <c r="B15" s="105"/>
      <c r="C15" s="105"/>
      <c r="D15" s="105"/>
      <c r="E15" s="138">
        <v>10000</v>
      </c>
      <c r="F15" s="139"/>
      <c r="G15" s="139"/>
      <c r="H15" s="139"/>
      <c r="I15" s="139"/>
      <c r="J15" s="139"/>
      <c r="K15" s="139"/>
      <c r="L15" s="139"/>
      <c r="M15" s="139"/>
      <c r="N15" s="139"/>
      <c r="O15" s="139"/>
      <c r="P15" s="140"/>
      <c r="Q15" s="23" t="s">
        <v>23</v>
      </c>
    </row>
    <row r="16" spans="1:17" ht="24" customHeight="1" x14ac:dyDescent="0.25">
      <c r="A16" s="105" t="s">
        <v>81</v>
      </c>
      <c r="B16" s="105"/>
      <c r="C16" s="105"/>
      <c r="D16" s="105"/>
      <c r="E16" s="135">
        <f>'計算用(記載例太陽光)'!B83</f>
        <v>0.10259303823638145</v>
      </c>
      <c r="F16" s="136"/>
      <c r="G16" s="136"/>
      <c r="H16" s="136"/>
      <c r="I16" s="136"/>
      <c r="J16" s="136"/>
      <c r="K16" s="136"/>
      <c r="L16" s="136"/>
      <c r="M16" s="136"/>
      <c r="N16" s="136"/>
      <c r="O16" s="136"/>
      <c r="P16" s="137"/>
      <c r="Q16" s="23" t="s">
        <v>82</v>
      </c>
    </row>
    <row r="17" spans="1:17" ht="24" customHeight="1" x14ac:dyDescent="0.25">
      <c r="A17" s="105" t="s">
        <v>80</v>
      </c>
      <c r="B17" s="105"/>
      <c r="C17" s="105"/>
      <c r="D17" s="105"/>
      <c r="E17" s="43" t="s">
        <v>11</v>
      </c>
      <c r="F17" s="43" t="s">
        <v>12</v>
      </c>
      <c r="G17" s="43" t="s">
        <v>13</v>
      </c>
      <c r="H17" s="43" t="s">
        <v>14</v>
      </c>
      <c r="I17" s="43" t="s">
        <v>15</v>
      </c>
      <c r="J17" s="43" t="s">
        <v>16</v>
      </c>
      <c r="K17" s="43" t="s">
        <v>17</v>
      </c>
      <c r="L17" s="43" t="s">
        <v>18</v>
      </c>
      <c r="M17" s="43" t="s">
        <v>19</v>
      </c>
      <c r="N17" s="43" t="s">
        <v>20</v>
      </c>
      <c r="O17" s="43" t="s">
        <v>21</v>
      </c>
      <c r="P17" s="43" t="s">
        <v>22</v>
      </c>
      <c r="Q17" s="5"/>
    </row>
    <row r="18" spans="1:17" ht="24" customHeight="1" x14ac:dyDescent="0.25">
      <c r="A18" s="105"/>
      <c r="B18" s="105"/>
      <c r="C18" s="105"/>
      <c r="D18" s="105"/>
      <c r="E18" s="44">
        <f>'計算用(記載例太陽光)'!N20</f>
        <v>3.8523598917036023E-2</v>
      </c>
      <c r="F18" s="44">
        <f>'計算用(記載例太陽光)'!N21</f>
        <v>0.12177297171748372</v>
      </c>
      <c r="G18" s="44">
        <f>'計算用(記載例太陽光)'!N22</f>
        <v>0.16942953864617372</v>
      </c>
      <c r="H18" s="44">
        <f>'計算用(記載例太陽光)'!N23</f>
        <v>0.16994326659020056</v>
      </c>
      <c r="I18" s="44">
        <f>'計算用(記載例太陽光)'!N24</f>
        <v>0.21932766204706922</v>
      </c>
      <c r="J18" s="44">
        <f>'計算用(記載例太陽光)'!N25</f>
        <v>0.13728852178478318</v>
      </c>
      <c r="K18" s="44">
        <f>'計算用(記載例太陽光)'!N26</f>
        <v>8.9394727430007231E-2</v>
      </c>
      <c r="L18" s="44">
        <f>'計算用(記載例太陽光)'!N27</f>
        <v>1.2928890294680577E-2</v>
      </c>
      <c r="M18" s="44">
        <f>'計算用(記載例太陽光)'!N28</f>
        <v>7.1557584802686824E-3</v>
      </c>
      <c r="N18" s="44">
        <f>'計算用(記載例太陽光)'!N29</f>
        <v>3.9206793183684606E-2</v>
      </c>
      <c r="O18" s="44">
        <f>'計算用(記載例太陽光)'!N30</f>
        <v>1.2071294426316151E-2</v>
      </c>
      <c r="P18" s="44">
        <f>'計算用(記載例太陽光)'!N31</f>
        <v>1.9146662669759756E-2</v>
      </c>
      <c r="Q18" s="23" t="s">
        <v>82</v>
      </c>
    </row>
    <row r="19" spans="1:17" ht="24" customHeight="1" x14ac:dyDescent="0.25">
      <c r="A19" s="105" t="s">
        <v>8</v>
      </c>
      <c r="B19" s="105"/>
      <c r="C19" s="105"/>
      <c r="D19" s="105"/>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17" ht="24" customHeight="1" x14ac:dyDescent="0.25">
      <c r="A20" s="105"/>
      <c r="B20" s="105"/>
      <c r="C20" s="105"/>
      <c r="D20" s="105"/>
      <c r="E20" s="34">
        <f>'計算用(記載例太陽光)'!N34</f>
        <v>385.2359891703602</v>
      </c>
      <c r="F20" s="34">
        <f>'計算用(記載例太陽光)'!N35</f>
        <v>1217.7297171748371</v>
      </c>
      <c r="G20" s="34">
        <f>'計算用(記載例太陽光)'!N36</f>
        <v>1694.2953864617371</v>
      </c>
      <c r="H20" s="34">
        <f>'計算用(記載例太陽光)'!N37</f>
        <v>1699.4326659020057</v>
      </c>
      <c r="I20" s="34">
        <f>'計算用(記載例太陽光)'!N38</f>
        <v>2193.2766204706923</v>
      </c>
      <c r="J20" s="34">
        <f>'計算用(記載例太陽光)'!N39</f>
        <v>1372.8852178478319</v>
      </c>
      <c r="K20" s="34">
        <f>'計算用(記載例太陽光)'!N40</f>
        <v>893.94727430007231</v>
      </c>
      <c r="L20" s="34">
        <f>'計算用(記載例太陽光)'!N41</f>
        <v>129.28890294680576</v>
      </c>
      <c r="M20" s="34">
        <f>'計算用(記載例太陽光)'!N42</f>
        <v>71.557584802686819</v>
      </c>
      <c r="N20" s="34">
        <f>'計算用(記載例太陽光)'!N43</f>
        <v>392.06793183684607</v>
      </c>
      <c r="O20" s="34">
        <f>'計算用(記載例太陽光)'!N44</f>
        <v>120.7129442631615</v>
      </c>
      <c r="P20" s="34">
        <f>'計算用(記載例太陽光)'!N45</f>
        <v>191.46662669759758</v>
      </c>
      <c r="Q20" s="23" t="s">
        <v>23</v>
      </c>
    </row>
    <row r="21" spans="1:17" ht="24" customHeight="1" x14ac:dyDescent="0.25">
      <c r="A21" s="105" t="s">
        <v>9</v>
      </c>
      <c r="B21" s="105"/>
      <c r="C21" s="105"/>
      <c r="D21" s="105"/>
      <c r="E21" s="112">
        <f>ROUND('計算用(記載例太陽光)'!B81,0)</f>
        <v>1026</v>
      </c>
      <c r="F21" s="113"/>
      <c r="G21" s="113"/>
      <c r="H21" s="113"/>
      <c r="I21" s="113"/>
      <c r="J21" s="113"/>
      <c r="K21" s="113"/>
      <c r="L21" s="113"/>
      <c r="M21" s="113"/>
      <c r="N21" s="113"/>
      <c r="O21" s="113"/>
      <c r="P21" s="114"/>
      <c r="Q21" s="23" t="s">
        <v>23</v>
      </c>
    </row>
    <row r="22" spans="1:17" ht="24" customHeight="1" x14ac:dyDescent="0.25">
      <c r="A22" s="115" t="s">
        <v>120</v>
      </c>
      <c r="B22" s="116"/>
      <c r="C22" s="116"/>
      <c r="D22" s="116"/>
      <c r="E22" s="43" t="s">
        <v>11</v>
      </c>
      <c r="F22" s="43" t="s">
        <v>12</v>
      </c>
      <c r="G22" s="43" t="s">
        <v>13</v>
      </c>
      <c r="H22" s="43" t="s">
        <v>14</v>
      </c>
      <c r="I22" s="43" t="s">
        <v>15</v>
      </c>
      <c r="J22" s="43" t="s">
        <v>16</v>
      </c>
      <c r="K22" s="43" t="s">
        <v>17</v>
      </c>
      <c r="L22" s="43" t="s">
        <v>18</v>
      </c>
      <c r="M22" s="43" t="s">
        <v>19</v>
      </c>
      <c r="N22" s="43" t="s">
        <v>20</v>
      </c>
      <c r="O22" s="43" t="s">
        <v>21</v>
      </c>
      <c r="P22" s="43" t="s">
        <v>22</v>
      </c>
      <c r="Q22" s="5"/>
    </row>
    <row r="23" spans="1:17" ht="24" customHeight="1" x14ac:dyDescent="0.25">
      <c r="A23" s="116"/>
      <c r="B23" s="116"/>
      <c r="C23" s="116"/>
      <c r="D23" s="116"/>
      <c r="E23" s="82">
        <v>1000</v>
      </c>
      <c r="F23" s="82">
        <v>1000</v>
      </c>
      <c r="G23" s="82">
        <v>1000</v>
      </c>
      <c r="H23" s="82">
        <v>1000</v>
      </c>
      <c r="I23" s="82">
        <v>1000</v>
      </c>
      <c r="J23" s="82">
        <v>1000</v>
      </c>
      <c r="K23" s="82">
        <v>1000</v>
      </c>
      <c r="L23" s="82">
        <v>1000</v>
      </c>
      <c r="M23" s="82">
        <v>1000</v>
      </c>
      <c r="N23" s="82">
        <v>1000</v>
      </c>
      <c r="O23" s="82">
        <v>1000</v>
      </c>
      <c r="P23" s="82">
        <v>1000</v>
      </c>
      <c r="Q23" s="23" t="s">
        <v>23</v>
      </c>
    </row>
    <row r="24" spans="1:17" ht="24" customHeight="1" x14ac:dyDescent="0.25">
      <c r="A24" s="123" t="s">
        <v>83</v>
      </c>
      <c r="B24" s="105"/>
      <c r="C24" s="105"/>
      <c r="D24" s="105"/>
      <c r="E24" s="43" t="s">
        <v>11</v>
      </c>
      <c r="F24" s="43" t="s">
        <v>12</v>
      </c>
      <c r="G24" s="43" t="s">
        <v>13</v>
      </c>
      <c r="H24" s="43" t="s">
        <v>14</v>
      </c>
      <c r="I24" s="43" t="s">
        <v>15</v>
      </c>
      <c r="J24" s="43" t="s">
        <v>16</v>
      </c>
      <c r="K24" s="43" t="s">
        <v>17</v>
      </c>
      <c r="L24" s="43" t="s">
        <v>18</v>
      </c>
      <c r="M24" s="43" t="s">
        <v>19</v>
      </c>
      <c r="N24" s="43" t="s">
        <v>20</v>
      </c>
      <c r="O24" s="43" t="s">
        <v>21</v>
      </c>
      <c r="P24" s="43" t="s">
        <v>22</v>
      </c>
      <c r="Q24" s="5"/>
    </row>
    <row r="25" spans="1:17" ht="24" customHeight="1" x14ac:dyDescent="0.25">
      <c r="A25" s="105"/>
      <c r="B25" s="105"/>
      <c r="C25" s="105"/>
      <c r="D25" s="105"/>
      <c r="E25" s="34">
        <f>ROUND('計算用(記載例太陽光)'!AD34,0)</f>
        <v>39</v>
      </c>
      <c r="F25" s="34">
        <f>ROUND('計算用(記載例太陽光)'!AD35,0)</f>
        <v>122</v>
      </c>
      <c r="G25" s="34">
        <f>ROUND('計算用(記載例太陽光)'!AD36,0)</f>
        <v>169</v>
      </c>
      <c r="H25" s="34">
        <f>ROUND('計算用(記載例太陽光)'!AD37,0)</f>
        <v>170</v>
      </c>
      <c r="I25" s="34">
        <f>ROUND('計算用(記載例太陽光)'!AD38,0)</f>
        <v>219</v>
      </c>
      <c r="J25" s="34">
        <f>ROUND('計算用(記載例太陽光)'!AD39,0)</f>
        <v>137</v>
      </c>
      <c r="K25" s="34">
        <f>ROUND('計算用(記載例太陽光)'!AD40,0)</f>
        <v>89</v>
      </c>
      <c r="L25" s="34">
        <f>ROUND('計算用(記載例太陽光)'!AD41,0)</f>
        <v>13</v>
      </c>
      <c r="M25" s="34">
        <f>ROUND('計算用(記載例太陽光)'!AD42,0)</f>
        <v>7</v>
      </c>
      <c r="N25" s="34">
        <f>ROUND('計算用(記載例太陽光)'!AD43,0)</f>
        <v>39</v>
      </c>
      <c r="O25" s="34">
        <f>ROUND('計算用(記載例太陽光)'!AD44,0)</f>
        <v>12</v>
      </c>
      <c r="P25" s="34">
        <f>ROUND('計算用(記載例太陽光)'!AD45,0)</f>
        <v>19</v>
      </c>
      <c r="Q25" s="23" t="s">
        <v>23</v>
      </c>
    </row>
    <row r="26" spans="1:17" ht="24" customHeight="1" x14ac:dyDescent="0.25">
      <c r="A26" s="105" t="s">
        <v>10</v>
      </c>
      <c r="B26" s="105"/>
      <c r="C26" s="105"/>
      <c r="D26" s="105"/>
      <c r="E26" s="106">
        <f>ROUND('計算用(記載例太陽光)'!R81,0)</f>
        <v>103</v>
      </c>
      <c r="F26" s="107"/>
      <c r="G26" s="107"/>
      <c r="H26" s="107"/>
      <c r="I26" s="107"/>
      <c r="J26" s="107"/>
      <c r="K26" s="107"/>
      <c r="L26" s="107"/>
      <c r="M26" s="107"/>
      <c r="N26" s="107"/>
      <c r="O26" s="107"/>
      <c r="P26" s="108"/>
      <c r="Q26" s="23" t="s">
        <v>23</v>
      </c>
    </row>
    <row r="27" spans="1:17" x14ac:dyDescent="0.25">
      <c r="A27" s="1" t="s">
        <v>25</v>
      </c>
    </row>
    <row r="28" spans="1:17" x14ac:dyDescent="0.25">
      <c r="A28" s="1" t="s">
        <v>128</v>
      </c>
    </row>
    <row r="29" spans="1:17" x14ac:dyDescent="0.25">
      <c r="B29" s="35" t="s">
        <v>71</v>
      </c>
    </row>
    <row r="30" spans="1:17" x14ac:dyDescent="0.25">
      <c r="B30" s="35" t="s">
        <v>58</v>
      </c>
    </row>
    <row r="31" spans="1:17" x14ac:dyDescent="0.25">
      <c r="B31" s="35" t="s">
        <v>59</v>
      </c>
    </row>
    <row r="32" spans="1:17" x14ac:dyDescent="0.25">
      <c r="B32" s="35" t="s">
        <v>69</v>
      </c>
    </row>
    <row r="33" spans="1:2" x14ac:dyDescent="0.25">
      <c r="B33" s="35" t="s">
        <v>60</v>
      </c>
    </row>
    <row r="34" spans="1:2" x14ac:dyDescent="0.25">
      <c r="B34" s="35" t="s">
        <v>61</v>
      </c>
    </row>
    <row r="35" spans="1:2" x14ac:dyDescent="0.25">
      <c r="B35" s="35" t="s">
        <v>125</v>
      </c>
    </row>
    <row r="36" spans="1:2" x14ac:dyDescent="0.25">
      <c r="B36" s="1" t="s">
        <v>99</v>
      </c>
    </row>
    <row r="37" spans="1:2" x14ac:dyDescent="0.25">
      <c r="B37" s="35" t="s">
        <v>98</v>
      </c>
    </row>
    <row r="38" spans="1:2" x14ac:dyDescent="0.25">
      <c r="B38" s="1" t="s">
        <v>53</v>
      </c>
    </row>
    <row r="40" spans="1:2" x14ac:dyDescent="0.25">
      <c r="A40" s="1" t="s">
        <v>129</v>
      </c>
    </row>
    <row r="41" spans="1:2" x14ac:dyDescent="0.25">
      <c r="B41" s="1" t="s">
        <v>100</v>
      </c>
    </row>
    <row r="42" spans="1:2" x14ac:dyDescent="0.25">
      <c r="B42" s="1" t="s">
        <v>101</v>
      </c>
    </row>
    <row r="43" spans="1:2" x14ac:dyDescent="0.25">
      <c r="B43" s="1" t="s">
        <v>102</v>
      </c>
    </row>
  </sheetData>
  <sheetProtection algorithmName="SHA-512" hashValue="YMfWchhxwn2DBBGAo/VaP+sct4Cv+G3oSk4ASbq98n74pBhF5vAnph6cVceysS9WTNvtTGwCq/k4ONHC+mhY5A==" saltValue="evDed8utHPFk0qj23VCwLQ==" spinCount="100000" sheet="1" objects="1" scenarios="1"/>
  <dataConsolidate/>
  <mergeCells count="28">
    <mergeCell ref="A2:B2"/>
    <mergeCell ref="A4:Q4"/>
    <mergeCell ref="A6:Q6"/>
    <mergeCell ref="M8:Q8"/>
    <mergeCell ref="A9:D9"/>
    <mergeCell ref="E9:P9"/>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17:D18"/>
    <mergeCell ref="A24:D25"/>
  </mergeCells>
  <phoneticPr fontId="2"/>
  <conditionalFormatting sqref="E15:P15">
    <cfRule type="cellIs" dxfId="37" priority="5" operator="greaterThan">
      <formula>$E$14</formula>
    </cfRule>
  </conditionalFormatting>
  <conditionalFormatting sqref="E26:P26">
    <cfRule type="cellIs" dxfId="36" priority="2" operator="greaterThan">
      <formula>$E$21</formula>
    </cfRule>
  </conditionalFormatting>
  <conditionalFormatting sqref="E14:P14">
    <cfRule type="cellIs" dxfId="35" priority="3" operator="lessThan">
      <formula>1000</formula>
    </cfRule>
  </conditionalFormatting>
  <conditionalFormatting sqref="E23:P23">
    <cfRule type="cellIs" dxfId="34" priority="1" operator="greaterThan">
      <formula>$E$15</formula>
    </cfRule>
  </conditionalFormatting>
  <dataValidations count="4">
    <dataValidation type="whole" allowBlank="1" showInputMessage="1" showErrorMessage="1" error="期待容量以下の整数値で入力してください" sqref="E26:P26" xr:uid="{809EF998-57CF-4256-A9A1-C298BF2DB091}">
      <formula1>0</formula1>
      <formula2>E21</formula2>
    </dataValidation>
    <dataValidation type="whole" errorStyle="information" operator="lessThanOrEqual" allowBlank="1" showInputMessage="1" showErrorMessage="1" error="設備容量以下の整数値で入力してください" sqref="E15:P15" xr:uid="{00000000-0002-0000-0100-000001000000}">
      <formula1>E14</formula1>
    </dataValidation>
    <dataValidation type="whole" operator="lessThanOrEqual" allowBlank="1" showInputMessage="1" showErrorMessage="1" sqref="S14" xr:uid="{00000000-0002-0000-0100-000002000000}">
      <formula1>$E$21</formula1>
    </dataValidation>
    <dataValidation type="whole" operator="lessThanOrEqual" allowBlank="1" showInputMessage="1" showErrorMessage="1" sqref="E23:P23" xr:uid="{BA7CC8A3-E8DB-4B51-B1F0-5209A73BDAF6}">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theme="1" tint="0.499984740745262"/>
    <pageSetUpPr fitToPage="1"/>
  </sheetPr>
  <dimension ref="A1:Q43"/>
  <sheetViews>
    <sheetView zoomScale="70" zoomScaleNormal="70" workbookViewId="0"/>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8" t="s">
        <v>65</v>
      </c>
      <c r="B1" s="38"/>
      <c r="C1" s="38"/>
      <c r="D1" s="38"/>
      <c r="E1" s="38"/>
      <c r="F1" s="39" t="s">
        <v>67</v>
      </c>
      <c r="G1" s="39"/>
      <c r="H1" s="39"/>
      <c r="I1" s="40" t="s">
        <v>66</v>
      </c>
    </row>
    <row r="2" spans="1:17" ht="16.5" x14ac:dyDescent="0.25">
      <c r="A2" s="127" t="s">
        <v>0</v>
      </c>
      <c r="B2" s="128"/>
      <c r="C2" s="7"/>
      <c r="D2" s="7"/>
      <c r="E2" s="7"/>
      <c r="F2" s="7"/>
      <c r="G2" s="7"/>
      <c r="H2" s="7"/>
      <c r="I2" s="7"/>
      <c r="J2" s="7"/>
      <c r="K2" s="7"/>
      <c r="L2" s="7"/>
      <c r="M2" s="7"/>
      <c r="N2" s="7"/>
      <c r="O2" s="7"/>
      <c r="P2" s="7"/>
      <c r="Q2" s="7"/>
    </row>
    <row r="3" spans="1:17" ht="16.5" x14ac:dyDescent="0.25">
      <c r="A3" s="27"/>
      <c r="B3" s="27"/>
      <c r="C3" s="7"/>
      <c r="D3" s="7"/>
      <c r="E3" s="7"/>
      <c r="F3" s="7"/>
      <c r="G3" s="7"/>
      <c r="H3" s="7"/>
      <c r="I3" s="7"/>
      <c r="J3" s="7"/>
      <c r="K3" s="7"/>
      <c r="L3" s="7"/>
      <c r="M3" s="7"/>
      <c r="N3" s="7"/>
      <c r="O3" s="7"/>
      <c r="P3" s="7"/>
      <c r="Q3" s="7"/>
    </row>
    <row r="4" spans="1:17" ht="16.5" x14ac:dyDescent="0.25">
      <c r="A4" s="129" t="s">
        <v>127</v>
      </c>
      <c r="B4" s="129"/>
      <c r="C4" s="129"/>
      <c r="D4" s="129"/>
      <c r="E4" s="129"/>
      <c r="F4" s="129"/>
      <c r="G4" s="129"/>
      <c r="H4" s="129"/>
      <c r="I4" s="129"/>
      <c r="J4" s="129"/>
      <c r="K4" s="129"/>
      <c r="L4" s="129"/>
      <c r="M4" s="129"/>
      <c r="N4" s="129"/>
      <c r="O4" s="129"/>
      <c r="P4" s="129"/>
      <c r="Q4" s="129"/>
    </row>
    <row r="5" spans="1:17" ht="16.5" x14ac:dyDescent="0.25">
      <c r="A5" s="7"/>
      <c r="B5" s="7"/>
      <c r="C5" s="7"/>
      <c r="D5" s="7"/>
      <c r="E5" s="7"/>
      <c r="F5" s="7"/>
      <c r="G5" s="7"/>
      <c r="H5" s="7"/>
      <c r="I5" s="7"/>
      <c r="J5" s="7"/>
      <c r="K5" s="7"/>
      <c r="L5" s="7"/>
      <c r="M5" s="7"/>
      <c r="N5" s="7"/>
      <c r="O5" s="7"/>
      <c r="P5" s="7"/>
      <c r="Q5" s="7"/>
    </row>
    <row r="6" spans="1:17" ht="16.5" x14ac:dyDescent="0.25">
      <c r="A6" s="130" t="s">
        <v>50</v>
      </c>
      <c r="B6" s="130"/>
      <c r="C6" s="130"/>
      <c r="D6" s="130"/>
      <c r="E6" s="130"/>
      <c r="F6" s="130"/>
      <c r="G6" s="130"/>
      <c r="H6" s="130"/>
      <c r="I6" s="130"/>
      <c r="J6" s="130"/>
      <c r="K6" s="130"/>
      <c r="L6" s="130"/>
      <c r="M6" s="130"/>
      <c r="N6" s="130"/>
      <c r="O6" s="130"/>
      <c r="P6" s="130"/>
      <c r="Q6" s="130"/>
    </row>
    <row r="7" spans="1:17" ht="16.5" x14ac:dyDescent="0.25">
      <c r="C7" s="7"/>
      <c r="D7" s="7"/>
      <c r="E7" s="7"/>
      <c r="F7" s="7"/>
      <c r="G7" s="7"/>
      <c r="H7" s="7"/>
      <c r="I7" s="7"/>
      <c r="J7" s="7"/>
      <c r="K7" s="7"/>
      <c r="L7" s="7"/>
      <c r="M7" s="7"/>
      <c r="N7" s="7"/>
      <c r="O7" s="7"/>
      <c r="P7" s="7"/>
      <c r="Q7" s="7"/>
    </row>
    <row r="8" spans="1:17" ht="16.5" x14ac:dyDescent="0.25">
      <c r="A8" s="28"/>
      <c r="B8" s="28"/>
      <c r="C8" s="28"/>
      <c r="D8" s="28"/>
      <c r="E8" s="28"/>
      <c r="F8" s="28"/>
      <c r="G8" s="28"/>
      <c r="H8" s="28"/>
      <c r="I8" s="28"/>
      <c r="J8" s="28"/>
      <c r="K8" s="28"/>
      <c r="L8" s="28"/>
      <c r="M8" s="144" t="str">
        <f>'記載例(合計)'!M11</f>
        <v>&lt;会社名：広域エネルギー株式会社&gt;</v>
      </c>
      <c r="N8" s="144"/>
      <c r="O8" s="144"/>
      <c r="P8" s="144"/>
      <c r="Q8" s="144"/>
    </row>
    <row r="9" spans="1:17" ht="24" customHeight="1" x14ac:dyDescent="0.25">
      <c r="A9" s="105" t="s">
        <v>1</v>
      </c>
      <c r="B9" s="105"/>
      <c r="C9" s="105"/>
      <c r="D9" s="105"/>
      <c r="E9" s="132" t="s">
        <v>24</v>
      </c>
      <c r="F9" s="133"/>
      <c r="G9" s="133"/>
      <c r="H9" s="133"/>
      <c r="I9" s="133"/>
      <c r="J9" s="133"/>
      <c r="K9" s="133"/>
      <c r="L9" s="133"/>
      <c r="M9" s="133"/>
      <c r="N9" s="133"/>
      <c r="O9" s="133"/>
      <c r="P9" s="134"/>
      <c r="Q9" s="37" t="s">
        <v>2</v>
      </c>
    </row>
    <row r="10" spans="1:17" ht="24" customHeight="1" x14ac:dyDescent="0.25">
      <c r="A10" s="105" t="s">
        <v>3</v>
      </c>
      <c r="B10" s="105"/>
      <c r="C10" s="105"/>
      <c r="D10" s="105"/>
      <c r="E10" s="141">
        <f>'記載例(合計)'!E13</f>
        <v>9601</v>
      </c>
      <c r="F10" s="142"/>
      <c r="G10" s="142"/>
      <c r="H10" s="142"/>
      <c r="I10" s="142"/>
      <c r="J10" s="142"/>
      <c r="K10" s="142"/>
      <c r="L10" s="142"/>
      <c r="M10" s="142"/>
      <c r="N10" s="142"/>
      <c r="O10" s="142"/>
      <c r="P10" s="143"/>
      <c r="Q10" s="5"/>
    </row>
    <row r="11" spans="1:17" ht="30" customHeight="1" x14ac:dyDescent="0.25">
      <c r="A11" s="123" t="s">
        <v>4</v>
      </c>
      <c r="B11" s="123"/>
      <c r="C11" s="123"/>
      <c r="D11" s="123"/>
      <c r="E11" s="124" t="str">
        <f>'記載例(合計)'!E14</f>
        <v>変動電源（アグリゲート）</v>
      </c>
      <c r="F11" s="125"/>
      <c r="G11" s="125"/>
      <c r="H11" s="125"/>
      <c r="I11" s="125"/>
      <c r="J11" s="125"/>
      <c r="K11" s="125"/>
      <c r="L11" s="125"/>
      <c r="M11" s="125"/>
      <c r="N11" s="125"/>
      <c r="O11" s="125"/>
      <c r="P11" s="126"/>
      <c r="Q11" s="5"/>
    </row>
    <row r="12" spans="1:17" ht="24" customHeight="1" x14ac:dyDescent="0.25">
      <c r="A12" s="105" t="s">
        <v>5</v>
      </c>
      <c r="B12" s="105"/>
      <c r="C12" s="105"/>
      <c r="D12" s="105"/>
      <c r="E12" s="124" t="s">
        <v>48</v>
      </c>
      <c r="F12" s="125"/>
      <c r="G12" s="125"/>
      <c r="H12" s="125"/>
      <c r="I12" s="125"/>
      <c r="J12" s="125"/>
      <c r="K12" s="125"/>
      <c r="L12" s="125"/>
      <c r="M12" s="125"/>
      <c r="N12" s="125"/>
      <c r="O12" s="125"/>
      <c r="P12" s="126"/>
      <c r="Q12" s="5"/>
    </row>
    <row r="13" spans="1:17" ht="24" customHeight="1" x14ac:dyDescent="0.25">
      <c r="A13" s="105" t="s">
        <v>6</v>
      </c>
      <c r="B13" s="105"/>
      <c r="C13" s="105"/>
      <c r="D13" s="105"/>
      <c r="E13" s="124" t="str">
        <f>'記載例(合計)'!E16</f>
        <v>東北</v>
      </c>
      <c r="F13" s="125"/>
      <c r="G13" s="125"/>
      <c r="H13" s="125"/>
      <c r="I13" s="125"/>
      <c r="J13" s="125"/>
      <c r="K13" s="125"/>
      <c r="L13" s="125"/>
      <c r="M13" s="125"/>
      <c r="N13" s="125"/>
      <c r="O13" s="125"/>
      <c r="P13" s="126"/>
      <c r="Q13" s="5"/>
    </row>
    <row r="14" spans="1:17" ht="24" customHeight="1" x14ac:dyDescent="0.25">
      <c r="A14" s="105" t="s">
        <v>7</v>
      </c>
      <c r="B14" s="105"/>
      <c r="C14" s="105"/>
      <c r="D14" s="105"/>
      <c r="E14" s="138">
        <v>10000</v>
      </c>
      <c r="F14" s="139"/>
      <c r="G14" s="139"/>
      <c r="H14" s="139"/>
      <c r="I14" s="139"/>
      <c r="J14" s="139"/>
      <c r="K14" s="139"/>
      <c r="L14" s="139"/>
      <c r="M14" s="139"/>
      <c r="N14" s="139"/>
      <c r="O14" s="139"/>
      <c r="P14" s="140"/>
      <c r="Q14" s="23" t="s">
        <v>23</v>
      </c>
    </row>
    <row r="15" spans="1:17" ht="24" customHeight="1" x14ac:dyDescent="0.25">
      <c r="A15" s="105" t="s">
        <v>40</v>
      </c>
      <c r="B15" s="105"/>
      <c r="C15" s="105"/>
      <c r="D15" s="105"/>
      <c r="E15" s="138">
        <v>10000</v>
      </c>
      <c r="F15" s="139"/>
      <c r="G15" s="139"/>
      <c r="H15" s="139"/>
      <c r="I15" s="139"/>
      <c r="J15" s="139"/>
      <c r="K15" s="139"/>
      <c r="L15" s="139"/>
      <c r="M15" s="139"/>
      <c r="N15" s="139"/>
      <c r="O15" s="139"/>
      <c r="P15" s="140"/>
      <c r="Q15" s="23" t="s">
        <v>23</v>
      </c>
    </row>
    <row r="16" spans="1:17" ht="24" customHeight="1" x14ac:dyDescent="0.25">
      <c r="A16" s="105" t="s">
        <v>81</v>
      </c>
      <c r="B16" s="105"/>
      <c r="C16" s="105"/>
      <c r="D16" s="105"/>
      <c r="E16" s="135">
        <f>'計算用(記載例風力)'!B83</f>
        <v>0.32219357920292885</v>
      </c>
      <c r="F16" s="136"/>
      <c r="G16" s="136"/>
      <c r="H16" s="136"/>
      <c r="I16" s="136"/>
      <c r="J16" s="136"/>
      <c r="K16" s="136"/>
      <c r="L16" s="136"/>
      <c r="M16" s="136"/>
      <c r="N16" s="136"/>
      <c r="O16" s="136"/>
      <c r="P16" s="137"/>
      <c r="Q16" s="23" t="s">
        <v>82</v>
      </c>
    </row>
    <row r="17" spans="1:17" ht="24" customHeight="1" x14ac:dyDescent="0.25">
      <c r="A17" s="105" t="s">
        <v>80</v>
      </c>
      <c r="B17" s="105"/>
      <c r="C17" s="105"/>
      <c r="D17" s="105"/>
      <c r="E17" s="43" t="s">
        <v>11</v>
      </c>
      <c r="F17" s="43" t="s">
        <v>12</v>
      </c>
      <c r="G17" s="43" t="s">
        <v>13</v>
      </c>
      <c r="H17" s="43" t="s">
        <v>14</v>
      </c>
      <c r="I17" s="43" t="s">
        <v>15</v>
      </c>
      <c r="J17" s="43" t="s">
        <v>16</v>
      </c>
      <c r="K17" s="43" t="s">
        <v>17</v>
      </c>
      <c r="L17" s="43" t="s">
        <v>18</v>
      </c>
      <c r="M17" s="43" t="s">
        <v>19</v>
      </c>
      <c r="N17" s="43" t="s">
        <v>20</v>
      </c>
      <c r="O17" s="43" t="s">
        <v>21</v>
      </c>
      <c r="P17" s="43" t="s">
        <v>22</v>
      </c>
      <c r="Q17" s="5"/>
    </row>
    <row r="18" spans="1:17" ht="24" customHeight="1" x14ac:dyDescent="0.25">
      <c r="A18" s="105"/>
      <c r="B18" s="105"/>
      <c r="C18" s="105"/>
      <c r="D18" s="105"/>
      <c r="E18" s="44">
        <f>'計算用(記載例風力)'!N20</f>
        <v>0.32058385807397122</v>
      </c>
      <c r="F18" s="44">
        <f>'計算用(記載例風力)'!N21</f>
        <v>0.16597411078243987</v>
      </c>
      <c r="G18" s="44">
        <f>'計算用(記載例風力)'!N22</f>
        <v>0.10608484776514966</v>
      </c>
      <c r="H18" s="44">
        <f>'計算用(記載例風力)'!N23</f>
        <v>9.4986551515666234E-2</v>
      </c>
      <c r="I18" s="44">
        <f>'計算用(記載例風力)'!N24</f>
        <v>0.10999028083921833</v>
      </c>
      <c r="J18" s="44">
        <f>'計算用(記載例風力)'!N25</f>
        <v>0.14120206164933632</v>
      </c>
      <c r="K18" s="44">
        <f>'計算用(記載例風力)'!N26</f>
        <v>0.2151809310725665</v>
      </c>
      <c r="L18" s="44">
        <f>'計算用(記載例風力)'!N27</f>
        <v>0.32455783873495442</v>
      </c>
      <c r="M18" s="44">
        <f>'計算用(記載例風力)'!N28</f>
        <v>0.47575253071159757</v>
      </c>
      <c r="N18" s="44">
        <f>'計算用(記載例風力)'!N29</f>
        <v>0.42504085612993225</v>
      </c>
      <c r="O18" s="44">
        <f>'計算用(記載例風力)'!N30</f>
        <v>0.52675239072976354</v>
      </c>
      <c r="P18" s="44">
        <f>'計算用(記載例風力)'!N31</f>
        <v>0.34804889194494348</v>
      </c>
      <c r="Q18" s="23" t="s">
        <v>82</v>
      </c>
    </row>
    <row r="19" spans="1:17" ht="24" customHeight="1" x14ac:dyDescent="0.25">
      <c r="A19" s="105" t="s">
        <v>8</v>
      </c>
      <c r="B19" s="105"/>
      <c r="C19" s="105"/>
      <c r="D19" s="105"/>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17" ht="24" customHeight="1" x14ac:dyDescent="0.25">
      <c r="A20" s="105"/>
      <c r="B20" s="105"/>
      <c r="C20" s="105"/>
      <c r="D20" s="105"/>
      <c r="E20" s="34">
        <f>'計算用(記載例風力)'!N34</f>
        <v>3205.8385807397121</v>
      </c>
      <c r="F20" s="34">
        <f>'計算用(記載例風力)'!N35</f>
        <v>1659.7411078243988</v>
      </c>
      <c r="G20" s="34">
        <f>'計算用(記載例風力)'!N36</f>
        <v>1060.8484776514965</v>
      </c>
      <c r="H20" s="34">
        <f>'計算用(記載例風力)'!N37</f>
        <v>949.86551515666235</v>
      </c>
      <c r="I20" s="34">
        <f>'計算用(記載例風力)'!N38</f>
        <v>1099.9028083921833</v>
      </c>
      <c r="J20" s="34">
        <f>'計算用(記載例風力)'!N39</f>
        <v>1412.0206164933631</v>
      </c>
      <c r="K20" s="34">
        <f>'計算用(記載例風力)'!N40</f>
        <v>2151.809310725665</v>
      </c>
      <c r="L20" s="34">
        <f>'計算用(記載例風力)'!N41</f>
        <v>3245.5783873495443</v>
      </c>
      <c r="M20" s="34">
        <f>'計算用(記載例風力)'!N42</f>
        <v>4757.5253071159759</v>
      </c>
      <c r="N20" s="34">
        <f>'計算用(記載例風力)'!N43</f>
        <v>4250.4085612993222</v>
      </c>
      <c r="O20" s="34">
        <f>'計算用(記載例風力)'!N44</f>
        <v>5267.5239072976356</v>
      </c>
      <c r="P20" s="34">
        <f>'計算用(記載例風力)'!N45</f>
        <v>3480.4889194494349</v>
      </c>
      <c r="Q20" s="23" t="s">
        <v>23</v>
      </c>
    </row>
    <row r="21" spans="1:17" ht="24" customHeight="1" x14ac:dyDescent="0.25">
      <c r="A21" s="105" t="s">
        <v>9</v>
      </c>
      <c r="B21" s="105"/>
      <c r="C21" s="105"/>
      <c r="D21" s="105"/>
      <c r="E21" s="112">
        <f>ROUND('計算用(記載例風力)'!B81,0)</f>
        <v>3222</v>
      </c>
      <c r="F21" s="113"/>
      <c r="G21" s="113"/>
      <c r="H21" s="113"/>
      <c r="I21" s="113"/>
      <c r="J21" s="113"/>
      <c r="K21" s="113"/>
      <c r="L21" s="113"/>
      <c r="M21" s="113"/>
      <c r="N21" s="113"/>
      <c r="O21" s="113"/>
      <c r="P21" s="114"/>
      <c r="Q21" s="23" t="s">
        <v>23</v>
      </c>
    </row>
    <row r="22" spans="1:17" ht="24" customHeight="1" x14ac:dyDescent="0.25">
      <c r="A22" s="115" t="s">
        <v>120</v>
      </c>
      <c r="B22" s="116"/>
      <c r="C22" s="116"/>
      <c r="D22" s="116"/>
      <c r="E22" s="43" t="s">
        <v>11</v>
      </c>
      <c r="F22" s="43" t="s">
        <v>12</v>
      </c>
      <c r="G22" s="43" t="s">
        <v>13</v>
      </c>
      <c r="H22" s="43" t="s">
        <v>14</v>
      </c>
      <c r="I22" s="43" t="s">
        <v>15</v>
      </c>
      <c r="J22" s="43" t="s">
        <v>16</v>
      </c>
      <c r="K22" s="43" t="s">
        <v>17</v>
      </c>
      <c r="L22" s="43" t="s">
        <v>18</v>
      </c>
      <c r="M22" s="43" t="s">
        <v>19</v>
      </c>
      <c r="N22" s="43" t="s">
        <v>20</v>
      </c>
      <c r="O22" s="43" t="s">
        <v>21</v>
      </c>
      <c r="P22" s="43" t="s">
        <v>22</v>
      </c>
      <c r="Q22" s="5"/>
    </row>
    <row r="23" spans="1:17" ht="24" customHeight="1" x14ac:dyDescent="0.25">
      <c r="A23" s="116"/>
      <c r="B23" s="116"/>
      <c r="C23" s="116"/>
      <c r="D23" s="116"/>
      <c r="E23" s="82">
        <v>1000</v>
      </c>
      <c r="F23" s="82">
        <v>1000</v>
      </c>
      <c r="G23" s="82">
        <v>1000</v>
      </c>
      <c r="H23" s="82">
        <v>1000</v>
      </c>
      <c r="I23" s="82">
        <v>1000</v>
      </c>
      <c r="J23" s="82">
        <v>1000</v>
      </c>
      <c r="K23" s="82">
        <v>1000</v>
      </c>
      <c r="L23" s="82">
        <v>1000</v>
      </c>
      <c r="M23" s="82">
        <v>1000</v>
      </c>
      <c r="N23" s="82">
        <v>1000</v>
      </c>
      <c r="O23" s="82">
        <v>1000</v>
      </c>
      <c r="P23" s="82">
        <v>1000</v>
      </c>
      <c r="Q23" s="23" t="s">
        <v>23</v>
      </c>
    </row>
    <row r="24" spans="1:17" ht="24" customHeight="1" x14ac:dyDescent="0.25">
      <c r="A24" s="123" t="s">
        <v>83</v>
      </c>
      <c r="B24" s="105"/>
      <c r="C24" s="105"/>
      <c r="D24" s="105"/>
      <c r="E24" s="43" t="s">
        <v>11</v>
      </c>
      <c r="F24" s="43" t="s">
        <v>12</v>
      </c>
      <c r="G24" s="43" t="s">
        <v>13</v>
      </c>
      <c r="H24" s="43" t="s">
        <v>14</v>
      </c>
      <c r="I24" s="43" t="s">
        <v>15</v>
      </c>
      <c r="J24" s="43" t="s">
        <v>16</v>
      </c>
      <c r="K24" s="43" t="s">
        <v>17</v>
      </c>
      <c r="L24" s="43" t="s">
        <v>18</v>
      </c>
      <c r="M24" s="43" t="s">
        <v>19</v>
      </c>
      <c r="N24" s="43" t="s">
        <v>20</v>
      </c>
      <c r="O24" s="43" t="s">
        <v>21</v>
      </c>
      <c r="P24" s="43" t="s">
        <v>22</v>
      </c>
      <c r="Q24" s="5"/>
    </row>
    <row r="25" spans="1:17" ht="24" customHeight="1" x14ac:dyDescent="0.25">
      <c r="A25" s="105"/>
      <c r="B25" s="105"/>
      <c r="C25" s="105"/>
      <c r="D25" s="105"/>
      <c r="E25" s="34">
        <f>ROUND('計算用(記載例風力)'!AD34,0)</f>
        <v>321</v>
      </c>
      <c r="F25" s="34">
        <f>ROUND('計算用(記載例風力)'!AD35,0)</f>
        <v>166</v>
      </c>
      <c r="G25" s="34">
        <f>ROUND('計算用(記載例風力)'!AD36,0)</f>
        <v>106</v>
      </c>
      <c r="H25" s="34">
        <f>ROUND('計算用(記載例風力)'!AD37,0)</f>
        <v>95</v>
      </c>
      <c r="I25" s="34">
        <f>ROUND('計算用(記載例風力)'!AD38,0)</f>
        <v>110</v>
      </c>
      <c r="J25" s="34">
        <f>ROUND('計算用(記載例風力)'!AD39,0)</f>
        <v>141</v>
      </c>
      <c r="K25" s="34">
        <f>ROUND('計算用(記載例風力)'!AD40,0)</f>
        <v>215</v>
      </c>
      <c r="L25" s="34">
        <f>ROUND('計算用(記載例風力)'!AD41,0)</f>
        <v>325</v>
      </c>
      <c r="M25" s="34">
        <f>ROUND('計算用(記載例風力)'!AD42,0)</f>
        <v>476</v>
      </c>
      <c r="N25" s="34">
        <f>ROUND('計算用(記載例風力)'!AD43,0)</f>
        <v>425</v>
      </c>
      <c r="O25" s="34">
        <f>ROUND('計算用(記載例風力)'!AD44,0)</f>
        <v>527</v>
      </c>
      <c r="P25" s="34">
        <f>ROUND('計算用(記載例風力)'!AD45,0)</f>
        <v>348</v>
      </c>
      <c r="Q25" s="23" t="s">
        <v>23</v>
      </c>
    </row>
    <row r="26" spans="1:17" ht="24" customHeight="1" x14ac:dyDescent="0.25">
      <c r="A26" s="105" t="s">
        <v>10</v>
      </c>
      <c r="B26" s="105"/>
      <c r="C26" s="105"/>
      <c r="D26" s="105"/>
      <c r="E26" s="106">
        <f>ROUND('計算用(記載例風力)'!R81,0)</f>
        <v>322</v>
      </c>
      <c r="F26" s="107"/>
      <c r="G26" s="107"/>
      <c r="H26" s="107"/>
      <c r="I26" s="107"/>
      <c r="J26" s="107"/>
      <c r="K26" s="107"/>
      <c r="L26" s="107"/>
      <c r="M26" s="107"/>
      <c r="N26" s="107"/>
      <c r="O26" s="107"/>
      <c r="P26" s="108"/>
      <c r="Q26" s="23" t="s">
        <v>23</v>
      </c>
    </row>
    <row r="27" spans="1:17" x14ac:dyDescent="0.25">
      <c r="A27" s="1" t="s">
        <v>25</v>
      </c>
    </row>
    <row r="28" spans="1:17" x14ac:dyDescent="0.25">
      <c r="A28" s="1" t="s">
        <v>128</v>
      </c>
      <c r="B28" s="35"/>
      <c r="C28" s="35"/>
      <c r="D28" s="35"/>
      <c r="E28" s="35"/>
      <c r="F28" s="35"/>
    </row>
    <row r="29" spans="1:17" x14ac:dyDescent="0.25">
      <c r="A29" s="35"/>
      <c r="B29" s="35" t="s">
        <v>71</v>
      </c>
      <c r="C29" s="35"/>
      <c r="D29" s="35"/>
      <c r="E29" s="35"/>
      <c r="F29" s="35"/>
    </row>
    <row r="30" spans="1:17" x14ac:dyDescent="0.25">
      <c r="A30" s="35"/>
      <c r="B30" s="35" t="s">
        <v>58</v>
      </c>
      <c r="C30" s="35"/>
      <c r="D30" s="35"/>
      <c r="E30" s="35"/>
      <c r="F30" s="35"/>
    </row>
    <row r="31" spans="1:17" x14ac:dyDescent="0.25">
      <c r="A31" s="35"/>
      <c r="B31" s="35" t="s">
        <v>59</v>
      </c>
      <c r="C31" s="35"/>
      <c r="D31" s="35"/>
      <c r="E31" s="35"/>
      <c r="F31" s="35"/>
    </row>
    <row r="32" spans="1:17" x14ac:dyDescent="0.25">
      <c r="A32" s="35"/>
      <c r="B32" s="35" t="s">
        <v>70</v>
      </c>
      <c r="C32" s="35"/>
      <c r="D32" s="35"/>
      <c r="E32" s="35"/>
      <c r="F32" s="35"/>
    </row>
    <row r="33" spans="1:6" x14ac:dyDescent="0.25">
      <c r="A33" s="35"/>
      <c r="B33" s="35" t="s">
        <v>60</v>
      </c>
      <c r="C33" s="35"/>
      <c r="D33" s="35"/>
      <c r="E33" s="35"/>
      <c r="F33" s="35"/>
    </row>
    <row r="34" spans="1:6" x14ac:dyDescent="0.25">
      <c r="A34" s="35"/>
      <c r="B34" s="35" t="s">
        <v>61</v>
      </c>
      <c r="C34" s="35"/>
      <c r="D34" s="35"/>
      <c r="E34" s="35"/>
      <c r="F34" s="35"/>
    </row>
    <row r="35" spans="1:6" x14ac:dyDescent="0.25">
      <c r="A35" s="35"/>
      <c r="B35" s="35" t="s">
        <v>125</v>
      </c>
      <c r="C35" s="35"/>
      <c r="D35" s="35"/>
      <c r="E35" s="35"/>
      <c r="F35" s="35"/>
    </row>
    <row r="36" spans="1:6" x14ac:dyDescent="0.25">
      <c r="A36" s="35"/>
      <c r="B36" s="35" t="s">
        <v>99</v>
      </c>
      <c r="C36" s="35"/>
      <c r="D36" s="35"/>
      <c r="E36" s="35"/>
      <c r="F36" s="35"/>
    </row>
    <row r="37" spans="1:6" x14ac:dyDescent="0.25">
      <c r="A37" s="35"/>
      <c r="B37" s="35" t="s">
        <v>75</v>
      </c>
      <c r="C37" s="35"/>
      <c r="D37" s="35"/>
      <c r="E37" s="35"/>
      <c r="F37" s="35"/>
    </row>
    <row r="38" spans="1:6" x14ac:dyDescent="0.25">
      <c r="A38" s="35"/>
      <c r="B38" s="35" t="s">
        <v>73</v>
      </c>
      <c r="C38" s="35"/>
      <c r="D38" s="35"/>
      <c r="E38" s="35"/>
      <c r="F38" s="35"/>
    </row>
    <row r="39" spans="1:6" x14ac:dyDescent="0.25">
      <c r="A39" s="35"/>
      <c r="B39" s="35"/>
      <c r="C39" s="35"/>
      <c r="D39" s="35"/>
      <c r="E39" s="35"/>
      <c r="F39" s="35"/>
    </row>
    <row r="40" spans="1:6" x14ac:dyDescent="0.25">
      <c r="A40" s="1" t="s">
        <v>129</v>
      </c>
      <c r="B40" s="35"/>
      <c r="C40" s="35"/>
      <c r="D40" s="35"/>
      <c r="E40" s="35"/>
      <c r="F40" s="35"/>
    </row>
    <row r="41" spans="1:6" x14ac:dyDescent="0.25">
      <c r="A41" s="35"/>
      <c r="B41" s="35" t="s">
        <v>100</v>
      </c>
      <c r="C41" s="35"/>
      <c r="D41" s="35"/>
      <c r="E41" s="35"/>
      <c r="F41" s="35"/>
    </row>
    <row r="42" spans="1:6" x14ac:dyDescent="0.25">
      <c r="A42" s="35"/>
      <c r="B42" s="35" t="s">
        <v>101</v>
      </c>
      <c r="C42" s="35"/>
      <c r="D42" s="35"/>
      <c r="E42" s="35"/>
      <c r="F42" s="35"/>
    </row>
    <row r="43" spans="1:6" x14ac:dyDescent="0.25">
      <c r="A43" s="35"/>
      <c r="B43" s="35" t="s">
        <v>102</v>
      </c>
      <c r="C43" s="35"/>
      <c r="D43" s="35"/>
      <c r="E43" s="35"/>
      <c r="F43" s="35"/>
    </row>
  </sheetData>
  <sheetProtection algorithmName="SHA-512" hashValue="wnQ6urV5wn7sCM00LiSc2SKH1SAMiWbKcRwnrkpNg5MuPQUByDX2jGdkYapPNbpnpKKOcB7MJTp5HWeP5AyYyg==" saltValue="uclDx9ydHjcWHF8r+8CrNg==" spinCount="100000" sheet="1" objects="1" scenarios="1"/>
  <dataConsolidate/>
  <mergeCells count="28">
    <mergeCell ref="A2:B2"/>
    <mergeCell ref="A4:Q4"/>
    <mergeCell ref="A6:Q6"/>
    <mergeCell ref="M8:Q8"/>
    <mergeCell ref="A9:D9"/>
    <mergeCell ref="E9:P9"/>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17:D18"/>
    <mergeCell ref="A24:D25"/>
  </mergeCells>
  <phoneticPr fontId="2"/>
  <conditionalFormatting sqref="E14:P14">
    <cfRule type="cellIs" dxfId="33" priority="4" operator="lessThan">
      <formula>1000</formula>
    </cfRule>
  </conditionalFormatting>
  <conditionalFormatting sqref="E15:P15">
    <cfRule type="cellIs" dxfId="32" priority="3" operator="greaterThan">
      <formula>$E$14</formula>
    </cfRule>
  </conditionalFormatting>
  <conditionalFormatting sqref="E26:P26">
    <cfRule type="cellIs" dxfId="31" priority="2" operator="greaterThan">
      <formula>$E$21</formula>
    </cfRule>
  </conditionalFormatting>
  <conditionalFormatting sqref="E23:P23">
    <cfRule type="cellIs" dxfId="30" priority="1" operator="greaterThan">
      <formula>$E$15</formula>
    </cfRule>
  </conditionalFormatting>
  <dataValidations count="3">
    <dataValidation type="whole" allowBlank="1" showInputMessage="1" showErrorMessage="1" error="期待容量以下の整数値で入力してください" sqref="E26:P26" xr:uid="{FECBCF45-B11B-4C61-92B0-7D3C169C6FA0}">
      <formula1>0</formula1>
      <formula2>E21</formula2>
    </dataValidation>
    <dataValidation type="whole" errorStyle="information" operator="lessThanOrEqual" allowBlank="1" showInputMessage="1" showErrorMessage="1" error="設備容量以下の整数値で入力してください" sqref="E15:P15" xr:uid="{00000000-0002-0000-0200-000001000000}">
      <formula1>E14</formula1>
    </dataValidation>
    <dataValidation type="whole" operator="lessThanOrEqual" allowBlank="1" showInputMessage="1" showErrorMessage="1" sqref="E23:P23" xr:uid="{C9B4AD97-200A-44F0-9BB9-B3EBD9607EE2}">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1" tint="0.499984740745262"/>
    <pageSetUpPr fitToPage="1"/>
  </sheetPr>
  <dimension ref="A1:Q45"/>
  <sheetViews>
    <sheetView zoomScale="70" zoomScaleNormal="70" workbookViewId="0"/>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8" t="s">
        <v>65</v>
      </c>
      <c r="B1" s="38"/>
      <c r="C1" s="38"/>
      <c r="D1" s="38"/>
      <c r="E1" s="38"/>
      <c r="F1" s="39" t="s">
        <v>67</v>
      </c>
      <c r="G1" s="39"/>
      <c r="H1" s="39"/>
      <c r="I1" s="40" t="s">
        <v>66</v>
      </c>
    </row>
    <row r="2" spans="1:17" ht="16.5" x14ac:dyDescent="0.25">
      <c r="A2" s="127" t="s">
        <v>0</v>
      </c>
      <c r="B2" s="128"/>
      <c r="C2" s="7"/>
      <c r="D2" s="7"/>
      <c r="E2" s="7"/>
      <c r="F2" s="7"/>
      <c r="G2" s="7"/>
      <c r="H2" s="7"/>
      <c r="I2" s="7"/>
      <c r="J2" s="7"/>
      <c r="K2" s="7"/>
      <c r="L2" s="7"/>
      <c r="M2" s="7"/>
      <c r="N2" s="7"/>
      <c r="O2" s="7"/>
      <c r="P2" s="7"/>
      <c r="Q2" s="7"/>
    </row>
    <row r="3" spans="1:17" ht="16.5" x14ac:dyDescent="0.25">
      <c r="A3" s="27"/>
      <c r="B3" s="27"/>
      <c r="C3" s="7"/>
      <c r="D3" s="7"/>
      <c r="E3" s="7"/>
      <c r="F3" s="7"/>
      <c r="G3" s="7"/>
      <c r="H3" s="7"/>
      <c r="I3" s="7"/>
      <c r="J3" s="7"/>
      <c r="K3" s="7"/>
      <c r="L3" s="7"/>
      <c r="M3" s="7"/>
      <c r="N3" s="7"/>
      <c r="O3" s="7"/>
      <c r="P3" s="7"/>
      <c r="Q3" s="7"/>
    </row>
    <row r="4" spans="1:17" ht="16.5" x14ac:dyDescent="0.25">
      <c r="A4" s="129" t="s">
        <v>127</v>
      </c>
      <c r="B4" s="129"/>
      <c r="C4" s="129"/>
      <c r="D4" s="129"/>
      <c r="E4" s="129"/>
      <c r="F4" s="129"/>
      <c r="G4" s="129"/>
      <c r="H4" s="129"/>
      <c r="I4" s="129"/>
      <c r="J4" s="129"/>
      <c r="K4" s="129"/>
      <c r="L4" s="129"/>
      <c r="M4" s="129"/>
      <c r="N4" s="129"/>
      <c r="O4" s="129"/>
      <c r="P4" s="129"/>
      <c r="Q4" s="129"/>
    </row>
    <row r="5" spans="1:17" ht="16.5" x14ac:dyDescent="0.25">
      <c r="A5" s="7"/>
      <c r="B5" s="7"/>
      <c r="C5" s="7"/>
      <c r="D5" s="7"/>
      <c r="E5" s="7"/>
      <c r="F5" s="7"/>
      <c r="G5" s="7"/>
      <c r="H5" s="7"/>
      <c r="I5" s="7"/>
      <c r="J5" s="7"/>
      <c r="K5" s="7"/>
      <c r="L5" s="7"/>
      <c r="M5" s="7"/>
      <c r="N5" s="7"/>
      <c r="O5" s="7"/>
      <c r="P5" s="7"/>
      <c r="Q5" s="7"/>
    </row>
    <row r="6" spans="1:17" ht="16.5" x14ac:dyDescent="0.25">
      <c r="A6" s="130" t="s">
        <v>50</v>
      </c>
      <c r="B6" s="130"/>
      <c r="C6" s="130"/>
      <c r="D6" s="130"/>
      <c r="E6" s="130"/>
      <c r="F6" s="130"/>
      <c r="G6" s="130"/>
      <c r="H6" s="130"/>
      <c r="I6" s="130"/>
      <c r="J6" s="130"/>
      <c r="K6" s="130"/>
      <c r="L6" s="130"/>
      <c r="M6" s="130"/>
      <c r="N6" s="130"/>
      <c r="O6" s="130"/>
      <c r="P6" s="130"/>
      <c r="Q6" s="130"/>
    </row>
    <row r="7" spans="1:17" ht="16.5" x14ac:dyDescent="0.25">
      <c r="C7" s="7"/>
      <c r="D7" s="7"/>
      <c r="E7" s="7"/>
      <c r="F7" s="7"/>
      <c r="G7" s="7"/>
      <c r="H7" s="7"/>
      <c r="I7" s="7"/>
      <c r="J7" s="7"/>
      <c r="K7" s="7"/>
      <c r="L7" s="7"/>
      <c r="M7" s="7"/>
      <c r="N7" s="7"/>
      <c r="O7" s="7"/>
      <c r="P7" s="7"/>
      <c r="Q7" s="7"/>
    </row>
    <row r="8" spans="1:17" ht="16.5" x14ac:dyDescent="0.25">
      <c r="A8" s="28"/>
      <c r="B8" s="28"/>
      <c r="C8" s="28"/>
      <c r="D8" s="28"/>
      <c r="E8" s="28"/>
      <c r="F8" s="28"/>
      <c r="G8" s="28"/>
      <c r="H8" s="28"/>
      <c r="I8" s="28"/>
      <c r="J8" s="28"/>
      <c r="K8" s="28"/>
      <c r="L8" s="28"/>
      <c r="M8" s="144" t="str">
        <f>'記載例(合計)'!M11</f>
        <v>&lt;会社名：広域エネルギー株式会社&gt;</v>
      </c>
      <c r="N8" s="144"/>
      <c r="O8" s="144"/>
      <c r="P8" s="144"/>
      <c r="Q8" s="144"/>
    </row>
    <row r="9" spans="1:17" ht="24" customHeight="1" x14ac:dyDescent="0.25">
      <c r="A9" s="105" t="s">
        <v>1</v>
      </c>
      <c r="B9" s="105"/>
      <c r="C9" s="105"/>
      <c r="D9" s="105"/>
      <c r="E9" s="132" t="s">
        <v>24</v>
      </c>
      <c r="F9" s="133"/>
      <c r="G9" s="133"/>
      <c r="H9" s="133"/>
      <c r="I9" s="133"/>
      <c r="J9" s="133"/>
      <c r="K9" s="133"/>
      <c r="L9" s="133"/>
      <c r="M9" s="133"/>
      <c r="N9" s="133"/>
      <c r="O9" s="133"/>
      <c r="P9" s="134"/>
      <c r="Q9" s="37" t="s">
        <v>2</v>
      </c>
    </row>
    <row r="10" spans="1:17" ht="24" customHeight="1" x14ac:dyDescent="0.25">
      <c r="A10" s="105" t="s">
        <v>3</v>
      </c>
      <c r="B10" s="105"/>
      <c r="C10" s="105"/>
      <c r="D10" s="105"/>
      <c r="E10" s="141">
        <f>'記載例(合計)'!E13</f>
        <v>9601</v>
      </c>
      <c r="F10" s="142"/>
      <c r="G10" s="142"/>
      <c r="H10" s="142"/>
      <c r="I10" s="142"/>
      <c r="J10" s="142"/>
      <c r="K10" s="142"/>
      <c r="L10" s="142"/>
      <c r="M10" s="142"/>
      <c r="N10" s="142"/>
      <c r="O10" s="142"/>
      <c r="P10" s="143"/>
      <c r="Q10" s="5"/>
    </row>
    <row r="11" spans="1:17" ht="30" customHeight="1" x14ac:dyDescent="0.25">
      <c r="A11" s="123" t="s">
        <v>4</v>
      </c>
      <c r="B11" s="123"/>
      <c r="C11" s="123"/>
      <c r="D11" s="123"/>
      <c r="E11" s="124" t="str">
        <f>'記載例(合計)'!E14</f>
        <v>変動電源（アグリゲート）</v>
      </c>
      <c r="F11" s="125"/>
      <c r="G11" s="125"/>
      <c r="H11" s="125"/>
      <c r="I11" s="125"/>
      <c r="J11" s="125"/>
      <c r="K11" s="125"/>
      <c r="L11" s="125"/>
      <c r="M11" s="125"/>
      <c r="N11" s="125"/>
      <c r="O11" s="125"/>
      <c r="P11" s="126"/>
      <c r="Q11" s="5"/>
    </row>
    <row r="12" spans="1:17" ht="24" customHeight="1" x14ac:dyDescent="0.25">
      <c r="A12" s="105" t="s">
        <v>5</v>
      </c>
      <c r="B12" s="105"/>
      <c r="C12" s="105"/>
      <c r="D12" s="105"/>
      <c r="E12" s="124" t="s">
        <v>51</v>
      </c>
      <c r="F12" s="125"/>
      <c r="G12" s="125"/>
      <c r="H12" s="125"/>
      <c r="I12" s="125"/>
      <c r="J12" s="125"/>
      <c r="K12" s="125"/>
      <c r="L12" s="125"/>
      <c r="M12" s="125"/>
      <c r="N12" s="125"/>
      <c r="O12" s="125"/>
      <c r="P12" s="126"/>
      <c r="Q12" s="5"/>
    </row>
    <row r="13" spans="1:17" ht="24" customHeight="1" x14ac:dyDescent="0.25">
      <c r="A13" s="105" t="s">
        <v>6</v>
      </c>
      <c r="B13" s="105"/>
      <c r="C13" s="105"/>
      <c r="D13" s="105"/>
      <c r="E13" s="124" t="str">
        <f>'記載例(合計)'!E16</f>
        <v>東北</v>
      </c>
      <c r="F13" s="125"/>
      <c r="G13" s="125"/>
      <c r="H13" s="125"/>
      <c r="I13" s="125"/>
      <c r="J13" s="125"/>
      <c r="K13" s="125"/>
      <c r="L13" s="125"/>
      <c r="M13" s="125"/>
      <c r="N13" s="125"/>
      <c r="O13" s="125"/>
      <c r="P13" s="126"/>
      <c r="Q13" s="5"/>
    </row>
    <row r="14" spans="1:17" ht="24" customHeight="1" x14ac:dyDescent="0.25">
      <c r="A14" s="105" t="s">
        <v>7</v>
      </c>
      <c r="B14" s="105"/>
      <c r="C14" s="105"/>
      <c r="D14" s="105"/>
      <c r="E14" s="138">
        <v>10000</v>
      </c>
      <c r="F14" s="139"/>
      <c r="G14" s="139"/>
      <c r="H14" s="139"/>
      <c r="I14" s="139"/>
      <c r="J14" s="139"/>
      <c r="K14" s="139"/>
      <c r="L14" s="139"/>
      <c r="M14" s="139"/>
      <c r="N14" s="139"/>
      <c r="O14" s="139"/>
      <c r="P14" s="140"/>
      <c r="Q14" s="23" t="s">
        <v>23</v>
      </c>
    </row>
    <row r="15" spans="1:17" ht="24" customHeight="1" x14ac:dyDescent="0.25">
      <c r="A15" s="105" t="s">
        <v>40</v>
      </c>
      <c r="B15" s="105"/>
      <c r="C15" s="105"/>
      <c r="D15" s="105"/>
      <c r="E15" s="138">
        <v>10000</v>
      </c>
      <c r="F15" s="139"/>
      <c r="G15" s="139"/>
      <c r="H15" s="139"/>
      <c r="I15" s="139"/>
      <c r="J15" s="139"/>
      <c r="K15" s="139"/>
      <c r="L15" s="139"/>
      <c r="M15" s="139"/>
      <c r="N15" s="139"/>
      <c r="O15" s="139"/>
      <c r="P15" s="140"/>
      <c r="Q15" s="23" t="s">
        <v>23</v>
      </c>
    </row>
    <row r="16" spans="1:17" ht="24" customHeight="1" x14ac:dyDescent="0.25">
      <c r="A16" s="105" t="s">
        <v>81</v>
      </c>
      <c r="B16" s="105"/>
      <c r="C16" s="105"/>
      <c r="D16" s="105"/>
      <c r="E16" s="135">
        <f>'計算用(記載例水力)'!B83</f>
        <v>0.55924081877431631</v>
      </c>
      <c r="F16" s="136"/>
      <c r="G16" s="136"/>
      <c r="H16" s="136"/>
      <c r="I16" s="136"/>
      <c r="J16" s="136"/>
      <c r="K16" s="136"/>
      <c r="L16" s="136"/>
      <c r="M16" s="136"/>
      <c r="N16" s="136"/>
      <c r="O16" s="136"/>
      <c r="P16" s="137"/>
      <c r="Q16" s="23" t="s">
        <v>82</v>
      </c>
    </row>
    <row r="17" spans="1:17" ht="24" customHeight="1" x14ac:dyDescent="0.25">
      <c r="A17" s="105" t="s">
        <v>80</v>
      </c>
      <c r="B17" s="105"/>
      <c r="C17" s="105"/>
      <c r="D17" s="105"/>
      <c r="E17" s="43" t="s">
        <v>11</v>
      </c>
      <c r="F17" s="43" t="s">
        <v>12</v>
      </c>
      <c r="G17" s="43" t="s">
        <v>13</v>
      </c>
      <c r="H17" s="43" t="s">
        <v>14</v>
      </c>
      <c r="I17" s="43" t="s">
        <v>15</v>
      </c>
      <c r="J17" s="43" t="s">
        <v>16</v>
      </c>
      <c r="K17" s="43" t="s">
        <v>17</v>
      </c>
      <c r="L17" s="43" t="s">
        <v>18</v>
      </c>
      <c r="M17" s="43" t="s">
        <v>19</v>
      </c>
      <c r="N17" s="43" t="s">
        <v>20</v>
      </c>
      <c r="O17" s="43" t="s">
        <v>21</v>
      </c>
      <c r="P17" s="43" t="s">
        <v>22</v>
      </c>
      <c r="Q17" s="5"/>
    </row>
    <row r="18" spans="1:17" ht="24" customHeight="1" x14ac:dyDescent="0.25">
      <c r="A18" s="105"/>
      <c r="B18" s="105"/>
      <c r="C18" s="105"/>
      <c r="D18" s="105"/>
      <c r="E18" s="44">
        <f>'計算用(記載例水力)'!N20</f>
        <v>0.70482068201940551</v>
      </c>
      <c r="F18" s="44">
        <f>'計算用(記載例水力)'!N21</f>
        <v>0.65908775496155614</v>
      </c>
      <c r="G18" s="44">
        <f>'計算用(記載例水力)'!N22</f>
        <v>0.48713728553811225</v>
      </c>
      <c r="H18" s="44">
        <f>'計算用(記載例水力)'!N23</f>
        <v>0.46969634753322953</v>
      </c>
      <c r="I18" s="44">
        <f>'計算用(記載例水力)'!N24</f>
        <v>0.40419009682762352</v>
      </c>
      <c r="J18" s="44">
        <f>'計算用(記載例水力)'!N25</f>
        <v>0.37465181585234336</v>
      </c>
      <c r="K18" s="44">
        <f>'計算用(記載例水力)'!N26</f>
        <v>0.29963769984547178</v>
      </c>
      <c r="L18" s="44">
        <f>'計算用(記載例水力)'!N27</f>
        <v>0.41883075208799569</v>
      </c>
      <c r="M18" s="44">
        <f>'計算用(記載例水力)'!N28</f>
        <v>0.49093173382377936</v>
      </c>
      <c r="N18" s="44">
        <f>'計算用(記載例水力)'!N29</f>
        <v>0.39448222360279861</v>
      </c>
      <c r="O18" s="44">
        <f>'計算用(記載例水力)'!N30</f>
        <v>0.40970685192297923</v>
      </c>
      <c r="P18" s="44">
        <f>'計算用(記載例水力)'!N31</f>
        <v>0.53515902560525719</v>
      </c>
      <c r="Q18" s="23" t="s">
        <v>82</v>
      </c>
    </row>
    <row r="19" spans="1:17" ht="24" customHeight="1" x14ac:dyDescent="0.25">
      <c r="A19" s="105" t="s">
        <v>8</v>
      </c>
      <c r="B19" s="105"/>
      <c r="C19" s="105"/>
      <c r="D19" s="105"/>
      <c r="E19" s="43" t="s">
        <v>11</v>
      </c>
      <c r="F19" s="43" t="s">
        <v>12</v>
      </c>
      <c r="G19" s="43" t="s">
        <v>13</v>
      </c>
      <c r="H19" s="43" t="s">
        <v>14</v>
      </c>
      <c r="I19" s="43" t="s">
        <v>15</v>
      </c>
      <c r="J19" s="43" t="s">
        <v>16</v>
      </c>
      <c r="K19" s="43" t="s">
        <v>17</v>
      </c>
      <c r="L19" s="43" t="s">
        <v>18</v>
      </c>
      <c r="M19" s="43" t="s">
        <v>19</v>
      </c>
      <c r="N19" s="43" t="s">
        <v>20</v>
      </c>
      <c r="O19" s="43" t="s">
        <v>21</v>
      </c>
      <c r="P19" s="43" t="s">
        <v>22</v>
      </c>
      <c r="Q19" s="5"/>
    </row>
    <row r="20" spans="1:17" ht="24" customHeight="1" x14ac:dyDescent="0.25">
      <c r="A20" s="105"/>
      <c r="B20" s="105"/>
      <c r="C20" s="105"/>
      <c r="D20" s="105"/>
      <c r="E20" s="34">
        <f>'計算用(記載例水力)'!N34</f>
        <v>7048.2068201940547</v>
      </c>
      <c r="F20" s="34">
        <f>'計算用(記載例水力)'!N35</f>
        <v>6590.8775496155613</v>
      </c>
      <c r="G20" s="34">
        <f>'計算用(記載例水力)'!N36</f>
        <v>4871.3728553811225</v>
      </c>
      <c r="H20" s="34">
        <f>'計算用(記載例水力)'!N37</f>
        <v>4696.9634753322953</v>
      </c>
      <c r="I20" s="34">
        <f>'計算用(記載例水力)'!N38</f>
        <v>4041.9009682762353</v>
      </c>
      <c r="J20" s="34">
        <f>'計算用(記載例水力)'!N39</f>
        <v>3746.5181585234336</v>
      </c>
      <c r="K20" s="34">
        <f>'計算用(記載例水力)'!N40</f>
        <v>2996.376998454718</v>
      </c>
      <c r="L20" s="34">
        <f>'計算用(記載例水力)'!N41</f>
        <v>4188.3075208799573</v>
      </c>
      <c r="M20" s="34">
        <f>'計算用(記載例水力)'!N42</f>
        <v>4909.3173382377936</v>
      </c>
      <c r="N20" s="34">
        <f>'計算用(記載例水力)'!N43</f>
        <v>3944.822236027986</v>
      </c>
      <c r="O20" s="34">
        <f>'計算用(記載例水力)'!N44</f>
        <v>4097.0685192297924</v>
      </c>
      <c r="P20" s="34">
        <f>'計算用(記載例水力)'!N45</f>
        <v>5351.5902560525719</v>
      </c>
      <c r="Q20" s="23" t="s">
        <v>23</v>
      </c>
    </row>
    <row r="21" spans="1:17" ht="24" customHeight="1" x14ac:dyDescent="0.25">
      <c r="A21" s="105" t="s">
        <v>9</v>
      </c>
      <c r="B21" s="105"/>
      <c r="C21" s="105"/>
      <c r="D21" s="105"/>
      <c r="E21" s="112">
        <f>ROUND('計算用(記載例水力)'!B81,0)</f>
        <v>5592</v>
      </c>
      <c r="F21" s="113"/>
      <c r="G21" s="113"/>
      <c r="H21" s="113"/>
      <c r="I21" s="113"/>
      <c r="J21" s="113"/>
      <c r="K21" s="113"/>
      <c r="L21" s="113"/>
      <c r="M21" s="113"/>
      <c r="N21" s="113"/>
      <c r="O21" s="113"/>
      <c r="P21" s="114"/>
      <c r="Q21" s="23" t="s">
        <v>23</v>
      </c>
    </row>
    <row r="22" spans="1:17" ht="24" customHeight="1" x14ac:dyDescent="0.25">
      <c r="A22" s="115" t="s">
        <v>120</v>
      </c>
      <c r="B22" s="116"/>
      <c r="C22" s="116"/>
      <c r="D22" s="116"/>
      <c r="E22" s="43" t="s">
        <v>11</v>
      </c>
      <c r="F22" s="43" t="s">
        <v>12</v>
      </c>
      <c r="G22" s="43" t="s">
        <v>13</v>
      </c>
      <c r="H22" s="43" t="s">
        <v>14</v>
      </c>
      <c r="I22" s="43" t="s">
        <v>15</v>
      </c>
      <c r="J22" s="43" t="s">
        <v>16</v>
      </c>
      <c r="K22" s="43" t="s">
        <v>17</v>
      </c>
      <c r="L22" s="43" t="s">
        <v>18</v>
      </c>
      <c r="M22" s="43" t="s">
        <v>19</v>
      </c>
      <c r="N22" s="43" t="s">
        <v>20</v>
      </c>
      <c r="O22" s="43" t="s">
        <v>21</v>
      </c>
      <c r="P22" s="43" t="s">
        <v>22</v>
      </c>
      <c r="Q22" s="5"/>
    </row>
    <row r="23" spans="1:17" ht="24" customHeight="1" x14ac:dyDescent="0.25">
      <c r="A23" s="116"/>
      <c r="B23" s="116"/>
      <c r="C23" s="116"/>
      <c r="D23" s="116"/>
      <c r="E23" s="82">
        <v>1000</v>
      </c>
      <c r="F23" s="82">
        <v>1000</v>
      </c>
      <c r="G23" s="82">
        <v>1000</v>
      </c>
      <c r="H23" s="82">
        <v>1000</v>
      </c>
      <c r="I23" s="82">
        <v>1000</v>
      </c>
      <c r="J23" s="82">
        <v>1000</v>
      </c>
      <c r="K23" s="82">
        <v>1000</v>
      </c>
      <c r="L23" s="82">
        <v>1000</v>
      </c>
      <c r="M23" s="82">
        <v>1000</v>
      </c>
      <c r="N23" s="82">
        <v>1000</v>
      </c>
      <c r="O23" s="82">
        <v>1000</v>
      </c>
      <c r="P23" s="82">
        <v>1000</v>
      </c>
      <c r="Q23" s="23" t="s">
        <v>23</v>
      </c>
    </row>
    <row r="24" spans="1:17" ht="24" customHeight="1" x14ac:dyDescent="0.25">
      <c r="A24" s="123" t="s">
        <v>83</v>
      </c>
      <c r="B24" s="105"/>
      <c r="C24" s="105"/>
      <c r="D24" s="105"/>
      <c r="E24" s="43" t="s">
        <v>11</v>
      </c>
      <c r="F24" s="43" t="s">
        <v>12</v>
      </c>
      <c r="G24" s="43" t="s">
        <v>13</v>
      </c>
      <c r="H24" s="43" t="s">
        <v>14</v>
      </c>
      <c r="I24" s="43" t="s">
        <v>15</v>
      </c>
      <c r="J24" s="43" t="s">
        <v>16</v>
      </c>
      <c r="K24" s="43" t="s">
        <v>17</v>
      </c>
      <c r="L24" s="43" t="s">
        <v>18</v>
      </c>
      <c r="M24" s="43" t="s">
        <v>19</v>
      </c>
      <c r="N24" s="43" t="s">
        <v>20</v>
      </c>
      <c r="O24" s="43" t="s">
        <v>21</v>
      </c>
      <c r="P24" s="43" t="s">
        <v>22</v>
      </c>
      <c r="Q24" s="5"/>
    </row>
    <row r="25" spans="1:17" ht="24" customHeight="1" x14ac:dyDescent="0.25">
      <c r="A25" s="105"/>
      <c r="B25" s="105"/>
      <c r="C25" s="105"/>
      <c r="D25" s="105"/>
      <c r="E25" s="34">
        <f>ROUND('計算用(記載例水力)'!AD34,0)</f>
        <v>705</v>
      </c>
      <c r="F25" s="34">
        <f>ROUND('計算用(記載例水力)'!AD35,0)</f>
        <v>659</v>
      </c>
      <c r="G25" s="34">
        <f>ROUND('計算用(記載例水力)'!AD36,0)</f>
        <v>487</v>
      </c>
      <c r="H25" s="34">
        <f>ROUND('計算用(記載例水力)'!AD37,0)</f>
        <v>470</v>
      </c>
      <c r="I25" s="34">
        <f>ROUND('計算用(記載例水力)'!AD38,0)</f>
        <v>404</v>
      </c>
      <c r="J25" s="34">
        <f>ROUND('計算用(記載例水力)'!AD39,0)</f>
        <v>375</v>
      </c>
      <c r="K25" s="34">
        <f>ROUND('計算用(記載例水力)'!AD40,0)</f>
        <v>300</v>
      </c>
      <c r="L25" s="34">
        <f>ROUND('計算用(記載例水力)'!AD41,0)</f>
        <v>419</v>
      </c>
      <c r="M25" s="34">
        <f>ROUND('計算用(記載例水力)'!AD42,0)</f>
        <v>491</v>
      </c>
      <c r="N25" s="34">
        <f>ROUND('計算用(記載例水力)'!AD43,0)</f>
        <v>394</v>
      </c>
      <c r="O25" s="34">
        <f>ROUND('計算用(記載例水力)'!AD44,0)</f>
        <v>410</v>
      </c>
      <c r="P25" s="34">
        <f>ROUND('計算用(記載例水力)'!AD45,0)</f>
        <v>535</v>
      </c>
      <c r="Q25" s="23" t="s">
        <v>23</v>
      </c>
    </row>
    <row r="26" spans="1:17" ht="24" customHeight="1" x14ac:dyDescent="0.25">
      <c r="A26" s="105" t="s">
        <v>10</v>
      </c>
      <c r="B26" s="105"/>
      <c r="C26" s="105"/>
      <c r="D26" s="105"/>
      <c r="E26" s="106">
        <f>ROUND('計算用(記載例水力)'!R81,0)</f>
        <v>559</v>
      </c>
      <c r="F26" s="107"/>
      <c r="G26" s="107"/>
      <c r="H26" s="107"/>
      <c r="I26" s="107"/>
      <c r="J26" s="107"/>
      <c r="K26" s="107"/>
      <c r="L26" s="107"/>
      <c r="M26" s="107"/>
      <c r="N26" s="107"/>
      <c r="O26" s="107"/>
      <c r="P26" s="108"/>
      <c r="Q26" s="23" t="s">
        <v>23</v>
      </c>
    </row>
    <row r="27" spans="1:17" x14ac:dyDescent="0.25">
      <c r="A27" s="1" t="s">
        <v>25</v>
      </c>
    </row>
    <row r="28" spans="1:17" x14ac:dyDescent="0.25">
      <c r="A28" s="1" t="s">
        <v>128</v>
      </c>
      <c r="B28" s="35"/>
      <c r="C28" s="35"/>
      <c r="D28" s="35"/>
      <c r="E28" s="35"/>
      <c r="F28" s="35"/>
    </row>
    <row r="29" spans="1:17" x14ac:dyDescent="0.25">
      <c r="A29" s="35"/>
      <c r="B29" s="35" t="s">
        <v>71</v>
      </c>
      <c r="C29" s="35"/>
      <c r="D29" s="35"/>
      <c r="E29" s="35"/>
      <c r="F29" s="35"/>
    </row>
    <row r="30" spans="1:17" x14ac:dyDescent="0.25">
      <c r="A30" s="35"/>
      <c r="B30" s="35" t="s">
        <v>58</v>
      </c>
      <c r="C30" s="35"/>
      <c r="D30" s="35"/>
      <c r="E30" s="35"/>
      <c r="F30" s="35"/>
    </row>
    <row r="31" spans="1:17" x14ac:dyDescent="0.25">
      <c r="A31" s="35"/>
      <c r="B31" s="35" t="s">
        <v>59</v>
      </c>
      <c r="C31" s="35"/>
      <c r="D31" s="35"/>
      <c r="E31" s="35"/>
      <c r="F31" s="35"/>
    </row>
    <row r="32" spans="1:17" x14ac:dyDescent="0.25">
      <c r="A32" s="35"/>
      <c r="B32" s="35" t="s">
        <v>72</v>
      </c>
      <c r="C32" s="35"/>
      <c r="D32" s="35"/>
      <c r="E32" s="35"/>
      <c r="F32" s="35"/>
    </row>
    <row r="33" spans="1:6" x14ac:dyDescent="0.25">
      <c r="A33" s="35"/>
      <c r="B33" s="35" t="s">
        <v>60</v>
      </c>
      <c r="C33" s="35"/>
      <c r="D33" s="35"/>
      <c r="E33" s="35"/>
      <c r="F33" s="35"/>
    </row>
    <row r="34" spans="1:6" x14ac:dyDescent="0.25">
      <c r="A34" s="35"/>
      <c r="B34" s="35" t="s">
        <v>61</v>
      </c>
      <c r="C34" s="35"/>
      <c r="D34" s="35"/>
      <c r="E34" s="35"/>
      <c r="F34" s="35"/>
    </row>
    <row r="35" spans="1:6" x14ac:dyDescent="0.25">
      <c r="A35" s="35"/>
      <c r="B35" s="35" t="s">
        <v>125</v>
      </c>
      <c r="C35" s="35"/>
      <c r="D35" s="35"/>
      <c r="E35" s="35"/>
      <c r="F35" s="35"/>
    </row>
    <row r="36" spans="1:6" x14ac:dyDescent="0.25">
      <c r="A36" s="35"/>
      <c r="B36" s="35" t="s">
        <v>99</v>
      </c>
      <c r="C36" s="35"/>
      <c r="D36" s="35"/>
      <c r="E36" s="35"/>
      <c r="F36" s="35"/>
    </row>
    <row r="37" spans="1:6" x14ac:dyDescent="0.25">
      <c r="A37" s="35"/>
      <c r="B37" s="35" t="s">
        <v>75</v>
      </c>
      <c r="C37" s="35"/>
      <c r="D37" s="35"/>
      <c r="E37" s="35"/>
      <c r="F37" s="35"/>
    </row>
    <row r="38" spans="1:6" x14ac:dyDescent="0.25">
      <c r="A38" s="35"/>
      <c r="B38" s="35" t="s">
        <v>73</v>
      </c>
      <c r="C38" s="35"/>
      <c r="D38" s="35"/>
      <c r="E38" s="35"/>
      <c r="F38" s="35"/>
    </row>
    <row r="39" spans="1:6" x14ac:dyDescent="0.25">
      <c r="A39" s="35"/>
      <c r="B39" s="35"/>
      <c r="C39" s="35"/>
      <c r="D39" s="35"/>
      <c r="E39" s="35"/>
      <c r="F39" s="35"/>
    </row>
    <row r="40" spans="1:6" x14ac:dyDescent="0.25">
      <c r="A40" s="1" t="s">
        <v>129</v>
      </c>
      <c r="B40" s="35"/>
      <c r="C40" s="35"/>
      <c r="D40" s="35"/>
      <c r="E40" s="35"/>
      <c r="F40" s="35"/>
    </row>
    <row r="41" spans="1:6" x14ac:dyDescent="0.25">
      <c r="A41" s="35"/>
      <c r="B41" s="35" t="s">
        <v>100</v>
      </c>
      <c r="C41" s="35"/>
      <c r="D41" s="35"/>
      <c r="E41" s="35"/>
      <c r="F41" s="35"/>
    </row>
    <row r="42" spans="1:6" x14ac:dyDescent="0.25">
      <c r="A42" s="35"/>
      <c r="B42" s="35" t="s">
        <v>101</v>
      </c>
      <c r="C42" s="35"/>
      <c r="D42" s="35"/>
      <c r="E42" s="35"/>
      <c r="F42" s="35"/>
    </row>
    <row r="43" spans="1:6" x14ac:dyDescent="0.25">
      <c r="A43" s="35"/>
      <c r="B43" s="35" t="s">
        <v>102</v>
      </c>
      <c r="C43" s="35"/>
      <c r="D43" s="35"/>
      <c r="E43" s="35"/>
      <c r="F43" s="35"/>
    </row>
    <row r="44" spans="1:6" x14ac:dyDescent="0.25">
      <c r="A44" s="35"/>
      <c r="B44" s="35"/>
      <c r="C44" s="35"/>
      <c r="D44" s="35"/>
      <c r="E44" s="35"/>
      <c r="F44" s="35"/>
    </row>
    <row r="45" spans="1:6" x14ac:dyDescent="0.25">
      <c r="A45" s="35"/>
      <c r="B45" s="35"/>
      <c r="C45" s="35"/>
      <c r="D45" s="35"/>
      <c r="E45" s="35"/>
      <c r="F45" s="35"/>
    </row>
  </sheetData>
  <sheetProtection algorithmName="SHA-512" hashValue="boqfCH2IVvHNmgWGNzZ2WwYT29iUeplQ9httGRy4n0l0srTpzu8wJqMavZ0CJL6PKuSCBGitJWheGG/d4UMMAg==" saltValue="fmidKSQ50zVqWnDSbmdVgg==" spinCount="100000" sheet="1" objects="1" scenarios="1"/>
  <dataConsolidate/>
  <mergeCells count="28">
    <mergeCell ref="A2:B2"/>
    <mergeCell ref="A4:Q4"/>
    <mergeCell ref="A6:Q6"/>
    <mergeCell ref="M8:Q8"/>
    <mergeCell ref="A9:D9"/>
    <mergeCell ref="E9:P9"/>
    <mergeCell ref="A10:D10"/>
    <mergeCell ref="E10:P10"/>
    <mergeCell ref="A11:D11"/>
    <mergeCell ref="E11:P11"/>
    <mergeCell ref="A12:D12"/>
    <mergeCell ref="E12:P12"/>
    <mergeCell ref="A13:D13"/>
    <mergeCell ref="E13:P13"/>
    <mergeCell ref="A14:D14"/>
    <mergeCell ref="E14:P14"/>
    <mergeCell ref="A15:D15"/>
    <mergeCell ref="E15:P15"/>
    <mergeCell ref="A26:D26"/>
    <mergeCell ref="E26:P26"/>
    <mergeCell ref="A16:D16"/>
    <mergeCell ref="E16:P16"/>
    <mergeCell ref="A19:D20"/>
    <mergeCell ref="A21:D21"/>
    <mergeCell ref="E21:P21"/>
    <mergeCell ref="A22:D23"/>
    <mergeCell ref="A17:D18"/>
    <mergeCell ref="A24:D25"/>
  </mergeCells>
  <phoneticPr fontId="2"/>
  <conditionalFormatting sqref="E14:P14">
    <cfRule type="cellIs" dxfId="29" priority="4" operator="lessThan">
      <formula>1000</formula>
    </cfRule>
  </conditionalFormatting>
  <conditionalFormatting sqref="E15:P15">
    <cfRule type="cellIs" dxfId="28" priority="3" operator="greaterThan">
      <formula>$E$14</formula>
    </cfRule>
  </conditionalFormatting>
  <conditionalFormatting sqref="E26:P26">
    <cfRule type="cellIs" dxfId="27" priority="2" operator="greaterThan">
      <formula>$E$21</formula>
    </cfRule>
  </conditionalFormatting>
  <conditionalFormatting sqref="E23:P23">
    <cfRule type="cellIs" dxfId="26" priority="1" operator="greaterThan">
      <formula>$E$15</formula>
    </cfRule>
  </conditionalFormatting>
  <dataValidations count="3">
    <dataValidation type="whole" allowBlank="1" showInputMessage="1" showErrorMessage="1" error="期待容量以下の整数値で入力してください" sqref="E26:P26" xr:uid="{3C9E1A12-A0F5-4BFD-9AE4-F824C68E4364}">
      <formula1>0</formula1>
      <formula2>E21</formula2>
    </dataValidation>
    <dataValidation type="whole" errorStyle="information" operator="lessThanOrEqual" allowBlank="1" showInputMessage="1" showErrorMessage="1" error="設備容量以下の整数値で入力してください" sqref="E15:P15" xr:uid="{00000000-0002-0000-0300-000001000000}">
      <formula1>E14</formula1>
    </dataValidation>
    <dataValidation type="whole" operator="lessThanOrEqual" allowBlank="1" showInputMessage="1" showErrorMessage="1" sqref="E23:P23" xr:uid="{303A75F5-27FB-4713-A953-FD6FBC679573}">
      <formula1>$E$15</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Q40"/>
  <sheetViews>
    <sheetView tabSelected="1" zoomScale="70" zoomScaleNormal="70" workbookViewId="0"/>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8" t="s">
        <v>65</v>
      </c>
      <c r="B1" s="38"/>
      <c r="C1" s="38"/>
      <c r="D1" s="38"/>
      <c r="E1" s="38"/>
      <c r="F1" s="39" t="s">
        <v>67</v>
      </c>
      <c r="G1" s="39"/>
      <c r="H1" s="39"/>
      <c r="I1" s="40" t="s">
        <v>66</v>
      </c>
    </row>
    <row r="2" spans="1:17" ht="16.5" x14ac:dyDescent="0.25">
      <c r="A2" s="127" t="s">
        <v>0</v>
      </c>
      <c r="B2" s="128"/>
      <c r="C2" s="7"/>
      <c r="D2" s="7"/>
      <c r="E2" s="7"/>
      <c r="F2" s="7"/>
      <c r="G2" s="7"/>
      <c r="H2" s="7"/>
      <c r="I2" s="7"/>
      <c r="J2" s="7"/>
      <c r="K2" s="7"/>
      <c r="L2" s="7"/>
      <c r="M2" s="7"/>
      <c r="N2" s="7"/>
      <c r="O2" s="7"/>
      <c r="P2" s="7"/>
      <c r="Q2" s="7"/>
    </row>
    <row r="3" spans="1:17" ht="16.5" x14ac:dyDescent="0.25">
      <c r="A3" s="27"/>
      <c r="B3" s="27"/>
      <c r="C3" s="7"/>
      <c r="D3" s="7"/>
      <c r="E3" s="7"/>
      <c r="F3" s="7"/>
      <c r="G3" s="7"/>
      <c r="H3" s="7"/>
      <c r="I3" s="7"/>
      <c r="J3" s="7"/>
      <c r="K3" s="7"/>
      <c r="L3" s="7"/>
      <c r="M3" s="7"/>
      <c r="N3" s="7"/>
      <c r="O3" s="7"/>
      <c r="P3" s="7"/>
      <c r="Q3" s="7"/>
    </row>
    <row r="4" spans="1:17" ht="16.5" x14ac:dyDescent="0.25">
      <c r="A4" s="129" t="s">
        <v>127</v>
      </c>
      <c r="B4" s="129"/>
      <c r="C4" s="129"/>
      <c r="D4" s="129"/>
      <c r="E4" s="129"/>
      <c r="F4" s="129"/>
      <c r="G4" s="129"/>
      <c r="H4" s="129"/>
      <c r="I4" s="129"/>
      <c r="J4" s="129"/>
      <c r="K4" s="129"/>
      <c r="L4" s="129"/>
      <c r="M4" s="129"/>
      <c r="N4" s="129"/>
      <c r="O4" s="129"/>
      <c r="P4" s="129"/>
      <c r="Q4" s="129"/>
    </row>
    <row r="5" spans="1:17" ht="16.5" x14ac:dyDescent="0.25">
      <c r="A5" s="7"/>
      <c r="B5" s="7"/>
      <c r="C5" s="7"/>
      <c r="D5" s="7"/>
      <c r="E5" s="7"/>
      <c r="F5" s="7"/>
      <c r="G5" s="7"/>
      <c r="H5" s="7"/>
      <c r="I5" s="7"/>
      <c r="J5" s="7"/>
      <c r="K5" s="7"/>
      <c r="L5" s="7"/>
      <c r="M5" s="7"/>
      <c r="N5" s="7"/>
      <c r="O5" s="7"/>
      <c r="P5" s="7"/>
      <c r="Q5" s="7"/>
    </row>
    <row r="6" spans="1:17" ht="16.5" x14ac:dyDescent="0.25">
      <c r="A6" s="130" t="s">
        <v>50</v>
      </c>
      <c r="B6" s="130"/>
      <c r="C6" s="130"/>
      <c r="D6" s="130"/>
      <c r="E6" s="130"/>
      <c r="F6" s="130"/>
      <c r="G6" s="130"/>
      <c r="H6" s="130"/>
      <c r="I6" s="130"/>
      <c r="J6" s="130"/>
      <c r="K6" s="130"/>
      <c r="L6" s="130"/>
      <c r="M6" s="130"/>
      <c r="N6" s="130"/>
      <c r="O6" s="130"/>
      <c r="P6" s="130"/>
      <c r="Q6" s="130"/>
    </row>
    <row r="7" spans="1:17" ht="16.5" x14ac:dyDescent="0.25">
      <c r="A7" s="50"/>
      <c r="B7" s="50"/>
      <c r="C7" s="50"/>
      <c r="D7" s="50"/>
      <c r="E7" s="50"/>
      <c r="F7" s="50"/>
      <c r="G7" s="50"/>
      <c r="H7" s="50"/>
      <c r="I7" s="50"/>
      <c r="J7" s="50"/>
      <c r="K7" s="50"/>
      <c r="L7" s="50"/>
      <c r="M7" s="50"/>
      <c r="N7" s="50"/>
      <c r="O7" s="50"/>
      <c r="P7" s="50"/>
      <c r="Q7" s="50"/>
    </row>
    <row r="8" spans="1:17" ht="16.5" x14ac:dyDescent="0.25">
      <c r="A8" s="51" t="s">
        <v>105</v>
      </c>
      <c r="B8" s="50"/>
      <c r="C8" s="50"/>
      <c r="D8" s="50"/>
      <c r="E8" s="50"/>
      <c r="F8" s="50"/>
      <c r="G8" s="50"/>
      <c r="H8" s="50"/>
      <c r="I8" s="50"/>
      <c r="J8" s="50"/>
      <c r="K8" s="50"/>
      <c r="L8" s="50"/>
      <c r="M8" s="50"/>
      <c r="N8" s="50"/>
      <c r="O8" s="50"/>
      <c r="P8" s="50"/>
      <c r="Q8" s="50"/>
    </row>
    <row r="9" spans="1:17" ht="16.5" x14ac:dyDescent="0.25">
      <c r="A9" s="50"/>
      <c r="B9" s="51" t="s">
        <v>106</v>
      </c>
      <c r="C9" s="50"/>
      <c r="D9" s="50"/>
      <c r="E9" s="50"/>
      <c r="F9" s="50"/>
      <c r="G9" s="50"/>
      <c r="H9" s="50"/>
      <c r="I9" s="50"/>
      <c r="J9" s="50"/>
      <c r="K9" s="50"/>
      <c r="L9" s="50"/>
      <c r="M9" s="50"/>
      <c r="N9" s="50"/>
      <c r="O9" s="50"/>
      <c r="P9" s="50"/>
      <c r="Q9" s="50"/>
    </row>
    <row r="10" spans="1:17" ht="16.5" x14ac:dyDescent="0.25">
      <c r="C10" s="7"/>
      <c r="D10" s="7"/>
      <c r="E10" s="7"/>
      <c r="F10" s="7"/>
      <c r="G10" s="7"/>
      <c r="H10" s="7"/>
      <c r="I10" s="7"/>
      <c r="J10" s="7"/>
      <c r="K10" s="7"/>
      <c r="L10" s="7"/>
      <c r="M10" s="7"/>
      <c r="N10" s="7"/>
      <c r="O10" s="7"/>
      <c r="P10" s="7"/>
      <c r="Q10" s="7"/>
    </row>
    <row r="11" spans="1:17" ht="16.5" x14ac:dyDescent="0.25">
      <c r="A11" s="29"/>
      <c r="B11" s="29"/>
      <c r="C11" s="29"/>
      <c r="D11" s="29"/>
      <c r="E11" s="29"/>
      <c r="F11" s="29"/>
      <c r="G11" s="29"/>
      <c r="H11" s="29"/>
      <c r="I11" s="29"/>
      <c r="J11" s="29"/>
      <c r="K11" s="29"/>
      <c r="L11" s="29"/>
      <c r="M11" s="131" t="s">
        <v>76</v>
      </c>
      <c r="N11" s="131"/>
      <c r="O11" s="131"/>
      <c r="P11" s="131"/>
      <c r="Q11" s="131"/>
    </row>
    <row r="12" spans="1:17" ht="24" customHeight="1" x14ac:dyDescent="0.25">
      <c r="A12" s="105" t="s">
        <v>1</v>
      </c>
      <c r="B12" s="105"/>
      <c r="C12" s="105"/>
      <c r="D12" s="105"/>
      <c r="E12" s="132" t="s">
        <v>24</v>
      </c>
      <c r="F12" s="133"/>
      <c r="G12" s="133"/>
      <c r="H12" s="133"/>
      <c r="I12" s="133"/>
      <c r="J12" s="133"/>
      <c r="K12" s="133"/>
      <c r="L12" s="133"/>
      <c r="M12" s="133"/>
      <c r="N12" s="133"/>
      <c r="O12" s="133"/>
      <c r="P12" s="134"/>
      <c r="Q12" s="24" t="s">
        <v>2</v>
      </c>
    </row>
    <row r="13" spans="1:17" ht="24" customHeight="1" x14ac:dyDescent="0.25">
      <c r="A13" s="105" t="s">
        <v>3</v>
      </c>
      <c r="B13" s="105"/>
      <c r="C13" s="105"/>
      <c r="D13" s="105"/>
      <c r="E13" s="120"/>
      <c r="F13" s="121"/>
      <c r="G13" s="121"/>
      <c r="H13" s="121"/>
      <c r="I13" s="121"/>
      <c r="J13" s="121"/>
      <c r="K13" s="121"/>
      <c r="L13" s="121"/>
      <c r="M13" s="121"/>
      <c r="N13" s="121"/>
      <c r="O13" s="121"/>
      <c r="P13" s="122"/>
      <c r="Q13" s="5"/>
    </row>
    <row r="14" spans="1:17" ht="30" customHeight="1" x14ac:dyDescent="0.25">
      <c r="A14" s="123" t="s">
        <v>4</v>
      </c>
      <c r="B14" s="123"/>
      <c r="C14" s="123"/>
      <c r="D14" s="123"/>
      <c r="E14" s="117"/>
      <c r="F14" s="118"/>
      <c r="G14" s="118"/>
      <c r="H14" s="118"/>
      <c r="I14" s="118"/>
      <c r="J14" s="118"/>
      <c r="K14" s="118"/>
      <c r="L14" s="118"/>
      <c r="M14" s="118"/>
      <c r="N14" s="118"/>
      <c r="O14" s="118"/>
      <c r="P14" s="119"/>
      <c r="Q14" s="5"/>
    </row>
    <row r="15" spans="1:17" ht="24" customHeight="1" x14ac:dyDescent="0.25">
      <c r="A15" s="105" t="s">
        <v>5</v>
      </c>
      <c r="B15" s="105"/>
      <c r="C15" s="105"/>
      <c r="D15" s="105"/>
      <c r="E15" s="124" t="e">
        <f>IF('入力(太陽光)'!E21&gt;0,'入力(太陽光)'!E12&amp; ",","")&amp;IF('入力(風力)'!E21&gt;0, '入力(風力)'!E12&amp;",","")&amp;IF('入力(水力)'!E21&gt;0,'入力(水力)'!E12,"")</f>
        <v>#N/A</v>
      </c>
      <c r="F15" s="125"/>
      <c r="G15" s="125"/>
      <c r="H15" s="125"/>
      <c r="I15" s="125"/>
      <c r="J15" s="125"/>
      <c r="K15" s="125"/>
      <c r="L15" s="125"/>
      <c r="M15" s="125"/>
      <c r="N15" s="125"/>
      <c r="O15" s="125"/>
      <c r="P15" s="126"/>
      <c r="Q15" s="5"/>
    </row>
    <row r="16" spans="1:17" ht="24" customHeight="1" x14ac:dyDescent="0.25">
      <c r="A16" s="105" t="s">
        <v>6</v>
      </c>
      <c r="B16" s="105"/>
      <c r="C16" s="105"/>
      <c r="D16" s="105"/>
      <c r="E16" s="117"/>
      <c r="F16" s="118"/>
      <c r="G16" s="118"/>
      <c r="H16" s="118"/>
      <c r="I16" s="118"/>
      <c r="J16" s="118"/>
      <c r="K16" s="118"/>
      <c r="L16" s="118"/>
      <c r="M16" s="118"/>
      <c r="N16" s="118"/>
      <c r="O16" s="118"/>
      <c r="P16" s="119"/>
      <c r="Q16" s="5"/>
    </row>
    <row r="17" spans="1:17" ht="24" customHeight="1" x14ac:dyDescent="0.25">
      <c r="A17" s="105" t="s">
        <v>7</v>
      </c>
      <c r="B17" s="105"/>
      <c r="C17" s="105"/>
      <c r="D17" s="105"/>
      <c r="E17" s="109" t="s">
        <v>49</v>
      </c>
      <c r="F17" s="110"/>
      <c r="G17" s="110"/>
      <c r="H17" s="110"/>
      <c r="I17" s="110"/>
      <c r="J17" s="110"/>
      <c r="K17" s="110"/>
      <c r="L17" s="110"/>
      <c r="M17" s="110"/>
      <c r="N17" s="110"/>
      <c r="O17" s="110"/>
      <c r="P17" s="111"/>
      <c r="Q17" s="23" t="s">
        <v>23</v>
      </c>
    </row>
    <row r="18" spans="1:17" ht="24" customHeight="1" x14ac:dyDescent="0.25">
      <c r="A18" s="105" t="s">
        <v>40</v>
      </c>
      <c r="B18" s="105"/>
      <c r="C18" s="105"/>
      <c r="D18" s="105"/>
      <c r="E18" s="109" t="s">
        <v>49</v>
      </c>
      <c r="F18" s="110"/>
      <c r="G18" s="110"/>
      <c r="H18" s="110"/>
      <c r="I18" s="110"/>
      <c r="J18" s="110"/>
      <c r="K18" s="110"/>
      <c r="L18" s="110"/>
      <c r="M18" s="110"/>
      <c r="N18" s="110"/>
      <c r="O18" s="110"/>
      <c r="P18" s="111"/>
      <c r="Q18" s="23" t="s">
        <v>23</v>
      </c>
    </row>
    <row r="19" spans="1:17" ht="24" customHeight="1" x14ac:dyDescent="0.25">
      <c r="A19" s="105" t="s">
        <v>41</v>
      </c>
      <c r="B19" s="105"/>
      <c r="C19" s="105"/>
      <c r="D19" s="105"/>
      <c r="E19" s="109" t="s">
        <v>49</v>
      </c>
      <c r="F19" s="110"/>
      <c r="G19" s="110"/>
      <c r="H19" s="110"/>
      <c r="I19" s="110"/>
      <c r="J19" s="110"/>
      <c r="K19" s="110"/>
      <c r="L19" s="110"/>
      <c r="M19" s="110"/>
      <c r="N19" s="110"/>
      <c r="O19" s="110"/>
      <c r="P19" s="111"/>
      <c r="Q19" s="23" t="s">
        <v>23</v>
      </c>
    </row>
    <row r="20" spans="1:17" ht="24" customHeight="1" x14ac:dyDescent="0.25">
      <c r="A20" s="105" t="s">
        <v>8</v>
      </c>
      <c r="B20" s="105"/>
      <c r="C20" s="105"/>
      <c r="D20" s="105"/>
      <c r="E20" s="24" t="s">
        <v>11</v>
      </c>
      <c r="F20" s="24" t="s">
        <v>12</v>
      </c>
      <c r="G20" s="24" t="s">
        <v>13</v>
      </c>
      <c r="H20" s="24" t="s">
        <v>14</v>
      </c>
      <c r="I20" s="24" t="s">
        <v>15</v>
      </c>
      <c r="J20" s="24" t="s">
        <v>16</v>
      </c>
      <c r="K20" s="24" t="s">
        <v>17</v>
      </c>
      <c r="L20" s="24" t="s">
        <v>18</v>
      </c>
      <c r="M20" s="24" t="s">
        <v>19</v>
      </c>
      <c r="N20" s="24" t="s">
        <v>20</v>
      </c>
      <c r="O20" s="24" t="s">
        <v>21</v>
      </c>
      <c r="P20" s="24" t="s">
        <v>22</v>
      </c>
      <c r="Q20" s="5"/>
    </row>
    <row r="21" spans="1:17" ht="24" customHeight="1" x14ac:dyDescent="0.25">
      <c r="A21" s="105"/>
      <c r="B21" s="105"/>
      <c r="C21" s="105"/>
      <c r="D21" s="105"/>
      <c r="E21" s="34">
        <f>'入力(太陽光)'!E20+'入力(風力)'!E20+'入力(水力)'!E20</f>
        <v>0</v>
      </c>
      <c r="F21" s="34">
        <f>'入力(太陽光)'!F20+'入力(風力)'!F20+'入力(水力)'!F20</f>
        <v>0</v>
      </c>
      <c r="G21" s="34">
        <f>'入力(太陽光)'!G20+'入力(風力)'!G20+'入力(水力)'!G20</f>
        <v>0</v>
      </c>
      <c r="H21" s="34">
        <f>'入力(太陽光)'!H20+'入力(風力)'!H20+'入力(水力)'!H20</f>
        <v>0</v>
      </c>
      <c r="I21" s="34">
        <f>'入力(太陽光)'!I20+'入力(風力)'!I20+'入力(水力)'!I20</f>
        <v>0</v>
      </c>
      <c r="J21" s="34">
        <f>'入力(太陽光)'!J20+'入力(風力)'!J20+'入力(水力)'!J20</f>
        <v>0</v>
      </c>
      <c r="K21" s="34">
        <f>'入力(太陽光)'!K20+'入力(風力)'!K20+'入力(水力)'!K20</f>
        <v>0</v>
      </c>
      <c r="L21" s="34">
        <f>'入力(太陽光)'!L20+'入力(風力)'!L20+'入力(水力)'!L20</f>
        <v>0</v>
      </c>
      <c r="M21" s="34">
        <f>'入力(太陽光)'!M20+'入力(風力)'!M20+'入力(水力)'!M20</f>
        <v>0</v>
      </c>
      <c r="N21" s="34">
        <f>'入力(太陽光)'!N20+'入力(風力)'!N20+'入力(水力)'!N20</f>
        <v>0</v>
      </c>
      <c r="O21" s="34">
        <f>'入力(太陽光)'!O20+'入力(風力)'!O20+'入力(水力)'!O20</f>
        <v>0</v>
      </c>
      <c r="P21" s="34">
        <f>'入力(太陽光)'!P20+'入力(風力)'!P20+'入力(水力)'!P20</f>
        <v>0</v>
      </c>
      <c r="Q21" s="23" t="s">
        <v>23</v>
      </c>
    </row>
    <row r="22" spans="1:17" ht="24" customHeight="1" x14ac:dyDescent="0.25">
      <c r="A22" s="105" t="s">
        <v>9</v>
      </c>
      <c r="B22" s="105"/>
      <c r="C22" s="105"/>
      <c r="D22" s="105"/>
      <c r="E22" s="112" t="e">
        <f>'入力(太陽光)'!E21+'入力(風力)'!E21+'入力(水力)'!E21</f>
        <v>#N/A</v>
      </c>
      <c r="F22" s="113"/>
      <c r="G22" s="113"/>
      <c r="H22" s="113"/>
      <c r="I22" s="113"/>
      <c r="J22" s="113"/>
      <c r="K22" s="113"/>
      <c r="L22" s="113"/>
      <c r="M22" s="113"/>
      <c r="N22" s="113"/>
      <c r="O22" s="113"/>
      <c r="P22" s="114"/>
      <c r="Q22" s="23" t="s">
        <v>23</v>
      </c>
    </row>
    <row r="23" spans="1:17" ht="24" customHeight="1" x14ac:dyDescent="0.25">
      <c r="A23" s="115" t="s">
        <v>120</v>
      </c>
      <c r="B23" s="116"/>
      <c r="C23" s="116"/>
      <c r="D23" s="116"/>
      <c r="E23" s="24" t="s">
        <v>11</v>
      </c>
      <c r="F23" s="24" t="s">
        <v>12</v>
      </c>
      <c r="G23" s="24" t="s">
        <v>13</v>
      </c>
      <c r="H23" s="24" t="s">
        <v>14</v>
      </c>
      <c r="I23" s="24" t="s">
        <v>15</v>
      </c>
      <c r="J23" s="24" t="s">
        <v>16</v>
      </c>
      <c r="K23" s="24" t="s">
        <v>17</v>
      </c>
      <c r="L23" s="24" t="s">
        <v>18</v>
      </c>
      <c r="M23" s="24" t="s">
        <v>19</v>
      </c>
      <c r="N23" s="24" t="s">
        <v>20</v>
      </c>
      <c r="O23" s="24" t="s">
        <v>21</v>
      </c>
      <c r="P23" s="24" t="s">
        <v>22</v>
      </c>
      <c r="Q23" s="5"/>
    </row>
    <row r="24" spans="1:17" ht="24" customHeight="1" x14ac:dyDescent="0.25">
      <c r="A24" s="116"/>
      <c r="B24" s="116"/>
      <c r="C24" s="116"/>
      <c r="D24" s="116"/>
      <c r="E24" s="34">
        <f>'入力(太陽光)'!E23+'入力(風力)'!E23+'入力(水力)'!E23</f>
        <v>0</v>
      </c>
      <c r="F24" s="34">
        <f>'入力(太陽光)'!F23+'入力(風力)'!F23+'入力(水力)'!F23</f>
        <v>0</v>
      </c>
      <c r="G24" s="34">
        <f>'入力(太陽光)'!G23+'入力(風力)'!G23+'入力(水力)'!G23</f>
        <v>0</v>
      </c>
      <c r="H24" s="34">
        <f>'入力(太陽光)'!H23+'入力(風力)'!H23+'入力(水力)'!H23</f>
        <v>0</v>
      </c>
      <c r="I24" s="34">
        <f>'入力(太陽光)'!I23+'入力(風力)'!I23+'入力(水力)'!I23</f>
        <v>0</v>
      </c>
      <c r="J24" s="34">
        <f>'入力(太陽光)'!J23+'入力(風力)'!J23+'入力(水力)'!J23</f>
        <v>0</v>
      </c>
      <c r="K24" s="34">
        <f>'入力(太陽光)'!K23+'入力(風力)'!K23+'入力(水力)'!K23</f>
        <v>0</v>
      </c>
      <c r="L24" s="34">
        <f>'入力(太陽光)'!L23+'入力(風力)'!L23+'入力(水力)'!L23</f>
        <v>0</v>
      </c>
      <c r="M24" s="34">
        <f>'入力(太陽光)'!M23+'入力(風力)'!M23+'入力(水力)'!M23</f>
        <v>0</v>
      </c>
      <c r="N24" s="34">
        <f>'入力(太陽光)'!N23+'入力(風力)'!N23+'入力(水力)'!N23</f>
        <v>0</v>
      </c>
      <c r="O24" s="34">
        <f>'入力(太陽光)'!O23+'入力(風力)'!O23+'入力(水力)'!O23</f>
        <v>0</v>
      </c>
      <c r="P24" s="34">
        <f>'入力(太陽光)'!P23+'入力(風力)'!P23+'入力(水力)'!P23</f>
        <v>0</v>
      </c>
      <c r="Q24" s="23" t="s">
        <v>23</v>
      </c>
    </row>
    <row r="25" spans="1:17" ht="24" customHeight="1" x14ac:dyDescent="0.25">
      <c r="A25" s="105" t="s">
        <v>77</v>
      </c>
      <c r="B25" s="105"/>
      <c r="C25" s="105"/>
      <c r="D25" s="105"/>
      <c r="E25" s="41" t="s">
        <v>11</v>
      </c>
      <c r="F25" s="41" t="s">
        <v>12</v>
      </c>
      <c r="G25" s="41" t="s">
        <v>13</v>
      </c>
      <c r="H25" s="41" t="s">
        <v>14</v>
      </c>
      <c r="I25" s="41" t="s">
        <v>15</v>
      </c>
      <c r="J25" s="41" t="s">
        <v>16</v>
      </c>
      <c r="K25" s="41" t="s">
        <v>17</v>
      </c>
      <c r="L25" s="41" t="s">
        <v>18</v>
      </c>
      <c r="M25" s="41" t="s">
        <v>19</v>
      </c>
      <c r="N25" s="41" t="s">
        <v>20</v>
      </c>
      <c r="O25" s="41" t="s">
        <v>21</v>
      </c>
      <c r="P25" s="41" t="s">
        <v>22</v>
      </c>
      <c r="Q25" s="5"/>
    </row>
    <row r="26" spans="1:17" ht="24" customHeight="1" x14ac:dyDescent="0.25">
      <c r="A26" s="105"/>
      <c r="B26" s="105"/>
      <c r="C26" s="105"/>
      <c r="D26" s="105"/>
      <c r="E26" s="34">
        <f>'入力(太陽光)'!E25+'入力(風力)'!E25+'入力(水力)'!E25</f>
        <v>0</v>
      </c>
      <c r="F26" s="34">
        <f>'入力(太陽光)'!F25+'入力(風力)'!F25+'入力(水力)'!F25</f>
        <v>0</v>
      </c>
      <c r="G26" s="34">
        <f>'入力(太陽光)'!G25+'入力(風力)'!G25+'入力(水力)'!G25</f>
        <v>0</v>
      </c>
      <c r="H26" s="34">
        <f>'入力(太陽光)'!H25+'入力(風力)'!H25+'入力(水力)'!H25</f>
        <v>0</v>
      </c>
      <c r="I26" s="34">
        <f>'入力(太陽光)'!I25+'入力(風力)'!I25+'入力(水力)'!I25</f>
        <v>0</v>
      </c>
      <c r="J26" s="34">
        <f>'入力(太陽光)'!J25+'入力(風力)'!J25+'入力(水力)'!J25</f>
        <v>0</v>
      </c>
      <c r="K26" s="34">
        <f>'入力(太陽光)'!K25+'入力(風力)'!K25+'入力(水力)'!K25</f>
        <v>0</v>
      </c>
      <c r="L26" s="34">
        <f>'入力(太陽光)'!L25+'入力(風力)'!L25+'入力(水力)'!L25</f>
        <v>0</v>
      </c>
      <c r="M26" s="34">
        <f>'入力(太陽光)'!M25+'入力(風力)'!M25+'入力(水力)'!M25</f>
        <v>0</v>
      </c>
      <c r="N26" s="34">
        <f>'入力(太陽光)'!N25+'入力(風力)'!N25+'入力(水力)'!N25</f>
        <v>0</v>
      </c>
      <c r="O26" s="34">
        <f>'入力(太陽光)'!O25+'入力(風力)'!O25+'入力(水力)'!O25</f>
        <v>0</v>
      </c>
      <c r="P26" s="34">
        <f>'入力(太陽光)'!P25+'入力(風力)'!P25+'入力(水力)'!P25</f>
        <v>0</v>
      </c>
      <c r="Q26" s="23" t="s">
        <v>23</v>
      </c>
    </row>
    <row r="27" spans="1:17" ht="24" customHeight="1" x14ac:dyDescent="0.25">
      <c r="A27" s="105" t="s">
        <v>10</v>
      </c>
      <c r="B27" s="105"/>
      <c r="C27" s="105"/>
      <c r="D27" s="105"/>
      <c r="E27" s="106" t="e">
        <f>'入力(太陽光)'!E26+'入力(風力)'!E26+'入力(水力)'!E26</f>
        <v>#N/A</v>
      </c>
      <c r="F27" s="107"/>
      <c r="G27" s="107"/>
      <c r="H27" s="107"/>
      <c r="I27" s="107"/>
      <c r="J27" s="107"/>
      <c r="K27" s="107"/>
      <c r="L27" s="107"/>
      <c r="M27" s="107"/>
      <c r="N27" s="107"/>
      <c r="O27" s="107"/>
      <c r="P27" s="108"/>
      <c r="Q27" s="23" t="s">
        <v>23</v>
      </c>
    </row>
    <row r="28" spans="1:17" x14ac:dyDescent="0.25">
      <c r="A28" s="1" t="s">
        <v>25</v>
      </c>
    </row>
    <row r="29" spans="1:17" x14ac:dyDescent="0.25">
      <c r="A29" s="1" t="s">
        <v>128</v>
      </c>
      <c r="B29" s="35"/>
      <c r="C29" s="35"/>
      <c r="D29" s="35"/>
      <c r="E29" s="35"/>
    </row>
    <row r="30" spans="1:17" x14ac:dyDescent="0.25">
      <c r="A30" s="35"/>
      <c r="B30" s="35" t="s">
        <v>124</v>
      </c>
      <c r="C30" s="35"/>
      <c r="D30" s="35"/>
      <c r="E30" s="35"/>
    </row>
    <row r="31" spans="1:17" x14ac:dyDescent="0.25">
      <c r="A31" s="35"/>
      <c r="B31" s="35" t="s">
        <v>123</v>
      </c>
      <c r="C31" s="35"/>
      <c r="D31" s="35"/>
      <c r="E31" s="35"/>
    </row>
    <row r="32" spans="1:17" x14ac:dyDescent="0.25">
      <c r="A32" s="35"/>
      <c r="B32" s="35" t="s">
        <v>57</v>
      </c>
      <c r="C32" s="35"/>
      <c r="D32" s="35"/>
      <c r="E32" s="35"/>
    </row>
    <row r="33" spans="1:5" x14ac:dyDescent="0.25">
      <c r="A33" s="35"/>
      <c r="B33" s="35" t="s">
        <v>54</v>
      </c>
      <c r="C33" s="35"/>
      <c r="D33" s="35"/>
      <c r="E33" s="35"/>
    </row>
    <row r="34" spans="1:5" x14ac:dyDescent="0.25">
      <c r="A34" s="35"/>
      <c r="B34" s="35" t="s">
        <v>104</v>
      </c>
      <c r="C34" s="35"/>
      <c r="D34" s="35"/>
      <c r="E34" s="35"/>
    </row>
    <row r="35" spans="1:5" x14ac:dyDescent="0.25">
      <c r="A35" s="35"/>
      <c r="B35" s="35" t="s">
        <v>73</v>
      </c>
      <c r="C35" s="35"/>
      <c r="D35" s="35"/>
      <c r="E35" s="35"/>
    </row>
    <row r="36" spans="1:5" x14ac:dyDescent="0.25">
      <c r="A36" s="35"/>
      <c r="B36" s="35"/>
      <c r="C36" s="35"/>
      <c r="D36" s="35"/>
      <c r="E36" s="35"/>
    </row>
    <row r="37" spans="1:5" x14ac:dyDescent="0.25">
      <c r="A37" s="1" t="s">
        <v>129</v>
      </c>
      <c r="B37" s="35"/>
      <c r="C37" s="35"/>
      <c r="D37" s="35"/>
      <c r="E37" s="35"/>
    </row>
    <row r="38" spans="1:5" x14ac:dyDescent="0.25">
      <c r="A38" s="35"/>
      <c r="B38" s="35" t="s">
        <v>103</v>
      </c>
      <c r="C38" s="35"/>
      <c r="D38" s="35"/>
      <c r="E38" s="35"/>
    </row>
    <row r="39" spans="1:5" x14ac:dyDescent="0.25">
      <c r="B39" s="1" t="s">
        <v>101</v>
      </c>
    </row>
    <row r="40" spans="1:5" x14ac:dyDescent="0.25">
      <c r="B40" s="1" t="s">
        <v>102</v>
      </c>
    </row>
  </sheetData>
  <sheetProtection algorithmName="SHA-512" hashValue="bG3qiWIwGii5Hx/kVk7qjILwk2McBnJw9ri22/W2BGpZfWWlJ0AaE7WT3aKyRHBQvs+22FlJxLYgIykOwEv8Gw==" saltValue="k73DoiWlouZan4aethCVIg==" spinCount="100000" sheet="1" objects="1" scenarios="1"/>
  <dataConsolidate/>
  <mergeCells count="27">
    <mergeCell ref="A27:D27"/>
    <mergeCell ref="E27:P27"/>
    <mergeCell ref="E16:P16"/>
    <mergeCell ref="A19:D19"/>
    <mergeCell ref="E19:P19"/>
    <mergeCell ref="A20:D21"/>
    <mergeCell ref="A22:D22"/>
    <mergeCell ref="E22:P22"/>
    <mergeCell ref="A23:D24"/>
    <mergeCell ref="A16:D16"/>
    <mergeCell ref="A25:D26"/>
    <mergeCell ref="E13:P13"/>
    <mergeCell ref="A17:D17"/>
    <mergeCell ref="E17:P17"/>
    <mergeCell ref="A18:D18"/>
    <mergeCell ref="E18:P18"/>
    <mergeCell ref="A13:D13"/>
    <mergeCell ref="A14:D14"/>
    <mergeCell ref="E14:P14"/>
    <mergeCell ref="A15:D15"/>
    <mergeCell ref="E15:P15"/>
    <mergeCell ref="A2:B2"/>
    <mergeCell ref="A4:Q4"/>
    <mergeCell ref="A6:Q6"/>
    <mergeCell ref="A12:D12"/>
    <mergeCell ref="E12:P12"/>
    <mergeCell ref="M11:Q11"/>
  </mergeCells>
  <phoneticPr fontId="2"/>
  <conditionalFormatting sqref="E27:P27">
    <cfRule type="cellIs" dxfId="25" priority="1" operator="lessThan">
      <formula>1000</formula>
    </cfRule>
    <cfRule type="cellIs" dxfId="24" priority="4" operator="greaterThan">
      <formula>$E$22</formula>
    </cfRule>
  </conditionalFormatting>
  <conditionalFormatting sqref="E22:P22">
    <cfRule type="cellIs" dxfId="23" priority="3" operator="lessThan">
      <formula>1000</formula>
    </cfRule>
  </conditionalFormatting>
  <dataValidations count="2">
    <dataValidation type="list" allowBlank="1" showInputMessage="1" showErrorMessage="1" sqref="E16:P16" xr:uid="{00000000-0002-0000-0400-000000000000}">
      <formula1>"北海道,東北,東京,中部,北陸,関西,中国,四国,九州"</formula1>
    </dataValidation>
    <dataValidation type="list" allowBlank="1" showInputMessage="1" showErrorMessage="1" sqref="E14:P14" xr:uid="{00000000-0002-0000-0400-000001000000}">
      <formula1>"変動電源（単独）,変動電源（アグリゲート）"</formula1>
    </dataValidation>
  </dataValidations>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C2A-B627-4C1B-A8AB-677B39199BF1}">
  <sheetPr>
    <pageSetUpPr fitToPage="1"/>
  </sheetPr>
  <dimension ref="A1:Z45"/>
  <sheetViews>
    <sheetView zoomScale="70" zoomScaleNormal="70" workbookViewId="0"/>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8" t="s">
        <v>65</v>
      </c>
      <c r="B1" s="38"/>
      <c r="C1" s="38"/>
      <c r="D1" s="38"/>
      <c r="E1" s="38"/>
      <c r="F1" s="39" t="s">
        <v>67</v>
      </c>
      <c r="G1" s="39"/>
      <c r="H1" s="39"/>
      <c r="I1" s="40" t="s">
        <v>66</v>
      </c>
    </row>
    <row r="2" spans="1:17" ht="16.5" x14ac:dyDescent="0.25">
      <c r="A2" s="127" t="s">
        <v>0</v>
      </c>
      <c r="B2" s="128"/>
      <c r="C2" s="7"/>
      <c r="D2" s="7"/>
      <c r="E2" s="7"/>
      <c r="F2" s="7"/>
      <c r="G2" s="7"/>
      <c r="H2" s="7"/>
      <c r="I2" s="7"/>
      <c r="J2" s="7"/>
      <c r="K2" s="7"/>
      <c r="L2" s="7"/>
      <c r="M2" s="7"/>
      <c r="N2" s="7"/>
      <c r="O2" s="7"/>
      <c r="P2" s="7"/>
      <c r="Q2" s="7"/>
    </row>
    <row r="3" spans="1:17" ht="16.5" x14ac:dyDescent="0.25">
      <c r="A3" s="27"/>
      <c r="B3" s="27"/>
      <c r="C3" s="7"/>
      <c r="D3" s="7"/>
      <c r="E3" s="7"/>
      <c r="F3" s="7"/>
      <c r="G3" s="7"/>
      <c r="H3" s="7"/>
      <c r="I3" s="7"/>
      <c r="J3" s="7"/>
      <c r="K3" s="7"/>
      <c r="L3" s="7"/>
      <c r="M3" s="7"/>
      <c r="N3" s="7"/>
      <c r="O3" s="7"/>
      <c r="P3" s="7"/>
      <c r="Q3" s="7"/>
    </row>
    <row r="4" spans="1:17" ht="16.5" x14ac:dyDescent="0.25">
      <c r="A4" s="129" t="s">
        <v>127</v>
      </c>
      <c r="B4" s="129"/>
      <c r="C4" s="129"/>
      <c r="D4" s="129"/>
      <c r="E4" s="129"/>
      <c r="F4" s="129"/>
      <c r="G4" s="129"/>
      <c r="H4" s="129"/>
      <c r="I4" s="129"/>
      <c r="J4" s="129"/>
      <c r="K4" s="129"/>
      <c r="L4" s="129"/>
      <c r="M4" s="129"/>
      <c r="N4" s="129"/>
      <c r="O4" s="129"/>
      <c r="P4" s="129"/>
      <c r="Q4" s="129"/>
    </row>
    <row r="5" spans="1:17" ht="16.5" x14ac:dyDescent="0.25">
      <c r="A5" s="7"/>
      <c r="B5" s="7"/>
      <c r="C5" s="7"/>
      <c r="D5" s="7"/>
      <c r="E5" s="7"/>
      <c r="F5" s="7"/>
      <c r="G5" s="7"/>
      <c r="H5" s="7"/>
      <c r="I5" s="7"/>
      <c r="J5" s="7"/>
      <c r="K5" s="7"/>
      <c r="L5" s="7"/>
      <c r="M5" s="7"/>
      <c r="N5" s="7"/>
      <c r="O5" s="7"/>
      <c r="P5" s="7"/>
      <c r="Q5" s="7"/>
    </row>
    <row r="6" spans="1:17" ht="16.5" x14ac:dyDescent="0.25">
      <c r="A6" s="130" t="s">
        <v>50</v>
      </c>
      <c r="B6" s="130"/>
      <c r="C6" s="130"/>
      <c r="D6" s="130"/>
      <c r="E6" s="130"/>
      <c r="F6" s="130"/>
      <c r="G6" s="130"/>
      <c r="H6" s="130"/>
      <c r="I6" s="130"/>
      <c r="J6" s="130"/>
      <c r="K6" s="130"/>
      <c r="L6" s="130"/>
      <c r="M6" s="130"/>
      <c r="N6" s="130"/>
      <c r="O6" s="130"/>
      <c r="P6" s="130"/>
      <c r="Q6" s="130"/>
    </row>
    <row r="7" spans="1:17" ht="16.5" x14ac:dyDescent="0.25">
      <c r="C7" s="7"/>
      <c r="D7" s="7"/>
      <c r="E7" s="7"/>
      <c r="F7" s="7"/>
      <c r="G7" s="7"/>
      <c r="H7" s="7"/>
      <c r="I7" s="7"/>
      <c r="J7" s="7"/>
      <c r="K7" s="7"/>
      <c r="L7" s="7"/>
      <c r="M7" s="7"/>
      <c r="N7" s="7"/>
      <c r="O7" s="7"/>
      <c r="P7" s="7"/>
      <c r="Q7" s="7"/>
    </row>
    <row r="8" spans="1:17" ht="16.5" x14ac:dyDescent="0.25">
      <c r="A8" s="28"/>
      <c r="B8" s="28"/>
      <c r="C8" s="28"/>
      <c r="D8" s="28"/>
      <c r="E8" s="28"/>
      <c r="F8" s="28"/>
      <c r="G8" s="28"/>
      <c r="H8" s="28"/>
      <c r="I8" s="28"/>
      <c r="J8" s="28"/>
      <c r="K8" s="28"/>
      <c r="L8" s="28"/>
      <c r="M8" s="144" t="str">
        <f>合計!M11</f>
        <v>&lt;会社名&gt;</v>
      </c>
      <c r="N8" s="144"/>
      <c r="O8" s="144"/>
      <c r="P8" s="144"/>
      <c r="Q8" s="144"/>
    </row>
    <row r="9" spans="1:17" ht="24" customHeight="1" x14ac:dyDescent="0.25">
      <c r="A9" s="105" t="s">
        <v>1</v>
      </c>
      <c r="B9" s="105"/>
      <c r="C9" s="105"/>
      <c r="D9" s="105"/>
      <c r="E9" s="132" t="s">
        <v>24</v>
      </c>
      <c r="F9" s="133"/>
      <c r="G9" s="133"/>
      <c r="H9" s="133"/>
      <c r="I9" s="133"/>
      <c r="J9" s="133"/>
      <c r="K9" s="133"/>
      <c r="L9" s="133"/>
      <c r="M9" s="133"/>
      <c r="N9" s="133"/>
      <c r="O9" s="133"/>
      <c r="P9" s="134"/>
      <c r="Q9" s="77" t="s">
        <v>2</v>
      </c>
    </row>
    <row r="10" spans="1:17" ht="24" customHeight="1" x14ac:dyDescent="0.25">
      <c r="A10" s="105" t="s">
        <v>3</v>
      </c>
      <c r="B10" s="105"/>
      <c r="C10" s="105"/>
      <c r="D10" s="105"/>
      <c r="E10" s="141">
        <f>合計!E13</f>
        <v>0</v>
      </c>
      <c r="F10" s="142"/>
      <c r="G10" s="142"/>
      <c r="H10" s="142"/>
      <c r="I10" s="142"/>
      <c r="J10" s="142"/>
      <c r="K10" s="142"/>
      <c r="L10" s="142"/>
      <c r="M10" s="142"/>
      <c r="N10" s="142"/>
      <c r="O10" s="142"/>
      <c r="P10" s="143"/>
      <c r="Q10" s="5"/>
    </row>
    <row r="11" spans="1:17" ht="30" customHeight="1" x14ac:dyDescent="0.25">
      <c r="A11" s="123" t="s">
        <v>4</v>
      </c>
      <c r="B11" s="123"/>
      <c r="C11" s="123"/>
      <c r="D11" s="123"/>
      <c r="E11" s="124">
        <f>合計!E14</f>
        <v>0</v>
      </c>
      <c r="F11" s="125"/>
      <c r="G11" s="125"/>
      <c r="H11" s="125"/>
      <c r="I11" s="125"/>
      <c r="J11" s="125"/>
      <c r="K11" s="125"/>
      <c r="L11" s="125"/>
      <c r="M11" s="125"/>
      <c r="N11" s="125"/>
      <c r="O11" s="125"/>
      <c r="P11" s="126"/>
      <c r="Q11" s="5"/>
    </row>
    <row r="12" spans="1:17" ht="24" customHeight="1" x14ac:dyDescent="0.25">
      <c r="A12" s="105" t="s">
        <v>5</v>
      </c>
      <c r="B12" s="105"/>
      <c r="C12" s="105"/>
      <c r="D12" s="105"/>
      <c r="E12" s="124" t="s">
        <v>55</v>
      </c>
      <c r="F12" s="125"/>
      <c r="G12" s="125"/>
      <c r="H12" s="125"/>
      <c r="I12" s="125"/>
      <c r="J12" s="125"/>
      <c r="K12" s="125"/>
      <c r="L12" s="125"/>
      <c r="M12" s="125"/>
      <c r="N12" s="125"/>
      <c r="O12" s="125"/>
      <c r="P12" s="126"/>
      <c r="Q12" s="5"/>
    </row>
    <row r="13" spans="1:17" ht="24" customHeight="1" x14ac:dyDescent="0.25">
      <c r="A13" s="105" t="s">
        <v>6</v>
      </c>
      <c r="B13" s="105"/>
      <c r="C13" s="105"/>
      <c r="D13" s="105"/>
      <c r="E13" s="124">
        <f>合計!E16</f>
        <v>0</v>
      </c>
      <c r="F13" s="125"/>
      <c r="G13" s="125"/>
      <c r="H13" s="125"/>
      <c r="I13" s="125"/>
      <c r="J13" s="125"/>
      <c r="K13" s="125"/>
      <c r="L13" s="125"/>
      <c r="M13" s="125"/>
      <c r="N13" s="125"/>
      <c r="O13" s="125"/>
      <c r="P13" s="126"/>
      <c r="Q13" s="5"/>
    </row>
    <row r="14" spans="1:17" ht="24" customHeight="1" x14ac:dyDescent="0.25">
      <c r="A14" s="105" t="s">
        <v>7</v>
      </c>
      <c r="B14" s="105"/>
      <c r="C14" s="105"/>
      <c r="D14" s="105"/>
      <c r="E14" s="138"/>
      <c r="F14" s="139"/>
      <c r="G14" s="139"/>
      <c r="H14" s="139"/>
      <c r="I14" s="139"/>
      <c r="J14" s="139"/>
      <c r="K14" s="139"/>
      <c r="L14" s="139"/>
      <c r="M14" s="139"/>
      <c r="N14" s="139"/>
      <c r="O14" s="139"/>
      <c r="P14" s="140"/>
      <c r="Q14" s="23" t="s">
        <v>23</v>
      </c>
    </row>
    <row r="15" spans="1:17" ht="24" customHeight="1" x14ac:dyDescent="0.25">
      <c r="A15" s="145" t="s">
        <v>40</v>
      </c>
      <c r="B15" s="146"/>
      <c r="C15" s="146"/>
      <c r="D15" s="147"/>
      <c r="E15" s="138"/>
      <c r="F15" s="139"/>
      <c r="G15" s="139"/>
      <c r="H15" s="139"/>
      <c r="I15" s="139"/>
      <c r="J15" s="139"/>
      <c r="K15" s="139"/>
      <c r="L15" s="139"/>
      <c r="M15" s="139"/>
      <c r="N15" s="139"/>
      <c r="O15" s="139"/>
      <c r="P15" s="140"/>
      <c r="Q15" s="78" t="s">
        <v>23</v>
      </c>
    </row>
    <row r="16" spans="1:17" ht="24" customHeight="1" x14ac:dyDescent="0.25">
      <c r="A16" s="105" t="s">
        <v>81</v>
      </c>
      <c r="B16" s="105"/>
      <c r="C16" s="105"/>
      <c r="D16" s="105"/>
      <c r="E16" s="135" t="e">
        <f>'計算用(太陽光)'!B83</f>
        <v>#N/A</v>
      </c>
      <c r="F16" s="136"/>
      <c r="G16" s="136"/>
      <c r="H16" s="136"/>
      <c r="I16" s="136"/>
      <c r="J16" s="136"/>
      <c r="K16" s="136"/>
      <c r="L16" s="136"/>
      <c r="M16" s="136"/>
      <c r="N16" s="136"/>
      <c r="O16" s="136"/>
      <c r="P16" s="137"/>
      <c r="Q16" s="23" t="s">
        <v>82</v>
      </c>
    </row>
    <row r="17" spans="1:26" ht="24" customHeight="1" x14ac:dyDescent="0.25">
      <c r="A17" s="105" t="s">
        <v>80</v>
      </c>
      <c r="B17" s="105"/>
      <c r="C17" s="105"/>
      <c r="D17" s="105"/>
      <c r="E17" s="77" t="s">
        <v>11</v>
      </c>
      <c r="F17" s="77" t="s">
        <v>12</v>
      </c>
      <c r="G17" s="77" t="s">
        <v>13</v>
      </c>
      <c r="H17" s="77" t="s">
        <v>14</v>
      </c>
      <c r="I17" s="77" t="s">
        <v>15</v>
      </c>
      <c r="J17" s="77" t="s">
        <v>16</v>
      </c>
      <c r="K17" s="77" t="s">
        <v>17</v>
      </c>
      <c r="L17" s="77" t="s">
        <v>18</v>
      </c>
      <c r="M17" s="77" t="s">
        <v>19</v>
      </c>
      <c r="N17" s="77" t="s">
        <v>20</v>
      </c>
      <c r="O17" s="77" t="s">
        <v>21</v>
      </c>
      <c r="P17" s="77" t="s">
        <v>22</v>
      </c>
      <c r="Q17" s="5"/>
    </row>
    <row r="18" spans="1:26" ht="24" customHeight="1" x14ac:dyDescent="0.25">
      <c r="A18" s="105"/>
      <c r="B18" s="105"/>
      <c r="C18" s="105"/>
      <c r="D18" s="105"/>
      <c r="E18" s="44" t="e">
        <f>'計算用(太陽光)'!N20</f>
        <v>#N/A</v>
      </c>
      <c r="F18" s="44" t="e">
        <f>'計算用(太陽光)'!N21</f>
        <v>#N/A</v>
      </c>
      <c r="G18" s="44" t="e">
        <f>'計算用(太陽光)'!N22</f>
        <v>#N/A</v>
      </c>
      <c r="H18" s="44" t="e">
        <f>'計算用(太陽光)'!N23</f>
        <v>#N/A</v>
      </c>
      <c r="I18" s="44" t="e">
        <f>'計算用(太陽光)'!N24</f>
        <v>#N/A</v>
      </c>
      <c r="J18" s="44" t="e">
        <f>'計算用(太陽光)'!N25</f>
        <v>#N/A</v>
      </c>
      <c r="K18" s="44" t="e">
        <f>'計算用(太陽光)'!N26</f>
        <v>#N/A</v>
      </c>
      <c r="L18" s="44" t="e">
        <f>'計算用(太陽光)'!N27</f>
        <v>#N/A</v>
      </c>
      <c r="M18" s="44" t="e">
        <f>'計算用(太陽光)'!N28</f>
        <v>#N/A</v>
      </c>
      <c r="N18" s="44" t="e">
        <f>'計算用(太陽光)'!N29</f>
        <v>#N/A</v>
      </c>
      <c r="O18" s="44" t="e">
        <f>'計算用(太陽光)'!N30</f>
        <v>#N/A</v>
      </c>
      <c r="P18" s="44" t="e">
        <f>'計算用(太陽光)'!N31</f>
        <v>#N/A</v>
      </c>
      <c r="Q18" s="23" t="s">
        <v>82</v>
      </c>
    </row>
    <row r="19" spans="1:26" ht="24" customHeight="1" x14ac:dyDescent="0.25">
      <c r="A19" s="105" t="s">
        <v>8</v>
      </c>
      <c r="B19" s="105"/>
      <c r="C19" s="105"/>
      <c r="D19" s="105"/>
      <c r="E19" s="77" t="s">
        <v>11</v>
      </c>
      <c r="F19" s="77" t="s">
        <v>12</v>
      </c>
      <c r="G19" s="77" t="s">
        <v>13</v>
      </c>
      <c r="H19" s="77" t="s">
        <v>14</v>
      </c>
      <c r="I19" s="77" t="s">
        <v>15</v>
      </c>
      <c r="J19" s="77" t="s">
        <v>16</v>
      </c>
      <c r="K19" s="77" t="s">
        <v>17</v>
      </c>
      <c r="L19" s="77" t="s">
        <v>18</v>
      </c>
      <c r="M19" s="77" t="s">
        <v>19</v>
      </c>
      <c r="N19" s="77" t="s">
        <v>20</v>
      </c>
      <c r="O19" s="77" t="s">
        <v>21</v>
      </c>
      <c r="P19" s="77" t="s">
        <v>22</v>
      </c>
      <c r="Q19" s="5"/>
    </row>
    <row r="20" spans="1:26" ht="24" customHeight="1" x14ac:dyDescent="0.25">
      <c r="A20" s="105"/>
      <c r="B20" s="105"/>
      <c r="C20" s="105"/>
      <c r="D20" s="105"/>
      <c r="E20" s="34">
        <f>'計算用(太陽光)'!N34</f>
        <v>0</v>
      </c>
      <c r="F20" s="34">
        <f>'計算用(太陽光)'!N35</f>
        <v>0</v>
      </c>
      <c r="G20" s="34">
        <f>'計算用(太陽光)'!N36</f>
        <v>0</v>
      </c>
      <c r="H20" s="34">
        <f>'計算用(太陽光)'!N37</f>
        <v>0</v>
      </c>
      <c r="I20" s="34">
        <f>'計算用(太陽光)'!N38</f>
        <v>0</v>
      </c>
      <c r="J20" s="34">
        <f>'計算用(太陽光)'!N39</f>
        <v>0</v>
      </c>
      <c r="K20" s="34">
        <f>'計算用(太陽光)'!N40</f>
        <v>0</v>
      </c>
      <c r="L20" s="34">
        <f>'計算用(太陽光)'!N41</f>
        <v>0</v>
      </c>
      <c r="M20" s="34">
        <f>'計算用(太陽光)'!N42</f>
        <v>0</v>
      </c>
      <c r="N20" s="34">
        <f>'計算用(太陽光)'!N43</f>
        <v>0</v>
      </c>
      <c r="O20" s="34">
        <f>'計算用(太陽光)'!N44</f>
        <v>0</v>
      </c>
      <c r="P20" s="34">
        <f>'計算用(太陽光)'!N45</f>
        <v>0</v>
      </c>
      <c r="Q20" s="23" t="s">
        <v>23</v>
      </c>
    </row>
    <row r="21" spans="1:26" ht="24" customHeight="1" x14ac:dyDescent="0.25">
      <c r="A21" s="105" t="s">
        <v>9</v>
      </c>
      <c r="B21" s="105"/>
      <c r="C21" s="105"/>
      <c r="D21" s="105"/>
      <c r="E21" s="112" t="e">
        <f>ROUND('計算用(太陽光)'!B81,0)</f>
        <v>#N/A</v>
      </c>
      <c r="F21" s="113"/>
      <c r="G21" s="113"/>
      <c r="H21" s="113"/>
      <c r="I21" s="113"/>
      <c r="J21" s="113"/>
      <c r="K21" s="113"/>
      <c r="L21" s="113"/>
      <c r="M21" s="113"/>
      <c r="N21" s="113"/>
      <c r="O21" s="113"/>
      <c r="P21" s="114"/>
      <c r="Q21" s="23" t="s">
        <v>23</v>
      </c>
    </row>
    <row r="22" spans="1:26" ht="24" customHeight="1" x14ac:dyDescent="0.25">
      <c r="A22" s="115" t="s">
        <v>120</v>
      </c>
      <c r="B22" s="116"/>
      <c r="C22" s="116"/>
      <c r="D22" s="116"/>
      <c r="E22" s="77" t="s">
        <v>11</v>
      </c>
      <c r="F22" s="77" t="s">
        <v>12</v>
      </c>
      <c r="G22" s="77" t="s">
        <v>13</v>
      </c>
      <c r="H22" s="77" t="s">
        <v>14</v>
      </c>
      <c r="I22" s="77" t="s">
        <v>15</v>
      </c>
      <c r="J22" s="77" t="s">
        <v>16</v>
      </c>
      <c r="K22" s="77" t="s">
        <v>17</v>
      </c>
      <c r="L22" s="77" t="s">
        <v>18</v>
      </c>
      <c r="M22" s="77" t="s">
        <v>19</v>
      </c>
      <c r="N22" s="77" t="s">
        <v>20</v>
      </c>
      <c r="O22" s="77" t="s">
        <v>21</v>
      </c>
      <c r="P22" s="77" t="s">
        <v>22</v>
      </c>
      <c r="Q22" s="5"/>
    </row>
    <row r="23" spans="1:26" ht="24" customHeight="1" x14ac:dyDescent="0.25">
      <c r="A23" s="116"/>
      <c r="B23" s="116"/>
      <c r="C23" s="116"/>
      <c r="D23" s="116"/>
      <c r="E23" s="82"/>
      <c r="F23" s="82"/>
      <c r="G23" s="82"/>
      <c r="H23" s="82"/>
      <c r="I23" s="82"/>
      <c r="J23" s="82"/>
      <c r="K23" s="82"/>
      <c r="L23" s="82"/>
      <c r="M23" s="82"/>
      <c r="N23" s="82"/>
      <c r="O23" s="82"/>
      <c r="P23" s="82"/>
      <c r="Q23" s="78" t="s">
        <v>23</v>
      </c>
    </row>
    <row r="24" spans="1:26" ht="24" customHeight="1" x14ac:dyDescent="0.25">
      <c r="A24" s="123" t="s">
        <v>83</v>
      </c>
      <c r="B24" s="105"/>
      <c r="C24" s="105"/>
      <c r="D24" s="105"/>
      <c r="E24" s="77" t="s">
        <v>11</v>
      </c>
      <c r="F24" s="77" t="s">
        <v>12</v>
      </c>
      <c r="G24" s="77" t="s">
        <v>13</v>
      </c>
      <c r="H24" s="77" t="s">
        <v>14</v>
      </c>
      <c r="I24" s="77" t="s">
        <v>15</v>
      </c>
      <c r="J24" s="77" t="s">
        <v>16</v>
      </c>
      <c r="K24" s="77" t="s">
        <v>17</v>
      </c>
      <c r="L24" s="77" t="s">
        <v>18</v>
      </c>
      <c r="M24" s="77" t="s">
        <v>19</v>
      </c>
      <c r="N24" s="77" t="s">
        <v>20</v>
      </c>
      <c r="O24" s="77" t="s">
        <v>21</v>
      </c>
      <c r="P24" s="77" t="s">
        <v>22</v>
      </c>
      <c r="Q24" s="5"/>
      <c r="Z24" s="42"/>
    </row>
    <row r="25" spans="1:26" ht="24" customHeight="1" x14ac:dyDescent="0.25">
      <c r="A25" s="105"/>
      <c r="B25" s="105"/>
      <c r="C25" s="105"/>
      <c r="D25" s="105"/>
      <c r="E25" s="34">
        <f>ROUND('計算用(太陽光)'!AD34,0)</f>
        <v>0</v>
      </c>
      <c r="F25" s="34">
        <f>ROUND('計算用(太陽光)'!AD35,0)</f>
        <v>0</v>
      </c>
      <c r="G25" s="34">
        <f>ROUND('計算用(太陽光)'!AD36,0)</f>
        <v>0</v>
      </c>
      <c r="H25" s="34">
        <f>ROUND('計算用(太陽光)'!AD37,0)</f>
        <v>0</v>
      </c>
      <c r="I25" s="34">
        <f>ROUND('計算用(太陽光)'!AD38,0)</f>
        <v>0</v>
      </c>
      <c r="J25" s="34">
        <f>ROUND('計算用(太陽光)'!AD39,0)</f>
        <v>0</v>
      </c>
      <c r="K25" s="34">
        <f>ROUND('計算用(太陽光)'!AD40,0)</f>
        <v>0</v>
      </c>
      <c r="L25" s="34">
        <f>ROUND('計算用(太陽光)'!AD41,0)</f>
        <v>0</v>
      </c>
      <c r="M25" s="34">
        <f>ROUND('計算用(太陽光)'!AD42,0)</f>
        <v>0</v>
      </c>
      <c r="N25" s="34">
        <f>ROUND('計算用(太陽光)'!AD43,0)</f>
        <v>0</v>
      </c>
      <c r="O25" s="34">
        <f>ROUND('計算用(太陽光)'!AD44,0)</f>
        <v>0</v>
      </c>
      <c r="P25" s="34">
        <f>ROUND('計算用(太陽光)'!AD45,0)</f>
        <v>0</v>
      </c>
      <c r="Q25" s="23" t="s">
        <v>23</v>
      </c>
      <c r="Z25" s="42"/>
    </row>
    <row r="26" spans="1:26" ht="24" customHeight="1" x14ac:dyDescent="0.25">
      <c r="A26" s="105" t="s">
        <v>10</v>
      </c>
      <c r="B26" s="105"/>
      <c r="C26" s="105"/>
      <c r="D26" s="105"/>
      <c r="E26" s="106" t="e">
        <f>ROUND('計算用(太陽光)'!R81,0)</f>
        <v>#N/A</v>
      </c>
      <c r="F26" s="107"/>
      <c r="G26" s="107"/>
      <c r="H26" s="107"/>
      <c r="I26" s="107"/>
      <c r="J26" s="107"/>
      <c r="K26" s="107"/>
      <c r="L26" s="107"/>
      <c r="M26" s="107"/>
      <c r="N26" s="107"/>
      <c r="O26" s="107"/>
      <c r="P26" s="108"/>
      <c r="Q26" s="23" t="s">
        <v>23</v>
      </c>
    </row>
    <row r="27" spans="1:26" x14ac:dyDescent="0.25">
      <c r="A27" s="1" t="s">
        <v>25</v>
      </c>
    </row>
    <row r="28" spans="1:26" x14ac:dyDescent="0.25">
      <c r="A28" s="1" t="s">
        <v>128</v>
      </c>
      <c r="B28" s="35"/>
      <c r="C28" s="35"/>
      <c r="D28" s="35"/>
      <c r="E28" s="35"/>
    </row>
    <row r="29" spans="1:26" x14ac:dyDescent="0.25">
      <c r="A29" s="35"/>
      <c r="B29" s="35" t="s">
        <v>71</v>
      </c>
      <c r="C29" s="35"/>
      <c r="D29" s="35"/>
      <c r="E29" s="35"/>
    </row>
    <row r="30" spans="1:26" x14ac:dyDescent="0.25">
      <c r="A30" s="35"/>
      <c r="B30" s="35" t="s">
        <v>58</v>
      </c>
      <c r="C30" s="35"/>
      <c r="D30" s="35"/>
      <c r="E30" s="35"/>
    </row>
    <row r="31" spans="1:26" x14ac:dyDescent="0.25">
      <c r="A31" s="35"/>
      <c r="B31" s="35" t="s">
        <v>59</v>
      </c>
      <c r="C31" s="35"/>
      <c r="D31" s="35"/>
      <c r="E31" s="35"/>
    </row>
    <row r="32" spans="1:26" x14ac:dyDescent="0.25">
      <c r="A32" s="35"/>
      <c r="B32" s="35" t="s">
        <v>69</v>
      </c>
      <c r="C32" s="35"/>
      <c r="D32" s="35"/>
      <c r="E32" s="35"/>
    </row>
    <row r="33" spans="1:5" x14ac:dyDescent="0.25">
      <c r="A33" s="35"/>
      <c r="B33" s="35" t="s">
        <v>60</v>
      </c>
      <c r="C33" s="35"/>
      <c r="D33" s="35"/>
      <c r="E33" s="35"/>
    </row>
    <row r="34" spans="1:5" x14ac:dyDescent="0.25">
      <c r="A34" s="35"/>
      <c r="B34" s="35" t="s">
        <v>61</v>
      </c>
      <c r="C34" s="35"/>
      <c r="D34" s="35"/>
      <c r="E34" s="35"/>
    </row>
    <row r="35" spans="1:5" x14ac:dyDescent="0.25">
      <c r="A35" s="35"/>
      <c r="B35" s="35" t="s">
        <v>125</v>
      </c>
      <c r="C35" s="35"/>
      <c r="D35" s="35"/>
      <c r="E35" s="35"/>
    </row>
    <row r="36" spans="1:5" x14ac:dyDescent="0.25">
      <c r="A36" s="35"/>
      <c r="B36" s="35" t="s">
        <v>99</v>
      </c>
      <c r="C36" s="35"/>
      <c r="D36" s="35"/>
      <c r="E36" s="35"/>
    </row>
    <row r="37" spans="1:5" x14ac:dyDescent="0.25">
      <c r="A37" s="35"/>
      <c r="B37" s="35" t="s">
        <v>75</v>
      </c>
      <c r="C37" s="35"/>
      <c r="D37" s="35"/>
      <c r="E37" s="35"/>
    </row>
    <row r="38" spans="1:5" x14ac:dyDescent="0.25">
      <c r="A38" s="35"/>
      <c r="B38" s="35" t="s">
        <v>73</v>
      </c>
      <c r="C38" s="35"/>
      <c r="D38" s="35"/>
      <c r="E38" s="35"/>
    </row>
    <row r="39" spans="1:5" x14ac:dyDescent="0.25">
      <c r="A39" s="35"/>
      <c r="B39" s="35"/>
      <c r="C39" s="35"/>
      <c r="D39" s="35"/>
      <c r="E39" s="35"/>
    </row>
    <row r="40" spans="1:5" x14ac:dyDescent="0.25">
      <c r="A40" s="1" t="s">
        <v>129</v>
      </c>
      <c r="B40" s="35"/>
      <c r="C40" s="35"/>
      <c r="D40" s="35"/>
      <c r="E40" s="35"/>
    </row>
    <row r="41" spans="1:5" x14ac:dyDescent="0.25">
      <c r="A41" s="35"/>
      <c r="B41" s="35" t="s">
        <v>100</v>
      </c>
      <c r="C41" s="35"/>
      <c r="D41" s="35"/>
      <c r="E41" s="35"/>
    </row>
    <row r="42" spans="1:5" x14ac:dyDescent="0.25">
      <c r="A42" s="35"/>
      <c r="B42" s="35" t="s">
        <v>101</v>
      </c>
      <c r="C42" s="35"/>
      <c r="D42" s="35"/>
      <c r="E42" s="35"/>
    </row>
    <row r="43" spans="1:5" x14ac:dyDescent="0.25">
      <c r="A43" s="35"/>
      <c r="B43" s="35" t="s">
        <v>102</v>
      </c>
      <c r="C43" s="35"/>
      <c r="D43" s="35"/>
      <c r="E43" s="35"/>
    </row>
    <row r="44" spans="1:5" x14ac:dyDescent="0.25">
      <c r="A44" s="35"/>
      <c r="B44" s="35"/>
      <c r="C44" s="35"/>
      <c r="D44" s="35"/>
      <c r="E44" s="35"/>
    </row>
    <row r="45" spans="1:5" x14ac:dyDescent="0.25">
      <c r="A45" s="35"/>
      <c r="B45" s="35"/>
      <c r="C45" s="35"/>
      <c r="D45" s="35"/>
      <c r="E45" s="35"/>
    </row>
  </sheetData>
  <sheetProtection algorithmName="SHA-512" hashValue="7z0N3XiMX+ot6kxEYGb2zxZBWW5jjEU1ckzcigaaTCW7zESvjL35M1KktcIDrbIV+FLzYtHYHe2kmMGvxlcRnQ==" saltValue="b0Sig42r97eYLo7VP0HlsQ==" spinCount="100000" sheet="1" objects="1" scenarios="1"/>
  <protectedRanges>
    <protectedRange algorithmName="SHA-512" hashValue="aDHnzHWqtyQjIdF4qwoBwpWl5abJmj4eSNLBfKwAoZBDNYrLIOFlN6+W+iIslPHsMNmO3g+TLgL7jTK03BbfNg==" saltValue="aUZziqXL05aBmgWErmDWhQ==" spinCount="100000" sqref="E23:P23" name="範囲2"/>
    <protectedRange algorithmName="SHA-512" hashValue="C6ovA3jIAoNYHBEwJrL19zaUBfrVWT6iTKZPyvI0Jwg24MCo5vJFjklf9lIosmgm7lFFAeHzc9n9EyEmVTKh6Q==" saltValue="o86OZ6Jv7CZz2qr7rAULhg==" spinCount="100000" sqref="E14:P15" name="範囲1"/>
  </protectedRanges>
  <dataConsolidate/>
  <mergeCells count="28">
    <mergeCell ref="A2:B2"/>
    <mergeCell ref="A4:Q4"/>
    <mergeCell ref="A6:Q6"/>
    <mergeCell ref="M8:Q8"/>
    <mergeCell ref="A9:D9"/>
    <mergeCell ref="E9:P9"/>
    <mergeCell ref="A10:D10"/>
    <mergeCell ref="E10:P10"/>
    <mergeCell ref="A11:D11"/>
    <mergeCell ref="E11:P11"/>
    <mergeCell ref="A12:D12"/>
    <mergeCell ref="E12:P12"/>
    <mergeCell ref="A16:D16"/>
    <mergeCell ref="E16:P16"/>
    <mergeCell ref="A17:D18"/>
    <mergeCell ref="A19:D20"/>
    <mergeCell ref="A13:D13"/>
    <mergeCell ref="E13:P13"/>
    <mergeCell ref="A14:D14"/>
    <mergeCell ref="E14:P14"/>
    <mergeCell ref="A15:D15"/>
    <mergeCell ref="E15:P15"/>
    <mergeCell ref="A21:D21"/>
    <mergeCell ref="E21:P21"/>
    <mergeCell ref="A22:D23"/>
    <mergeCell ref="A24:D25"/>
    <mergeCell ref="A26:D26"/>
    <mergeCell ref="E26:P26"/>
  </mergeCells>
  <phoneticPr fontId="2"/>
  <conditionalFormatting sqref="E26:P26">
    <cfRule type="cellIs" dxfId="22" priority="6" operator="greaterThan">
      <formula>$E$21</formula>
    </cfRule>
  </conditionalFormatting>
  <conditionalFormatting sqref="E14:P14">
    <cfRule type="cellIs" dxfId="21" priority="4" operator="lessThan">
      <formula>1000</formula>
    </cfRule>
  </conditionalFormatting>
  <conditionalFormatting sqref="E15:P15">
    <cfRule type="cellIs" dxfId="20" priority="2" operator="greaterThan">
      <formula>$E$14</formula>
    </cfRule>
  </conditionalFormatting>
  <conditionalFormatting sqref="E23:P23">
    <cfRule type="cellIs" dxfId="19" priority="1" operator="greaterThan">
      <formula>$E$15</formula>
    </cfRule>
  </conditionalFormatting>
  <dataValidations count="4">
    <dataValidation type="whole" operator="lessThanOrEqual" showInputMessage="1" showErrorMessage="1" error="送電可能電力以下の整数値で入力してください" sqref="E23:P23" xr:uid="{16C5E0F7-2C7B-4062-8932-A44A7BDF318E}">
      <formula1>$E$15</formula1>
    </dataValidation>
    <dataValidation type="whole" operator="lessThanOrEqual" showInputMessage="1" showErrorMessage="1" error="設備容量以下の整数値で入力してください" sqref="E15:P15" xr:uid="{C25A8042-10CC-46A4-98DE-43EF23423489}">
      <formula1>E14</formula1>
    </dataValidation>
    <dataValidation type="whole" allowBlank="1" showInputMessage="1" showErrorMessage="1" error="期待容量以下の整数値で入力してください" sqref="E26:P26" xr:uid="{E0BC86DE-A5B4-4F33-8A04-93AA64203C27}">
      <formula1>0</formula1>
      <formula2>E21</formula2>
    </dataValidation>
    <dataValidation type="whole" operator="greaterThanOrEqual" allowBlank="1" showInputMessage="1" showErrorMessage="1" error="1,000以上の整数値で入力してください" sqref="E14:P14" xr:uid="{1B8D16BB-2557-447D-B48A-987D94FC7EC1}">
      <formula1>1000</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A609-87F6-401A-8648-A978B50E75EF}">
  <sheetPr>
    <pageSetUpPr fitToPage="1"/>
  </sheetPr>
  <dimension ref="A1:Q43"/>
  <sheetViews>
    <sheetView zoomScale="70" zoomScaleNormal="70" workbookViewId="0"/>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8" t="s">
        <v>65</v>
      </c>
      <c r="B1" s="38"/>
      <c r="C1" s="38"/>
      <c r="D1" s="38"/>
      <c r="E1" s="38"/>
      <c r="F1" s="39" t="s">
        <v>67</v>
      </c>
      <c r="G1" s="39"/>
      <c r="H1" s="39"/>
      <c r="I1" s="40" t="s">
        <v>66</v>
      </c>
    </row>
    <row r="2" spans="1:17" ht="16.5" x14ac:dyDescent="0.25">
      <c r="A2" s="127" t="s">
        <v>0</v>
      </c>
      <c r="B2" s="128"/>
      <c r="C2" s="7"/>
      <c r="D2" s="7"/>
      <c r="E2" s="7"/>
      <c r="F2" s="7"/>
      <c r="G2" s="7"/>
      <c r="H2" s="7"/>
      <c r="I2" s="7"/>
      <c r="J2" s="7"/>
      <c r="K2" s="7"/>
      <c r="L2" s="7"/>
      <c r="M2" s="7"/>
      <c r="N2" s="7"/>
      <c r="O2" s="7"/>
      <c r="P2" s="7"/>
      <c r="Q2" s="7"/>
    </row>
    <row r="3" spans="1:17" ht="16.5" x14ac:dyDescent="0.25">
      <c r="A3" s="27"/>
      <c r="B3" s="27"/>
      <c r="C3" s="7"/>
      <c r="D3" s="7"/>
      <c r="E3" s="7"/>
      <c r="F3" s="7"/>
      <c r="G3" s="7"/>
      <c r="H3" s="7"/>
      <c r="I3" s="7"/>
      <c r="J3" s="7"/>
      <c r="K3" s="7"/>
      <c r="L3" s="7"/>
      <c r="M3" s="7"/>
      <c r="N3" s="7"/>
      <c r="O3" s="7"/>
      <c r="P3" s="7"/>
      <c r="Q3" s="7"/>
    </row>
    <row r="4" spans="1:17" ht="16.5" x14ac:dyDescent="0.25">
      <c r="A4" s="129" t="s">
        <v>127</v>
      </c>
      <c r="B4" s="129"/>
      <c r="C4" s="129"/>
      <c r="D4" s="129"/>
      <c r="E4" s="129"/>
      <c r="F4" s="129"/>
      <c r="G4" s="129"/>
      <c r="H4" s="129"/>
      <c r="I4" s="129"/>
      <c r="J4" s="129"/>
      <c r="K4" s="129"/>
      <c r="L4" s="129"/>
      <c r="M4" s="129"/>
      <c r="N4" s="129"/>
      <c r="O4" s="129"/>
      <c r="P4" s="129"/>
      <c r="Q4" s="129"/>
    </row>
    <row r="5" spans="1:17" ht="16.5" x14ac:dyDescent="0.25">
      <c r="A5" s="7"/>
      <c r="B5" s="7"/>
      <c r="C5" s="7"/>
      <c r="D5" s="7"/>
      <c r="E5" s="7"/>
      <c r="F5" s="7"/>
      <c r="G5" s="7"/>
      <c r="H5" s="7"/>
      <c r="I5" s="7"/>
      <c r="J5" s="7"/>
      <c r="K5" s="7"/>
      <c r="L5" s="7"/>
      <c r="M5" s="7"/>
      <c r="N5" s="7"/>
      <c r="O5" s="7"/>
      <c r="P5" s="7"/>
      <c r="Q5" s="7"/>
    </row>
    <row r="6" spans="1:17" ht="16.5" x14ac:dyDescent="0.25">
      <c r="A6" s="130" t="s">
        <v>50</v>
      </c>
      <c r="B6" s="130"/>
      <c r="C6" s="130"/>
      <c r="D6" s="130"/>
      <c r="E6" s="130"/>
      <c r="F6" s="130"/>
      <c r="G6" s="130"/>
      <c r="H6" s="130"/>
      <c r="I6" s="130"/>
      <c r="J6" s="130"/>
      <c r="K6" s="130"/>
      <c r="L6" s="130"/>
      <c r="M6" s="130"/>
      <c r="N6" s="130"/>
      <c r="O6" s="130"/>
      <c r="P6" s="130"/>
      <c r="Q6" s="130"/>
    </row>
    <row r="7" spans="1:17" ht="16.5" x14ac:dyDescent="0.25">
      <c r="C7" s="7"/>
      <c r="D7" s="7"/>
      <c r="E7" s="7"/>
      <c r="F7" s="7"/>
      <c r="G7" s="7"/>
      <c r="H7" s="7"/>
      <c r="I7" s="7"/>
      <c r="J7" s="7"/>
      <c r="K7" s="7"/>
      <c r="L7" s="7"/>
      <c r="M7" s="7"/>
      <c r="N7" s="7"/>
      <c r="O7" s="7"/>
      <c r="P7" s="7"/>
      <c r="Q7" s="7"/>
    </row>
    <row r="8" spans="1:17" ht="16.5" x14ac:dyDescent="0.25">
      <c r="A8" s="28"/>
      <c r="B8" s="28"/>
      <c r="C8" s="28"/>
      <c r="D8" s="28"/>
      <c r="E8" s="28"/>
      <c r="F8" s="28"/>
      <c r="G8" s="28"/>
      <c r="H8" s="28"/>
      <c r="I8" s="28"/>
      <c r="J8" s="28"/>
      <c r="K8" s="28"/>
      <c r="L8" s="28"/>
      <c r="M8" s="144" t="str">
        <f>合計!M11</f>
        <v>&lt;会社名&gt;</v>
      </c>
      <c r="N8" s="144"/>
      <c r="O8" s="144"/>
      <c r="P8" s="144"/>
      <c r="Q8" s="144"/>
    </row>
    <row r="9" spans="1:17" ht="24" customHeight="1" x14ac:dyDescent="0.25">
      <c r="A9" s="105" t="s">
        <v>1</v>
      </c>
      <c r="B9" s="105"/>
      <c r="C9" s="105"/>
      <c r="D9" s="105"/>
      <c r="E9" s="132" t="s">
        <v>24</v>
      </c>
      <c r="F9" s="133"/>
      <c r="G9" s="133"/>
      <c r="H9" s="133"/>
      <c r="I9" s="133"/>
      <c r="J9" s="133"/>
      <c r="K9" s="133"/>
      <c r="L9" s="133"/>
      <c r="M9" s="133"/>
      <c r="N9" s="133"/>
      <c r="O9" s="133"/>
      <c r="P9" s="134"/>
      <c r="Q9" s="77" t="s">
        <v>2</v>
      </c>
    </row>
    <row r="10" spans="1:17" ht="24" customHeight="1" x14ac:dyDescent="0.25">
      <c r="A10" s="105" t="s">
        <v>3</v>
      </c>
      <c r="B10" s="105"/>
      <c r="C10" s="105"/>
      <c r="D10" s="105"/>
      <c r="E10" s="141">
        <f>合計!E13</f>
        <v>0</v>
      </c>
      <c r="F10" s="142"/>
      <c r="G10" s="142"/>
      <c r="H10" s="142"/>
      <c r="I10" s="142"/>
      <c r="J10" s="142"/>
      <c r="K10" s="142"/>
      <c r="L10" s="142"/>
      <c r="M10" s="142"/>
      <c r="N10" s="142"/>
      <c r="O10" s="142"/>
      <c r="P10" s="143"/>
      <c r="Q10" s="5"/>
    </row>
    <row r="11" spans="1:17" ht="30" customHeight="1" x14ac:dyDescent="0.25">
      <c r="A11" s="123" t="s">
        <v>4</v>
      </c>
      <c r="B11" s="123"/>
      <c r="C11" s="123"/>
      <c r="D11" s="123"/>
      <c r="E11" s="124">
        <f>合計!E14</f>
        <v>0</v>
      </c>
      <c r="F11" s="125"/>
      <c r="G11" s="125"/>
      <c r="H11" s="125"/>
      <c r="I11" s="125"/>
      <c r="J11" s="125"/>
      <c r="K11" s="125"/>
      <c r="L11" s="125"/>
      <c r="M11" s="125"/>
      <c r="N11" s="125"/>
      <c r="O11" s="125"/>
      <c r="P11" s="126"/>
      <c r="Q11" s="5"/>
    </row>
    <row r="12" spans="1:17" ht="24" customHeight="1" x14ac:dyDescent="0.25">
      <c r="A12" s="105" t="s">
        <v>5</v>
      </c>
      <c r="B12" s="105"/>
      <c r="C12" s="105"/>
      <c r="D12" s="105"/>
      <c r="E12" s="124" t="s">
        <v>48</v>
      </c>
      <c r="F12" s="125"/>
      <c r="G12" s="125"/>
      <c r="H12" s="125"/>
      <c r="I12" s="125"/>
      <c r="J12" s="125"/>
      <c r="K12" s="125"/>
      <c r="L12" s="125"/>
      <c r="M12" s="125"/>
      <c r="N12" s="125"/>
      <c r="O12" s="125"/>
      <c r="P12" s="126"/>
      <c r="Q12" s="5"/>
    </row>
    <row r="13" spans="1:17" ht="24" customHeight="1" x14ac:dyDescent="0.25">
      <c r="A13" s="105" t="s">
        <v>6</v>
      </c>
      <c r="B13" s="105"/>
      <c r="C13" s="105"/>
      <c r="D13" s="105"/>
      <c r="E13" s="124">
        <f>合計!E16</f>
        <v>0</v>
      </c>
      <c r="F13" s="125"/>
      <c r="G13" s="125"/>
      <c r="H13" s="125"/>
      <c r="I13" s="125"/>
      <c r="J13" s="125"/>
      <c r="K13" s="125"/>
      <c r="L13" s="125"/>
      <c r="M13" s="125"/>
      <c r="N13" s="125"/>
      <c r="O13" s="125"/>
      <c r="P13" s="126"/>
      <c r="Q13" s="5"/>
    </row>
    <row r="14" spans="1:17" ht="24" customHeight="1" x14ac:dyDescent="0.25">
      <c r="A14" s="105" t="s">
        <v>7</v>
      </c>
      <c r="B14" s="105"/>
      <c r="C14" s="105"/>
      <c r="D14" s="105"/>
      <c r="E14" s="138"/>
      <c r="F14" s="139"/>
      <c r="G14" s="139"/>
      <c r="H14" s="139"/>
      <c r="I14" s="139"/>
      <c r="J14" s="139"/>
      <c r="K14" s="139"/>
      <c r="L14" s="139"/>
      <c r="M14" s="139"/>
      <c r="N14" s="139"/>
      <c r="O14" s="139"/>
      <c r="P14" s="140"/>
      <c r="Q14" s="23" t="s">
        <v>23</v>
      </c>
    </row>
    <row r="15" spans="1:17" ht="24" customHeight="1" x14ac:dyDescent="0.25">
      <c r="A15" s="145" t="s">
        <v>40</v>
      </c>
      <c r="B15" s="146"/>
      <c r="C15" s="146"/>
      <c r="D15" s="147"/>
      <c r="E15" s="138"/>
      <c r="F15" s="139"/>
      <c r="G15" s="139"/>
      <c r="H15" s="139"/>
      <c r="I15" s="139"/>
      <c r="J15" s="139"/>
      <c r="K15" s="139"/>
      <c r="L15" s="139"/>
      <c r="M15" s="139"/>
      <c r="N15" s="139"/>
      <c r="O15" s="139"/>
      <c r="P15" s="140"/>
      <c r="Q15" s="78" t="s">
        <v>23</v>
      </c>
    </row>
    <row r="16" spans="1:17" ht="24" customHeight="1" x14ac:dyDescent="0.25">
      <c r="A16" s="105" t="s">
        <v>81</v>
      </c>
      <c r="B16" s="105"/>
      <c r="C16" s="105"/>
      <c r="D16" s="105"/>
      <c r="E16" s="135" t="e">
        <f>'計算用(風力)'!B83</f>
        <v>#N/A</v>
      </c>
      <c r="F16" s="136"/>
      <c r="G16" s="136"/>
      <c r="H16" s="136"/>
      <c r="I16" s="136"/>
      <c r="J16" s="136"/>
      <c r="K16" s="136"/>
      <c r="L16" s="136"/>
      <c r="M16" s="136"/>
      <c r="N16" s="136"/>
      <c r="O16" s="136"/>
      <c r="P16" s="137"/>
      <c r="Q16" s="23" t="s">
        <v>82</v>
      </c>
    </row>
    <row r="17" spans="1:17" ht="24" customHeight="1" x14ac:dyDescent="0.25">
      <c r="A17" s="105" t="s">
        <v>80</v>
      </c>
      <c r="B17" s="105"/>
      <c r="C17" s="105"/>
      <c r="D17" s="105"/>
      <c r="E17" s="77" t="s">
        <v>11</v>
      </c>
      <c r="F17" s="77" t="s">
        <v>12</v>
      </c>
      <c r="G17" s="77" t="s">
        <v>13</v>
      </c>
      <c r="H17" s="77" t="s">
        <v>14</v>
      </c>
      <c r="I17" s="77" t="s">
        <v>15</v>
      </c>
      <c r="J17" s="77" t="s">
        <v>16</v>
      </c>
      <c r="K17" s="77" t="s">
        <v>17</v>
      </c>
      <c r="L17" s="77" t="s">
        <v>18</v>
      </c>
      <c r="M17" s="77" t="s">
        <v>19</v>
      </c>
      <c r="N17" s="77" t="s">
        <v>20</v>
      </c>
      <c r="O17" s="77" t="s">
        <v>21</v>
      </c>
      <c r="P17" s="77" t="s">
        <v>22</v>
      </c>
      <c r="Q17" s="5"/>
    </row>
    <row r="18" spans="1:17" ht="24" customHeight="1" x14ac:dyDescent="0.25">
      <c r="A18" s="105"/>
      <c r="B18" s="105"/>
      <c r="C18" s="105"/>
      <c r="D18" s="105"/>
      <c r="E18" s="44" t="e">
        <f>'計算用(風力)'!N20</f>
        <v>#N/A</v>
      </c>
      <c r="F18" s="44" t="e">
        <f>'計算用(風力)'!N21</f>
        <v>#N/A</v>
      </c>
      <c r="G18" s="44" t="e">
        <f>'計算用(風力)'!N22</f>
        <v>#N/A</v>
      </c>
      <c r="H18" s="44" t="e">
        <f>'計算用(風力)'!N23</f>
        <v>#N/A</v>
      </c>
      <c r="I18" s="44" t="e">
        <f>'計算用(風力)'!N24</f>
        <v>#N/A</v>
      </c>
      <c r="J18" s="44" t="e">
        <f>'計算用(風力)'!N25</f>
        <v>#N/A</v>
      </c>
      <c r="K18" s="44" t="e">
        <f>'計算用(風力)'!N26</f>
        <v>#N/A</v>
      </c>
      <c r="L18" s="44" t="e">
        <f>'計算用(風力)'!N27</f>
        <v>#N/A</v>
      </c>
      <c r="M18" s="44" t="e">
        <f>'計算用(風力)'!N28</f>
        <v>#N/A</v>
      </c>
      <c r="N18" s="44" t="e">
        <f>'計算用(風力)'!N29</f>
        <v>#N/A</v>
      </c>
      <c r="O18" s="44" t="e">
        <f>'計算用(風力)'!N30</f>
        <v>#N/A</v>
      </c>
      <c r="P18" s="44" t="e">
        <f>'計算用(風力)'!N31</f>
        <v>#N/A</v>
      </c>
      <c r="Q18" s="23" t="s">
        <v>82</v>
      </c>
    </row>
    <row r="19" spans="1:17" ht="24" customHeight="1" x14ac:dyDescent="0.25">
      <c r="A19" s="105" t="s">
        <v>8</v>
      </c>
      <c r="B19" s="105"/>
      <c r="C19" s="105"/>
      <c r="D19" s="105"/>
      <c r="E19" s="77" t="s">
        <v>11</v>
      </c>
      <c r="F19" s="77" t="s">
        <v>12</v>
      </c>
      <c r="G19" s="77" t="s">
        <v>13</v>
      </c>
      <c r="H19" s="77" t="s">
        <v>14</v>
      </c>
      <c r="I19" s="77" t="s">
        <v>15</v>
      </c>
      <c r="J19" s="77" t="s">
        <v>16</v>
      </c>
      <c r="K19" s="77" t="s">
        <v>17</v>
      </c>
      <c r="L19" s="77" t="s">
        <v>18</v>
      </c>
      <c r="M19" s="77" t="s">
        <v>19</v>
      </c>
      <c r="N19" s="77" t="s">
        <v>20</v>
      </c>
      <c r="O19" s="77" t="s">
        <v>21</v>
      </c>
      <c r="P19" s="77" t="s">
        <v>22</v>
      </c>
      <c r="Q19" s="5"/>
    </row>
    <row r="20" spans="1:17" ht="24" customHeight="1" x14ac:dyDescent="0.25">
      <c r="A20" s="105"/>
      <c r="B20" s="105"/>
      <c r="C20" s="105"/>
      <c r="D20" s="105"/>
      <c r="E20" s="34">
        <f>'計算用(風力)'!N34</f>
        <v>0</v>
      </c>
      <c r="F20" s="34">
        <f>'計算用(風力)'!N35</f>
        <v>0</v>
      </c>
      <c r="G20" s="34">
        <f>'計算用(風力)'!N36</f>
        <v>0</v>
      </c>
      <c r="H20" s="34">
        <f>'計算用(風力)'!N37</f>
        <v>0</v>
      </c>
      <c r="I20" s="34">
        <f>'計算用(風力)'!N38</f>
        <v>0</v>
      </c>
      <c r="J20" s="34">
        <f>'計算用(風力)'!N39</f>
        <v>0</v>
      </c>
      <c r="K20" s="34">
        <f>'計算用(風力)'!N40</f>
        <v>0</v>
      </c>
      <c r="L20" s="34">
        <f>'計算用(風力)'!N41</f>
        <v>0</v>
      </c>
      <c r="M20" s="34">
        <f>'計算用(風力)'!N42</f>
        <v>0</v>
      </c>
      <c r="N20" s="34">
        <f>'計算用(風力)'!N43</f>
        <v>0</v>
      </c>
      <c r="O20" s="34">
        <f>'計算用(風力)'!N44</f>
        <v>0</v>
      </c>
      <c r="P20" s="34">
        <f>'計算用(風力)'!N45</f>
        <v>0</v>
      </c>
      <c r="Q20" s="23" t="s">
        <v>23</v>
      </c>
    </row>
    <row r="21" spans="1:17" ht="24" customHeight="1" x14ac:dyDescent="0.25">
      <c r="A21" s="105" t="s">
        <v>9</v>
      </c>
      <c r="B21" s="105"/>
      <c r="C21" s="105"/>
      <c r="D21" s="105"/>
      <c r="E21" s="112" t="e">
        <f>ROUND('計算用(風力)'!B81,0)</f>
        <v>#N/A</v>
      </c>
      <c r="F21" s="113"/>
      <c r="G21" s="113"/>
      <c r="H21" s="113"/>
      <c r="I21" s="113"/>
      <c r="J21" s="113"/>
      <c r="K21" s="113"/>
      <c r="L21" s="113"/>
      <c r="M21" s="113"/>
      <c r="N21" s="113"/>
      <c r="O21" s="113"/>
      <c r="P21" s="114"/>
      <c r="Q21" s="23" t="s">
        <v>23</v>
      </c>
    </row>
    <row r="22" spans="1:17" ht="24" customHeight="1" x14ac:dyDescent="0.25">
      <c r="A22" s="115" t="s">
        <v>120</v>
      </c>
      <c r="B22" s="116"/>
      <c r="C22" s="116"/>
      <c r="D22" s="116"/>
      <c r="E22" s="77" t="s">
        <v>11</v>
      </c>
      <c r="F22" s="77" t="s">
        <v>12</v>
      </c>
      <c r="G22" s="77" t="s">
        <v>13</v>
      </c>
      <c r="H22" s="77" t="s">
        <v>14</v>
      </c>
      <c r="I22" s="77" t="s">
        <v>15</v>
      </c>
      <c r="J22" s="77" t="s">
        <v>16</v>
      </c>
      <c r="K22" s="77" t="s">
        <v>17</v>
      </c>
      <c r="L22" s="77" t="s">
        <v>18</v>
      </c>
      <c r="M22" s="77" t="s">
        <v>19</v>
      </c>
      <c r="N22" s="77" t="s">
        <v>20</v>
      </c>
      <c r="O22" s="77" t="s">
        <v>21</v>
      </c>
      <c r="P22" s="77" t="s">
        <v>22</v>
      </c>
      <c r="Q22" s="5"/>
    </row>
    <row r="23" spans="1:17" ht="24" customHeight="1" x14ac:dyDescent="0.25">
      <c r="A23" s="116"/>
      <c r="B23" s="116"/>
      <c r="C23" s="116"/>
      <c r="D23" s="116"/>
      <c r="E23" s="82"/>
      <c r="F23" s="82"/>
      <c r="G23" s="82"/>
      <c r="H23" s="82"/>
      <c r="I23" s="82"/>
      <c r="J23" s="82"/>
      <c r="K23" s="82"/>
      <c r="L23" s="82"/>
      <c r="M23" s="82"/>
      <c r="N23" s="82"/>
      <c r="O23" s="82"/>
      <c r="P23" s="82"/>
      <c r="Q23" s="78" t="s">
        <v>23</v>
      </c>
    </row>
    <row r="24" spans="1:17" ht="24" customHeight="1" x14ac:dyDescent="0.25">
      <c r="A24" s="123" t="s">
        <v>83</v>
      </c>
      <c r="B24" s="105"/>
      <c r="C24" s="105"/>
      <c r="D24" s="105"/>
      <c r="E24" s="77" t="s">
        <v>11</v>
      </c>
      <c r="F24" s="77" t="s">
        <v>12</v>
      </c>
      <c r="G24" s="77" t="s">
        <v>13</v>
      </c>
      <c r="H24" s="77" t="s">
        <v>14</v>
      </c>
      <c r="I24" s="77" t="s">
        <v>15</v>
      </c>
      <c r="J24" s="77" t="s">
        <v>16</v>
      </c>
      <c r="K24" s="77" t="s">
        <v>17</v>
      </c>
      <c r="L24" s="77" t="s">
        <v>18</v>
      </c>
      <c r="M24" s="77" t="s">
        <v>19</v>
      </c>
      <c r="N24" s="77" t="s">
        <v>20</v>
      </c>
      <c r="O24" s="77" t="s">
        <v>21</v>
      </c>
      <c r="P24" s="77" t="s">
        <v>22</v>
      </c>
      <c r="Q24" s="5"/>
    </row>
    <row r="25" spans="1:17" ht="24" customHeight="1" x14ac:dyDescent="0.25">
      <c r="A25" s="105"/>
      <c r="B25" s="105"/>
      <c r="C25" s="105"/>
      <c r="D25" s="105"/>
      <c r="E25" s="34">
        <f>ROUND('計算用(風力)'!AD34,0)</f>
        <v>0</v>
      </c>
      <c r="F25" s="34">
        <f>ROUND('計算用(風力)'!AD35,0)</f>
        <v>0</v>
      </c>
      <c r="G25" s="34">
        <f>ROUND('計算用(風力)'!AD36,0)</f>
        <v>0</v>
      </c>
      <c r="H25" s="34">
        <f>ROUND('計算用(風力)'!AD37,0)</f>
        <v>0</v>
      </c>
      <c r="I25" s="34">
        <f>ROUND('計算用(風力)'!AD38,0)</f>
        <v>0</v>
      </c>
      <c r="J25" s="34">
        <f>ROUND('計算用(風力)'!AD39,0)</f>
        <v>0</v>
      </c>
      <c r="K25" s="34">
        <f>ROUND('計算用(風力)'!AD40,0)</f>
        <v>0</v>
      </c>
      <c r="L25" s="34">
        <f>ROUND('計算用(風力)'!AD41,0)</f>
        <v>0</v>
      </c>
      <c r="M25" s="34">
        <f>ROUND('計算用(風力)'!AD42,0)</f>
        <v>0</v>
      </c>
      <c r="N25" s="34">
        <f>ROUND('計算用(風力)'!AD43,0)</f>
        <v>0</v>
      </c>
      <c r="O25" s="34">
        <f>ROUND('計算用(風力)'!AD44,0)</f>
        <v>0</v>
      </c>
      <c r="P25" s="34">
        <f>ROUND('計算用(風力)'!AD45,0)</f>
        <v>0</v>
      </c>
      <c r="Q25" s="23" t="s">
        <v>23</v>
      </c>
    </row>
    <row r="26" spans="1:17" ht="24" customHeight="1" x14ac:dyDescent="0.25">
      <c r="A26" s="105" t="s">
        <v>10</v>
      </c>
      <c r="B26" s="105"/>
      <c r="C26" s="105"/>
      <c r="D26" s="105"/>
      <c r="E26" s="106" t="e">
        <f>ROUND('計算用(風力)'!R81,0)</f>
        <v>#N/A</v>
      </c>
      <c r="F26" s="107"/>
      <c r="G26" s="107"/>
      <c r="H26" s="107"/>
      <c r="I26" s="107"/>
      <c r="J26" s="107"/>
      <c r="K26" s="107"/>
      <c r="L26" s="107"/>
      <c r="M26" s="107"/>
      <c r="N26" s="107"/>
      <c r="O26" s="107"/>
      <c r="P26" s="108"/>
      <c r="Q26" s="23" t="s">
        <v>23</v>
      </c>
    </row>
    <row r="27" spans="1:17" x14ac:dyDescent="0.25">
      <c r="A27" s="1" t="s">
        <v>25</v>
      </c>
    </row>
    <row r="28" spans="1:17" x14ac:dyDescent="0.25">
      <c r="A28" s="1" t="s">
        <v>128</v>
      </c>
      <c r="B28" s="35"/>
      <c r="C28" s="35"/>
      <c r="D28" s="35"/>
    </row>
    <row r="29" spans="1:17" x14ac:dyDescent="0.25">
      <c r="A29" s="35"/>
      <c r="B29" s="35" t="s">
        <v>71</v>
      </c>
      <c r="C29" s="35"/>
      <c r="D29" s="35"/>
    </row>
    <row r="30" spans="1:17" x14ac:dyDescent="0.25">
      <c r="A30" s="35"/>
      <c r="B30" s="35" t="s">
        <v>58</v>
      </c>
      <c r="C30" s="35"/>
      <c r="D30" s="35"/>
    </row>
    <row r="31" spans="1:17" x14ac:dyDescent="0.25">
      <c r="A31" s="35"/>
      <c r="B31" s="35" t="s">
        <v>59</v>
      </c>
      <c r="C31" s="35"/>
      <c r="D31" s="35"/>
    </row>
    <row r="32" spans="1:17" x14ac:dyDescent="0.25">
      <c r="A32" s="35"/>
      <c r="B32" s="35" t="s">
        <v>70</v>
      </c>
      <c r="C32" s="35"/>
      <c r="D32" s="35"/>
    </row>
    <row r="33" spans="1:4" x14ac:dyDescent="0.25">
      <c r="A33" s="35"/>
      <c r="B33" s="35" t="s">
        <v>60</v>
      </c>
      <c r="C33" s="35"/>
      <c r="D33" s="35"/>
    </row>
    <row r="34" spans="1:4" x14ac:dyDescent="0.25">
      <c r="A34" s="35"/>
      <c r="B34" s="35" t="s">
        <v>61</v>
      </c>
      <c r="C34" s="35"/>
      <c r="D34" s="35"/>
    </row>
    <row r="35" spans="1:4" x14ac:dyDescent="0.25">
      <c r="A35" s="35"/>
      <c r="B35" s="35" t="s">
        <v>125</v>
      </c>
      <c r="C35" s="35"/>
      <c r="D35" s="35"/>
    </row>
    <row r="36" spans="1:4" x14ac:dyDescent="0.25">
      <c r="A36" s="35"/>
      <c r="B36" s="35" t="s">
        <v>99</v>
      </c>
      <c r="C36" s="35"/>
      <c r="D36" s="35"/>
    </row>
    <row r="37" spans="1:4" x14ac:dyDescent="0.25">
      <c r="A37" s="35"/>
      <c r="B37" s="35" t="s">
        <v>75</v>
      </c>
      <c r="C37" s="35"/>
      <c r="D37" s="35"/>
    </row>
    <row r="38" spans="1:4" x14ac:dyDescent="0.25">
      <c r="A38" s="35"/>
      <c r="B38" s="35" t="s">
        <v>73</v>
      </c>
      <c r="C38" s="35"/>
      <c r="D38" s="35"/>
    </row>
    <row r="39" spans="1:4" x14ac:dyDescent="0.25">
      <c r="A39" s="35"/>
      <c r="B39" s="35"/>
      <c r="C39" s="35"/>
      <c r="D39" s="35"/>
    </row>
    <row r="40" spans="1:4" x14ac:dyDescent="0.25">
      <c r="A40" s="1" t="s">
        <v>129</v>
      </c>
      <c r="B40" s="35"/>
      <c r="C40" s="35"/>
      <c r="D40" s="35"/>
    </row>
    <row r="41" spans="1:4" x14ac:dyDescent="0.25">
      <c r="A41" s="35"/>
      <c r="B41" s="35" t="s">
        <v>100</v>
      </c>
      <c r="C41" s="35"/>
      <c r="D41" s="35"/>
    </row>
    <row r="42" spans="1:4" x14ac:dyDescent="0.25">
      <c r="A42" s="35"/>
      <c r="B42" s="35" t="s">
        <v>101</v>
      </c>
      <c r="C42" s="35"/>
      <c r="D42" s="35"/>
    </row>
    <row r="43" spans="1:4" x14ac:dyDescent="0.25">
      <c r="B43" s="1" t="s">
        <v>102</v>
      </c>
    </row>
  </sheetData>
  <sheetProtection algorithmName="SHA-512" hashValue="RrPiX7waHhG5iGtGn2dHhM/NV55gOHUs2n4LD5KzCHF6YRlLHQu8NT1kVIiDYzj7XzApp7tjHoB783LjVmF+Gg==" saltValue="0MXq9mDsMj+g2u1aJWfc9A==" spinCount="100000" sheet="1" objects="1" scenarios="1"/>
  <protectedRanges>
    <protectedRange algorithmName="SHA-512" hashValue="By/awPQgRBl1pLdL+I4e0Rs7Xk7gX9d+QBwLESbw24JUtI87CxFAyKlwpBjeTRir2/BXgeEh0R2YdZV7fnE8+A==" saltValue="XQaNMaOcen9TQSmpy6pbGQ==" spinCount="100000" sqref="E23:P23" name="範囲2"/>
    <protectedRange algorithmName="SHA-512" hashValue="bCi3Bg3O+KcJqCPtJwdIc07QprtOjKkgLEx9uDYJ0J2DTegzivtYRHw8bWYAp/0sshfwY9OshhlJmOsRPD3T5g==" saltValue="UrXhlafkgO3Ts3Sfdr9uZA==" spinCount="100000" sqref="E14:P15" name="範囲1"/>
  </protectedRanges>
  <dataConsolidate/>
  <mergeCells count="28">
    <mergeCell ref="A2:B2"/>
    <mergeCell ref="A4:Q4"/>
    <mergeCell ref="A6:Q6"/>
    <mergeCell ref="M8:Q8"/>
    <mergeCell ref="A9:D9"/>
    <mergeCell ref="E9:P9"/>
    <mergeCell ref="A10:D10"/>
    <mergeCell ref="E10:P10"/>
    <mergeCell ref="A11:D11"/>
    <mergeCell ref="E11:P11"/>
    <mergeCell ref="A12:D12"/>
    <mergeCell ref="E12:P12"/>
    <mergeCell ref="A16:D16"/>
    <mergeCell ref="E16:P16"/>
    <mergeCell ref="A17:D18"/>
    <mergeCell ref="A19:D20"/>
    <mergeCell ref="A13:D13"/>
    <mergeCell ref="E13:P13"/>
    <mergeCell ref="A14:D14"/>
    <mergeCell ref="E14:P14"/>
    <mergeCell ref="A15:D15"/>
    <mergeCell ref="E15:P15"/>
    <mergeCell ref="A21:D21"/>
    <mergeCell ref="E21:P21"/>
    <mergeCell ref="A22:D23"/>
    <mergeCell ref="A24:D25"/>
    <mergeCell ref="A26:D26"/>
    <mergeCell ref="E26:P26"/>
  </mergeCells>
  <phoneticPr fontId="2"/>
  <conditionalFormatting sqref="E26:P26">
    <cfRule type="cellIs" dxfId="18" priority="6" operator="greaterThan">
      <formula>$E$21</formula>
    </cfRule>
  </conditionalFormatting>
  <conditionalFormatting sqref="E14:P14">
    <cfRule type="cellIs" dxfId="17" priority="5" operator="lessThan">
      <formula>1000</formula>
    </cfRule>
  </conditionalFormatting>
  <conditionalFormatting sqref="E15:P15">
    <cfRule type="cellIs" dxfId="16" priority="2" operator="greaterThan">
      <formula>$E$14</formula>
    </cfRule>
  </conditionalFormatting>
  <conditionalFormatting sqref="E23:P23">
    <cfRule type="cellIs" dxfId="15" priority="1" operator="greaterThan">
      <formula>$E$15</formula>
    </cfRule>
  </conditionalFormatting>
  <dataValidations count="4">
    <dataValidation type="whole" operator="lessThanOrEqual" showInputMessage="1" showErrorMessage="1" error="送電可能電力以下の整数値で入力してください" sqref="E23:P23" xr:uid="{CE5DF4E4-4C14-43ED-9A01-03888971266C}">
      <formula1>$E$15</formula1>
    </dataValidation>
    <dataValidation type="whole" operator="lessThanOrEqual" showInputMessage="1" showErrorMessage="1" error="設備容量以下の整数値で入力してください" sqref="E15:P15" xr:uid="{6C6210D8-7DEB-4EB8-B6FA-D7595AFC67B1}">
      <formula1>E14</formula1>
    </dataValidation>
    <dataValidation type="whole" allowBlank="1" showInputMessage="1" showErrorMessage="1" error="期待容量以下の整数値で入力してください" sqref="E26:P26" xr:uid="{19D3DB51-43D9-426A-B382-DBAAF43F06ED}">
      <formula1>0</formula1>
      <formula2>E21</formula2>
    </dataValidation>
    <dataValidation type="whole" operator="greaterThanOrEqual" allowBlank="1" showInputMessage="1" showErrorMessage="1" error="1,000以上の整数値で入力してください" sqref="E14:P14" xr:uid="{01CF1358-BBCF-452A-99DF-19C9B2832E7F}">
      <formula1>1000</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BF09D-8C41-42B4-98C9-2A3AEC4F79DF}">
  <sheetPr>
    <pageSetUpPr fitToPage="1"/>
  </sheetPr>
  <dimension ref="A1:Q44"/>
  <sheetViews>
    <sheetView zoomScale="70" zoomScaleNormal="70" workbookViewId="0"/>
  </sheetViews>
  <sheetFormatPr defaultColWidth="9" defaultRowHeight="15.75" x14ac:dyDescent="0.25"/>
  <cols>
    <col min="1" max="4" width="5.625" style="1" customWidth="1"/>
    <col min="5" max="16" width="10.25" style="1" bestFit="1" customWidth="1"/>
    <col min="17" max="20" width="5.625" style="1" customWidth="1"/>
    <col min="21" max="16384" width="9" style="1"/>
  </cols>
  <sheetData>
    <row r="1" spans="1:17" ht="16.5" x14ac:dyDescent="0.25">
      <c r="A1" s="38" t="s">
        <v>65</v>
      </c>
      <c r="B1" s="38"/>
      <c r="C1" s="38"/>
      <c r="D1" s="38"/>
      <c r="E1" s="38"/>
      <c r="F1" s="39" t="s">
        <v>67</v>
      </c>
      <c r="G1" s="39"/>
      <c r="H1" s="39"/>
      <c r="I1" s="40" t="s">
        <v>66</v>
      </c>
    </row>
    <row r="2" spans="1:17" ht="16.5" x14ac:dyDescent="0.25">
      <c r="A2" s="127" t="s">
        <v>0</v>
      </c>
      <c r="B2" s="128"/>
      <c r="C2" s="7"/>
      <c r="D2" s="7"/>
      <c r="E2" s="7"/>
      <c r="F2" s="7"/>
      <c r="G2" s="7"/>
      <c r="H2" s="7"/>
      <c r="I2" s="7"/>
      <c r="J2" s="7"/>
      <c r="K2" s="7"/>
      <c r="L2" s="7"/>
      <c r="M2" s="7"/>
      <c r="N2" s="7"/>
      <c r="O2" s="7"/>
      <c r="P2" s="7"/>
      <c r="Q2" s="7"/>
    </row>
    <row r="3" spans="1:17" ht="16.5" x14ac:dyDescent="0.25">
      <c r="A3" s="27"/>
      <c r="B3" s="27"/>
      <c r="C3" s="7"/>
      <c r="D3" s="7"/>
      <c r="E3" s="7"/>
      <c r="F3" s="7"/>
      <c r="G3" s="7"/>
      <c r="H3" s="7"/>
      <c r="I3" s="7"/>
      <c r="J3" s="7"/>
      <c r="K3" s="7"/>
      <c r="L3" s="7"/>
      <c r="M3" s="7"/>
      <c r="N3" s="7"/>
      <c r="O3" s="7"/>
      <c r="P3" s="7"/>
      <c r="Q3" s="7"/>
    </row>
    <row r="4" spans="1:17" ht="16.5" x14ac:dyDescent="0.25">
      <c r="A4" s="129" t="s">
        <v>127</v>
      </c>
      <c r="B4" s="129"/>
      <c r="C4" s="129"/>
      <c r="D4" s="129"/>
      <c r="E4" s="129"/>
      <c r="F4" s="129"/>
      <c r="G4" s="129"/>
      <c r="H4" s="129"/>
      <c r="I4" s="129"/>
      <c r="J4" s="129"/>
      <c r="K4" s="129"/>
      <c r="L4" s="129"/>
      <c r="M4" s="129"/>
      <c r="N4" s="129"/>
      <c r="O4" s="129"/>
      <c r="P4" s="129"/>
      <c r="Q4" s="129"/>
    </row>
    <row r="5" spans="1:17" ht="16.5" x14ac:dyDescent="0.25">
      <c r="A5" s="7"/>
      <c r="B5" s="7"/>
      <c r="C5" s="7"/>
      <c r="D5" s="7"/>
      <c r="E5" s="7"/>
      <c r="F5" s="7"/>
      <c r="G5" s="7"/>
      <c r="H5" s="7"/>
      <c r="I5" s="7"/>
      <c r="J5" s="7"/>
      <c r="K5" s="7"/>
      <c r="L5" s="7"/>
      <c r="M5" s="7"/>
      <c r="N5" s="7"/>
      <c r="O5" s="7"/>
      <c r="P5" s="7"/>
      <c r="Q5" s="7"/>
    </row>
    <row r="6" spans="1:17" ht="16.5" x14ac:dyDescent="0.25">
      <c r="A6" s="130" t="s">
        <v>50</v>
      </c>
      <c r="B6" s="130"/>
      <c r="C6" s="130"/>
      <c r="D6" s="130"/>
      <c r="E6" s="130"/>
      <c r="F6" s="130"/>
      <c r="G6" s="130"/>
      <c r="H6" s="130"/>
      <c r="I6" s="130"/>
      <c r="J6" s="130"/>
      <c r="K6" s="130"/>
      <c r="L6" s="130"/>
      <c r="M6" s="130"/>
      <c r="N6" s="130"/>
      <c r="O6" s="130"/>
      <c r="P6" s="130"/>
      <c r="Q6" s="130"/>
    </row>
    <row r="7" spans="1:17" ht="16.5" x14ac:dyDescent="0.25">
      <c r="C7" s="7"/>
      <c r="D7" s="7"/>
      <c r="E7" s="7"/>
      <c r="F7" s="7"/>
      <c r="G7" s="7"/>
      <c r="H7" s="7"/>
      <c r="I7" s="7"/>
      <c r="J7" s="7"/>
      <c r="K7" s="7"/>
      <c r="L7" s="7"/>
      <c r="M7" s="7"/>
      <c r="N7" s="7"/>
      <c r="O7" s="7"/>
      <c r="P7" s="7"/>
      <c r="Q7" s="7"/>
    </row>
    <row r="8" spans="1:17" ht="16.5" x14ac:dyDescent="0.25">
      <c r="A8" s="28"/>
      <c r="B8" s="28"/>
      <c r="C8" s="28"/>
      <c r="D8" s="28"/>
      <c r="E8" s="28"/>
      <c r="F8" s="28"/>
      <c r="G8" s="28"/>
      <c r="H8" s="28"/>
      <c r="I8" s="28"/>
      <c r="J8" s="28"/>
      <c r="K8" s="28"/>
      <c r="L8" s="28"/>
      <c r="M8" s="144" t="str">
        <f>合計!M11</f>
        <v>&lt;会社名&gt;</v>
      </c>
      <c r="N8" s="144"/>
      <c r="O8" s="144"/>
      <c r="P8" s="144"/>
      <c r="Q8" s="144"/>
    </row>
    <row r="9" spans="1:17" ht="24" customHeight="1" x14ac:dyDescent="0.25">
      <c r="A9" s="105" t="s">
        <v>1</v>
      </c>
      <c r="B9" s="105"/>
      <c r="C9" s="105"/>
      <c r="D9" s="105"/>
      <c r="E9" s="132" t="s">
        <v>24</v>
      </c>
      <c r="F9" s="133"/>
      <c r="G9" s="133"/>
      <c r="H9" s="133"/>
      <c r="I9" s="133"/>
      <c r="J9" s="133"/>
      <c r="K9" s="133"/>
      <c r="L9" s="133"/>
      <c r="M9" s="133"/>
      <c r="N9" s="133"/>
      <c r="O9" s="133"/>
      <c r="P9" s="134"/>
      <c r="Q9" s="77" t="s">
        <v>2</v>
      </c>
    </row>
    <row r="10" spans="1:17" ht="24" customHeight="1" x14ac:dyDescent="0.25">
      <c r="A10" s="105" t="s">
        <v>3</v>
      </c>
      <c r="B10" s="105"/>
      <c r="C10" s="105"/>
      <c r="D10" s="105"/>
      <c r="E10" s="141">
        <f>合計!E13</f>
        <v>0</v>
      </c>
      <c r="F10" s="142"/>
      <c r="G10" s="142"/>
      <c r="H10" s="142"/>
      <c r="I10" s="142"/>
      <c r="J10" s="142"/>
      <c r="K10" s="142"/>
      <c r="L10" s="142"/>
      <c r="M10" s="142"/>
      <c r="N10" s="142"/>
      <c r="O10" s="142"/>
      <c r="P10" s="143"/>
      <c r="Q10" s="5"/>
    </row>
    <row r="11" spans="1:17" ht="30" customHeight="1" x14ac:dyDescent="0.25">
      <c r="A11" s="123" t="s">
        <v>4</v>
      </c>
      <c r="B11" s="123"/>
      <c r="C11" s="123"/>
      <c r="D11" s="123"/>
      <c r="E11" s="124">
        <f>合計!E14</f>
        <v>0</v>
      </c>
      <c r="F11" s="125"/>
      <c r="G11" s="125"/>
      <c r="H11" s="125"/>
      <c r="I11" s="125"/>
      <c r="J11" s="125"/>
      <c r="K11" s="125"/>
      <c r="L11" s="125"/>
      <c r="M11" s="125"/>
      <c r="N11" s="125"/>
      <c r="O11" s="125"/>
      <c r="P11" s="126"/>
      <c r="Q11" s="5"/>
    </row>
    <row r="12" spans="1:17" ht="24" customHeight="1" x14ac:dyDescent="0.25">
      <c r="A12" s="105" t="s">
        <v>5</v>
      </c>
      <c r="B12" s="105"/>
      <c r="C12" s="105"/>
      <c r="D12" s="105"/>
      <c r="E12" s="124" t="s">
        <v>51</v>
      </c>
      <c r="F12" s="125"/>
      <c r="G12" s="125"/>
      <c r="H12" s="125"/>
      <c r="I12" s="125"/>
      <c r="J12" s="125"/>
      <c r="K12" s="125"/>
      <c r="L12" s="125"/>
      <c r="M12" s="125"/>
      <c r="N12" s="125"/>
      <c r="O12" s="125"/>
      <c r="P12" s="126"/>
      <c r="Q12" s="5"/>
    </row>
    <row r="13" spans="1:17" ht="24" customHeight="1" x14ac:dyDescent="0.25">
      <c r="A13" s="105" t="s">
        <v>6</v>
      </c>
      <c r="B13" s="105"/>
      <c r="C13" s="105"/>
      <c r="D13" s="105"/>
      <c r="E13" s="124">
        <f>合計!E16</f>
        <v>0</v>
      </c>
      <c r="F13" s="125"/>
      <c r="G13" s="125"/>
      <c r="H13" s="125"/>
      <c r="I13" s="125"/>
      <c r="J13" s="125"/>
      <c r="K13" s="125"/>
      <c r="L13" s="125"/>
      <c r="M13" s="125"/>
      <c r="N13" s="125"/>
      <c r="O13" s="125"/>
      <c r="P13" s="126"/>
      <c r="Q13" s="5"/>
    </row>
    <row r="14" spans="1:17" ht="24" customHeight="1" x14ac:dyDescent="0.25">
      <c r="A14" s="105" t="s">
        <v>7</v>
      </c>
      <c r="B14" s="105"/>
      <c r="C14" s="105"/>
      <c r="D14" s="105"/>
      <c r="E14" s="138"/>
      <c r="F14" s="139"/>
      <c r="G14" s="139"/>
      <c r="H14" s="139"/>
      <c r="I14" s="139"/>
      <c r="J14" s="139"/>
      <c r="K14" s="139"/>
      <c r="L14" s="139"/>
      <c r="M14" s="139"/>
      <c r="N14" s="139"/>
      <c r="O14" s="139"/>
      <c r="P14" s="140"/>
      <c r="Q14" s="23" t="s">
        <v>23</v>
      </c>
    </row>
    <row r="15" spans="1:17" ht="24" customHeight="1" x14ac:dyDescent="0.25">
      <c r="A15" s="145" t="s">
        <v>40</v>
      </c>
      <c r="B15" s="146"/>
      <c r="C15" s="146"/>
      <c r="D15" s="147"/>
      <c r="E15" s="138"/>
      <c r="F15" s="139"/>
      <c r="G15" s="139"/>
      <c r="H15" s="139"/>
      <c r="I15" s="139"/>
      <c r="J15" s="139"/>
      <c r="K15" s="139"/>
      <c r="L15" s="139"/>
      <c r="M15" s="139"/>
      <c r="N15" s="139"/>
      <c r="O15" s="139"/>
      <c r="P15" s="140"/>
      <c r="Q15" s="78" t="s">
        <v>23</v>
      </c>
    </row>
    <row r="16" spans="1:17" ht="24" customHeight="1" x14ac:dyDescent="0.25">
      <c r="A16" s="105" t="s">
        <v>81</v>
      </c>
      <c r="B16" s="105"/>
      <c r="C16" s="105"/>
      <c r="D16" s="105"/>
      <c r="E16" s="135" t="e">
        <f>'計算用(水力)'!B83</f>
        <v>#N/A</v>
      </c>
      <c r="F16" s="136"/>
      <c r="G16" s="136"/>
      <c r="H16" s="136"/>
      <c r="I16" s="136"/>
      <c r="J16" s="136"/>
      <c r="K16" s="136"/>
      <c r="L16" s="136"/>
      <c r="M16" s="136"/>
      <c r="N16" s="136"/>
      <c r="O16" s="136"/>
      <c r="P16" s="137"/>
      <c r="Q16" s="23" t="s">
        <v>82</v>
      </c>
    </row>
    <row r="17" spans="1:17" ht="24" customHeight="1" x14ac:dyDescent="0.25">
      <c r="A17" s="105" t="s">
        <v>80</v>
      </c>
      <c r="B17" s="105"/>
      <c r="C17" s="105"/>
      <c r="D17" s="105"/>
      <c r="E17" s="77" t="s">
        <v>11</v>
      </c>
      <c r="F17" s="77" t="s">
        <v>12</v>
      </c>
      <c r="G17" s="77" t="s">
        <v>13</v>
      </c>
      <c r="H17" s="77" t="s">
        <v>14</v>
      </c>
      <c r="I17" s="77" t="s">
        <v>15</v>
      </c>
      <c r="J17" s="77" t="s">
        <v>16</v>
      </c>
      <c r="K17" s="77" t="s">
        <v>17</v>
      </c>
      <c r="L17" s="77" t="s">
        <v>18</v>
      </c>
      <c r="M17" s="77" t="s">
        <v>19</v>
      </c>
      <c r="N17" s="77" t="s">
        <v>20</v>
      </c>
      <c r="O17" s="77" t="s">
        <v>21</v>
      </c>
      <c r="P17" s="77" t="s">
        <v>22</v>
      </c>
      <c r="Q17" s="5"/>
    </row>
    <row r="18" spans="1:17" ht="24" customHeight="1" x14ac:dyDescent="0.25">
      <c r="A18" s="105"/>
      <c r="B18" s="105"/>
      <c r="C18" s="105"/>
      <c r="D18" s="105"/>
      <c r="E18" s="44" t="e">
        <f>'計算用(水力)'!N20</f>
        <v>#N/A</v>
      </c>
      <c r="F18" s="44" t="e">
        <f>'計算用(水力)'!N21</f>
        <v>#N/A</v>
      </c>
      <c r="G18" s="44" t="e">
        <f>'計算用(水力)'!N22</f>
        <v>#N/A</v>
      </c>
      <c r="H18" s="44" t="e">
        <f>'計算用(水力)'!N23</f>
        <v>#N/A</v>
      </c>
      <c r="I18" s="44" t="e">
        <f>'計算用(水力)'!N24</f>
        <v>#N/A</v>
      </c>
      <c r="J18" s="44" t="e">
        <f>'計算用(水力)'!N25</f>
        <v>#N/A</v>
      </c>
      <c r="K18" s="44" t="e">
        <f>'計算用(水力)'!N26</f>
        <v>#N/A</v>
      </c>
      <c r="L18" s="44" t="e">
        <f>'計算用(水力)'!N27</f>
        <v>#N/A</v>
      </c>
      <c r="M18" s="44" t="e">
        <f>'計算用(水力)'!N28</f>
        <v>#N/A</v>
      </c>
      <c r="N18" s="44" t="e">
        <f>'計算用(水力)'!N29</f>
        <v>#N/A</v>
      </c>
      <c r="O18" s="44" t="e">
        <f>'計算用(水力)'!N30</f>
        <v>#N/A</v>
      </c>
      <c r="P18" s="44" t="e">
        <f>'計算用(水力)'!N31</f>
        <v>#N/A</v>
      </c>
      <c r="Q18" s="23" t="s">
        <v>82</v>
      </c>
    </row>
    <row r="19" spans="1:17" ht="24" customHeight="1" x14ac:dyDescent="0.25">
      <c r="A19" s="105" t="s">
        <v>8</v>
      </c>
      <c r="B19" s="105"/>
      <c r="C19" s="105"/>
      <c r="D19" s="105"/>
      <c r="E19" s="77" t="s">
        <v>11</v>
      </c>
      <c r="F19" s="77" t="s">
        <v>12</v>
      </c>
      <c r="G19" s="77" t="s">
        <v>13</v>
      </c>
      <c r="H19" s="77" t="s">
        <v>14</v>
      </c>
      <c r="I19" s="77" t="s">
        <v>15</v>
      </c>
      <c r="J19" s="77" t="s">
        <v>126</v>
      </c>
      <c r="K19" s="77" t="s">
        <v>17</v>
      </c>
      <c r="L19" s="77" t="s">
        <v>18</v>
      </c>
      <c r="M19" s="77" t="s">
        <v>19</v>
      </c>
      <c r="N19" s="77" t="s">
        <v>20</v>
      </c>
      <c r="O19" s="77" t="s">
        <v>21</v>
      </c>
      <c r="P19" s="77" t="s">
        <v>22</v>
      </c>
      <c r="Q19" s="5"/>
    </row>
    <row r="20" spans="1:17" ht="24" customHeight="1" x14ac:dyDescent="0.25">
      <c r="A20" s="105"/>
      <c r="B20" s="105"/>
      <c r="C20" s="105"/>
      <c r="D20" s="105"/>
      <c r="E20" s="34">
        <f>'計算用(水力)'!N34</f>
        <v>0</v>
      </c>
      <c r="F20" s="34">
        <f>'計算用(水力)'!N35</f>
        <v>0</v>
      </c>
      <c r="G20" s="34">
        <f>'計算用(水力)'!N36</f>
        <v>0</v>
      </c>
      <c r="H20" s="34">
        <f>'計算用(水力)'!N37</f>
        <v>0</v>
      </c>
      <c r="I20" s="34">
        <f>'計算用(水力)'!N38</f>
        <v>0</v>
      </c>
      <c r="J20" s="34">
        <f>'計算用(水力)'!N39</f>
        <v>0</v>
      </c>
      <c r="K20" s="34">
        <f>'計算用(水力)'!N40</f>
        <v>0</v>
      </c>
      <c r="L20" s="34">
        <f>'計算用(水力)'!N41</f>
        <v>0</v>
      </c>
      <c r="M20" s="34">
        <f>'計算用(水力)'!N42</f>
        <v>0</v>
      </c>
      <c r="N20" s="34">
        <f>'計算用(水力)'!N43</f>
        <v>0</v>
      </c>
      <c r="O20" s="34">
        <f>'計算用(水力)'!N44</f>
        <v>0</v>
      </c>
      <c r="P20" s="34">
        <f>'計算用(水力)'!N45</f>
        <v>0</v>
      </c>
      <c r="Q20" s="23" t="s">
        <v>23</v>
      </c>
    </row>
    <row r="21" spans="1:17" ht="24" customHeight="1" x14ac:dyDescent="0.25">
      <c r="A21" s="105" t="s">
        <v>9</v>
      </c>
      <c r="B21" s="105"/>
      <c r="C21" s="105"/>
      <c r="D21" s="105"/>
      <c r="E21" s="112" t="e">
        <f>ROUND('計算用(水力)'!B81,0)</f>
        <v>#N/A</v>
      </c>
      <c r="F21" s="113"/>
      <c r="G21" s="113"/>
      <c r="H21" s="113"/>
      <c r="I21" s="113"/>
      <c r="J21" s="113"/>
      <c r="K21" s="113"/>
      <c r="L21" s="113"/>
      <c r="M21" s="113"/>
      <c r="N21" s="113"/>
      <c r="O21" s="113"/>
      <c r="P21" s="114"/>
      <c r="Q21" s="23" t="s">
        <v>23</v>
      </c>
    </row>
    <row r="22" spans="1:17" ht="24" customHeight="1" x14ac:dyDescent="0.25">
      <c r="A22" s="115" t="s">
        <v>120</v>
      </c>
      <c r="B22" s="116"/>
      <c r="C22" s="116"/>
      <c r="D22" s="116"/>
      <c r="E22" s="77" t="s">
        <v>11</v>
      </c>
      <c r="F22" s="77" t="s">
        <v>12</v>
      </c>
      <c r="G22" s="77" t="s">
        <v>13</v>
      </c>
      <c r="H22" s="77" t="s">
        <v>14</v>
      </c>
      <c r="I22" s="77" t="s">
        <v>15</v>
      </c>
      <c r="J22" s="77" t="s">
        <v>16</v>
      </c>
      <c r="K22" s="77" t="s">
        <v>17</v>
      </c>
      <c r="L22" s="77" t="s">
        <v>18</v>
      </c>
      <c r="M22" s="77" t="s">
        <v>19</v>
      </c>
      <c r="N22" s="77" t="s">
        <v>20</v>
      </c>
      <c r="O22" s="77" t="s">
        <v>21</v>
      </c>
      <c r="P22" s="77" t="s">
        <v>22</v>
      </c>
      <c r="Q22" s="5"/>
    </row>
    <row r="23" spans="1:17" ht="24" customHeight="1" x14ac:dyDescent="0.25">
      <c r="A23" s="116"/>
      <c r="B23" s="116"/>
      <c r="C23" s="116"/>
      <c r="D23" s="116"/>
      <c r="E23" s="82"/>
      <c r="F23" s="82"/>
      <c r="G23" s="82"/>
      <c r="H23" s="82"/>
      <c r="I23" s="82"/>
      <c r="J23" s="82"/>
      <c r="K23" s="82"/>
      <c r="L23" s="82"/>
      <c r="M23" s="82"/>
      <c r="N23" s="82"/>
      <c r="O23" s="82"/>
      <c r="P23" s="82"/>
      <c r="Q23" s="78" t="s">
        <v>23</v>
      </c>
    </row>
    <row r="24" spans="1:17" ht="24" customHeight="1" x14ac:dyDescent="0.25">
      <c r="A24" s="123" t="s">
        <v>83</v>
      </c>
      <c r="B24" s="105"/>
      <c r="C24" s="105"/>
      <c r="D24" s="105"/>
      <c r="E24" s="77" t="s">
        <v>11</v>
      </c>
      <c r="F24" s="77" t="s">
        <v>12</v>
      </c>
      <c r="G24" s="77" t="s">
        <v>13</v>
      </c>
      <c r="H24" s="77" t="s">
        <v>14</v>
      </c>
      <c r="I24" s="77" t="s">
        <v>15</v>
      </c>
      <c r="J24" s="77" t="s">
        <v>16</v>
      </c>
      <c r="K24" s="77" t="s">
        <v>17</v>
      </c>
      <c r="L24" s="77" t="s">
        <v>18</v>
      </c>
      <c r="M24" s="77" t="s">
        <v>19</v>
      </c>
      <c r="N24" s="77" t="s">
        <v>20</v>
      </c>
      <c r="O24" s="77" t="s">
        <v>21</v>
      </c>
      <c r="P24" s="77" t="s">
        <v>22</v>
      </c>
      <c r="Q24" s="5"/>
    </row>
    <row r="25" spans="1:17" ht="24" customHeight="1" x14ac:dyDescent="0.25">
      <c r="A25" s="105"/>
      <c r="B25" s="105"/>
      <c r="C25" s="105"/>
      <c r="D25" s="105"/>
      <c r="E25" s="34">
        <f>ROUND('計算用(水力)'!AD34,0)</f>
        <v>0</v>
      </c>
      <c r="F25" s="34">
        <f>ROUND('計算用(水力)'!AD35,0)</f>
        <v>0</v>
      </c>
      <c r="G25" s="34">
        <f>ROUND('計算用(水力)'!AD36,0)</f>
        <v>0</v>
      </c>
      <c r="H25" s="34">
        <f>ROUND('計算用(水力)'!AD37,0)</f>
        <v>0</v>
      </c>
      <c r="I25" s="34">
        <f>ROUND('計算用(水力)'!AD38,0)</f>
        <v>0</v>
      </c>
      <c r="J25" s="34">
        <f>ROUND('計算用(水力)'!AD39,0)</f>
        <v>0</v>
      </c>
      <c r="K25" s="34">
        <f>ROUND('計算用(水力)'!AD40,0)</f>
        <v>0</v>
      </c>
      <c r="L25" s="34">
        <f>ROUND('計算用(水力)'!AD41,0)</f>
        <v>0</v>
      </c>
      <c r="M25" s="34">
        <f>ROUND('計算用(水力)'!AD42,0)</f>
        <v>0</v>
      </c>
      <c r="N25" s="34">
        <f>ROUND('計算用(水力)'!AD43,0)</f>
        <v>0</v>
      </c>
      <c r="O25" s="34">
        <f>ROUND('計算用(水力)'!AD44,0)</f>
        <v>0</v>
      </c>
      <c r="P25" s="34">
        <f>ROUND('計算用(水力)'!AD45,0)</f>
        <v>0</v>
      </c>
      <c r="Q25" s="23" t="s">
        <v>23</v>
      </c>
    </row>
    <row r="26" spans="1:17" ht="24" customHeight="1" x14ac:dyDescent="0.25">
      <c r="A26" s="105" t="s">
        <v>10</v>
      </c>
      <c r="B26" s="105"/>
      <c r="C26" s="105"/>
      <c r="D26" s="105"/>
      <c r="E26" s="106" t="e">
        <f>ROUND('計算用(水力)'!R81,0)</f>
        <v>#N/A</v>
      </c>
      <c r="F26" s="107"/>
      <c r="G26" s="107"/>
      <c r="H26" s="107"/>
      <c r="I26" s="107"/>
      <c r="J26" s="107"/>
      <c r="K26" s="107"/>
      <c r="L26" s="107"/>
      <c r="M26" s="107"/>
      <c r="N26" s="107"/>
      <c r="O26" s="107"/>
      <c r="P26" s="108"/>
      <c r="Q26" s="23" t="s">
        <v>23</v>
      </c>
    </row>
    <row r="27" spans="1:17" x14ac:dyDescent="0.25">
      <c r="A27" s="1" t="s">
        <v>25</v>
      </c>
    </row>
    <row r="28" spans="1:17" x14ac:dyDescent="0.25">
      <c r="A28" s="1" t="s">
        <v>128</v>
      </c>
      <c r="B28" s="35"/>
      <c r="C28" s="35"/>
      <c r="D28" s="35"/>
      <c r="E28" s="35"/>
    </row>
    <row r="29" spans="1:17" x14ac:dyDescent="0.25">
      <c r="A29" s="35"/>
      <c r="B29" s="35" t="s">
        <v>71</v>
      </c>
      <c r="C29" s="35"/>
      <c r="D29" s="35"/>
      <c r="E29" s="35"/>
    </row>
    <row r="30" spans="1:17" x14ac:dyDescent="0.25">
      <c r="A30" s="35"/>
      <c r="B30" s="35" t="s">
        <v>58</v>
      </c>
      <c r="C30" s="35"/>
      <c r="D30" s="35"/>
      <c r="E30" s="35"/>
    </row>
    <row r="31" spans="1:17" x14ac:dyDescent="0.25">
      <c r="A31" s="35"/>
      <c r="B31" s="35" t="s">
        <v>59</v>
      </c>
      <c r="C31" s="35"/>
      <c r="D31" s="35"/>
      <c r="E31" s="35"/>
    </row>
    <row r="32" spans="1:17" x14ac:dyDescent="0.25">
      <c r="A32" s="35"/>
      <c r="B32" s="35" t="s">
        <v>72</v>
      </c>
      <c r="C32" s="35"/>
      <c r="D32" s="35"/>
      <c r="E32" s="35"/>
    </row>
    <row r="33" spans="1:5" x14ac:dyDescent="0.25">
      <c r="A33" s="35"/>
      <c r="B33" s="35" t="s">
        <v>60</v>
      </c>
      <c r="C33" s="35"/>
      <c r="D33" s="35"/>
      <c r="E33" s="35"/>
    </row>
    <row r="34" spans="1:5" x14ac:dyDescent="0.25">
      <c r="A34" s="35"/>
      <c r="B34" s="35" t="s">
        <v>61</v>
      </c>
      <c r="C34" s="35"/>
      <c r="D34" s="35"/>
      <c r="E34" s="35"/>
    </row>
    <row r="35" spans="1:5" x14ac:dyDescent="0.25">
      <c r="A35" s="35"/>
      <c r="B35" s="35" t="s">
        <v>125</v>
      </c>
      <c r="C35" s="35"/>
      <c r="D35" s="35"/>
      <c r="E35" s="35"/>
    </row>
    <row r="36" spans="1:5" x14ac:dyDescent="0.25">
      <c r="A36" s="35"/>
      <c r="B36" s="35" t="s">
        <v>99</v>
      </c>
      <c r="C36" s="35"/>
      <c r="D36" s="35"/>
      <c r="E36" s="35"/>
    </row>
    <row r="37" spans="1:5" x14ac:dyDescent="0.25">
      <c r="A37" s="35"/>
      <c r="B37" s="35" t="s">
        <v>75</v>
      </c>
      <c r="C37" s="35"/>
      <c r="D37" s="35"/>
      <c r="E37" s="35"/>
    </row>
    <row r="38" spans="1:5" x14ac:dyDescent="0.25">
      <c r="A38" s="35"/>
      <c r="B38" s="35" t="s">
        <v>73</v>
      </c>
      <c r="C38" s="35"/>
      <c r="D38" s="35"/>
      <c r="E38" s="35"/>
    </row>
    <row r="39" spans="1:5" x14ac:dyDescent="0.25">
      <c r="A39" s="35"/>
      <c r="B39" s="35"/>
      <c r="C39" s="35"/>
      <c r="D39" s="35"/>
      <c r="E39" s="35"/>
    </row>
    <row r="40" spans="1:5" x14ac:dyDescent="0.25">
      <c r="A40" s="1" t="s">
        <v>129</v>
      </c>
      <c r="B40" s="35"/>
      <c r="C40" s="35"/>
      <c r="D40" s="35"/>
      <c r="E40" s="35"/>
    </row>
    <row r="41" spans="1:5" x14ac:dyDescent="0.25">
      <c r="A41" s="35"/>
      <c r="B41" s="35" t="s">
        <v>100</v>
      </c>
      <c r="C41" s="35"/>
      <c r="D41" s="35"/>
      <c r="E41" s="35"/>
    </row>
    <row r="42" spans="1:5" x14ac:dyDescent="0.25">
      <c r="A42" s="35"/>
      <c r="B42" s="35" t="s">
        <v>101</v>
      </c>
      <c r="C42" s="35"/>
      <c r="D42" s="35"/>
      <c r="E42" s="35"/>
    </row>
    <row r="43" spans="1:5" x14ac:dyDescent="0.25">
      <c r="A43" s="35"/>
      <c r="B43" s="35" t="s">
        <v>102</v>
      </c>
      <c r="C43" s="35"/>
      <c r="D43" s="35"/>
      <c r="E43" s="35"/>
    </row>
    <row r="44" spans="1:5" x14ac:dyDescent="0.25">
      <c r="A44" s="35"/>
      <c r="B44" s="35"/>
      <c r="C44" s="35"/>
      <c r="D44" s="35"/>
      <c r="E44" s="35"/>
    </row>
  </sheetData>
  <sheetProtection algorithmName="SHA-512" hashValue="znFNsE21GY2fW7CWrTfddPkYvbVn9ikC+sn9b0+txVzMCGyCVadAfz3oPJJiZXVERd2t1NGc+AEliluaVbZMMQ==" saltValue="NJ8C0oOWY/TCSz2fIx20ww==" spinCount="100000" sheet="1" objects="1" scenarios="1"/>
  <protectedRanges>
    <protectedRange algorithmName="SHA-512" hashValue="jH4hmw/IV+e7oqix8nrsCcukAgGDRgAp2tBWgh9uFdHBIzSof9b9OAxuo6mPvEmLbRNnqryvXShw+IxCZB0RTA==" saltValue="iq9uKAKxmwVIjFPpT+r03A==" spinCount="100000" sqref="E23:P23" name="範囲2"/>
    <protectedRange algorithmName="SHA-512" hashValue="FpQRJ41t9fSP5TQVECcfIxCurDoxHLO/sThDrO1L+nkl1d9WjYoJztRwtMVa4riqmwUhjcCbi4p/diNgbX+yAg==" saltValue="1iAb/oR3Eq5+Qxo3ZbwqAw==" spinCount="100000" sqref="E14:P15" name="範囲1"/>
  </protectedRanges>
  <dataConsolidate/>
  <mergeCells count="28">
    <mergeCell ref="A2:B2"/>
    <mergeCell ref="A4:Q4"/>
    <mergeCell ref="A6:Q6"/>
    <mergeCell ref="M8:Q8"/>
    <mergeCell ref="A9:D9"/>
    <mergeCell ref="E9:P9"/>
    <mergeCell ref="A10:D10"/>
    <mergeCell ref="E10:P10"/>
    <mergeCell ref="A11:D11"/>
    <mergeCell ref="E11:P11"/>
    <mergeCell ref="A12:D12"/>
    <mergeCell ref="E12:P12"/>
    <mergeCell ref="A16:D16"/>
    <mergeCell ref="E16:P16"/>
    <mergeCell ref="A17:D18"/>
    <mergeCell ref="A19:D20"/>
    <mergeCell ref="A13:D13"/>
    <mergeCell ref="E13:P13"/>
    <mergeCell ref="A14:D14"/>
    <mergeCell ref="E14:P14"/>
    <mergeCell ref="A15:D15"/>
    <mergeCell ref="E15:P15"/>
    <mergeCell ref="A21:D21"/>
    <mergeCell ref="E21:P21"/>
    <mergeCell ref="A22:D23"/>
    <mergeCell ref="A24:D25"/>
    <mergeCell ref="A26:D26"/>
    <mergeCell ref="E26:P26"/>
  </mergeCells>
  <phoneticPr fontId="2"/>
  <conditionalFormatting sqref="E26:P26">
    <cfRule type="cellIs" dxfId="14" priority="6" operator="greaterThan">
      <formula>$E$21</formula>
    </cfRule>
  </conditionalFormatting>
  <conditionalFormatting sqref="E14:P14">
    <cfRule type="cellIs" dxfId="13" priority="5" operator="lessThan">
      <formula>1000</formula>
    </cfRule>
  </conditionalFormatting>
  <conditionalFormatting sqref="E15:P15">
    <cfRule type="cellIs" dxfId="12" priority="2" operator="greaterThan">
      <formula>$E$14</formula>
    </cfRule>
  </conditionalFormatting>
  <conditionalFormatting sqref="E23:P23">
    <cfRule type="cellIs" dxfId="11" priority="1" operator="greaterThan">
      <formula>$E$15</formula>
    </cfRule>
  </conditionalFormatting>
  <dataValidations count="4">
    <dataValidation type="whole" operator="lessThanOrEqual" showInputMessage="1" showErrorMessage="1" error="送電可能電力以下の整数値で入力してください" sqref="E23:P23" xr:uid="{8A78939F-E340-43F8-A21D-E32449FDB26E}">
      <formula1>$E$15</formula1>
    </dataValidation>
    <dataValidation type="whole" operator="lessThanOrEqual" showInputMessage="1" showErrorMessage="1" error="設備容量以下の整数値で入力してください" sqref="E15:P15" xr:uid="{02C8C84F-6A01-43C9-B9EC-93CD8515930F}">
      <formula1>E14</formula1>
    </dataValidation>
    <dataValidation type="whole" allowBlank="1" showInputMessage="1" showErrorMessage="1" error="期待容量以下の整数値で入力してください" sqref="E26:P26" xr:uid="{A74606FF-7116-4D04-B8E0-85B6CB3527ED}">
      <formula1>0</formula1>
      <formula2>E21</formula2>
    </dataValidation>
    <dataValidation type="whole" operator="greaterThanOrEqual" allowBlank="1" showInputMessage="1" showErrorMessage="1" error="1,000以上の整数値で入力してください" sqref="E14:P14" xr:uid="{D0FF3082-266A-4134-A474-C1A913A03A5F}">
      <formula1>1000</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2">
    <tabColor theme="8" tint="0.59999389629810485"/>
  </sheetPr>
  <dimension ref="B2:C15"/>
  <sheetViews>
    <sheetView workbookViewId="0">
      <selection activeCell="V17" sqref="V17"/>
    </sheetView>
  </sheetViews>
  <sheetFormatPr defaultColWidth="8.875" defaultRowHeight="15.75" x14ac:dyDescent="0.25"/>
  <cols>
    <col min="1" max="1" width="2.75" style="1" customWidth="1"/>
    <col min="2" max="2" width="3.75" style="1" customWidth="1"/>
    <col min="3" max="16384" width="8.875" style="1"/>
  </cols>
  <sheetData>
    <row r="2" spans="2:3" x14ac:dyDescent="0.25">
      <c r="B2" s="1" t="s">
        <v>97</v>
      </c>
    </row>
    <row r="3" spans="2:3" x14ac:dyDescent="0.25">
      <c r="B3" s="1" t="s">
        <v>84</v>
      </c>
      <c r="C3" s="45" t="s">
        <v>94</v>
      </c>
    </row>
    <row r="4" spans="2:3" x14ac:dyDescent="0.25">
      <c r="B4" s="1" t="s">
        <v>84</v>
      </c>
      <c r="C4" s="45" t="s">
        <v>95</v>
      </c>
    </row>
    <row r="5" spans="2:3" x14ac:dyDescent="0.25">
      <c r="C5" s="45" t="s">
        <v>96</v>
      </c>
    </row>
    <row r="7" spans="2:3" x14ac:dyDescent="0.25">
      <c r="B7" s="1" t="s">
        <v>85</v>
      </c>
    </row>
    <row r="8" spans="2:3" x14ac:dyDescent="0.25">
      <c r="C8" s="45" t="s">
        <v>86</v>
      </c>
    </row>
    <row r="9" spans="2:3" x14ac:dyDescent="0.25">
      <c r="C9" s="45" t="s">
        <v>87</v>
      </c>
    </row>
    <row r="10" spans="2:3" x14ac:dyDescent="0.25">
      <c r="C10" s="45" t="s">
        <v>88</v>
      </c>
    </row>
    <row r="11" spans="2:3" x14ac:dyDescent="0.25">
      <c r="C11" s="45" t="s">
        <v>89</v>
      </c>
    </row>
    <row r="12" spans="2:3" x14ac:dyDescent="0.25">
      <c r="C12" s="45" t="s">
        <v>93</v>
      </c>
    </row>
    <row r="13" spans="2:3" x14ac:dyDescent="0.25">
      <c r="C13" s="45" t="s">
        <v>90</v>
      </c>
    </row>
    <row r="14" spans="2:3" x14ac:dyDescent="0.25">
      <c r="C14" s="45" t="s">
        <v>91</v>
      </c>
    </row>
    <row r="15" spans="2:3" x14ac:dyDescent="0.25">
      <c r="C15" s="45" t="s">
        <v>92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18</vt:i4>
      </vt:variant>
    </vt:vector>
  </HeadingPairs>
  <TitlesOfParts>
    <vt:vector size="18" baseType="lpstr">
      <vt:lpstr>記載例(合計)</vt:lpstr>
      <vt:lpstr>記載例(太陽光)</vt:lpstr>
      <vt:lpstr>記載例(風力)</vt:lpstr>
      <vt:lpstr>記載例(水力)</vt:lpstr>
      <vt:lpstr>合計</vt:lpstr>
      <vt:lpstr>入力シート(太陽光)</vt:lpstr>
      <vt:lpstr>入力シート(風力)</vt:lpstr>
      <vt:lpstr>入力シート(水力)</vt:lpstr>
      <vt:lpstr>webにUP時は非表示にする⇒</vt:lpstr>
      <vt:lpstr>入力(太陽光)</vt:lpstr>
      <vt:lpstr>入力(風力)</vt:lpstr>
      <vt:lpstr>入力(水力)</vt:lpstr>
      <vt:lpstr>計算用(太陽光)</vt:lpstr>
      <vt:lpstr>計算用(風力)</vt:lpstr>
      <vt:lpstr>計算用(水力)</vt:lpstr>
      <vt:lpstr>計算用(記載例太陽光)</vt:lpstr>
      <vt:lpstr>計算用(記載例風力)</vt:lpstr>
      <vt:lpstr>計算用(記載例水力)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2023-08-31T05:21:15Z</dcterms:modified>
</cp:coreProperties>
</file>