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filterPrivacy="1" defaultThemeVersion="124226"/>
  <xr:revisionPtr revIDLastSave="0" documentId="13_ncr:1_{87E8DB61-84A4-4481-A3ED-E81DCE8FDE38}" xr6:coauthVersionLast="36" xr6:coauthVersionMax="36" xr10:uidLastSave="{00000000-0000-0000-0000-000000000000}"/>
  <workbookProtection workbookAlgorithmName="SHA-512" workbookHashValue="4RPq6HM39OLWe1/jOktIIetG84XsyUNx/bh1tsCyKwcg3Kmlfp/rCZSlzBNHQoxq5OivqVzdJh7yJxv+AGwJOQ==" workbookSaltValue="pZWjQXeF9t6UTNbFpS8i/Q==" workbookSpinCount="100000" lockStructure="1"/>
  <bookViews>
    <workbookView xWindow="0" yWindow="0" windowWidth="20244" windowHeight="7428" tabRatio="843" activeTab="1" xr2:uid="{00000000-000D-0000-FFFF-FFFF00000000}"/>
  </bookViews>
  <sheets>
    <sheet name="記載例" sheetId="5" r:id="rId1"/>
    <sheet name="入力シート" sheetId="10" r:id="rId2"/>
    <sheet name="webにUP時は非表示にする⇒" sheetId="9" state="hidden" r:id="rId3"/>
    <sheet name="入力" sheetId="1" state="hidden" r:id="rId4"/>
    <sheet name="計算用(期待容量)" sheetId="2" state="hidden" r:id="rId5"/>
    <sheet name="計算用(応札容量)" sheetId="3" state="hidden" r:id="rId6"/>
    <sheet name="計算用(記載例期待容量)" sheetId="7" state="hidden" r:id="rId7"/>
    <sheet name="計算用(記載例応札容量)" sheetId="8" state="hidden" r:id="rId8"/>
    <sheet name="リスト" sheetId="4" state="hidden" r:id="rId9"/>
  </sheets>
  <calcPr calcId="191029"/>
</workbook>
</file>

<file path=xl/calcChain.xml><?xml version="1.0" encoding="utf-8"?>
<calcChain xmlns="http://schemas.openxmlformats.org/spreadsheetml/2006/main">
  <c r="P22" i="1" l="1"/>
  <c r="O22" i="1"/>
  <c r="N22" i="1"/>
  <c r="M22" i="1"/>
  <c r="L22" i="1"/>
  <c r="K22" i="1"/>
  <c r="J22" i="1"/>
  <c r="I22" i="1"/>
  <c r="H22" i="1"/>
  <c r="G22" i="1"/>
  <c r="F22" i="1"/>
  <c r="E22" i="1"/>
  <c r="P19" i="1"/>
  <c r="O19" i="1"/>
  <c r="N19" i="1"/>
  <c r="M19" i="1"/>
  <c r="L19" i="1"/>
  <c r="K19" i="1"/>
  <c r="J19" i="1"/>
  <c r="I19" i="1"/>
  <c r="H19" i="1"/>
  <c r="G19" i="1"/>
  <c r="F19" i="1"/>
  <c r="E19" i="1"/>
  <c r="E17" i="1"/>
  <c r="E16" i="1"/>
  <c r="E15" i="1"/>
  <c r="E14" i="1"/>
  <c r="E13" i="1"/>
  <c r="J45" i="8" l="1"/>
  <c r="I45" i="8"/>
  <c r="H45" i="8"/>
  <c r="G45" i="8"/>
  <c r="F45" i="8"/>
  <c r="E45" i="8"/>
  <c r="D45" i="8"/>
  <c r="C45" i="8"/>
  <c r="B45" i="8"/>
  <c r="J44" i="8"/>
  <c r="I44" i="8"/>
  <c r="H44" i="8"/>
  <c r="G44" i="8"/>
  <c r="F44" i="8"/>
  <c r="E44" i="8"/>
  <c r="D44" i="8"/>
  <c r="C44" i="8"/>
  <c r="B44" i="8"/>
  <c r="J43" i="8"/>
  <c r="I43" i="8"/>
  <c r="H43" i="8"/>
  <c r="G43" i="8"/>
  <c r="F43" i="8"/>
  <c r="E43" i="8"/>
  <c r="D43" i="8"/>
  <c r="C43" i="8"/>
  <c r="B43" i="8"/>
  <c r="J42" i="8"/>
  <c r="I42" i="8"/>
  <c r="H42" i="8"/>
  <c r="G42" i="8"/>
  <c r="F42" i="8"/>
  <c r="E42" i="8"/>
  <c r="D42" i="8"/>
  <c r="C42" i="8"/>
  <c r="B42" i="8"/>
  <c r="J41" i="8"/>
  <c r="I41" i="8"/>
  <c r="H41" i="8"/>
  <c r="G41" i="8"/>
  <c r="F41" i="8"/>
  <c r="E41" i="8"/>
  <c r="D41" i="8"/>
  <c r="C41" i="8"/>
  <c r="B41" i="8"/>
  <c r="J40" i="8"/>
  <c r="I40" i="8"/>
  <c r="H40" i="8"/>
  <c r="G40" i="8"/>
  <c r="F40" i="8"/>
  <c r="E40" i="8"/>
  <c r="D40" i="8"/>
  <c r="C40" i="8"/>
  <c r="B40" i="8"/>
  <c r="J39" i="8"/>
  <c r="I39" i="8"/>
  <c r="H39" i="8"/>
  <c r="G39" i="8"/>
  <c r="F39" i="8"/>
  <c r="E39" i="8"/>
  <c r="D39" i="8"/>
  <c r="C39" i="8"/>
  <c r="B39" i="8"/>
  <c r="J38" i="8"/>
  <c r="I38" i="8"/>
  <c r="H38" i="8"/>
  <c r="G38" i="8"/>
  <c r="F38" i="8"/>
  <c r="E38" i="8"/>
  <c r="D38" i="8"/>
  <c r="C38" i="8"/>
  <c r="B38" i="8"/>
  <c r="J37" i="8"/>
  <c r="I37" i="8"/>
  <c r="H37" i="8"/>
  <c r="G37" i="8"/>
  <c r="F37" i="8"/>
  <c r="E37" i="8"/>
  <c r="D37" i="8"/>
  <c r="C37" i="8"/>
  <c r="B37" i="8"/>
  <c r="J36" i="8"/>
  <c r="I36" i="8"/>
  <c r="H36" i="8"/>
  <c r="G36" i="8"/>
  <c r="F36" i="8"/>
  <c r="E36" i="8"/>
  <c r="D36" i="8"/>
  <c r="C36" i="8"/>
  <c r="B36" i="8"/>
  <c r="J35" i="8"/>
  <c r="I35" i="8"/>
  <c r="H35" i="8"/>
  <c r="G35" i="8"/>
  <c r="F35" i="8"/>
  <c r="E35" i="8"/>
  <c r="D35" i="8"/>
  <c r="C35" i="8"/>
  <c r="B35" i="8"/>
  <c r="J34" i="8"/>
  <c r="I34" i="8"/>
  <c r="H34" i="8"/>
  <c r="G34" i="8"/>
  <c r="F34" i="8"/>
  <c r="E34" i="8"/>
  <c r="D34" i="8"/>
  <c r="C34" i="8"/>
  <c r="B34" i="8"/>
  <c r="J45" i="7"/>
  <c r="I45" i="7"/>
  <c r="H45" i="7"/>
  <c r="G45" i="7"/>
  <c r="F45" i="7"/>
  <c r="E45" i="7"/>
  <c r="D45" i="7"/>
  <c r="C45" i="7"/>
  <c r="B45" i="7"/>
  <c r="J44" i="7"/>
  <c r="I44" i="7"/>
  <c r="H44" i="7"/>
  <c r="G44" i="7"/>
  <c r="F44" i="7"/>
  <c r="E44" i="7"/>
  <c r="D44" i="7"/>
  <c r="C44" i="7"/>
  <c r="B44" i="7"/>
  <c r="J43" i="7"/>
  <c r="I43" i="7"/>
  <c r="H43" i="7"/>
  <c r="G43" i="7"/>
  <c r="F43" i="7"/>
  <c r="E43" i="7"/>
  <c r="D43" i="7"/>
  <c r="C43" i="7"/>
  <c r="B43" i="7"/>
  <c r="J42" i="7"/>
  <c r="I42" i="7"/>
  <c r="H42" i="7"/>
  <c r="G42" i="7"/>
  <c r="F42" i="7"/>
  <c r="E42" i="7"/>
  <c r="D42" i="7"/>
  <c r="C42" i="7"/>
  <c r="B42" i="7"/>
  <c r="J41" i="7"/>
  <c r="I41" i="7"/>
  <c r="H41" i="7"/>
  <c r="G41" i="7"/>
  <c r="F41" i="7"/>
  <c r="E41" i="7"/>
  <c r="D41" i="7"/>
  <c r="C41" i="7"/>
  <c r="B41" i="7"/>
  <c r="J40" i="7"/>
  <c r="I40" i="7"/>
  <c r="H40" i="7"/>
  <c r="G40" i="7"/>
  <c r="F40" i="7"/>
  <c r="E40" i="7"/>
  <c r="D40" i="7"/>
  <c r="C40" i="7"/>
  <c r="B40" i="7"/>
  <c r="J39" i="7"/>
  <c r="I39" i="7"/>
  <c r="H39" i="7"/>
  <c r="G39" i="7"/>
  <c r="F39" i="7"/>
  <c r="E39" i="7"/>
  <c r="D39" i="7"/>
  <c r="C39" i="7"/>
  <c r="B39" i="7"/>
  <c r="J38" i="7"/>
  <c r="I38" i="7"/>
  <c r="H38" i="7"/>
  <c r="G38" i="7"/>
  <c r="F38" i="7"/>
  <c r="E38" i="7"/>
  <c r="D38" i="7"/>
  <c r="C38" i="7"/>
  <c r="B38" i="7"/>
  <c r="J37" i="7"/>
  <c r="I37" i="7"/>
  <c r="H37" i="7"/>
  <c r="G37" i="7"/>
  <c r="F37" i="7"/>
  <c r="E37" i="7"/>
  <c r="D37" i="7"/>
  <c r="C37" i="7"/>
  <c r="B37" i="7"/>
  <c r="J36" i="7"/>
  <c r="I36" i="7"/>
  <c r="H36" i="7"/>
  <c r="G36" i="7"/>
  <c r="F36" i="7"/>
  <c r="E36" i="7"/>
  <c r="D36" i="7"/>
  <c r="C36" i="7"/>
  <c r="B36" i="7"/>
  <c r="J35" i="7"/>
  <c r="I35" i="7"/>
  <c r="H35" i="7"/>
  <c r="G35" i="7"/>
  <c r="F35" i="7"/>
  <c r="E35" i="7"/>
  <c r="D35" i="7"/>
  <c r="C35" i="7"/>
  <c r="B35" i="7"/>
  <c r="J34" i="7"/>
  <c r="I34" i="7"/>
  <c r="H34" i="7"/>
  <c r="G34" i="7"/>
  <c r="F34" i="7"/>
  <c r="E34" i="7"/>
  <c r="D34" i="7"/>
  <c r="C34" i="7"/>
  <c r="B34" i="7"/>
  <c r="J45" i="3"/>
  <c r="I45" i="3"/>
  <c r="H45" i="3"/>
  <c r="G45" i="3"/>
  <c r="F45" i="3"/>
  <c r="E45" i="3"/>
  <c r="D45" i="3"/>
  <c r="C45" i="3"/>
  <c r="B45" i="3"/>
  <c r="J44" i="3"/>
  <c r="I44" i="3"/>
  <c r="H44" i="3"/>
  <c r="G44" i="3"/>
  <c r="F44" i="3"/>
  <c r="E44" i="3"/>
  <c r="D44" i="3"/>
  <c r="C44" i="3"/>
  <c r="B44" i="3"/>
  <c r="J43" i="3"/>
  <c r="I43" i="3"/>
  <c r="H43" i="3"/>
  <c r="G43" i="3"/>
  <c r="F43" i="3"/>
  <c r="E43" i="3"/>
  <c r="D43" i="3"/>
  <c r="C43" i="3"/>
  <c r="B43" i="3"/>
  <c r="J42" i="3"/>
  <c r="I42" i="3"/>
  <c r="H42" i="3"/>
  <c r="G42" i="3"/>
  <c r="F42" i="3"/>
  <c r="E42" i="3"/>
  <c r="D42" i="3"/>
  <c r="C42" i="3"/>
  <c r="B42" i="3"/>
  <c r="J41" i="3"/>
  <c r="I41" i="3"/>
  <c r="H41" i="3"/>
  <c r="G41" i="3"/>
  <c r="F41" i="3"/>
  <c r="E41" i="3"/>
  <c r="D41" i="3"/>
  <c r="C41" i="3"/>
  <c r="B41" i="3"/>
  <c r="J40" i="3"/>
  <c r="I40" i="3"/>
  <c r="H40" i="3"/>
  <c r="G40" i="3"/>
  <c r="F40" i="3"/>
  <c r="E40" i="3"/>
  <c r="D40" i="3"/>
  <c r="C40" i="3"/>
  <c r="B40" i="3"/>
  <c r="J39" i="3"/>
  <c r="I39" i="3"/>
  <c r="H39" i="3"/>
  <c r="G39" i="3"/>
  <c r="F39" i="3"/>
  <c r="E39" i="3"/>
  <c r="D39" i="3"/>
  <c r="C39" i="3"/>
  <c r="B39" i="3"/>
  <c r="J38" i="3"/>
  <c r="I38" i="3"/>
  <c r="H38" i="3"/>
  <c r="G38" i="3"/>
  <c r="F38" i="3"/>
  <c r="E38" i="3"/>
  <c r="D38" i="3"/>
  <c r="C38" i="3"/>
  <c r="B38" i="3"/>
  <c r="J37" i="3"/>
  <c r="I37" i="3"/>
  <c r="H37" i="3"/>
  <c r="G37" i="3"/>
  <c r="F37" i="3"/>
  <c r="E37" i="3"/>
  <c r="D37" i="3"/>
  <c r="C37" i="3"/>
  <c r="B37" i="3"/>
  <c r="J36" i="3"/>
  <c r="I36" i="3"/>
  <c r="H36" i="3"/>
  <c r="G36" i="3"/>
  <c r="F36" i="3"/>
  <c r="E36" i="3"/>
  <c r="D36" i="3"/>
  <c r="C36" i="3"/>
  <c r="B36" i="3"/>
  <c r="J35" i="3"/>
  <c r="I35" i="3"/>
  <c r="H35" i="3"/>
  <c r="G35" i="3"/>
  <c r="F35" i="3"/>
  <c r="E35" i="3"/>
  <c r="D35" i="3"/>
  <c r="C35" i="3"/>
  <c r="B35" i="3"/>
  <c r="J34" i="3"/>
  <c r="I34" i="3"/>
  <c r="H34" i="3"/>
  <c r="G34" i="3"/>
  <c r="F34" i="3"/>
  <c r="E34" i="3"/>
  <c r="D34" i="3"/>
  <c r="C34" i="3"/>
  <c r="B34" i="3"/>
  <c r="J45" i="2"/>
  <c r="I45" i="2"/>
  <c r="H45" i="2"/>
  <c r="G45" i="2"/>
  <c r="F45" i="2"/>
  <c r="E45" i="2"/>
  <c r="D45" i="2"/>
  <c r="C45" i="2"/>
  <c r="B45" i="2"/>
  <c r="J44" i="2"/>
  <c r="I44" i="2"/>
  <c r="H44" i="2"/>
  <c r="G44" i="2"/>
  <c r="F44" i="2"/>
  <c r="E44" i="2"/>
  <c r="D44" i="2"/>
  <c r="C44" i="2"/>
  <c r="B44" i="2"/>
  <c r="J43" i="2"/>
  <c r="I43" i="2"/>
  <c r="H43" i="2"/>
  <c r="G43" i="2"/>
  <c r="F43" i="2"/>
  <c r="E43" i="2"/>
  <c r="D43" i="2"/>
  <c r="C43" i="2"/>
  <c r="B43" i="2"/>
  <c r="J42" i="2"/>
  <c r="I42" i="2"/>
  <c r="H42" i="2"/>
  <c r="G42" i="2"/>
  <c r="F42" i="2"/>
  <c r="E42" i="2"/>
  <c r="D42" i="2"/>
  <c r="C42" i="2"/>
  <c r="B42" i="2"/>
  <c r="J41" i="2"/>
  <c r="I41" i="2"/>
  <c r="H41" i="2"/>
  <c r="G41" i="2"/>
  <c r="F41" i="2"/>
  <c r="E41" i="2"/>
  <c r="D41" i="2"/>
  <c r="C41" i="2"/>
  <c r="B41" i="2"/>
  <c r="J40" i="2"/>
  <c r="I40" i="2"/>
  <c r="H40" i="2"/>
  <c r="G40" i="2"/>
  <c r="F40" i="2"/>
  <c r="E40" i="2"/>
  <c r="D40" i="2"/>
  <c r="C40" i="2"/>
  <c r="B40" i="2"/>
  <c r="J39" i="2"/>
  <c r="I39" i="2"/>
  <c r="H39" i="2"/>
  <c r="G39" i="2"/>
  <c r="F39" i="2"/>
  <c r="E39" i="2"/>
  <c r="D39" i="2"/>
  <c r="C39" i="2"/>
  <c r="B39" i="2"/>
  <c r="J38" i="2"/>
  <c r="I38" i="2"/>
  <c r="H38" i="2"/>
  <c r="G38" i="2"/>
  <c r="F38" i="2"/>
  <c r="E38" i="2"/>
  <c r="D38" i="2"/>
  <c r="C38" i="2"/>
  <c r="B38" i="2"/>
  <c r="J37" i="2"/>
  <c r="I37" i="2"/>
  <c r="H37" i="2"/>
  <c r="G37" i="2"/>
  <c r="F37" i="2"/>
  <c r="E37" i="2"/>
  <c r="D37" i="2"/>
  <c r="C37" i="2"/>
  <c r="B37" i="2"/>
  <c r="J36" i="2"/>
  <c r="I36" i="2"/>
  <c r="H36" i="2"/>
  <c r="G36" i="2"/>
  <c r="F36" i="2"/>
  <c r="E36" i="2"/>
  <c r="D36" i="2"/>
  <c r="C36" i="2"/>
  <c r="B36" i="2"/>
  <c r="J35" i="2"/>
  <c r="I35" i="2"/>
  <c r="H35" i="2"/>
  <c r="G35" i="2"/>
  <c r="F35" i="2"/>
  <c r="E35" i="2"/>
  <c r="D35" i="2"/>
  <c r="C35" i="2"/>
  <c r="B35" i="2"/>
  <c r="J34" i="2"/>
  <c r="I34" i="2"/>
  <c r="H34" i="2"/>
  <c r="G34" i="2"/>
  <c r="F34" i="2"/>
  <c r="E34" i="2"/>
  <c r="D34" i="2"/>
  <c r="C34" i="2"/>
  <c r="B34" i="2"/>
  <c r="J59" i="7" l="1"/>
  <c r="I59" i="7"/>
  <c r="H59" i="7"/>
  <c r="G59" i="7"/>
  <c r="F59" i="7"/>
  <c r="E59" i="7"/>
  <c r="D59" i="7"/>
  <c r="C59" i="7"/>
  <c r="B59" i="7"/>
  <c r="J58" i="7"/>
  <c r="I58" i="7"/>
  <c r="H58" i="7"/>
  <c r="G58" i="7"/>
  <c r="F58" i="7"/>
  <c r="E58" i="7"/>
  <c r="D58" i="7"/>
  <c r="C58" i="7"/>
  <c r="B58" i="7"/>
  <c r="J57" i="7"/>
  <c r="I57" i="7"/>
  <c r="H57" i="7"/>
  <c r="G57" i="7"/>
  <c r="F57" i="7"/>
  <c r="E57" i="7"/>
  <c r="D57" i="7"/>
  <c r="C57" i="7"/>
  <c r="B57" i="7"/>
  <c r="J56" i="7"/>
  <c r="I56" i="7"/>
  <c r="H56" i="7"/>
  <c r="G56" i="7"/>
  <c r="F56" i="7"/>
  <c r="E56" i="7"/>
  <c r="D56" i="7"/>
  <c r="C56" i="7"/>
  <c r="B56" i="7"/>
  <c r="J55" i="7"/>
  <c r="I55" i="7"/>
  <c r="H55" i="7"/>
  <c r="G55" i="7"/>
  <c r="F55" i="7"/>
  <c r="E55" i="7"/>
  <c r="D55" i="7"/>
  <c r="C55" i="7"/>
  <c r="B55" i="7"/>
  <c r="J54" i="7"/>
  <c r="I54" i="7"/>
  <c r="H54" i="7"/>
  <c r="G54" i="7"/>
  <c r="F54" i="7"/>
  <c r="E54" i="7"/>
  <c r="D54" i="7"/>
  <c r="C54" i="7"/>
  <c r="B54" i="7"/>
  <c r="J53" i="7"/>
  <c r="I53" i="7"/>
  <c r="H53" i="7"/>
  <c r="G53" i="7"/>
  <c r="F53" i="7"/>
  <c r="E53" i="7"/>
  <c r="D53" i="7"/>
  <c r="C53" i="7"/>
  <c r="B53" i="7"/>
  <c r="J52" i="7"/>
  <c r="I52" i="7"/>
  <c r="H52" i="7"/>
  <c r="G52" i="7"/>
  <c r="F52" i="7"/>
  <c r="E52" i="7"/>
  <c r="D52" i="7"/>
  <c r="C52" i="7"/>
  <c r="B52" i="7"/>
  <c r="J51" i="7"/>
  <c r="I51" i="7"/>
  <c r="H51" i="7"/>
  <c r="G51" i="7"/>
  <c r="F51" i="7"/>
  <c r="E51" i="7"/>
  <c r="D51" i="7"/>
  <c r="C51" i="7"/>
  <c r="B51" i="7"/>
  <c r="J50" i="7"/>
  <c r="I50" i="7"/>
  <c r="H50" i="7"/>
  <c r="G50" i="7"/>
  <c r="F50" i="7"/>
  <c r="E50" i="7"/>
  <c r="D50" i="7"/>
  <c r="C50" i="7"/>
  <c r="B50" i="7"/>
  <c r="J49" i="7"/>
  <c r="I49" i="7"/>
  <c r="H49" i="7"/>
  <c r="G49" i="7"/>
  <c r="F49" i="7"/>
  <c r="E49" i="7"/>
  <c r="D49" i="7"/>
  <c r="C49" i="7"/>
  <c r="B49" i="7"/>
  <c r="J48" i="7"/>
  <c r="I48" i="7"/>
  <c r="H48" i="7"/>
  <c r="G48" i="7"/>
  <c r="F48" i="7"/>
  <c r="E48" i="7"/>
  <c r="D48" i="7"/>
  <c r="C48" i="7"/>
  <c r="B48" i="7"/>
  <c r="J59" i="8"/>
  <c r="I59" i="8"/>
  <c r="H59" i="8"/>
  <c r="G59" i="8"/>
  <c r="F59" i="8"/>
  <c r="E59" i="8"/>
  <c r="D59" i="8"/>
  <c r="C59" i="8"/>
  <c r="B59" i="8"/>
  <c r="J58" i="8"/>
  <c r="I58" i="8"/>
  <c r="H58" i="8"/>
  <c r="G58" i="8"/>
  <c r="F58" i="8"/>
  <c r="E58" i="8"/>
  <c r="D58" i="8"/>
  <c r="C58" i="8"/>
  <c r="B58" i="8"/>
  <c r="J57" i="8"/>
  <c r="I57" i="8"/>
  <c r="H57" i="8"/>
  <c r="G57" i="8"/>
  <c r="F57" i="8"/>
  <c r="E57" i="8"/>
  <c r="D57" i="8"/>
  <c r="C57" i="8"/>
  <c r="B57" i="8"/>
  <c r="J56" i="8"/>
  <c r="I56" i="8"/>
  <c r="H56" i="8"/>
  <c r="G56" i="8"/>
  <c r="F56" i="8"/>
  <c r="E56" i="8"/>
  <c r="D56" i="8"/>
  <c r="C56" i="8"/>
  <c r="B56" i="8"/>
  <c r="J55" i="8"/>
  <c r="I55" i="8"/>
  <c r="H55" i="8"/>
  <c r="G55" i="8"/>
  <c r="F55" i="8"/>
  <c r="E55" i="8"/>
  <c r="D55" i="8"/>
  <c r="C55" i="8"/>
  <c r="B55" i="8"/>
  <c r="J54" i="8"/>
  <c r="I54" i="8"/>
  <c r="H54" i="8"/>
  <c r="G54" i="8"/>
  <c r="F54" i="8"/>
  <c r="E54" i="8"/>
  <c r="D54" i="8"/>
  <c r="C54" i="8"/>
  <c r="B54" i="8"/>
  <c r="J53" i="8"/>
  <c r="I53" i="8"/>
  <c r="H53" i="8"/>
  <c r="G53" i="8"/>
  <c r="F53" i="8"/>
  <c r="E53" i="8"/>
  <c r="D53" i="8"/>
  <c r="C53" i="8"/>
  <c r="B53" i="8"/>
  <c r="J52" i="8"/>
  <c r="I52" i="8"/>
  <c r="H52" i="8"/>
  <c r="G52" i="8"/>
  <c r="F52" i="8"/>
  <c r="E52" i="8"/>
  <c r="D52" i="8"/>
  <c r="C52" i="8"/>
  <c r="B52" i="8"/>
  <c r="J51" i="8"/>
  <c r="I51" i="8"/>
  <c r="H51" i="8"/>
  <c r="G51" i="8"/>
  <c r="F51" i="8"/>
  <c r="E51" i="8"/>
  <c r="D51" i="8"/>
  <c r="C51" i="8"/>
  <c r="B51" i="8"/>
  <c r="J50" i="8"/>
  <c r="I50" i="8"/>
  <c r="H50" i="8"/>
  <c r="G50" i="8"/>
  <c r="F50" i="8"/>
  <c r="E50" i="8"/>
  <c r="D50" i="8"/>
  <c r="C50" i="8"/>
  <c r="B50" i="8"/>
  <c r="J49" i="8"/>
  <c r="I49" i="8"/>
  <c r="H49" i="8"/>
  <c r="G49" i="8"/>
  <c r="F49" i="8"/>
  <c r="E49" i="8"/>
  <c r="D49" i="8"/>
  <c r="C49" i="8"/>
  <c r="B49" i="8"/>
  <c r="J48" i="8"/>
  <c r="I48" i="8"/>
  <c r="H48" i="8"/>
  <c r="G48" i="8"/>
  <c r="F48" i="8"/>
  <c r="E48" i="8"/>
  <c r="D48" i="8"/>
  <c r="C48" i="8"/>
  <c r="B48" i="8"/>
  <c r="D91" i="8"/>
  <c r="J31" i="8"/>
  <c r="I31" i="8"/>
  <c r="H31" i="8"/>
  <c r="G31" i="8"/>
  <c r="F31" i="8"/>
  <c r="E31" i="8"/>
  <c r="D31" i="8"/>
  <c r="C31" i="8"/>
  <c r="B31" i="8"/>
  <c r="J30" i="8"/>
  <c r="I30" i="8"/>
  <c r="H30" i="8"/>
  <c r="G30" i="8"/>
  <c r="F30" i="8"/>
  <c r="E30" i="8"/>
  <c r="D30" i="8"/>
  <c r="C30" i="8"/>
  <c r="B30" i="8"/>
  <c r="J29" i="8"/>
  <c r="I29" i="8"/>
  <c r="H29" i="8"/>
  <c r="G29" i="8"/>
  <c r="F29" i="8"/>
  <c r="E29" i="8"/>
  <c r="D29" i="8"/>
  <c r="C29" i="8"/>
  <c r="B29" i="8"/>
  <c r="J28" i="8"/>
  <c r="I28" i="8"/>
  <c r="H28" i="8"/>
  <c r="G28" i="8"/>
  <c r="F28" i="8"/>
  <c r="E28" i="8"/>
  <c r="D28" i="8"/>
  <c r="C28" i="8"/>
  <c r="B28" i="8"/>
  <c r="J27" i="8"/>
  <c r="I27" i="8"/>
  <c r="H27" i="8"/>
  <c r="G27" i="8"/>
  <c r="F27" i="8"/>
  <c r="E27" i="8"/>
  <c r="D27" i="8"/>
  <c r="C27" i="8"/>
  <c r="B27" i="8"/>
  <c r="J26" i="8"/>
  <c r="I26" i="8"/>
  <c r="H26" i="8"/>
  <c r="G26" i="8"/>
  <c r="F26" i="8"/>
  <c r="E26" i="8"/>
  <c r="D26" i="8"/>
  <c r="C26" i="8"/>
  <c r="B26" i="8"/>
  <c r="J25" i="8"/>
  <c r="I25" i="8"/>
  <c r="H25" i="8"/>
  <c r="G25" i="8"/>
  <c r="F25" i="8"/>
  <c r="E25" i="8"/>
  <c r="D25" i="8"/>
  <c r="C25" i="8"/>
  <c r="B25" i="8"/>
  <c r="J24" i="8"/>
  <c r="I24" i="8"/>
  <c r="H24" i="8"/>
  <c r="G24" i="8"/>
  <c r="F24" i="8"/>
  <c r="E24" i="8"/>
  <c r="D24" i="8"/>
  <c r="C24" i="8"/>
  <c r="B24" i="8"/>
  <c r="J23" i="8"/>
  <c r="I23" i="8"/>
  <c r="H23" i="8"/>
  <c r="G23" i="8"/>
  <c r="F23" i="8"/>
  <c r="E23" i="8"/>
  <c r="D23" i="8"/>
  <c r="C23" i="8"/>
  <c r="B23" i="8"/>
  <c r="J22" i="8"/>
  <c r="I22" i="8"/>
  <c r="H22" i="8"/>
  <c r="G22" i="8"/>
  <c r="F22" i="8"/>
  <c r="E22" i="8"/>
  <c r="D22" i="8"/>
  <c r="C22" i="8"/>
  <c r="B22" i="8"/>
  <c r="J21" i="8"/>
  <c r="I21" i="8"/>
  <c r="H21" i="8"/>
  <c r="G21" i="8"/>
  <c r="F21" i="8"/>
  <c r="E21" i="8"/>
  <c r="D21" i="8"/>
  <c r="C21" i="8"/>
  <c r="B21" i="8"/>
  <c r="J20" i="8"/>
  <c r="I20" i="8"/>
  <c r="H20" i="8"/>
  <c r="G20" i="8"/>
  <c r="F20" i="8"/>
  <c r="E20" i="8"/>
  <c r="D20" i="8"/>
  <c r="C20" i="8"/>
  <c r="B20" i="8"/>
  <c r="B17" i="8"/>
  <c r="J15" i="8"/>
  <c r="I15" i="8"/>
  <c r="H15" i="8"/>
  <c r="G15" i="8"/>
  <c r="F15" i="8"/>
  <c r="E15" i="8"/>
  <c r="D15" i="8"/>
  <c r="C15" i="8"/>
  <c r="B15" i="8"/>
  <c r="J14" i="8"/>
  <c r="I14" i="8"/>
  <c r="H14" i="8"/>
  <c r="G14" i="8"/>
  <c r="F14" i="8"/>
  <c r="E14" i="8"/>
  <c r="D14" i="8"/>
  <c r="C14" i="8"/>
  <c r="B14" i="8"/>
  <c r="J13" i="8"/>
  <c r="I13" i="8"/>
  <c r="H13" i="8"/>
  <c r="G13" i="8"/>
  <c r="F13" i="8"/>
  <c r="E13" i="8"/>
  <c r="D13" i="8"/>
  <c r="C13" i="8"/>
  <c r="B13" i="8"/>
  <c r="J12" i="8"/>
  <c r="I12" i="8"/>
  <c r="H12" i="8"/>
  <c r="G12" i="8"/>
  <c r="F12" i="8"/>
  <c r="E12" i="8"/>
  <c r="D12" i="8"/>
  <c r="C12" i="8"/>
  <c r="B12" i="8"/>
  <c r="J11" i="8"/>
  <c r="I11" i="8"/>
  <c r="H11" i="8"/>
  <c r="G11" i="8"/>
  <c r="F11" i="8"/>
  <c r="E11" i="8"/>
  <c r="D11" i="8"/>
  <c r="C11" i="8"/>
  <c r="B11" i="8"/>
  <c r="J10" i="8"/>
  <c r="I10" i="8"/>
  <c r="H10" i="8"/>
  <c r="G10" i="8"/>
  <c r="F10" i="8"/>
  <c r="E10" i="8"/>
  <c r="D10" i="8"/>
  <c r="C10" i="8"/>
  <c r="B10" i="8"/>
  <c r="J9" i="8"/>
  <c r="I9" i="8"/>
  <c r="H9" i="8"/>
  <c r="G9" i="8"/>
  <c r="F9" i="8"/>
  <c r="E9" i="8"/>
  <c r="D9" i="8"/>
  <c r="C9" i="8"/>
  <c r="B9" i="8"/>
  <c r="J8" i="8"/>
  <c r="I8" i="8"/>
  <c r="H8" i="8"/>
  <c r="G8" i="8"/>
  <c r="F8" i="8"/>
  <c r="E8" i="8"/>
  <c r="D8" i="8"/>
  <c r="C8" i="8"/>
  <c r="B8" i="8"/>
  <c r="J7" i="8"/>
  <c r="I7" i="8"/>
  <c r="H7" i="8"/>
  <c r="G7" i="8"/>
  <c r="F7" i="8"/>
  <c r="E7" i="8"/>
  <c r="D7" i="8"/>
  <c r="C7" i="8"/>
  <c r="B7" i="8"/>
  <c r="J6" i="8"/>
  <c r="I6" i="8"/>
  <c r="H6" i="8"/>
  <c r="G6" i="8"/>
  <c r="F6" i="8"/>
  <c r="E6" i="8"/>
  <c r="D6" i="8"/>
  <c r="C6" i="8"/>
  <c r="B6" i="8"/>
  <c r="J5" i="8"/>
  <c r="I5" i="8"/>
  <c r="H5" i="8"/>
  <c r="G5" i="8"/>
  <c r="F5" i="8"/>
  <c r="E5" i="8"/>
  <c r="D5" i="8"/>
  <c r="C5" i="8"/>
  <c r="B5" i="8"/>
  <c r="J4" i="8"/>
  <c r="I4" i="8"/>
  <c r="H4" i="8"/>
  <c r="G4" i="8"/>
  <c r="F4" i="8"/>
  <c r="E4" i="8"/>
  <c r="D4" i="8"/>
  <c r="C4" i="8"/>
  <c r="B4" i="8"/>
  <c r="D91" i="7"/>
  <c r="J31" i="7"/>
  <c r="I31" i="7"/>
  <c r="H31" i="7"/>
  <c r="G31" i="7"/>
  <c r="F31" i="7"/>
  <c r="E31" i="7"/>
  <c r="D31" i="7"/>
  <c r="C31" i="7"/>
  <c r="B31" i="7"/>
  <c r="J30" i="7"/>
  <c r="I30" i="7"/>
  <c r="H30" i="7"/>
  <c r="G30" i="7"/>
  <c r="F30" i="7"/>
  <c r="E30" i="7"/>
  <c r="D30" i="7"/>
  <c r="C30" i="7"/>
  <c r="B30" i="7"/>
  <c r="J29" i="7"/>
  <c r="I29" i="7"/>
  <c r="H29" i="7"/>
  <c r="G29" i="7"/>
  <c r="F29" i="7"/>
  <c r="E29" i="7"/>
  <c r="D29" i="7"/>
  <c r="C29" i="7"/>
  <c r="B29" i="7"/>
  <c r="J28" i="7"/>
  <c r="I28" i="7"/>
  <c r="H28" i="7"/>
  <c r="G28" i="7"/>
  <c r="F28" i="7"/>
  <c r="E28" i="7"/>
  <c r="D28" i="7"/>
  <c r="C28" i="7"/>
  <c r="B28" i="7"/>
  <c r="J27" i="7"/>
  <c r="I27" i="7"/>
  <c r="H27" i="7"/>
  <c r="G27" i="7"/>
  <c r="F27" i="7"/>
  <c r="E27" i="7"/>
  <c r="D27" i="7"/>
  <c r="C27" i="7"/>
  <c r="B27" i="7"/>
  <c r="J26" i="7"/>
  <c r="I26" i="7"/>
  <c r="H26" i="7"/>
  <c r="G26" i="7"/>
  <c r="F26" i="7"/>
  <c r="E26" i="7"/>
  <c r="D26" i="7"/>
  <c r="C26" i="7"/>
  <c r="B26" i="7"/>
  <c r="J25" i="7"/>
  <c r="I25" i="7"/>
  <c r="H25" i="7"/>
  <c r="G25" i="7"/>
  <c r="F25" i="7"/>
  <c r="E25" i="7"/>
  <c r="D25" i="7"/>
  <c r="C25" i="7"/>
  <c r="B25" i="7"/>
  <c r="J24" i="7"/>
  <c r="I24" i="7"/>
  <c r="H24" i="7"/>
  <c r="G24" i="7"/>
  <c r="F24" i="7"/>
  <c r="E24" i="7"/>
  <c r="D24" i="7"/>
  <c r="C24" i="7"/>
  <c r="B24" i="7"/>
  <c r="J23" i="7"/>
  <c r="I23" i="7"/>
  <c r="H23" i="7"/>
  <c r="G23" i="7"/>
  <c r="F23" i="7"/>
  <c r="E23" i="7"/>
  <c r="D23" i="7"/>
  <c r="C23" i="7"/>
  <c r="B23" i="7"/>
  <c r="J22" i="7"/>
  <c r="I22" i="7"/>
  <c r="H22" i="7"/>
  <c r="G22" i="7"/>
  <c r="F22" i="7"/>
  <c r="E22" i="7"/>
  <c r="D22" i="7"/>
  <c r="C22" i="7"/>
  <c r="B22" i="7"/>
  <c r="J21" i="7"/>
  <c r="I21" i="7"/>
  <c r="H21" i="7"/>
  <c r="G21" i="7"/>
  <c r="F21" i="7"/>
  <c r="E21" i="7"/>
  <c r="D21" i="7"/>
  <c r="C21" i="7"/>
  <c r="B21" i="7"/>
  <c r="J20" i="7"/>
  <c r="I20" i="7"/>
  <c r="H20" i="7"/>
  <c r="G20" i="7"/>
  <c r="F20" i="7"/>
  <c r="E20" i="7"/>
  <c r="D20" i="7"/>
  <c r="C20" i="7"/>
  <c r="B20" i="7"/>
  <c r="B17" i="7"/>
  <c r="J15" i="7"/>
  <c r="I15" i="7"/>
  <c r="H15" i="7"/>
  <c r="G15" i="7"/>
  <c r="F15" i="7"/>
  <c r="E15" i="7"/>
  <c r="D15" i="7"/>
  <c r="C15" i="7"/>
  <c r="B15" i="7"/>
  <c r="J14" i="7"/>
  <c r="I14" i="7"/>
  <c r="H14" i="7"/>
  <c r="G14" i="7"/>
  <c r="F14" i="7"/>
  <c r="E14" i="7"/>
  <c r="D14" i="7"/>
  <c r="C14" i="7"/>
  <c r="B14" i="7"/>
  <c r="J13" i="7"/>
  <c r="I13" i="7"/>
  <c r="H13" i="7"/>
  <c r="G13" i="7"/>
  <c r="F13" i="7"/>
  <c r="E13" i="7"/>
  <c r="D13" i="7"/>
  <c r="C13" i="7"/>
  <c r="B13" i="7"/>
  <c r="J12" i="7"/>
  <c r="I12" i="7"/>
  <c r="H12" i="7"/>
  <c r="G12" i="7"/>
  <c r="F12" i="7"/>
  <c r="E12" i="7"/>
  <c r="D12" i="7"/>
  <c r="C12" i="7"/>
  <c r="B12" i="7"/>
  <c r="J11" i="7"/>
  <c r="I11" i="7"/>
  <c r="H11" i="7"/>
  <c r="G11" i="7"/>
  <c r="F11" i="7"/>
  <c r="E11" i="7"/>
  <c r="D11" i="7"/>
  <c r="C11" i="7"/>
  <c r="B11" i="7"/>
  <c r="J10" i="7"/>
  <c r="I10" i="7"/>
  <c r="H10" i="7"/>
  <c r="G10" i="7"/>
  <c r="F10" i="7"/>
  <c r="E10" i="7"/>
  <c r="D10" i="7"/>
  <c r="C10" i="7"/>
  <c r="B10" i="7"/>
  <c r="J9" i="7"/>
  <c r="I9" i="7"/>
  <c r="H9" i="7"/>
  <c r="G9" i="7"/>
  <c r="F9" i="7"/>
  <c r="E9" i="7"/>
  <c r="D9" i="7"/>
  <c r="C9" i="7"/>
  <c r="B9" i="7"/>
  <c r="J8" i="7"/>
  <c r="I8" i="7"/>
  <c r="H8" i="7"/>
  <c r="G8" i="7"/>
  <c r="F8" i="7"/>
  <c r="E8" i="7"/>
  <c r="D8" i="7"/>
  <c r="C8" i="7"/>
  <c r="B8" i="7"/>
  <c r="J7" i="7"/>
  <c r="I7" i="7"/>
  <c r="H7" i="7"/>
  <c r="G7" i="7"/>
  <c r="F7" i="7"/>
  <c r="E7" i="7"/>
  <c r="D7" i="7"/>
  <c r="C7" i="7"/>
  <c r="B7" i="7"/>
  <c r="J6" i="7"/>
  <c r="I6" i="7"/>
  <c r="H6" i="7"/>
  <c r="G6" i="7"/>
  <c r="F6" i="7"/>
  <c r="E6" i="7"/>
  <c r="D6" i="7"/>
  <c r="C6" i="7"/>
  <c r="B6" i="7"/>
  <c r="J5" i="7"/>
  <c r="I5" i="7"/>
  <c r="H5" i="7"/>
  <c r="G5" i="7"/>
  <c r="F5" i="7"/>
  <c r="E5" i="7"/>
  <c r="D5" i="7"/>
  <c r="C5" i="7"/>
  <c r="B5" i="7"/>
  <c r="J4" i="7"/>
  <c r="I4" i="7"/>
  <c r="H4" i="7"/>
  <c r="G4" i="7"/>
  <c r="F4" i="7"/>
  <c r="E4" i="7"/>
  <c r="D4" i="7"/>
  <c r="C4" i="7"/>
  <c r="B4" i="7"/>
  <c r="C68" i="8" l="1"/>
  <c r="B68" i="8"/>
  <c r="B64" i="8"/>
  <c r="K56" i="8"/>
  <c r="K51" i="7"/>
  <c r="K52" i="7"/>
  <c r="K57" i="7"/>
  <c r="K58" i="7"/>
  <c r="K59" i="7"/>
  <c r="K54" i="8"/>
  <c r="K55" i="8"/>
  <c r="K50" i="7"/>
  <c r="K58" i="8"/>
  <c r="K54" i="7"/>
  <c r="K53" i="8"/>
  <c r="K49" i="7"/>
  <c r="B69" i="7"/>
  <c r="B70" i="7"/>
  <c r="B73" i="8"/>
  <c r="C62" i="7"/>
  <c r="B63" i="7"/>
  <c r="C70" i="7"/>
  <c r="B71" i="7"/>
  <c r="K49" i="8"/>
  <c r="K50" i="8"/>
  <c r="K51" i="8"/>
  <c r="K52" i="8"/>
  <c r="K57" i="8"/>
  <c r="K53" i="7"/>
  <c r="K55" i="7"/>
  <c r="K56" i="7"/>
  <c r="C68" i="7"/>
  <c r="C72" i="8"/>
  <c r="C63" i="7"/>
  <c r="B64" i="7"/>
  <c r="C71" i="7"/>
  <c r="B72" i="7"/>
  <c r="C66" i="8"/>
  <c r="B67" i="8"/>
  <c r="C66" i="7"/>
  <c r="B62" i="8"/>
  <c r="B68" i="7"/>
  <c r="C64" i="7"/>
  <c r="B65" i="7"/>
  <c r="C72" i="7"/>
  <c r="B73" i="7"/>
  <c r="C67" i="7"/>
  <c r="K48" i="7"/>
  <c r="K59" i="8"/>
  <c r="B72" i="8"/>
  <c r="C63" i="8"/>
  <c r="K48" i="8"/>
  <c r="C64" i="8"/>
  <c r="B65" i="8"/>
  <c r="B69" i="8"/>
  <c r="B66" i="8"/>
  <c r="B70" i="8"/>
  <c r="C62" i="8"/>
  <c r="B63" i="8"/>
  <c r="C70" i="8"/>
  <c r="B71" i="8"/>
  <c r="B62" i="7"/>
  <c r="B66" i="7"/>
  <c r="B67" i="7"/>
  <c r="C73" i="8"/>
  <c r="C69" i="8"/>
  <c r="E64" i="8"/>
  <c r="C65" i="8"/>
  <c r="E68" i="8"/>
  <c r="D66" i="8"/>
  <c r="C67" i="8"/>
  <c r="C71" i="8"/>
  <c r="C69" i="7"/>
  <c r="C65" i="7"/>
  <c r="C73" i="7"/>
  <c r="E72" i="7"/>
  <c r="D70" i="8" l="1"/>
  <c r="D73" i="8"/>
  <c r="E67" i="8"/>
  <c r="E71" i="8"/>
  <c r="E63" i="8"/>
  <c r="D64" i="8"/>
  <c r="D67" i="8"/>
  <c r="D63" i="8"/>
  <c r="D71" i="8"/>
  <c r="E73" i="8"/>
  <c r="E65" i="8"/>
  <c r="E72" i="8"/>
  <c r="D69" i="8"/>
  <c r="D72" i="8"/>
  <c r="E66" i="8"/>
  <c r="E62" i="8"/>
  <c r="E69" i="8"/>
  <c r="D62" i="8"/>
  <c r="D65" i="8"/>
  <c r="D68" i="8"/>
  <c r="E70" i="8"/>
  <c r="D67" i="7"/>
  <c r="E73" i="7"/>
  <c r="E66" i="7"/>
  <c r="D73" i="7"/>
  <c r="D69" i="7"/>
  <c r="E64" i="7"/>
  <c r="D64" i="7"/>
  <c r="E62" i="7"/>
  <c r="D70" i="7"/>
  <c r="E71" i="7"/>
  <c r="E67" i="7"/>
  <c r="E63" i="7"/>
  <c r="D71" i="7"/>
  <c r="E70" i="7"/>
  <c r="D62" i="7"/>
  <c r="E65" i="7"/>
  <c r="D68" i="7"/>
  <c r="D63" i="7"/>
  <c r="D66" i="7"/>
  <c r="E68" i="7"/>
  <c r="D65" i="7"/>
  <c r="D72" i="7"/>
  <c r="E69" i="7"/>
  <c r="F70" i="8" l="1"/>
  <c r="F66" i="8"/>
  <c r="F62" i="8"/>
  <c r="F64" i="8"/>
  <c r="F68" i="8"/>
  <c r="F73" i="8"/>
  <c r="F71" i="8"/>
  <c r="F72" i="8"/>
  <c r="F69" i="8"/>
  <c r="F67" i="8"/>
  <c r="F63" i="8"/>
  <c r="F65" i="8"/>
  <c r="F70" i="7"/>
  <c r="F66" i="7"/>
  <c r="F62" i="7"/>
  <c r="F69" i="7"/>
  <c r="F73" i="7"/>
  <c r="F72" i="7"/>
  <c r="F63" i="7"/>
  <c r="F65" i="7"/>
  <c r="F64" i="7"/>
  <c r="F68" i="7"/>
  <c r="F71" i="7"/>
  <c r="F67" i="7"/>
  <c r="G69" i="8" l="1"/>
  <c r="G65" i="8"/>
  <c r="G73" i="8"/>
  <c r="G72" i="8"/>
  <c r="G68" i="8"/>
  <c r="G66" i="8"/>
  <c r="G62" i="8"/>
  <c r="G64" i="8"/>
  <c r="G70" i="8"/>
  <c r="G63" i="8"/>
  <c r="G67" i="8"/>
  <c r="G71" i="8"/>
  <c r="G73" i="7"/>
  <c r="G69" i="7"/>
  <c r="G65" i="7"/>
  <c r="G71" i="7"/>
  <c r="G62" i="7"/>
  <c r="G70" i="7"/>
  <c r="G64" i="7"/>
  <c r="G67" i="7"/>
  <c r="G63" i="7"/>
  <c r="G66" i="7"/>
  <c r="G72" i="7"/>
  <c r="G68" i="7"/>
  <c r="H67" i="8" l="1"/>
  <c r="H64" i="8"/>
  <c r="H73" i="8"/>
  <c r="H63" i="8"/>
  <c r="H66" i="8"/>
  <c r="H70" i="8"/>
  <c r="H65" i="8"/>
  <c r="H62" i="8"/>
  <c r="H68" i="8"/>
  <c r="H71" i="8"/>
  <c r="H72" i="8"/>
  <c r="H69" i="8"/>
  <c r="H66" i="7"/>
  <c r="H63" i="7"/>
  <c r="H67" i="7"/>
  <c r="H71" i="7"/>
  <c r="H69" i="7"/>
  <c r="H62" i="7"/>
  <c r="H72" i="7"/>
  <c r="H65" i="7"/>
  <c r="H68" i="7"/>
  <c r="H73" i="7"/>
  <c r="H70" i="7"/>
  <c r="H64" i="7"/>
  <c r="I71" i="8" l="1"/>
  <c r="I67" i="8"/>
  <c r="I63" i="8"/>
  <c r="I64" i="8"/>
  <c r="I68" i="8"/>
  <c r="I70" i="8"/>
  <c r="I62" i="8"/>
  <c r="I66" i="8"/>
  <c r="I72" i="8"/>
  <c r="I65" i="8"/>
  <c r="I69" i="8"/>
  <c r="I73" i="8"/>
  <c r="I71" i="7"/>
  <c r="I67" i="7"/>
  <c r="I63" i="7"/>
  <c r="I73" i="7"/>
  <c r="I64" i="7"/>
  <c r="I69" i="7"/>
  <c r="I68" i="7"/>
  <c r="I72" i="7"/>
  <c r="I62" i="7"/>
  <c r="I65" i="7"/>
  <c r="I66" i="7"/>
  <c r="I70" i="7"/>
  <c r="J70" i="8" l="1"/>
  <c r="B84" i="8" s="1"/>
  <c r="J66" i="8"/>
  <c r="B80" i="8" s="1"/>
  <c r="J62" i="8"/>
  <c r="B76" i="8" s="1"/>
  <c r="J65" i="8"/>
  <c r="B79" i="8" s="1"/>
  <c r="J71" i="8"/>
  <c r="B85" i="8" s="1"/>
  <c r="J64" i="8"/>
  <c r="B78" i="8" s="1"/>
  <c r="J68" i="8"/>
  <c r="B82" i="8" s="1"/>
  <c r="J72" i="8"/>
  <c r="B86" i="8" s="1"/>
  <c r="J63" i="8"/>
  <c r="B77" i="8" s="1"/>
  <c r="J73" i="8"/>
  <c r="B87" i="8" s="1"/>
  <c r="J67" i="8"/>
  <c r="B81" i="8" s="1"/>
  <c r="J69" i="8"/>
  <c r="B83" i="8" s="1"/>
  <c r="J70" i="7"/>
  <c r="B84" i="7" s="1"/>
  <c r="J66" i="7"/>
  <c r="B80" i="7" s="1"/>
  <c r="J62" i="7"/>
  <c r="B76" i="7" s="1"/>
  <c r="J64" i="7"/>
  <c r="B78" i="7" s="1"/>
  <c r="J67" i="7"/>
  <c r="B81" i="7" s="1"/>
  <c r="J65" i="7"/>
  <c r="B79" i="7" s="1"/>
  <c r="J69" i="7"/>
  <c r="B83" i="7" s="1"/>
  <c r="J73" i="7"/>
  <c r="B87" i="7" s="1"/>
  <c r="J63" i="7"/>
  <c r="B77" i="7" s="1"/>
  <c r="J71" i="7"/>
  <c r="B85" i="7" s="1"/>
  <c r="J68" i="7"/>
  <c r="B82" i="7" s="1"/>
  <c r="J72" i="7"/>
  <c r="B86" i="7" s="1"/>
  <c r="B88" i="8" l="1"/>
  <c r="B90" i="8"/>
  <c r="B88" i="7"/>
  <c r="B90" i="7"/>
  <c r="B93" i="8" l="1"/>
  <c r="E23" i="5" s="1"/>
  <c r="B93" i="7"/>
  <c r="E20" i="5" s="1"/>
  <c r="J59" i="3"/>
  <c r="I59" i="3"/>
  <c r="H59" i="3"/>
  <c r="G59" i="3"/>
  <c r="F59" i="3"/>
  <c r="E59" i="3"/>
  <c r="D59" i="3"/>
  <c r="C59" i="3"/>
  <c r="B59" i="3"/>
  <c r="J58" i="3"/>
  <c r="I58" i="3"/>
  <c r="H58" i="3"/>
  <c r="G58" i="3"/>
  <c r="F58" i="3"/>
  <c r="E58" i="3"/>
  <c r="D58" i="3"/>
  <c r="C58" i="3"/>
  <c r="B58" i="3"/>
  <c r="J57" i="3"/>
  <c r="I57" i="3"/>
  <c r="H57" i="3"/>
  <c r="G57" i="3"/>
  <c r="F57" i="3"/>
  <c r="E57" i="3"/>
  <c r="D57" i="3"/>
  <c r="C57" i="3"/>
  <c r="B57" i="3"/>
  <c r="J56" i="3"/>
  <c r="I56" i="3"/>
  <c r="H56" i="3"/>
  <c r="G56" i="3"/>
  <c r="F56" i="3"/>
  <c r="E56" i="3"/>
  <c r="D56" i="3"/>
  <c r="C56" i="3"/>
  <c r="B56" i="3"/>
  <c r="J55" i="3"/>
  <c r="I55" i="3"/>
  <c r="H55" i="3"/>
  <c r="G55" i="3"/>
  <c r="F55" i="3"/>
  <c r="E55" i="3"/>
  <c r="D55" i="3"/>
  <c r="C55" i="3"/>
  <c r="B55" i="3"/>
  <c r="J54" i="3"/>
  <c r="I54" i="3"/>
  <c r="H54" i="3"/>
  <c r="G54" i="3"/>
  <c r="F54" i="3"/>
  <c r="E54" i="3"/>
  <c r="D54" i="3"/>
  <c r="C54" i="3"/>
  <c r="B54" i="3"/>
  <c r="J53" i="3"/>
  <c r="I53" i="3"/>
  <c r="H53" i="3"/>
  <c r="G53" i="3"/>
  <c r="F53" i="3"/>
  <c r="E53" i="3"/>
  <c r="D53" i="3"/>
  <c r="C53" i="3"/>
  <c r="B53" i="3"/>
  <c r="J52" i="3"/>
  <c r="I52" i="3"/>
  <c r="H52" i="3"/>
  <c r="G52" i="3"/>
  <c r="F52" i="3"/>
  <c r="E52" i="3"/>
  <c r="D52" i="3"/>
  <c r="C52" i="3"/>
  <c r="B52" i="3"/>
  <c r="J51" i="3"/>
  <c r="I51" i="3"/>
  <c r="H51" i="3"/>
  <c r="G51" i="3"/>
  <c r="F51" i="3"/>
  <c r="E51" i="3"/>
  <c r="D51" i="3"/>
  <c r="C51" i="3"/>
  <c r="B51" i="3"/>
  <c r="J50" i="3"/>
  <c r="I50" i="3"/>
  <c r="H50" i="3"/>
  <c r="G50" i="3"/>
  <c r="F50" i="3"/>
  <c r="E50" i="3"/>
  <c r="D50" i="3"/>
  <c r="C50" i="3"/>
  <c r="B50" i="3"/>
  <c r="J49" i="3"/>
  <c r="I49" i="3"/>
  <c r="H49" i="3"/>
  <c r="G49" i="3"/>
  <c r="F49" i="3"/>
  <c r="E49" i="3"/>
  <c r="D49" i="3"/>
  <c r="C49" i="3"/>
  <c r="B49" i="3"/>
  <c r="J48" i="3"/>
  <c r="I48" i="3"/>
  <c r="H48" i="3"/>
  <c r="G48" i="3"/>
  <c r="F48" i="3"/>
  <c r="E48" i="3"/>
  <c r="D48" i="3"/>
  <c r="C48" i="3"/>
  <c r="B48" i="3"/>
  <c r="J59" i="2" l="1"/>
  <c r="I59" i="2"/>
  <c r="H59" i="2"/>
  <c r="G59" i="2"/>
  <c r="F59" i="2"/>
  <c r="E59" i="2"/>
  <c r="D59" i="2"/>
  <c r="C59" i="2"/>
  <c r="B59" i="2"/>
  <c r="J58" i="2"/>
  <c r="I58" i="2"/>
  <c r="H58" i="2"/>
  <c r="G58" i="2"/>
  <c r="F58" i="2"/>
  <c r="E58" i="2"/>
  <c r="D58" i="2"/>
  <c r="C58" i="2"/>
  <c r="B58" i="2"/>
  <c r="J57" i="2"/>
  <c r="I57" i="2"/>
  <c r="H57" i="2"/>
  <c r="G57" i="2"/>
  <c r="F57" i="2"/>
  <c r="E57" i="2"/>
  <c r="D57" i="2"/>
  <c r="C57" i="2"/>
  <c r="B57" i="2"/>
  <c r="J56" i="2"/>
  <c r="I56" i="2"/>
  <c r="H56" i="2"/>
  <c r="G56" i="2"/>
  <c r="F56" i="2"/>
  <c r="E56" i="2"/>
  <c r="D56" i="2"/>
  <c r="C56" i="2"/>
  <c r="B56" i="2"/>
  <c r="J55" i="2"/>
  <c r="I55" i="2"/>
  <c r="H55" i="2"/>
  <c r="G55" i="2"/>
  <c r="F55" i="2"/>
  <c r="E55" i="2"/>
  <c r="D55" i="2"/>
  <c r="C55" i="2"/>
  <c r="B55" i="2"/>
  <c r="J54" i="2"/>
  <c r="I54" i="2"/>
  <c r="H54" i="2"/>
  <c r="G54" i="2"/>
  <c r="F54" i="2"/>
  <c r="E54" i="2"/>
  <c r="D54" i="2"/>
  <c r="C54" i="2"/>
  <c r="B54" i="2"/>
  <c r="J53" i="2"/>
  <c r="I53" i="2"/>
  <c r="H53" i="2"/>
  <c r="G53" i="2"/>
  <c r="F53" i="2"/>
  <c r="E53" i="2"/>
  <c r="D53" i="2"/>
  <c r="C53" i="2"/>
  <c r="B53" i="2"/>
  <c r="J52" i="2"/>
  <c r="I52" i="2"/>
  <c r="H52" i="2"/>
  <c r="G52" i="2"/>
  <c r="F52" i="2"/>
  <c r="E52" i="2"/>
  <c r="D52" i="2"/>
  <c r="C52" i="2"/>
  <c r="B52" i="2"/>
  <c r="J51" i="2"/>
  <c r="I51" i="2"/>
  <c r="H51" i="2"/>
  <c r="G51" i="2"/>
  <c r="F51" i="2"/>
  <c r="E51" i="2"/>
  <c r="D51" i="2"/>
  <c r="C51" i="2"/>
  <c r="B51" i="2"/>
  <c r="J50" i="2"/>
  <c r="I50" i="2"/>
  <c r="H50" i="2"/>
  <c r="G50" i="2"/>
  <c r="F50" i="2"/>
  <c r="E50" i="2"/>
  <c r="D50" i="2"/>
  <c r="C50" i="2"/>
  <c r="B50" i="2"/>
  <c r="J49" i="2"/>
  <c r="I49" i="2"/>
  <c r="H49" i="2"/>
  <c r="G49" i="2"/>
  <c r="F49" i="2"/>
  <c r="E49" i="2"/>
  <c r="D49" i="2"/>
  <c r="C49" i="2"/>
  <c r="B49" i="2"/>
  <c r="J48" i="2"/>
  <c r="I48" i="2"/>
  <c r="H48" i="2"/>
  <c r="G48" i="2"/>
  <c r="F48" i="2"/>
  <c r="E48" i="2"/>
  <c r="D48" i="2"/>
  <c r="C48" i="2"/>
  <c r="B48" i="2"/>
  <c r="B62" i="2" l="1"/>
  <c r="K49" i="3"/>
  <c r="K50" i="3"/>
  <c r="K51" i="3"/>
  <c r="K52" i="3"/>
  <c r="K53" i="3"/>
  <c r="K55" i="3"/>
  <c r="K56" i="3"/>
  <c r="K57" i="3"/>
  <c r="K58" i="3"/>
  <c r="K59" i="3"/>
  <c r="K48" i="2"/>
  <c r="K49" i="2"/>
  <c r="K50" i="2"/>
  <c r="K51" i="2"/>
  <c r="K52" i="2"/>
  <c r="K53" i="2"/>
  <c r="K54" i="2"/>
  <c r="K55" i="2"/>
  <c r="K56" i="2"/>
  <c r="K57" i="2"/>
  <c r="K58" i="2"/>
  <c r="K59" i="2"/>
  <c r="B63" i="2"/>
  <c r="B73" i="2"/>
  <c r="B20" i="3"/>
  <c r="B64" i="2"/>
  <c r="B65" i="2"/>
  <c r="B66" i="2"/>
  <c r="B67" i="2"/>
  <c r="B68" i="2"/>
  <c r="B69" i="2"/>
  <c r="B70" i="2"/>
  <c r="B71" i="2"/>
  <c r="B72" i="2"/>
  <c r="C20" i="3"/>
  <c r="D20" i="3"/>
  <c r="E20" i="3"/>
  <c r="F20" i="3"/>
  <c r="G20" i="3"/>
  <c r="H20" i="3"/>
  <c r="I20" i="3"/>
  <c r="J20" i="3"/>
  <c r="B17" i="3"/>
  <c r="B21" i="3"/>
  <c r="C21" i="3"/>
  <c r="D21" i="3"/>
  <c r="E21" i="3"/>
  <c r="F21" i="3"/>
  <c r="G21" i="3"/>
  <c r="H21" i="3"/>
  <c r="I21" i="3"/>
  <c r="J21" i="3"/>
  <c r="B22" i="3"/>
  <c r="C22" i="3"/>
  <c r="D22" i="3"/>
  <c r="E22" i="3"/>
  <c r="F22" i="3"/>
  <c r="G22" i="3"/>
  <c r="H22" i="3"/>
  <c r="I22" i="3"/>
  <c r="J22" i="3"/>
  <c r="B23" i="3"/>
  <c r="C23" i="3"/>
  <c r="D23" i="3"/>
  <c r="E23" i="3"/>
  <c r="F23" i="3"/>
  <c r="G23" i="3"/>
  <c r="H23" i="3"/>
  <c r="I23" i="3"/>
  <c r="J23" i="3"/>
  <c r="B24" i="3"/>
  <c r="C24" i="3"/>
  <c r="D24" i="3"/>
  <c r="E24" i="3"/>
  <c r="F24" i="3"/>
  <c r="G24" i="3"/>
  <c r="H24" i="3"/>
  <c r="I24" i="3"/>
  <c r="J24" i="3"/>
  <c r="B25" i="3"/>
  <c r="C25" i="3"/>
  <c r="D25" i="3"/>
  <c r="E25" i="3"/>
  <c r="F25" i="3"/>
  <c r="G25" i="3"/>
  <c r="H25" i="3"/>
  <c r="I25" i="3"/>
  <c r="J25" i="3"/>
  <c r="B26" i="3"/>
  <c r="C26" i="3"/>
  <c r="D26" i="3"/>
  <c r="E26" i="3"/>
  <c r="F26" i="3"/>
  <c r="G26" i="3"/>
  <c r="H26" i="3"/>
  <c r="I26" i="3"/>
  <c r="J26" i="3"/>
  <c r="B27" i="3"/>
  <c r="C27" i="3"/>
  <c r="D27" i="3"/>
  <c r="E27" i="3"/>
  <c r="F27" i="3"/>
  <c r="G27" i="3"/>
  <c r="H27" i="3"/>
  <c r="I27" i="3"/>
  <c r="J27" i="3"/>
  <c r="B28" i="3"/>
  <c r="C28" i="3"/>
  <c r="D28" i="3"/>
  <c r="E28" i="3"/>
  <c r="F28" i="3"/>
  <c r="G28" i="3"/>
  <c r="H28" i="3"/>
  <c r="I28" i="3"/>
  <c r="J28" i="3"/>
  <c r="B29" i="3"/>
  <c r="C29" i="3"/>
  <c r="D29" i="3"/>
  <c r="E29" i="3"/>
  <c r="F29" i="3"/>
  <c r="G29" i="3"/>
  <c r="H29" i="3"/>
  <c r="I29" i="3"/>
  <c r="J29" i="3"/>
  <c r="B30" i="3"/>
  <c r="C30" i="3"/>
  <c r="D30" i="3"/>
  <c r="E30" i="3"/>
  <c r="F30" i="3"/>
  <c r="G30" i="3"/>
  <c r="H30" i="3"/>
  <c r="I30" i="3"/>
  <c r="J30" i="3"/>
  <c r="B31" i="3"/>
  <c r="C31" i="3"/>
  <c r="D31" i="3"/>
  <c r="E31" i="3"/>
  <c r="F31" i="3"/>
  <c r="G31" i="3"/>
  <c r="H31" i="3"/>
  <c r="I31" i="3"/>
  <c r="J31" i="3"/>
  <c r="D91" i="3"/>
  <c r="B5" i="3"/>
  <c r="C5" i="3"/>
  <c r="D5" i="3"/>
  <c r="E5" i="3"/>
  <c r="F5" i="3"/>
  <c r="G5" i="3"/>
  <c r="H5" i="3"/>
  <c r="I5" i="3"/>
  <c r="J5" i="3"/>
  <c r="B6" i="3"/>
  <c r="C6" i="3"/>
  <c r="D6" i="3"/>
  <c r="E6" i="3"/>
  <c r="F6" i="3"/>
  <c r="G6" i="3"/>
  <c r="H6" i="3"/>
  <c r="I6" i="3"/>
  <c r="J6" i="3"/>
  <c r="B7" i="3"/>
  <c r="C7" i="3"/>
  <c r="D7" i="3"/>
  <c r="E7" i="3"/>
  <c r="F7" i="3"/>
  <c r="G7" i="3"/>
  <c r="H7" i="3"/>
  <c r="I7" i="3"/>
  <c r="J7" i="3"/>
  <c r="B8" i="3"/>
  <c r="C8" i="3"/>
  <c r="D8" i="3"/>
  <c r="E8" i="3"/>
  <c r="F8" i="3"/>
  <c r="G8" i="3"/>
  <c r="H8" i="3"/>
  <c r="I8" i="3"/>
  <c r="J8" i="3"/>
  <c r="B9" i="3"/>
  <c r="C9" i="3"/>
  <c r="D9" i="3"/>
  <c r="E9" i="3"/>
  <c r="F9" i="3"/>
  <c r="G9" i="3"/>
  <c r="H9" i="3"/>
  <c r="I9" i="3"/>
  <c r="J9" i="3"/>
  <c r="B10" i="3"/>
  <c r="C10" i="3"/>
  <c r="D10" i="3"/>
  <c r="E10" i="3"/>
  <c r="F10" i="3"/>
  <c r="G10" i="3"/>
  <c r="H10" i="3"/>
  <c r="I10" i="3"/>
  <c r="J10" i="3"/>
  <c r="B11" i="3"/>
  <c r="C11" i="3"/>
  <c r="D11" i="3"/>
  <c r="E11" i="3"/>
  <c r="F11" i="3"/>
  <c r="G11" i="3"/>
  <c r="H11" i="3"/>
  <c r="I11" i="3"/>
  <c r="J11" i="3"/>
  <c r="B12" i="3"/>
  <c r="C12" i="3"/>
  <c r="D12" i="3"/>
  <c r="E12" i="3"/>
  <c r="F12" i="3"/>
  <c r="G12" i="3"/>
  <c r="H12" i="3"/>
  <c r="I12" i="3"/>
  <c r="J12" i="3"/>
  <c r="B13" i="3"/>
  <c r="C13" i="3"/>
  <c r="D13" i="3"/>
  <c r="E13" i="3"/>
  <c r="F13" i="3"/>
  <c r="G13" i="3"/>
  <c r="H13" i="3"/>
  <c r="I13" i="3"/>
  <c r="J13" i="3"/>
  <c r="B14" i="3"/>
  <c r="C14" i="3"/>
  <c r="D14" i="3"/>
  <c r="E14" i="3"/>
  <c r="F14" i="3"/>
  <c r="G14" i="3"/>
  <c r="H14" i="3"/>
  <c r="I14" i="3"/>
  <c r="J14" i="3"/>
  <c r="B15" i="3"/>
  <c r="C15" i="3"/>
  <c r="D15" i="3"/>
  <c r="E15" i="3"/>
  <c r="F15" i="3"/>
  <c r="G15" i="3"/>
  <c r="H15" i="3"/>
  <c r="I15" i="3"/>
  <c r="J15" i="3"/>
  <c r="J4" i="3"/>
  <c r="C4" i="3"/>
  <c r="D4" i="3"/>
  <c r="E4" i="3"/>
  <c r="F4" i="3"/>
  <c r="G4" i="3"/>
  <c r="H4" i="3"/>
  <c r="I4" i="3"/>
  <c r="B4" i="3"/>
  <c r="C65" i="2" l="1"/>
  <c r="C70" i="2"/>
  <c r="C63" i="2"/>
  <c r="K48" i="3"/>
  <c r="B64" i="3"/>
  <c r="K54" i="3"/>
  <c r="B68" i="3"/>
  <c r="B72" i="3"/>
  <c r="D64" i="2"/>
  <c r="D63" i="2"/>
  <c r="D65" i="2"/>
  <c r="D70" i="2"/>
  <c r="D62" i="2"/>
  <c r="D66" i="2"/>
  <c r="D71" i="2"/>
  <c r="D73" i="2"/>
  <c r="D69" i="2"/>
  <c r="D67" i="2"/>
  <c r="D72" i="2"/>
  <c r="D68" i="2"/>
  <c r="G62" i="3"/>
  <c r="D73" i="3"/>
  <c r="G70" i="3"/>
  <c r="D69" i="3"/>
  <c r="G66" i="3"/>
  <c r="J63" i="3"/>
  <c r="J62" i="3"/>
  <c r="G73" i="3"/>
  <c r="C73" i="3"/>
  <c r="H72" i="3"/>
  <c r="D72" i="3"/>
  <c r="J70" i="3"/>
  <c r="F70" i="3"/>
  <c r="G69" i="3"/>
  <c r="C69" i="3"/>
  <c r="H68" i="3"/>
  <c r="D68" i="3"/>
  <c r="J66" i="3"/>
  <c r="F66" i="3"/>
  <c r="G65" i="3"/>
  <c r="C65" i="3"/>
  <c r="H64" i="3"/>
  <c r="D64" i="3"/>
  <c r="C69" i="2"/>
  <c r="C68" i="2"/>
  <c r="C62" i="3"/>
  <c r="J71" i="3"/>
  <c r="C70" i="3"/>
  <c r="J67" i="3"/>
  <c r="C66" i="3"/>
  <c r="D65" i="3"/>
  <c r="F62" i="3"/>
  <c r="J73" i="3"/>
  <c r="F73" i="3"/>
  <c r="G72" i="3"/>
  <c r="C72" i="3"/>
  <c r="H71" i="3"/>
  <c r="D71" i="3"/>
  <c r="J69" i="3"/>
  <c r="F69" i="3"/>
  <c r="G68" i="3"/>
  <c r="C68" i="3"/>
  <c r="H67" i="3"/>
  <c r="D67" i="3"/>
  <c r="J65" i="3"/>
  <c r="F65" i="3"/>
  <c r="G64" i="3"/>
  <c r="C64" i="3"/>
  <c r="H63" i="3"/>
  <c r="D63" i="3"/>
  <c r="C72" i="2"/>
  <c r="C67" i="2"/>
  <c r="H73" i="3"/>
  <c r="F71" i="3"/>
  <c r="H69" i="3"/>
  <c r="F67" i="3"/>
  <c r="H65" i="3"/>
  <c r="F63" i="3"/>
  <c r="H62" i="3"/>
  <c r="D62" i="3"/>
  <c r="I73" i="3"/>
  <c r="E73" i="3"/>
  <c r="J72" i="3"/>
  <c r="F72" i="3"/>
  <c r="G71" i="3"/>
  <c r="C71" i="3"/>
  <c r="H70" i="3"/>
  <c r="D70" i="3"/>
  <c r="I69" i="3"/>
  <c r="E69" i="3"/>
  <c r="J68" i="3"/>
  <c r="F68" i="3"/>
  <c r="G67" i="3"/>
  <c r="C67" i="3"/>
  <c r="H66" i="3"/>
  <c r="D66" i="3"/>
  <c r="I65" i="3"/>
  <c r="E65" i="3"/>
  <c r="J64" i="3"/>
  <c r="F64" i="3"/>
  <c r="G63" i="3"/>
  <c r="C63" i="3"/>
  <c r="C73" i="2"/>
  <c r="C71" i="2"/>
  <c r="C66" i="2"/>
  <c r="C64" i="2"/>
  <c r="C62" i="2"/>
  <c r="I72" i="3"/>
  <c r="E72" i="3"/>
  <c r="B71" i="3"/>
  <c r="I68" i="3"/>
  <c r="E68" i="3"/>
  <c r="B67" i="3"/>
  <c r="I64" i="3"/>
  <c r="E64" i="3"/>
  <c r="B63" i="3"/>
  <c r="B62" i="3"/>
  <c r="I71" i="3"/>
  <c r="E71" i="3"/>
  <c r="B70" i="3"/>
  <c r="I67" i="3"/>
  <c r="E67" i="3"/>
  <c r="B66" i="3"/>
  <c r="I63" i="3"/>
  <c r="E63" i="3"/>
  <c r="I62" i="3"/>
  <c r="E62" i="3"/>
  <c r="B73" i="3"/>
  <c r="I70" i="3"/>
  <c r="E70" i="3"/>
  <c r="B69" i="3"/>
  <c r="I66" i="3"/>
  <c r="E66" i="3"/>
  <c r="B65" i="3"/>
  <c r="B77" i="3" l="1"/>
  <c r="B78" i="3"/>
  <c r="B82" i="3"/>
  <c r="B87" i="3"/>
  <c r="B86" i="3"/>
  <c r="B84" i="3"/>
  <c r="B76" i="3"/>
  <c r="B81" i="3"/>
  <c r="B85" i="3"/>
  <c r="B83" i="3"/>
  <c r="B79" i="3"/>
  <c r="B80" i="3"/>
  <c r="E68" i="2"/>
  <c r="E69" i="2"/>
  <c r="E63" i="2"/>
  <c r="E64" i="2"/>
  <c r="E65" i="2"/>
  <c r="E70" i="2"/>
  <c r="E72" i="2"/>
  <c r="E62" i="2"/>
  <c r="E66" i="2"/>
  <c r="E71" i="2"/>
  <c r="E73" i="2"/>
  <c r="E67" i="2"/>
  <c r="B90" i="3" l="1"/>
  <c r="B93" i="3" s="1"/>
  <c r="B88" i="3"/>
  <c r="F67" i="2"/>
  <c r="F68" i="2"/>
  <c r="F72" i="2"/>
  <c r="F71" i="2"/>
  <c r="F63" i="2"/>
  <c r="F69" i="2"/>
  <c r="F62" i="2"/>
  <c r="F73" i="2"/>
  <c r="F64" i="2"/>
  <c r="F65" i="2"/>
  <c r="F70" i="2"/>
  <c r="F66" i="2"/>
  <c r="E23" i="1" l="1"/>
  <c r="E23" i="10"/>
  <c r="G62" i="2"/>
  <c r="G66" i="2"/>
  <c r="G71" i="2"/>
  <c r="G73" i="2"/>
  <c r="G67" i="2"/>
  <c r="G68" i="2"/>
  <c r="G72" i="2"/>
  <c r="G65" i="2"/>
  <c r="G63" i="2"/>
  <c r="G69" i="2"/>
  <c r="G64" i="2"/>
  <c r="G70" i="2"/>
  <c r="H64" i="2" l="1"/>
  <c r="H65" i="2"/>
  <c r="H70" i="2"/>
  <c r="H62" i="2"/>
  <c r="H66" i="2"/>
  <c r="H71" i="2"/>
  <c r="H73" i="2"/>
  <c r="H67" i="2"/>
  <c r="H68" i="2"/>
  <c r="H72" i="2"/>
  <c r="H63" i="2"/>
  <c r="H69" i="2"/>
  <c r="I63" i="2" l="1"/>
  <c r="I69" i="2"/>
  <c r="I67" i="2"/>
  <c r="I72" i="2"/>
  <c r="I64" i="2"/>
  <c r="I65" i="2"/>
  <c r="I70" i="2"/>
  <c r="I62" i="2"/>
  <c r="I66" i="2"/>
  <c r="I71" i="2"/>
  <c r="I73" i="2"/>
  <c r="I68" i="2"/>
  <c r="J67" i="2" l="1"/>
  <c r="B81" i="2" s="1"/>
  <c r="J68" i="2"/>
  <c r="B82" i="2" s="1"/>
  <c r="J71" i="2"/>
  <c r="B85" i="2" s="1"/>
  <c r="J73" i="2"/>
  <c r="B87" i="2" s="1"/>
  <c r="J63" i="2"/>
  <c r="B77" i="2" s="1"/>
  <c r="J69" i="2"/>
  <c r="B83" i="2" s="1"/>
  <c r="J72" i="2"/>
  <c r="B86" i="2" s="1"/>
  <c r="J62" i="2"/>
  <c r="B76" i="2" s="1"/>
  <c r="J64" i="2"/>
  <c r="B78" i="2" s="1"/>
  <c r="J65" i="2"/>
  <c r="B79" i="2" s="1"/>
  <c r="J70" i="2"/>
  <c r="B84" i="2" s="1"/>
  <c r="J66" i="2"/>
  <c r="B80" i="2" s="1"/>
  <c r="B90" i="2" l="1"/>
  <c r="B93" i="2" s="1"/>
  <c r="B88" i="2"/>
  <c r="E20" i="10" l="1"/>
  <c r="E20" i="1" s="1"/>
</calcChain>
</file>

<file path=xl/sharedStrings.xml><?xml version="1.0" encoding="utf-8"?>
<sst xmlns="http://schemas.openxmlformats.org/spreadsheetml/2006/main" count="616" uniqueCount="124">
  <si>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</si>
  <si>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</si>
  <si>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</si>
  <si>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</si>
  <si>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</si>
  <si>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</si>
  <si>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</si>
  <si>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</si>
  <si>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各月の供給力の最大値</t>
    <rPh sb="0" eb="2">
      <t>カクツキ</t>
    </rPh>
    <rPh sb="3" eb="6">
      <t>キョウキュウリョク</t>
    </rPh>
    <rPh sb="7" eb="9">
      <t>サイダイ</t>
    </rPh>
    <rPh sb="9" eb="10">
      <t>アタイ</t>
    </rPh>
    <phoneticPr fontId="2"/>
  </si>
  <si>
    <t>期待容量</t>
    <rPh sb="0" eb="2">
      <t>キタイ</t>
    </rPh>
    <rPh sb="2" eb="4">
      <t>ヨウリョウ</t>
    </rPh>
    <phoneticPr fontId="2"/>
  </si>
  <si>
    <t>提供する各月の供給力</t>
    <rPh sb="0" eb="2">
      <t>テイキョウ</t>
    </rPh>
    <rPh sb="4" eb="6">
      <t>カクツキ</t>
    </rPh>
    <rPh sb="7" eb="10">
      <t>キョウキュウリョク</t>
    </rPh>
    <phoneticPr fontId="2"/>
  </si>
  <si>
    <t>応札容量</t>
    <rPh sb="0" eb="2">
      <t>オウサツ</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</si>
  <si>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</si>
  <si>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</si>
  <si>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</si>
  <si>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</si>
  <si>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</si>
  <si>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</si>
  <si>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</si>
  <si>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</si>
  <si>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</si>
  <si>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</si>
  <si>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</si>
  <si>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</si>
  <si>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</si>
  <si>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</si>
  <si>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</si>
  <si>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：手入力</t>
    <rPh sb="1" eb="2">
      <t>テ</t>
    </rPh>
    <rPh sb="2" eb="4">
      <t>ニュウリョク</t>
    </rPh>
    <phoneticPr fontId="2"/>
  </si>
  <si>
    <t>北海道</t>
    <rPh sb="0" eb="3">
      <t>ホッカイドウ</t>
    </rPh>
    <phoneticPr fontId="5"/>
  </si>
  <si>
    <t>東北</t>
    <rPh sb="0" eb="2">
      <t>トウホク</t>
    </rPh>
    <phoneticPr fontId="5"/>
  </si>
  <si>
    <t>東京</t>
    <rPh sb="0" eb="2">
      <t>トウキョウ</t>
    </rPh>
    <phoneticPr fontId="5"/>
  </si>
  <si>
    <t>中部</t>
    <rPh sb="0" eb="2">
      <t>チュウブ</t>
    </rPh>
    <phoneticPr fontId="5"/>
  </si>
  <si>
    <t>北陸</t>
    <rPh sb="0" eb="2">
      <t>ホクリク</t>
    </rPh>
    <phoneticPr fontId="5"/>
  </si>
  <si>
    <t>関西</t>
    <rPh sb="0" eb="2">
      <t>カンサイ</t>
    </rPh>
    <phoneticPr fontId="5"/>
  </si>
  <si>
    <t>中国</t>
    <rPh sb="0" eb="2">
      <t>チュウゴク</t>
    </rPh>
    <phoneticPr fontId="5"/>
  </si>
  <si>
    <t>四国</t>
    <rPh sb="0" eb="2">
      <t>シコク</t>
    </rPh>
    <phoneticPr fontId="5"/>
  </si>
  <si>
    <t>九州</t>
    <rPh sb="0" eb="2">
      <t>キュウシュウ</t>
    </rPh>
    <phoneticPr fontId="5"/>
  </si>
  <si>
    <t>(MW)</t>
    <phoneticPr fontId="2"/>
  </si>
  <si>
    <t>②再エネ除きの調達量</t>
    <rPh sb="1" eb="2">
      <t>サイ</t>
    </rPh>
    <rPh sb="4" eb="5">
      <t>ノゾ</t>
    </rPh>
    <rPh sb="7" eb="9">
      <t>チョウタツ</t>
    </rPh>
    <rPh sb="9" eb="10">
      <t>リョウ</t>
    </rPh>
    <phoneticPr fontId="2"/>
  </si>
  <si>
    <t>エリア合計</t>
    <rPh sb="3" eb="5">
      <t>ゴウケイ</t>
    </rPh>
    <phoneticPr fontId="2"/>
  </si>
  <si>
    <t>月換算</t>
    <rPh sb="0" eb="1">
      <t>ツキ</t>
    </rPh>
    <rPh sb="1" eb="3">
      <t>カンサン</t>
    </rPh>
    <phoneticPr fontId="2"/>
  </si>
  <si>
    <t>　（最小期待量からの増分）</t>
    <rPh sb="2" eb="4">
      <t>サイショウ</t>
    </rPh>
    <rPh sb="4" eb="6">
      <t>キタイ</t>
    </rPh>
    <rPh sb="6" eb="7">
      <t>リョウ</t>
    </rPh>
    <rPh sb="10" eb="12">
      <t>ゾウブン</t>
    </rPh>
    <phoneticPr fontId="2"/>
  </si>
  <si>
    <t>(参考)基準値</t>
    <rPh sb="1" eb="3">
      <t>サンコウ</t>
    </rPh>
    <rPh sb="4" eb="6">
      <t>キジュン</t>
    </rPh>
    <rPh sb="6" eb="7">
      <t>アタイ</t>
    </rPh>
    <phoneticPr fontId="2"/>
  </si>
  <si>
    <t>合計</t>
    <rPh sb="0" eb="2">
      <t>ゴウケイ</t>
    </rPh>
    <phoneticPr fontId="2"/>
  </si>
  <si>
    <t>北海道</t>
  </si>
  <si>
    <t>選択した
電源種別の区分</t>
    <rPh sb="0" eb="2">
      <t>センタク</t>
    </rPh>
    <rPh sb="5" eb="7">
      <t>デンゲン</t>
    </rPh>
    <rPh sb="7" eb="9">
      <t>シュベツ</t>
    </rPh>
    <rPh sb="10" eb="12">
      <t>クブン</t>
    </rPh>
    <phoneticPr fontId="11"/>
  </si>
  <si>
    <t>選択可能な
発電方式の区分</t>
    <rPh sb="0" eb="2">
      <t>センタク</t>
    </rPh>
    <rPh sb="2" eb="4">
      <t>カノウ</t>
    </rPh>
    <rPh sb="6" eb="8">
      <t>ハツデン</t>
    </rPh>
    <rPh sb="8" eb="10">
      <t>ホウシキ</t>
    </rPh>
    <rPh sb="11" eb="13">
      <t>クブン</t>
    </rPh>
    <phoneticPr fontId="11"/>
  </si>
  <si>
    <t>水力</t>
    <rPh sb="0" eb="2">
      <t>スイリョク</t>
    </rPh>
    <phoneticPr fontId="11"/>
  </si>
  <si>
    <t>一般（貯水式）</t>
  </si>
  <si>
    <t>一般（自流式）</t>
  </si>
  <si>
    <t>揚水（混合揚水）</t>
  </si>
  <si>
    <t>揚水（純揚水）</t>
  </si>
  <si>
    <t>火力</t>
    <rPh sb="0" eb="2">
      <t>カリョク</t>
    </rPh>
    <phoneticPr fontId="11"/>
  </si>
  <si>
    <t>石炭</t>
  </si>
  <si>
    <t>LNG（GTCC）</t>
  </si>
  <si>
    <t>LNG（その他）</t>
  </si>
  <si>
    <t>石油</t>
  </si>
  <si>
    <t>LPG</t>
  </si>
  <si>
    <t>その他ガス</t>
  </si>
  <si>
    <t>歴青質混合物</t>
  </si>
  <si>
    <t>その他</t>
  </si>
  <si>
    <t>原子力</t>
    <rPh sb="0" eb="3">
      <t>ゲンシリョク</t>
    </rPh>
    <phoneticPr fontId="11"/>
  </si>
  <si>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</si>
  <si>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</si>
  <si>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</si>
  <si>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</si>
  <si>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</si>
  <si>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</si>
  <si>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</si>
  <si>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</si>
  <si>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</si>
  <si>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</si>
  <si>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11"/>
  </si>
  <si>
    <t>入力箇所(期待容量登録時)</t>
    <rPh sb="5" eb="7">
      <t>キタイ</t>
    </rPh>
    <rPh sb="7" eb="9">
      <t>ヨウリョウ</t>
    </rPh>
    <rPh sb="9" eb="11">
      <t>トウロク</t>
    </rPh>
    <rPh sb="11" eb="12">
      <t>ジ</t>
    </rPh>
    <phoneticPr fontId="2"/>
  </si>
  <si>
    <t>エラー時</t>
    <rPh sb="3" eb="4">
      <t>ジ</t>
    </rPh>
    <phoneticPr fontId="2"/>
  </si>
  <si>
    <t>追加入力箇所(応札容量登録時)</t>
    <rPh sb="0" eb="2">
      <t>ツイカ</t>
    </rPh>
    <rPh sb="7" eb="9">
      <t>オウサツ</t>
    </rPh>
    <rPh sb="9" eb="11">
      <t>ヨウリョウ</t>
    </rPh>
    <rPh sb="11" eb="13">
      <t>トウロク</t>
    </rPh>
    <rPh sb="13" eb="14">
      <t>ジ</t>
    </rPh>
    <phoneticPr fontId="2"/>
  </si>
  <si>
    <t>追加入力箇所(応札容量登録時)</t>
    <rPh sb="7" eb="9">
      <t>オウサツ</t>
    </rPh>
    <rPh sb="9" eb="11">
      <t>ヨウリョウ</t>
    </rPh>
    <rPh sb="11" eb="13">
      <t>トウロク</t>
    </rPh>
    <rPh sb="13" eb="14">
      <t>ジ</t>
    </rPh>
    <phoneticPr fontId="2"/>
  </si>
  <si>
    <r>
      <t>・応札容量については、自動計算されます。　※</t>
    </r>
    <r>
      <rPr>
        <u/>
        <sz val="11"/>
        <color theme="1"/>
        <rFont val="Meiryo UI"/>
        <family val="3"/>
        <charset val="128"/>
      </rPr>
      <t>応札時、この値を容量市場システムで応札容量に入力してください。</t>
    </r>
    <phoneticPr fontId="2"/>
  </si>
  <si>
    <t>・容量を提供する電源等の区分については、安定電源で固定です。</t>
    <rPh sb="20" eb="22">
      <t>アンテイ</t>
    </rPh>
    <rPh sb="22" eb="24">
      <t>デンゲン</t>
    </rPh>
    <rPh sb="25" eb="27">
      <t>コテイ</t>
    </rPh>
    <phoneticPr fontId="2"/>
  </si>
  <si>
    <t>&lt;広域エネルギー株式会社&gt;</t>
    <rPh sb="1" eb="3">
      <t>コウイキ</t>
    </rPh>
    <rPh sb="8" eb="10">
      <t>カブシキ</t>
    </rPh>
    <rPh sb="10" eb="12">
      <t>カイシャ</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</si>
  <si>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</si>
  <si>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</si>
  <si>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</si>
  <si>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</si>
  <si>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</si>
  <si>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</si>
  <si>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</si>
  <si>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</si>
  <si>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</si>
  <si>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</si>
  <si>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※期待容量の登録申込の際、チェックしてください</t>
    <rPh sb="1" eb="3">
      <t>キタイ</t>
    </rPh>
    <rPh sb="3" eb="5">
      <t>ヨウリョウ</t>
    </rPh>
    <rPh sb="6" eb="8">
      <t>トウロク</t>
    </rPh>
    <rPh sb="8" eb="9">
      <t>モウ</t>
    </rPh>
    <rPh sb="9" eb="10">
      <t>コ</t>
    </rPh>
    <rPh sb="11" eb="12">
      <t>サイ</t>
    </rPh>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</si>
  <si>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</si>
  <si>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※期待容量の登録申込の際、チェックしてください</t>
    <phoneticPr fontId="2"/>
  </si>
  <si>
    <t>＜対象：火力、水力（純揚水以外）、原子力、新エネ（地熱、バイオマス、廃棄物のみ）＞</t>
    <phoneticPr fontId="2"/>
  </si>
  <si>
    <t>①必要供給力(安定電源)</t>
    <rPh sb="1" eb="3">
      <t>ヒツヨウ</t>
    </rPh>
    <rPh sb="3" eb="6">
      <t>キョウキュウリョク</t>
    </rPh>
    <rPh sb="7" eb="9">
      <t>アンテイ</t>
    </rPh>
    <rPh sb="9" eb="11">
      <t>デンゲン</t>
    </rPh>
    <phoneticPr fontId="2"/>
  </si>
  <si>
    <t>③再エネ各月kW</t>
    <rPh sb="1" eb="2">
      <t>サイ</t>
    </rPh>
    <rPh sb="4" eb="6">
      <t>カクツキ</t>
    </rPh>
    <phoneticPr fontId="2"/>
  </si>
  <si>
    <t>④必要供給力(再エネ除き)</t>
    <rPh sb="1" eb="3">
      <t>ヒツヨウ</t>
    </rPh>
    <rPh sb="3" eb="6">
      <t>キョウキュウリョク</t>
    </rPh>
    <rPh sb="7" eb="8">
      <t>サイ</t>
    </rPh>
    <rPh sb="10" eb="11">
      <t>ノゾ</t>
    </rPh>
    <phoneticPr fontId="2"/>
  </si>
  <si>
    <t>⑤火力供給力</t>
    <rPh sb="1" eb="3">
      <t>カリョク</t>
    </rPh>
    <rPh sb="3" eb="6">
      <t>キョウキュウリョク</t>
    </rPh>
    <phoneticPr fontId="2"/>
  </si>
  <si>
    <t>⑥最小期待量からの増分除き</t>
    <rPh sb="1" eb="3">
      <t>サイショウ</t>
    </rPh>
    <rPh sb="3" eb="5">
      <t>キタイ</t>
    </rPh>
    <rPh sb="5" eb="6">
      <t>リョウ</t>
    </rPh>
    <rPh sb="9" eb="11">
      <t>ゾウブン</t>
    </rPh>
    <rPh sb="11" eb="12">
      <t>ノゾ</t>
    </rPh>
    <phoneticPr fontId="2"/>
  </si>
  <si>
    <t>⑦停止可能量</t>
    <rPh sb="1" eb="3">
      <t>テイシ</t>
    </rPh>
    <rPh sb="3" eb="6">
      <t>カノウリョウ</t>
    </rPh>
    <phoneticPr fontId="2"/>
  </si>
  <si>
    <t>⑧カウント可能な設備量</t>
    <rPh sb="5" eb="7">
      <t>カノウ</t>
    </rPh>
    <rPh sb="8" eb="10">
      <t>セツビ</t>
    </rPh>
    <rPh sb="10" eb="11">
      <t>リョウ</t>
    </rPh>
    <phoneticPr fontId="2"/>
  </si>
  <si>
    <t>⑨期待容量(単位：kW)</t>
    <rPh sb="1" eb="3">
      <t>キタイ</t>
    </rPh>
    <rPh sb="3" eb="5">
      <t>ヨウリョウ</t>
    </rPh>
    <rPh sb="6" eb="8">
      <t>タンイ</t>
    </rPh>
    <phoneticPr fontId="2"/>
  </si>
  <si>
    <t>＜考え方、入力手順＞</t>
    <rPh sb="1" eb="2">
      <t>カンガ</t>
    </rPh>
    <rPh sb="3" eb="4">
      <t>カタ</t>
    </rPh>
    <rPh sb="5" eb="7">
      <t>ニュウリョク</t>
    </rPh>
    <rPh sb="7" eb="9">
      <t>テジュン</t>
    </rPh>
    <phoneticPr fontId="2"/>
  </si>
  <si>
    <t>年間調整係数を算定する仕組み。</t>
    <rPh sb="0" eb="2">
      <t>ネンカン</t>
    </rPh>
    <rPh sb="2" eb="4">
      <t>チョウセイ</t>
    </rPh>
    <rPh sb="4" eb="6">
      <t>ケイスウ</t>
    </rPh>
    <rPh sb="7" eb="9">
      <t>サンテイ</t>
    </rPh>
    <rPh sb="11" eb="13">
      <t>シク</t>
    </rPh>
    <phoneticPr fontId="2"/>
  </si>
  <si>
    <t>＜入力手順＞</t>
    <rPh sb="1" eb="3">
      <t>ニュウリョク</t>
    </rPh>
    <rPh sb="3" eb="5">
      <t>テジュン</t>
    </rPh>
    <phoneticPr fontId="2"/>
  </si>
  <si>
    <t>再エネ、揚水と同様で、事業者による各月供給力を元に、</t>
    <rPh sb="0" eb="1">
      <t>サイ</t>
    </rPh>
    <rPh sb="4" eb="6">
      <t>ヨウスイ</t>
    </rPh>
    <rPh sb="7" eb="9">
      <t>ドウヨウ</t>
    </rPh>
    <rPh sb="11" eb="14">
      <t>ジギョウシャ</t>
    </rPh>
    <rPh sb="17" eb="19">
      <t>カクツキ</t>
    </rPh>
    <rPh sb="19" eb="22">
      <t>キョウキュウリョク</t>
    </rPh>
    <rPh sb="23" eb="24">
      <t>モト</t>
    </rPh>
    <phoneticPr fontId="2"/>
  </si>
  <si>
    <t>揚水の期待容量算出ツールと同様の入力データを転記する。</t>
    <rPh sb="0" eb="2">
      <t>ヨウスイ</t>
    </rPh>
    <rPh sb="3" eb="5">
      <t>キタイ</t>
    </rPh>
    <rPh sb="5" eb="7">
      <t>ヨウリョウ</t>
    </rPh>
    <rPh sb="7" eb="9">
      <t>サンシュツ</t>
    </rPh>
    <rPh sb="13" eb="15">
      <t>ドウヨウ</t>
    </rPh>
    <rPh sb="16" eb="18">
      <t>ニュウリョク</t>
    </rPh>
    <rPh sb="22" eb="24">
      <t>テンキ</t>
    </rPh>
    <phoneticPr fontId="2"/>
  </si>
  <si>
    <r>
      <t>・提供する各月の供給力については、各月の供給力の最大値を上限に、任意に記載して下さい。※</t>
    </r>
    <r>
      <rPr>
        <u/>
        <sz val="11"/>
        <color theme="1"/>
        <rFont val="Meiryo UI"/>
        <family val="3"/>
        <charset val="128"/>
      </rPr>
      <t>この値がアセスメント対象容量になります。</t>
    </r>
  </si>
  <si>
    <r>
      <t>・応札容量については、自動計算されます。　※</t>
    </r>
    <r>
      <rPr>
        <u/>
        <sz val="11"/>
        <color theme="1"/>
        <rFont val="Meiryo UI"/>
        <family val="3"/>
        <charset val="128"/>
      </rPr>
      <t>応札時、この値を容量市場システムで応札容量に入力してください。</t>
    </r>
  </si>
  <si>
    <t>・発電方式の区分については、電源等情報(詳細情報)に登録した区分を記載して下さい。ただし、複数の区分を登録している場合は、主たる区分を記載して下さい。</t>
  </si>
  <si>
    <t>・エリア名については、電源等情報(基本情報)に登録した「エリア名」を記載して下さい。</t>
  </si>
  <si>
    <t>・設備容量については、電源等情報(詳細情報)に登録した「設備容量」を応札単位毎に合計した値を記載して下さい。</t>
  </si>
  <si>
    <r>
      <t>・期待容量については、自動計算されます。　※</t>
    </r>
    <r>
      <rPr>
        <u/>
        <sz val="11"/>
        <color theme="1"/>
        <rFont val="Meiryo UI"/>
        <family val="3"/>
        <charset val="128"/>
      </rPr>
      <t>この値が容量オークションに応札する際の応札容量の上限値になります。</t>
    </r>
  </si>
  <si>
    <r>
      <t>・期待容量については、自動計算されます。　※</t>
    </r>
    <r>
      <rPr>
        <u/>
        <sz val="11"/>
        <rFont val="Meiryo UI"/>
        <family val="3"/>
        <charset val="128"/>
      </rPr>
      <t>この値が容量オークションに応札する際の応札容量の上限値になります。</t>
    </r>
  </si>
  <si>
    <r>
      <t>・提供する各月の供給力については、各月の供給力の最大値を上限に、任意に記載して下さい。※</t>
    </r>
    <r>
      <rPr>
        <u/>
        <sz val="11"/>
        <rFont val="Meiryo UI"/>
        <family val="3"/>
        <charset val="128"/>
      </rPr>
      <t>この値がアセスメント対象容量になります。</t>
    </r>
    <phoneticPr fontId="2"/>
  </si>
  <si>
    <r>
      <t>・応札容量については、自動計算されます。　※</t>
    </r>
    <r>
      <rPr>
        <u/>
        <sz val="11"/>
        <rFont val="Meiryo UI"/>
        <family val="3"/>
        <charset val="128"/>
      </rPr>
      <t>応札時、この値を容量市場システムで応札容量に入力してください。</t>
    </r>
    <phoneticPr fontId="2"/>
  </si>
  <si>
    <t>1．以下の項目については、期待容量の登録期間中(2022/9/20～10/4)に容量市場システムに登録して下さい。</t>
    <phoneticPr fontId="2"/>
  </si>
  <si>
    <t>・電源等識別番号については、電源等情報(基本情報)に登録した後に、容量市場システムで付番された番号を記載して下さい。</t>
    <rPh sb="20" eb="22">
      <t>キホン</t>
    </rPh>
    <rPh sb="22" eb="24">
      <t>ジョウホウ</t>
    </rPh>
    <phoneticPr fontId="2"/>
  </si>
  <si>
    <t>2．以下の項目については、2022/11/22までに容量市場システムに登録して下さい。</t>
    <phoneticPr fontId="2"/>
  </si>
  <si>
    <t>・各月の供給力の最大値については、設備容量から所内消費電力、大気温及びダム水位低下等の影響による能力減分を差し引いた値を記載して下さい。</t>
    <rPh sb="25" eb="27">
      <t>ショウヒ</t>
    </rPh>
    <rPh sb="33" eb="34">
      <t>オヨ</t>
    </rPh>
    <rPh sb="37" eb="39">
      <t>スイイ</t>
    </rPh>
    <rPh sb="39" eb="41">
      <t>テイカ</t>
    </rPh>
    <rPh sb="41" eb="42">
      <t>トウ</t>
    </rPh>
    <phoneticPr fontId="2"/>
  </si>
  <si>
    <r>
      <t>期待容量等算定諸元一覧（対象実需給年度：</t>
    </r>
    <r>
      <rPr>
        <b/>
        <sz val="12"/>
        <rFont val="Meiryo UI"/>
        <family val="3"/>
        <charset val="128"/>
      </rPr>
      <t>2026</t>
    </r>
    <r>
      <rPr>
        <sz val="12"/>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</si>
  <si>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期待容量等算定諸元一覧（対象実需給年度：</t>
    </r>
    <r>
      <rPr>
        <b/>
        <sz val="12"/>
        <color theme="1"/>
        <rFont val="Meiryo UI"/>
        <family val="3"/>
        <charset val="128"/>
      </rPr>
      <t>2026</t>
    </r>
    <r>
      <rPr>
        <sz val="12"/>
        <color theme="1"/>
        <rFont val="Meiryo UI"/>
        <family val="3"/>
        <charset val="128"/>
      </rPr>
      <t>年度）</t>
    </r>
    <rPh sb="0" eb="2">
      <t>キタイ</t>
    </rPh>
    <rPh sb="2" eb="4">
      <t>ヨウリョウ</t>
    </rPh>
    <rPh sb="4" eb="5">
      <t>ナド</t>
    </rPh>
    <rPh sb="5" eb="7">
      <t>サンテイ</t>
    </rPh>
    <rPh sb="7" eb="9">
      <t>ショゲン</t>
    </rPh>
    <rPh sb="9" eb="11">
      <t>イチラン</t>
    </rPh>
    <rPh sb="12" eb="14">
      <t>タイショウ</t>
    </rPh>
    <rPh sb="14" eb="15">
      <t>ジツ</t>
    </rPh>
    <rPh sb="15" eb="17">
      <t>ジュキュウ</t>
    </rPh>
    <rPh sb="17" eb="19">
      <t>ネンド</t>
    </rPh>
    <rPh sb="24" eb="26">
      <t>ネンド</t>
    </rPh>
    <phoneticPr fontId="2"/>
  </si>
  <si>
    <r>
      <t>1．以下の項目については、期待容量の登録期間中</t>
    </r>
    <r>
      <rPr>
        <b/>
        <sz val="11"/>
        <color theme="1"/>
        <rFont val="Meiryo UI"/>
        <family val="3"/>
        <charset val="128"/>
      </rPr>
      <t>(2022/9/20～10/4)</t>
    </r>
    <r>
      <rPr>
        <sz val="11"/>
        <color theme="1"/>
        <rFont val="Meiryo UI"/>
        <family val="3"/>
        <charset val="128"/>
      </rPr>
      <t>に容量市場システムに登録して下さい。</t>
    </r>
    <phoneticPr fontId="2"/>
  </si>
  <si>
    <r>
      <t>2．以下の項目については、期待容量等算定諸元一覧の登録期間中（</t>
    </r>
    <r>
      <rPr>
        <b/>
        <sz val="11"/>
        <color theme="1"/>
        <rFont val="Meiryo UI"/>
        <family val="3"/>
        <charset val="128"/>
      </rPr>
      <t>2022/11/16～11/22）</t>
    </r>
    <r>
      <rPr>
        <sz val="11"/>
        <color theme="1"/>
        <rFont val="Meiryo UI"/>
        <family val="3"/>
        <charset val="128"/>
      </rPr>
      <t>に容量市場システムに登録して下さい。</t>
    </r>
    <rPh sb="13" eb="15">
      <t>キタイ</t>
    </rPh>
    <rPh sb="15" eb="17">
      <t>ヨウリョウ</t>
    </rPh>
    <rPh sb="17" eb="18">
      <t>トウ</t>
    </rPh>
    <rPh sb="18" eb="20">
      <t>サンテイ</t>
    </rPh>
    <rPh sb="20" eb="22">
      <t>ショゲン</t>
    </rPh>
    <rPh sb="22" eb="24">
      <t>イチラン</t>
    </rPh>
    <rPh sb="25" eb="27">
      <t>トウロク</t>
    </rPh>
    <rPh sb="27" eb="29">
      <t>キカン</t>
    </rPh>
    <rPh sb="29" eb="30">
      <t>ナカ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</si>
</sst>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quot;ヶ月&quot;"/>
    <numFmt numFmtId="179" formatCode="0.000&quot;ヶ月&quot;"/>
    <numFmt numFmtId="180" formatCode="#,##0.000_ "/>
    <numFmt numFmtId="181" formatCode="0000000000"/>
  </numFmts>
  <fonts count="21"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6"/>
      <name val="ＭＳ Ｐゴシック"/>
      <family val="2"/>
      <charset val="128"/>
      <scheme val="minor"/>
    </font>
    <font>
      <sz val="11"/>
      <color rgb="FFFF0000"/>
      <name val="Meiryo UI"/>
      <family val="3"/>
      <charset val="128"/>
    </font>
    <font>
      <sz val="11"/>
      <name val="Meiryo UI"/>
      <family val="3"/>
      <charset val="128"/>
    </font>
    <font>
      <sz val="11"/>
      <color theme="1"/>
      <name val="ＭＳ Ｐゴシック"/>
      <family val="2"/>
      <charset val="128"/>
    </font>
    <font>
      <i/>
      <sz val="12"/>
      <color theme="1"/>
      <name val="Meiryo UI"/>
      <family val="3"/>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sz val="10"/>
      <name val="Meiryo UI"/>
      <family val="3"/>
      <charset val="128"/>
    </font>
    <font>
      <u/>
      <sz val="11"/>
      <name val="Meiryo UI"/>
      <family val="3"/>
      <charset val="128"/>
    </font>
    <font>
      <sz val="12"/>
      <name val="Meiryo UI"/>
      <family val="3"/>
      <charset val="128"/>
    </font>
    <font>
      <b/>
      <sz val="12"/>
      <name val="Meiryo UI"/>
      <family val="3"/>
      <charset val="128"/>
    </font>
    <font>
      <b/>
      <sz val="12"/>
      <color theme="1"/>
      <name val="Meiryo UI"/>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CC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8" fillId="0" borderId="0">
      <alignment vertical="center"/>
    </xf>
    <xf numFmtId="0" fontId="12" fillId="0" borderId="0" applyNumberFormat="0" applyFill="0" applyBorder="0" applyAlignment="0" applyProtection="0">
      <alignment vertical="center"/>
    </xf>
  </cellStyleXfs>
  <cellXfs count="114">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2" borderId="1" xfId="0" applyFont="1" applyFill="1" applyBorder="1" applyAlignment="1">
      <alignment horizontal="center" vertical="center"/>
    </xf>
    <xf numFmtId="0" fontId="3" fillId="0" borderId="0" xfId="0" applyFont="1"/>
    <xf numFmtId="0" fontId="1" fillId="3" borderId="0" xfId="0" applyFont="1" applyFill="1"/>
    <xf numFmtId="0" fontId="7" fillId="0" borderId="0" xfId="0" applyFont="1"/>
    <xf numFmtId="0" fontId="6" fillId="0" borderId="0" xfId="0" applyFont="1"/>
    <xf numFmtId="0" fontId="1" fillId="0" borderId="0" xfId="0" applyFont="1" applyAlignment="1">
      <alignment horizontal="right" vertical="center"/>
    </xf>
    <xf numFmtId="0" fontId="1" fillId="0" borderId="5" xfId="0" applyFont="1" applyBorder="1" applyAlignment="1">
      <alignment horizontal="center" vertical="center"/>
    </xf>
    <xf numFmtId="177" fontId="1" fillId="0" borderId="0" xfId="0" applyNumberFormat="1" applyFont="1" applyFill="1" applyBorder="1"/>
    <xf numFmtId="0" fontId="1" fillId="0" borderId="0" xfId="0" applyFont="1" applyAlignment="1">
      <alignment horizontal="right"/>
    </xf>
    <xf numFmtId="176" fontId="1" fillId="0" borderId="0" xfId="0" applyNumberFormat="1" applyFont="1"/>
    <xf numFmtId="0" fontId="1" fillId="0" borderId="0" xfId="0" applyFont="1" applyFill="1"/>
    <xf numFmtId="0" fontId="7" fillId="0" borderId="0" xfId="0" applyFont="1" applyFill="1" applyAlignment="1">
      <alignment horizontal="center" vertical="center"/>
    </xf>
    <xf numFmtId="177" fontId="7" fillId="0" borderId="5" xfId="0" applyNumberFormat="1" applyFont="1" applyFill="1" applyBorder="1"/>
    <xf numFmtId="0" fontId="7" fillId="0" borderId="0" xfId="0" applyFont="1" applyFill="1"/>
    <xf numFmtId="0" fontId="7" fillId="0" borderId="0" xfId="0" applyFont="1" applyFill="1" applyAlignment="1">
      <alignment horizontal="right" vertical="center"/>
    </xf>
    <xf numFmtId="178" fontId="7" fillId="0" borderId="0" xfId="0" applyNumberFormat="1" applyFont="1" applyFill="1"/>
    <xf numFmtId="0" fontId="7" fillId="0" borderId="0" xfId="0" applyFont="1" applyAlignment="1">
      <alignment horizontal="center" vertical="center"/>
    </xf>
    <xf numFmtId="177" fontId="1" fillId="0" borderId="0" xfId="0" applyNumberFormat="1" applyFont="1"/>
    <xf numFmtId="0" fontId="3" fillId="0" borderId="0" xfId="0" applyFont="1" applyBorder="1" applyAlignment="1">
      <alignment horizontal="center" vertical="center"/>
    </xf>
    <xf numFmtId="0" fontId="9" fillId="0" borderId="0" xfId="0" applyFont="1"/>
    <xf numFmtId="0" fontId="1" fillId="0" borderId="1" xfId="1" applyFont="1" applyBorder="1" applyAlignment="1">
      <alignment vertical="center"/>
    </xf>
    <xf numFmtId="176" fontId="4" fillId="6" borderId="1" xfId="0" applyNumberFormat="1" applyFont="1" applyFill="1" applyBorder="1" applyAlignment="1" applyProtection="1">
      <alignment shrinkToFit="1"/>
      <protection locked="0"/>
    </xf>
    <xf numFmtId="0" fontId="3" fillId="0" borderId="0" xfId="0" applyFont="1" applyAlignment="1">
      <alignment vertical="center"/>
    </xf>
    <xf numFmtId="0" fontId="1" fillId="2" borderId="1" xfId="0" applyFont="1" applyFill="1" applyBorder="1" applyAlignment="1">
      <alignment horizontal="center" vertical="center"/>
    </xf>
    <xf numFmtId="0" fontId="3" fillId="6" borderId="0" xfId="0" applyFont="1" applyFill="1" applyAlignment="1">
      <alignment horizontal="centerContinuous"/>
    </xf>
    <xf numFmtId="0" fontId="3" fillId="7" borderId="0" xfId="0" applyFont="1" applyFill="1" applyAlignment="1">
      <alignment horizontal="centerContinuous"/>
    </xf>
    <xf numFmtId="0" fontId="13" fillId="4" borderId="0" xfId="0" applyFont="1" applyFill="1" applyAlignment="1">
      <alignment horizontal="center"/>
    </xf>
    <xf numFmtId="176" fontId="4" fillId="7" borderId="1" xfId="0" applyNumberFormat="1" applyFont="1" applyFill="1" applyBorder="1" applyAlignment="1" applyProtection="1">
      <alignment shrinkToFit="1"/>
      <protection locked="0"/>
    </xf>
    <xf numFmtId="0" fontId="1" fillId="2" borderId="1" xfId="0" applyFont="1" applyFill="1" applyBorder="1" applyAlignment="1">
      <alignment horizontal="center" vertical="center"/>
    </xf>
    <xf numFmtId="0" fontId="15" fillId="0" borderId="0" xfId="0" applyFont="1"/>
    <xf numFmtId="177" fontId="6" fillId="3" borderId="5" xfId="0" applyNumberFormat="1" applyFont="1" applyFill="1" applyBorder="1"/>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176" fontId="6" fillId="3" borderId="5" xfId="0" applyNumberFormat="1" applyFont="1" applyFill="1" applyBorder="1" applyAlignment="1">
      <alignment horizontal="center" vertical="center"/>
    </xf>
    <xf numFmtId="176" fontId="1" fillId="0" borderId="5" xfId="0" applyNumberFormat="1" applyFont="1" applyBorder="1" applyAlignment="1">
      <alignment horizontal="center" vertical="center"/>
    </xf>
    <xf numFmtId="176" fontId="4" fillId="6" borderId="1" xfId="0" applyNumberFormat="1" applyFont="1" applyFill="1" applyBorder="1" applyAlignment="1" applyProtection="1">
      <alignment horizontal="center" vertical="center" shrinkToFit="1"/>
      <protection locked="0"/>
    </xf>
    <xf numFmtId="176" fontId="4" fillId="7" borderId="1" xfId="0" applyNumberFormat="1" applyFont="1" applyFill="1" applyBorder="1" applyAlignment="1" applyProtection="1">
      <alignment horizontal="center" vertical="center" shrinkToFit="1"/>
      <protection locked="0"/>
    </xf>
    <xf numFmtId="180" fontId="1" fillId="0" borderId="5" xfId="0" applyNumberFormat="1" applyFont="1" applyBorder="1" applyAlignment="1">
      <alignment horizontal="center" vertical="center"/>
    </xf>
    <xf numFmtId="176" fontId="1" fillId="0" borderId="6" xfId="0" applyNumberFormat="1" applyFont="1" applyBorder="1" applyAlignment="1">
      <alignment horizontal="center" vertical="center" shrinkToFit="1"/>
    </xf>
    <xf numFmtId="178" fontId="6" fillId="3" borderId="0" xfId="0" applyNumberFormat="1" applyFont="1" applyFill="1" applyAlignment="1">
      <alignment horizontal="center" vertical="center"/>
    </xf>
    <xf numFmtId="179" fontId="1" fillId="0" borderId="5" xfId="0" applyNumberFormat="1" applyFont="1" applyBorder="1" applyAlignment="1">
      <alignment horizontal="center" vertical="center"/>
    </xf>
    <xf numFmtId="180" fontId="1" fillId="0" borderId="0" xfId="0" applyNumberFormat="1" applyFont="1" applyAlignment="1">
      <alignment horizontal="center" vertical="center"/>
    </xf>
    <xf numFmtId="176" fontId="7" fillId="0" borderId="5" xfId="0" applyNumberFormat="1" applyFont="1" applyFill="1" applyBorder="1" applyAlignment="1">
      <alignment horizontal="center" vertical="center"/>
    </xf>
    <xf numFmtId="180" fontId="7" fillId="0" borderId="5" xfId="0" applyNumberFormat="1" applyFont="1" applyFill="1" applyBorder="1" applyAlignment="1">
      <alignment horizontal="center" vertical="center"/>
    </xf>
    <xf numFmtId="180" fontId="7" fillId="0" borderId="0" xfId="0" applyNumberFormat="1" applyFont="1" applyAlignment="1">
      <alignment horizontal="center" vertical="center"/>
    </xf>
    <xf numFmtId="179" fontId="7" fillId="0" borderId="5" xfId="0" applyNumberFormat="1" applyFont="1" applyFill="1" applyBorder="1" applyAlignment="1">
      <alignment horizontal="center" vertical="center"/>
    </xf>
    <xf numFmtId="178" fontId="7" fillId="0" borderId="0" xfId="0" applyNumberFormat="1" applyFont="1" applyFill="1" applyAlignment="1">
      <alignment horizontal="center" vertical="center"/>
    </xf>
    <xf numFmtId="176" fontId="1" fillId="0" borderId="6"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xf>
    <xf numFmtId="0" fontId="1" fillId="0" borderId="0" xfId="0" applyFont="1"/>
    <xf numFmtId="0" fontId="7"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176" fontId="16" fillId="8" borderId="1" xfId="0" applyNumberFormat="1" applyFont="1" applyFill="1" applyBorder="1" applyAlignment="1" applyProtection="1">
      <alignment horizontal="center" vertical="center" shrinkToFit="1"/>
      <protection locked="0"/>
    </xf>
    <xf numFmtId="176" fontId="4" fillId="9" borderId="1" xfId="0" applyNumberFormat="1"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6" borderId="10" xfId="0" applyFont="1" applyFill="1" applyBorder="1" applyAlignment="1" applyProtection="1">
      <alignment horizontal="righ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181" fontId="1" fillId="6" borderId="2" xfId="0" quotePrefix="1" applyNumberFormat="1" applyFont="1" applyFill="1" applyBorder="1" applyAlignment="1" applyProtection="1">
      <alignment horizontal="center" vertical="center"/>
      <protection locked="0"/>
    </xf>
    <xf numFmtId="181" fontId="1" fillId="6" borderId="4" xfId="0" applyNumberFormat="1" applyFont="1" applyFill="1" applyBorder="1" applyAlignment="1" applyProtection="1">
      <alignment horizontal="center" vertical="center"/>
      <protection locked="0"/>
    </xf>
    <xf numFmtId="181" fontId="1" fillId="6" borderId="3"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 xfId="0" applyFont="1" applyFill="1" applyBorder="1" applyAlignment="1">
      <alignment horizontal="center" vertical="center"/>
    </xf>
    <xf numFmtId="0" fontId="1" fillId="6" borderId="2" xfId="0" applyFont="1" applyFill="1" applyBorder="1" applyAlignment="1" applyProtection="1">
      <alignment horizontal="center" vertical="center"/>
      <protection locked="0"/>
    </xf>
    <xf numFmtId="0" fontId="1" fillId="6" borderId="4"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hidden="1"/>
    </xf>
    <xf numFmtId="176" fontId="1" fillId="0" borderId="4" xfId="0" applyNumberFormat="1" applyFont="1" applyBorder="1" applyAlignment="1" applyProtection="1">
      <alignment horizontal="center" vertical="center"/>
      <protection hidden="1"/>
    </xf>
    <xf numFmtId="176" fontId="1" fillId="0" borderId="3" xfId="0" applyNumberFormat="1" applyFont="1" applyBorder="1" applyAlignment="1" applyProtection="1">
      <alignment horizontal="center" vertical="center"/>
      <protection hidden="1"/>
    </xf>
    <xf numFmtId="176" fontId="1" fillId="6" borderId="2" xfId="0" applyNumberFormat="1" applyFont="1" applyFill="1" applyBorder="1" applyAlignment="1" applyProtection="1">
      <alignment horizontal="center" vertical="center"/>
      <protection locked="0"/>
    </xf>
    <xf numFmtId="176" fontId="1" fillId="6" borderId="4" xfId="0" applyNumberFormat="1" applyFont="1" applyFill="1" applyBorder="1" applyAlignment="1" applyProtection="1">
      <alignment horizontal="center" vertical="center"/>
      <protection locked="0"/>
    </xf>
    <xf numFmtId="176" fontId="1" fillId="6" borderId="3" xfId="0" applyNumberFormat="1" applyFont="1" applyFill="1" applyBorder="1" applyAlignment="1" applyProtection="1">
      <alignment horizontal="center" vertical="center"/>
      <protection locked="0"/>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7" xfId="0" applyFont="1" applyFill="1" applyBorder="1" applyAlignment="1">
      <alignment horizontal="center" vertical="center"/>
    </xf>
    <xf numFmtId="0" fontId="18" fillId="0" borderId="0" xfId="0" applyFont="1" applyAlignment="1">
      <alignment horizontal="center" vertical="center"/>
    </xf>
    <xf numFmtId="0" fontId="3" fillId="2" borderId="10" xfId="0" applyFont="1" applyFill="1" applyBorder="1" applyAlignment="1" applyProtection="1">
      <alignment horizontal="right" vertical="center"/>
      <protection locked="0"/>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5" xfId="0" applyFont="1" applyFill="1" applyBorder="1" applyAlignment="1">
      <alignment horizontal="center" vertical="center"/>
    </xf>
    <xf numFmtId="181" fontId="1" fillId="9" borderId="2" xfId="0" quotePrefix="1" applyNumberFormat="1" applyFont="1" applyFill="1" applyBorder="1" applyAlignment="1" applyProtection="1">
      <alignment horizontal="center" vertical="center"/>
      <protection locked="0"/>
    </xf>
    <xf numFmtId="181" fontId="1" fillId="9" borderId="4" xfId="0" applyNumberFormat="1" applyFont="1" applyFill="1" applyBorder="1" applyAlignment="1" applyProtection="1">
      <alignment horizontal="center" vertical="center"/>
      <protection locked="0"/>
    </xf>
    <xf numFmtId="181" fontId="1" fillId="9" borderId="3"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0" fontId="1" fillId="8" borderId="4" xfId="0" applyFont="1" applyFill="1" applyBorder="1" applyAlignment="1" applyProtection="1">
      <alignment horizontal="center" vertical="center"/>
      <protection locked="0"/>
    </xf>
    <xf numFmtId="0" fontId="1" fillId="8" borderId="3" xfId="0" applyFont="1" applyFill="1" applyBorder="1" applyAlignment="1" applyProtection="1">
      <alignment horizontal="center" vertical="center"/>
      <protection locked="0"/>
    </xf>
    <xf numFmtId="176" fontId="1" fillId="0" borderId="2" xfId="0" applyNumberFormat="1" applyFont="1" applyFill="1" applyBorder="1" applyAlignment="1" applyProtection="1">
      <alignment horizontal="center" vertical="center"/>
      <protection locked="0"/>
    </xf>
    <xf numFmtId="176" fontId="1" fillId="0" borderId="4" xfId="0" applyNumberFormat="1" applyFont="1" applyFill="1" applyBorder="1" applyAlignment="1" applyProtection="1">
      <alignment horizontal="center" vertical="center"/>
      <protection locked="0"/>
    </xf>
    <xf numFmtId="176" fontId="1" fillId="0" borderId="3" xfId="0" applyNumberFormat="1" applyFont="1" applyFill="1" applyBorder="1" applyAlignment="1" applyProtection="1">
      <alignment horizontal="center" vertical="center"/>
      <protection locked="0"/>
    </xf>
    <xf numFmtId="0" fontId="1" fillId="5" borderId="7" xfId="1" applyFont="1" applyFill="1" applyBorder="1" applyAlignment="1">
      <alignment horizontal="center" vertical="center" wrapText="1"/>
    </xf>
    <xf numFmtId="0" fontId="1" fillId="5" borderId="9" xfId="1" applyFont="1" applyFill="1" applyBorder="1" applyAlignment="1">
      <alignment horizontal="center" vertical="center" wrapText="1"/>
    </xf>
    <xf numFmtId="0" fontId="1" fillId="0" borderId="7" xfId="1" applyFont="1" applyBorder="1" applyAlignment="1">
      <alignment horizontal="center" vertical="center"/>
    </xf>
    <xf numFmtId="0" fontId="1" fillId="0" borderId="8" xfId="1" applyFont="1" applyBorder="1" applyAlignment="1">
      <alignment horizontal="center" vertical="center"/>
    </xf>
    <xf numFmtId="0" fontId="1" fillId="0" borderId="9"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12">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
      <font>
        <b val="0"/>
        <i val="0"/>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FFCCFF"/>
      <color rgb="FFCCFFCC"/>
      <color rgb="FFFFFFCC"/>
      <color rgb="FF0000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76621"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xdr:twoCellAnchor>
    <xdr:from>
      <xdr:col>17</xdr:col>
      <xdr:colOff>123264</xdr:colOff>
      <xdr:row>20</xdr:row>
      <xdr:rowOff>246528</xdr:rowOff>
    </xdr:from>
    <xdr:to>
      <xdr:col>24</xdr:col>
      <xdr:colOff>98612</xdr:colOff>
      <xdr:row>29</xdr:row>
      <xdr:rowOff>62752</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0441640" y="4719916"/>
          <a:ext cx="3606054" cy="1860177"/>
        </a:xfrm>
        <a:prstGeom prst="wedgeRoundRectCallout">
          <a:avLst>
            <a:gd name="adj1" fmla="val -65956"/>
            <a:gd name="adj2" fmla="val -3580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入力不要です</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エラー表示は無視してください</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小数以下は四捨五入して応札容量を計算します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この値が、各月のアセスメント対象容量となります</a:t>
          </a:r>
        </a:p>
      </xdr:txBody>
    </xdr:sp>
    <xdr:clientData/>
  </xdr:twoCellAnchor>
  <xdr:twoCellAnchor>
    <xdr:from>
      <xdr:col>11</xdr:col>
      <xdr:colOff>459443</xdr:colOff>
      <xdr:row>22</xdr:row>
      <xdr:rowOff>145677</xdr:rowOff>
    </xdr:from>
    <xdr:to>
      <xdr:col>15</xdr:col>
      <xdr:colOff>475129</xdr:colOff>
      <xdr:row>27</xdr:row>
      <xdr:rowOff>71717</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896102" y="5228665"/>
          <a:ext cx="2812674" cy="983876"/>
        </a:xfrm>
        <a:prstGeom prst="wedgeRoundRectCallout">
          <a:avLst>
            <a:gd name="adj1" fmla="val -63112"/>
            <a:gd name="adj2" fmla="val -44348"/>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a:t>
          </a: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応札容量が</a:t>
          </a:r>
          <a:r>
            <a:rPr kumimoji="1" lang="en-US" altLang="ja-JP" sz="1100">
              <a:solidFill>
                <a:sysClr val="windowText" lastClr="000000"/>
              </a:solidFill>
              <a:latin typeface="Meiryo UI" panose="020B0604030504040204" pitchFamily="50" charset="-128"/>
              <a:ea typeface="Meiryo UI" panose="020B0604030504040204" pitchFamily="50" charset="-128"/>
              <a:cs typeface="+mn-cs"/>
            </a:rPr>
            <a:t>1,000kW</a:t>
          </a:r>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以上になるよう、</a:t>
          </a:r>
          <a:endParaRPr kumimoji="1" lang="en-US" altLang="ja-JP" sz="1100">
            <a:solidFill>
              <a:sysClr val="windowText" lastClr="000000"/>
            </a:solidFill>
            <a:latin typeface="Meiryo UI" panose="020B0604030504040204" pitchFamily="50" charset="-128"/>
            <a:ea typeface="Meiryo UI" panose="020B0604030504040204" pitchFamily="50" charset="-128"/>
            <a:cs typeface="+mn-cs"/>
          </a:endParaRPr>
        </a:p>
        <a:p>
          <a:pPr marL="0" indent="0" algn="l"/>
          <a:r>
            <a:rPr kumimoji="1" lang="ja-JP" altLang="en-US" sz="1100">
              <a:solidFill>
                <a:sysClr val="windowText" lastClr="000000"/>
              </a:solidFill>
              <a:latin typeface="Meiryo UI" panose="020B0604030504040204" pitchFamily="50" charset="-128"/>
              <a:ea typeface="Meiryo UI" panose="020B0604030504040204" pitchFamily="50" charset="-128"/>
              <a:cs typeface="+mn-cs"/>
            </a:rPr>
            <a:t>提供する各月の供給力を入力してください</a:t>
          </a:r>
        </a:p>
      </xdr:txBody>
    </xdr:sp>
    <xdr:clientData/>
  </xdr:twoCellAnchor>
  <xdr:twoCellAnchor>
    <xdr:from>
      <xdr:col>10</xdr:col>
      <xdr:colOff>697400</xdr:colOff>
      <xdr:row>12</xdr:row>
      <xdr:rowOff>44823</xdr:rowOff>
    </xdr:from>
    <xdr:to>
      <xdr:col>14</xdr:col>
      <xdr:colOff>510988</xdr:colOff>
      <xdr:row>13</xdr:row>
      <xdr:rowOff>134470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6434812" y="1999129"/>
          <a:ext cx="2610576" cy="394447"/>
        </a:xfrm>
        <a:prstGeom prst="wedgeRoundRectCallout">
          <a:avLst>
            <a:gd name="adj1" fmla="val -60209"/>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システムで発行された識別番号を入力</a:t>
          </a:r>
        </a:p>
      </xdr:txBody>
    </xdr:sp>
    <xdr:clientData/>
  </xdr:twoCellAnchor>
  <xdr:twoCellAnchor>
    <xdr:from>
      <xdr:col>11</xdr:col>
      <xdr:colOff>65143</xdr:colOff>
      <xdr:row>14</xdr:row>
      <xdr:rowOff>174812</xdr:rowOff>
    </xdr:from>
    <xdr:to>
      <xdr:col>12</xdr:col>
      <xdr:colOff>537882</xdr:colOff>
      <xdr:row>16</xdr:row>
      <xdr:rowOff>17929</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6501802" y="2819400"/>
          <a:ext cx="1171986" cy="452717"/>
        </a:xfrm>
        <a:prstGeom prst="wedgeRoundRectCallout">
          <a:avLst>
            <a:gd name="adj1" fmla="val -75426"/>
            <a:gd name="adj2" fmla="val -2205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latin typeface="Meiryo UI" panose="020B0604030504040204" pitchFamily="50" charset="-128"/>
              <a:ea typeface="Meiryo UI" panose="020B0604030504040204" pitchFamily="50" charset="-128"/>
            </a:rPr>
            <a:t>リストから選択</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xdr:col>
      <xdr:colOff>170604</xdr:colOff>
      <xdr:row>13</xdr:row>
      <xdr:rowOff>199465</xdr:rowOff>
    </xdr:from>
    <xdr:to>
      <xdr:col>8</xdr:col>
      <xdr:colOff>484094</xdr:colOff>
      <xdr:row>16</xdr:row>
      <xdr:rowOff>177054</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327051" y="3077136"/>
          <a:ext cx="3495961" cy="972671"/>
        </a:xfrm>
        <a:prstGeom prst="wedgeRoundRectCallout">
          <a:avLst>
            <a:gd name="adj1" fmla="val -12244"/>
            <a:gd name="adj2" fmla="val 100841"/>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設備容量以下の整数値で入力してください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補修等に伴う出力減少分は、差し引かないでください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0">
              <a:solidFill>
                <a:sysClr val="windowText" lastClr="000000"/>
              </a:solidFill>
              <a:latin typeface="Meiryo UI" panose="020B0604030504040204" pitchFamily="50" charset="-128"/>
              <a:ea typeface="Meiryo UI" panose="020B0604030504040204" pitchFamily="50" charset="-128"/>
            </a:rPr>
            <a:t>※</a:t>
          </a:r>
          <a:r>
            <a:rPr kumimoji="1" lang="ja-JP" altLang="en-US" sz="1100" b="0">
              <a:solidFill>
                <a:sysClr val="windowText" lastClr="000000"/>
              </a:solidFill>
              <a:latin typeface="Meiryo UI" panose="020B0604030504040204" pitchFamily="50" charset="-128"/>
              <a:ea typeface="Meiryo UI" panose="020B0604030504040204" pitchFamily="50" charset="-128"/>
            </a:rPr>
            <a:t>小数以下は四捨五入して期待容量を計算します</a:t>
          </a:r>
        </a:p>
        <a:p>
          <a:pPr algn="l"/>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17</xdr:col>
      <xdr:colOff>56029</xdr:colOff>
      <xdr:row>16</xdr:row>
      <xdr:rowOff>152400</xdr:rowOff>
    </xdr:from>
    <xdr:to>
      <xdr:col>23</xdr:col>
      <xdr:colOff>179294</xdr:colOff>
      <xdr:row>19</xdr:row>
      <xdr:rowOff>268941</xdr:rowOff>
    </xdr:to>
    <xdr:sp macro="" textlink="">
      <xdr:nvSpPr>
        <xdr:cNvPr id="13" name="角丸四角形吹き出し 12">
          <a:extLst>
            <a:ext uri="{FF2B5EF4-FFF2-40B4-BE49-F238E27FC236}">
              <a16:creationId xmlns:a16="http://schemas.microsoft.com/office/drawing/2014/main" id="{00000000-0008-0000-0000-00000D000000}"/>
            </a:ext>
          </a:extLst>
        </xdr:cNvPr>
        <xdr:cNvSpPr/>
      </xdr:nvSpPr>
      <xdr:spPr>
        <a:xfrm>
          <a:off x="10374405" y="3406588"/>
          <a:ext cx="3135407" cy="1030941"/>
        </a:xfrm>
        <a:prstGeom prst="wedgeRoundRectCallout">
          <a:avLst>
            <a:gd name="adj1" fmla="val -76195"/>
            <a:gd name="adj2" fmla="val 40806"/>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期待容量の自動計算の結果が</a:t>
          </a:r>
          <a:r>
            <a:rPr kumimoji="1" lang="en-US" altLang="ja-JP" sz="1100">
              <a:solidFill>
                <a:sysClr val="windowText" lastClr="000000"/>
              </a:solidFill>
              <a:latin typeface="Meiryo UI" panose="020B0604030504040204" pitchFamily="50" charset="-128"/>
              <a:ea typeface="Meiryo UI" panose="020B0604030504040204" pitchFamily="50" charset="-128"/>
            </a:rPr>
            <a:t>1,000kW</a:t>
          </a:r>
          <a:r>
            <a:rPr kumimoji="1" lang="ja-JP" altLang="en-US" sz="1100">
              <a:solidFill>
                <a:sysClr val="windowText" lastClr="000000"/>
              </a:solidFill>
              <a:latin typeface="Meiryo UI" panose="020B0604030504040204" pitchFamily="50" charset="-128"/>
              <a:ea typeface="Meiryo UI" panose="020B0604030504040204" pitchFamily="50" charset="-128"/>
            </a:rPr>
            <a:t>未満</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となる場合、期待容量の登録ができません</a:t>
          </a:r>
        </a:p>
      </xdr:txBody>
    </xdr:sp>
    <xdr:clientData/>
  </xdr:two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521812"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2026</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776621" y="0"/>
          <a:ext cx="3501921" cy="473463"/>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ysClr val="windowText" lastClr="000000"/>
              </a:solidFill>
              <a:latin typeface="Meiryo UI" panose="020B0604030504040204" pitchFamily="50" charset="-128"/>
              <a:ea typeface="Meiryo UI" panose="020B0604030504040204" pitchFamily="50" charset="-128"/>
            </a:rPr>
            <a:t>実需給期間＝</a:t>
          </a:r>
          <a:r>
            <a:rPr kumimoji="1" lang="en-US" altLang="ja-JP" sz="1800" b="1">
              <a:solidFill>
                <a:sysClr val="windowText" lastClr="000000"/>
              </a:solidFill>
              <a:latin typeface="Meiryo UI" panose="020B0604030504040204" pitchFamily="50" charset="-128"/>
              <a:ea typeface="Meiryo UI" panose="020B0604030504040204" pitchFamily="50" charset="-128"/>
            </a:rPr>
            <a:t>2026</a:t>
          </a:r>
          <a:r>
            <a:rPr kumimoji="1" lang="ja-JP" altLang="en-US" sz="1800" b="1">
              <a:solidFill>
                <a:sysClr val="windowText" lastClr="00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111125</xdr:colOff>
      <xdr:row>11</xdr:row>
      <xdr:rowOff>127000</xdr:rowOff>
    </xdr:from>
    <xdr:to>
      <xdr:col>23</xdr:col>
      <xdr:colOff>460375</xdr:colOff>
      <xdr:row>13</xdr:row>
      <xdr:rowOff>317500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446000" y="2397125"/>
          <a:ext cx="2825750" cy="793750"/>
        </a:xfrm>
        <a:prstGeom prst="rect">
          <a:avLst/>
        </a:prstGeom>
        <a:solidFill>
          <a:srgbClr val="CCFFCC"/>
        </a:solidFill>
        <a:ln w="19050"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外部連携ツール取り込み位置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a:p>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13</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r>
            <a:rPr kumimoji="1" lang="en-US" altLang="ja-JP" sz="1400">
              <a:solidFill>
                <a:schemeClr val="accent3">
                  <a:lumMod val="50000"/>
                </a:schemeClr>
              </a:solidFill>
              <a:effectLst/>
              <a:latin typeface="Meiryo UI" panose="020B0604030504040204" pitchFamily="50" charset="-128"/>
              <a:ea typeface="Meiryo UI" panose="020B0604030504040204" pitchFamily="50" charset="-128"/>
              <a:cs typeface="+mn-cs"/>
            </a:rPr>
            <a:t>22</a:t>
          </a:r>
          <a:r>
            <a:rPr kumimoji="1" lang="ja-JP" altLang="ja-JP" sz="1400">
              <a:solidFill>
                <a:schemeClr val="accent3">
                  <a:lumMod val="50000"/>
                </a:schemeClr>
              </a:solidFill>
              <a:effectLst/>
              <a:latin typeface="Meiryo UI" panose="020B0604030504040204" pitchFamily="50" charset="-128"/>
              <a:ea typeface="Meiryo UI" panose="020B0604030504040204" pitchFamily="50" charset="-128"/>
              <a:cs typeface="+mn-cs"/>
            </a:rPr>
            <a:t>行目</a:t>
          </a:r>
          <a:endParaRPr lang="ja-JP" altLang="ja-JP" sz="1400">
            <a:solidFill>
              <a:schemeClr val="accent3">
                <a:lumMod val="50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19</xdr:col>
      <xdr:colOff>111125</xdr:colOff>
      <xdr:row>20</xdr:row>
      <xdr:rowOff>95250</xdr:rowOff>
    </xdr:from>
    <xdr:to>
      <xdr:col>23</xdr:col>
      <xdr:colOff>460375</xdr:colOff>
      <xdr:row>22</xdr:row>
      <xdr:rowOff>285750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2446000" y="5159375"/>
          <a:ext cx="2825750" cy="793750"/>
        </a:xfrm>
        <a:prstGeom prst="rect">
          <a:avLst/>
        </a:prstGeom>
        <a:solidFill>
          <a:schemeClr val="accent5">
            <a:lumMod val="40000"/>
            <a:lumOff val="60000"/>
          </a:schemeClr>
        </a:solidFill>
        <a:ln w="19050" cmpd="sng">
          <a:solidFill>
            <a:srgbClr val="0000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0000CC"/>
              </a:solidFill>
              <a:effectLst/>
              <a:latin typeface="Meiryo UI" panose="020B0604030504040204" pitchFamily="50" charset="-128"/>
              <a:ea typeface="Meiryo UI" panose="020B0604030504040204" pitchFamily="50" charset="-128"/>
              <a:cs typeface="+mn-cs"/>
            </a:rPr>
            <a:t>計算用シート読み込み</a:t>
          </a:r>
          <a:r>
            <a:rPr kumimoji="1" lang="ja-JP" altLang="ja-JP" sz="1400">
              <a:solidFill>
                <a:srgbClr val="0000CC"/>
              </a:solidFill>
              <a:effectLst/>
              <a:latin typeface="Meiryo UI" panose="020B0604030504040204" pitchFamily="50" charset="-128"/>
              <a:ea typeface="Meiryo UI" panose="020B0604030504040204" pitchFamily="50" charset="-128"/>
              <a:cs typeface="+mn-cs"/>
            </a:rPr>
            <a:t>位置</a:t>
          </a:r>
          <a:endParaRPr lang="ja-JP" altLang="ja-JP" sz="1400">
            <a:solidFill>
              <a:srgbClr val="0000CC"/>
            </a:solidFill>
            <a:effectLst/>
            <a:latin typeface="Meiryo UI" panose="020B0604030504040204" pitchFamily="50" charset="-128"/>
            <a:ea typeface="Meiryo UI" panose="020B0604030504040204" pitchFamily="50" charset="-128"/>
          </a:endParaRPr>
        </a:p>
        <a:p>
          <a:r>
            <a:rPr kumimoji="1" lang="en-US" altLang="ja-JP" sz="1400">
              <a:solidFill>
                <a:srgbClr val="0000CC"/>
              </a:solidFill>
              <a:effectLst/>
              <a:latin typeface="Meiryo UI" panose="020B0604030504040204" pitchFamily="50" charset="-128"/>
              <a:ea typeface="Meiryo UI" panose="020B0604030504040204" pitchFamily="50" charset="-128"/>
              <a:cs typeface="+mn-cs"/>
            </a:rPr>
            <a:t>16</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19</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r>
            <a:rPr kumimoji="1" lang="en-US" altLang="ja-JP" sz="1400">
              <a:solidFill>
                <a:srgbClr val="0000CC"/>
              </a:solidFill>
              <a:effectLst/>
              <a:latin typeface="Meiryo UI" panose="020B0604030504040204" pitchFamily="50" charset="-128"/>
              <a:ea typeface="Meiryo UI" panose="020B0604030504040204" pitchFamily="50" charset="-128"/>
              <a:cs typeface="+mn-cs"/>
            </a:rPr>
            <a:t>22</a:t>
          </a:r>
          <a:r>
            <a:rPr kumimoji="1" lang="ja-JP" altLang="en-US" sz="1400">
              <a:solidFill>
                <a:srgbClr val="0000CC"/>
              </a:solidFill>
              <a:effectLst/>
              <a:latin typeface="Meiryo UI" panose="020B0604030504040204" pitchFamily="50" charset="-128"/>
              <a:ea typeface="Meiryo UI" panose="020B0604030504040204" pitchFamily="50" charset="-128"/>
              <a:cs typeface="+mn-cs"/>
            </a:rPr>
            <a:t>行目</a:t>
          </a:r>
        </a:p>
      </xdr:txBody>
    </xdr:sp>
    <xdr:clientData/>
  </xdr:twoCellAnchor>
  <xdr:twoCellAnchor>
    <xdr:from>
      <xdr:col>15</xdr:col>
      <xdr:colOff>476250</xdr:colOff>
      <xdr:row>12</xdr:row>
      <xdr:rowOff>190500</xdr:rowOff>
    </xdr:from>
    <xdr:to>
      <xdr:col>19</xdr:col>
      <xdr:colOff>111125</xdr:colOff>
      <xdr:row>12</xdr:row>
      <xdr:rowOff>222250</xdr:rowOff>
    </xdr:to>
    <xdr:cxnSp macro="">
      <xdr:nvCxnSpPr>
        <xdr:cNvPr id="13" name="直線矢印コネクタ 12">
          <a:extLst>
            <a:ext uri="{FF2B5EF4-FFF2-40B4-BE49-F238E27FC236}">
              <a16:creationId xmlns:a16="http://schemas.microsoft.com/office/drawing/2014/main" id="{00000000-0008-0000-0300-00000D000000}"/>
            </a:ext>
          </a:extLst>
        </xdr:cNvPr>
        <xdr:cNvCxnSpPr>
          <a:stCxn id="2" idx="1"/>
        </xdr:cNvCxnSpPr>
      </xdr:nvCxnSpPr>
      <xdr:spPr>
        <a:xfrm flipH="1" flipV="1">
          <a:off x="10747375" y="2762250"/>
          <a:ext cx="1698625" cy="31750"/>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666751</xdr:colOff>
      <xdr:row>12</xdr:row>
      <xdr:rowOff>222250</xdr:rowOff>
    </xdr:from>
    <xdr:to>
      <xdr:col>19</xdr:col>
      <xdr:colOff>111125</xdr:colOff>
      <xdr:row>21</xdr:row>
      <xdr:rowOff>111125</xdr:rowOff>
    </xdr:to>
    <xdr:cxnSp macro="">
      <xdr:nvCxnSpPr>
        <xdr:cNvPr id="17" name="直線矢印コネクタ 16">
          <a:extLst>
            <a:ext uri="{FF2B5EF4-FFF2-40B4-BE49-F238E27FC236}">
              <a16:creationId xmlns:a16="http://schemas.microsoft.com/office/drawing/2014/main" id="{00000000-0008-0000-0300-000011000000}"/>
            </a:ext>
          </a:extLst>
        </xdr:cNvPr>
        <xdr:cNvCxnSpPr>
          <a:stCxn id="2" idx="1"/>
        </xdr:cNvCxnSpPr>
      </xdr:nvCxnSpPr>
      <xdr:spPr>
        <a:xfrm flipH="1">
          <a:off x="10937876" y="2794000"/>
          <a:ext cx="1508124" cy="2682875"/>
        </a:xfrm>
        <a:prstGeom prst="straightConnector1">
          <a:avLst/>
        </a:prstGeom>
        <a:ln w="19050">
          <a:solidFill>
            <a:schemeClr val="accent3">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635000</xdr:colOff>
      <xdr:row>21</xdr:row>
      <xdr:rowOff>190500</xdr:rowOff>
    </xdr:from>
    <xdr:to>
      <xdr:col>19</xdr:col>
      <xdr:colOff>111125</xdr:colOff>
      <xdr:row>21</xdr:row>
      <xdr:rowOff>205165</xdr:rowOff>
    </xdr:to>
    <xdr:cxnSp macro="">
      <xdr:nvCxnSpPr>
        <xdr:cNvPr id="19" name="直線矢印コネクタ 18">
          <a:extLst>
            <a:ext uri="{FF2B5EF4-FFF2-40B4-BE49-F238E27FC236}">
              <a16:creationId xmlns:a16="http://schemas.microsoft.com/office/drawing/2014/main" id="{00000000-0008-0000-0300-000013000000}"/>
            </a:ext>
          </a:extLst>
        </xdr:cNvPr>
        <xdr:cNvCxnSpPr>
          <a:stCxn id="12" idx="1"/>
        </xdr:cNvCxnSpPr>
      </xdr:nvCxnSpPr>
      <xdr:spPr>
        <a:xfrm flipH="1">
          <a:off x="10906125" y="5556250"/>
          <a:ext cx="1539875" cy="1466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714375</xdr:colOff>
      <xdr:row>18</xdr:row>
      <xdr:rowOff>190500</xdr:rowOff>
    </xdr:from>
    <xdr:to>
      <xdr:col>19</xdr:col>
      <xdr:colOff>111125</xdr:colOff>
      <xdr:row>21</xdr:row>
      <xdr:rowOff>190500</xdr:rowOff>
    </xdr:to>
    <xdr:cxnSp macro="">
      <xdr:nvCxnSpPr>
        <xdr:cNvPr id="22" name="直線矢印コネクタ 21">
          <a:extLst>
            <a:ext uri="{FF2B5EF4-FFF2-40B4-BE49-F238E27FC236}">
              <a16:creationId xmlns:a16="http://schemas.microsoft.com/office/drawing/2014/main" id="{00000000-0008-0000-0300-000016000000}"/>
            </a:ext>
          </a:extLst>
        </xdr:cNvPr>
        <xdr:cNvCxnSpPr>
          <a:stCxn id="12" idx="1"/>
        </xdr:cNvCxnSpPr>
      </xdr:nvCxnSpPr>
      <xdr:spPr>
        <a:xfrm flipH="1" flipV="1">
          <a:off x="10985500" y="4651375"/>
          <a:ext cx="1460500" cy="90487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666750</xdr:colOff>
      <xdr:row>15</xdr:row>
      <xdr:rowOff>238125</xdr:rowOff>
    </xdr:from>
    <xdr:to>
      <xdr:col>19</xdr:col>
      <xdr:colOff>111125</xdr:colOff>
      <xdr:row>21</xdr:row>
      <xdr:rowOff>190500</xdr:rowOff>
    </xdr:to>
    <xdr:cxnSp macro="">
      <xdr:nvCxnSpPr>
        <xdr:cNvPr id="24" name="直線矢印コネクタ 23">
          <a:extLst>
            <a:ext uri="{FF2B5EF4-FFF2-40B4-BE49-F238E27FC236}">
              <a16:creationId xmlns:a16="http://schemas.microsoft.com/office/drawing/2014/main" id="{00000000-0008-0000-0300-000018000000}"/>
            </a:ext>
          </a:extLst>
        </xdr:cNvPr>
        <xdr:cNvCxnSpPr>
          <a:stCxn id="12" idx="1"/>
        </xdr:cNvCxnSpPr>
      </xdr:nvCxnSpPr>
      <xdr:spPr>
        <a:xfrm flipH="1" flipV="1">
          <a:off x="10937875" y="3794125"/>
          <a:ext cx="1508125" cy="1762125"/>
        </a:xfrm>
        <a:prstGeom prst="straightConnector1">
          <a:avLst/>
        </a:prstGeom>
        <a:ln w="19050">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158750</xdr:colOff>
      <xdr:row>0</xdr:row>
      <xdr:rowOff>174625</xdr:rowOff>
    </xdr:from>
    <xdr:to>
      <xdr:col>27</xdr:col>
      <xdr:colOff>455839</xdr:colOff>
      <xdr:row>5</xdr:row>
      <xdr:rowOff>8803</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11207750" y="174625"/>
          <a:ext cx="6789964" cy="86605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eiryo UI" panose="020B0604030504040204" pitchFamily="50" charset="-128"/>
              <a:ea typeface="Meiryo UI" panose="020B0604030504040204" pitchFamily="50" charset="-128"/>
              <a:cs typeface="+mn-cs"/>
            </a:rPr>
            <a:t>容量提供事業者のデータ入力用シートを新設</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外部連携ツール、シート内の計算式は「入力」シートを参照するようにしている</a:t>
          </a:r>
          <a:endParaRPr lang="ja-JP" altLang="ja-JP">
            <a:solidFill>
              <a:srgbClr val="FF0000"/>
            </a:solidFill>
            <a:effectLst/>
            <a:latin typeface="Meiryo UI" panose="020B0604030504040204" pitchFamily="50" charset="-128"/>
            <a:ea typeface="Meiryo UI" panose="020B0604030504040204" pitchFamily="50" charset="-128"/>
          </a:endParaRPr>
        </a:p>
        <a:p>
          <a:r>
            <a:rPr kumimoji="1" lang="en-US" altLang="ja-JP" sz="1100">
              <a:solidFill>
                <a:srgbClr val="FF0000"/>
              </a:solidFill>
              <a:effectLst/>
              <a:latin typeface="Meiryo UI" panose="020B0604030504040204" pitchFamily="50" charset="-128"/>
              <a:ea typeface="Meiryo UI" panose="020B0604030504040204" pitchFamily="50" charset="-128"/>
              <a:cs typeface="+mn-cs"/>
            </a:rPr>
            <a:t>※</a:t>
          </a:r>
          <a:r>
            <a:rPr kumimoji="1" lang="ja-JP" altLang="ja-JP" sz="1100">
              <a:solidFill>
                <a:srgbClr val="FF0000"/>
              </a:solidFill>
              <a:effectLst/>
              <a:latin typeface="Meiryo UI" panose="020B0604030504040204" pitchFamily="50" charset="-128"/>
              <a:ea typeface="Meiryo UI" panose="020B0604030504040204" pitchFamily="50" charset="-128"/>
              <a:cs typeface="+mn-cs"/>
            </a:rPr>
            <a:t>これにより、容量提供事業者のデータ入力用シートのレイアウトが変わっても、外部連携ツールの改修は発生しない</a:t>
          </a:r>
          <a:endParaRPr lang="ja-JP" altLang="ja-JP">
            <a:solidFill>
              <a:srgbClr val="FF0000"/>
            </a:solidFill>
            <a:effectLst/>
            <a:latin typeface="Meiryo UI" panose="020B0604030504040204" pitchFamily="50" charset="-128"/>
            <a:ea typeface="Meiryo UI" panose="020B0604030504040204" pitchFamily="50" charset="-128"/>
          </a:endParaRPr>
        </a:p>
        <a:p>
          <a:endParaRPr kumimoji="1" lang="ja-JP" altLang="en-US"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362749</xdr:colOff>
      <xdr:row>17</xdr:row>
      <xdr:rowOff>0</xdr:rowOff>
    </xdr:from>
    <xdr:to>
      <xdr:col>26</xdr:col>
      <xdr:colOff>127000</xdr:colOff>
      <xdr:row>18</xdr:row>
      <xdr:rowOff>158750</xdr:rowOff>
    </xdr:to>
    <xdr:sp macro="" textlink="">
      <xdr:nvSpPr>
        <xdr:cNvPr id="30" name="角丸四角形吹き出し 12">
          <a:extLst>
            <a:ext uri="{FF2B5EF4-FFF2-40B4-BE49-F238E27FC236}">
              <a16:creationId xmlns:a16="http://schemas.microsoft.com/office/drawing/2014/main" id="{00000000-0008-0000-0300-00001E000000}"/>
            </a:ext>
          </a:extLst>
        </xdr:cNvPr>
        <xdr:cNvSpPr/>
      </xdr:nvSpPr>
      <xdr:spPr>
        <a:xfrm>
          <a:off x="12697624" y="4159250"/>
          <a:ext cx="4288626" cy="460375"/>
        </a:xfrm>
        <a:prstGeom prst="wedgeRoundRectCallout">
          <a:avLst>
            <a:gd name="adj1" fmla="val -89375"/>
            <a:gd name="adj2" fmla="val 44268"/>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203999</xdr:colOff>
      <xdr:row>26</xdr:row>
      <xdr:rowOff>63500</xdr:rowOff>
    </xdr:from>
    <xdr:to>
      <xdr:col>25</xdr:col>
      <xdr:colOff>650875</xdr:colOff>
      <xdr:row>28</xdr:row>
      <xdr:rowOff>111125</xdr:rowOff>
    </xdr:to>
    <xdr:sp macro="" textlink="">
      <xdr:nvSpPr>
        <xdr:cNvPr id="32" name="角丸四角形吹き出し 12">
          <a:extLst>
            <a:ext uri="{FF2B5EF4-FFF2-40B4-BE49-F238E27FC236}">
              <a16:creationId xmlns:a16="http://schemas.microsoft.com/office/drawing/2014/main" id="{00000000-0008-0000-0300-000020000000}"/>
            </a:ext>
          </a:extLst>
        </xdr:cNvPr>
        <xdr:cNvSpPr/>
      </xdr:nvSpPr>
      <xdr:spPr>
        <a:xfrm>
          <a:off x="12538874" y="6651625"/>
          <a:ext cx="4288626" cy="460375"/>
        </a:xfrm>
        <a:prstGeom prst="wedgeRoundRectCallout">
          <a:avLst>
            <a:gd name="adj1" fmla="val -91226"/>
            <a:gd name="adj2" fmla="val -279870"/>
            <a:gd name="adj3" fmla="val 16667"/>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Meiryo UI" panose="020B0604030504040204" pitchFamily="50" charset="-128"/>
              <a:ea typeface="Meiryo UI" panose="020B0604030504040204" pitchFamily="50" charset="-128"/>
            </a:rPr>
            <a:t>ROUND</a:t>
          </a:r>
          <a:r>
            <a:rPr kumimoji="1" lang="ja-JP" altLang="en-US" sz="1100">
              <a:solidFill>
                <a:srgbClr val="FF0000"/>
              </a:solidFill>
              <a:latin typeface="Meiryo UI" panose="020B0604030504040204" pitchFamily="50" charset="-128"/>
              <a:ea typeface="Meiryo UI" panose="020B0604030504040204" pitchFamily="50" charset="-128"/>
            </a:rPr>
            <a:t>関数で容量提供事業者の</a:t>
          </a:r>
          <a:r>
            <a:rPr kumimoji="1" lang="ja-JP" altLang="ja-JP" sz="1100">
              <a:solidFill>
                <a:srgbClr val="FF0000"/>
              </a:solidFill>
              <a:effectLst/>
              <a:latin typeface="Meiryo UI" panose="020B0604030504040204" pitchFamily="50" charset="-128"/>
              <a:ea typeface="Meiryo UI" panose="020B0604030504040204" pitchFamily="50" charset="-128"/>
              <a:cs typeface="+mn-cs"/>
            </a:rPr>
            <a:t>入力値を四捨五入する</a:t>
          </a:r>
          <a:r>
            <a:rPr kumimoji="1" lang="ja-JP" altLang="en-US" sz="1100">
              <a:solidFill>
                <a:srgbClr val="FF0000"/>
              </a:solidFill>
              <a:effectLst/>
              <a:latin typeface="Meiryo UI" panose="020B0604030504040204" pitchFamily="50" charset="-128"/>
              <a:ea typeface="Meiryo UI" panose="020B0604030504040204" pitchFamily="50" charset="-128"/>
              <a:cs typeface="+mn-cs"/>
            </a:rPr>
            <a:t>。</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R37"/>
  <sheetViews>
    <sheetView showGridLines="0" zoomScale="70" zoomScaleNormal="70" workbookViewId="0">
      <selection activeCell="B32" sqref="B3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29" t="s">
        <v>73</v>
      </c>
      <c r="B1" s="29"/>
      <c r="C1" s="29"/>
      <c r="D1" s="29"/>
      <c r="E1" s="29"/>
      <c r="F1" s="30" t="s">
        <v>75</v>
      </c>
      <c r="G1" s="30"/>
      <c r="H1" s="30"/>
      <c r="I1" s="31" t="s">
        <v>74</v>
      </c>
      <c r="J1" s="9"/>
    </row>
    <row r="2" spans="1:17" ht="16.2" x14ac:dyDescent="0.3">
      <c r="A2" s="62" t="s">
        <v>0</v>
      </c>
      <c r="B2" s="63"/>
      <c r="C2" s="6"/>
      <c r="F2" s="6"/>
      <c r="G2" s="6"/>
      <c r="H2" s="6"/>
      <c r="I2" s="6"/>
      <c r="J2" s="6"/>
      <c r="K2" s="6"/>
      <c r="L2" s="6"/>
      <c r="M2" s="6"/>
      <c r="N2" s="6"/>
      <c r="O2" s="6"/>
      <c r="P2" s="6"/>
      <c r="Q2" s="6"/>
    </row>
    <row r="3" spans="1:17" ht="16.2" x14ac:dyDescent="0.3">
      <c r="A3" s="23"/>
      <c r="B3" s="23"/>
      <c r="C3" s="6"/>
      <c r="D3" s="6"/>
      <c r="E3" s="6"/>
      <c r="F3" s="6"/>
      <c r="G3" s="6"/>
      <c r="H3" s="6"/>
      <c r="I3" s="6"/>
      <c r="J3" s="6"/>
      <c r="K3" s="6"/>
      <c r="L3" s="6"/>
      <c r="M3" s="6"/>
      <c r="N3" s="6"/>
      <c r="O3" s="6"/>
      <c r="P3" s="6"/>
      <c r="Q3" s="6"/>
    </row>
    <row r="4" spans="1:17" ht="16.2" x14ac:dyDescent="0.3">
      <c r="A4" s="64" t="s">
        <v>121</v>
      </c>
      <c r="B4" s="64"/>
      <c r="C4" s="64"/>
      <c r="D4" s="64"/>
      <c r="E4" s="64"/>
      <c r="F4" s="64"/>
      <c r="G4" s="64"/>
      <c r="H4" s="64"/>
      <c r="I4" s="64"/>
      <c r="J4" s="64"/>
      <c r="K4" s="64"/>
      <c r="L4" s="64"/>
      <c r="M4" s="64"/>
      <c r="N4" s="64"/>
      <c r="O4" s="64"/>
      <c r="P4" s="64"/>
      <c r="Q4" s="64"/>
    </row>
    <row r="5" spans="1:17" ht="16.2" x14ac:dyDescent="0.3">
      <c r="A5" s="6"/>
      <c r="B5" s="6"/>
      <c r="C5" s="6"/>
      <c r="D5" s="6"/>
      <c r="E5" s="6"/>
      <c r="F5" s="6"/>
      <c r="G5" s="6"/>
      <c r="H5" s="6"/>
      <c r="I5" s="6"/>
      <c r="J5" s="6"/>
      <c r="K5" s="6"/>
      <c r="L5" s="6"/>
      <c r="M5" s="6"/>
      <c r="N5" s="6"/>
      <c r="O5" s="6"/>
      <c r="P5" s="6"/>
      <c r="Q5" s="6"/>
    </row>
    <row r="6" spans="1:17" ht="16.2" x14ac:dyDescent="0.3">
      <c r="A6" s="64" t="s">
        <v>93</v>
      </c>
      <c r="B6" s="64"/>
      <c r="C6" s="64"/>
      <c r="D6" s="64"/>
      <c r="E6" s="64"/>
      <c r="F6" s="64"/>
      <c r="G6" s="64"/>
      <c r="H6" s="64"/>
      <c r="I6" s="64"/>
      <c r="J6" s="64"/>
      <c r="K6" s="64"/>
      <c r="L6" s="64"/>
      <c r="M6" s="64"/>
      <c r="N6" s="64"/>
      <c r="O6" s="64"/>
      <c r="P6" s="64"/>
      <c r="Q6" s="64"/>
    </row>
    <row r="7" spans="1:17" ht="16.2" x14ac:dyDescent="0.3">
      <c r="A7" s="36"/>
      <c r="B7" s="36"/>
      <c r="C7" s="36"/>
      <c r="D7" s="36"/>
      <c r="E7" s="36"/>
      <c r="F7" s="36"/>
      <c r="G7" s="36"/>
      <c r="H7" s="36"/>
      <c r="I7" s="36"/>
      <c r="J7" s="36"/>
      <c r="K7" s="36"/>
      <c r="L7" s="36"/>
      <c r="M7" s="36"/>
      <c r="N7" s="36"/>
      <c r="O7" s="36"/>
      <c r="P7" s="36"/>
      <c r="Q7" s="36"/>
    </row>
    <row r="8" spans="1:17" ht="16.2" x14ac:dyDescent="0.3">
      <c r="A8" s="38" t="s">
        <v>92</v>
      </c>
      <c r="B8" s="36"/>
      <c r="C8" s="36"/>
      <c r="D8" s="36"/>
      <c r="E8" s="36"/>
      <c r="F8" s="36"/>
      <c r="G8" s="36"/>
      <c r="H8" s="36"/>
      <c r="I8" s="36"/>
      <c r="J8" s="36"/>
      <c r="K8" s="36"/>
      <c r="L8" s="36"/>
      <c r="M8" s="36"/>
      <c r="N8" s="36"/>
      <c r="O8" s="36"/>
      <c r="P8" s="36"/>
      <c r="Q8" s="36"/>
    </row>
    <row r="9" spans="1:17" ht="16.2" x14ac:dyDescent="0.3">
      <c r="A9" s="39"/>
      <c r="B9" s="38" t="s">
        <v>91</v>
      </c>
      <c r="C9" s="36"/>
      <c r="D9" s="36"/>
      <c r="E9" s="36"/>
      <c r="F9" s="36"/>
      <c r="G9" s="36"/>
      <c r="H9" s="36"/>
      <c r="I9" s="36"/>
      <c r="J9" s="36"/>
      <c r="K9" s="36"/>
      <c r="L9" s="36"/>
      <c r="M9" s="36"/>
      <c r="N9" s="36"/>
      <c r="O9" s="36"/>
      <c r="P9" s="36"/>
      <c r="Q9" s="36"/>
    </row>
    <row r="10" spans="1:17" ht="16.2" x14ac:dyDescent="0.3">
      <c r="C10" s="6"/>
      <c r="D10" s="6"/>
      <c r="E10" s="6"/>
      <c r="F10" s="6"/>
      <c r="G10" s="6"/>
      <c r="H10" s="6"/>
      <c r="I10" s="6"/>
      <c r="J10" s="6"/>
      <c r="K10" s="6"/>
      <c r="L10" s="6"/>
      <c r="M10" s="24"/>
      <c r="N10" s="6"/>
      <c r="O10" s="6"/>
      <c r="P10" s="6"/>
      <c r="Q10" s="6"/>
    </row>
    <row r="11" spans="1:17" ht="16.2" x14ac:dyDescent="0.3">
      <c r="A11" s="27"/>
      <c r="B11" s="27"/>
      <c r="C11" s="27"/>
      <c r="D11" s="27"/>
      <c r="E11" s="27"/>
      <c r="F11" s="27"/>
      <c r="G11" s="27"/>
      <c r="H11" s="27"/>
      <c r="I11" s="27"/>
      <c r="J11" s="27"/>
      <c r="K11" s="27"/>
      <c r="L11" s="27"/>
      <c r="M11" s="65" t="s">
        <v>79</v>
      </c>
      <c r="N11" s="65"/>
      <c r="O11" s="65"/>
      <c r="P11" s="65"/>
      <c r="Q11" s="65"/>
    </row>
    <row r="12" spans="1:17" ht="24" customHeight="1" x14ac:dyDescent="0.3">
      <c r="A12" s="66" t="s">
        <v>1</v>
      </c>
      <c r="B12" s="66"/>
      <c r="C12" s="66"/>
      <c r="D12" s="66"/>
      <c r="E12" s="67" t="s">
        <v>25</v>
      </c>
      <c r="F12" s="68"/>
      <c r="G12" s="68"/>
      <c r="H12" s="68"/>
      <c r="I12" s="68"/>
      <c r="J12" s="68"/>
      <c r="K12" s="68"/>
      <c r="L12" s="68"/>
      <c r="M12" s="68"/>
      <c r="N12" s="68"/>
      <c r="O12" s="68"/>
      <c r="P12" s="69"/>
      <c r="Q12" s="28" t="s">
        <v>2</v>
      </c>
    </row>
    <row r="13" spans="1:17" ht="24" customHeight="1" x14ac:dyDescent="0.3">
      <c r="A13" s="66" t="s">
        <v>3</v>
      </c>
      <c r="B13" s="66"/>
      <c r="C13" s="66"/>
      <c r="D13" s="66"/>
      <c r="E13" s="70">
        <v>9601</v>
      </c>
      <c r="F13" s="71"/>
      <c r="G13" s="71"/>
      <c r="H13" s="71"/>
      <c r="I13" s="71"/>
      <c r="J13" s="71"/>
      <c r="K13" s="71"/>
      <c r="L13" s="71"/>
      <c r="M13" s="71"/>
      <c r="N13" s="71"/>
      <c r="O13" s="71"/>
      <c r="P13" s="72"/>
      <c r="Q13" s="4"/>
    </row>
    <row r="14" spans="1:17" ht="30" customHeight="1" x14ac:dyDescent="0.3">
      <c r="A14" s="73" t="s">
        <v>4</v>
      </c>
      <c r="B14" s="73"/>
      <c r="C14" s="73"/>
      <c r="D14" s="73"/>
      <c r="E14" s="74" t="s">
        <v>88</v>
      </c>
      <c r="F14" s="75"/>
      <c r="G14" s="75"/>
      <c r="H14" s="75"/>
      <c r="I14" s="75"/>
      <c r="J14" s="75"/>
      <c r="K14" s="75"/>
      <c r="L14" s="75"/>
      <c r="M14" s="75"/>
      <c r="N14" s="75"/>
      <c r="O14" s="75"/>
      <c r="P14" s="76"/>
      <c r="Q14" s="4"/>
    </row>
    <row r="15" spans="1:17" ht="24" customHeight="1" x14ac:dyDescent="0.3">
      <c r="A15" s="66" t="s">
        <v>5</v>
      </c>
      <c r="B15" s="66"/>
      <c r="C15" s="66"/>
      <c r="D15" s="66"/>
      <c r="E15" s="77" t="s">
        <v>55</v>
      </c>
      <c r="F15" s="78"/>
      <c r="G15" s="78"/>
      <c r="H15" s="78"/>
      <c r="I15" s="78"/>
      <c r="J15" s="78"/>
      <c r="K15" s="78"/>
      <c r="L15" s="78"/>
      <c r="M15" s="78"/>
      <c r="N15" s="78"/>
      <c r="O15" s="78"/>
      <c r="P15" s="79"/>
      <c r="Q15" s="4"/>
    </row>
    <row r="16" spans="1:17" ht="24" customHeight="1" x14ac:dyDescent="0.3">
      <c r="A16" s="66" t="s">
        <v>6</v>
      </c>
      <c r="B16" s="66"/>
      <c r="C16" s="66"/>
      <c r="D16" s="66"/>
      <c r="E16" s="77" t="s">
        <v>44</v>
      </c>
      <c r="F16" s="78"/>
      <c r="G16" s="78"/>
      <c r="H16" s="78"/>
      <c r="I16" s="78"/>
      <c r="J16" s="78"/>
      <c r="K16" s="78"/>
      <c r="L16" s="78"/>
      <c r="M16" s="78"/>
      <c r="N16" s="78"/>
      <c r="O16" s="78"/>
      <c r="P16" s="79"/>
      <c r="Q16" s="4"/>
    </row>
    <row r="17" spans="1:18" ht="24" customHeight="1" x14ac:dyDescent="0.3">
      <c r="A17" s="66" t="s">
        <v>7</v>
      </c>
      <c r="B17" s="66"/>
      <c r="C17" s="66"/>
      <c r="D17" s="66"/>
      <c r="E17" s="83">
        <v>120000</v>
      </c>
      <c r="F17" s="84"/>
      <c r="G17" s="84"/>
      <c r="H17" s="84"/>
      <c r="I17" s="84"/>
      <c r="J17" s="84"/>
      <c r="K17" s="84"/>
      <c r="L17" s="84"/>
      <c r="M17" s="84"/>
      <c r="N17" s="84"/>
      <c r="O17" s="84"/>
      <c r="P17" s="85"/>
      <c r="Q17" s="3" t="s">
        <v>24</v>
      </c>
    </row>
    <row r="18" spans="1:18" ht="24" customHeight="1" x14ac:dyDescent="0.3">
      <c r="A18" s="66" t="s">
        <v>8</v>
      </c>
      <c r="B18" s="66"/>
      <c r="C18" s="66"/>
      <c r="D18" s="66"/>
      <c r="E18" s="33" t="s">
        <v>12</v>
      </c>
      <c r="F18" s="28" t="s">
        <v>13</v>
      </c>
      <c r="G18" s="28" t="s">
        <v>14</v>
      </c>
      <c r="H18" s="28" t="s">
        <v>15</v>
      </c>
      <c r="I18" s="28" t="s">
        <v>16</v>
      </c>
      <c r="J18" s="28" t="s">
        <v>17</v>
      </c>
      <c r="K18" s="28" t="s">
        <v>18</v>
      </c>
      <c r="L18" s="28" t="s">
        <v>19</v>
      </c>
      <c r="M18" s="28" t="s">
        <v>20</v>
      </c>
      <c r="N18" s="28" t="s">
        <v>21</v>
      </c>
      <c r="O18" s="28" t="s">
        <v>22</v>
      </c>
      <c r="P18" s="28" t="s">
        <v>23</v>
      </c>
      <c r="Q18" s="4"/>
    </row>
    <row r="19" spans="1:18" ht="24" customHeight="1" x14ac:dyDescent="0.3">
      <c r="A19" s="66"/>
      <c r="B19" s="66"/>
      <c r="C19" s="66"/>
      <c r="D19" s="66"/>
      <c r="E19" s="26">
        <v>115000</v>
      </c>
      <c r="F19" s="26">
        <v>115000</v>
      </c>
      <c r="G19" s="26">
        <v>113000</v>
      </c>
      <c r="H19" s="26">
        <v>112000</v>
      </c>
      <c r="I19" s="26">
        <v>112000</v>
      </c>
      <c r="J19" s="26">
        <v>113000</v>
      </c>
      <c r="K19" s="26">
        <v>115000</v>
      </c>
      <c r="L19" s="26">
        <v>115000</v>
      </c>
      <c r="M19" s="26">
        <v>117000</v>
      </c>
      <c r="N19" s="26">
        <v>118000</v>
      </c>
      <c r="O19" s="26">
        <v>118000</v>
      </c>
      <c r="P19" s="26">
        <v>117000</v>
      </c>
      <c r="Q19" s="3" t="s">
        <v>24</v>
      </c>
      <c r="R19" s="9"/>
    </row>
    <row r="20" spans="1:18" ht="24" customHeight="1" x14ac:dyDescent="0.3">
      <c r="A20" s="66" t="s">
        <v>9</v>
      </c>
      <c r="B20" s="66"/>
      <c r="C20" s="66"/>
      <c r="D20" s="66"/>
      <c r="E20" s="80">
        <f>'計算用(記載例期待容量)'!B93</f>
        <v>115000.00000000485</v>
      </c>
      <c r="F20" s="81"/>
      <c r="G20" s="81"/>
      <c r="H20" s="81"/>
      <c r="I20" s="81"/>
      <c r="J20" s="81"/>
      <c r="K20" s="81"/>
      <c r="L20" s="81"/>
      <c r="M20" s="81"/>
      <c r="N20" s="81"/>
      <c r="O20" s="81"/>
      <c r="P20" s="82"/>
      <c r="Q20" s="3" t="s">
        <v>24</v>
      </c>
    </row>
    <row r="21" spans="1:18" ht="24" customHeight="1" x14ac:dyDescent="0.3">
      <c r="A21" s="66" t="s">
        <v>10</v>
      </c>
      <c r="B21" s="66"/>
      <c r="C21" s="66"/>
      <c r="D21" s="66"/>
      <c r="E21" s="28" t="s">
        <v>12</v>
      </c>
      <c r="F21" s="28" t="s">
        <v>13</v>
      </c>
      <c r="G21" s="28" t="s">
        <v>14</v>
      </c>
      <c r="H21" s="28" t="s">
        <v>15</v>
      </c>
      <c r="I21" s="28" t="s">
        <v>16</v>
      </c>
      <c r="J21" s="28" t="s">
        <v>17</v>
      </c>
      <c r="K21" s="28" t="s">
        <v>18</v>
      </c>
      <c r="L21" s="28" t="s">
        <v>19</v>
      </c>
      <c r="M21" s="28" t="s">
        <v>20</v>
      </c>
      <c r="N21" s="28" t="s">
        <v>21</v>
      </c>
      <c r="O21" s="28" t="s">
        <v>22</v>
      </c>
      <c r="P21" s="28" t="s">
        <v>23</v>
      </c>
      <c r="Q21" s="4"/>
    </row>
    <row r="22" spans="1:18" ht="24" customHeight="1" x14ac:dyDescent="0.3">
      <c r="A22" s="66"/>
      <c r="B22" s="66"/>
      <c r="C22" s="66"/>
      <c r="D22" s="66"/>
      <c r="E22" s="32">
        <v>105000</v>
      </c>
      <c r="F22" s="32">
        <v>105000</v>
      </c>
      <c r="G22" s="32">
        <v>103000</v>
      </c>
      <c r="H22" s="32">
        <v>102000</v>
      </c>
      <c r="I22" s="32">
        <v>102000</v>
      </c>
      <c r="J22" s="32">
        <v>103000</v>
      </c>
      <c r="K22" s="32">
        <v>105000</v>
      </c>
      <c r="L22" s="32">
        <v>105000</v>
      </c>
      <c r="M22" s="32">
        <v>107000</v>
      </c>
      <c r="N22" s="32">
        <v>108000</v>
      </c>
      <c r="O22" s="32">
        <v>108000</v>
      </c>
      <c r="P22" s="32">
        <v>107000</v>
      </c>
      <c r="Q22" s="3" t="s">
        <v>24</v>
      </c>
      <c r="R22" s="9"/>
    </row>
    <row r="23" spans="1:18" ht="24" customHeight="1" x14ac:dyDescent="0.3">
      <c r="A23" s="66" t="s">
        <v>11</v>
      </c>
      <c r="B23" s="66"/>
      <c r="C23" s="66"/>
      <c r="D23" s="66"/>
      <c r="E23" s="80">
        <f>'計算用(記載例応札容量)'!B93</f>
        <v>105000.00000000485</v>
      </c>
      <c r="F23" s="81"/>
      <c r="G23" s="81"/>
      <c r="H23" s="81"/>
      <c r="I23" s="81"/>
      <c r="J23" s="81"/>
      <c r="K23" s="81"/>
      <c r="L23" s="81"/>
      <c r="M23" s="81"/>
      <c r="N23" s="81"/>
      <c r="O23" s="81"/>
      <c r="P23" s="82"/>
      <c r="Q23" s="3" t="s">
        <v>24</v>
      </c>
    </row>
    <row r="24" spans="1:18" x14ac:dyDescent="0.3">
      <c r="A24" s="1" t="s">
        <v>26</v>
      </c>
    </row>
    <row r="25" spans="1:18" x14ac:dyDescent="0.3">
      <c r="A25" s="56" t="s">
        <v>122</v>
      </c>
      <c r="B25" s="56"/>
      <c r="C25" s="56"/>
      <c r="D25" s="56"/>
      <c r="E25" s="56"/>
      <c r="F25" s="56"/>
      <c r="G25" s="56"/>
      <c r="H25" s="56"/>
      <c r="I25" s="56"/>
      <c r="J25" s="56"/>
      <c r="K25" s="56"/>
      <c r="L25" s="56"/>
    </row>
    <row r="26" spans="1:18" x14ac:dyDescent="0.3">
      <c r="A26" s="56"/>
      <c r="B26" s="56" t="s">
        <v>117</v>
      </c>
      <c r="C26" s="56"/>
      <c r="D26" s="56"/>
      <c r="E26" s="56"/>
      <c r="F26" s="56"/>
      <c r="G26" s="56"/>
      <c r="H26" s="56"/>
      <c r="I26" s="56"/>
      <c r="J26" s="56"/>
      <c r="K26" s="56"/>
      <c r="L26" s="56"/>
    </row>
    <row r="27" spans="1:18" x14ac:dyDescent="0.3">
      <c r="A27" s="56"/>
      <c r="B27" s="56" t="s">
        <v>78</v>
      </c>
      <c r="C27" s="56"/>
      <c r="D27" s="56"/>
      <c r="E27" s="56"/>
      <c r="F27" s="56"/>
      <c r="G27" s="56"/>
      <c r="H27" s="56"/>
      <c r="I27" s="56"/>
      <c r="J27" s="56"/>
      <c r="K27" s="56"/>
      <c r="L27" s="56"/>
    </row>
    <row r="28" spans="1:18" x14ac:dyDescent="0.3">
      <c r="A28" s="56"/>
      <c r="B28" s="56" t="s">
        <v>109</v>
      </c>
      <c r="C28" s="56"/>
      <c r="D28" s="56"/>
      <c r="E28" s="56"/>
      <c r="F28" s="56"/>
      <c r="G28" s="56"/>
      <c r="H28" s="56"/>
      <c r="I28" s="56"/>
      <c r="J28" s="56"/>
      <c r="K28" s="56"/>
      <c r="L28" s="56"/>
    </row>
    <row r="29" spans="1:18" x14ac:dyDescent="0.3">
      <c r="A29" s="56"/>
      <c r="B29" s="56" t="s">
        <v>110</v>
      </c>
      <c r="C29" s="56"/>
      <c r="D29" s="56"/>
      <c r="E29" s="56"/>
      <c r="F29" s="56"/>
      <c r="G29" s="56"/>
      <c r="H29" s="56"/>
      <c r="I29" s="56"/>
      <c r="J29" s="56"/>
      <c r="K29" s="56"/>
      <c r="L29" s="56"/>
    </row>
    <row r="30" spans="1:18" x14ac:dyDescent="0.3">
      <c r="A30" s="56"/>
      <c r="B30" s="56" t="s">
        <v>111</v>
      </c>
      <c r="C30" s="56"/>
      <c r="D30" s="56"/>
      <c r="E30" s="56"/>
      <c r="F30" s="56"/>
      <c r="G30" s="56"/>
      <c r="H30" s="56"/>
      <c r="I30" s="56"/>
      <c r="J30" s="56"/>
      <c r="K30" s="56"/>
      <c r="L30" s="56"/>
    </row>
    <row r="31" spans="1:18" x14ac:dyDescent="0.3">
      <c r="A31" s="56"/>
      <c r="B31" s="56" t="s">
        <v>119</v>
      </c>
      <c r="C31" s="56"/>
      <c r="D31" s="56"/>
      <c r="E31" s="56"/>
      <c r="F31" s="56"/>
      <c r="G31" s="56"/>
      <c r="H31" s="56"/>
      <c r="I31" s="56"/>
      <c r="J31" s="56"/>
      <c r="K31" s="56"/>
      <c r="L31" s="56"/>
    </row>
    <row r="32" spans="1:18" x14ac:dyDescent="0.3">
      <c r="A32" s="56"/>
      <c r="B32" s="56" t="s">
        <v>112</v>
      </c>
      <c r="C32" s="56"/>
      <c r="D32" s="56"/>
      <c r="E32" s="56"/>
      <c r="F32" s="56"/>
      <c r="G32" s="56"/>
      <c r="H32" s="56"/>
      <c r="I32" s="56"/>
      <c r="J32" s="56"/>
      <c r="K32" s="56"/>
      <c r="L32" s="56"/>
    </row>
    <row r="33" spans="1:12" x14ac:dyDescent="0.3">
      <c r="A33" s="56"/>
      <c r="B33" s="56"/>
      <c r="C33" s="56"/>
      <c r="D33" s="56"/>
      <c r="E33" s="56"/>
      <c r="F33" s="56"/>
      <c r="G33" s="56"/>
      <c r="H33" s="56"/>
      <c r="I33" s="56"/>
      <c r="J33" s="56"/>
      <c r="K33" s="56"/>
      <c r="L33" s="56"/>
    </row>
    <row r="34" spans="1:12" x14ac:dyDescent="0.3">
      <c r="A34" s="56" t="s">
        <v>123</v>
      </c>
      <c r="B34" s="56"/>
      <c r="C34" s="56"/>
      <c r="D34" s="56"/>
      <c r="E34" s="56"/>
      <c r="F34" s="56"/>
      <c r="G34" s="56"/>
      <c r="H34" s="56"/>
      <c r="I34" s="56"/>
      <c r="J34" s="56"/>
      <c r="K34" s="56"/>
      <c r="L34" s="56"/>
    </row>
    <row r="35" spans="1:12" x14ac:dyDescent="0.3">
      <c r="A35" s="56"/>
      <c r="B35" s="56" t="s">
        <v>107</v>
      </c>
      <c r="C35" s="56"/>
      <c r="D35" s="56"/>
      <c r="E35" s="56"/>
      <c r="F35" s="56"/>
      <c r="G35" s="56"/>
      <c r="H35" s="56"/>
      <c r="I35" s="56"/>
      <c r="J35" s="56"/>
      <c r="K35" s="56"/>
      <c r="L35" s="56"/>
    </row>
    <row r="36" spans="1:12" x14ac:dyDescent="0.3">
      <c r="A36" s="56"/>
      <c r="B36" s="56" t="s">
        <v>108</v>
      </c>
      <c r="C36" s="56"/>
      <c r="D36" s="56"/>
      <c r="E36" s="56"/>
      <c r="F36" s="56"/>
      <c r="G36" s="56"/>
      <c r="H36" s="56"/>
      <c r="I36" s="56"/>
      <c r="J36" s="56"/>
      <c r="K36" s="56"/>
      <c r="L36" s="56"/>
    </row>
    <row r="37" spans="1:12" x14ac:dyDescent="0.3">
      <c r="A37" s="56"/>
      <c r="B37" s="56"/>
      <c r="C37" s="56"/>
      <c r="D37" s="56"/>
      <c r="E37" s="56"/>
      <c r="F37" s="56"/>
      <c r="G37" s="56"/>
      <c r="H37" s="56"/>
      <c r="I37" s="56"/>
      <c r="J37" s="56"/>
      <c r="K37" s="56"/>
      <c r="L37" s="56"/>
    </row>
  </sheetData>
  <dataConsolidate/>
  <mergeCells count="22">
    <mergeCell ref="A21:D22"/>
    <mergeCell ref="A23:D23"/>
    <mergeCell ref="E23:P23"/>
    <mergeCell ref="A16:D16"/>
    <mergeCell ref="E16:P16"/>
    <mergeCell ref="A17:D17"/>
    <mergeCell ref="E17:P17"/>
    <mergeCell ref="A18:D19"/>
    <mergeCell ref="A20:D20"/>
    <mergeCell ref="E20:P20"/>
    <mergeCell ref="A13:D13"/>
    <mergeCell ref="E13:P13"/>
    <mergeCell ref="A14:D14"/>
    <mergeCell ref="E14:P14"/>
    <mergeCell ref="A15:D15"/>
    <mergeCell ref="E15:P15"/>
    <mergeCell ref="A2:B2"/>
    <mergeCell ref="A4:Q4"/>
    <mergeCell ref="A6:Q6"/>
    <mergeCell ref="M11:Q11"/>
    <mergeCell ref="A12:D12"/>
    <mergeCell ref="E12:P12"/>
  </mergeCells>
  <phoneticPr fontId="2"/>
  <conditionalFormatting sqref="E22:P22">
    <cfRule type="cellIs" dxfId="11" priority="4" operator="greaterThan">
      <formula>E19</formula>
    </cfRule>
  </conditionalFormatting>
  <conditionalFormatting sqref="E23:P23">
    <cfRule type="cellIs" dxfId="10" priority="3" operator="lessThan">
      <formula>1000</formula>
    </cfRule>
  </conditionalFormatting>
  <conditionalFormatting sqref="E20:P20">
    <cfRule type="cellIs" dxfId="9" priority="2" operator="lessThan">
      <formula>1000</formula>
    </cfRule>
  </conditionalFormatting>
  <conditionalFormatting sqref="E19:P19">
    <cfRule type="cellIs" dxfId="8" priority="1" operator="greaterThan">
      <formula>$E$17</formula>
    </cfRule>
  </conditionalFormatting>
  <dataValidations count="4">
    <dataValidation type="custom" allowBlank="1" showInputMessage="1" showErrorMessage="1" error="設備容量以下の整数値で入力してください" sqref="E19:P19" xr:uid="{00000000-0002-0000-0000-000000000000}">
      <formula1>E19&lt;=$E$17</formula1>
    </dataValidation>
    <dataValidation type="whole" operator="lessThanOrEqual" allowBlank="1" showInputMessage="1" showErrorMessage="1" error="各月の供給力の最大値以下の整数値で入力してください" sqref="E22:P22" xr:uid="{00000000-0002-0000-0000-000001000000}">
      <formula1>E19</formula1>
    </dataValidation>
    <dataValidation type="list" allowBlank="1" showInputMessage="1" showErrorMessage="1" sqref="E16:P16" xr:uid="{00000000-0002-0000-0000-000002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000-000003000000}">
      <formula1>1000</formula1>
    </dataValidation>
  </dataValidations>
  <pageMargins left="0.11811023622047245" right="0.11811023622047245" top="0.35433070866141736" bottom="0.35433070866141736" header="0.31496062992125984" footer="0.31496062992125984"/>
  <pageSetup paperSize="9" scale="7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pageSetUpPr fitToPage="1"/>
  </sheetPr>
  <dimension ref="A1:R36"/>
  <sheetViews>
    <sheetView showGridLines="0" tabSelected="1" zoomScale="70" zoomScaleNormal="70" workbookViewId="0">
      <selection activeCell="B32" sqref="B32"/>
    </sheetView>
  </sheetViews>
  <sheetFormatPr defaultColWidth="9" defaultRowHeight="15" x14ac:dyDescent="0.3"/>
  <cols>
    <col min="1" max="4" width="5.6640625" style="56" customWidth="1"/>
    <col min="5" max="16" width="10.21875" style="56" bestFit="1" customWidth="1"/>
    <col min="17" max="20" width="5.6640625" style="56" customWidth="1"/>
    <col min="21" max="16384" width="9" style="56"/>
  </cols>
  <sheetData>
    <row r="1" spans="1:17" ht="16.2" x14ac:dyDescent="0.3">
      <c r="A1" s="29" t="s">
        <v>73</v>
      </c>
      <c r="B1" s="29"/>
      <c r="C1" s="29"/>
      <c r="D1" s="29"/>
      <c r="E1" s="29"/>
      <c r="F1" s="30" t="s">
        <v>76</v>
      </c>
      <c r="G1" s="30"/>
      <c r="H1" s="30"/>
      <c r="I1" s="31" t="s">
        <v>74</v>
      </c>
    </row>
    <row r="2" spans="1:17" ht="16.2" x14ac:dyDescent="0.3">
      <c r="A2" s="62" t="s">
        <v>0</v>
      </c>
      <c r="B2" s="63"/>
      <c r="C2" s="6"/>
      <c r="D2" s="6"/>
      <c r="E2" s="6"/>
      <c r="F2" s="6"/>
      <c r="G2" s="6"/>
      <c r="H2" s="6"/>
      <c r="I2" s="6"/>
      <c r="J2" s="6"/>
      <c r="K2" s="6"/>
      <c r="L2" s="6"/>
      <c r="M2" s="6"/>
      <c r="N2" s="6"/>
      <c r="O2" s="6"/>
      <c r="P2" s="6"/>
      <c r="Q2" s="6"/>
    </row>
    <row r="3" spans="1:17" ht="16.2" x14ac:dyDescent="0.3">
      <c r="A3" s="23"/>
      <c r="B3" s="23"/>
      <c r="C3" s="6"/>
      <c r="D3" s="6"/>
      <c r="E3" s="6"/>
      <c r="F3" s="6"/>
      <c r="G3" s="6"/>
      <c r="H3" s="6"/>
      <c r="I3" s="6"/>
      <c r="J3" s="6"/>
      <c r="K3" s="6"/>
      <c r="L3" s="6"/>
      <c r="M3" s="6"/>
      <c r="N3" s="6"/>
      <c r="O3" s="6"/>
      <c r="P3" s="6"/>
      <c r="Q3" s="6"/>
    </row>
    <row r="4" spans="1:17" ht="16.2" x14ac:dyDescent="0.3">
      <c r="A4" s="64" t="s">
        <v>121</v>
      </c>
      <c r="B4" s="64"/>
      <c r="C4" s="64"/>
      <c r="D4" s="64"/>
      <c r="E4" s="64"/>
      <c r="F4" s="64"/>
      <c r="G4" s="64"/>
      <c r="H4" s="64"/>
      <c r="I4" s="64"/>
      <c r="J4" s="64"/>
      <c r="K4" s="64"/>
      <c r="L4" s="64"/>
      <c r="M4" s="64"/>
      <c r="N4" s="64"/>
      <c r="O4" s="64"/>
      <c r="P4" s="64"/>
      <c r="Q4" s="64"/>
    </row>
    <row r="5" spans="1:17" ht="16.2" x14ac:dyDescent="0.3">
      <c r="A5" s="6"/>
      <c r="B5" s="6"/>
      <c r="C5" s="6"/>
      <c r="D5" s="6"/>
      <c r="E5" s="6"/>
      <c r="F5" s="6"/>
      <c r="G5" s="6"/>
      <c r="H5" s="6"/>
      <c r="I5" s="6"/>
      <c r="J5" s="6"/>
      <c r="K5" s="6"/>
      <c r="L5" s="6"/>
      <c r="M5" s="6"/>
      <c r="N5" s="6"/>
      <c r="O5" s="6"/>
      <c r="P5" s="6"/>
      <c r="Q5" s="6"/>
    </row>
    <row r="6" spans="1:17" ht="16.2" x14ac:dyDescent="0.3">
      <c r="A6" s="64" t="s">
        <v>80</v>
      </c>
      <c r="B6" s="64"/>
      <c r="C6" s="64"/>
      <c r="D6" s="64"/>
      <c r="E6" s="64"/>
      <c r="F6" s="64"/>
      <c r="G6" s="64"/>
      <c r="H6" s="64"/>
      <c r="I6" s="64"/>
      <c r="J6" s="64"/>
      <c r="K6" s="64"/>
      <c r="L6" s="64"/>
      <c r="M6" s="64"/>
      <c r="N6" s="64"/>
      <c r="O6" s="64"/>
      <c r="P6" s="64"/>
      <c r="Q6" s="64"/>
    </row>
    <row r="7" spans="1:17" ht="16.2" x14ac:dyDescent="0.3">
      <c r="A7" s="58"/>
      <c r="B7" s="58"/>
      <c r="C7" s="58"/>
      <c r="D7" s="58"/>
      <c r="E7" s="58"/>
      <c r="F7" s="58"/>
      <c r="G7" s="58"/>
      <c r="H7" s="58"/>
      <c r="I7" s="58"/>
      <c r="J7" s="58"/>
      <c r="K7" s="58"/>
      <c r="L7" s="58"/>
      <c r="M7" s="58"/>
      <c r="N7" s="58"/>
      <c r="O7" s="58"/>
      <c r="P7" s="58"/>
      <c r="Q7" s="58"/>
    </row>
    <row r="8" spans="1:17" ht="16.2" x14ac:dyDescent="0.3">
      <c r="A8" s="37" t="s">
        <v>90</v>
      </c>
      <c r="B8" s="58"/>
      <c r="C8" s="58"/>
      <c r="D8" s="58"/>
      <c r="E8" s="58"/>
      <c r="F8" s="58"/>
      <c r="G8" s="58"/>
      <c r="H8" s="58"/>
      <c r="I8" s="58"/>
      <c r="J8" s="58"/>
      <c r="K8" s="58"/>
      <c r="L8" s="58"/>
      <c r="M8" s="58"/>
      <c r="N8" s="58"/>
      <c r="O8" s="58"/>
      <c r="P8" s="58"/>
      <c r="Q8" s="58"/>
    </row>
    <row r="9" spans="1:17" ht="16.2" x14ac:dyDescent="0.3">
      <c r="A9" s="58"/>
      <c r="B9" s="37" t="s">
        <v>91</v>
      </c>
      <c r="C9" s="58"/>
      <c r="D9" s="58"/>
      <c r="E9" s="58"/>
      <c r="F9" s="58"/>
      <c r="G9" s="58"/>
      <c r="H9" s="58"/>
      <c r="I9" s="58"/>
      <c r="J9" s="58"/>
      <c r="K9" s="58"/>
      <c r="L9" s="58"/>
      <c r="M9" s="58"/>
      <c r="N9" s="58"/>
      <c r="O9" s="58"/>
      <c r="P9" s="58"/>
      <c r="Q9" s="58"/>
    </row>
    <row r="10" spans="1:17" ht="16.2" x14ac:dyDescent="0.3">
      <c r="A10" s="58"/>
      <c r="B10" s="37"/>
      <c r="C10" s="58"/>
      <c r="D10" s="58"/>
      <c r="E10" s="58"/>
      <c r="F10" s="58"/>
      <c r="G10" s="58"/>
      <c r="H10" s="58"/>
      <c r="I10" s="58"/>
      <c r="J10" s="58"/>
      <c r="K10" s="58"/>
      <c r="L10" s="58"/>
      <c r="M10" s="58"/>
      <c r="N10" s="58"/>
      <c r="O10" s="58"/>
      <c r="P10" s="58"/>
      <c r="Q10" s="58"/>
    </row>
    <row r="11" spans="1:17" ht="16.2" x14ac:dyDescent="0.3">
      <c r="A11" s="27"/>
      <c r="B11" s="27"/>
      <c r="C11" s="27"/>
      <c r="D11" s="27"/>
      <c r="E11" s="27"/>
      <c r="F11" s="27"/>
      <c r="G11" s="27"/>
      <c r="H11" s="27"/>
      <c r="I11" s="27"/>
      <c r="J11" s="27"/>
      <c r="K11" s="27"/>
      <c r="L11" s="27"/>
      <c r="M11" s="65" t="s">
        <v>89</v>
      </c>
      <c r="N11" s="65"/>
      <c r="O11" s="65"/>
      <c r="P11" s="65"/>
      <c r="Q11" s="65"/>
    </row>
    <row r="12" spans="1:17" ht="24" customHeight="1" x14ac:dyDescent="0.3">
      <c r="A12" s="66" t="s">
        <v>1</v>
      </c>
      <c r="B12" s="66"/>
      <c r="C12" s="66"/>
      <c r="D12" s="66"/>
      <c r="E12" s="67" t="s">
        <v>25</v>
      </c>
      <c r="F12" s="68"/>
      <c r="G12" s="68"/>
      <c r="H12" s="68"/>
      <c r="I12" s="68"/>
      <c r="J12" s="68"/>
      <c r="K12" s="68"/>
      <c r="L12" s="68"/>
      <c r="M12" s="68"/>
      <c r="N12" s="68"/>
      <c r="O12" s="68"/>
      <c r="P12" s="69"/>
      <c r="Q12" s="59" t="s">
        <v>2</v>
      </c>
    </row>
    <row r="13" spans="1:17" ht="24" customHeight="1" x14ac:dyDescent="0.3">
      <c r="A13" s="66" t="s">
        <v>3</v>
      </c>
      <c r="B13" s="66"/>
      <c r="C13" s="66"/>
      <c r="D13" s="66"/>
      <c r="E13" s="70"/>
      <c r="F13" s="71"/>
      <c r="G13" s="71"/>
      <c r="H13" s="71"/>
      <c r="I13" s="71"/>
      <c r="J13" s="71"/>
      <c r="K13" s="71"/>
      <c r="L13" s="71"/>
      <c r="M13" s="71"/>
      <c r="N13" s="71"/>
      <c r="O13" s="71"/>
      <c r="P13" s="72"/>
      <c r="Q13" s="4"/>
    </row>
    <row r="14" spans="1:17" ht="30" customHeight="1" x14ac:dyDescent="0.3">
      <c r="A14" s="73" t="s">
        <v>4</v>
      </c>
      <c r="B14" s="73"/>
      <c r="C14" s="73"/>
      <c r="D14" s="73"/>
      <c r="E14" s="74" t="s">
        <v>88</v>
      </c>
      <c r="F14" s="75"/>
      <c r="G14" s="75"/>
      <c r="H14" s="75"/>
      <c r="I14" s="75"/>
      <c r="J14" s="75"/>
      <c r="K14" s="75"/>
      <c r="L14" s="75"/>
      <c r="M14" s="75"/>
      <c r="N14" s="75"/>
      <c r="O14" s="75"/>
      <c r="P14" s="76"/>
      <c r="Q14" s="4"/>
    </row>
    <row r="15" spans="1:17" ht="24" customHeight="1" x14ac:dyDescent="0.3">
      <c r="A15" s="66" t="s">
        <v>5</v>
      </c>
      <c r="B15" s="66"/>
      <c r="C15" s="66"/>
      <c r="D15" s="66"/>
      <c r="E15" s="77"/>
      <c r="F15" s="78"/>
      <c r="G15" s="78"/>
      <c r="H15" s="78"/>
      <c r="I15" s="78"/>
      <c r="J15" s="78"/>
      <c r="K15" s="78"/>
      <c r="L15" s="78"/>
      <c r="M15" s="78"/>
      <c r="N15" s="78"/>
      <c r="O15" s="78"/>
      <c r="P15" s="79"/>
      <c r="Q15" s="4"/>
    </row>
    <row r="16" spans="1:17" ht="24" customHeight="1" x14ac:dyDescent="0.3">
      <c r="A16" s="66" t="s">
        <v>6</v>
      </c>
      <c r="B16" s="66"/>
      <c r="C16" s="66"/>
      <c r="D16" s="66"/>
      <c r="E16" s="77"/>
      <c r="F16" s="78"/>
      <c r="G16" s="78"/>
      <c r="H16" s="78"/>
      <c r="I16" s="78"/>
      <c r="J16" s="78"/>
      <c r="K16" s="78"/>
      <c r="L16" s="78"/>
      <c r="M16" s="78"/>
      <c r="N16" s="78"/>
      <c r="O16" s="78"/>
      <c r="P16" s="79"/>
      <c r="Q16" s="4"/>
    </row>
    <row r="17" spans="1:18" ht="24" customHeight="1" x14ac:dyDescent="0.3">
      <c r="A17" s="66" t="s">
        <v>7</v>
      </c>
      <c r="B17" s="66"/>
      <c r="C17" s="66"/>
      <c r="D17" s="66"/>
      <c r="E17" s="83"/>
      <c r="F17" s="84"/>
      <c r="G17" s="84"/>
      <c r="H17" s="84"/>
      <c r="I17" s="84"/>
      <c r="J17" s="84"/>
      <c r="K17" s="84"/>
      <c r="L17" s="84"/>
      <c r="M17" s="84"/>
      <c r="N17" s="84"/>
      <c r="O17" s="84"/>
      <c r="P17" s="85"/>
      <c r="Q17" s="3" t="s">
        <v>24</v>
      </c>
    </row>
    <row r="18" spans="1:18" ht="24" customHeight="1" x14ac:dyDescent="0.3">
      <c r="A18" s="66" t="s">
        <v>8</v>
      </c>
      <c r="B18" s="66"/>
      <c r="C18" s="66"/>
      <c r="D18" s="66"/>
      <c r="E18" s="59" t="s">
        <v>12</v>
      </c>
      <c r="F18" s="59" t="s">
        <v>13</v>
      </c>
      <c r="G18" s="59" t="s">
        <v>14</v>
      </c>
      <c r="H18" s="59" t="s">
        <v>15</v>
      </c>
      <c r="I18" s="59" t="s">
        <v>16</v>
      </c>
      <c r="J18" s="59" t="s">
        <v>17</v>
      </c>
      <c r="K18" s="59" t="s">
        <v>18</v>
      </c>
      <c r="L18" s="59" t="s">
        <v>19</v>
      </c>
      <c r="M18" s="59" t="s">
        <v>20</v>
      </c>
      <c r="N18" s="59" t="s">
        <v>21</v>
      </c>
      <c r="O18" s="59" t="s">
        <v>22</v>
      </c>
      <c r="P18" s="59" t="s">
        <v>23</v>
      </c>
      <c r="Q18" s="4"/>
    </row>
    <row r="19" spans="1:18" ht="24" customHeight="1" x14ac:dyDescent="0.3">
      <c r="A19" s="66"/>
      <c r="B19" s="66"/>
      <c r="C19" s="66"/>
      <c r="D19" s="66"/>
      <c r="E19" s="42"/>
      <c r="F19" s="42"/>
      <c r="G19" s="42"/>
      <c r="H19" s="42"/>
      <c r="I19" s="42"/>
      <c r="J19" s="42"/>
      <c r="K19" s="42"/>
      <c r="L19" s="42"/>
      <c r="M19" s="42"/>
      <c r="N19" s="42"/>
      <c r="O19" s="42"/>
      <c r="P19" s="42"/>
      <c r="Q19" s="3" t="s">
        <v>24</v>
      </c>
    </row>
    <row r="20" spans="1:18" ht="24" customHeight="1" x14ac:dyDescent="0.3">
      <c r="A20" s="66" t="s">
        <v>9</v>
      </c>
      <c r="B20" s="66"/>
      <c r="C20" s="66"/>
      <c r="D20" s="66"/>
      <c r="E20" s="80">
        <f>ROUND('計算用(期待容量)'!B93,0)</f>
        <v>0</v>
      </c>
      <c r="F20" s="81"/>
      <c r="G20" s="81"/>
      <c r="H20" s="81"/>
      <c r="I20" s="81"/>
      <c r="J20" s="81"/>
      <c r="K20" s="81"/>
      <c r="L20" s="81"/>
      <c r="M20" s="81"/>
      <c r="N20" s="81"/>
      <c r="O20" s="81"/>
      <c r="P20" s="82"/>
      <c r="Q20" s="3" t="s">
        <v>24</v>
      </c>
    </row>
    <row r="21" spans="1:18" ht="24.6" customHeight="1" x14ac:dyDescent="0.3">
      <c r="A21" s="86" t="s">
        <v>10</v>
      </c>
      <c r="B21" s="87"/>
      <c r="C21" s="87"/>
      <c r="D21" s="88"/>
      <c r="E21" s="59" t="s">
        <v>12</v>
      </c>
      <c r="F21" s="59" t="s">
        <v>13</v>
      </c>
      <c r="G21" s="59" t="s">
        <v>14</v>
      </c>
      <c r="H21" s="59" t="s">
        <v>15</v>
      </c>
      <c r="I21" s="59" t="s">
        <v>16</v>
      </c>
      <c r="J21" s="59" t="s">
        <v>17</v>
      </c>
      <c r="K21" s="59" t="s">
        <v>18</v>
      </c>
      <c r="L21" s="59" t="s">
        <v>19</v>
      </c>
      <c r="M21" s="59" t="s">
        <v>20</v>
      </c>
      <c r="N21" s="59" t="s">
        <v>21</v>
      </c>
      <c r="O21" s="59" t="s">
        <v>22</v>
      </c>
      <c r="P21" s="59" t="s">
        <v>23</v>
      </c>
      <c r="Q21" s="4"/>
    </row>
    <row r="22" spans="1:18" ht="24" customHeight="1" x14ac:dyDescent="0.3">
      <c r="A22" s="89"/>
      <c r="B22" s="90"/>
      <c r="C22" s="90"/>
      <c r="D22" s="91"/>
      <c r="E22" s="43"/>
      <c r="F22" s="43"/>
      <c r="G22" s="43"/>
      <c r="H22" s="43"/>
      <c r="I22" s="43"/>
      <c r="J22" s="43"/>
      <c r="K22" s="43"/>
      <c r="L22" s="43"/>
      <c r="M22" s="43"/>
      <c r="N22" s="43"/>
      <c r="O22" s="43"/>
      <c r="P22" s="43"/>
      <c r="Q22" s="3" t="s">
        <v>24</v>
      </c>
      <c r="R22" s="9"/>
    </row>
    <row r="23" spans="1:18" ht="24" customHeight="1" x14ac:dyDescent="0.3">
      <c r="A23" s="66" t="s">
        <v>11</v>
      </c>
      <c r="B23" s="66"/>
      <c r="C23" s="66"/>
      <c r="D23" s="66"/>
      <c r="E23" s="80">
        <f>ROUND('計算用(応札容量)'!B93,0)</f>
        <v>0</v>
      </c>
      <c r="F23" s="81"/>
      <c r="G23" s="81"/>
      <c r="H23" s="81"/>
      <c r="I23" s="81"/>
      <c r="J23" s="81"/>
      <c r="K23" s="81"/>
      <c r="L23" s="81"/>
      <c r="M23" s="81"/>
      <c r="N23" s="81"/>
      <c r="O23" s="81"/>
      <c r="P23" s="82"/>
      <c r="Q23" s="3" t="s">
        <v>24</v>
      </c>
    </row>
    <row r="24" spans="1:18" x14ac:dyDescent="0.3">
      <c r="A24" s="56" t="s">
        <v>26</v>
      </c>
    </row>
    <row r="25" spans="1:18" x14ac:dyDescent="0.3">
      <c r="A25" s="56" t="s">
        <v>122</v>
      </c>
    </row>
    <row r="26" spans="1:18" x14ac:dyDescent="0.3">
      <c r="B26" s="56" t="s">
        <v>117</v>
      </c>
    </row>
    <row r="27" spans="1:18" x14ac:dyDescent="0.3">
      <c r="B27" s="56" t="s">
        <v>78</v>
      </c>
    </row>
    <row r="28" spans="1:18" x14ac:dyDescent="0.3">
      <c r="B28" s="56" t="s">
        <v>109</v>
      </c>
    </row>
    <row r="29" spans="1:18" x14ac:dyDescent="0.3">
      <c r="B29" s="56" t="s">
        <v>110</v>
      </c>
    </row>
    <row r="30" spans="1:18" x14ac:dyDescent="0.3">
      <c r="B30" s="56" t="s">
        <v>111</v>
      </c>
    </row>
    <row r="31" spans="1:18" x14ac:dyDescent="0.3">
      <c r="B31" s="56" t="s">
        <v>119</v>
      </c>
    </row>
    <row r="32" spans="1:18" x14ac:dyDescent="0.3">
      <c r="B32" s="56" t="s">
        <v>112</v>
      </c>
    </row>
    <row r="34" spans="1:2" x14ac:dyDescent="0.3">
      <c r="A34" s="56" t="s">
        <v>123</v>
      </c>
    </row>
    <row r="35" spans="1:2" x14ac:dyDescent="0.3">
      <c r="B35" s="56" t="s">
        <v>81</v>
      </c>
    </row>
    <row r="36" spans="1:2" x14ac:dyDescent="0.3">
      <c r="B36" s="56" t="s">
        <v>77</v>
      </c>
    </row>
  </sheetData>
  <sheetProtection algorithmName="SHA-512" hashValue="YC9PlGzTmqlA1nNKUWlWr2Y9yGJKDJXztgLOO/Yke1zuHeKzBMPZBwKe3h3yGv6mbs2esaF916GxYFkhF3Ejwg==" saltValue="Th2+UaNb1JzuCNmlfs6FiQ==" spinCount="100000" sheet="1" objects="1" scenarios="1"/>
  <protectedRanges>
    <protectedRange algorithmName="SHA-512" hashValue="RLqsHpnpHInzsx36R3TcBB4QEGT4jco76jqg2uShdnikOuduN6aodDYLpu01YltAAZv/xBmiZnUYy2rkQLneow==" saltValue="OivyLOwjOIHhR6Bdiz2ofQ==" spinCount="100000" sqref="E22:P22" name="範囲5"/>
    <protectedRange algorithmName="SHA-512" hashValue="edX7iUcY+GigTVy8qrgFsBiEu8nWbOK9vVkZu77qxPj9Sqk9ZRJdl/rBUdqYVJ04BTbvtZimhozl9NEGE98WAw==" saltValue="aKgWSfwxk3xPSCj1hfu6Zg==" spinCount="100000" sqref="E19:P19" name="範囲4"/>
    <protectedRange algorithmName="SHA-512" hashValue="D1PDYW/NlcE2HCY7zS7uJ1v9A8yE9uav/hGZ4ELrquZ7pi47mxV8cEN5rjBaERxLPbdMUPOJnJr6LMy2I/q1IA==" saltValue="wAJt3Vx2agM+9ozSCnv0gw==" spinCount="100000" sqref="E15:P17" name="範囲3"/>
    <protectedRange algorithmName="SHA-512" hashValue="UN85nNMjNhnBKAnD6Mzc8z37QLhCMlFc9ws9Pqu5Jt49FcPFpghuemGmPvQz65i2X5DssMCzj1u7Um1m6Nz0OQ==" saltValue="9Awu+8pOdYrbhxaOOJAuJQ==" spinCount="100000" sqref="E13" name="範囲2"/>
    <protectedRange algorithmName="SHA-512" hashValue="8X9LkEb4dwm3r76YNY9x08oQWP194cirz6oMHX3Ob/YIrxFCAu6ebW6gnYgj1Dfe9dXRddV9iqgaemfOvtvTFw==" saltValue="gFChgLnAPQGe1dGY6B3x4A==" spinCount="100000" sqref="M11" name="範囲1"/>
  </protectedRanges>
  <dataConsolidate/>
  <mergeCells count="22">
    <mergeCell ref="A2:B2"/>
    <mergeCell ref="A4:Q4"/>
    <mergeCell ref="A6:Q6"/>
    <mergeCell ref="M11:Q11"/>
    <mergeCell ref="A12:D12"/>
    <mergeCell ref="E12:P12"/>
    <mergeCell ref="A13:D13"/>
    <mergeCell ref="E13:P13"/>
    <mergeCell ref="A14:D14"/>
    <mergeCell ref="E14:P14"/>
    <mergeCell ref="A15:D15"/>
    <mergeCell ref="E15:P15"/>
    <mergeCell ref="A21:D22"/>
    <mergeCell ref="A23:D23"/>
    <mergeCell ref="E23:P23"/>
    <mergeCell ref="A16:D16"/>
    <mergeCell ref="E16:P16"/>
    <mergeCell ref="A17:D17"/>
    <mergeCell ref="E17:P17"/>
    <mergeCell ref="A18:D19"/>
    <mergeCell ref="A20:D20"/>
    <mergeCell ref="E20:P20"/>
  </mergeCells>
  <phoneticPr fontId="2"/>
  <conditionalFormatting sqref="E23:P23">
    <cfRule type="cellIs" dxfId="7" priority="5" operator="lessThan">
      <formula>1000</formula>
    </cfRule>
  </conditionalFormatting>
  <conditionalFormatting sqref="E20:P20">
    <cfRule type="cellIs" dxfId="6" priority="4" operator="lessThan">
      <formula>1000</formula>
    </cfRule>
  </conditionalFormatting>
  <conditionalFormatting sqref="E19:P19">
    <cfRule type="cellIs" dxfId="5" priority="2" operator="greaterThan">
      <formula>$E$17</formula>
    </cfRule>
  </conditionalFormatting>
  <conditionalFormatting sqref="E22:P22">
    <cfRule type="cellIs" dxfId="4" priority="1" operator="greaterThan">
      <formula>#REF!</formula>
    </cfRule>
  </conditionalFormatting>
  <dataValidations count="15">
    <dataValidation type="whole" operator="greaterThanOrEqual" allowBlank="1" showInputMessage="1" showErrorMessage="1" error="1,000以上の整数値で入力してください" sqref="E17:P17" xr:uid="{05026AC5-0E83-4026-8EA3-5CBB69118F8B}">
      <formula1>1000</formula1>
    </dataValidation>
    <dataValidation type="whole" operator="lessThanOrEqual" showInputMessage="1" showErrorMessage="1" error="設備容量以下の整数値で入力してください" sqref="E19:P19" xr:uid="{86B647E0-99B8-435A-BDA1-D4911DD9B8D4}">
      <formula1>$E$17</formula1>
    </dataValidation>
    <dataValidation type="list" allowBlank="1" showInputMessage="1" showErrorMessage="1" sqref="E16:P16" xr:uid="{64C43954-EB56-44BC-A234-7F86B5372F9F}">
      <formula1>"北海道,東北,東京,中部,北陸,関西,中国,四国,九州"</formula1>
    </dataValidation>
    <dataValidation type="whole" operator="lessThanOrEqual" showInputMessage="1" showErrorMessage="1" error="各月の供給力の最大値以下の整数値で入力してください" sqref="P22" xr:uid="{6FEF46BB-AEB6-4C9D-9CFF-C8D9B73778D5}">
      <formula1>$P$19</formula1>
    </dataValidation>
    <dataValidation type="whole" operator="lessThanOrEqual" showInputMessage="1" showErrorMessage="1" error="各月の供給力の最大値以下の整数値で入力してください" sqref="E22" xr:uid="{40AAD862-661E-4E9A-8CDC-CE261BF7941E}">
      <formula1>$E$19</formula1>
    </dataValidation>
    <dataValidation type="whole" operator="lessThanOrEqual" showInputMessage="1" showErrorMessage="1" error="各月の供給力の最大値以下の整数値で入力してください" sqref="F22" xr:uid="{412CDE45-AA3A-4EEB-ADFE-A6143FF2AE8D}">
      <formula1>$F$19</formula1>
    </dataValidation>
    <dataValidation type="whole" operator="lessThanOrEqual" showInputMessage="1" showErrorMessage="1" error="各月の供給力の最大値以下の整数値で入力してください" sqref="G22" xr:uid="{BABB7459-DE1D-4564-B98A-3328D82BDE24}">
      <formula1>$G$19</formula1>
    </dataValidation>
    <dataValidation type="whole" operator="lessThanOrEqual" showInputMessage="1" showErrorMessage="1" error="各月の供給力の最大値以下の整数値で入力してください" sqref="H22" xr:uid="{AD891F5E-46B5-4B92-BA40-638C22B2194F}">
      <formula1>$H$19</formula1>
    </dataValidation>
    <dataValidation type="whole" operator="lessThanOrEqual" showInputMessage="1" showErrorMessage="1" error="各月の供給力の最大値以下の整数値で入力してください" sqref="I22" xr:uid="{EDB5ED15-9028-4115-9E24-C17F99D2F504}">
      <formula1>$I$19</formula1>
    </dataValidation>
    <dataValidation type="whole" operator="lessThanOrEqual" showInputMessage="1" showErrorMessage="1" error="各月の供給力の最大値以下の整数値で入力してください" sqref="J22" xr:uid="{6954249C-8786-4C06-9857-231B60DEC5FE}">
      <formula1>$J$19</formula1>
    </dataValidation>
    <dataValidation type="whole" operator="lessThanOrEqual" showInputMessage="1" showErrorMessage="1" error="各月の供給力の最大値以下の整数値で入力してください" sqref="K22" xr:uid="{F83A31A8-C553-4A31-BD26-4D9F3B4F0132}">
      <formula1>$K$19</formula1>
    </dataValidation>
    <dataValidation type="whole" operator="lessThanOrEqual" showInputMessage="1" showErrorMessage="1" error="各月の供給力の最大値以下の整数値で入力してください" sqref="L22" xr:uid="{BD2FCB60-CE04-4D77-B826-D1ED88B6ECC0}">
      <formula1>$L$19</formula1>
    </dataValidation>
    <dataValidation type="whole" operator="lessThanOrEqual" showInputMessage="1" showErrorMessage="1" error="各月の供給力の最大値以下の整数値で入力してください" sqref="M22" xr:uid="{53C15EFE-0458-4765-B6C6-ACE5DFCF750D}">
      <formula1>$M$19</formula1>
    </dataValidation>
    <dataValidation type="whole" operator="lessThanOrEqual" showInputMessage="1" showErrorMessage="1" error="各月の供給力の最大値以下の整数値で入力してください" sqref="N22" xr:uid="{15FB1CF4-B025-4232-937A-DCAE18BBDF30}">
      <formula1>$N$19</formula1>
    </dataValidation>
    <dataValidation type="whole" operator="lessThanOrEqual" showInputMessage="1" showErrorMessage="1" error="各月の供給力の最大値以下の整数値で入力してください" sqref="O22" xr:uid="{03491EF8-933B-47B8-AB50-2D63DEED7E22}">
      <formula1>$O$19</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G30" sqref="G30"/>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84</v>
      </c>
    </row>
    <row r="3" spans="2:3" x14ac:dyDescent="0.3">
      <c r="B3" s="1" t="s">
        <v>82</v>
      </c>
      <c r="C3" s="34" t="s">
        <v>83</v>
      </c>
    </row>
    <row r="4" spans="2:3" x14ac:dyDescent="0.3">
      <c r="B4" s="1" t="s">
        <v>82</v>
      </c>
      <c r="C4" s="34"/>
    </row>
    <row r="5" spans="2:3" x14ac:dyDescent="0.3">
      <c r="B5" s="1" t="s">
        <v>85</v>
      </c>
    </row>
    <row r="6" spans="2:3" x14ac:dyDescent="0.3">
      <c r="C6" s="34" t="s">
        <v>86</v>
      </c>
    </row>
    <row r="7" spans="2:3" x14ac:dyDescent="0.3">
      <c r="C7" s="34" t="s">
        <v>87</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R36"/>
  <sheetViews>
    <sheetView showGridLines="0" zoomScale="60" zoomScaleNormal="60" workbookViewId="0">
      <selection activeCell="E22" sqref="E22"/>
    </sheetView>
  </sheetViews>
  <sheetFormatPr defaultColWidth="9" defaultRowHeight="15" x14ac:dyDescent="0.3"/>
  <cols>
    <col min="1" max="4" width="5.6640625" style="1" customWidth="1"/>
    <col min="5" max="16" width="10.21875" style="1" bestFit="1" customWidth="1"/>
    <col min="17" max="20" width="5.6640625" style="1" customWidth="1"/>
    <col min="21" max="16384" width="9" style="1"/>
  </cols>
  <sheetData>
    <row r="1" spans="1:17" ht="16.2" x14ac:dyDescent="0.3">
      <c r="A1" s="29" t="s">
        <v>73</v>
      </c>
      <c r="B1" s="29"/>
      <c r="C1" s="29"/>
      <c r="D1" s="29"/>
      <c r="E1" s="29"/>
      <c r="F1" s="30" t="s">
        <v>76</v>
      </c>
      <c r="G1" s="30"/>
      <c r="H1" s="30"/>
      <c r="I1" s="31" t="s">
        <v>74</v>
      </c>
    </row>
    <row r="2" spans="1:17" ht="16.2" x14ac:dyDescent="0.3">
      <c r="A2" s="62" t="s">
        <v>0</v>
      </c>
      <c r="B2" s="63"/>
      <c r="C2" s="6"/>
      <c r="D2" s="6"/>
      <c r="E2" s="6"/>
      <c r="F2" s="6"/>
      <c r="G2" s="6"/>
      <c r="H2" s="6"/>
      <c r="I2" s="6"/>
      <c r="J2" s="6"/>
      <c r="K2" s="6"/>
      <c r="L2" s="6"/>
      <c r="M2" s="6"/>
      <c r="N2" s="6"/>
      <c r="O2" s="6"/>
      <c r="P2" s="6"/>
      <c r="Q2" s="6"/>
    </row>
    <row r="3" spans="1:17" ht="16.2" x14ac:dyDescent="0.3">
      <c r="A3" s="23"/>
      <c r="B3" s="23"/>
      <c r="C3" s="6"/>
      <c r="D3" s="6"/>
      <c r="E3" s="6"/>
      <c r="F3" s="6"/>
      <c r="G3" s="6"/>
      <c r="H3" s="6"/>
      <c r="I3" s="6"/>
      <c r="J3" s="6"/>
      <c r="K3" s="6"/>
      <c r="L3" s="6"/>
      <c r="M3" s="6"/>
      <c r="N3" s="6"/>
      <c r="O3" s="6"/>
      <c r="P3" s="6"/>
      <c r="Q3" s="6"/>
    </row>
    <row r="4" spans="1:17" ht="16.2" x14ac:dyDescent="0.3">
      <c r="A4" s="92" t="s">
        <v>120</v>
      </c>
      <c r="B4" s="92"/>
      <c r="C4" s="92"/>
      <c r="D4" s="92"/>
      <c r="E4" s="92"/>
      <c r="F4" s="92"/>
      <c r="G4" s="92"/>
      <c r="H4" s="92"/>
      <c r="I4" s="92"/>
      <c r="J4" s="92"/>
      <c r="K4" s="92"/>
      <c r="L4" s="92"/>
      <c r="M4" s="92"/>
      <c r="N4" s="92"/>
      <c r="O4" s="92"/>
      <c r="P4" s="92"/>
      <c r="Q4" s="92"/>
    </row>
    <row r="5" spans="1:17" ht="16.2" x14ac:dyDescent="0.3">
      <c r="A5" s="6"/>
      <c r="B5" s="6"/>
      <c r="C5" s="6"/>
      <c r="D5" s="6"/>
      <c r="E5" s="6"/>
      <c r="F5" s="6"/>
      <c r="G5" s="6"/>
      <c r="H5" s="6"/>
      <c r="I5" s="6"/>
      <c r="J5" s="6"/>
      <c r="K5" s="6"/>
      <c r="L5" s="6"/>
      <c r="M5" s="6"/>
      <c r="N5" s="6"/>
      <c r="O5" s="6"/>
      <c r="P5" s="6"/>
      <c r="Q5" s="6"/>
    </row>
    <row r="6" spans="1:17" ht="16.2" x14ac:dyDescent="0.3">
      <c r="A6" s="64" t="s">
        <v>80</v>
      </c>
      <c r="B6" s="64"/>
      <c r="C6" s="64"/>
      <c r="D6" s="64"/>
      <c r="E6" s="64"/>
      <c r="F6" s="64"/>
      <c r="G6" s="64"/>
      <c r="H6" s="64"/>
      <c r="I6" s="64"/>
      <c r="J6" s="64"/>
      <c r="K6" s="64"/>
      <c r="L6" s="64"/>
      <c r="M6" s="64"/>
      <c r="N6" s="64"/>
      <c r="O6" s="64"/>
      <c r="P6" s="64"/>
      <c r="Q6" s="64"/>
    </row>
    <row r="7" spans="1:17" ht="16.2" x14ac:dyDescent="0.3">
      <c r="A7" s="36"/>
      <c r="B7" s="36"/>
      <c r="C7" s="36"/>
      <c r="D7" s="36"/>
      <c r="E7" s="36"/>
      <c r="F7" s="36"/>
      <c r="G7" s="36"/>
      <c r="H7" s="36"/>
      <c r="I7" s="36"/>
      <c r="J7" s="36"/>
      <c r="K7" s="36"/>
      <c r="L7" s="36"/>
      <c r="M7" s="36"/>
      <c r="N7" s="36"/>
      <c r="O7" s="36"/>
      <c r="P7" s="36"/>
      <c r="Q7" s="36"/>
    </row>
    <row r="8" spans="1:17" ht="16.2" x14ac:dyDescent="0.3">
      <c r="A8" s="37" t="s">
        <v>90</v>
      </c>
      <c r="B8" s="36"/>
      <c r="C8" s="36"/>
      <c r="D8" s="36"/>
      <c r="E8" s="36"/>
      <c r="F8" s="36"/>
      <c r="G8" s="36"/>
      <c r="H8" s="36"/>
      <c r="I8" s="36"/>
      <c r="J8" s="36"/>
      <c r="K8" s="36"/>
      <c r="L8" s="36"/>
      <c r="M8" s="36"/>
      <c r="N8" s="36"/>
      <c r="O8" s="36"/>
      <c r="P8" s="36"/>
      <c r="Q8" s="36"/>
    </row>
    <row r="9" spans="1:17" ht="16.2" x14ac:dyDescent="0.3">
      <c r="A9" s="36"/>
      <c r="B9" s="37" t="s">
        <v>91</v>
      </c>
      <c r="C9" s="36"/>
      <c r="D9" s="36"/>
      <c r="E9" s="36"/>
      <c r="F9" s="36"/>
      <c r="G9" s="36"/>
      <c r="H9" s="36"/>
      <c r="I9" s="36"/>
      <c r="J9" s="36"/>
      <c r="K9" s="36"/>
      <c r="L9" s="36"/>
      <c r="M9" s="36"/>
      <c r="N9" s="36"/>
      <c r="O9" s="36"/>
      <c r="P9" s="36"/>
      <c r="Q9" s="36"/>
    </row>
    <row r="10" spans="1:17" s="56" customFormat="1" ht="16.2" x14ac:dyDescent="0.3">
      <c r="A10" s="58"/>
      <c r="B10" s="37"/>
      <c r="C10" s="58"/>
      <c r="D10" s="58"/>
      <c r="E10" s="58"/>
      <c r="F10" s="58"/>
      <c r="G10" s="58"/>
      <c r="H10" s="58"/>
      <c r="I10" s="58"/>
      <c r="J10" s="58"/>
      <c r="K10" s="58"/>
      <c r="L10" s="58"/>
      <c r="M10" s="58"/>
      <c r="N10" s="58"/>
      <c r="O10" s="58"/>
      <c r="P10" s="58"/>
      <c r="Q10" s="58"/>
    </row>
    <row r="11" spans="1:17" ht="16.2" x14ac:dyDescent="0.3">
      <c r="A11" s="27"/>
      <c r="B11" s="27"/>
      <c r="C11" s="27"/>
      <c r="D11" s="27"/>
      <c r="E11" s="27"/>
      <c r="F11" s="27"/>
      <c r="G11" s="27"/>
      <c r="H11" s="27"/>
      <c r="I11" s="27"/>
      <c r="J11" s="27"/>
      <c r="K11" s="27"/>
      <c r="L11" s="27"/>
      <c r="M11" s="93" t="s">
        <v>89</v>
      </c>
      <c r="N11" s="93"/>
      <c r="O11" s="93"/>
      <c r="P11" s="93"/>
      <c r="Q11" s="93"/>
    </row>
    <row r="12" spans="1:17" ht="24" customHeight="1" x14ac:dyDescent="0.3">
      <c r="A12" s="66" t="s">
        <v>1</v>
      </c>
      <c r="B12" s="66"/>
      <c r="C12" s="66"/>
      <c r="D12" s="66"/>
      <c r="E12" s="67" t="s">
        <v>25</v>
      </c>
      <c r="F12" s="68"/>
      <c r="G12" s="68"/>
      <c r="H12" s="68"/>
      <c r="I12" s="68"/>
      <c r="J12" s="68"/>
      <c r="K12" s="68"/>
      <c r="L12" s="68"/>
      <c r="M12" s="68"/>
      <c r="N12" s="68"/>
      <c r="O12" s="68"/>
      <c r="P12" s="69"/>
      <c r="Q12" s="5" t="s">
        <v>2</v>
      </c>
    </row>
    <row r="13" spans="1:17" ht="24" customHeight="1" x14ac:dyDescent="0.3">
      <c r="A13" s="66" t="s">
        <v>3</v>
      </c>
      <c r="B13" s="66"/>
      <c r="C13" s="66"/>
      <c r="D13" s="66"/>
      <c r="E13" s="97">
        <f>入力シート!E13</f>
        <v>0</v>
      </c>
      <c r="F13" s="98"/>
      <c r="G13" s="98"/>
      <c r="H13" s="98"/>
      <c r="I13" s="98"/>
      <c r="J13" s="98"/>
      <c r="K13" s="98"/>
      <c r="L13" s="98"/>
      <c r="M13" s="98"/>
      <c r="N13" s="98"/>
      <c r="O13" s="98"/>
      <c r="P13" s="99"/>
      <c r="Q13" s="4"/>
    </row>
    <row r="14" spans="1:17" ht="30" customHeight="1" x14ac:dyDescent="0.3">
      <c r="A14" s="73" t="s">
        <v>4</v>
      </c>
      <c r="B14" s="73"/>
      <c r="C14" s="73"/>
      <c r="D14" s="73"/>
      <c r="E14" s="74" t="str">
        <f>入力シート!E14</f>
        <v>安定電源</v>
      </c>
      <c r="F14" s="75"/>
      <c r="G14" s="75"/>
      <c r="H14" s="75"/>
      <c r="I14" s="75"/>
      <c r="J14" s="75"/>
      <c r="K14" s="75"/>
      <c r="L14" s="75"/>
      <c r="M14" s="75"/>
      <c r="N14" s="75"/>
      <c r="O14" s="75"/>
      <c r="P14" s="76"/>
      <c r="Q14" s="4"/>
    </row>
    <row r="15" spans="1:17" ht="24" customHeight="1" x14ac:dyDescent="0.3">
      <c r="A15" s="66" t="s">
        <v>5</v>
      </c>
      <c r="B15" s="66"/>
      <c r="C15" s="66"/>
      <c r="D15" s="66"/>
      <c r="E15" s="100">
        <f>入力シート!E15</f>
        <v>0</v>
      </c>
      <c r="F15" s="101"/>
      <c r="G15" s="101"/>
      <c r="H15" s="101"/>
      <c r="I15" s="101"/>
      <c r="J15" s="101"/>
      <c r="K15" s="101"/>
      <c r="L15" s="101"/>
      <c r="M15" s="101"/>
      <c r="N15" s="101"/>
      <c r="O15" s="101"/>
      <c r="P15" s="102"/>
      <c r="Q15" s="4"/>
    </row>
    <row r="16" spans="1:17" ht="24" customHeight="1" x14ac:dyDescent="0.3">
      <c r="A16" s="66" t="s">
        <v>6</v>
      </c>
      <c r="B16" s="66"/>
      <c r="C16" s="66"/>
      <c r="D16" s="66"/>
      <c r="E16" s="103">
        <f>入力シート!E16</f>
        <v>0</v>
      </c>
      <c r="F16" s="104"/>
      <c r="G16" s="104"/>
      <c r="H16" s="104"/>
      <c r="I16" s="104"/>
      <c r="J16" s="104"/>
      <c r="K16" s="104"/>
      <c r="L16" s="104"/>
      <c r="M16" s="104"/>
      <c r="N16" s="104"/>
      <c r="O16" s="104"/>
      <c r="P16" s="105"/>
      <c r="Q16" s="4"/>
    </row>
    <row r="17" spans="1:18" ht="24" customHeight="1" x14ac:dyDescent="0.3">
      <c r="A17" s="66" t="s">
        <v>7</v>
      </c>
      <c r="B17" s="66"/>
      <c r="C17" s="66"/>
      <c r="D17" s="66"/>
      <c r="E17" s="106">
        <f>入力シート!E17</f>
        <v>0</v>
      </c>
      <c r="F17" s="107"/>
      <c r="G17" s="107"/>
      <c r="H17" s="107"/>
      <c r="I17" s="107"/>
      <c r="J17" s="107"/>
      <c r="K17" s="107"/>
      <c r="L17" s="107"/>
      <c r="M17" s="107"/>
      <c r="N17" s="107"/>
      <c r="O17" s="107"/>
      <c r="P17" s="108"/>
      <c r="Q17" s="3" t="s">
        <v>24</v>
      </c>
    </row>
    <row r="18" spans="1:18" ht="24" customHeight="1" x14ac:dyDescent="0.3">
      <c r="A18" s="66" t="s">
        <v>8</v>
      </c>
      <c r="B18" s="66"/>
      <c r="C18" s="66"/>
      <c r="D18" s="66"/>
      <c r="E18" s="5" t="s">
        <v>12</v>
      </c>
      <c r="F18" s="5" t="s">
        <v>13</v>
      </c>
      <c r="G18" s="5" t="s">
        <v>14</v>
      </c>
      <c r="H18" s="5" t="s">
        <v>15</v>
      </c>
      <c r="I18" s="5" t="s">
        <v>16</v>
      </c>
      <c r="J18" s="5" t="s">
        <v>17</v>
      </c>
      <c r="K18" s="5" t="s">
        <v>18</v>
      </c>
      <c r="L18" s="5" t="s">
        <v>19</v>
      </c>
      <c r="M18" s="5" t="s">
        <v>20</v>
      </c>
      <c r="N18" s="5" t="s">
        <v>21</v>
      </c>
      <c r="O18" s="5" t="s">
        <v>22</v>
      </c>
      <c r="P18" s="5" t="s">
        <v>23</v>
      </c>
      <c r="Q18" s="4"/>
    </row>
    <row r="19" spans="1:18" ht="24" customHeight="1" x14ac:dyDescent="0.3">
      <c r="A19" s="66"/>
      <c r="B19" s="66"/>
      <c r="C19" s="66"/>
      <c r="D19" s="66"/>
      <c r="E19" s="60">
        <f>ROUND(入力シート!E19,0)</f>
        <v>0</v>
      </c>
      <c r="F19" s="60">
        <f>ROUND(入力シート!F19,0)</f>
        <v>0</v>
      </c>
      <c r="G19" s="60">
        <f>ROUND(入力シート!G19,0)</f>
        <v>0</v>
      </c>
      <c r="H19" s="60">
        <f>ROUND(入力シート!H19,0)</f>
        <v>0</v>
      </c>
      <c r="I19" s="60">
        <f>ROUND(入力シート!I19,0)</f>
        <v>0</v>
      </c>
      <c r="J19" s="60">
        <f>ROUND(入力シート!J19,0)</f>
        <v>0</v>
      </c>
      <c r="K19" s="60">
        <f>ROUND(入力シート!K19,0)</f>
        <v>0</v>
      </c>
      <c r="L19" s="60">
        <f>ROUND(入力シート!L19,0)</f>
        <v>0</v>
      </c>
      <c r="M19" s="60">
        <f>ROUND(入力シート!M19,0)</f>
        <v>0</v>
      </c>
      <c r="N19" s="60">
        <f>ROUND(入力シート!N19,0)</f>
        <v>0</v>
      </c>
      <c r="O19" s="60">
        <f>ROUND(入力シート!O19,0)</f>
        <v>0</v>
      </c>
      <c r="P19" s="60">
        <f>ROUND(入力シート!P19,0)</f>
        <v>0</v>
      </c>
      <c r="Q19" s="3" t="s">
        <v>24</v>
      </c>
      <c r="R19" s="9"/>
    </row>
    <row r="20" spans="1:18" ht="24" customHeight="1" x14ac:dyDescent="0.3">
      <c r="A20" s="66" t="s">
        <v>9</v>
      </c>
      <c r="B20" s="66"/>
      <c r="C20" s="66"/>
      <c r="D20" s="66"/>
      <c r="E20" s="80">
        <f>入力シート!E20</f>
        <v>0</v>
      </c>
      <c r="F20" s="81"/>
      <c r="G20" s="81"/>
      <c r="H20" s="81"/>
      <c r="I20" s="81"/>
      <c r="J20" s="81"/>
      <c r="K20" s="81"/>
      <c r="L20" s="81"/>
      <c r="M20" s="81"/>
      <c r="N20" s="81"/>
      <c r="O20" s="81"/>
      <c r="P20" s="82"/>
      <c r="Q20" s="3" t="s">
        <v>24</v>
      </c>
    </row>
    <row r="21" spans="1:18" ht="24.6" customHeight="1" x14ac:dyDescent="0.3">
      <c r="A21" s="86" t="s">
        <v>10</v>
      </c>
      <c r="B21" s="87"/>
      <c r="C21" s="87"/>
      <c r="D21" s="88"/>
      <c r="E21" s="5" t="s">
        <v>12</v>
      </c>
      <c r="F21" s="5" t="s">
        <v>13</v>
      </c>
      <c r="G21" s="5" t="s">
        <v>14</v>
      </c>
      <c r="H21" s="5" t="s">
        <v>15</v>
      </c>
      <c r="I21" s="5" t="s">
        <v>16</v>
      </c>
      <c r="J21" s="5" t="s">
        <v>17</v>
      </c>
      <c r="K21" s="5" t="s">
        <v>18</v>
      </c>
      <c r="L21" s="5" t="s">
        <v>19</v>
      </c>
      <c r="M21" s="5" t="s">
        <v>20</v>
      </c>
      <c r="N21" s="5" t="s">
        <v>21</v>
      </c>
      <c r="O21" s="5" t="s">
        <v>22</v>
      </c>
      <c r="P21" s="5" t="s">
        <v>23</v>
      </c>
      <c r="Q21" s="4"/>
    </row>
    <row r="22" spans="1:18" ht="24" customHeight="1" x14ac:dyDescent="0.3">
      <c r="A22" s="94"/>
      <c r="B22" s="95"/>
      <c r="C22" s="95"/>
      <c r="D22" s="96"/>
      <c r="E22" s="61">
        <f>ROUND(入力シート!E22,0)</f>
        <v>0</v>
      </c>
      <c r="F22" s="61">
        <f>ROUND(入力シート!F22,0)</f>
        <v>0</v>
      </c>
      <c r="G22" s="61">
        <f>ROUND(入力シート!G22,0)</f>
        <v>0</v>
      </c>
      <c r="H22" s="61">
        <f>ROUND(入力シート!H22,0)</f>
        <v>0</v>
      </c>
      <c r="I22" s="61">
        <f>ROUND(入力シート!I22,0)</f>
        <v>0</v>
      </c>
      <c r="J22" s="61">
        <f>ROUND(入力シート!J22,0)</f>
        <v>0</v>
      </c>
      <c r="K22" s="61">
        <f>ROUND(入力シート!K22,0)</f>
        <v>0</v>
      </c>
      <c r="L22" s="61">
        <f>ROUND(入力シート!L22,0)</f>
        <v>0</v>
      </c>
      <c r="M22" s="61">
        <f>ROUND(入力シート!M22,0)</f>
        <v>0</v>
      </c>
      <c r="N22" s="61">
        <f>ROUND(入力シート!N22,0)</f>
        <v>0</v>
      </c>
      <c r="O22" s="61">
        <f>ROUND(入力シート!O22,0)</f>
        <v>0</v>
      </c>
      <c r="P22" s="61">
        <f>ROUND(入力シート!P22,0)</f>
        <v>0</v>
      </c>
      <c r="Q22" s="3" t="s">
        <v>24</v>
      </c>
      <c r="R22" s="9"/>
    </row>
    <row r="23" spans="1:18" ht="24" customHeight="1" x14ac:dyDescent="0.3">
      <c r="A23" s="66" t="s">
        <v>11</v>
      </c>
      <c r="B23" s="66"/>
      <c r="C23" s="66"/>
      <c r="D23" s="66"/>
      <c r="E23" s="80">
        <f>ROUND('計算用(応札容量)'!B93,0)</f>
        <v>0</v>
      </c>
      <c r="F23" s="81"/>
      <c r="G23" s="81"/>
      <c r="H23" s="81"/>
      <c r="I23" s="81"/>
      <c r="J23" s="81"/>
      <c r="K23" s="81"/>
      <c r="L23" s="81"/>
      <c r="M23" s="81"/>
      <c r="N23" s="81"/>
      <c r="O23" s="81"/>
      <c r="P23" s="82"/>
      <c r="Q23" s="3" t="s">
        <v>24</v>
      </c>
    </row>
    <row r="24" spans="1:18" x14ac:dyDescent="0.3">
      <c r="A24" s="1" t="s">
        <v>26</v>
      </c>
    </row>
    <row r="25" spans="1:18" x14ac:dyDescent="0.3">
      <c r="A25" s="57" t="s">
        <v>116</v>
      </c>
      <c r="B25" s="57"/>
      <c r="C25" s="57"/>
      <c r="D25" s="57"/>
      <c r="E25" s="57"/>
      <c r="F25" s="57"/>
      <c r="G25" s="57"/>
      <c r="H25" s="57"/>
      <c r="I25" s="57"/>
      <c r="J25" s="57"/>
      <c r="K25" s="57"/>
      <c r="L25" s="57"/>
      <c r="M25" s="57"/>
      <c r="N25" s="57"/>
      <c r="O25" s="57"/>
    </row>
    <row r="26" spans="1:18" x14ac:dyDescent="0.3">
      <c r="A26" s="57"/>
      <c r="B26" s="57" t="s">
        <v>117</v>
      </c>
      <c r="C26" s="57"/>
      <c r="D26" s="57"/>
      <c r="E26" s="57"/>
      <c r="F26" s="57"/>
      <c r="G26" s="57"/>
      <c r="H26" s="57"/>
      <c r="I26" s="57"/>
      <c r="J26" s="57"/>
      <c r="K26" s="57"/>
      <c r="L26" s="57"/>
      <c r="M26" s="57"/>
      <c r="N26" s="57"/>
      <c r="O26" s="57"/>
    </row>
    <row r="27" spans="1:18" x14ac:dyDescent="0.3">
      <c r="A27" s="57"/>
      <c r="B27" s="57" t="s">
        <v>78</v>
      </c>
      <c r="C27" s="57"/>
      <c r="D27" s="57"/>
      <c r="E27" s="57"/>
      <c r="F27" s="57"/>
      <c r="G27" s="57"/>
      <c r="H27" s="57"/>
      <c r="I27" s="57"/>
      <c r="J27" s="57"/>
      <c r="K27" s="57"/>
      <c r="L27" s="57"/>
      <c r="M27" s="57"/>
      <c r="N27" s="57"/>
      <c r="O27" s="57"/>
    </row>
    <row r="28" spans="1:18" x14ac:dyDescent="0.3">
      <c r="A28" s="57"/>
      <c r="B28" s="57" t="s">
        <v>109</v>
      </c>
      <c r="C28" s="57"/>
      <c r="D28" s="57"/>
      <c r="E28" s="57"/>
      <c r="F28" s="57"/>
      <c r="G28" s="57"/>
      <c r="H28" s="57"/>
      <c r="I28" s="57"/>
      <c r="J28" s="57"/>
      <c r="K28" s="57"/>
      <c r="L28" s="57"/>
      <c r="M28" s="57"/>
      <c r="N28" s="57"/>
      <c r="O28" s="57"/>
    </row>
    <row r="29" spans="1:18" x14ac:dyDescent="0.3">
      <c r="A29" s="57"/>
      <c r="B29" s="57" t="s">
        <v>110</v>
      </c>
      <c r="C29" s="57"/>
      <c r="D29" s="57"/>
      <c r="E29" s="57"/>
      <c r="F29" s="57"/>
      <c r="G29" s="57"/>
      <c r="H29" s="57"/>
      <c r="I29" s="57"/>
      <c r="J29" s="57"/>
      <c r="K29" s="57"/>
      <c r="L29" s="57"/>
      <c r="M29" s="57"/>
      <c r="N29" s="57"/>
      <c r="O29" s="57"/>
    </row>
    <row r="30" spans="1:18" x14ac:dyDescent="0.3">
      <c r="A30" s="57"/>
      <c r="B30" s="57" t="s">
        <v>111</v>
      </c>
      <c r="C30" s="57"/>
      <c r="D30" s="57"/>
      <c r="E30" s="57"/>
      <c r="F30" s="57"/>
      <c r="G30" s="57"/>
      <c r="H30" s="57"/>
      <c r="I30" s="57"/>
      <c r="J30" s="57"/>
      <c r="K30" s="57"/>
      <c r="L30" s="57"/>
      <c r="M30" s="57"/>
      <c r="N30" s="57"/>
      <c r="O30" s="57"/>
    </row>
    <row r="31" spans="1:18" x14ac:dyDescent="0.3">
      <c r="A31" s="57"/>
      <c r="B31" s="57" t="s">
        <v>119</v>
      </c>
      <c r="C31" s="57"/>
      <c r="D31" s="57"/>
      <c r="E31" s="57"/>
      <c r="F31" s="57"/>
      <c r="G31" s="57"/>
      <c r="H31" s="57"/>
      <c r="I31" s="57"/>
      <c r="J31" s="57"/>
      <c r="K31" s="57"/>
      <c r="L31" s="57"/>
      <c r="M31" s="57"/>
      <c r="N31" s="57"/>
      <c r="O31" s="57"/>
    </row>
    <row r="32" spans="1:18" x14ac:dyDescent="0.3">
      <c r="A32" s="57"/>
      <c r="B32" s="57" t="s">
        <v>113</v>
      </c>
      <c r="C32" s="57"/>
      <c r="D32" s="57"/>
      <c r="E32" s="57"/>
      <c r="F32" s="57"/>
      <c r="G32" s="57"/>
      <c r="H32" s="57"/>
      <c r="I32" s="57"/>
      <c r="J32" s="57"/>
      <c r="K32" s="57"/>
      <c r="L32" s="57"/>
      <c r="M32" s="57"/>
      <c r="N32" s="57"/>
      <c r="O32" s="57"/>
    </row>
    <row r="33" spans="1:15" x14ac:dyDescent="0.3">
      <c r="A33" s="57"/>
      <c r="B33" s="57"/>
      <c r="C33" s="57"/>
      <c r="D33" s="57"/>
      <c r="E33" s="57"/>
      <c r="F33" s="57"/>
      <c r="G33" s="57"/>
      <c r="H33" s="57"/>
      <c r="I33" s="57"/>
      <c r="J33" s="57"/>
      <c r="K33" s="57"/>
      <c r="L33" s="57"/>
      <c r="M33" s="57"/>
      <c r="N33" s="57"/>
      <c r="O33" s="57"/>
    </row>
    <row r="34" spans="1:15" x14ac:dyDescent="0.3">
      <c r="A34" s="57" t="s">
        <v>118</v>
      </c>
      <c r="B34" s="57"/>
      <c r="C34" s="57"/>
      <c r="D34" s="57"/>
      <c r="E34" s="57"/>
      <c r="F34" s="57"/>
      <c r="G34" s="57"/>
      <c r="H34" s="57"/>
      <c r="I34" s="57"/>
      <c r="J34" s="57"/>
      <c r="K34" s="57"/>
      <c r="L34" s="57"/>
      <c r="M34" s="57"/>
      <c r="N34" s="57"/>
      <c r="O34" s="57"/>
    </row>
    <row r="35" spans="1:15" x14ac:dyDescent="0.3">
      <c r="A35" s="57"/>
      <c r="B35" s="57" t="s">
        <v>114</v>
      </c>
      <c r="C35" s="57"/>
      <c r="D35" s="57"/>
      <c r="E35" s="57"/>
      <c r="F35" s="57"/>
      <c r="G35" s="57"/>
      <c r="H35" s="57"/>
      <c r="I35" s="57"/>
      <c r="J35" s="57"/>
      <c r="K35" s="57"/>
      <c r="L35" s="57"/>
      <c r="M35" s="57"/>
      <c r="N35" s="57"/>
      <c r="O35" s="57"/>
    </row>
    <row r="36" spans="1:15" x14ac:dyDescent="0.3">
      <c r="A36" s="57"/>
      <c r="B36" s="57" t="s">
        <v>115</v>
      </c>
      <c r="C36" s="57"/>
      <c r="D36" s="57"/>
      <c r="E36" s="57"/>
      <c r="F36" s="57"/>
      <c r="G36" s="57"/>
      <c r="H36" s="57"/>
      <c r="I36" s="57"/>
      <c r="J36" s="57"/>
      <c r="K36" s="57"/>
      <c r="L36" s="57"/>
      <c r="M36" s="57"/>
      <c r="N36" s="57"/>
      <c r="O36" s="57"/>
    </row>
  </sheetData>
  <dataConsolidate/>
  <mergeCells count="22">
    <mergeCell ref="E23:P23"/>
    <mergeCell ref="E12:P12"/>
    <mergeCell ref="E13:P13"/>
    <mergeCell ref="E14:P14"/>
    <mergeCell ref="E15:P15"/>
    <mergeCell ref="E16:P16"/>
    <mergeCell ref="E17:P17"/>
    <mergeCell ref="A23:D23"/>
    <mergeCell ref="A12:D12"/>
    <mergeCell ref="A18:D19"/>
    <mergeCell ref="A17:D17"/>
    <mergeCell ref="A13:D13"/>
    <mergeCell ref="A14:D14"/>
    <mergeCell ref="A15:D15"/>
    <mergeCell ref="A16:D16"/>
    <mergeCell ref="A21:D22"/>
    <mergeCell ref="A6:Q6"/>
    <mergeCell ref="A4:Q4"/>
    <mergeCell ref="A2:B2"/>
    <mergeCell ref="A20:D20"/>
    <mergeCell ref="E20:P20"/>
    <mergeCell ref="M11:Q11"/>
  </mergeCells>
  <phoneticPr fontId="2"/>
  <conditionalFormatting sqref="E19:P19">
    <cfRule type="cellIs" dxfId="3" priority="7" operator="greaterThan">
      <formula>$E$17</formula>
    </cfRule>
  </conditionalFormatting>
  <conditionalFormatting sqref="E23:P23">
    <cfRule type="cellIs" dxfId="2" priority="5" operator="lessThan">
      <formula>1000</formula>
    </cfRule>
  </conditionalFormatting>
  <conditionalFormatting sqref="E20:P20">
    <cfRule type="cellIs" dxfId="1" priority="4" operator="lessThan">
      <formula>1000</formula>
    </cfRule>
  </conditionalFormatting>
  <conditionalFormatting sqref="E22:P22">
    <cfRule type="cellIs" dxfId="0" priority="3" operator="greaterThan">
      <formula>E19</formula>
    </cfRule>
  </conditionalFormatting>
  <dataValidations count="15">
    <dataValidation type="list" allowBlank="1" showInputMessage="1" showErrorMessage="1" sqref="E16:P16" xr:uid="{00000000-0002-0000-0100-000000000000}">
      <formula1>"北海道,東北,東京,中部,北陸,関西,中国,四国,九州"</formula1>
    </dataValidation>
    <dataValidation type="whole" operator="greaterThanOrEqual" allowBlank="1" showInputMessage="1" showErrorMessage="1" error="1,000以上の整数値で入力してください" sqref="E17:P17" xr:uid="{00000000-0002-0000-0100-000002000000}">
      <formula1>1000</formula1>
    </dataValidation>
    <dataValidation type="whole" operator="lessThanOrEqual" allowBlank="1" showInputMessage="1" showErrorMessage="1" error="各月の供給力の最大値以下の整数値で入力してください" sqref="P22" xr:uid="{00000000-0002-0000-0100-000003000000}">
      <formula1>$P$19</formula1>
    </dataValidation>
    <dataValidation type="whole" operator="lessThanOrEqual" allowBlank="1" showInputMessage="1" showErrorMessage="1" error="各月の供給力の最大値以下の整数値で入力してください" sqref="E22" xr:uid="{21B0933F-4E97-45F5-A690-8BC7DC033E8C}">
      <formula1>$E$19</formula1>
    </dataValidation>
    <dataValidation type="whole" operator="lessThanOrEqual" allowBlank="1" showInputMessage="1" showErrorMessage="1" error="各月の供給力の最大値以下の整数値で入力してください" sqref="F22" xr:uid="{0C93227E-2CAB-4D74-9ED2-35B8B494121C}">
      <formula1>$F$19</formula1>
    </dataValidation>
    <dataValidation type="whole" operator="lessThanOrEqual" allowBlank="1" showInputMessage="1" showErrorMessage="1" error="各月の供給力の最大値以下の整数値で入力してください" sqref="G22" xr:uid="{F8BBE2A6-1094-4461-9785-CAA1A61F671A}">
      <formula1>$G$19</formula1>
    </dataValidation>
    <dataValidation type="whole" operator="lessThanOrEqual" allowBlank="1" showInputMessage="1" showErrorMessage="1" error="各月の供給力の最大値以下の整数値で入力してください" sqref="H22" xr:uid="{003B0C64-9842-4910-8067-86C856977143}">
      <formula1>$H$19</formula1>
    </dataValidation>
    <dataValidation type="whole" operator="lessThanOrEqual" allowBlank="1" showInputMessage="1" showErrorMessage="1" error="各月の供給力の最大値以下の整数値で入力してください" sqref="I22" xr:uid="{EF125437-81C7-41A9-B0A0-0DB49EBA24A5}">
      <formula1>$I$19</formula1>
    </dataValidation>
    <dataValidation type="whole" operator="lessThanOrEqual" allowBlank="1" showInputMessage="1" showErrorMessage="1" error="各月の供給力の最大値以下の整数値で入力してください" sqref="J22" xr:uid="{0D048F17-66CA-4274-BE97-8CF9E3EA8423}">
      <formula1>$J$19</formula1>
    </dataValidation>
    <dataValidation type="whole" operator="lessThanOrEqual" allowBlank="1" showInputMessage="1" showErrorMessage="1" error="各月の供給力の最大値以下の整数値で入力してください" sqref="K22" xr:uid="{560808FA-A274-425E-BADC-AC7E3F322ADC}">
      <formula1>$K$19</formula1>
    </dataValidation>
    <dataValidation type="whole" operator="lessThanOrEqual" allowBlank="1" showInputMessage="1" showErrorMessage="1" error="各月の供給力の最大値以下の整数値で入力してください" sqref="L22" xr:uid="{FB32503A-BCA3-4B81-A622-3A55F96A2B87}">
      <formula1>$L$19</formula1>
    </dataValidation>
    <dataValidation type="whole" operator="lessThanOrEqual" allowBlank="1" showInputMessage="1" showErrorMessage="1" error="各月の供給力の最大値以下の整数値で入力してください" sqref="M22" xr:uid="{62CA1844-A66F-4B42-95E3-68E01D051DE9}">
      <formula1>$M$19</formula1>
    </dataValidation>
    <dataValidation type="whole" operator="lessThanOrEqual" allowBlank="1" showInputMessage="1" showErrorMessage="1" error="各月の供給力の最大値以下の整数値で入力してください" sqref="N22" xr:uid="{049BBA50-2613-48EB-9D7F-D222C1A9E252}">
      <formula1>$N$19</formula1>
    </dataValidation>
    <dataValidation type="whole" operator="lessThanOrEqual" allowBlank="1" showInputMessage="1" showErrorMessage="1" error="各月の供給力の最大値以下の整数値で入力してください" sqref="O22" xr:uid="{0E6F5B76-F701-43ED-9DFD-7CE4A877C41D}">
      <formula1>$O$19</formula1>
    </dataValidation>
    <dataValidation type="whole" operator="lessThanOrEqual" allowBlank="1" showInputMessage="1" showErrorMessage="1" error="設備容量以下の整数値で入力してください" sqref="E19:P19" xr:uid="{00000000-0002-0000-0100-000001000000}">
      <formula1>$E$17</formula1>
    </dataValidation>
  </dataValidations>
  <pageMargins left="0.11811023622047245" right="0.11811023622047245" top="0.35433070866141736" bottom="0.35433070866141736"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リスト!$C$5:$C$21</xm:f>
          </x14:formula1>
          <xm:sqref>E15:P15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P93"/>
  <sheetViews>
    <sheetView topLeftCell="A19" zoomScale="85" zoomScaleNormal="85" workbookViewId="0">
      <selection activeCell="G30" sqref="G30"/>
    </sheetView>
  </sheetViews>
  <sheetFormatPr defaultColWidth="9" defaultRowHeight="15" x14ac:dyDescent="0.3"/>
  <cols>
    <col min="1" max="1" width="24.109375" style="1" bestFit="1" customWidth="1"/>
    <col min="2" max="2" width="10.6640625" style="1" customWidth="1"/>
    <col min="3" max="3" width="9.77734375" style="1" customWidth="1"/>
    <col min="4" max="4" width="13.33203125" style="1" bestFit="1" customWidth="1"/>
    <col min="5"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6" x14ac:dyDescent="0.3">
      <c r="J1" s="10" t="s">
        <v>37</v>
      </c>
      <c r="L1" s="7"/>
      <c r="M1" s="9" t="s">
        <v>27</v>
      </c>
      <c r="P1" s="1" t="s">
        <v>102</v>
      </c>
    </row>
    <row r="2" spans="1:16" x14ac:dyDescent="0.3">
      <c r="B2" s="11" t="s">
        <v>28</v>
      </c>
      <c r="C2" s="11" t="s">
        <v>29</v>
      </c>
      <c r="D2" s="11" t="s">
        <v>30</v>
      </c>
      <c r="E2" s="11" t="s">
        <v>31</v>
      </c>
      <c r="F2" s="11" t="s">
        <v>32</v>
      </c>
      <c r="G2" s="11" t="s">
        <v>33</v>
      </c>
      <c r="H2" s="11" t="s">
        <v>34</v>
      </c>
      <c r="I2" s="11" t="s">
        <v>35</v>
      </c>
      <c r="J2" s="11" t="s">
        <v>36</v>
      </c>
      <c r="P2" s="1" t="s">
        <v>105</v>
      </c>
    </row>
    <row r="3" spans="1:16" x14ac:dyDescent="0.3">
      <c r="A3" s="1" t="s">
        <v>94</v>
      </c>
      <c r="P3" s="1" t="s">
        <v>103</v>
      </c>
    </row>
    <row r="4" spans="1:16" x14ac:dyDescent="0.3">
      <c r="A4" s="10" t="s">
        <v>12</v>
      </c>
      <c r="B4" s="40">
        <v>4730.6208550782821</v>
      </c>
      <c r="C4" s="40">
        <v>11661.199433115416</v>
      </c>
      <c r="D4" s="40">
        <v>41245.61530691394</v>
      </c>
      <c r="E4" s="40">
        <v>18582.035492957744</v>
      </c>
      <c r="F4" s="40">
        <v>4647.4253189823876</v>
      </c>
      <c r="G4" s="40">
        <v>18187.937185104052</v>
      </c>
      <c r="H4" s="40">
        <v>7633.4257824771967</v>
      </c>
      <c r="I4" s="40">
        <v>3836.9040080971658</v>
      </c>
      <c r="J4" s="40">
        <v>12401.453801830394</v>
      </c>
    </row>
    <row r="5" spans="1:16" x14ac:dyDescent="0.3">
      <c r="A5" s="10" t="s">
        <v>13</v>
      </c>
      <c r="B5" s="40">
        <v>4298.7080810919306</v>
      </c>
      <c r="C5" s="40">
        <v>10837.007450910263</v>
      </c>
      <c r="D5" s="40">
        <v>39351.826052342774</v>
      </c>
      <c r="E5" s="40">
        <v>18772.884084507041</v>
      </c>
      <c r="F5" s="40">
        <v>4331.6301330724073</v>
      </c>
      <c r="G5" s="40">
        <v>18373.016703176341</v>
      </c>
      <c r="H5" s="40">
        <v>7544.427413788153</v>
      </c>
      <c r="I5" s="40">
        <v>3825.7462348178137</v>
      </c>
      <c r="J5" s="40">
        <v>12587.866200031533</v>
      </c>
      <c r="P5" s="1" t="s">
        <v>104</v>
      </c>
    </row>
    <row r="6" spans="1:16" x14ac:dyDescent="0.3">
      <c r="A6" s="10" t="s">
        <v>14</v>
      </c>
      <c r="B6" s="40">
        <v>4274.7184825371332</v>
      </c>
      <c r="C6" s="40">
        <v>11731.162688018527</v>
      </c>
      <c r="D6" s="40">
        <v>44945.265332731906</v>
      </c>
      <c r="E6" s="40">
        <v>20540.685774647889</v>
      </c>
      <c r="F6" s="40">
        <v>4784.4775694716245</v>
      </c>
      <c r="G6" s="40">
        <v>21043.251193866374</v>
      </c>
      <c r="H6" s="40">
        <v>8280.3301202419589</v>
      </c>
      <c r="I6" s="40">
        <v>4372.2871255060727</v>
      </c>
      <c r="J6" s="40">
        <v>14320.519117973359</v>
      </c>
      <c r="P6" s="1" t="s">
        <v>106</v>
      </c>
    </row>
    <row r="7" spans="1:16" x14ac:dyDescent="0.3">
      <c r="A7" s="10" t="s">
        <v>15</v>
      </c>
      <c r="B7" s="40">
        <v>4858.2626435952898</v>
      </c>
      <c r="C7" s="40">
        <v>14024.512179206346</v>
      </c>
      <c r="D7" s="40">
        <v>57506.830910157922</v>
      </c>
      <c r="E7" s="40">
        <v>24960.2</v>
      </c>
      <c r="F7" s="40">
        <v>5839.5990000000002</v>
      </c>
      <c r="G7" s="40">
        <v>27108.210000000003</v>
      </c>
      <c r="H7" s="40">
        <v>10531.053</v>
      </c>
      <c r="I7" s="40">
        <v>5509.97</v>
      </c>
      <c r="J7" s="40">
        <v>18336.038</v>
      </c>
    </row>
    <row r="8" spans="1:16" x14ac:dyDescent="0.3">
      <c r="A8" s="10" t="s">
        <v>16</v>
      </c>
      <c r="B8" s="40">
        <v>4990.1900000000005</v>
      </c>
      <c r="C8" s="40">
        <v>14404.82</v>
      </c>
      <c r="D8" s="40">
        <v>57504.579999999994</v>
      </c>
      <c r="E8" s="40">
        <v>24960.2</v>
      </c>
      <c r="F8" s="40">
        <v>5839.5990000000002</v>
      </c>
      <c r="G8" s="40">
        <v>27108.210000000003</v>
      </c>
      <c r="H8" s="40">
        <v>10531.053</v>
      </c>
      <c r="I8" s="40">
        <v>5509.97</v>
      </c>
      <c r="J8" s="40">
        <v>18336.038</v>
      </c>
    </row>
    <row r="9" spans="1:16" x14ac:dyDescent="0.3">
      <c r="A9" s="10" t="s">
        <v>17</v>
      </c>
      <c r="B9" s="40">
        <v>4678.376248497957</v>
      </c>
      <c r="C9" s="40">
        <v>12960.544171105321</v>
      </c>
      <c r="D9" s="40">
        <v>48843.978396830418</v>
      </c>
      <c r="E9" s="40">
        <v>23523.861126760563</v>
      </c>
      <c r="F9" s="40">
        <v>5202.5426372451966</v>
      </c>
      <c r="G9" s="40">
        <v>23164.206473165388</v>
      </c>
      <c r="H9" s="40">
        <v>9406.7975024262778</v>
      </c>
      <c r="I9" s="40">
        <v>4818.4380566801619</v>
      </c>
      <c r="J9" s="40">
        <v>15811.354236702995</v>
      </c>
    </row>
    <row r="10" spans="1:16" x14ac:dyDescent="0.3">
      <c r="A10" s="10" t="s">
        <v>18</v>
      </c>
      <c r="B10" s="40">
        <v>4705.4212765957445</v>
      </c>
      <c r="C10" s="40">
        <v>11474.00183178447</v>
      </c>
      <c r="D10" s="40">
        <v>41232.139845966405</v>
      </c>
      <c r="E10" s="40">
        <v>19927.984507042253</v>
      </c>
      <c r="F10" s="40">
        <v>4498.4728727984339</v>
      </c>
      <c r="G10" s="40">
        <v>18908.447447973715</v>
      </c>
      <c r="H10" s="40">
        <v>7876.7471211129296</v>
      </c>
      <c r="I10" s="40">
        <v>4037.6739271255065</v>
      </c>
      <c r="J10" s="40">
        <v>13478.920938344123</v>
      </c>
    </row>
    <row r="11" spans="1:16" x14ac:dyDescent="0.3">
      <c r="A11" s="10" t="s">
        <v>19</v>
      </c>
      <c r="B11" s="40">
        <v>5388.0798554797275</v>
      </c>
      <c r="C11" s="40">
        <v>12862.884230541467</v>
      </c>
      <c r="D11" s="40">
        <v>42933.709788452594</v>
      </c>
      <c r="E11" s="40">
        <v>19546.297323943661</v>
      </c>
      <c r="F11" s="40">
        <v>4927.4699178082192</v>
      </c>
      <c r="G11" s="40">
        <v>19215.253493975903</v>
      </c>
      <c r="H11" s="40">
        <v>8609.8219744259732</v>
      </c>
      <c r="I11" s="40">
        <v>4126.9061133603236</v>
      </c>
      <c r="J11" s="40">
        <v>13782.435963936248</v>
      </c>
    </row>
    <row r="12" spans="1:16" x14ac:dyDescent="0.3">
      <c r="A12" s="10" t="s">
        <v>20</v>
      </c>
      <c r="B12" s="40">
        <v>5796.0030309112808</v>
      </c>
      <c r="C12" s="40">
        <v>14408.422049690715</v>
      </c>
      <c r="D12" s="40">
        <v>47420.719322482837</v>
      </c>
      <c r="E12" s="40">
        <v>22167.87323943662</v>
      </c>
      <c r="F12" s="40">
        <v>5636.6425636007825</v>
      </c>
      <c r="G12" s="40">
        <v>23420.548105147864</v>
      </c>
      <c r="H12" s="40">
        <v>10350.93537276634</v>
      </c>
      <c r="I12" s="40">
        <v>5141.8934817813761</v>
      </c>
      <c r="J12" s="40">
        <v>17320.580575733864</v>
      </c>
    </row>
    <row r="13" spans="1:16" x14ac:dyDescent="0.3">
      <c r="A13" s="10" t="s">
        <v>21</v>
      </c>
      <c r="B13" s="40">
        <v>5977.16</v>
      </c>
      <c r="C13" s="40">
        <v>15104.856</v>
      </c>
      <c r="D13" s="40">
        <v>50938.213634065585</v>
      </c>
      <c r="E13" s="40">
        <v>23523.861126760563</v>
      </c>
      <c r="F13" s="40">
        <v>6089.48</v>
      </c>
      <c r="G13" s="40">
        <v>24891.255345016427</v>
      </c>
      <c r="H13" s="40">
        <v>10460.698660990993</v>
      </c>
      <c r="I13" s="40">
        <v>5141.8934817813761</v>
      </c>
      <c r="J13" s="40">
        <v>17526.029404614837</v>
      </c>
    </row>
    <row r="14" spans="1:16" x14ac:dyDescent="0.3">
      <c r="A14" s="10" t="s">
        <v>22</v>
      </c>
      <c r="B14" s="40">
        <v>5929.1708028904059</v>
      </c>
      <c r="C14" s="40">
        <v>14864.192082026326</v>
      </c>
      <c r="D14" s="40">
        <v>50940.242552779899</v>
      </c>
      <c r="E14" s="40">
        <v>23523.861126760563</v>
      </c>
      <c r="F14" s="40">
        <v>6089.48</v>
      </c>
      <c r="G14" s="40">
        <v>24891.255345016427</v>
      </c>
      <c r="H14" s="40">
        <v>10460.698660990993</v>
      </c>
      <c r="I14" s="40">
        <v>5141.8934817813761</v>
      </c>
      <c r="J14" s="40">
        <v>17526.029404614837</v>
      </c>
    </row>
    <row r="15" spans="1:16" x14ac:dyDescent="0.3">
      <c r="A15" s="10" t="s">
        <v>23</v>
      </c>
      <c r="B15" s="40">
        <v>5413.2794339622642</v>
      </c>
      <c r="C15" s="40">
        <v>13504.852988742634</v>
      </c>
      <c r="D15" s="40">
        <v>46397.938230576066</v>
      </c>
      <c r="E15" s="40">
        <v>20831.973098591548</v>
      </c>
      <c r="F15" s="40">
        <v>5439.8983326810176</v>
      </c>
      <c r="G15" s="40">
        <v>21278.805125958377</v>
      </c>
      <c r="H15" s="40">
        <v>9193.1186217685499</v>
      </c>
      <c r="I15" s="40">
        <v>4506.1304048582997</v>
      </c>
      <c r="J15" s="40">
        <v>14837.045139024798</v>
      </c>
    </row>
    <row r="16" spans="1:16" x14ac:dyDescent="0.3">
      <c r="B16" s="2"/>
      <c r="C16" s="2"/>
      <c r="D16" s="2"/>
      <c r="E16" s="2"/>
      <c r="F16" s="2"/>
      <c r="G16" s="2"/>
      <c r="H16" s="2"/>
      <c r="I16" s="2"/>
      <c r="J16" s="2"/>
      <c r="K16" s="2"/>
    </row>
    <row r="17" spans="1:12" x14ac:dyDescent="0.3">
      <c r="A17" s="1" t="s">
        <v>38</v>
      </c>
      <c r="B17" s="35">
        <v>152334.98417664724</v>
      </c>
      <c r="C17" s="2"/>
      <c r="D17" s="2"/>
      <c r="E17" s="2"/>
      <c r="F17" s="2"/>
      <c r="G17" s="2"/>
      <c r="H17" s="2"/>
      <c r="I17" s="2"/>
      <c r="J17" s="2"/>
      <c r="K17" s="2"/>
    </row>
    <row r="18" spans="1:12" x14ac:dyDescent="0.3">
      <c r="L18" s="12"/>
    </row>
    <row r="19" spans="1:12" x14ac:dyDescent="0.3">
      <c r="A19" s="1" t="s">
        <v>95</v>
      </c>
    </row>
    <row r="20" spans="1:12" x14ac:dyDescent="0.3">
      <c r="A20" s="10" t="s">
        <v>12</v>
      </c>
      <c r="B20" s="40">
        <v>791.13362624968954</v>
      </c>
      <c r="C20" s="40">
        <v>3868.8244409633389</v>
      </c>
      <c r="D20" s="40">
        <v>2669.7381753264626</v>
      </c>
      <c r="E20" s="40">
        <v>2182.7050889907855</v>
      </c>
      <c r="F20" s="40">
        <v>1140.0798911490222</v>
      </c>
      <c r="G20" s="40">
        <v>2067.1910408215026</v>
      </c>
      <c r="H20" s="40">
        <v>918.50380475966904</v>
      </c>
      <c r="I20" s="40">
        <v>703.74982922666402</v>
      </c>
      <c r="J20" s="40">
        <v>820.78410251288767</v>
      </c>
    </row>
    <row r="21" spans="1:12" x14ac:dyDescent="0.3">
      <c r="A21" s="10" t="s">
        <v>13</v>
      </c>
      <c r="B21" s="40">
        <v>970.10280361143077</v>
      </c>
      <c r="C21" s="40">
        <v>3847.4931949435804</v>
      </c>
      <c r="D21" s="40">
        <v>4331.9265721120628</v>
      </c>
      <c r="E21" s="40">
        <v>2944.5754814470438</v>
      </c>
      <c r="F21" s="40">
        <v>1256.3835667124599</v>
      </c>
      <c r="G21" s="40">
        <v>2796.6209397074899</v>
      </c>
      <c r="H21" s="40">
        <v>1550.0485343727046</v>
      </c>
      <c r="I21" s="40">
        <v>1043.9416725951255</v>
      </c>
      <c r="J21" s="40">
        <v>1444.5872344981242</v>
      </c>
    </row>
    <row r="22" spans="1:12" x14ac:dyDescent="0.3">
      <c r="A22" s="10" t="s">
        <v>14</v>
      </c>
      <c r="B22" s="40">
        <v>859.96408949795159</v>
      </c>
      <c r="C22" s="40">
        <v>3551.5201535200295</v>
      </c>
      <c r="D22" s="40">
        <v>5076.7122798797982</v>
      </c>
      <c r="E22" s="40">
        <v>3369.8500124977672</v>
      </c>
      <c r="F22" s="40">
        <v>1095.7560232432525</v>
      </c>
      <c r="G22" s="40">
        <v>2925.2128733284399</v>
      </c>
      <c r="H22" s="40">
        <v>1576.8214177214095</v>
      </c>
      <c r="I22" s="40">
        <v>1054.8164332206079</v>
      </c>
      <c r="J22" s="40">
        <v>1948.9267170907469</v>
      </c>
    </row>
    <row r="23" spans="1:12" x14ac:dyDescent="0.3">
      <c r="A23" s="10" t="s">
        <v>15</v>
      </c>
      <c r="B23" s="40">
        <v>694.23494100944993</v>
      </c>
      <c r="C23" s="40">
        <v>3391.6473843980239</v>
      </c>
      <c r="D23" s="40">
        <v>6124.7065120902771</v>
      </c>
      <c r="E23" s="40">
        <v>3925.4612355713034</v>
      </c>
      <c r="F23" s="40">
        <v>1146.5258670080493</v>
      </c>
      <c r="G23" s="40">
        <v>3364.9235833460152</v>
      </c>
      <c r="H23" s="40">
        <v>2338.3354084839202</v>
      </c>
      <c r="I23" s="40">
        <v>1373.9697527949429</v>
      </c>
      <c r="J23" s="40">
        <v>2154.9453152979891</v>
      </c>
    </row>
    <row r="24" spans="1:12" x14ac:dyDescent="0.3">
      <c r="A24" s="10" t="s">
        <v>16</v>
      </c>
      <c r="B24" s="40">
        <v>696.66617837624665</v>
      </c>
      <c r="C24" s="40">
        <v>3754.3620813376947</v>
      </c>
      <c r="D24" s="40">
        <v>6422.5406317421657</v>
      </c>
      <c r="E24" s="40">
        <v>3766.6621020575703</v>
      </c>
      <c r="F24" s="40">
        <v>1010.6783582943538</v>
      </c>
      <c r="G24" s="40">
        <v>3146.2434087469401</v>
      </c>
      <c r="H24" s="40">
        <v>2167.1126800610486</v>
      </c>
      <c r="I24" s="40">
        <v>1391.8361547985016</v>
      </c>
      <c r="J24" s="40">
        <v>2160.3084045854539</v>
      </c>
    </row>
    <row r="25" spans="1:12" x14ac:dyDescent="0.3">
      <c r="A25" s="10" t="s">
        <v>17</v>
      </c>
      <c r="B25" s="40">
        <v>639.67534535931418</v>
      </c>
      <c r="C25" s="40">
        <v>3048.0166065289909</v>
      </c>
      <c r="D25" s="40">
        <v>4766.9044562314166</v>
      </c>
      <c r="E25" s="40">
        <v>2938.7506918264453</v>
      </c>
      <c r="F25" s="40">
        <v>851.09526196665252</v>
      </c>
      <c r="G25" s="40">
        <v>2454.5536583305793</v>
      </c>
      <c r="H25" s="40">
        <v>1510.5250009102883</v>
      </c>
      <c r="I25" s="40">
        <v>1073.0942742345273</v>
      </c>
      <c r="J25" s="40">
        <v>1742.5947046117776</v>
      </c>
    </row>
    <row r="26" spans="1:12" x14ac:dyDescent="0.3">
      <c r="A26" s="10" t="s">
        <v>18</v>
      </c>
      <c r="B26" s="40">
        <v>586.20585692656005</v>
      </c>
      <c r="C26" s="40">
        <v>2527.6461030179189</v>
      </c>
      <c r="D26" s="40">
        <v>2909.5206198866381</v>
      </c>
      <c r="E26" s="40">
        <v>2248.5412475700305</v>
      </c>
      <c r="F26" s="40">
        <v>667.84869937094027</v>
      </c>
      <c r="G26" s="40">
        <v>1839.4806822369092</v>
      </c>
      <c r="H26" s="40">
        <v>1132.5670401762497</v>
      </c>
      <c r="I26" s="40">
        <v>841.06776615365743</v>
      </c>
      <c r="J26" s="40">
        <v>1337.6619846611031</v>
      </c>
    </row>
    <row r="27" spans="1:12" x14ac:dyDescent="0.3">
      <c r="A27" s="10" t="s">
        <v>19</v>
      </c>
      <c r="B27" s="40">
        <v>672.6098937286381</v>
      </c>
      <c r="C27" s="40">
        <v>2560.8211033889493</v>
      </c>
      <c r="D27" s="40">
        <v>1610.7634139296194</v>
      </c>
      <c r="E27" s="40">
        <v>977.01233357646709</v>
      </c>
      <c r="F27" s="40">
        <v>615.07638121872594</v>
      </c>
      <c r="G27" s="40">
        <v>1012.4267105406259</v>
      </c>
      <c r="H27" s="40">
        <v>335.34078523887717</v>
      </c>
      <c r="I27" s="40">
        <v>416.93484695741398</v>
      </c>
      <c r="J27" s="40">
        <v>649.38453142069227</v>
      </c>
    </row>
    <row r="28" spans="1:12" x14ac:dyDescent="0.3">
      <c r="A28" s="10" t="s">
        <v>20</v>
      </c>
      <c r="B28" s="40">
        <v>716.55153238891558</v>
      </c>
      <c r="C28" s="40">
        <v>3256.7928366350825</v>
      </c>
      <c r="D28" s="40">
        <v>1573.050244644304</v>
      </c>
      <c r="E28" s="40">
        <v>1600.0805021838714</v>
      </c>
      <c r="F28" s="40">
        <v>763.17828156086466</v>
      </c>
      <c r="G28" s="40">
        <v>1477.6584481993386</v>
      </c>
      <c r="H28" s="40">
        <v>769.16128423692817</v>
      </c>
      <c r="I28" s="40">
        <v>655.29507493752021</v>
      </c>
      <c r="J28" s="40">
        <v>904.81179521316164</v>
      </c>
    </row>
    <row r="29" spans="1:12" x14ac:dyDescent="0.3">
      <c r="A29" s="10" t="s">
        <v>21</v>
      </c>
      <c r="B29" s="40">
        <v>574.82000684908394</v>
      </c>
      <c r="C29" s="40">
        <v>3344.2612034463746</v>
      </c>
      <c r="D29" s="40">
        <v>1945.662817931227</v>
      </c>
      <c r="E29" s="40">
        <v>1620.8435635116514</v>
      </c>
      <c r="F29" s="40">
        <v>609.90841550807295</v>
      </c>
      <c r="G29" s="40">
        <v>1433.309063609624</v>
      </c>
      <c r="H29" s="40">
        <v>885.6596232412478</v>
      </c>
      <c r="I29" s="40">
        <v>658.20128482631253</v>
      </c>
      <c r="J29" s="40">
        <v>1046.8340210764054</v>
      </c>
    </row>
    <row r="30" spans="1:12" x14ac:dyDescent="0.3">
      <c r="A30" s="10" t="s">
        <v>22</v>
      </c>
      <c r="B30" s="40">
        <v>680.79938910485168</v>
      </c>
      <c r="C30" s="40">
        <v>3522.6009340905398</v>
      </c>
      <c r="D30" s="40">
        <v>1379.403318258318</v>
      </c>
      <c r="E30" s="40">
        <v>1135.5171796358811</v>
      </c>
      <c r="F30" s="40">
        <v>602.9432154829808</v>
      </c>
      <c r="G30" s="40">
        <v>1362.656531808017</v>
      </c>
      <c r="H30" s="40">
        <v>710.71629319736144</v>
      </c>
      <c r="I30" s="40">
        <v>631.25188090624317</v>
      </c>
      <c r="J30" s="40">
        <v>858.59125751581701</v>
      </c>
    </row>
    <row r="31" spans="1:12" x14ac:dyDescent="0.3">
      <c r="A31" s="10" t="s">
        <v>23</v>
      </c>
      <c r="B31" s="40">
        <v>621.29109401500693</v>
      </c>
      <c r="C31" s="40">
        <v>3239.771253990863</v>
      </c>
      <c r="D31" s="40">
        <v>1802.3314197045672</v>
      </c>
      <c r="E31" s="40">
        <v>1419.1809730502273</v>
      </c>
      <c r="F31" s="40">
        <v>810.01526408254017</v>
      </c>
      <c r="G31" s="40">
        <v>1535.7254333346257</v>
      </c>
      <c r="H31" s="40">
        <v>825.95167770168973</v>
      </c>
      <c r="I31" s="40">
        <v>706.47370732326999</v>
      </c>
      <c r="J31" s="40">
        <v>961.56917679719322</v>
      </c>
    </row>
    <row r="32" spans="1:12" x14ac:dyDescent="0.3">
      <c r="B32" s="10"/>
      <c r="C32" s="10"/>
      <c r="D32" s="10"/>
      <c r="E32" s="10"/>
      <c r="F32" s="10"/>
      <c r="G32" s="10"/>
      <c r="H32" s="10"/>
      <c r="I32" s="10"/>
      <c r="J32" s="10"/>
    </row>
    <row r="33" spans="1:12" x14ac:dyDescent="0.3">
      <c r="A33" s="1" t="s">
        <v>96</v>
      </c>
    </row>
    <row r="34" spans="1:12" x14ac:dyDescent="0.3">
      <c r="A34" s="10" t="s">
        <v>12</v>
      </c>
      <c r="B34" s="41">
        <f>B4-B20</f>
        <v>3939.4872288285924</v>
      </c>
      <c r="C34" s="41">
        <f t="shared" ref="C34:J34" si="0">C4-C20</f>
        <v>7792.3749921520775</v>
      </c>
      <c r="D34" s="41">
        <f t="shared" si="0"/>
        <v>38575.877131587476</v>
      </c>
      <c r="E34" s="41">
        <f t="shared" si="0"/>
        <v>16399.33040396696</v>
      </c>
      <c r="F34" s="41">
        <f t="shared" si="0"/>
        <v>3507.3454278333656</v>
      </c>
      <c r="G34" s="41">
        <f t="shared" si="0"/>
        <v>16120.74614428255</v>
      </c>
      <c r="H34" s="41">
        <f t="shared" si="0"/>
        <v>6714.9219777175276</v>
      </c>
      <c r="I34" s="41">
        <f t="shared" si="0"/>
        <v>3133.1541788705017</v>
      </c>
      <c r="J34" s="41">
        <f t="shared" si="0"/>
        <v>11580.669699317506</v>
      </c>
      <c r="L34" s="14"/>
    </row>
    <row r="35" spans="1:12" x14ac:dyDescent="0.3">
      <c r="A35" s="10" t="s">
        <v>13</v>
      </c>
      <c r="B35" s="41">
        <f t="shared" ref="B35:J35" si="1">B5-B21</f>
        <v>3328.6052774804998</v>
      </c>
      <c r="C35" s="41">
        <f t="shared" si="1"/>
        <v>6989.5142559666829</v>
      </c>
      <c r="D35" s="41">
        <f t="shared" si="1"/>
        <v>35019.899480230713</v>
      </c>
      <c r="E35" s="41">
        <f t="shared" si="1"/>
        <v>15828.308603059997</v>
      </c>
      <c r="F35" s="41">
        <f t="shared" si="1"/>
        <v>3075.2465663599473</v>
      </c>
      <c r="G35" s="41">
        <f t="shared" si="1"/>
        <v>15576.395763468852</v>
      </c>
      <c r="H35" s="41">
        <f t="shared" si="1"/>
        <v>5994.378879415448</v>
      </c>
      <c r="I35" s="41">
        <f t="shared" si="1"/>
        <v>2781.8045622226882</v>
      </c>
      <c r="J35" s="41">
        <f t="shared" si="1"/>
        <v>11143.278965533409</v>
      </c>
      <c r="L35" s="14"/>
    </row>
    <row r="36" spans="1:12" x14ac:dyDescent="0.3">
      <c r="A36" s="10" t="s">
        <v>14</v>
      </c>
      <c r="B36" s="41">
        <f t="shared" ref="B36:J36" si="2">B6-B22</f>
        <v>3414.7543930391817</v>
      </c>
      <c r="C36" s="41">
        <f t="shared" si="2"/>
        <v>8179.6425344984973</v>
      </c>
      <c r="D36" s="41">
        <f t="shared" si="2"/>
        <v>39868.553052852105</v>
      </c>
      <c r="E36" s="41">
        <f t="shared" si="2"/>
        <v>17170.83576215012</v>
      </c>
      <c r="F36" s="41">
        <f t="shared" si="2"/>
        <v>3688.7215462283721</v>
      </c>
      <c r="G36" s="41">
        <f t="shared" si="2"/>
        <v>18118.038320537933</v>
      </c>
      <c r="H36" s="41">
        <f t="shared" si="2"/>
        <v>6703.5087025205494</v>
      </c>
      <c r="I36" s="41">
        <f t="shared" si="2"/>
        <v>3317.4706922854648</v>
      </c>
      <c r="J36" s="41">
        <f t="shared" si="2"/>
        <v>12371.592400882611</v>
      </c>
      <c r="L36" s="14"/>
    </row>
    <row r="37" spans="1:12" x14ac:dyDescent="0.3">
      <c r="A37" s="10" t="s">
        <v>15</v>
      </c>
      <c r="B37" s="41">
        <f t="shared" ref="B37:J37" si="3">B7-B23</f>
        <v>4164.0277025858395</v>
      </c>
      <c r="C37" s="41">
        <f t="shared" si="3"/>
        <v>10632.864794808322</v>
      </c>
      <c r="D37" s="41">
        <f t="shared" si="3"/>
        <v>51382.124398067645</v>
      </c>
      <c r="E37" s="41">
        <f t="shared" si="3"/>
        <v>21034.738764428697</v>
      </c>
      <c r="F37" s="41">
        <f t="shared" si="3"/>
        <v>4693.0731329919508</v>
      </c>
      <c r="G37" s="41">
        <f t="shared" si="3"/>
        <v>23743.286416653988</v>
      </c>
      <c r="H37" s="41">
        <f t="shared" si="3"/>
        <v>8192.7175915160806</v>
      </c>
      <c r="I37" s="41">
        <f t="shared" si="3"/>
        <v>4136.0002472050573</v>
      </c>
      <c r="J37" s="41">
        <f t="shared" si="3"/>
        <v>16181.092684702011</v>
      </c>
      <c r="L37" s="14"/>
    </row>
    <row r="38" spans="1:12" x14ac:dyDescent="0.3">
      <c r="A38" s="10" t="s">
        <v>16</v>
      </c>
      <c r="B38" s="41">
        <f t="shared" ref="B38:J38" si="4">B8-B24</f>
        <v>4293.523821623754</v>
      </c>
      <c r="C38" s="41">
        <f t="shared" si="4"/>
        <v>10650.457918662305</v>
      </c>
      <c r="D38" s="41">
        <f t="shared" si="4"/>
        <v>51082.039368257829</v>
      </c>
      <c r="E38" s="41">
        <f t="shared" si="4"/>
        <v>21193.537897942431</v>
      </c>
      <c r="F38" s="41">
        <f t="shared" si="4"/>
        <v>4828.9206417056466</v>
      </c>
      <c r="G38" s="41">
        <f t="shared" si="4"/>
        <v>23961.966591253062</v>
      </c>
      <c r="H38" s="41">
        <f t="shared" si="4"/>
        <v>8363.9403199389508</v>
      </c>
      <c r="I38" s="41">
        <f t="shared" si="4"/>
        <v>4118.1338452014988</v>
      </c>
      <c r="J38" s="41">
        <f t="shared" si="4"/>
        <v>16175.729595414547</v>
      </c>
      <c r="L38" s="14"/>
    </row>
    <row r="39" spans="1:12" x14ac:dyDescent="0.3">
      <c r="A39" s="10" t="s">
        <v>17</v>
      </c>
      <c r="B39" s="41">
        <f t="shared" ref="B39:J39" si="5">B9-B25</f>
        <v>4038.7009031386428</v>
      </c>
      <c r="C39" s="41">
        <f t="shared" si="5"/>
        <v>9912.5275645763304</v>
      </c>
      <c r="D39" s="41">
        <f t="shared" si="5"/>
        <v>44077.073940599003</v>
      </c>
      <c r="E39" s="41">
        <f t="shared" si="5"/>
        <v>20585.110434934119</v>
      </c>
      <c r="F39" s="41">
        <f t="shared" si="5"/>
        <v>4351.4473752785443</v>
      </c>
      <c r="G39" s="41">
        <f t="shared" si="5"/>
        <v>20709.652814834808</v>
      </c>
      <c r="H39" s="41">
        <f t="shared" si="5"/>
        <v>7896.2725015159895</v>
      </c>
      <c r="I39" s="41">
        <f t="shared" si="5"/>
        <v>3745.3437824456346</v>
      </c>
      <c r="J39" s="41">
        <f t="shared" si="5"/>
        <v>14068.759532091217</v>
      </c>
      <c r="L39" s="14"/>
    </row>
    <row r="40" spans="1:12" x14ac:dyDescent="0.3">
      <c r="A40" s="10" t="s">
        <v>18</v>
      </c>
      <c r="B40" s="41">
        <f t="shared" ref="B40:J40" si="6">B10-B26</f>
        <v>4119.2154196691845</v>
      </c>
      <c r="C40" s="41">
        <f t="shared" si="6"/>
        <v>8946.3557287665499</v>
      </c>
      <c r="D40" s="41">
        <f t="shared" si="6"/>
        <v>38322.619226079769</v>
      </c>
      <c r="E40" s="41">
        <f t="shared" si="6"/>
        <v>17679.443259472224</v>
      </c>
      <c r="F40" s="41">
        <f t="shared" si="6"/>
        <v>3830.6241734274936</v>
      </c>
      <c r="G40" s="41">
        <f t="shared" si="6"/>
        <v>17068.966765736805</v>
      </c>
      <c r="H40" s="41">
        <f t="shared" si="6"/>
        <v>6744.1800809366796</v>
      </c>
      <c r="I40" s="41">
        <f t="shared" si="6"/>
        <v>3196.606160971849</v>
      </c>
      <c r="J40" s="41">
        <f t="shared" si="6"/>
        <v>12141.25895368302</v>
      </c>
      <c r="L40" s="14"/>
    </row>
    <row r="41" spans="1:12" x14ac:dyDescent="0.3">
      <c r="A41" s="10" t="s">
        <v>19</v>
      </c>
      <c r="B41" s="41">
        <f t="shared" ref="B41:J41" si="7">B11-B27</f>
        <v>4715.4699617510896</v>
      </c>
      <c r="C41" s="41">
        <f t="shared" si="7"/>
        <v>10302.063127152518</v>
      </c>
      <c r="D41" s="41">
        <f t="shared" si="7"/>
        <v>41322.946374522973</v>
      </c>
      <c r="E41" s="41">
        <f t="shared" si="7"/>
        <v>18569.284990367196</v>
      </c>
      <c r="F41" s="41">
        <f t="shared" si="7"/>
        <v>4312.3935365894931</v>
      </c>
      <c r="G41" s="41">
        <f t="shared" si="7"/>
        <v>18202.826783435277</v>
      </c>
      <c r="H41" s="41">
        <f t="shared" si="7"/>
        <v>8274.4811891870959</v>
      </c>
      <c r="I41" s="41">
        <f t="shared" si="7"/>
        <v>3709.9712664029098</v>
      </c>
      <c r="J41" s="41">
        <f t="shared" si="7"/>
        <v>13133.051432515556</v>
      </c>
      <c r="L41" s="14"/>
    </row>
    <row r="42" spans="1:12" x14ac:dyDescent="0.3">
      <c r="A42" s="10" t="s">
        <v>20</v>
      </c>
      <c r="B42" s="41">
        <f t="shared" ref="B42:J42" si="8">B12-B28</f>
        <v>5079.451498522365</v>
      </c>
      <c r="C42" s="41">
        <f t="shared" si="8"/>
        <v>11151.629213055632</v>
      </c>
      <c r="D42" s="41">
        <f t="shared" si="8"/>
        <v>45847.669077838531</v>
      </c>
      <c r="E42" s="41">
        <f t="shared" si="8"/>
        <v>20567.792737252748</v>
      </c>
      <c r="F42" s="41">
        <f t="shared" si="8"/>
        <v>4873.4642820399176</v>
      </c>
      <c r="G42" s="41">
        <f t="shared" si="8"/>
        <v>21942.889656948526</v>
      </c>
      <c r="H42" s="41">
        <f t="shared" si="8"/>
        <v>9581.7740885294115</v>
      </c>
      <c r="I42" s="41">
        <f t="shared" si="8"/>
        <v>4486.5984068438556</v>
      </c>
      <c r="J42" s="41">
        <f t="shared" si="8"/>
        <v>16415.768780520702</v>
      </c>
      <c r="L42" s="14"/>
    </row>
    <row r="43" spans="1:12" x14ac:dyDescent="0.3">
      <c r="A43" s="10" t="s">
        <v>21</v>
      </c>
      <c r="B43" s="41">
        <f t="shared" ref="B43:J43" si="9">B13-B29</f>
        <v>5402.3399931509157</v>
      </c>
      <c r="C43" s="41">
        <f t="shared" si="9"/>
        <v>11760.594796553625</v>
      </c>
      <c r="D43" s="41">
        <f t="shared" si="9"/>
        <v>48992.550816134361</v>
      </c>
      <c r="E43" s="41">
        <f t="shared" si="9"/>
        <v>21903.017563248912</v>
      </c>
      <c r="F43" s="41">
        <f t="shared" si="9"/>
        <v>5479.5715844919268</v>
      </c>
      <c r="G43" s="41">
        <f t="shared" si="9"/>
        <v>23457.946281406803</v>
      </c>
      <c r="H43" s="41">
        <f t="shared" si="9"/>
        <v>9575.0390377497442</v>
      </c>
      <c r="I43" s="41">
        <f t="shared" si="9"/>
        <v>4483.692196955064</v>
      </c>
      <c r="J43" s="41">
        <f t="shared" si="9"/>
        <v>16479.195383538434</v>
      </c>
      <c r="L43" s="14"/>
    </row>
    <row r="44" spans="1:12" x14ac:dyDescent="0.3">
      <c r="A44" s="10" t="s">
        <v>22</v>
      </c>
      <c r="B44" s="41">
        <f t="shared" ref="B44:J44" si="10">B14-B30</f>
        <v>5248.3714137855541</v>
      </c>
      <c r="C44" s="41">
        <f t="shared" si="10"/>
        <v>11341.591147935786</v>
      </c>
      <c r="D44" s="41">
        <f t="shared" si="10"/>
        <v>49560.839234521583</v>
      </c>
      <c r="E44" s="41">
        <f t="shared" si="10"/>
        <v>22388.343947124682</v>
      </c>
      <c r="F44" s="41">
        <f t="shared" si="10"/>
        <v>5486.5367845170185</v>
      </c>
      <c r="G44" s="41">
        <f t="shared" si="10"/>
        <v>23528.598813208409</v>
      </c>
      <c r="H44" s="41">
        <f t="shared" si="10"/>
        <v>9749.9823677936311</v>
      </c>
      <c r="I44" s="41">
        <f t="shared" si="10"/>
        <v>4510.641600875133</v>
      </c>
      <c r="J44" s="41">
        <f t="shared" si="10"/>
        <v>16667.438147099019</v>
      </c>
      <c r="L44" s="14"/>
    </row>
    <row r="45" spans="1:12" x14ac:dyDescent="0.3">
      <c r="A45" s="10" t="s">
        <v>23</v>
      </c>
      <c r="B45" s="41">
        <f t="shared" ref="B45:J45" si="11">B15-B31</f>
        <v>4791.9883399472574</v>
      </c>
      <c r="C45" s="41">
        <f t="shared" si="11"/>
        <v>10265.081734751771</v>
      </c>
      <c r="D45" s="41">
        <f t="shared" si="11"/>
        <v>44595.606810871497</v>
      </c>
      <c r="E45" s="41">
        <f t="shared" si="11"/>
        <v>19412.79212554132</v>
      </c>
      <c r="F45" s="41">
        <f t="shared" si="11"/>
        <v>4629.8830685984776</v>
      </c>
      <c r="G45" s="41">
        <f t="shared" si="11"/>
        <v>19743.079692623753</v>
      </c>
      <c r="H45" s="41">
        <f t="shared" si="11"/>
        <v>8367.1669440668593</v>
      </c>
      <c r="I45" s="41">
        <f t="shared" si="11"/>
        <v>3799.6566975350297</v>
      </c>
      <c r="J45" s="41">
        <f t="shared" si="11"/>
        <v>13875.475962227605</v>
      </c>
      <c r="L45" s="14"/>
    </row>
    <row r="46" spans="1:12" x14ac:dyDescent="0.3">
      <c r="L46" s="14"/>
    </row>
    <row r="47" spans="1:12" x14ac:dyDescent="0.3">
      <c r="A47" s="1" t="s">
        <v>97</v>
      </c>
      <c r="K47" s="2" t="s">
        <v>43</v>
      </c>
    </row>
    <row r="48" spans="1:12" x14ac:dyDescent="0.3">
      <c r="A48" s="10" t="s">
        <v>12</v>
      </c>
      <c r="B48" s="44">
        <f>IF(入力!$E$16=B$2,入力!$E$19/1000,0)</f>
        <v>0</v>
      </c>
      <c r="C48" s="44">
        <f>IF(入力!$E$16=C$2,入力!$E$19/1000,0)</f>
        <v>0</v>
      </c>
      <c r="D48" s="44">
        <f>IF(入力!$E$16=D$2,入力!$E$19/1000,0)</f>
        <v>0</v>
      </c>
      <c r="E48" s="44">
        <f>IF(入力!$E$16=E$2,入力!$E$19/1000,0)</f>
        <v>0</v>
      </c>
      <c r="F48" s="44">
        <f>IF(入力!$E$16=F$2,入力!$E$19/1000,0)</f>
        <v>0</v>
      </c>
      <c r="G48" s="44">
        <f>IF(入力!$E$16=G$2,入力!$E$19/1000,0)</f>
        <v>0</v>
      </c>
      <c r="H48" s="44">
        <f>IF(入力!$E$16=H$2,入力!$E$19/1000,0)</f>
        <v>0</v>
      </c>
      <c r="I48" s="44">
        <f>IF(入力!$E$16=I$2,入力!$E$19/1000,0)</f>
        <v>0</v>
      </c>
      <c r="J48" s="44">
        <f>IF(入力!$E$16=J$2,入力!$E$19/1000,0)</f>
        <v>0</v>
      </c>
      <c r="K48" s="48">
        <f>SUM(B48:J48)</f>
        <v>0</v>
      </c>
      <c r="L48" s="14"/>
    </row>
    <row r="49" spans="1:15" x14ac:dyDescent="0.3">
      <c r="A49" s="10" t="s">
        <v>13</v>
      </c>
      <c r="B49" s="44">
        <f>IF(入力!$E$16=B$2,入力!$F$19/1000,0)</f>
        <v>0</v>
      </c>
      <c r="C49" s="44">
        <f>IF(入力!$E$16=C$2,入力!$F$19/1000,0)</f>
        <v>0</v>
      </c>
      <c r="D49" s="44">
        <f>IF(入力!$E$16=D$2,入力!$F$19/1000,0)</f>
        <v>0</v>
      </c>
      <c r="E49" s="44">
        <f>IF(入力!$E$16=E$2,入力!$F$19/1000,0)</f>
        <v>0</v>
      </c>
      <c r="F49" s="44">
        <f>IF(入力!$E$16=F$2,入力!$F$19/1000,0)</f>
        <v>0</v>
      </c>
      <c r="G49" s="44">
        <f>IF(入力!$E$16=G$2,入力!$F$19/1000,0)</f>
        <v>0</v>
      </c>
      <c r="H49" s="44">
        <f>IF(入力!$E$16=H$2,入力!$F$19/1000,0)</f>
        <v>0</v>
      </c>
      <c r="I49" s="44">
        <f>IF(入力!$E$16=I$2,入力!$F$19/1000,0)</f>
        <v>0</v>
      </c>
      <c r="J49" s="44">
        <f>IF(入力!$E$16=J$2,入力!$F$19/1000,0)</f>
        <v>0</v>
      </c>
      <c r="K49" s="48">
        <f t="shared" ref="K49:K59" si="12">SUM(B49:J49)</f>
        <v>0</v>
      </c>
      <c r="L49" s="14"/>
    </row>
    <row r="50" spans="1:15" x14ac:dyDescent="0.3">
      <c r="A50" s="10" t="s">
        <v>14</v>
      </c>
      <c r="B50" s="44">
        <f>IF(入力!$E$16=B$2,入力!$G$19/1000,0)</f>
        <v>0</v>
      </c>
      <c r="C50" s="44">
        <f>IF(入力!$E$16=C$2,入力!$G$19/1000,0)</f>
        <v>0</v>
      </c>
      <c r="D50" s="44">
        <f>IF(入力!$E$16=D$2,入力!$G$19/1000,0)</f>
        <v>0</v>
      </c>
      <c r="E50" s="44">
        <f>IF(入力!$E$16=E$2,入力!$G$19/1000,0)</f>
        <v>0</v>
      </c>
      <c r="F50" s="44">
        <f>IF(入力!$E$16=F$2,入力!$G$19/1000,0)</f>
        <v>0</v>
      </c>
      <c r="G50" s="44">
        <f>IF(入力!$E$16=G$2,入力!$G$19/1000,0)</f>
        <v>0</v>
      </c>
      <c r="H50" s="44">
        <f>IF(入力!$E$16=H$2,入力!$G$19/1000,0)</f>
        <v>0</v>
      </c>
      <c r="I50" s="44">
        <f>IF(入力!$E$16=I$2,入力!$G$19/1000,0)</f>
        <v>0</v>
      </c>
      <c r="J50" s="44">
        <f>IF(入力!$E$16=J$2,入力!$G$19/1000,0)</f>
        <v>0</v>
      </c>
      <c r="K50" s="48">
        <f t="shared" si="12"/>
        <v>0</v>
      </c>
      <c r="L50" s="14"/>
    </row>
    <row r="51" spans="1:15" x14ac:dyDescent="0.3">
      <c r="A51" s="10" t="s">
        <v>15</v>
      </c>
      <c r="B51" s="44">
        <f>IF(入力!$E$16=B$2,入力!$H$19/1000,0)</f>
        <v>0</v>
      </c>
      <c r="C51" s="44">
        <f>IF(入力!$E$16=C$2,入力!$H$19/1000,0)</f>
        <v>0</v>
      </c>
      <c r="D51" s="44">
        <f>IF(入力!$E$16=D$2,入力!$H$19/1000,0)</f>
        <v>0</v>
      </c>
      <c r="E51" s="44">
        <f>IF(入力!$E$16=E$2,入力!$H$19/1000,0)</f>
        <v>0</v>
      </c>
      <c r="F51" s="44">
        <f>IF(入力!$E$16=F$2,入力!$H$19/1000,0)</f>
        <v>0</v>
      </c>
      <c r="G51" s="44">
        <f>IF(入力!$E$16=G$2,入力!$H$19/1000,0)</f>
        <v>0</v>
      </c>
      <c r="H51" s="44">
        <f>IF(入力!$E$16=H$2,入力!$H$19/1000,0)</f>
        <v>0</v>
      </c>
      <c r="I51" s="44">
        <f>IF(入力!$E$16=I$2,入力!$H$19/1000,0)</f>
        <v>0</v>
      </c>
      <c r="J51" s="44">
        <f>IF(入力!$E$16=J$2,入力!$H$19/1000,0)</f>
        <v>0</v>
      </c>
      <c r="K51" s="48">
        <f t="shared" si="12"/>
        <v>0</v>
      </c>
      <c r="L51" s="14"/>
    </row>
    <row r="52" spans="1:15" x14ac:dyDescent="0.3">
      <c r="A52" s="10" t="s">
        <v>16</v>
      </c>
      <c r="B52" s="44">
        <f>IF(入力!$E$16=B$2,入力!$I$19/1000,0)</f>
        <v>0</v>
      </c>
      <c r="C52" s="44">
        <f>IF(入力!$E$16=C$2,入力!$I$19/1000,0)</f>
        <v>0</v>
      </c>
      <c r="D52" s="44">
        <f>IF(入力!$E$16=D$2,入力!$I$19/1000,0)</f>
        <v>0</v>
      </c>
      <c r="E52" s="44">
        <f>IF(入力!$E$16=E$2,入力!$I$19/1000,0)</f>
        <v>0</v>
      </c>
      <c r="F52" s="44">
        <f>IF(入力!$E$16=F$2,入力!$I$19/1000,0)</f>
        <v>0</v>
      </c>
      <c r="G52" s="44">
        <f>IF(入力!$E$16=G$2,入力!$I$19/1000,0)</f>
        <v>0</v>
      </c>
      <c r="H52" s="44">
        <f>IF(入力!$E$16=H$2,入力!$I$19/1000,0)</f>
        <v>0</v>
      </c>
      <c r="I52" s="44">
        <f>IF(入力!$E$16=I$2,入力!$I$19/1000,0)</f>
        <v>0</v>
      </c>
      <c r="J52" s="44">
        <f>IF(入力!$E$16=J$2,入力!$I$19/1000,0)</f>
        <v>0</v>
      </c>
      <c r="K52" s="48">
        <f t="shared" si="12"/>
        <v>0</v>
      </c>
      <c r="L52" s="14"/>
    </row>
    <row r="53" spans="1:15" x14ac:dyDescent="0.3">
      <c r="A53" s="10" t="s">
        <v>17</v>
      </c>
      <c r="B53" s="44">
        <f>IF(入力!$E$16=B$2,入力!$J$19/1000,0)</f>
        <v>0</v>
      </c>
      <c r="C53" s="44">
        <f>IF(入力!$E$16=C$2,入力!$J$19/1000,0)</f>
        <v>0</v>
      </c>
      <c r="D53" s="44">
        <f>IF(入力!$E$16=D$2,入力!$J$19/1000,0)</f>
        <v>0</v>
      </c>
      <c r="E53" s="44">
        <f>IF(入力!$E$16=E$2,入力!$J$19/1000,0)</f>
        <v>0</v>
      </c>
      <c r="F53" s="44">
        <f>IF(入力!$E$16=F$2,入力!$J$19/1000,0)</f>
        <v>0</v>
      </c>
      <c r="G53" s="44">
        <f>IF(入力!$E$16=G$2,入力!$J$19/1000,0)</f>
        <v>0</v>
      </c>
      <c r="H53" s="44">
        <f>IF(入力!$E$16=H$2,入力!$J$19/1000,0)</f>
        <v>0</v>
      </c>
      <c r="I53" s="44">
        <f>IF(入力!$E$16=I$2,入力!$J$19/1000,0)</f>
        <v>0</v>
      </c>
      <c r="J53" s="44">
        <f>IF(入力!$E$16=J$2,入力!$J$19/1000,0)</f>
        <v>0</v>
      </c>
      <c r="K53" s="48">
        <f t="shared" si="12"/>
        <v>0</v>
      </c>
      <c r="L53" s="14"/>
    </row>
    <row r="54" spans="1:15" x14ac:dyDescent="0.3">
      <c r="A54" s="10" t="s">
        <v>18</v>
      </c>
      <c r="B54" s="44">
        <f>IF(入力!$E$16=B$2,入力!$K$19/1000,0)</f>
        <v>0</v>
      </c>
      <c r="C54" s="44">
        <f>IF(入力!$E$16=C$2,入力!$K$19/1000,0)</f>
        <v>0</v>
      </c>
      <c r="D54" s="44">
        <f>IF(入力!$E$16=D$2,入力!$K$19/1000,0)</f>
        <v>0</v>
      </c>
      <c r="E54" s="44">
        <f>IF(入力!$E$16=E$2,入力!$K$19/1000,0)</f>
        <v>0</v>
      </c>
      <c r="F54" s="44">
        <f>IF(入力!$E$16=F$2,入力!$K$19/1000,0)</f>
        <v>0</v>
      </c>
      <c r="G54" s="44">
        <f>IF(入力!$E$16=G$2,入力!$K$19/1000,0)</f>
        <v>0</v>
      </c>
      <c r="H54" s="44">
        <f>IF(入力!$E$16=H$2,入力!$K$19/1000,0)</f>
        <v>0</v>
      </c>
      <c r="I54" s="44">
        <f>IF(入力!$E$16=I$2,入力!$K$19/1000,0)</f>
        <v>0</v>
      </c>
      <c r="J54" s="44">
        <f>IF(入力!$E$16=J$2,入力!$K$19/1000,0)</f>
        <v>0</v>
      </c>
      <c r="K54" s="48">
        <f t="shared" si="12"/>
        <v>0</v>
      </c>
      <c r="L54" s="14"/>
    </row>
    <row r="55" spans="1:15" x14ac:dyDescent="0.3">
      <c r="A55" s="10" t="s">
        <v>19</v>
      </c>
      <c r="B55" s="44">
        <f>IF(入力!$E$16=B$2,入力!$L$19/1000,0)</f>
        <v>0</v>
      </c>
      <c r="C55" s="44">
        <f>IF(入力!$E$16=C$2,入力!$L$19/1000,0)</f>
        <v>0</v>
      </c>
      <c r="D55" s="44">
        <f>IF(入力!$E$16=D$2,入力!$L$19/1000,0)</f>
        <v>0</v>
      </c>
      <c r="E55" s="44">
        <f>IF(入力!$E$16=E$2,入力!$L$19/1000,0)</f>
        <v>0</v>
      </c>
      <c r="F55" s="44">
        <f>IF(入力!$E$16=F$2,入力!$L$19/1000,0)</f>
        <v>0</v>
      </c>
      <c r="G55" s="44">
        <f>IF(入力!$E$16=G$2,入力!$L$19/1000,0)</f>
        <v>0</v>
      </c>
      <c r="H55" s="44">
        <f>IF(入力!$E$16=H$2,入力!$L$19/1000,0)</f>
        <v>0</v>
      </c>
      <c r="I55" s="44">
        <f>IF(入力!$E$16=I$2,入力!$L$19/1000,0)</f>
        <v>0</v>
      </c>
      <c r="J55" s="44">
        <f>IF(入力!$E$16=J$2,入力!$L$19/1000,0)</f>
        <v>0</v>
      </c>
      <c r="K55" s="48">
        <f t="shared" si="12"/>
        <v>0</v>
      </c>
      <c r="L55" s="14"/>
    </row>
    <row r="56" spans="1:15" x14ac:dyDescent="0.3">
      <c r="A56" s="10" t="s">
        <v>20</v>
      </c>
      <c r="B56" s="44">
        <f>IF(入力!$E$16=B$2,入力!$M$19/1000,0)</f>
        <v>0</v>
      </c>
      <c r="C56" s="44">
        <f>IF(入力!$E$16=C$2,入力!$M$19/1000,0)</f>
        <v>0</v>
      </c>
      <c r="D56" s="44">
        <f>IF(入力!$E$16=D$2,入力!$M$19/1000,0)</f>
        <v>0</v>
      </c>
      <c r="E56" s="44">
        <f>IF(入力!$E$16=E$2,入力!$M$19/1000,0)</f>
        <v>0</v>
      </c>
      <c r="F56" s="44">
        <f>IF(入力!$E$16=F$2,入力!$M$19/1000,0)</f>
        <v>0</v>
      </c>
      <c r="G56" s="44">
        <f>IF(入力!$E$16=G$2,入力!$M$19/1000,0)</f>
        <v>0</v>
      </c>
      <c r="H56" s="44">
        <f>IF(入力!$E$16=H$2,入力!$M$19/1000,0)</f>
        <v>0</v>
      </c>
      <c r="I56" s="44">
        <f>IF(入力!$E$16=I$2,入力!$M$19/1000,0)</f>
        <v>0</v>
      </c>
      <c r="J56" s="44">
        <f>IF(入力!$E$16=J$2,入力!$M$19/1000,0)</f>
        <v>0</v>
      </c>
      <c r="K56" s="48">
        <f t="shared" si="12"/>
        <v>0</v>
      </c>
      <c r="L56" s="14"/>
    </row>
    <row r="57" spans="1:15" x14ac:dyDescent="0.3">
      <c r="A57" s="10" t="s">
        <v>21</v>
      </c>
      <c r="B57" s="44">
        <f>IF(入力!$E$16=B$2,入力!$N$19/1000,0)</f>
        <v>0</v>
      </c>
      <c r="C57" s="44">
        <f>IF(入力!$E$16=C$2,入力!$N$19/1000,0)</f>
        <v>0</v>
      </c>
      <c r="D57" s="44">
        <f>IF(入力!$E$16=D$2,入力!$N$19/1000,0)</f>
        <v>0</v>
      </c>
      <c r="E57" s="44">
        <f>IF(入力!$E$16=E$2,入力!$N$19/1000,0)</f>
        <v>0</v>
      </c>
      <c r="F57" s="44">
        <f>IF(入力!$E$16=F$2,入力!$N$19/1000,0)</f>
        <v>0</v>
      </c>
      <c r="G57" s="44">
        <f>IF(入力!$E$16=G$2,入力!$N$19/1000,0)</f>
        <v>0</v>
      </c>
      <c r="H57" s="44">
        <f>IF(入力!$E$16=H$2,入力!$N$19/1000,0)</f>
        <v>0</v>
      </c>
      <c r="I57" s="44">
        <f>IF(入力!$E$16=I$2,入力!$N$19/1000,0)</f>
        <v>0</v>
      </c>
      <c r="J57" s="44">
        <f>IF(入力!$E$16=J$2,入力!$N$19/1000,0)</f>
        <v>0</v>
      </c>
      <c r="K57" s="48">
        <f t="shared" si="12"/>
        <v>0</v>
      </c>
      <c r="L57" s="14"/>
    </row>
    <row r="58" spans="1:15" x14ac:dyDescent="0.3">
      <c r="A58" s="10" t="s">
        <v>22</v>
      </c>
      <c r="B58" s="44">
        <f>IF(入力!$E$16=B$2,入力!$O$19/1000,0)</f>
        <v>0</v>
      </c>
      <c r="C58" s="44">
        <f>IF(入力!$E$16=C$2,入力!$O$19/1000,0)</f>
        <v>0</v>
      </c>
      <c r="D58" s="44">
        <f>IF(入力!$E$16=D$2,入力!$O$19/1000,0)</f>
        <v>0</v>
      </c>
      <c r="E58" s="44">
        <f>IF(入力!$E$16=E$2,入力!$O$19/1000,0)</f>
        <v>0</v>
      </c>
      <c r="F58" s="44">
        <f>IF(入力!$E$16=F$2,入力!$O$19/1000,0)</f>
        <v>0</v>
      </c>
      <c r="G58" s="44">
        <f>IF(入力!$E$16=G$2,入力!$O$19/1000,0)</f>
        <v>0</v>
      </c>
      <c r="H58" s="44">
        <f>IF(入力!$E$16=H$2,入力!$O$19/1000,0)</f>
        <v>0</v>
      </c>
      <c r="I58" s="44">
        <f>IF(入力!$E$16=I$2,入力!$O$19/1000,0)</f>
        <v>0</v>
      </c>
      <c r="J58" s="44">
        <f>IF(入力!$E$16=J$2,入力!$O$19/1000,0)</f>
        <v>0</v>
      </c>
      <c r="K58" s="48">
        <f t="shared" si="12"/>
        <v>0</v>
      </c>
      <c r="L58" s="14"/>
    </row>
    <row r="59" spans="1:15" x14ac:dyDescent="0.3">
      <c r="A59" s="10" t="s">
        <v>23</v>
      </c>
      <c r="B59" s="44">
        <f>IF(入力!$E$16=B$2,入力!$P$19/1000,0)</f>
        <v>0</v>
      </c>
      <c r="C59" s="44">
        <f>IF(入力!$E$16=C$2,入力!$P$19/1000,0)</f>
        <v>0</v>
      </c>
      <c r="D59" s="44">
        <f>IF(入力!$E$16=D$2,入力!$P$19/1000,0)</f>
        <v>0</v>
      </c>
      <c r="E59" s="44">
        <f>IF(入力!$E$16=E$2,入力!$P$19/1000,0)</f>
        <v>0</v>
      </c>
      <c r="F59" s="44">
        <f>IF(入力!$E$16=F$2,入力!$P$19/1000,0)</f>
        <v>0</v>
      </c>
      <c r="G59" s="44">
        <f>IF(入力!$E$16=G$2,入力!$P$19/1000,0)</f>
        <v>0</v>
      </c>
      <c r="H59" s="44">
        <f>IF(入力!$E$16=H$2,入力!$P$19/1000,0)</f>
        <v>0</v>
      </c>
      <c r="I59" s="44">
        <f>IF(入力!$E$16=I$2,入力!$P$19/1000,0)</f>
        <v>0</v>
      </c>
      <c r="J59" s="44">
        <f>IF(入力!$E$16=J$2,入力!$P$19/1000,0)</f>
        <v>0</v>
      </c>
      <c r="K59" s="48">
        <f t="shared" si="12"/>
        <v>0</v>
      </c>
      <c r="L59" s="14"/>
    </row>
    <row r="61" spans="1:15" x14ac:dyDescent="0.3">
      <c r="A61" s="1" t="s">
        <v>98</v>
      </c>
    </row>
    <row r="62" spans="1:15" x14ac:dyDescent="0.3">
      <c r="A62" s="10" t="s">
        <v>12</v>
      </c>
      <c r="B62" s="41">
        <f>B34-(B48-MIN(B$48:B$59))</f>
        <v>3939.4872288285924</v>
      </c>
      <c r="C62" s="41">
        <f>C34-(C48-MIN(C$48:C$59))</f>
        <v>7792.3749921520775</v>
      </c>
      <c r="D62" s="41">
        <f>D34-(D48-MIN(D$48:D$59))</f>
        <v>38575.877131587476</v>
      </c>
      <c r="E62" s="41">
        <f t="shared" ref="E62:J62" si="13">E34-(E48-MIN(E$48:E$59))</f>
        <v>16399.33040396696</v>
      </c>
      <c r="F62" s="41">
        <f t="shared" si="13"/>
        <v>3507.3454278333656</v>
      </c>
      <c r="G62" s="41">
        <f>G34-(G48-MIN(G$48:G$59))</f>
        <v>16120.74614428255</v>
      </c>
      <c r="H62" s="41">
        <f t="shared" si="13"/>
        <v>6714.9219777175276</v>
      </c>
      <c r="I62" s="41">
        <f t="shared" si="13"/>
        <v>3133.1541788705017</v>
      </c>
      <c r="J62" s="41">
        <f t="shared" si="13"/>
        <v>11580.669699317506</v>
      </c>
      <c r="L62" s="14"/>
      <c r="M62" s="14"/>
      <c r="O62" s="22"/>
    </row>
    <row r="63" spans="1:15" x14ac:dyDescent="0.3">
      <c r="A63" s="10" t="s">
        <v>13</v>
      </c>
      <c r="B63" s="41">
        <f>B35-(B49-MIN(B$48:B$59))</f>
        <v>3328.6052774804998</v>
      </c>
      <c r="C63" s="41">
        <f t="shared" ref="B63:J73" si="14">C35-(C49-MIN(C$48:C$59))</f>
        <v>6989.5142559666829</v>
      </c>
      <c r="D63" s="41">
        <f t="shared" si="14"/>
        <v>35019.899480230713</v>
      </c>
      <c r="E63" s="41">
        <f t="shared" si="14"/>
        <v>15828.308603059997</v>
      </c>
      <c r="F63" s="41">
        <f t="shared" si="14"/>
        <v>3075.2465663599473</v>
      </c>
      <c r="G63" s="41">
        <f>G35-(G49-MIN(G$48:G$59))</f>
        <v>15576.395763468852</v>
      </c>
      <c r="H63" s="41">
        <f t="shared" si="14"/>
        <v>5994.378879415448</v>
      </c>
      <c r="I63" s="41">
        <f t="shared" si="14"/>
        <v>2781.8045622226882</v>
      </c>
      <c r="J63" s="41">
        <f t="shared" si="14"/>
        <v>11143.278965533409</v>
      </c>
      <c r="L63" s="14"/>
      <c r="M63" s="14"/>
      <c r="O63" s="22"/>
    </row>
    <row r="64" spans="1:15" x14ac:dyDescent="0.3">
      <c r="A64" s="10" t="s">
        <v>14</v>
      </c>
      <c r="B64" s="41">
        <f t="shared" si="14"/>
        <v>3414.7543930391817</v>
      </c>
      <c r="C64" s="41">
        <f t="shared" si="14"/>
        <v>8179.6425344984973</v>
      </c>
      <c r="D64" s="41">
        <f>D36-(D50-MIN(D$48:D$59))</f>
        <v>39868.553052852105</v>
      </c>
      <c r="E64" s="41">
        <f t="shared" si="14"/>
        <v>17170.83576215012</v>
      </c>
      <c r="F64" s="41">
        <f t="shared" si="14"/>
        <v>3688.7215462283721</v>
      </c>
      <c r="G64" s="41">
        <f>G36-(G50-MIN(G$48:G$59))</f>
        <v>18118.038320537933</v>
      </c>
      <c r="H64" s="41">
        <f t="shared" si="14"/>
        <v>6703.5087025205494</v>
      </c>
      <c r="I64" s="41">
        <f t="shared" si="14"/>
        <v>3317.4706922854648</v>
      </c>
      <c r="J64" s="41">
        <f t="shared" si="14"/>
        <v>12371.592400882611</v>
      </c>
      <c r="L64" s="14"/>
      <c r="M64" s="14"/>
      <c r="O64" s="22"/>
    </row>
    <row r="65" spans="1:15" x14ac:dyDescent="0.3">
      <c r="A65" s="10" t="s">
        <v>15</v>
      </c>
      <c r="B65" s="41">
        <f>B37-(B51-MIN(B$48:B$59))</f>
        <v>4164.0277025858395</v>
      </c>
      <c r="C65" s="41">
        <f t="shared" si="14"/>
        <v>10632.864794808322</v>
      </c>
      <c r="D65" s="41">
        <f t="shared" si="14"/>
        <v>51382.124398067645</v>
      </c>
      <c r="E65" s="41">
        <f t="shared" si="14"/>
        <v>21034.738764428697</v>
      </c>
      <c r="F65" s="41">
        <f t="shared" si="14"/>
        <v>4693.0731329919508</v>
      </c>
      <c r="G65" s="41">
        <f>G37-(G51-MIN(G$48:G$59))</f>
        <v>23743.286416653988</v>
      </c>
      <c r="H65" s="41">
        <f t="shared" si="14"/>
        <v>8192.7175915160806</v>
      </c>
      <c r="I65" s="41">
        <f t="shared" si="14"/>
        <v>4136.0002472050573</v>
      </c>
      <c r="J65" s="41">
        <f t="shared" si="14"/>
        <v>16181.092684702011</v>
      </c>
      <c r="L65" s="14"/>
      <c r="M65" s="14"/>
      <c r="O65" s="22"/>
    </row>
    <row r="66" spans="1:15" x14ac:dyDescent="0.3">
      <c r="A66" s="10" t="s">
        <v>16</v>
      </c>
      <c r="B66" s="41">
        <f t="shared" si="14"/>
        <v>4293.523821623754</v>
      </c>
      <c r="C66" s="41">
        <f>C38-(C52-MIN(C$48:C$59))</f>
        <v>10650.457918662305</v>
      </c>
      <c r="D66" s="41">
        <f>D38-(D52-MIN(D$48:D$59))</f>
        <v>51082.039368257829</v>
      </c>
      <c r="E66" s="41">
        <f t="shared" si="14"/>
        <v>21193.537897942431</v>
      </c>
      <c r="F66" s="41">
        <f t="shared" si="14"/>
        <v>4828.9206417056466</v>
      </c>
      <c r="G66" s="41">
        <f t="shared" si="14"/>
        <v>23961.966591253062</v>
      </c>
      <c r="H66" s="41">
        <f t="shared" si="14"/>
        <v>8363.9403199389508</v>
      </c>
      <c r="I66" s="41">
        <f t="shared" si="14"/>
        <v>4118.1338452014988</v>
      </c>
      <c r="J66" s="41">
        <f t="shared" si="14"/>
        <v>16175.729595414547</v>
      </c>
      <c r="L66" s="14"/>
      <c r="M66" s="14"/>
      <c r="O66" s="22"/>
    </row>
    <row r="67" spans="1:15" x14ac:dyDescent="0.3">
      <c r="A67" s="10" t="s">
        <v>17</v>
      </c>
      <c r="B67" s="41">
        <f t="shared" si="14"/>
        <v>4038.7009031386428</v>
      </c>
      <c r="C67" s="41">
        <f t="shared" si="14"/>
        <v>9912.5275645763304</v>
      </c>
      <c r="D67" s="41">
        <f t="shared" si="14"/>
        <v>44077.073940599003</v>
      </c>
      <c r="E67" s="41">
        <f t="shared" si="14"/>
        <v>20585.110434934119</v>
      </c>
      <c r="F67" s="41">
        <f t="shared" si="14"/>
        <v>4351.4473752785443</v>
      </c>
      <c r="G67" s="41">
        <f t="shared" si="14"/>
        <v>20709.652814834808</v>
      </c>
      <c r="H67" s="41">
        <f t="shared" si="14"/>
        <v>7896.2725015159895</v>
      </c>
      <c r="I67" s="41">
        <f t="shared" si="14"/>
        <v>3745.3437824456346</v>
      </c>
      <c r="J67" s="41">
        <f t="shared" si="14"/>
        <v>14068.759532091217</v>
      </c>
      <c r="L67" s="14"/>
      <c r="M67" s="14"/>
      <c r="O67" s="22"/>
    </row>
    <row r="68" spans="1:15" x14ac:dyDescent="0.3">
      <c r="A68" s="10" t="s">
        <v>18</v>
      </c>
      <c r="B68" s="41">
        <f t="shared" si="14"/>
        <v>4119.2154196691845</v>
      </c>
      <c r="C68" s="41">
        <f t="shared" si="14"/>
        <v>8946.3557287665499</v>
      </c>
      <c r="D68" s="41">
        <f t="shared" si="14"/>
        <v>38322.619226079769</v>
      </c>
      <c r="E68" s="41">
        <f t="shared" si="14"/>
        <v>17679.443259472224</v>
      </c>
      <c r="F68" s="41">
        <f t="shared" si="14"/>
        <v>3830.6241734274936</v>
      </c>
      <c r="G68" s="41">
        <f t="shared" si="14"/>
        <v>17068.966765736805</v>
      </c>
      <c r="H68" s="41">
        <f t="shared" si="14"/>
        <v>6744.1800809366796</v>
      </c>
      <c r="I68" s="41">
        <f t="shared" si="14"/>
        <v>3196.606160971849</v>
      </c>
      <c r="J68" s="41">
        <f t="shared" si="14"/>
        <v>12141.25895368302</v>
      </c>
      <c r="L68" s="14"/>
      <c r="M68" s="14"/>
      <c r="O68" s="22"/>
    </row>
    <row r="69" spans="1:15" x14ac:dyDescent="0.3">
      <c r="A69" s="10" t="s">
        <v>19</v>
      </c>
      <c r="B69" s="41">
        <f t="shared" si="14"/>
        <v>4715.4699617510896</v>
      </c>
      <c r="C69" s="41">
        <f t="shared" si="14"/>
        <v>10302.063127152518</v>
      </c>
      <c r="D69" s="41">
        <f t="shared" si="14"/>
        <v>41322.946374522973</v>
      </c>
      <c r="E69" s="41">
        <f t="shared" si="14"/>
        <v>18569.284990367196</v>
      </c>
      <c r="F69" s="41">
        <f t="shared" si="14"/>
        <v>4312.3935365894931</v>
      </c>
      <c r="G69" s="41">
        <f t="shared" si="14"/>
        <v>18202.826783435277</v>
      </c>
      <c r="H69" s="41">
        <f t="shared" si="14"/>
        <v>8274.4811891870959</v>
      </c>
      <c r="I69" s="41">
        <f t="shared" si="14"/>
        <v>3709.9712664029098</v>
      </c>
      <c r="J69" s="41">
        <f t="shared" si="14"/>
        <v>13133.051432515556</v>
      </c>
      <c r="L69" s="14"/>
      <c r="M69" s="14"/>
      <c r="O69" s="22"/>
    </row>
    <row r="70" spans="1:15" x14ac:dyDescent="0.3">
      <c r="A70" s="10" t="s">
        <v>20</v>
      </c>
      <c r="B70" s="41">
        <f t="shared" si="14"/>
        <v>5079.451498522365</v>
      </c>
      <c r="C70" s="41">
        <f>C42-(C56-MIN(C$48:C$59))</f>
        <v>11151.629213055632</v>
      </c>
      <c r="D70" s="41">
        <f t="shared" si="14"/>
        <v>45847.669077838531</v>
      </c>
      <c r="E70" s="41">
        <f t="shared" si="14"/>
        <v>20567.792737252748</v>
      </c>
      <c r="F70" s="41">
        <f t="shared" si="14"/>
        <v>4873.4642820399176</v>
      </c>
      <c r="G70" s="41">
        <f t="shared" si="14"/>
        <v>21942.889656948526</v>
      </c>
      <c r="H70" s="41">
        <f t="shared" si="14"/>
        <v>9581.7740885294115</v>
      </c>
      <c r="I70" s="41">
        <f t="shared" si="14"/>
        <v>4486.5984068438556</v>
      </c>
      <c r="J70" s="41">
        <f t="shared" si="14"/>
        <v>16415.768780520702</v>
      </c>
      <c r="L70" s="14"/>
      <c r="M70" s="14"/>
      <c r="O70" s="22"/>
    </row>
    <row r="71" spans="1:15" x14ac:dyDescent="0.3">
      <c r="A71" s="10" t="s">
        <v>21</v>
      </c>
      <c r="B71" s="41">
        <f t="shared" si="14"/>
        <v>5402.3399931509157</v>
      </c>
      <c r="C71" s="41">
        <f t="shared" si="14"/>
        <v>11760.594796553625</v>
      </c>
      <c r="D71" s="41">
        <f t="shared" si="14"/>
        <v>48992.550816134361</v>
      </c>
      <c r="E71" s="41">
        <f t="shared" si="14"/>
        <v>21903.017563248912</v>
      </c>
      <c r="F71" s="41">
        <f t="shared" si="14"/>
        <v>5479.5715844919268</v>
      </c>
      <c r="G71" s="41">
        <f t="shared" si="14"/>
        <v>23457.946281406803</v>
      </c>
      <c r="H71" s="41">
        <f t="shared" si="14"/>
        <v>9575.0390377497442</v>
      </c>
      <c r="I71" s="41">
        <f t="shared" si="14"/>
        <v>4483.692196955064</v>
      </c>
      <c r="J71" s="41">
        <f t="shared" si="14"/>
        <v>16479.195383538434</v>
      </c>
      <c r="L71" s="14"/>
      <c r="M71" s="14"/>
      <c r="O71" s="22"/>
    </row>
    <row r="72" spans="1:15" x14ac:dyDescent="0.3">
      <c r="A72" s="10" t="s">
        <v>22</v>
      </c>
      <c r="B72" s="41">
        <f t="shared" si="14"/>
        <v>5248.3714137855541</v>
      </c>
      <c r="C72" s="41">
        <f t="shared" si="14"/>
        <v>11341.591147935786</v>
      </c>
      <c r="D72" s="41">
        <f t="shared" si="14"/>
        <v>49560.839234521583</v>
      </c>
      <c r="E72" s="41">
        <f t="shared" si="14"/>
        <v>22388.343947124682</v>
      </c>
      <c r="F72" s="41">
        <f t="shared" si="14"/>
        <v>5486.5367845170185</v>
      </c>
      <c r="G72" s="41">
        <f t="shared" si="14"/>
        <v>23528.598813208409</v>
      </c>
      <c r="H72" s="41">
        <f t="shared" si="14"/>
        <v>9749.9823677936311</v>
      </c>
      <c r="I72" s="41">
        <f t="shared" si="14"/>
        <v>4510.641600875133</v>
      </c>
      <c r="J72" s="41">
        <f t="shared" si="14"/>
        <v>16667.438147099019</v>
      </c>
      <c r="L72" s="14"/>
      <c r="M72" s="14"/>
      <c r="O72" s="22"/>
    </row>
    <row r="73" spans="1:15" x14ac:dyDescent="0.3">
      <c r="A73" s="10" t="s">
        <v>23</v>
      </c>
      <c r="B73" s="41">
        <f t="shared" si="14"/>
        <v>4791.9883399472574</v>
      </c>
      <c r="C73" s="41">
        <f t="shared" si="14"/>
        <v>10265.081734751771</v>
      </c>
      <c r="D73" s="41">
        <f t="shared" si="14"/>
        <v>44595.606810871497</v>
      </c>
      <c r="E73" s="41">
        <f t="shared" si="14"/>
        <v>19412.79212554132</v>
      </c>
      <c r="F73" s="41">
        <f t="shared" si="14"/>
        <v>4629.8830685984776</v>
      </c>
      <c r="G73" s="41">
        <f t="shared" si="14"/>
        <v>19743.079692623753</v>
      </c>
      <c r="H73" s="41">
        <f t="shared" si="14"/>
        <v>8367.1669440668593</v>
      </c>
      <c r="I73" s="41">
        <f t="shared" si="14"/>
        <v>3799.6566975350297</v>
      </c>
      <c r="J73" s="41">
        <f t="shared" si="14"/>
        <v>13875.475962227605</v>
      </c>
      <c r="L73" s="14"/>
      <c r="M73" s="14"/>
      <c r="O73" s="22"/>
    </row>
    <row r="75" spans="1:15" x14ac:dyDescent="0.3">
      <c r="A75" s="1" t="s">
        <v>99</v>
      </c>
      <c r="B75" s="2" t="s">
        <v>39</v>
      </c>
    </row>
    <row r="76" spans="1:15" x14ac:dyDescent="0.3">
      <c r="A76" s="10" t="s">
        <v>12</v>
      </c>
      <c r="B76" s="41">
        <f>$B$17-SUM($B62:$J62)</f>
        <v>44571.076992090675</v>
      </c>
    </row>
    <row r="77" spans="1:15" x14ac:dyDescent="0.3">
      <c r="A77" s="10" t="s">
        <v>13</v>
      </c>
      <c r="B77" s="41">
        <f>$B$17-SUM($B63:$J63)</f>
        <v>52597.551822908994</v>
      </c>
    </row>
    <row r="78" spans="1:15" x14ac:dyDescent="0.3">
      <c r="A78" s="10" t="s">
        <v>14</v>
      </c>
      <c r="B78" s="41">
        <f>$B$17-SUM($B64:$J64)</f>
        <v>39501.866771652392</v>
      </c>
    </row>
    <row r="79" spans="1:15" x14ac:dyDescent="0.3">
      <c r="A79" s="10" t="s">
        <v>15</v>
      </c>
      <c r="B79" s="41">
        <f>$B$17-SUM($B65:$J65)</f>
        <v>8175.0584436876816</v>
      </c>
    </row>
    <row r="80" spans="1:15" x14ac:dyDescent="0.3">
      <c r="A80" s="10" t="s">
        <v>16</v>
      </c>
      <c r="B80" s="41">
        <f>$B$17-SUM($B66:$J66)</f>
        <v>7666.7341766472091</v>
      </c>
    </row>
    <row r="81" spans="1:4" x14ac:dyDescent="0.3">
      <c r="A81" s="10" t="s">
        <v>17</v>
      </c>
      <c r="B81" s="41">
        <f t="shared" ref="B81:B87" si="15">$B$17-SUM($B67:$J67)</f>
        <v>22950.09532723295</v>
      </c>
    </row>
    <row r="82" spans="1:4" x14ac:dyDescent="0.3">
      <c r="A82" s="10" t="s">
        <v>18</v>
      </c>
      <c r="B82" s="41">
        <f t="shared" si="15"/>
        <v>40285.714407903666</v>
      </c>
    </row>
    <row r="83" spans="1:4" x14ac:dyDescent="0.3">
      <c r="A83" s="10" t="s">
        <v>19</v>
      </c>
      <c r="B83" s="41">
        <f t="shared" si="15"/>
        <v>29792.495514723138</v>
      </c>
    </row>
    <row r="84" spans="1:4" x14ac:dyDescent="0.3">
      <c r="A84" s="10" t="s">
        <v>20</v>
      </c>
      <c r="B84" s="41">
        <f t="shared" si="15"/>
        <v>12387.946435095568</v>
      </c>
    </row>
    <row r="85" spans="1:4" x14ac:dyDescent="0.3">
      <c r="A85" s="10" t="s">
        <v>21</v>
      </c>
      <c r="B85" s="41">
        <f t="shared" si="15"/>
        <v>4801.0365234174824</v>
      </c>
    </row>
    <row r="86" spans="1:4" x14ac:dyDescent="0.3">
      <c r="A86" s="10" t="s">
        <v>22</v>
      </c>
      <c r="B86" s="41">
        <f t="shared" si="15"/>
        <v>3852.6407197864319</v>
      </c>
    </row>
    <row r="87" spans="1:4" x14ac:dyDescent="0.3">
      <c r="A87" s="10" t="s">
        <v>23</v>
      </c>
      <c r="B87" s="41">
        <f t="shared" si="15"/>
        <v>22854.252800483664</v>
      </c>
    </row>
    <row r="88" spans="1:4" x14ac:dyDescent="0.3">
      <c r="A88" s="13" t="s">
        <v>40</v>
      </c>
      <c r="B88" s="47">
        <f>SUM($B$76:$B$87)/$B$17</f>
        <v>1.9000000000000004</v>
      </c>
    </row>
    <row r="90" spans="1:4" x14ac:dyDescent="0.3">
      <c r="A90" s="1" t="s">
        <v>100</v>
      </c>
      <c r="B90" s="44">
        <f>(SUM($B$76:$B$87)-$D$91*$B$17)/12</f>
        <v>4.850638409455617E-12</v>
      </c>
      <c r="D90" s="1" t="s">
        <v>42</v>
      </c>
    </row>
    <row r="91" spans="1:4" x14ac:dyDescent="0.3">
      <c r="A91" s="1" t="s">
        <v>41</v>
      </c>
      <c r="D91" s="46">
        <v>1.9</v>
      </c>
    </row>
    <row r="92" spans="1:4" ht="15.6" thickBot="1" x14ac:dyDescent="0.35"/>
    <row r="93" spans="1:4" ht="15.6" thickBot="1" x14ac:dyDescent="0.35">
      <c r="A93" s="1" t="s">
        <v>101</v>
      </c>
      <c r="B93" s="45">
        <f>(MIN($K$48:$K$59)+$B$90)*1000</f>
        <v>4.850638409455617E-9</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L93"/>
  <sheetViews>
    <sheetView zoomScale="85" zoomScaleNormal="85" workbookViewId="0">
      <selection activeCell="G30" sqref="G30"/>
    </sheetView>
  </sheetViews>
  <sheetFormatPr defaultColWidth="9" defaultRowHeight="15" x14ac:dyDescent="0.3"/>
  <cols>
    <col min="1" max="1" width="24.109375" style="1" bestFit="1" customWidth="1"/>
    <col min="2" max="2" width="10.44140625" style="1" customWidth="1"/>
    <col min="3" max="3" width="9.77734375" style="1" customWidth="1"/>
    <col min="4" max="10" width="9.77734375" style="1" bestFit="1" customWidth="1"/>
    <col min="11" max="11" width="9.8867187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94</v>
      </c>
    </row>
    <row r="4" spans="1:11" x14ac:dyDescent="0.3">
      <c r="A4" s="10" t="s">
        <v>12</v>
      </c>
      <c r="B4" s="49">
        <f>'計算用(期待容量)'!B4</f>
        <v>4730.6208550782821</v>
      </c>
      <c r="C4" s="49">
        <f>'計算用(期待容量)'!C4</f>
        <v>11661.199433115416</v>
      </c>
      <c r="D4" s="49">
        <f>'計算用(期待容量)'!D4</f>
        <v>41245.61530691394</v>
      </c>
      <c r="E4" s="49">
        <f>'計算用(期待容量)'!E4</f>
        <v>18582.035492957744</v>
      </c>
      <c r="F4" s="49">
        <f>'計算用(期待容量)'!F4</f>
        <v>4647.4253189823876</v>
      </c>
      <c r="G4" s="49">
        <f>'計算用(期待容量)'!G4</f>
        <v>18187.937185104052</v>
      </c>
      <c r="H4" s="49">
        <f>'計算用(期待容量)'!H4</f>
        <v>7633.4257824771967</v>
      </c>
      <c r="I4" s="49">
        <f>'計算用(期待容量)'!I4</f>
        <v>3836.9040080971658</v>
      </c>
      <c r="J4" s="49">
        <f>'計算用(期待容量)'!J4</f>
        <v>12401.453801830394</v>
      </c>
      <c r="K4" s="8"/>
    </row>
    <row r="5" spans="1:11" x14ac:dyDescent="0.3">
      <c r="A5" s="10" t="s">
        <v>13</v>
      </c>
      <c r="B5" s="49">
        <f>'計算用(期待容量)'!B5</f>
        <v>4298.7080810919306</v>
      </c>
      <c r="C5" s="49">
        <f>'計算用(期待容量)'!C5</f>
        <v>10837.007450910263</v>
      </c>
      <c r="D5" s="49">
        <f>'計算用(期待容量)'!D5</f>
        <v>39351.826052342774</v>
      </c>
      <c r="E5" s="49">
        <f>'計算用(期待容量)'!E5</f>
        <v>18772.884084507041</v>
      </c>
      <c r="F5" s="49">
        <f>'計算用(期待容量)'!F5</f>
        <v>4331.6301330724073</v>
      </c>
      <c r="G5" s="49">
        <f>'計算用(期待容量)'!G5</f>
        <v>18373.016703176341</v>
      </c>
      <c r="H5" s="49">
        <f>'計算用(期待容量)'!H5</f>
        <v>7544.427413788153</v>
      </c>
      <c r="I5" s="49">
        <f>'計算用(期待容量)'!I5</f>
        <v>3825.7462348178137</v>
      </c>
      <c r="J5" s="49">
        <f>'計算用(期待容量)'!J5</f>
        <v>12587.866200031533</v>
      </c>
      <c r="K5" s="8"/>
    </row>
    <row r="6" spans="1:11" x14ac:dyDescent="0.3">
      <c r="A6" s="10" t="s">
        <v>14</v>
      </c>
      <c r="B6" s="49">
        <f>'計算用(期待容量)'!B6</f>
        <v>4274.7184825371332</v>
      </c>
      <c r="C6" s="49">
        <f>'計算用(期待容量)'!C6</f>
        <v>11731.162688018527</v>
      </c>
      <c r="D6" s="49">
        <f>'計算用(期待容量)'!D6</f>
        <v>44945.265332731906</v>
      </c>
      <c r="E6" s="49">
        <f>'計算用(期待容量)'!E6</f>
        <v>20540.685774647889</v>
      </c>
      <c r="F6" s="49">
        <f>'計算用(期待容量)'!F6</f>
        <v>4784.4775694716245</v>
      </c>
      <c r="G6" s="49">
        <f>'計算用(期待容量)'!G6</f>
        <v>21043.251193866374</v>
      </c>
      <c r="H6" s="49">
        <f>'計算用(期待容量)'!H6</f>
        <v>8280.3301202419589</v>
      </c>
      <c r="I6" s="49">
        <f>'計算用(期待容量)'!I6</f>
        <v>4372.2871255060727</v>
      </c>
      <c r="J6" s="49">
        <f>'計算用(期待容量)'!J6</f>
        <v>14320.519117973359</v>
      </c>
      <c r="K6" s="8"/>
    </row>
    <row r="7" spans="1:11" x14ac:dyDescent="0.3">
      <c r="A7" s="10" t="s">
        <v>15</v>
      </c>
      <c r="B7" s="49">
        <f>'計算用(期待容量)'!B7</f>
        <v>4858.2626435952898</v>
      </c>
      <c r="C7" s="49">
        <f>'計算用(期待容量)'!C7</f>
        <v>14024.512179206346</v>
      </c>
      <c r="D7" s="49">
        <f>'計算用(期待容量)'!D7</f>
        <v>57506.830910157922</v>
      </c>
      <c r="E7" s="49">
        <f>'計算用(期待容量)'!E7</f>
        <v>24960.2</v>
      </c>
      <c r="F7" s="49">
        <f>'計算用(期待容量)'!F7</f>
        <v>5839.5990000000002</v>
      </c>
      <c r="G7" s="49">
        <f>'計算用(期待容量)'!G7</f>
        <v>27108.210000000003</v>
      </c>
      <c r="H7" s="49">
        <f>'計算用(期待容量)'!H7</f>
        <v>10531.053</v>
      </c>
      <c r="I7" s="49">
        <f>'計算用(期待容量)'!I7</f>
        <v>5509.97</v>
      </c>
      <c r="J7" s="49">
        <f>'計算用(期待容量)'!J7</f>
        <v>18336.038</v>
      </c>
      <c r="K7" s="8"/>
    </row>
    <row r="8" spans="1:11" x14ac:dyDescent="0.3">
      <c r="A8" s="10" t="s">
        <v>16</v>
      </c>
      <c r="B8" s="49">
        <f>'計算用(期待容量)'!B8</f>
        <v>4990.1900000000005</v>
      </c>
      <c r="C8" s="49">
        <f>'計算用(期待容量)'!C8</f>
        <v>14404.82</v>
      </c>
      <c r="D8" s="49">
        <f>'計算用(期待容量)'!D8</f>
        <v>57504.579999999994</v>
      </c>
      <c r="E8" s="49">
        <f>'計算用(期待容量)'!E8</f>
        <v>24960.2</v>
      </c>
      <c r="F8" s="49">
        <f>'計算用(期待容量)'!F8</f>
        <v>5839.5990000000002</v>
      </c>
      <c r="G8" s="49">
        <f>'計算用(期待容量)'!G8</f>
        <v>27108.210000000003</v>
      </c>
      <c r="H8" s="49">
        <f>'計算用(期待容量)'!H8</f>
        <v>10531.053</v>
      </c>
      <c r="I8" s="49">
        <f>'計算用(期待容量)'!I8</f>
        <v>5509.97</v>
      </c>
      <c r="J8" s="49">
        <f>'計算用(期待容量)'!J8</f>
        <v>18336.038</v>
      </c>
      <c r="K8" s="8"/>
    </row>
    <row r="9" spans="1:11" x14ac:dyDescent="0.3">
      <c r="A9" s="10" t="s">
        <v>17</v>
      </c>
      <c r="B9" s="49">
        <f>'計算用(期待容量)'!B9</f>
        <v>4678.376248497957</v>
      </c>
      <c r="C9" s="49">
        <f>'計算用(期待容量)'!C9</f>
        <v>12960.544171105321</v>
      </c>
      <c r="D9" s="49">
        <f>'計算用(期待容量)'!D9</f>
        <v>48843.978396830418</v>
      </c>
      <c r="E9" s="49">
        <f>'計算用(期待容量)'!E9</f>
        <v>23523.861126760563</v>
      </c>
      <c r="F9" s="49">
        <f>'計算用(期待容量)'!F9</f>
        <v>5202.5426372451966</v>
      </c>
      <c r="G9" s="49">
        <f>'計算用(期待容量)'!G9</f>
        <v>23164.206473165388</v>
      </c>
      <c r="H9" s="49">
        <f>'計算用(期待容量)'!H9</f>
        <v>9406.7975024262778</v>
      </c>
      <c r="I9" s="49">
        <f>'計算用(期待容量)'!I9</f>
        <v>4818.4380566801619</v>
      </c>
      <c r="J9" s="49">
        <f>'計算用(期待容量)'!J9</f>
        <v>15811.354236702995</v>
      </c>
      <c r="K9" s="8"/>
    </row>
    <row r="10" spans="1:11" x14ac:dyDescent="0.3">
      <c r="A10" s="10" t="s">
        <v>18</v>
      </c>
      <c r="B10" s="49">
        <f>'計算用(期待容量)'!B10</f>
        <v>4705.4212765957445</v>
      </c>
      <c r="C10" s="49">
        <f>'計算用(期待容量)'!C10</f>
        <v>11474.00183178447</v>
      </c>
      <c r="D10" s="49">
        <f>'計算用(期待容量)'!D10</f>
        <v>41232.139845966405</v>
      </c>
      <c r="E10" s="49">
        <f>'計算用(期待容量)'!E10</f>
        <v>19927.984507042253</v>
      </c>
      <c r="F10" s="49">
        <f>'計算用(期待容量)'!F10</f>
        <v>4498.4728727984339</v>
      </c>
      <c r="G10" s="49">
        <f>'計算用(期待容量)'!G10</f>
        <v>18908.447447973715</v>
      </c>
      <c r="H10" s="49">
        <f>'計算用(期待容量)'!H10</f>
        <v>7876.7471211129296</v>
      </c>
      <c r="I10" s="49">
        <f>'計算用(期待容量)'!I10</f>
        <v>4037.6739271255065</v>
      </c>
      <c r="J10" s="49">
        <f>'計算用(期待容量)'!J10</f>
        <v>13478.920938344123</v>
      </c>
      <c r="K10" s="8"/>
    </row>
    <row r="11" spans="1:11" x14ac:dyDescent="0.3">
      <c r="A11" s="10" t="s">
        <v>19</v>
      </c>
      <c r="B11" s="49">
        <f>'計算用(期待容量)'!B11</f>
        <v>5388.0798554797275</v>
      </c>
      <c r="C11" s="49">
        <f>'計算用(期待容量)'!C11</f>
        <v>12862.884230541467</v>
      </c>
      <c r="D11" s="49">
        <f>'計算用(期待容量)'!D11</f>
        <v>42933.709788452594</v>
      </c>
      <c r="E11" s="49">
        <f>'計算用(期待容量)'!E11</f>
        <v>19546.297323943661</v>
      </c>
      <c r="F11" s="49">
        <f>'計算用(期待容量)'!F11</f>
        <v>4927.4699178082192</v>
      </c>
      <c r="G11" s="49">
        <f>'計算用(期待容量)'!G11</f>
        <v>19215.253493975903</v>
      </c>
      <c r="H11" s="49">
        <f>'計算用(期待容量)'!H11</f>
        <v>8609.8219744259732</v>
      </c>
      <c r="I11" s="49">
        <f>'計算用(期待容量)'!I11</f>
        <v>4126.9061133603236</v>
      </c>
      <c r="J11" s="49">
        <f>'計算用(期待容量)'!J11</f>
        <v>13782.435963936248</v>
      </c>
      <c r="K11" s="8"/>
    </row>
    <row r="12" spans="1:11" x14ac:dyDescent="0.3">
      <c r="A12" s="10" t="s">
        <v>20</v>
      </c>
      <c r="B12" s="49">
        <f>'計算用(期待容量)'!B12</f>
        <v>5796.0030309112808</v>
      </c>
      <c r="C12" s="49">
        <f>'計算用(期待容量)'!C12</f>
        <v>14408.422049690715</v>
      </c>
      <c r="D12" s="49">
        <f>'計算用(期待容量)'!D12</f>
        <v>47420.719322482837</v>
      </c>
      <c r="E12" s="49">
        <f>'計算用(期待容量)'!E12</f>
        <v>22167.87323943662</v>
      </c>
      <c r="F12" s="49">
        <f>'計算用(期待容量)'!F12</f>
        <v>5636.6425636007825</v>
      </c>
      <c r="G12" s="49">
        <f>'計算用(期待容量)'!G12</f>
        <v>23420.548105147864</v>
      </c>
      <c r="H12" s="49">
        <f>'計算用(期待容量)'!H12</f>
        <v>10350.93537276634</v>
      </c>
      <c r="I12" s="49">
        <f>'計算用(期待容量)'!I12</f>
        <v>5141.8934817813761</v>
      </c>
      <c r="J12" s="49">
        <f>'計算用(期待容量)'!J12</f>
        <v>17320.580575733864</v>
      </c>
      <c r="K12" s="8"/>
    </row>
    <row r="13" spans="1:11" x14ac:dyDescent="0.3">
      <c r="A13" s="10" t="s">
        <v>21</v>
      </c>
      <c r="B13" s="49">
        <f>'計算用(期待容量)'!B13</f>
        <v>5977.16</v>
      </c>
      <c r="C13" s="49">
        <f>'計算用(期待容量)'!C13</f>
        <v>15104.856</v>
      </c>
      <c r="D13" s="49">
        <f>'計算用(期待容量)'!D13</f>
        <v>50938.213634065585</v>
      </c>
      <c r="E13" s="49">
        <f>'計算用(期待容量)'!E13</f>
        <v>23523.861126760563</v>
      </c>
      <c r="F13" s="49">
        <f>'計算用(期待容量)'!F13</f>
        <v>6089.48</v>
      </c>
      <c r="G13" s="49">
        <f>'計算用(期待容量)'!G13</f>
        <v>24891.255345016427</v>
      </c>
      <c r="H13" s="49">
        <f>'計算用(期待容量)'!H13</f>
        <v>10460.698660990993</v>
      </c>
      <c r="I13" s="49">
        <f>'計算用(期待容量)'!I13</f>
        <v>5141.8934817813761</v>
      </c>
      <c r="J13" s="49">
        <f>'計算用(期待容量)'!J13</f>
        <v>17526.029404614837</v>
      </c>
      <c r="K13" s="8"/>
    </row>
    <row r="14" spans="1:11" x14ac:dyDescent="0.3">
      <c r="A14" s="10" t="s">
        <v>22</v>
      </c>
      <c r="B14" s="49">
        <f>'計算用(期待容量)'!B14</f>
        <v>5929.1708028904059</v>
      </c>
      <c r="C14" s="49">
        <f>'計算用(期待容量)'!C14</f>
        <v>14864.192082026326</v>
      </c>
      <c r="D14" s="49">
        <f>'計算用(期待容量)'!D14</f>
        <v>50940.242552779899</v>
      </c>
      <c r="E14" s="49">
        <f>'計算用(期待容量)'!E14</f>
        <v>23523.861126760563</v>
      </c>
      <c r="F14" s="49">
        <f>'計算用(期待容量)'!F14</f>
        <v>6089.48</v>
      </c>
      <c r="G14" s="49">
        <f>'計算用(期待容量)'!G14</f>
        <v>24891.255345016427</v>
      </c>
      <c r="H14" s="49">
        <f>'計算用(期待容量)'!H14</f>
        <v>10460.698660990993</v>
      </c>
      <c r="I14" s="49">
        <f>'計算用(期待容量)'!I14</f>
        <v>5141.8934817813761</v>
      </c>
      <c r="J14" s="49">
        <f>'計算用(期待容量)'!J14</f>
        <v>17526.029404614837</v>
      </c>
      <c r="K14" s="8"/>
    </row>
    <row r="15" spans="1:11" x14ac:dyDescent="0.3">
      <c r="A15" s="10" t="s">
        <v>23</v>
      </c>
      <c r="B15" s="49">
        <f>'計算用(期待容量)'!B15</f>
        <v>5413.2794339622642</v>
      </c>
      <c r="C15" s="49">
        <f>'計算用(期待容量)'!C15</f>
        <v>13504.852988742634</v>
      </c>
      <c r="D15" s="49">
        <f>'計算用(期待容量)'!D15</f>
        <v>46397.938230576066</v>
      </c>
      <c r="E15" s="49">
        <f>'計算用(期待容量)'!E15</f>
        <v>20831.973098591548</v>
      </c>
      <c r="F15" s="49">
        <f>'計算用(期待容量)'!F15</f>
        <v>5439.8983326810176</v>
      </c>
      <c r="G15" s="49">
        <f>'計算用(期待容量)'!G15</f>
        <v>21278.805125958377</v>
      </c>
      <c r="H15" s="49">
        <f>'計算用(期待容量)'!H15</f>
        <v>9193.1186217685499</v>
      </c>
      <c r="I15" s="49">
        <f>'計算用(期待容量)'!I15</f>
        <v>4506.1304048582997</v>
      </c>
      <c r="J15" s="49">
        <f>'計算用(期待容量)'!J15</f>
        <v>14837.045139024798</v>
      </c>
      <c r="K15" s="8"/>
    </row>
    <row r="16" spans="1:11" x14ac:dyDescent="0.3">
      <c r="B16" s="16"/>
      <c r="C16" s="16"/>
      <c r="D16" s="16"/>
      <c r="E16" s="16"/>
      <c r="F16" s="16"/>
      <c r="G16" s="16"/>
      <c r="H16" s="16"/>
      <c r="I16" s="16"/>
      <c r="J16" s="16"/>
      <c r="K16" s="21"/>
    </row>
    <row r="17" spans="1:12" x14ac:dyDescent="0.3">
      <c r="A17" s="1" t="s">
        <v>38</v>
      </c>
      <c r="B17" s="17">
        <f>'計算用(期待容量)'!B17</f>
        <v>152334.98417664724</v>
      </c>
      <c r="C17" s="16"/>
      <c r="D17" s="16"/>
      <c r="E17" s="16"/>
      <c r="F17" s="16"/>
      <c r="G17" s="16"/>
      <c r="H17" s="16"/>
      <c r="I17" s="16"/>
      <c r="J17" s="16"/>
      <c r="K17" s="21"/>
    </row>
    <row r="18" spans="1:12" x14ac:dyDescent="0.3">
      <c r="B18" s="18"/>
      <c r="C18" s="18"/>
      <c r="D18" s="18"/>
      <c r="E18" s="18"/>
      <c r="F18" s="18"/>
      <c r="G18" s="18"/>
      <c r="H18" s="18"/>
      <c r="I18" s="18"/>
      <c r="J18" s="18"/>
      <c r="K18" s="8"/>
      <c r="L18" s="12"/>
    </row>
    <row r="19" spans="1:12" x14ac:dyDescent="0.3">
      <c r="A19" s="1" t="s">
        <v>95</v>
      </c>
      <c r="B19" s="18"/>
      <c r="C19" s="18"/>
      <c r="D19" s="18"/>
      <c r="E19" s="18"/>
      <c r="F19" s="18"/>
      <c r="G19" s="18"/>
      <c r="H19" s="18"/>
      <c r="I19" s="18"/>
      <c r="J19" s="18"/>
      <c r="K19" s="8"/>
    </row>
    <row r="20" spans="1:12" x14ac:dyDescent="0.3">
      <c r="A20" s="10" t="s">
        <v>12</v>
      </c>
      <c r="B20" s="49">
        <f>'計算用(期待容量)'!B20</f>
        <v>791.13362624968954</v>
      </c>
      <c r="C20" s="49">
        <f>'計算用(期待容量)'!C20</f>
        <v>3868.8244409633389</v>
      </c>
      <c r="D20" s="49">
        <f>'計算用(期待容量)'!D20</f>
        <v>2669.7381753264626</v>
      </c>
      <c r="E20" s="49">
        <f>'計算用(期待容量)'!E20</f>
        <v>2182.7050889907855</v>
      </c>
      <c r="F20" s="49">
        <f>'計算用(期待容量)'!F20</f>
        <v>1140.0798911490222</v>
      </c>
      <c r="G20" s="49">
        <f>'計算用(期待容量)'!G20</f>
        <v>2067.1910408215026</v>
      </c>
      <c r="H20" s="49">
        <f>'計算用(期待容量)'!H20</f>
        <v>918.50380475966904</v>
      </c>
      <c r="I20" s="49">
        <f>'計算用(期待容量)'!I20</f>
        <v>703.74982922666402</v>
      </c>
      <c r="J20" s="49">
        <f>'計算用(期待容量)'!J20</f>
        <v>820.78410251288767</v>
      </c>
      <c r="K20" s="8"/>
    </row>
    <row r="21" spans="1:12" x14ac:dyDescent="0.3">
      <c r="A21" s="10" t="s">
        <v>13</v>
      </c>
      <c r="B21" s="49">
        <f>'計算用(期待容量)'!B21</f>
        <v>970.10280361143077</v>
      </c>
      <c r="C21" s="49">
        <f>'計算用(期待容量)'!C21</f>
        <v>3847.4931949435804</v>
      </c>
      <c r="D21" s="49">
        <f>'計算用(期待容量)'!D21</f>
        <v>4331.9265721120628</v>
      </c>
      <c r="E21" s="49">
        <f>'計算用(期待容量)'!E21</f>
        <v>2944.5754814470438</v>
      </c>
      <c r="F21" s="49">
        <f>'計算用(期待容量)'!F21</f>
        <v>1256.3835667124599</v>
      </c>
      <c r="G21" s="49">
        <f>'計算用(期待容量)'!G21</f>
        <v>2796.6209397074899</v>
      </c>
      <c r="H21" s="49">
        <f>'計算用(期待容量)'!H21</f>
        <v>1550.0485343727046</v>
      </c>
      <c r="I21" s="49">
        <f>'計算用(期待容量)'!I21</f>
        <v>1043.9416725951255</v>
      </c>
      <c r="J21" s="49">
        <f>'計算用(期待容量)'!J21</f>
        <v>1444.5872344981242</v>
      </c>
      <c r="K21" s="8"/>
    </row>
    <row r="22" spans="1:12" x14ac:dyDescent="0.3">
      <c r="A22" s="10" t="s">
        <v>14</v>
      </c>
      <c r="B22" s="49">
        <f>'計算用(期待容量)'!B22</f>
        <v>859.96408949795159</v>
      </c>
      <c r="C22" s="49">
        <f>'計算用(期待容量)'!C22</f>
        <v>3551.5201535200295</v>
      </c>
      <c r="D22" s="49">
        <f>'計算用(期待容量)'!D22</f>
        <v>5076.7122798797982</v>
      </c>
      <c r="E22" s="49">
        <f>'計算用(期待容量)'!E22</f>
        <v>3369.8500124977672</v>
      </c>
      <c r="F22" s="49">
        <f>'計算用(期待容量)'!F22</f>
        <v>1095.7560232432525</v>
      </c>
      <c r="G22" s="49">
        <f>'計算用(期待容量)'!G22</f>
        <v>2925.2128733284399</v>
      </c>
      <c r="H22" s="49">
        <f>'計算用(期待容量)'!H22</f>
        <v>1576.8214177214095</v>
      </c>
      <c r="I22" s="49">
        <f>'計算用(期待容量)'!I22</f>
        <v>1054.8164332206079</v>
      </c>
      <c r="J22" s="49">
        <f>'計算用(期待容量)'!J22</f>
        <v>1948.9267170907469</v>
      </c>
      <c r="K22" s="8"/>
    </row>
    <row r="23" spans="1:12" x14ac:dyDescent="0.3">
      <c r="A23" s="10" t="s">
        <v>15</v>
      </c>
      <c r="B23" s="49">
        <f>'計算用(期待容量)'!B23</f>
        <v>694.23494100944993</v>
      </c>
      <c r="C23" s="49">
        <f>'計算用(期待容量)'!C23</f>
        <v>3391.6473843980239</v>
      </c>
      <c r="D23" s="49">
        <f>'計算用(期待容量)'!D23</f>
        <v>6124.7065120902771</v>
      </c>
      <c r="E23" s="49">
        <f>'計算用(期待容量)'!E23</f>
        <v>3925.4612355713034</v>
      </c>
      <c r="F23" s="49">
        <f>'計算用(期待容量)'!F23</f>
        <v>1146.5258670080493</v>
      </c>
      <c r="G23" s="49">
        <f>'計算用(期待容量)'!G23</f>
        <v>3364.9235833460152</v>
      </c>
      <c r="H23" s="49">
        <f>'計算用(期待容量)'!H23</f>
        <v>2338.3354084839202</v>
      </c>
      <c r="I23" s="49">
        <f>'計算用(期待容量)'!I23</f>
        <v>1373.9697527949429</v>
      </c>
      <c r="J23" s="49">
        <f>'計算用(期待容量)'!J23</f>
        <v>2154.9453152979891</v>
      </c>
      <c r="K23" s="8"/>
    </row>
    <row r="24" spans="1:12" x14ac:dyDescent="0.3">
      <c r="A24" s="10" t="s">
        <v>16</v>
      </c>
      <c r="B24" s="49">
        <f>'計算用(期待容量)'!B24</f>
        <v>696.66617837624665</v>
      </c>
      <c r="C24" s="49">
        <f>'計算用(期待容量)'!C24</f>
        <v>3754.3620813376947</v>
      </c>
      <c r="D24" s="49">
        <f>'計算用(期待容量)'!D24</f>
        <v>6422.5406317421657</v>
      </c>
      <c r="E24" s="49">
        <f>'計算用(期待容量)'!E24</f>
        <v>3766.6621020575703</v>
      </c>
      <c r="F24" s="49">
        <f>'計算用(期待容量)'!F24</f>
        <v>1010.6783582943538</v>
      </c>
      <c r="G24" s="49">
        <f>'計算用(期待容量)'!G24</f>
        <v>3146.2434087469401</v>
      </c>
      <c r="H24" s="49">
        <f>'計算用(期待容量)'!H24</f>
        <v>2167.1126800610486</v>
      </c>
      <c r="I24" s="49">
        <f>'計算用(期待容量)'!I24</f>
        <v>1391.8361547985016</v>
      </c>
      <c r="J24" s="49">
        <f>'計算用(期待容量)'!J24</f>
        <v>2160.3084045854539</v>
      </c>
      <c r="K24" s="8"/>
    </row>
    <row r="25" spans="1:12" x14ac:dyDescent="0.3">
      <c r="A25" s="10" t="s">
        <v>17</v>
      </c>
      <c r="B25" s="49">
        <f>'計算用(期待容量)'!B25</f>
        <v>639.67534535931418</v>
      </c>
      <c r="C25" s="49">
        <f>'計算用(期待容量)'!C25</f>
        <v>3048.0166065289909</v>
      </c>
      <c r="D25" s="49">
        <f>'計算用(期待容量)'!D25</f>
        <v>4766.9044562314166</v>
      </c>
      <c r="E25" s="49">
        <f>'計算用(期待容量)'!E25</f>
        <v>2938.7506918264453</v>
      </c>
      <c r="F25" s="49">
        <f>'計算用(期待容量)'!F25</f>
        <v>851.09526196665252</v>
      </c>
      <c r="G25" s="49">
        <f>'計算用(期待容量)'!G25</f>
        <v>2454.5536583305793</v>
      </c>
      <c r="H25" s="49">
        <f>'計算用(期待容量)'!H25</f>
        <v>1510.5250009102883</v>
      </c>
      <c r="I25" s="49">
        <f>'計算用(期待容量)'!I25</f>
        <v>1073.0942742345273</v>
      </c>
      <c r="J25" s="49">
        <f>'計算用(期待容量)'!J25</f>
        <v>1742.5947046117776</v>
      </c>
      <c r="K25" s="8"/>
    </row>
    <row r="26" spans="1:12" x14ac:dyDescent="0.3">
      <c r="A26" s="10" t="s">
        <v>18</v>
      </c>
      <c r="B26" s="49">
        <f>'計算用(期待容量)'!B26</f>
        <v>586.20585692656005</v>
      </c>
      <c r="C26" s="49">
        <f>'計算用(期待容量)'!C26</f>
        <v>2527.6461030179189</v>
      </c>
      <c r="D26" s="49">
        <f>'計算用(期待容量)'!D26</f>
        <v>2909.5206198866381</v>
      </c>
      <c r="E26" s="49">
        <f>'計算用(期待容量)'!E26</f>
        <v>2248.5412475700305</v>
      </c>
      <c r="F26" s="49">
        <f>'計算用(期待容量)'!F26</f>
        <v>667.84869937094027</v>
      </c>
      <c r="G26" s="49">
        <f>'計算用(期待容量)'!G26</f>
        <v>1839.4806822369092</v>
      </c>
      <c r="H26" s="49">
        <f>'計算用(期待容量)'!H26</f>
        <v>1132.5670401762497</v>
      </c>
      <c r="I26" s="49">
        <f>'計算用(期待容量)'!I26</f>
        <v>841.06776615365743</v>
      </c>
      <c r="J26" s="49">
        <f>'計算用(期待容量)'!J26</f>
        <v>1337.6619846611031</v>
      </c>
      <c r="K26" s="8"/>
    </row>
    <row r="27" spans="1:12" x14ac:dyDescent="0.3">
      <c r="A27" s="10" t="s">
        <v>19</v>
      </c>
      <c r="B27" s="49">
        <f>'計算用(期待容量)'!B27</f>
        <v>672.6098937286381</v>
      </c>
      <c r="C27" s="49">
        <f>'計算用(期待容量)'!C27</f>
        <v>2560.8211033889493</v>
      </c>
      <c r="D27" s="49">
        <f>'計算用(期待容量)'!D27</f>
        <v>1610.7634139296194</v>
      </c>
      <c r="E27" s="49">
        <f>'計算用(期待容量)'!E27</f>
        <v>977.01233357646709</v>
      </c>
      <c r="F27" s="49">
        <f>'計算用(期待容量)'!F27</f>
        <v>615.07638121872594</v>
      </c>
      <c r="G27" s="49">
        <f>'計算用(期待容量)'!G27</f>
        <v>1012.4267105406259</v>
      </c>
      <c r="H27" s="49">
        <f>'計算用(期待容量)'!H27</f>
        <v>335.34078523887717</v>
      </c>
      <c r="I27" s="49">
        <f>'計算用(期待容量)'!I27</f>
        <v>416.93484695741398</v>
      </c>
      <c r="J27" s="49">
        <f>'計算用(期待容量)'!J27</f>
        <v>649.38453142069227</v>
      </c>
      <c r="K27" s="8"/>
    </row>
    <row r="28" spans="1:12" x14ac:dyDescent="0.3">
      <c r="A28" s="10" t="s">
        <v>20</v>
      </c>
      <c r="B28" s="49">
        <f>'計算用(期待容量)'!B28</f>
        <v>716.55153238891558</v>
      </c>
      <c r="C28" s="49">
        <f>'計算用(期待容量)'!C28</f>
        <v>3256.7928366350825</v>
      </c>
      <c r="D28" s="49">
        <f>'計算用(期待容量)'!D28</f>
        <v>1573.050244644304</v>
      </c>
      <c r="E28" s="49">
        <f>'計算用(期待容量)'!E28</f>
        <v>1600.0805021838714</v>
      </c>
      <c r="F28" s="49">
        <f>'計算用(期待容量)'!F28</f>
        <v>763.17828156086466</v>
      </c>
      <c r="G28" s="49">
        <f>'計算用(期待容量)'!G28</f>
        <v>1477.6584481993386</v>
      </c>
      <c r="H28" s="49">
        <f>'計算用(期待容量)'!H28</f>
        <v>769.16128423692817</v>
      </c>
      <c r="I28" s="49">
        <f>'計算用(期待容量)'!I28</f>
        <v>655.29507493752021</v>
      </c>
      <c r="J28" s="49">
        <f>'計算用(期待容量)'!J28</f>
        <v>904.81179521316164</v>
      </c>
      <c r="K28" s="8"/>
    </row>
    <row r="29" spans="1:12" x14ac:dyDescent="0.3">
      <c r="A29" s="10" t="s">
        <v>21</v>
      </c>
      <c r="B29" s="49">
        <f>'計算用(期待容量)'!B29</f>
        <v>574.82000684908394</v>
      </c>
      <c r="C29" s="49">
        <f>'計算用(期待容量)'!C29</f>
        <v>3344.2612034463746</v>
      </c>
      <c r="D29" s="49">
        <f>'計算用(期待容量)'!D29</f>
        <v>1945.662817931227</v>
      </c>
      <c r="E29" s="49">
        <f>'計算用(期待容量)'!E29</f>
        <v>1620.8435635116514</v>
      </c>
      <c r="F29" s="49">
        <f>'計算用(期待容量)'!F29</f>
        <v>609.90841550807295</v>
      </c>
      <c r="G29" s="49">
        <f>'計算用(期待容量)'!G29</f>
        <v>1433.309063609624</v>
      </c>
      <c r="H29" s="49">
        <f>'計算用(期待容量)'!H29</f>
        <v>885.6596232412478</v>
      </c>
      <c r="I29" s="49">
        <f>'計算用(期待容量)'!I29</f>
        <v>658.20128482631253</v>
      </c>
      <c r="J29" s="49">
        <f>'計算用(期待容量)'!J29</f>
        <v>1046.8340210764054</v>
      </c>
      <c r="K29" s="8"/>
    </row>
    <row r="30" spans="1:12" x14ac:dyDescent="0.3">
      <c r="A30" s="10" t="s">
        <v>22</v>
      </c>
      <c r="B30" s="49">
        <f>'計算用(期待容量)'!B30</f>
        <v>680.79938910485168</v>
      </c>
      <c r="C30" s="49">
        <f>'計算用(期待容量)'!C30</f>
        <v>3522.6009340905398</v>
      </c>
      <c r="D30" s="49">
        <f>'計算用(期待容量)'!D30</f>
        <v>1379.403318258318</v>
      </c>
      <c r="E30" s="49">
        <f>'計算用(期待容量)'!E30</f>
        <v>1135.5171796358811</v>
      </c>
      <c r="F30" s="49">
        <f>'計算用(期待容量)'!F30</f>
        <v>602.9432154829808</v>
      </c>
      <c r="G30" s="49">
        <f>'計算用(期待容量)'!G30</f>
        <v>1362.656531808017</v>
      </c>
      <c r="H30" s="49">
        <f>'計算用(期待容量)'!H30</f>
        <v>710.71629319736144</v>
      </c>
      <c r="I30" s="49">
        <f>'計算用(期待容量)'!I30</f>
        <v>631.25188090624317</v>
      </c>
      <c r="J30" s="49">
        <f>'計算用(期待容量)'!J30</f>
        <v>858.59125751581701</v>
      </c>
      <c r="K30" s="8"/>
    </row>
    <row r="31" spans="1:12" x14ac:dyDescent="0.3">
      <c r="A31" s="10" t="s">
        <v>23</v>
      </c>
      <c r="B31" s="49">
        <f>'計算用(期待容量)'!B31</f>
        <v>621.29109401500693</v>
      </c>
      <c r="C31" s="49">
        <f>'計算用(期待容量)'!C31</f>
        <v>3239.771253990863</v>
      </c>
      <c r="D31" s="49">
        <f>'計算用(期待容量)'!D31</f>
        <v>1802.3314197045672</v>
      </c>
      <c r="E31" s="49">
        <f>'計算用(期待容量)'!E31</f>
        <v>1419.1809730502273</v>
      </c>
      <c r="F31" s="49">
        <f>'計算用(期待容量)'!F31</f>
        <v>810.01526408254017</v>
      </c>
      <c r="G31" s="49">
        <f>'計算用(期待容量)'!G31</f>
        <v>1535.7254333346257</v>
      </c>
      <c r="H31" s="49">
        <f>'計算用(期待容量)'!H31</f>
        <v>825.95167770168973</v>
      </c>
      <c r="I31" s="49">
        <f>'計算用(期待容量)'!I31</f>
        <v>706.47370732326999</v>
      </c>
      <c r="J31" s="49">
        <f>'計算用(期待容量)'!J31</f>
        <v>961.56917679719322</v>
      </c>
      <c r="K31" s="8"/>
    </row>
    <row r="32" spans="1:12" x14ac:dyDescent="0.3">
      <c r="B32" s="19"/>
      <c r="C32" s="19"/>
      <c r="D32" s="19"/>
      <c r="E32" s="19"/>
      <c r="F32" s="19"/>
      <c r="G32" s="19"/>
      <c r="H32" s="19"/>
      <c r="I32" s="19"/>
      <c r="J32" s="19"/>
      <c r="K32" s="8"/>
    </row>
    <row r="33" spans="1:11" x14ac:dyDescent="0.3">
      <c r="A33" s="1" t="s">
        <v>96</v>
      </c>
      <c r="B33" s="18"/>
      <c r="C33" s="18"/>
      <c r="D33" s="18"/>
      <c r="E33" s="18"/>
      <c r="F33" s="18"/>
      <c r="G33" s="18"/>
      <c r="H33" s="18"/>
      <c r="I33" s="18"/>
      <c r="J33" s="18"/>
      <c r="K33" s="8"/>
    </row>
    <row r="34" spans="1:11" x14ac:dyDescent="0.3">
      <c r="A34" s="10" t="s">
        <v>12</v>
      </c>
      <c r="B34" s="49">
        <f>B4-B20</f>
        <v>3939.4872288285924</v>
      </c>
      <c r="C34" s="49">
        <f t="shared" ref="C34:J34" si="0">C4-C20</f>
        <v>7792.3749921520775</v>
      </c>
      <c r="D34" s="49">
        <f t="shared" si="0"/>
        <v>38575.877131587476</v>
      </c>
      <c r="E34" s="49">
        <f t="shared" si="0"/>
        <v>16399.33040396696</v>
      </c>
      <c r="F34" s="49">
        <f t="shared" si="0"/>
        <v>3507.3454278333656</v>
      </c>
      <c r="G34" s="49">
        <f t="shared" si="0"/>
        <v>16120.74614428255</v>
      </c>
      <c r="H34" s="49">
        <f t="shared" si="0"/>
        <v>6714.9219777175276</v>
      </c>
      <c r="I34" s="49">
        <f t="shared" si="0"/>
        <v>3133.1541788705017</v>
      </c>
      <c r="J34" s="49">
        <f t="shared" si="0"/>
        <v>11580.669699317506</v>
      </c>
      <c r="K34" s="8"/>
    </row>
    <row r="35" spans="1:11" x14ac:dyDescent="0.3">
      <c r="A35" s="10" t="s">
        <v>13</v>
      </c>
      <c r="B35" s="49">
        <f t="shared" ref="B35:J35" si="1">B5-B21</f>
        <v>3328.6052774804998</v>
      </c>
      <c r="C35" s="49">
        <f t="shared" si="1"/>
        <v>6989.5142559666829</v>
      </c>
      <c r="D35" s="49">
        <f t="shared" si="1"/>
        <v>35019.899480230713</v>
      </c>
      <c r="E35" s="49">
        <f t="shared" si="1"/>
        <v>15828.308603059997</v>
      </c>
      <c r="F35" s="49">
        <f t="shared" si="1"/>
        <v>3075.2465663599473</v>
      </c>
      <c r="G35" s="49">
        <f t="shared" si="1"/>
        <v>15576.395763468852</v>
      </c>
      <c r="H35" s="49">
        <f t="shared" si="1"/>
        <v>5994.378879415448</v>
      </c>
      <c r="I35" s="49">
        <f t="shared" si="1"/>
        <v>2781.8045622226882</v>
      </c>
      <c r="J35" s="49">
        <f t="shared" si="1"/>
        <v>11143.278965533409</v>
      </c>
      <c r="K35" s="8"/>
    </row>
    <row r="36" spans="1:11" x14ac:dyDescent="0.3">
      <c r="A36" s="10" t="s">
        <v>14</v>
      </c>
      <c r="B36" s="49">
        <f t="shared" ref="B36:J36" si="2">B6-B22</f>
        <v>3414.7543930391817</v>
      </c>
      <c r="C36" s="49">
        <f t="shared" si="2"/>
        <v>8179.6425344984973</v>
      </c>
      <c r="D36" s="49">
        <f t="shared" si="2"/>
        <v>39868.553052852105</v>
      </c>
      <c r="E36" s="49">
        <f t="shared" si="2"/>
        <v>17170.83576215012</v>
      </c>
      <c r="F36" s="49">
        <f t="shared" si="2"/>
        <v>3688.7215462283721</v>
      </c>
      <c r="G36" s="49">
        <f t="shared" si="2"/>
        <v>18118.038320537933</v>
      </c>
      <c r="H36" s="49">
        <f t="shared" si="2"/>
        <v>6703.5087025205494</v>
      </c>
      <c r="I36" s="49">
        <f t="shared" si="2"/>
        <v>3317.4706922854648</v>
      </c>
      <c r="J36" s="49">
        <f t="shared" si="2"/>
        <v>12371.592400882611</v>
      </c>
      <c r="K36" s="8"/>
    </row>
    <row r="37" spans="1:11" x14ac:dyDescent="0.3">
      <c r="A37" s="10" t="s">
        <v>15</v>
      </c>
      <c r="B37" s="49">
        <f t="shared" ref="B37:J37" si="3">B7-B23</f>
        <v>4164.0277025858395</v>
      </c>
      <c r="C37" s="49">
        <f t="shared" si="3"/>
        <v>10632.864794808322</v>
      </c>
      <c r="D37" s="49">
        <f t="shared" si="3"/>
        <v>51382.124398067645</v>
      </c>
      <c r="E37" s="49">
        <f t="shared" si="3"/>
        <v>21034.738764428697</v>
      </c>
      <c r="F37" s="49">
        <f t="shared" si="3"/>
        <v>4693.0731329919508</v>
      </c>
      <c r="G37" s="49">
        <f t="shared" si="3"/>
        <v>23743.286416653988</v>
      </c>
      <c r="H37" s="49">
        <f t="shared" si="3"/>
        <v>8192.7175915160806</v>
      </c>
      <c r="I37" s="49">
        <f t="shared" si="3"/>
        <v>4136.0002472050573</v>
      </c>
      <c r="J37" s="49">
        <f t="shared" si="3"/>
        <v>16181.092684702011</v>
      </c>
      <c r="K37" s="8"/>
    </row>
    <row r="38" spans="1:11" x14ac:dyDescent="0.3">
      <c r="A38" s="10" t="s">
        <v>16</v>
      </c>
      <c r="B38" s="49">
        <f t="shared" ref="B38:J38" si="4">B8-B24</f>
        <v>4293.523821623754</v>
      </c>
      <c r="C38" s="49">
        <f t="shared" si="4"/>
        <v>10650.457918662305</v>
      </c>
      <c r="D38" s="49">
        <f t="shared" si="4"/>
        <v>51082.039368257829</v>
      </c>
      <c r="E38" s="49">
        <f t="shared" si="4"/>
        <v>21193.537897942431</v>
      </c>
      <c r="F38" s="49">
        <f t="shared" si="4"/>
        <v>4828.9206417056466</v>
      </c>
      <c r="G38" s="49">
        <f t="shared" si="4"/>
        <v>23961.966591253062</v>
      </c>
      <c r="H38" s="49">
        <f t="shared" si="4"/>
        <v>8363.9403199389508</v>
      </c>
      <c r="I38" s="49">
        <f t="shared" si="4"/>
        <v>4118.1338452014988</v>
      </c>
      <c r="J38" s="49">
        <f t="shared" si="4"/>
        <v>16175.729595414547</v>
      </c>
      <c r="K38" s="8"/>
    </row>
    <row r="39" spans="1:11" x14ac:dyDescent="0.3">
      <c r="A39" s="10" t="s">
        <v>17</v>
      </c>
      <c r="B39" s="49">
        <f t="shared" ref="B39:J39" si="5">B9-B25</f>
        <v>4038.7009031386428</v>
      </c>
      <c r="C39" s="49">
        <f t="shared" si="5"/>
        <v>9912.5275645763304</v>
      </c>
      <c r="D39" s="49">
        <f t="shared" si="5"/>
        <v>44077.073940599003</v>
      </c>
      <c r="E39" s="49">
        <f t="shared" si="5"/>
        <v>20585.110434934119</v>
      </c>
      <c r="F39" s="49">
        <f t="shared" si="5"/>
        <v>4351.4473752785443</v>
      </c>
      <c r="G39" s="49">
        <f t="shared" si="5"/>
        <v>20709.652814834808</v>
      </c>
      <c r="H39" s="49">
        <f t="shared" si="5"/>
        <v>7896.2725015159895</v>
      </c>
      <c r="I39" s="49">
        <f t="shared" si="5"/>
        <v>3745.3437824456346</v>
      </c>
      <c r="J39" s="49">
        <f t="shared" si="5"/>
        <v>14068.759532091217</v>
      </c>
      <c r="K39" s="8"/>
    </row>
    <row r="40" spans="1:11" x14ac:dyDescent="0.3">
      <c r="A40" s="10" t="s">
        <v>18</v>
      </c>
      <c r="B40" s="49">
        <f t="shared" ref="B40:J40" si="6">B10-B26</f>
        <v>4119.2154196691845</v>
      </c>
      <c r="C40" s="49">
        <f t="shared" si="6"/>
        <v>8946.3557287665499</v>
      </c>
      <c r="D40" s="49">
        <f t="shared" si="6"/>
        <v>38322.619226079769</v>
      </c>
      <c r="E40" s="49">
        <f t="shared" si="6"/>
        <v>17679.443259472224</v>
      </c>
      <c r="F40" s="49">
        <f t="shared" si="6"/>
        <v>3830.6241734274936</v>
      </c>
      <c r="G40" s="49">
        <f t="shared" si="6"/>
        <v>17068.966765736805</v>
      </c>
      <c r="H40" s="49">
        <f t="shared" si="6"/>
        <v>6744.1800809366796</v>
      </c>
      <c r="I40" s="49">
        <f t="shared" si="6"/>
        <v>3196.606160971849</v>
      </c>
      <c r="J40" s="49">
        <f t="shared" si="6"/>
        <v>12141.25895368302</v>
      </c>
      <c r="K40" s="8"/>
    </row>
    <row r="41" spans="1:11" x14ac:dyDescent="0.3">
      <c r="A41" s="10" t="s">
        <v>19</v>
      </c>
      <c r="B41" s="49">
        <f t="shared" ref="B41:J41" si="7">B11-B27</f>
        <v>4715.4699617510896</v>
      </c>
      <c r="C41" s="49">
        <f t="shared" si="7"/>
        <v>10302.063127152518</v>
      </c>
      <c r="D41" s="49">
        <f t="shared" si="7"/>
        <v>41322.946374522973</v>
      </c>
      <c r="E41" s="49">
        <f t="shared" si="7"/>
        <v>18569.284990367196</v>
      </c>
      <c r="F41" s="49">
        <f t="shared" si="7"/>
        <v>4312.3935365894931</v>
      </c>
      <c r="G41" s="49">
        <f t="shared" si="7"/>
        <v>18202.826783435277</v>
      </c>
      <c r="H41" s="49">
        <f t="shared" si="7"/>
        <v>8274.4811891870959</v>
      </c>
      <c r="I41" s="49">
        <f t="shared" si="7"/>
        <v>3709.9712664029098</v>
      </c>
      <c r="J41" s="49">
        <f t="shared" si="7"/>
        <v>13133.051432515556</v>
      </c>
      <c r="K41" s="8"/>
    </row>
    <row r="42" spans="1:11" x14ac:dyDescent="0.3">
      <c r="A42" s="10" t="s">
        <v>20</v>
      </c>
      <c r="B42" s="49">
        <f t="shared" ref="B42:J42" si="8">B12-B28</f>
        <v>5079.451498522365</v>
      </c>
      <c r="C42" s="49">
        <f t="shared" si="8"/>
        <v>11151.629213055632</v>
      </c>
      <c r="D42" s="49">
        <f t="shared" si="8"/>
        <v>45847.669077838531</v>
      </c>
      <c r="E42" s="49">
        <f t="shared" si="8"/>
        <v>20567.792737252748</v>
      </c>
      <c r="F42" s="49">
        <f t="shared" si="8"/>
        <v>4873.4642820399176</v>
      </c>
      <c r="G42" s="49">
        <f t="shared" si="8"/>
        <v>21942.889656948526</v>
      </c>
      <c r="H42" s="49">
        <f t="shared" si="8"/>
        <v>9581.7740885294115</v>
      </c>
      <c r="I42" s="49">
        <f t="shared" si="8"/>
        <v>4486.5984068438556</v>
      </c>
      <c r="J42" s="49">
        <f t="shared" si="8"/>
        <v>16415.768780520702</v>
      </c>
      <c r="K42" s="8"/>
    </row>
    <row r="43" spans="1:11" x14ac:dyDescent="0.3">
      <c r="A43" s="10" t="s">
        <v>21</v>
      </c>
      <c r="B43" s="49">
        <f t="shared" ref="B43:J43" si="9">B13-B29</f>
        <v>5402.3399931509157</v>
      </c>
      <c r="C43" s="49">
        <f t="shared" si="9"/>
        <v>11760.594796553625</v>
      </c>
      <c r="D43" s="49">
        <f t="shared" si="9"/>
        <v>48992.550816134361</v>
      </c>
      <c r="E43" s="49">
        <f t="shared" si="9"/>
        <v>21903.017563248912</v>
      </c>
      <c r="F43" s="49">
        <f t="shared" si="9"/>
        <v>5479.5715844919268</v>
      </c>
      <c r="G43" s="49">
        <f t="shared" si="9"/>
        <v>23457.946281406803</v>
      </c>
      <c r="H43" s="49">
        <f t="shared" si="9"/>
        <v>9575.0390377497442</v>
      </c>
      <c r="I43" s="49">
        <f t="shared" si="9"/>
        <v>4483.692196955064</v>
      </c>
      <c r="J43" s="49">
        <f t="shared" si="9"/>
        <v>16479.195383538434</v>
      </c>
      <c r="K43" s="8"/>
    </row>
    <row r="44" spans="1:11" x14ac:dyDescent="0.3">
      <c r="A44" s="10" t="s">
        <v>22</v>
      </c>
      <c r="B44" s="49">
        <f t="shared" ref="B44:J44" si="10">B14-B30</f>
        <v>5248.3714137855541</v>
      </c>
      <c r="C44" s="49">
        <f t="shared" si="10"/>
        <v>11341.591147935786</v>
      </c>
      <c r="D44" s="49">
        <f t="shared" si="10"/>
        <v>49560.839234521583</v>
      </c>
      <c r="E44" s="49">
        <f t="shared" si="10"/>
        <v>22388.343947124682</v>
      </c>
      <c r="F44" s="49">
        <f t="shared" si="10"/>
        <v>5486.5367845170185</v>
      </c>
      <c r="G44" s="49">
        <f t="shared" si="10"/>
        <v>23528.598813208409</v>
      </c>
      <c r="H44" s="49">
        <f t="shared" si="10"/>
        <v>9749.9823677936311</v>
      </c>
      <c r="I44" s="49">
        <f t="shared" si="10"/>
        <v>4510.641600875133</v>
      </c>
      <c r="J44" s="49">
        <f t="shared" si="10"/>
        <v>16667.438147099019</v>
      </c>
      <c r="K44" s="8"/>
    </row>
    <row r="45" spans="1:11" x14ac:dyDescent="0.3">
      <c r="A45" s="10" t="s">
        <v>23</v>
      </c>
      <c r="B45" s="49">
        <f t="shared" ref="B45:J45" si="11">B15-B31</f>
        <v>4791.9883399472574</v>
      </c>
      <c r="C45" s="49">
        <f t="shared" si="11"/>
        <v>10265.081734751771</v>
      </c>
      <c r="D45" s="49">
        <f t="shared" si="11"/>
        <v>44595.606810871497</v>
      </c>
      <c r="E45" s="49">
        <f t="shared" si="11"/>
        <v>19412.79212554132</v>
      </c>
      <c r="F45" s="49">
        <f t="shared" si="11"/>
        <v>4629.8830685984776</v>
      </c>
      <c r="G45" s="49">
        <f t="shared" si="11"/>
        <v>19743.079692623753</v>
      </c>
      <c r="H45" s="49">
        <f t="shared" si="11"/>
        <v>8367.1669440668593</v>
      </c>
      <c r="I45" s="49">
        <f t="shared" si="11"/>
        <v>3799.6566975350297</v>
      </c>
      <c r="J45" s="49">
        <f t="shared" si="11"/>
        <v>13875.475962227605</v>
      </c>
      <c r="K45" s="8"/>
    </row>
    <row r="46" spans="1:11" x14ac:dyDescent="0.3">
      <c r="B46" s="18"/>
      <c r="C46" s="18"/>
      <c r="D46" s="18"/>
      <c r="E46" s="18"/>
      <c r="F46" s="18"/>
      <c r="G46" s="18"/>
      <c r="H46" s="18"/>
      <c r="I46" s="18"/>
      <c r="J46" s="18"/>
      <c r="K46" s="8"/>
    </row>
    <row r="47" spans="1:11" x14ac:dyDescent="0.3">
      <c r="A47" s="1" t="s">
        <v>97</v>
      </c>
      <c r="B47" s="18"/>
      <c r="C47" s="18"/>
      <c r="D47" s="18"/>
      <c r="E47" s="18"/>
      <c r="F47" s="18"/>
      <c r="G47" s="18"/>
      <c r="H47" s="18"/>
      <c r="I47" s="18"/>
      <c r="J47" s="18"/>
      <c r="K47" s="21" t="s">
        <v>43</v>
      </c>
    </row>
    <row r="48" spans="1:11" x14ac:dyDescent="0.3">
      <c r="A48" s="10" t="s">
        <v>12</v>
      </c>
      <c r="B48" s="50">
        <f>IF(入力!$E$16=B$2,入力!$E$22/1000,0)</f>
        <v>0</v>
      </c>
      <c r="C48" s="50">
        <f>IF(入力!$E$16=C$2,入力!$E$22/1000,0)</f>
        <v>0</v>
      </c>
      <c r="D48" s="50">
        <f>IF(入力!$E$16=D$2,入力!$E$22/1000,0)</f>
        <v>0</v>
      </c>
      <c r="E48" s="50">
        <f>IF(入力!$E$16=E$2,入力!$E$22/1000,0)</f>
        <v>0</v>
      </c>
      <c r="F48" s="50">
        <f>IF(入力!$E$16=F$2,入力!$E$22/1000,0)</f>
        <v>0</v>
      </c>
      <c r="G48" s="50">
        <f>IF(入力!$E$16=G$2,入力!$E$22/1000,0)</f>
        <v>0</v>
      </c>
      <c r="H48" s="50">
        <f>IF(入力!$E$16=H$2,入力!$E$22/1000,0)</f>
        <v>0</v>
      </c>
      <c r="I48" s="50">
        <f>IF(入力!$E$16=I$2,入力!$E$22/1000,0)</f>
        <v>0</v>
      </c>
      <c r="J48" s="50">
        <f>IF(入力!$E$16=J$2,入力!$E$22/1000,0)</f>
        <v>0</v>
      </c>
      <c r="K48" s="51">
        <f>SUM(B48:J48)</f>
        <v>0</v>
      </c>
    </row>
    <row r="49" spans="1:11" x14ac:dyDescent="0.3">
      <c r="A49" s="10" t="s">
        <v>13</v>
      </c>
      <c r="B49" s="50">
        <f>IF(入力!$E$16=B$2,入力!$F$22/1000,0)</f>
        <v>0</v>
      </c>
      <c r="C49" s="50">
        <f>IF(入力!$E$16=C$2,入力!$F$22/1000,0)</f>
        <v>0</v>
      </c>
      <c r="D49" s="50">
        <f>IF(入力!$E$16=D$2,入力!$F$22/1000,0)</f>
        <v>0</v>
      </c>
      <c r="E49" s="50">
        <f>IF(入力!$E$16=E$2,入力!$F$22/1000,0)</f>
        <v>0</v>
      </c>
      <c r="F49" s="50">
        <f>IF(入力!$E$16=F$2,入力!$F$22/1000,0)</f>
        <v>0</v>
      </c>
      <c r="G49" s="50">
        <f>IF(入力!$E$16=G$2,入力!$F$22/1000,0)</f>
        <v>0</v>
      </c>
      <c r="H49" s="50">
        <f>IF(入力!$E$16=H$2,入力!$F$22/1000,0)</f>
        <v>0</v>
      </c>
      <c r="I49" s="50">
        <f>IF(入力!$E$16=I$2,入力!$F$22/1000,0)</f>
        <v>0</v>
      </c>
      <c r="J49" s="50">
        <f>IF(入力!$E$16=J$2,入力!$F$22/1000,0)</f>
        <v>0</v>
      </c>
      <c r="K49" s="51">
        <f t="shared" ref="K49:K59" si="12">SUM(B49:J49)</f>
        <v>0</v>
      </c>
    </row>
    <row r="50" spans="1:11" x14ac:dyDescent="0.3">
      <c r="A50" s="10" t="s">
        <v>14</v>
      </c>
      <c r="B50" s="50">
        <f>IF(入力!$E$16=B$2,入力!$G$22/1000,0)</f>
        <v>0</v>
      </c>
      <c r="C50" s="50">
        <f>IF(入力!$E$16=C$2,入力!$G$22/1000,0)</f>
        <v>0</v>
      </c>
      <c r="D50" s="50">
        <f>IF(入力!$E$16=D$2,入力!$G$22/1000,0)</f>
        <v>0</v>
      </c>
      <c r="E50" s="50">
        <f>IF(入力!$E$16=E$2,入力!$G$22/1000,0)</f>
        <v>0</v>
      </c>
      <c r="F50" s="50">
        <f>IF(入力!$E$16=F$2,入力!$G$22/1000,0)</f>
        <v>0</v>
      </c>
      <c r="G50" s="50">
        <f>IF(入力!$E$16=G$2,入力!$G$22/1000,0)</f>
        <v>0</v>
      </c>
      <c r="H50" s="50">
        <f>IF(入力!$E$16=H$2,入力!$G$22/1000,0)</f>
        <v>0</v>
      </c>
      <c r="I50" s="50">
        <f>IF(入力!$E$16=I$2,入力!$G$22/1000,0)</f>
        <v>0</v>
      </c>
      <c r="J50" s="50">
        <f>IF(入力!$E$16=J$2,入力!$G$22/1000,0)</f>
        <v>0</v>
      </c>
      <c r="K50" s="51">
        <f t="shared" si="12"/>
        <v>0</v>
      </c>
    </row>
    <row r="51" spans="1:11" x14ac:dyDescent="0.3">
      <c r="A51" s="10" t="s">
        <v>15</v>
      </c>
      <c r="B51" s="50">
        <f>IF(入力!$E$16=B$2,入力!$H$22/1000,0)</f>
        <v>0</v>
      </c>
      <c r="C51" s="50">
        <f>IF(入力!$E$16=C$2,入力!$H$22/1000,0)</f>
        <v>0</v>
      </c>
      <c r="D51" s="50">
        <f>IF(入力!$E$16=D$2,入力!$H$22/1000,0)</f>
        <v>0</v>
      </c>
      <c r="E51" s="50">
        <f>IF(入力!$E$16=E$2,入力!$H$22/1000,0)</f>
        <v>0</v>
      </c>
      <c r="F51" s="50">
        <f>IF(入力!$E$16=F$2,入力!$H$22/1000,0)</f>
        <v>0</v>
      </c>
      <c r="G51" s="50">
        <f>IF(入力!$E$16=G$2,入力!$H$22/1000,0)</f>
        <v>0</v>
      </c>
      <c r="H51" s="50">
        <f>IF(入力!$E$16=H$2,入力!$H$22/1000,0)</f>
        <v>0</v>
      </c>
      <c r="I51" s="50">
        <f>IF(入力!$E$16=I$2,入力!$H$22/1000,0)</f>
        <v>0</v>
      </c>
      <c r="J51" s="50">
        <f>IF(入力!$E$16=J$2,入力!$H$22/1000,0)</f>
        <v>0</v>
      </c>
      <c r="K51" s="51">
        <f t="shared" si="12"/>
        <v>0</v>
      </c>
    </row>
    <row r="52" spans="1:11" x14ac:dyDescent="0.3">
      <c r="A52" s="10" t="s">
        <v>16</v>
      </c>
      <c r="B52" s="50">
        <f>IF(入力!$E$16=B$2,入力!$I$22/1000,0)</f>
        <v>0</v>
      </c>
      <c r="C52" s="50">
        <f>IF(入力!$E$16=C$2,入力!$I$22/1000,0)</f>
        <v>0</v>
      </c>
      <c r="D52" s="50">
        <f>IF(入力!$E$16=D$2,入力!$I$22/1000,0)</f>
        <v>0</v>
      </c>
      <c r="E52" s="50">
        <f>IF(入力!$E$16=E$2,入力!$I$22/1000,0)</f>
        <v>0</v>
      </c>
      <c r="F52" s="50">
        <f>IF(入力!$E$16=F$2,入力!$I$22/1000,0)</f>
        <v>0</v>
      </c>
      <c r="G52" s="50">
        <f>IF(入力!$E$16=G$2,入力!$I$22/1000,0)</f>
        <v>0</v>
      </c>
      <c r="H52" s="50">
        <f>IF(入力!$E$16=H$2,入力!$I$22/1000,0)</f>
        <v>0</v>
      </c>
      <c r="I52" s="50">
        <f>IF(入力!$E$16=I$2,入力!$I$22/1000,0)</f>
        <v>0</v>
      </c>
      <c r="J52" s="50">
        <f>IF(入力!$E$16=J$2,入力!$I$22/1000,0)</f>
        <v>0</v>
      </c>
      <c r="K52" s="51">
        <f t="shared" si="12"/>
        <v>0</v>
      </c>
    </row>
    <row r="53" spans="1:11" x14ac:dyDescent="0.3">
      <c r="A53" s="10" t="s">
        <v>17</v>
      </c>
      <c r="B53" s="50">
        <f>IF(入力!$E$16=B$2,入力!$J$22/1000,0)</f>
        <v>0</v>
      </c>
      <c r="C53" s="50">
        <f>IF(入力!$E$16=C$2,入力!$J$22/1000,0)</f>
        <v>0</v>
      </c>
      <c r="D53" s="50">
        <f>IF(入力!$E$16=D$2,入力!$J$22/1000,0)</f>
        <v>0</v>
      </c>
      <c r="E53" s="50">
        <f>IF(入力!$E$16=E$2,入力!$J$22/1000,0)</f>
        <v>0</v>
      </c>
      <c r="F53" s="50">
        <f>IF(入力!$E$16=F$2,入力!$J$22/1000,0)</f>
        <v>0</v>
      </c>
      <c r="G53" s="50">
        <f>IF(入力!$E$16=G$2,入力!$J$22/1000,0)</f>
        <v>0</v>
      </c>
      <c r="H53" s="50">
        <f>IF(入力!$E$16=H$2,入力!$J$22/1000,0)</f>
        <v>0</v>
      </c>
      <c r="I53" s="50">
        <f>IF(入力!$E$16=I$2,入力!$J$22/1000,0)</f>
        <v>0</v>
      </c>
      <c r="J53" s="50">
        <f>IF(入力!$E$16=J$2,入力!$J$22/1000,0)</f>
        <v>0</v>
      </c>
      <c r="K53" s="51">
        <f t="shared" si="12"/>
        <v>0</v>
      </c>
    </row>
    <row r="54" spans="1:11" x14ac:dyDescent="0.3">
      <c r="A54" s="10" t="s">
        <v>18</v>
      </c>
      <c r="B54" s="50">
        <f>IF(入力!$E$16=B$2,入力!$K$22/1000,0)</f>
        <v>0</v>
      </c>
      <c r="C54" s="50">
        <f>IF(入力!$E$16=C$2,入力!$K$22/1000,0)</f>
        <v>0</v>
      </c>
      <c r="D54" s="50">
        <f>IF(入力!$E$16=D$2,入力!$K$22/1000,0)</f>
        <v>0</v>
      </c>
      <c r="E54" s="50">
        <f>IF(入力!$E$16=E$2,入力!$K$22/1000,0)</f>
        <v>0</v>
      </c>
      <c r="F54" s="50">
        <f>IF(入力!$E$16=F$2,入力!$K$22/1000,0)</f>
        <v>0</v>
      </c>
      <c r="G54" s="50">
        <f>IF(入力!$E$16=G$2,入力!$K$22/1000,0)</f>
        <v>0</v>
      </c>
      <c r="H54" s="50">
        <f>IF(入力!$E$16=H$2,入力!$K$22/1000,0)</f>
        <v>0</v>
      </c>
      <c r="I54" s="50">
        <f>IF(入力!$E$16=I$2,入力!$K$22/1000,0)</f>
        <v>0</v>
      </c>
      <c r="J54" s="50">
        <f>IF(入力!$E$16=J$2,入力!$K$22/1000,0)</f>
        <v>0</v>
      </c>
      <c r="K54" s="51">
        <f t="shared" si="12"/>
        <v>0</v>
      </c>
    </row>
    <row r="55" spans="1:11" x14ac:dyDescent="0.3">
      <c r="A55" s="10" t="s">
        <v>19</v>
      </c>
      <c r="B55" s="50">
        <f>IF(入力!$E$16=B$2,入力!$L$22/1000,0)</f>
        <v>0</v>
      </c>
      <c r="C55" s="50">
        <f>IF(入力!$E$16=C$2,入力!$L$22/1000,0)</f>
        <v>0</v>
      </c>
      <c r="D55" s="50">
        <f>IF(入力!$E$16=D$2,入力!$L$22/1000,0)</f>
        <v>0</v>
      </c>
      <c r="E55" s="50">
        <f>IF(入力!$E$16=E$2,入力!$L$22/1000,0)</f>
        <v>0</v>
      </c>
      <c r="F55" s="50">
        <f>IF(入力!$E$16=F$2,入力!$L$22/1000,0)</f>
        <v>0</v>
      </c>
      <c r="G55" s="50">
        <f>IF(入力!$E$16=G$2,入力!$L$22/1000,0)</f>
        <v>0</v>
      </c>
      <c r="H55" s="50">
        <f>IF(入力!$E$16=H$2,入力!$L$22/1000,0)</f>
        <v>0</v>
      </c>
      <c r="I55" s="50">
        <f>IF(入力!$E$16=I$2,入力!$L$22/1000,0)</f>
        <v>0</v>
      </c>
      <c r="J55" s="50">
        <f>IF(入力!$E$16=J$2,入力!$L$22/1000,0)</f>
        <v>0</v>
      </c>
      <c r="K55" s="51">
        <f t="shared" si="12"/>
        <v>0</v>
      </c>
    </row>
    <row r="56" spans="1:11" x14ac:dyDescent="0.3">
      <c r="A56" s="10" t="s">
        <v>20</v>
      </c>
      <c r="B56" s="50">
        <f>IF(入力!$E$16=B$2,入力!$M$22/1000,0)</f>
        <v>0</v>
      </c>
      <c r="C56" s="50">
        <f>IF(入力!$E$16=C$2,入力!$M$22/1000,0)</f>
        <v>0</v>
      </c>
      <c r="D56" s="50">
        <f>IF(入力!$E$16=D$2,入力!$M$22/1000,0)</f>
        <v>0</v>
      </c>
      <c r="E56" s="50">
        <f>IF(入力!$E$16=E$2,入力!$M$22/1000,0)</f>
        <v>0</v>
      </c>
      <c r="F56" s="50">
        <f>IF(入力!$E$16=F$2,入力!$M$22/1000,0)</f>
        <v>0</v>
      </c>
      <c r="G56" s="50">
        <f>IF(入力!$E$16=G$2,入力!$M$22/1000,0)</f>
        <v>0</v>
      </c>
      <c r="H56" s="50">
        <f>IF(入力!$E$16=H$2,入力!$M$22/1000,0)</f>
        <v>0</v>
      </c>
      <c r="I56" s="50">
        <f>IF(入力!$E$16=I$2,入力!$M$22/1000,0)</f>
        <v>0</v>
      </c>
      <c r="J56" s="50">
        <f>IF(入力!$E$16=J$2,入力!$M$22/1000,0)</f>
        <v>0</v>
      </c>
      <c r="K56" s="51">
        <f t="shared" si="12"/>
        <v>0</v>
      </c>
    </row>
    <row r="57" spans="1:11" x14ac:dyDescent="0.3">
      <c r="A57" s="10" t="s">
        <v>21</v>
      </c>
      <c r="B57" s="50">
        <f>IF(入力!$E$16=B$2,入力!$N$22/1000,0)</f>
        <v>0</v>
      </c>
      <c r="C57" s="50">
        <f>IF(入力!$E$16=C$2,入力!$N$22/1000,0)</f>
        <v>0</v>
      </c>
      <c r="D57" s="50">
        <f>IF(入力!$E$16=D$2,入力!$N$22/1000,0)</f>
        <v>0</v>
      </c>
      <c r="E57" s="50">
        <f>IF(入力!$E$16=E$2,入力!$N$22/1000,0)</f>
        <v>0</v>
      </c>
      <c r="F57" s="50">
        <f>IF(入力!$E$16=F$2,入力!$N$22/1000,0)</f>
        <v>0</v>
      </c>
      <c r="G57" s="50">
        <f>IF(入力!$E$16=G$2,入力!$N$22/1000,0)</f>
        <v>0</v>
      </c>
      <c r="H57" s="50">
        <f>IF(入力!$E$16=H$2,入力!$N$22/1000,0)</f>
        <v>0</v>
      </c>
      <c r="I57" s="50">
        <f>IF(入力!$E$16=I$2,入力!$N$22/1000,0)</f>
        <v>0</v>
      </c>
      <c r="J57" s="50">
        <f>IF(入力!$E$16=J$2,入力!$N$22/1000,0)</f>
        <v>0</v>
      </c>
      <c r="K57" s="51">
        <f t="shared" si="12"/>
        <v>0</v>
      </c>
    </row>
    <row r="58" spans="1:11" x14ac:dyDescent="0.3">
      <c r="A58" s="10" t="s">
        <v>22</v>
      </c>
      <c r="B58" s="50">
        <f>IF(入力!$E$16=B$2,入力!$O$22/1000,0)</f>
        <v>0</v>
      </c>
      <c r="C58" s="50">
        <f>IF(入力!$E$16=C$2,入力!$O$22/1000,0)</f>
        <v>0</v>
      </c>
      <c r="D58" s="50">
        <f>IF(入力!$E$16=D$2,入力!$O$22/1000,0)</f>
        <v>0</v>
      </c>
      <c r="E58" s="50">
        <f>IF(入力!$E$16=E$2,入力!$O$22/1000,0)</f>
        <v>0</v>
      </c>
      <c r="F58" s="50">
        <f>IF(入力!$E$16=F$2,入力!$O$22/1000,0)</f>
        <v>0</v>
      </c>
      <c r="G58" s="50">
        <f>IF(入力!$E$16=G$2,入力!$O$22/1000,0)</f>
        <v>0</v>
      </c>
      <c r="H58" s="50">
        <f>IF(入力!$E$16=H$2,入力!$O$22/1000,0)</f>
        <v>0</v>
      </c>
      <c r="I58" s="50">
        <f>IF(入力!$E$16=I$2,入力!$O$22/1000,0)</f>
        <v>0</v>
      </c>
      <c r="J58" s="50">
        <f>IF(入力!$E$16=J$2,入力!$O$22/1000,0)</f>
        <v>0</v>
      </c>
      <c r="K58" s="51">
        <f t="shared" si="12"/>
        <v>0</v>
      </c>
    </row>
    <row r="59" spans="1:11" x14ac:dyDescent="0.3">
      <c r="A59" s="10" t="s">
        <v>23</v>
      </c>
      <c r="B59" s="50">
        <f>IF(入力!$E$16=B$2,入力!$P$22/1000,0)</f>
        <v>0</v>
      </c>
      <c r="C59" s="50">
        <f>IF(入力!$E$16=C$2,入力!$P$22/1000,0)</f>
        <v>0</v>
      </c>
      <c r="D59" s="50">
        <f>IF(入力!$E$16=D$2,入力!$P$22/1000,0)</f>
        <v>0</v>
      </c>
      <c r="E59" s="50">
        <f>IF(入力!$E$16=E$2,入力!$P$22/1000,0)</f>
        <v>0</v>
      </c>
      <c r="F59" s="50">
        <f>IF(入力!$E$16=F$2,入力!$P$22/1000,0)</f>
        <v>0</v>
      </c>
      <c r="G59" s="50">
        <f>IF(入力!$E$16=G$2,入力!$P$22/1000,0)</f>
        <v>0</v>
      </c>
      <c r="H59" s="50">
        <f>IF(入力!$E$16=H$2,入力!$P$22/1000,0)</f>
        <v>0</v>
      </c>
      <c r="I59" s="50">
        <f>IF(入力!$E$16=I$2,入力!$P$22/1000,0)</f>
        <v>0</v>
      </c>
      <c r="J59" s="50">
        <f>IF(入力!$E$16=J$2,入力!$P$22/1000,0)</f>
        <v>0</v>
      </c>
      <c r="K59" s="51">
        <f t="shared" si="12"/>
        <v>0</v>
      </c>
    </row>
    <row r="60" spans="1:11" x14ac:dyDescent="0.3">
      <c r="B60" s="18"/>
      <c r="C60" s="18"/>
      <c r="D60" s="18"/>
      <c r="E60" s="18"/>
      <c r="F60" s="18"/>
      <c r="G60" s="18"/>
      <c r="H60" s="18"/>
      <c r="I60" s="18"/>
      <c r="J60" s="18"/>
      <c r="K60" s="8"/>
    </row>
    <row r="61" spans="1:11" x14ac:dyDescent="0.3">
      <c r="A61" s="1" t="s">
        <v>98</v>
      </c>
      <c r="B61" s="18"/>
      <c r="C61" s="18"/>
      <c r="D61" s="18"/>
      <c r="E61" s="18"/>
      <c r="F61" s="18"/>
      <c r="G61" s="18"/>
      <c r="H61" s="18"/>
      <c r="I61" s="18"/>
      <c r="J61" s="18"/>
      <c r="K61" s="8"/>
    </row>
    <row r="62" spans="1:11" x14ac:dyDescent="0.3">
      <c r="A62" s="10" t="s">
        <v>12</v>
      </c>
      <c r="B62" s="49">
        <f>B34-(B48-MIN(B$48:B$59))</f>
        <v>3939.4872288285924</v>
      </c>
      <c r="C62" s="49">
        <f>C34-(C48-MIN(C$48:C$59))</f>
        <v>7792.3749921520775</v>
      </c>
      <c r="D62" s="49">
        <f t="shared" ref="D62:J62" si="13">D34-(D48-MIN(D$48:D$59))</f>
        <v>38575.877131587476</v>
      </c>
      <c r="E62" s="49">
        <f t="shared" si="13"/>
        <v>16399.33040396696</v>
      </c>
      <c r="F62" s="49">
        <f t="shared" si="13"/>
        <v>3507.3454278333656</v>
      </c>
      <c r="G62" s="49">
        <f>G34-(G48-MIN(G$48:G$59))</f>
        <v>16120.74614428255</v>
      </c>
      <c r="H62" s="49">
        <f t="shared" si="13"/>
        <v>6714.9219777175276</v>
      </c>
      <c r="I62" s="49">
        <f t="shared" si="13"/>
        <v>3133.1541788705017</v>
      </c>
      <c r="J62" s="49">
        <f t="shared" si="13"/>
        <v>11580.669699317506</v>
      </c>
      <c r="K62" s="8"/>
    </row>
    <row r="63" spans="1:11" x14ac:dyDescent="0.3">
      <c r="A63" s="10" t="s">
        <v>13</v>
      </c>
      <c r="B63" s="49">
        <f>B35-(B49-MIN(B$48:B$59))</f>
        <v>3328.6052774804998</v>
      </c>
      <c r="C63" s="49">
        <f t="shared" ref="B63:J73" si="14">C35-(C49-MIN(C$48:C$59))</f>
        <v>6989.5142559666829</v>
      </c>
      <c r="D63" s="49">
        <f t="shared" si="14"/>
        <v>35019.899480230713</v>
      </c>
      <c r="E63" s="49">
        <f t="shared" si="14"/>
        <v>15828.308603059997</v>
      </c>
      <c r="F63" s="49">
        <f t="shared" si="14"/>
        <v>3075.2465663599473</v>
      </c>
      <c r="G63" s="49">
        <f>G35-(G49-MIN(G$48:G$59))</f>
        <v>15576.395763468852</v>
      </c>
      <c r="H63" s="49">
        <f t="shared" si="14"/>
        <v>5994.378879415448</v>
      </c>
      <c r="I63" s="49">
        <f t="shared" si="14"/>
        <v>2781.8045622226882</v>
      </c>
      <c r="J63" s="49">
        <f t="shared" si="14"/>
        <v>11143.278965533409</v>
      </c>
      <c r="K63" s="8"/>
    </row>
    <row r="64" spans="1:11" x14ac:dyDescent="0.3">
      <c r="A64" s="10" t="s">
        <v>14</v>
      </c>
      <c r="B64" s="49">
        <f t="shared" si="14"/>
        <v>3414.7543930391817</v>
      </c>
      <c r="C64" s="49">
        <f t="shared" si="14"/>
        <v>8179.6425344984973</v>
      </c>
      <c r="D64" s="49">
        <f t="shared" si="14"/>
        <v>39868.553052852105</v>
      </c>
      <c r="E64" s="49">
        <f t="shared" si="14"/>
        <v>17170.83576215012</v>
      </c>
      <c r="F64" s="49">
        <f t="shared" si="14"/>
        <v>3688.7215462283721</v>
      </c>
      <c r="G64" s="49">
        <f>G36-(G50-MIN(G$48:G$59))</f>
        <v>18118.038320537933</v>
      </c>
      <c r="H64" s="49">
        <f t="shared" si="14"/>
        <v>6703.5087025205494</v>
      </c>
      <c r="I64" s="49">
        <f t="shared" si="14"/>
        <v>3317.4706922854648</v>
      </c>
      <c r="J64" s="49">
        <f t="shared" si="14"/>
        <v>12371.592400882611</v>
      </c>
      <c r="K64" s="8"/>
    </row>
    <row r="65" spans="1:11" x14ac:dyDescent="0.3">
      <c r="A65" s="10" t="s">
        <v>15</v>
      </c>
      <c r="B65" s="49">
        <f t="shared" si="14"/>
        <v>4164.0277025858395</v>
      </c>
      <c r="C65" s="49">
        <f t="shared" si="14"/>
        <v>10632.864794808322</v>
      </c>
      <c r="D65" s="49">
        <f t="shared" si="14"/>
        <v>51382.124398067645</v>
      </c>
      <c r="E65" s="49">
        <f t="shared" si="14"/>
        <v>21034.738764428697</v>
      </c>
      <c r="F65" s="49">
        <f t="shared" si="14"/>
        <v>4693.0731329919508</v>
      </c>
      <c r="G65" s="49">
        <f>G37-(G51-MIN(G$48:G$59))</f>
        <v>23743.286416653988</v>
      </c>
      <c r="H65" s="49">
        <f t="shared" si="14"/>
        <v>8192.7175915160806</v>
      </c>
      <c r="I65" s="49">
        <f t="shared" si="14"/>
        <v>4136.0002472050573</v>
      </c>
      <c r="J65" s="49">
        <f t="shared" si="14"/>
        <v>16181.092684702011</v>
      </c>
      <c r="K65" s="8"/>
    </row>
    <row r="66" spans="1:11" x14ac:dyDescent="0.3">
      <c r="A66" s="10" t="s">
        <v>16</v>
      </c>
      <c r="B66" s="49">
        <f t="shared" si="14"/>
        <v>4293.523821623754</v>
      </c>
      <c r="C66" s="49">
        <f t="shared" si="14"/>
        <v>10650.457918662305</v>
      </c>
      <c r="D66" s="49">
        <f t="shared" si="14"/>
        <v>51082.039368257829</v>
      </c>
      <c r="E66" s="49">
        <f t="shared" si="14"/>
        <v>21193.537897942431</v>
      </c>
      <c r="F66" s="49">
        <f t="shared" si="14"/>
        <v>4828.9206417056466</v>
      </c>
      <c r="G66" s="49">
        <f t="shared" si="14"/>
        <v>23961.966591253062</v>
      </c>
      <c r="H66" s="49">
        <f t="shared" si="14"/>
        <v>8363.9403199389508</v>
      </c>
      <c r="I66" s="49">
        <f t="shared" si="14"/>
        <v>4118.1338452014988</v>
      </c>
      <c r="J66" s="49">
        <f t="shared" si="14"/>
        <v>16175.729595414547</v>
      </c>
      <c r="K66" s="8"/>
    </row>
    <row r="67" spans="1:11" x14ac:dyDescent="0.3">
      <c r="A67" s="10" t="s">
        <v>17</v>
      </c>
      <c r="B67" s="49">
        <f t="shared" si="14"/>
        <v>4038.7009031386428</v>
      </c>
      <c r="C67" s="49">
        <f t="shared" si="14"/>
        <v>9912.5275645763304</v>
      </c>
      <c r="D67" s="49">
        <f t="shared" si="14"/>
        <v>44077.073940599003</v>
      </c>
      <c r="E67" s="49">
        <f t="shared" si="14"/>
        <v>20585.110434934119</v>
      </c>
      <c r="F67" s="49">
        <f t="shared" si="14"/>
        <v>4351.4473752785443</v>
      </c>
      <c r="G67" s="49">
        <f t="shared" si="14"/>
        <v>20709.652814834808</v>
      </c>
      <c r="H67" s="49">
        <f t="shared" si="14"/>
        <v>7896.2725015159895</v>
      </c>
      <c r="I67" s="49">
        <f t="shared" si="14"/>
        <v>3745.3437824456346</v>
      </c>
      <c r="J67" s="49">
        <f t="shared" si="14"/>
        <v>14068.759532091217</v>
      </c>
      <c r="K67" s="8"/>
    </row>
    <row r="68" spans="1:11" x14ac:dyDescent="0.3">
      <c r="A68" s="10" t="s">
        <v>18</v>
      </c>
      <c r="B68" s="49">
        <f t="shared" si="14"/>
        <v>4119.2154196691845</v>
      </c>
      <c r="C68" s="49">
        <f t="shared" si="14"/>
        <v>8946.3557287665499</v>
      </c>
      <c r="D68" s="49">
        <f t="shared" si="14"/>
        <v>38322.619226079769</v>
      </c>
      <c r="E68" s="49">
        <f t="shared" si="14"/>
        <v>17679.443259472224</v>
      </c>
      <c r="F68" s="49">
        <f t="shared" si="14"/>
        <v>3830.6241734274936</v>
      </c>
      <c r="G68" s="49">
        <f t="shared" si="14"/>
        <v>17068.966765736805</v>
      </c>
      <c r="H68" s="49">
        <f t="shared" si="14"/>
        <v>6744.1800809366796</v>
      </c>
      <c r="I68" s="49">
        <f t="shared" si="14"/>
        <v>3196.606160971849</v>
      </c>
      <c r="J68" s="49">
        <f t="shared" si="14"/>
        <v>12141.25895368302</v>
      </c>
      <c r="K68" s="8"/>
    </row>
    <row r="69" spans="1:11" x14ac:dyDescent="0.3">
      <c r="A69" s="10" t="s">
        <v>19</v>
      </c>
      <c r="B69" s="49">
        <f t="shared" si="14"/>
        <v>4715.4699617510896</v>
      </c>
      <c r="C69" s="49">
        <f t="shared" si="14"/>
        <v>10302.063127152518</v>
      </c>
      <c r="D69" s="49">
        <f t="shared" si="14"/>
        <v>41322.946374522973</v>
      </c>
      <c r="E69" s="49">
        <f t="shared" si="14"/>
        <v>18569.284990367196</v>
      </c>
      <c r="F69" s="49">
        <f t="shared" si="14"/>
        <v>4312.3935365894931</v>
      </c>
      <c r="G69" s="49">
        <f t="shared" si="14"/>
        <v>18202.826783435277</v>
      </c>
      <c r="H69" s="49">
        <f t="shared" si="14"/>
        <v>8274.4811891870959</v>
      </c>
      <c r="I69" s="49">
        <f t="shared" si="14"/>
        <v>3709.9712664029098</v>
      </c>
      <c r="J69" s="49">
        <f t="shared" si="14"/>
        <v>13133.051432515556</v>
      </c>
      <c r="K69" s="8"/>
    </row>
    <row r="70" spans="1:11" x14ac:dyDescent="0.3">
      <c r="A70" s="10" t="s">
        <v>20</v>
      </c>
      <c r="B70" s="49">
        <f t="shared" si="14"/>
        <v>5079.451498522365</v>
      </c>
      <c r="C70" s="49">
        <f t="shared" si="14"/>
        <v>11151.629213055632</v>
      </c>
      <c r="D70" s="49">
        <f t="shared" si="14"/>
        <v>45847.669077838531</v>
      </c>
      <c r="E70" s="49">
        <f t="shared" si="14"/>
        <v>20567.792737252748</v>
      </c>
      <c r="F70" s="49">
        <f t="shared" si="14"/>
        <v>4873.4642820399176</v>
      </c>
      <c r="G70" s="49">
        <f t="shared" si="14"/>
        <v>21942.889656948526</v>
      </c>
      <c r="H70" s="49">
        <f t="shared" si="14"/>
        <v>9581.7740885294115</v>
      </c>
      <c r="I70" s="49">
        <f t="shared" si="14"/>
        <v>4486.5984068438556</v>
      </c>
      <c r="J70" s="49">
        <f t="shared" si="14"/>
        <v>16415.768780520702</v>
      </c>
      <c r="K70" s="8"/>
    </row>
    <row r="71" spans="1:11" x14ac:dyDescent="0.3">
      <c r="A71" s="10" t="s">
        <v>21</v>
      </c>
      <c r="B71" s="49">
        <f t="shared" si="14"/>
        <v>5402.3399931509157</v>
      </c>
      <c r="C71" s="49">
        <f t="shared" si="14"/>
        <v>11760.594796553625</v>
      </c>
      <c r="D71" s="49">
        <f t="shared" si="14"/>
        <v>48992.550816134361</v>
      </c>
      <c r="E71" s="49">
        <f t="shared" si="14"/>
        <v>21903.017563248912</v>
      </c>
      <c r="F71" s="49">
        <f t="shared" si="14"/>
        <v>5479.5715844919268</v>
      </c>
      <c r="G71" s="49">
        <f t="shared" si="14"/>
        <v>23457.946281406803</v>
      </c>
      <c r="H71" s="49">
        <f t="shared" si="14"/>
        <v>9575.0390377497442</v>
      </c>
      <c r="I71" s="49">
        <f t="shared" si="14"/>
        <v>4483.692196955064</v>
      </c>
      <c r="J71" s="49">
        <f t="shared" si="14"/>
        <v>16479.195383538434</v>
      </c>
      <c r="K71" s="8"/>
    </row>
    <row r="72" spans="1:11" x14ac:dyDescent="0.3">
      <c r="A72" s="10" t="s">
        <v>22</v>
      </c>
      <c r="B72" s="49">
        <f t="shared" si="14"/>
        <v>5248.3714137855541</v>
      </c>
      <c r="C72" s="49">
        <f t="shared" si="14"/>
        <v>11341.591147935786</v>
      </c>
      <c r="D72" s="49">
        <f t="shared" si="14"/>
        <v>49560.839234521583</v>
      </c>
      <c r="E72" s="49">
        <f t="shared" si="14"/>
        <v>22388.343947124682</v>
      </c>
      <c r="F72" s="49">
        <f t="shared" si="14"/>
        <v>5486.5367845170185</v>
      </c>
      <c r="G72" s="49">
        <f t="shared" si="14"/>
        <v>23528.598813208409</v>
      </c>
      <c r="H72" s="49">
        <f t="shared" si="14"/>
        <v>9749.9823677936311</v>
      </c>
      <c r="I72" s="49">
        <f t="shared" si="14"/>
        <v>4510.641600875133</v>
      </c>
      <c r="J72" s="49">
        <f t="shared" si="14"/>
        <v>16667.438147099019</v>
      </c>
      <c r="K72" s="8"/>
    </row>
    <row r="73" spans="1:11" x14ac:dyDescent="0.3">
      <c r="A73" s="10" t="s">
        <v>23</v>
      </c>
      <c r="B73" s="49">
        <f t="shared" si="14"/>
        <v>4791.9883399472574</v>
      </c>
      <c r="C73" s="49">
        <f t="shared" si="14"/>
        <v>10265.081734751771</v>
      </c>
      <c r="D73" s="49">
        <f t="shared" si="14"/>
        <v>44595.606810871497</v>
      </c>
      <c r="E73" s="49">
        <f t="shared" si="14"/>
        <v>19412.79212554132</v>
      </c>
      <c r="F73" s="49">
        <f t="shared" si="14"/>
        <v>4629.8830685984776</v>
      </c>
      <c r="G73" s="49">
        <f t="shared" si="14"/>
        <v>19743.079692623753</v>
      </c>
      <c r="H73" s="49">
        <f t="shared" si="14"/>
        <v>8367.1669440668593</v>
      </c>
      <c r="I73" s="49">
        <f t="shared" si="14"/>
        <v>3799.6566975350297</v>
      </c>
      <c r="J73" s="49">
        <f t="shared" si="14"/>
        <v>13875.475962227605</v>
      </c>
      <c r="K73" s="8"/>
    </row>
    <row r="74" spans="1:11" x14ac:dyDescent="0.3">
      <c r="B74" s="18"/>
      <c r="C74" s="18"/>
      <c r="D74" s="18"/>
      <c r="E74" s="18"/>
      <c r="F74" s="18"/>
      <c r="G74" s="18"/>
      <c r="H74" s="18"/>
      <c r="I74" s="18"/>
      <c r="J74" s="18"/>
      <c r="K74" s="8"/>
    </row>
    <row r="75" spans="1:11" x14ac:dyDescent="0.3">
      <c r="A75" s="1" t="s">
        <v>99</v>
      </c>
      <c r="B75" s="16" t="s">
        <v>39</v>
      </c>
      <c r="C75" s="18"/>
      <c r="D75" s="18"/>
      <c r="E75" s="18"/>
      <c r="F75" s="18"/>
      <c r="G75" s="18"/>
      <c r="H75" s="18"/>
      <c r="I75" s="18"/>
      <c r="J75" s="18"/>
      <c r="K75" s="8"/>
    </row>
    <row r="76" spans="1:11" x14ac:dyDescent="0.3">
      <c r="A76" s="10" t="s">
        <v>12</v>
      </c>
      <c r="B76" s="49">
        <f>$B$17-SUM($B62:$J62)</f>
        <v>44571.076992090675</v>
      </c>
      <c r="C76" s="18"/>
      <c r="D76" s="18"/>
      <c r="E76" s="18"/>
      <c r="F76" s="18"/>
      <c r="G76" s="18"/>
      <c r="H76" s="18"/>
      <c r="I76" s="18"/>
      <c r="J76" s="18"/>
      <c r="K76" s="8"/>
    </row>
    <row r="77" spans="1:11" x14ac:dyDescent="0.3">
      <c r="A77" s="10" t="s">
        <v>13</v>
      </c>
      <c r="B77" s="49">
        <f>$B$17-SUM($B63:$J63)</f>
        <v>52597.551822908994</v>
      </c>
      <c r="C77" s="18"/>
      <c r="D77" s="18"/>
      <c r="E77" s="18"/>
      <c r="F77" s="18"/>
      <c r="G77" s="18"/>
      <c r="H77" s="18"/>
      <c r="I77" s="18"/>
      <c r="J77" s="18"/>
      <c r="K77" s="8"/>
    </row>
    <row r="78" spans="1:11" x14ac:dyDescent="0.3">
      <c r="A78" s="10" t="s">
        <v>14</v>
      </c>
      <c r="B78" s="49">
        <f t="shared" ref="B78:B87" si="15">$B$17-SUM($B64:$J64)</f>
        <v>39501.866771652392</v>
      </c>
      <c r="C78" s="18"/>
      <c r="D78" s="18"/>
      <c r="E78" s="18"/>
      <c r="F78" s="18"/>
      <c r="G78" s="18"/>
      <c r="H78" s="18"/>
      <c r="I78" s="18"/>
      <c r="J78" s="18"/>
      <c r="K78" s="8"/>
    </row>
    <row r="79" spans="1:11" x14ac:dyDescent="0.3">
      <c r="A79" s="10" t="s">
        <v>15</v>
      </c>
      <c r="B79" s="49">
        <f>$B$17-SUM($B65:$J65)</f>
        <v>8175.0584436876816</v>
      </c>
      <c r="C79" s="18"/>
      <c r="D79" s="18"/>
      <c r="E79" s="18"/>
      <c r="F79" s="18"/>
      <c r="G79" s="18"/>
      <c r="H79" s="18"/>
      <c r="I79" s="18"/>
      <c r="J79" s="18"/>
      <c r="K79" s="8"/>
    </row>
    <row r="80" spans="1:11" x14ac:dyDescent="0.3">
      <c r="A80" s="10" t="s">
        <v>16</v>
      </c>
      <c r="B80" s="49">
        <f t="shared" si="15"/>
        <v>7666.7341766472091</v>
      </c>
      <c r="C80" s="18"/>
      <c r="D80" s="18"/>
      <c r="E80" s="18"/>
      <c r="F80" s="18"/>
      <c r="G80" s="18"/>
      <c r="H80" s="18"/>
      <c r="I80" s="18"/>
      <c r="J80" s="18"/>
      <c r="K80" s="8"/>
    </row>
    <row r="81" spans="1:11" x14ac:dyDescent="0.3">
      <c r="A81" s="10" t="s">
        <v>17</v>
      </c>
      <c r="B81" s="49">
        <f t="shared" si="15"/>
        <v>22950.09532723295</v>
      </c>
      <c r="C81" s="18"/>
      <c r="D81" s="18"/>
      <c r="E81" s="18"/>
      <c r="F81" s="18"/>
      <c r="G81" s="18"/>
      <c r="H81" s="18"/>
      <c r="I81" s="18"/>
      <c r="J81" s="18"/>
      <c r="K81" s="8"/>
    </row>
    <row r="82" spans="1:11" x14ac:dyDescent="0.3">
      <c r="A82" s="10" t="s">
        <v>18</v>
      </c>
      <c r="B82" s="49">
        <f t="shared" si="15"/>
        <v>40285.714407903666</v>
      </c>
      <c r="C82" s="18"/>
      <c r="D82" s="18"/>
      <c r="E82" s="18"/>
      <c r="F82" s="18"/>
      <c r="G82" s="18"/>
      <c r="H82" s="18"/>
      <c r="I82" s="18"/>
      <c r="J82" s="18"/>
      <c r="K82" s="8"/>
    </row>
    <row r="83" spans="1:11" x14ac:dyDescent="0.3">
      <c r="A83" s="10" t="s">
        <v>19</v>
      </c>
      <c r="B83" s="49">
        <f t="shared" si="15"/>
        <v>29792.495514723138</v>
      </c>
      <c r="C83" s="18"/>
      <c r="D83" s="18"/>
      <c r="E83" s="18"/>
      <c r="F83" s="18"/>
      <c r="G83" s="18"/>
      <c r="H83" s="18"/>
      <c r="I83" s="18"/>
      <c r="J83" s="18"/>
      <c r="K83" s="8"/>
    </row>
    <row r="84" spans="1:11" x14ac:dyDescent="0.3">
      <c r="A84" s="10" t="s">
        <v>20</v>
      </c>
      <c r="B84" s="49">
        <f t="shared" si="15"/>
        <v>12387.946435095568</v>
      </c>
      <c r="C84" s="18"/>
      <c r="D84" s="18"/>
      <c r="E84" s="18"/>
      <c r="F84" s="18"/>
      <c r="G84" s="18"/>
      <c r="H84" s="18"/>
      <c r="I84" s="18"/>
      <c r="J84" s="18"/>
      <c r="K84" s="8"/>
    </row>
    <row r="85" spans="1:11" x14ac:dyDescent="0.3">
      <c r="A85" s="10" t="s">
        <v>21</v>
      </c>
      <c r="B85" s="49">
        <f t="shared" si="15"/>
        <v>4801.0365234174824</v>
      </c>
      <c r="C85" s="18"/>
      <c r="D85" s="18"/>
      <c r="E85" s="18"/>
      <c r="F85" s="18"/>
      <c r="G85" s="18"/>
      <c r="H85" s="18"/>
      <c r="I85" s="18"/>
      <c r="J85" s="18"/>
      <c r="K85" s="8"/>
    </row>
    <row r="86" spans="1:11" x14ac:dyDescent="0.3">
      <c r="A86" s="10" t="s">
        <v>22</v>
      </c>
      <c r="B86" s="49">
        <f t="shared" si="15"/>
        <v>3852.6407197864319</v>
      </c>
      <c r="C86" s="18"/>
      <c r="D86" s="18"/>
      <c r="E86" s="18"/>
      <c r="F86" s="18"/>
      <c r="G86" s="18"/>
      <c r="H86" s="18"/>
      <c r="I86" s="18"/>
      <c r="J86" s="18"/>
      <c r="K86" s="8"/>
    </row>
    <row r="87" spans="1:11" x14ac:dyDescent="0.3">
      <c r="A87" s="10" t="s">
        <v>23</v>
      </c>
      <c r="B87" s="49">
        <f t="shared" si="15"/>
        <v>22854.252800483664</v>
      </c>
      <c r="C87" s="18"/>
      <c r="D87" s="18"/>
      <c r="E87" s="18"/>
      <c r="F87" s="18"/>
      <c r="G87" s="18"/>
      <c r="H87" s="18"/>
      <c r="I87" s="18"/>
      <c r="J87" s="18"/>
      <c r="K87" s="8"/>
    </row>
    <row r="88" spans="1:11" x14ac:dyDescent="0.3">
      <c r="A88" s="13" t="s">
        <v>40</v>
      </c>
      <c r="B88" s="52">
        <f>SUM($B$76:$B$87)/$B$17</f>
        <v>1.9000000000000004</v>
      </c>
      <c r="C88" s="18"/>
      <c r="D88" s="18"/>
      <c r="E88" s="18"/>
      <c r="F88" s="18"/>
      <c r="G88" s="18"/>
      <c r="H88" s="18"/>
      <c r="I88" s="18"/>
      <c r="J88" s="18"/>
      <c r="K88" s="8"/>
    </row>
    <row r="89" spans="1:11" x14ac:dyDescent="0.3">
      <c r="B89" s="18"/>
      <c r="C89" s="18"/>
      <c r="D89" s="18"/>
      <c r="E89" s="18"/>
      <c r="F89" s="18"/>
      <c r="G89" s="18"/>
      <c r="H89" s="18"/>
      <c r="I89" s="18"/>
      <c r="J89" s="18"/>
      <c r="K89" s="8"/>
    </row>
    <row r="90" spans="1:11" x14ac:dyDescent="0.3">
      <c r="A90" s="1" t="s">
        <v>100</v>
      </c>
      <c r="B90" s="49">
        <f>(SUM($B$76:$B$87)-1.9*$B$17)/12</f>
        <v>4.850638409455617E-12</v>
      </c>
      <c r="C90" s="18"/>
      <c r="D90" s="18" t="s">
        <v>42</v>
      </c>
      <c r="E90" s="18"/>
      <c r="F90" s="18"/>
      <c r="G90" s="18"/>
      <c r="H90" s="18"/>
      <c r="I90" s="18"/>
      <c r="J90" s="18"/>
      <c r="K90" s="8"/>
    </row>
    <row r="91" spans="1:11" x14ac:dyDescent="0.3">
      <c r="A91" s="1" t="s">
        <v>41</v>
      </c>
      <c r="B91" s="18"/>
      <c r="C91" s="18"/>
      <c r="D91" s="53">
        <f>'計算用(期待容量)'!D91</f>
        <v>1.9</v>
      </c>
      <c r="E91" s="18"/>
      <c r="F91" s="18"/>
      <c r="G91" s="18"/>
      <c r="H91" s="18"/>
      <c r="I91" s="18"/>
      <c r="J91" s="18"/>
      <c r="K91" s="8"/>
    </row>
    <row r="92" spans="1:11" ht="15.6" thickBot="1" x14ac:dyDescent="0.35">
      <c r="B92" s="18"/>
      <c r="C92" s="18"/>
      <c r="D92" s="18"/>
      <c r="E92" s="18"/>
      <c r="F92" s="18"/>
      <c r="G92" s="18"/>
      <c r="H92" s="18"/>
      <c r="I92" s="18"/>
      <c r="J92" s="18"/>
      <c r="K92" s="8"/>
    </row>
    <row r="93" spans="1:11" ht="15.6" thickBot="1" x14ac:dyDescent="0.35">
      <c r="A93" s="1" t="s">
        <v>101</v>
      </c>
      <c r="B93" s="54">
        <f>(MIN($K$48:$K$59)+$B$90)*1000</f>
        <v>4.850638409455617E-9</v>
      </c>
      <c r="C93" s="15"/>
      <c r="D93" s="15"/>
      <c r="E93" s="15"/>
      <c r="F93" s="15"/>
      <c r="G93" s="15"/>
      <c r="H93" s="15"/>
      <c r="I93" s="15"/>
      <c r="J93" s="15"/>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L93"/>
  <sheetViews>
    <sheetView topLeftCell="A31" zoomScale="85" zoomScaleNormal="85" workbookViewId="0">
      <selection activeCell="G30" sqref="G30"/>
    </sheetView>
  </sheetViews>
  <sheetFormatPr defaultColWidth="9" defaultRowHeight="15" x14ac:dyDescent="0.3"/>
  <cols>
    <col min="1" max="1" width="24.109375" style="1" bestFit="1" customWidth="1"/>
    <col min="2" max="2" width="10.77734375" style="1" customWidth="1"/>
    <col min="3" max="3" width="9.77734375" style="1" customWidth="1"/>
    <col min="4" max="10" width="9.77734375" style="1" bestFit="1" customWidth="1"/>
    <col min="11" max="11" width="10.4414062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94</v>
      </c>
    </row>
    <row r="4" spans="1:11" x14ac:dyDescent="0.3">
      <c r="A4" s="10" t="s">
        <v>12</v>
      </c>
      <c r="B4" s="49">
        <f>'計算用(期待容量)'!B4</f>
        <v>4730.6208550782821</v>
      </c>
      <c r="C4" s="49">
        <f>'計算用(期待容量)'!C4</f>
        <v>11661.199433115416</v>
      </c>
      <c r="D4" s="49">
        <f>'計算用(期待容量)'!D4</f>
        <v>41245.61530691394</v>
      </c>
      <c r="E4" s="49">
        <f>'計算用(期待容量)'!E4</f>
        <v>18582.035492957744</v>
      </c>
      <c r="F4" s="49">
        <f>'計算用(期待容量)'!F4</f>
        <v>4647.4253189823876</v>
      </c>
      <c r="G4" s="49">
        <f>'計算用(期待容量)'!G4</f>
        <v>18187.937185104052</v>
      </c>
      <c r="H4" s="49">
        <f>'計算用(期待容量)'!H4</f>
        <v>7633.4257824771967</v>
      </c>
      <c r="I4" s="49">
        <f>'計算用(期待容量)'!I4</f>
        <v>3836.9040080971658</v>
      </c>
      <c r="J4" s="49">
        <f>'計算用(期待容量)'!J4</f>
        <v>12401.453801830394</v>
      </c>
      <c r="K4" s="8"/>
    </row>
    <row r="5" spans="1:11" x14ac:dyDescent="0.3">
      <c r="A5" s="10" t="s">
        <v>13</v>
      </c>
      <c r="B5" s="49">
        <f>'計算用(期待容量)'!B5</f>
        <v>4298.7080810919306</v>
      </c>
      <c r="C5" s="49">
        <f>'計算用(期待容量)'!C5</f>
        <v>10837.007450910263</v>
      </c>
      <c r="D5" s="49">
        <f>'計算用(期待容量)'!D5</f>
        <v>39351.826052342774</v>
      </c>
      <c r="E5" s="49">
        <f>'計算用(期待容量)'!E5</f>
        <v>18772.884084507041</v>
      </c>
      <c r="F5" s="49">
        <f>'計算用(期待容量)'!F5</f>
        <v>4331.6301330724073</v>
      </c>
      <c r="G5" s="49">
        <f>'計算用(期待容量)'!G5</f>
        <v>18373.016703176341</v>
      </c>
      <c r="H5" s="49">
        <f>'計算用(期待容量)'!H5</f>
        <v>7544.427413788153</v>
      </c>
      <c r="I5" s="49">
        <f>'計算用(期待容量)'!I5</f>
        <v>3825.7462348178137</v>
      </c>
      <c r="J5" s="49">
        <f>'計算用(期待容量)'!J5</f>
        <v>12587.866200031533</v>
      </c>
      <c r="K5" s="8"/>
    </row>
    <row r="6" spans="1:11" x14ac:dyDescent="0.3">
      <c r="A6" s="10" t="s">
        <v>14</v>
      </c>
      <c r="B6" s="49">
        <f>'計算用(期待容量)'!B6</f>
        <v>4274.7184825371332</v>
      </c>
      <c r="C6" s="49">
        <f>'計算用(期待容量)'!C6</f>
        <v>11731.162688018527</v>
      </c>
      <c r="D6" s="49">
        <f>'計算用(期待容量)'!D6</f>
        <v>44945.265332731906</v>
      </c>
      <c r="E6" s="49">
        <f>'計算用(期待容量)'!E6</f>
        <v>20540.685774647889</v>
      </c>
      <c r="F6" s="49">
        <f>'計算用(期待容量)'!F6</f>
        <v>4784.4775694716245</v>
      </c>
      <c r="G6" s="49">
        <f>'計算用(期待容量)'!G6</f>
        <v>21043.251193866374</v>
      </c>
      <c r="H6" s="49">
        <f>'計算用(期待容量)'!H6</f>
        <v>8280.3301202419589</v>
      </c>
      <c r="I6" s="49">
        <f>'計算用(期待容量)'!I6</f>
        <v>4372.2871255060727</v>
      </c>
      <c r="J6" s="49">
        <f>'計算用(期待容量)'!J6</f>
        <v>14320.519117973359</v>
      </c>
      <c r="K6" s="8"/>
    </row>
    <row r="7" spans="1:11" x14ac:dyDescent="0.3">
      <c r="A7" s="10" t="s">
        <v>15</v>
      </c>
      <c r="B7" s="49">
        <f>'計算用(期待容量)'!B7</f>
        <v>4858.2626435952898</v>
      </c>
      <c r="C7" s="49">
        <f>'計算用(期待容量)'!C7</f>
        <v>14024.512179206346</v>
      </c>
      <c r="D7" s="49">
        <f>'計算用(期待容量)'!D7</f>
        <v>57506.830910157922</v>
      </c>
      <c r="E7" s="49">
        <f>'計算用(期待容量)'!E7</f>
        <v>24960.2</v>
      </c>
      <c r="F7" s="49">
        <f>'計算用(期待容量)'!F7</f>
        <v>5839.5990000000002</v>
      </c>
      <c r="G7" s="49">
        <f>'計算用(期待容量)'!G7</f>
        <v>27108.210000000003</v>
      </c>
      <c r="H7" s="49">
        <f>'計算用(期待容量)'!H7</f>
        <v>10531.053</v>
      </c>
      <c r="I7" s="49">
        <f>'計算用(期待容量)'!I7</f>
        <v>5509.97</v>
      </c>
      <c r="J7" s="49">
        <f>'計算用(期待容量)'!J7</f>
        <v>18336.038</v>
      </c>
      <c r="K7" s="8"/>
    </row>
    <row r="8" spans="1:11" x14ac:dyDescent="0.3">
      <c r="A8" s="10" t="s">
        <v>16</v>
      </c>
      <c r="B8" s="49">
        <f>'計算用(期待容量)'!B8</f>
        <v>4990.1900000000005</v>
      </c>
      <c r="C8" s="49">
        <f>'計算用(期待容量)'!C8</f>
        <v>14404.82</v>
      </c>
      <c r="D8" s="49">
        <f>'計算用(期待容量)'!D8</f>
        <v>57504.579999999994</v>
      </c>
      <c r="E8" s="49">
        <f>'計算用(期待容量)'!E8</f>
        <v>24960.2</v>
      </c>
      <c r="F8" s="49">
        <f>'計算用(期待容量)'!F8</f>
        <v>5839.5990000000002</v>
      </c>
      <c r="G8" s="49">
        <f>'計算用(期待容量)'!G8</f>
        <v>27108.210000000003</v>
      </c>
      <c r="H8" s="49">
        <f>'計算用(期待容量)'!H8</f>
        <v>10531.053</v>
      </c>
      <c r="I8" s="49">
        <f>'計算用(期待容量)'!I8</f>
        <v>5509.97</v>
      </c>
      <c r="J8" s="49">
        <f>'計算用(期待容量)'!J8</f>
        <v>18336.038</v>
      </c>
      <c r="K8" s="8"/>
    </row>
    <row r="9" spans="1:11" x14ac:dyDescent="0.3">
      <c r="A9" s="10" t="s">
        <v>17</v>
      </c>
      <c r="B9" s="49">
        <f>'計算用(期待容量)'!B9</f>
        <v>4678.376248497957</v>
      </c>
      <c r="C9" s="49">
        <f>'計算用(期待容量)'!C9</f>
        <v>12960.544171105321</v>
      </c>
      <c r="D9" s="49">
        <f>'計算用(期待容量)'!D9</f>
        <v>48843.978396830418</v>
      </c>
      <c r="E9" s="49">
        <f>'計算用(期待容量)'!E9</f>
        <v>23523.861126760563</v>
      </c>
      <c r="F9" s="49">
        <f>'計算用(期待容量)'!F9</f>
        <v>5202.5426372451966</v>
      </c>
      <c r="G9" s="49">
        <f>'計算用(期待容量)'!G9</f>
        <v>23164.206473165388</v>
      </c>
      <c r="H9" s="49">
        <f>'計算用(期待容量)'!H9</f>
        <v>9406.7975024262778</v>
      </c>
      <c r="I9" s="49">
        <f>'計算用(期待容量)'!I9</f>
        <v>4818.4380566801619</v>
      </c>
      <c r="J9" s="49">
        <f>'計算用(期待容量)'!J9</f>
        <v>15811.354236702995</v>
      </c>
      <c r="K9" s="8"/>
    </row>
    <row r="10" spans="1:11" x14ac:dyDescent="0.3">
      <c r="A10" s="10" t="s">
        <v>18</v>
      </c>
      <c r="B10" s="49">
        <f>'計算用(期待容量)'!B10</f>
        <v>4705.4212765957445</v>
      </c>
      <c r="C10" s="49">
        <f>'計算用(期待容量)'!C10</f>
        <v>11474.00183178447</v>
      </c>
      <c r="D10" s="49">
        <f>'計算用(期待容量)'!D10</f>
        <v>41232.139845966405</v>
      </c>
      <c r="E10" s="49">
        <f>'計算用(期待容量)'!E10</f>
        <v>19927.984507042253</v>
      </c>
      <c r="F10" s="49">
        <f>'計算用(期待容量)'!F10</f>
        <v>4498.4728727984339</v>
      </c>
      <c r="G10" s="49">
        <f>'計算用(期待容量)'!G10</f>
        <v>18908.447447973715</v>
      </c>
      <c r="H10" s="49">
        <f>'計算用(期待容量)'!H10</f>
        <v>7876.7471211129296</v>
      </c>
      <c r="I10" s="49">
        <f>'計算用(期待容量)'!I10</f>
        <v>4037.6739271255065</v>
      </c>
      <c r="J10" s="49">
        <f>'計算用(期待容量)'!J10</f>
        <v>13478.920938344123</v>
      </c>
      <c r="K10" s="8"/>
    </row>
    <row r="11" spans="1:11" x14ac:dyDescent="0.3">
      <c r="A11" s="10" t="s">
        <v>19</v>
      </c>
      <c r="B11" s="49">
        <f>'計算用(期待容量)'!B11</f>
        <v>5388.0798554797275</v>
      </c>
      <c r="C11" s="49">
        <f>'計算用(期待容量)'!C11</f>
        <v>12862.884230541467</v>
      </c>
      <c r="D11" s="49">
        <f>'計算用(期待容量)'!D11</f>
        <v>42933.709788452594</v>
      </c>
      <c r="E11" s="49">
        <f>'計算用(期待容量)'!E11</f>
        <v>19546.297323943661</v>
      </c>
      <c r="F11" s="49">
        <f>'計算用(期待容量)'!F11</f>
        <v>4927.4699178082192</v>
      </c>
      <c r="G11" s="49">
        <f>'計算用(期待容量)'!G11</f>
        <v>19215.253493975903</v>
      </c>
      <c r="H11" s="49">
        <f>'計算用(期待容量)'!H11</f>
        <v>8609.8219744259732</v>
      </c>
      <c r="I11" s="49">
        <f>'計算用(期待容量)'!I11</f>
        <v>4126.9061133603236</v>
      </c>
      <c r="J11" s="49">
        <f>'計算用(期待容量)'!J11</f>
        <v>13782.435963936248</v>
      </c>
      <c r="K11" s="8"/>
    </row>
    <row r="12" spans="1:11" x14ac:dyDescent="0.3">
      <c r="A12" s="10" t="s">
        <v>20</v>
      </c>
      <c r="B12" s="49">
        <f>'計算用(期待容量)'!B12</f>
        <v>5796.0030309112808</v>
      </c>
      <c r="C12" s="49">
        <f>'計算用(期待容量)'!C12</f>
        <v>14408.422049690715</v>
      </c>
      <c r="D12" s="49">
        <f>'計算用(期待容量)'!D12</f>
        <v>47420.719322482837</v>
      </c>
      <c r="E12" s="49">
        <f>'計算用(期待容量)'!E12</f>
        <v>22167.87323943662</v>
      </c>
      <c r="F12" s="49">
        <f>'計算用(期待容量)'!F12</f>
        <v>5636.6425636007825</v>
      </c>
      <c r="G12" s="49">
        <f>'計算用(期待容量)'!G12</f>
        <v>23420.548105147864</v>
      </c>
      <c r="H12" s="49">
        <f>'計算用(期待容量)'!H12</f>
        <v>10350.93537276634</v>
      </c>
      <c r="I12" s="49">
        <f>'計算用(期待容量)'!I12</f>
        <v>5141.8934817813761</v>
      </c>
      <c r="J12" s="49">
        <f>'計算用(期待容量)'!J12</f>
        <v>17320.580575733864</v>
      </c>
      <c r="K12" s="8"/>
    </row>
    <row r="13" spans="1:11" x14ac:dyDescent="0.3">
      <c r="A13" s="10" t="s">
        <v>21</v>
      </c>
      <c r="B13" s="49">
        <f>'計算用(期待容量)'!B13</f>
        <v>5977.16</v>
      </c>
      <c r="C13" s="49">
        <f>'計算用(期待容量)'!C13</f>
        <v>15104.856</v>
      </c>
      <c r="D13" s="49">
        <f>'計算用(期待容量)'!D13</f>
        <v>50938.213634065585</v>
      </c>
      <c r="E13" s="49">
        <f>'計算用(期待容量)'!E13</f>
        <v>23523.861126760563</v>
      </c>
      <c r="F13" s="49">
        <f>'計算用(期待容量)'!F13</f>
        <v>6089.48</v>
      </c>
      <c r="G13" s="49">
        <f>'計算用(期待容量)'!G13</f>
        <v>24891.255345016427</v>
      </c>
      <c r="H13" s="49">
        <f>'計算用(期待容量)'!H13</f>
        <v>10460.698660990993</v>
      </c>
      <c r="I13" s="49">
        <f>'計算用(期待容量)'!I13</f>
        <v>5141.8934817813761</v>
      </c>
      <c r="J13" s="49">
        <f>'計算用(期待容量)'!J13</f>
        <v>17526.029404614837</v>
      </c>
      <c r="K13" s="8"/>
    </row>
    <row r="14" spans="1:11" x14ac:dyDescent="0.3">
      <c r="A14" s="10" t="s">
        <v>22</v>
      </c>
      <c r="B14" s="49">
        <f>'計算用(期待容量)'!B14</f>
        <v>5929.1708028904059</v>
      </c>
      <c r="C14" s="49">
        <f>'計算用(期待容量)'!C14</f>
        <v>14864.192082026326</v>
      </c>
      <c r="D14" s="49">
        <f>'計算用(期待容量)'!D14</f>
        <v>50940.242552779899</v>
      </c>
      <c r="E14" s="49">
        <f>'計算用(期待容量)'!E14</f>
        <v>23523.861126760563</v>
      </c>
      <c r="F14" s="49">
        <f>'計算用(期待容量)'!F14</f>
        <v>6089.48</v>
      </c>
      <c r="G14" s="49">
        <f>'計算用(期待容量)'!G14</f>
        <v>24891.255345016427</v>
      </c>
      <c r="H14" s="49">
        <f>'計算用(期待容量)'!H14</f>
        <v>10460.698660990993</v>
      </c>
      <c r="I14" s="49">
        <f>'計算用(期待容量)'!I14</f>
        <v>5141.8934817813761</v>
      </c>
      <c r="J14" s="49">
        <f>'計算用(期待容量)'!J14</f>
        <v>17526.029404614837</v>
      </c>
      <c r="K14" s="8"/>
    </row>
    <row r="15" spans="1:11" x14ac:dyDescent="0.3">
      <c r="A15" s="10" t="s">
        <v>23</v>
      </c>
      <c r="B15" s="49">
        <f>'計算用(期待容量)'!B15</f>
        <v>5413.2794339622642</v>
      </c>
      <c r="C15" s="49">
        <f>'計算用(期待容量)'!C15</f>
        <v>13504.852988742634</v>
      </c>
      <c r="D15" s="49">
        <f>'計算用(期待容量)'!D15</f>
        <v>46397.938230576066</v>
      </c>
      <c r="E15" s="49">
        <f>'計算用(期待容量)'!E15</f>
        <v>20831.973098591548</v>
      </c>
      <c r="F15" s="49">
        <f>'計算用(期待容量)'!F15</f>
        <v>5439.8983326810176</v>
      </c>
      <c r="G15" s="49">
        <f>'計算用(期待容量)'!G15</f>
        <v>21278.805125958377</v>
      </c>
      <c r="H15" s="49">
        <f>'計算用(期待容量)'!H15</f>
        <v>9193.1186217685499</v>
      </c>
      <c r="I15" s="49">
        <f>'計算用(期待容量)'!I15</f>
        <v>4506.1304048582997</v>
      </c>
      <c r="J15" s="49">
        <f>'計算用(期待容量)'!J15</f>
        <v>14837.045139024798</v>
      </c>
      <c r="K15" s="8"/>
    </row>
    <row r="16" spans="1:11" x14ac:dyDescent="0.3">
      <c r="B16" s="16"/>
      <c r="C16" s="16"/>
      <c r="D16" s="16"/>
      <c r="E16" s="16"/>
      <c r="F16" s="16"/>
      <c r="G16" s="16"/>
      <c r="H16" s="16"/>
      <c r="I16" s="16"/>
      <c r="J16" s="16"/>
      <c r="K16" s="21"/>
    </row>
    <row r="17" spans="1:12" x14ac:dyDescent="0.3">
      <c r="A17" s="1" t="s">
        <v>38</v>
      </c>
      <c r="B17" s="55">
        <f>'計算用(期待容量)'!B17</f>
        <v>152334.98417664724</v>
      </c>
      <c r="C17" s="16"/>
      <c r="D17" s="16"/>
      <c r="E17" s="16"/>
      <c r="F17" s="16"/>
      <c r="G17" s="16"/>
      <c r="H17" s="16"/>
      <c r="I17" s="16"/>
      <c r="J17" s="16"/>
      <c r="K17" s="21"/>
    </row>
    <row r="18" spans="1:12" x14ac:dyDescent="0.3">
      <c r="B18" s="18"/>
      <c r="C18" s="18"/>
      <c r="D18" s="18"/>
      <c r="E18" s="18"/>
      <c r="F18" s="18"/>
      <c r="G18" s="18"/>
      <c r="H18" s="18"/>
      <c r="I18" s="18"/>
      <c r="J18" s="18"/>
      <c r="K18" s="8"/>
      <c r="L18" s="12"/>
    </row>
    <row r="19" spans="1:12" x14ac:dyDescent="0.3">
      <c r="A19" s="1" t="s">
        <v>95</v>
      </c>
      <c r="B19" s="18"/>
      <c r="C19" s="18"/>
      <c r="D19" s="18"/>
      <c r="E19" s="18"/>
      <c r="F19" s="18"/>
      <c r="G19" s="18"/>
      <c r="H19" s="18"/>
      <c r="I19" s="18"/>
      <c r="J19" s="18"/>
      <c r="K19" s="8"/>
    </row>
    <row r="20" spans="1:12" x14ac:dyDescent="0.3">
      <c r="A20" s="10" t="s">
        <v>12</v>
      </c>
      <c r="B20" s="49">
        <f>'計算用(期待容量)'!B20</f>
        <v>791.13362624968954</v>
      </c>
      <c r="C20" s="49">
        <f>'計算用(期待容量)'!C20</f>
        <v>3868.8244409633389</v>
      </c>
      <c r="D20" s="49">
        <f>'計算用(期待容量)'!D20</f>
        <v>2669.7381753264626</v>
      </c>
      <c r="E20" s="49">
        <f>'計算用(期待容量)'!E20</f>
        <v>2182.7050889907855</v>
      </c>
      <c r="F20" s="49">
        <f>'計算用(期待容量)'!F20</f>
        <v>1140.0798911490222</v>
      </c>
      <c r="G20" s="49">
        <f>'計算用(期待容量)'!G20</f>
        <v>2067.1910408215026</v>
      </c>
      <c r="H20" s="49">
        <f>'計算用(期待容量)'!H20</f>
        <v>918.50380475966904</v>
      </c>
      <c r="I20" s="49">
        <f>'計算用(期待容量)'!I20</f>
        <v>703.74982922666402</v>
      </c>
      <c r="J20" s="49">
        <f>'計算用(期待容量)'!J20</f>
        <v>820.78410251288767</v>
      </c>
      <c r="K20" s="8"/>
    </row>
    <row r="21" spans="1:12" x14ac:dyDescent="0.3">
      <c r="A21" s="10" t="s">
        <v>13</v>
      </c>
      <c r="B21" s="49">
        <f>'計算用(期待容量)'!B21</f>
        <v>970.10280361143077</v>
      </c>
      <c r="C21" s="49">
        <f>'計算用(期待容量)'!C21</f>
        <v>3847.4931949435804</v>
      </c>
      <c r="D21" s="49">
        <f>'計算用(期待容量)'!D21</f>
        <v>4331.9265721120628</v>
      </c>
      <c r="E21" s="49">
        <f>'計算用(期待容量)'!E21</f>
        <v>2944.5754814470438</v>
      </c>
      <c r="F21" s="49">
        <f>'計算用(期待容量)'!F21</f>
        <v>1256.3835667124599</v>
      </c>
      <c r="G21" s="49">
        <f>'計算用(期待容量)'!G21</f>
        <v>2796.6209397074899</v>
      </c>
      <c r="H21" s="49">
        <f>'計算用(期待容量)'!H21</f>
        <v>1550.0485343727046</v>
      </c>
      <c r="I21" s="49">
        <f>'計算用(期待容量)'!I21</f>
        <v>1043.9416725951255</v>
      </c>
      <c r="J21" s="49">
        <f>'計算用(期待容量)'!J21</f>
        <v>1444.5872344981242</v>
      </c>
      <c r="K21" s="8"/>
    </row>
    <row r="22" spans="1:12" x14ac:dyDescent="0.3">
      <c r="A22" s="10" t="s">
        <v>14</v>
      </c>
      <c r="B22" s="49">
        <f>'計算用(期待容量)'!B22</f>
        <v>859.96408949795159</v>
      </c>
      <c r="C22" s="49">
        <f>'計算用(期待容量)'!C22</f>
        <v>3551.5201535200295</v>
      </c>
      <c r="D22" s="49">
        <f>'計算用(期待容量)'!D22</f>
        <v>5076.7122798797982</v>
      </c>
      <c r="E22" s="49">
        <f>'計算用(期待容量)'!E22</f>
        <v>3369.8500124977672</v>
      </c>
      <c r="F22" s="49">
        <f>'計算用(期待容量)'!F22</f>
        <v>1095.7560232432525</v>
      </c>
      <c r="G22" s="49">
        <f>'計算用(期待容量)'!G22</f>
        <v>2925.2128733284399</v>
      </c>
      <c r="H22" s="49">
        <f>'計算用(期待容量)'!H22</f>
        <v>1576.8214177214095</v>
      </c>
      <c r="I22" s="49">
        <f>'計算用(期待容量)'!I22</f>
        <v>1054.8164332206079</v>
      </c>
      <c r="J22" s="49">
        <f>'計算用(期待容量)'!J22</f>
        <v>1948.9267170907469</v>
      </c>
      <c r="K22" s="8"/>
    </row>
    <row r="23" spans="1:12" x14ac:dyDescent="0.3">
      <c r="A23" s="10" t="s">
        <v>15</v>
      </c>
      <c r="B23" s="49">
        <f>'計算用(期待容量)'!B23</f>
        <v>694.23494100944993</v>
      </c>
      <c r="C23" s="49">
        <f>'計算用(期待容量)'!C23</f>
        <v>3391.6473843980239</v>
      </c>
      <c r="D23" s="49">
        <f>'計算用(期待容量)'!D23</f>
        <v>6124.7065120902771</v>
      </c>
      <c r="E23" s="49">
        <f>'計算用(期待容量)'!E23</f>
        <v>3925.4612355713034</v>
      </c>
      <c r="F23" s="49">
        <f>'計算用(期待容量)'!F23</f>
        <v>1146.5258670080493</v>
      </c>
      <c r="G23" s="49">
        <f>'計算用(期待容量)'!G23</f>
        <v>3364.9235833460152</v>
      </c>
      <c r="H23" s="49">
        <f>'計算用(期待容量)'!H23</f>
        <v>2338.3354084839202</v>
      </c>
      <c r="I23" s="49">
        <f>'計算用(期待容量)'!I23</f>
        <v>1373.9697527949429</v>
      </c>
      <c r="J23" s="49">
        <f>'計算用(期待容量)'!J23</f>
        <v>2154.9453152979891</v>
      </c>
      <c r="K23" s="8"/>
    </row>
    <row r="24" spans="1:12" x14ac:dyDescent="0.3">
      <c r="A24" s="10" t="s">
        <v>16</v>
      </c>
      <c r="B24" s="49">
        <f>'計算用(期待容量)'!B24</f>
        <v>696.66617837624665</v>
      </c>
      <c r="C24" s="49">
        <f>'計算用(期待容量)'!C24</f>
        <v>3754.3620813376947</v>
      </c>
      <c r="D24" s="49">
        <f>'計算用(期待容量)'!D24</f>
        <v>6422.5406317421657</v>
      </c>
      <c r="E24" s="49">
        <f>'計算用(期待容量)'!E24</f>
        <v>3766.6621020575703</v>
      </c>
      <c r="F24" s="49">
        <f>'計算用(期待容量)'!F24</f>
        <v>1010.6783582943538</v>
      </c>
      <c r="G24" s="49">
        <f>'計算用(期待容量)'!G24</f>
        <v>3146.2434087469401</v>
      </c>
      <c r="H24" s="49">
        <f>'計算用(期待容量)'!H24</f>
        <v>2167.1126800610486</v>
      </c>
      <c r="I24" s="49">
        <f>'計算用(期待容量)'!I24</f>
        <v>1391.8361547985016</v>
      </c>
      <c r="J24" s="49">
        <f>'計算用(期待容量)'!J24</f>
        <v>2160.3084045854539</v>
      </c>
      <c r="K24" s="8"/>
    </row>
    <row r="25" spans="1:12" x14ac:dyDescent="0.3">
      <c r="A25" s="10" t="s">
        <v>17</v>
      </c>
      <c r="B25" s="49">
        <f>'計算用(期待容量)'!B25</f>
        <v>639.67534535931418</v>
      </c>
      <c r="C25" s="49">
        <f>'計算用(期待容量)'!C25</f>
        <v>3048.0166065289909</v>
      </c>
      <c r="D25" s="49">
        <f>'計算用(期待容量)'!D25</f>
        <v>4766.9044562314166</v>
      </c>
      <c r="E25" s="49">
        <f>'計算用(期待容量)'!E25</f>
        <v>2938.7506918264453</v>
      </c>
      <c r="F25" s="49">
        <f>'計算用(期待容量)'!F25</f>
        <v>851.09526196665252</v>
      </c>
      <c r="G25" s="49">
        <f>'計算用(期待容量)'!G25</f>
        <v>2454.5536583305793</v>
      </c>
      <c r="H25" s="49">
        <f>'計算用(期待容量)'!H25</f>
        <v>1510.5250009102883</v>
      </c>
      <c r="I25" s="49">
        <f>'計算用(期待容量)'!I25</f>
        <v>1073.0942742345273</v>
      </c>
      <c r="J25" s="49">
        <f>'計算用(期待容量)'!J25</f>
        <v>1742.5947046117776</v>
      </c>
      <c r="K25" s="8"/>
    </row>
    <row r="26" spans="1:12" x14ac:dyDescent="0.3">
      <c r="A26" s="10" t="s">
        <v>18</v>
      </c>
      <c r="B26" s="49">
        <f>'計算用(期待容量)'!B26</f>
        <v>586.20585692656005</v>
      </c>
      <c r="C26" s="49">
        <f>'計算用(期待容量)'!C26</f>
        <v>2527.6461030179189</v>
      </c>
      <c r="D26" s="49">
        <f>'計算用(期待容量)'!D26</f>
        <v>2909.5206198866381</v>
      </c>
      <c r="E26" s="49">
        <f>'計算用(期待容量)'!E26</f>
        <v>2248.5412475700305</v>
      </c>
      <c r="F26" s="49">
        <f>'計算用(期待容量)'!F26</f>
        <v>667.84869937094027</v>
      </c>
      <c r="G26" s="49">
        <f>'計算用(期待容量)'!G26</f>
        <v>1839.4806822369092</v>
      </c>
      <c r="H26" s="49">
        <f>'計算用(期待容量)'!H26</f>
        <v>1132.5670401762497</v>
      </c>
      <c r="I26" s="49">
        <f>'計算用(期待容量)'!I26</f>
        <v>841.06776615365743</v>
      </c>
      <c r="J26" s="49">
        <f>'計算用(期待容量)'!J26</f>
        <v>1337.6619846611031</v>
      </c>
      <c r="K26" s="8"/>
    </row>
    <row r="27" spans="1:12" x14ac:dyDescent="0.3">
      <c r="A27" s="10" t="s">
        <v>19</v>
      </c>
      <c r="B27" s="49">
        <f>'計算用(期待容量)'!B27</f>
        <v>672.6098937286381</v>
      </c>
      <c r="C27" s="49">
        <f>'計算用(期待容量)'!C27</f>
        <v>2560.8211033889493</v>
      </c>
      <c r="D27" s="49">
        <f>'計算用(期待容量)'!D27</f>
        <v>1610.7634139296194</v>
      </c>
      <c r="E27" s="49">
        <f>'計算用(期待容量)'!E27</f>
        <v>977.01233357646709</v>
      </c>
      <c r="F27" s="49">
        <f>'計算用(期待容量)'!F27</f>
        <v>615.07638121872594</v>
      </c>
      <c r="G27" s="49">
        <f>'計算用(期待容量)'!G27</f>
        <v>1012.4267105406259</v>
      </c>
      <c r="H27" s="49">
        <f>'計算用(期待容量)'!H27</f>
        <v>335.34078523887717</v>
      </c>
      <c r="I27" s="49">
        <f>'計算用(期待容量)'!I27</f>
        <v>416.93484695741398</v>
      </c>
      <c r="J27" s="49">
        <f>'計算用(期待容量)'!J27</f>
        <v>649.38453142069227</v>
      </c>
      <c r="K27" s="8"/>
    </row>
    <row r="28" spans="1:12" x14ac:dyDescent="0.3">
      <c r="A28" s="10" t="s">
        <v>20</v>
      </c>
      <c r="B28" s="49">
        <f>'計算用(期待容量)'!B28</f>
        <v>716.55153238891558</v>
      </c>
      <c r="C28" s="49">
        <f>'計算用(期待容量)'!C28</f>
        <v>3256.7928366350825</v>
      </c>
      <c r="D28" s="49">
        <f>'計算用(期待容量)'!D28</f>
        <v>1573.050244644304</v>
      </c>
      <c r="E28" s="49">
        <f>'計算用(期待容量)'!E28</f>
        <v>1600.0805021838714</v>
      </c>
      <c r="F28" s="49">
        <f>'計算用(期待容量)'!F28</f>
        <v>763.17828156086466</v>
      </c>
      <c r="G28" s="49">
        <f>'計算用(期待容量)'!G28</f>
        <v>1477.6584481993386</v>
      </c>
      <c r="H28" s="49">
        <f>'計算用(期待容量)'!H28</f>
        <v>769.16128423692817</v>
      </c>
      <c r="I28" s="49">
        <f>'計算用(期待容量)'!I28</f>
        <v>655.29507493752021</v>
      </c>
      <c r="J28" s="49">
        <f>'計算用(期待容量)'!J28</f>
        <v>904.81179521316164</v>
      </c>
      <c r="K28" s="8"/>
    </row>
    <row r="29" spans="1:12" x14ac:dyDescent="0.3">
      <c r="A29" s="10" t="s">
        <v>21</v>
      </c>
      <c r="B29" s="49">
        <f>'計算用(期待容量)'!B29</f>
        <v>574.82000684908394</v>
      </c>
      <c r="C29" s="49">
        <f>'計算用(期待容量)'!C29</f>
        <v>3344.2612034463746</v>
      </c>
      <c r="D29" s="49">
        <f>'計算用(期待容量)'!D29</f>
        <v>1945.662817931227</v>
      </c>
      <c r="E29" s="49">
        <f>'計算用(期待容量)'!E29</f>
        <v>1620.8435635116514</v>
      </c>
      <c r="F29" s="49">
        <f>'計算用(期待容量)'!F29</f>
        <v>609.90841550807295</v>
      </c>
      <c r="G29" s="49">
        <f>'計算用(期待容量)'!G29</f>
        <v>1433.309063609624</v>
      </c>
      <c r="H29" s="49">
        <f>'計算用(期待容量)'!H29</f>
        <v>885.6596232412478</v>
      </c>
      <c r="I29" s="49">
        <f>'計算用(期待容量)'!I29</f>
        <v>658.20128482631253</v>
      </c>
      <c r="J29" s="49">
        <f>'計算用(期待容量)'!J29</f>
        <v>1046.8340210764054</v>
      </c>
      <c r="K29" s="8"/>
    </row>
    <row r="30" spans="1:12" x14ac:dyDescent="0.3">
      <c r="A30" s="10" t="s">
        <v>22</v>
      </c>
      <c r="B30" s="49">
        <f>'計算用(期待容量)'!B30</f>
        <v>680.79938910485168</v>
      </c>
      <c r="C30" s="49">
        <f>'計算用(期待容量)'!C30</f>
        <v>3522.6009340905398</v>
      </c>
      <c r="D30" s="49">
        <f>'計算用(期待容量)'!D30</f>
        <v>1379.403318258318</v>
      </c>
      <c r="E30" s="49">
        <f>'計算用(期待容量)'!E30</f>
        <v>1135.5171796358811</v>
      </c>
      <c r="F30" s="49">
        <f>'計算用(期待容量)'!F30</f>
        <v>602.9432154829808</v>
      </c>
      <c r="G30" s="49">
        <f>'計算用(期待容量)'!G30</f>
        <v>1362.656531808017</v>
      </c>
      <c r="H30" s="49">
        <f>'計算用(期待容量)'!H30</f>
        <v>710.71629319736144</v>
      </c>
      <c r="I30" s="49">
        <f>'計算用(期待容量)'!I30</f>
        <v>631.25188090624317</v>
      </c>
      <c r="J30" s="49">
        <f>'計算用(期待容量)'!J30</f>
        <v>858.59125751581701</v>
      </c>
      <c r="K30" s="8"/>
    </row>
    <row r="31" spans="1:12" x14ac:dyDescent="0.3">
      <c r="A31" s="10" t="s">
        <v>23</v>
      </c>
      <c r="B31" s="49">
        <f>'計算用(期待容量)'!B31</f>
        <v>621.29109401500693</v>
      </c>
      <c r="C31" s="49">
        <f>'計算用(期待容量)'!C31</f>
        <v>3239.771253990863</v>
      </c>
      <c r="D31" s="49">
        <f>'計算用(期待容量)'!D31</f>
        <v>1802.3314197045672</v>
      </c>
      <c r="E31" s="49">
        <f>'計算用(期待容量)'!E31</f>
        <v>1419.1809730502273</v>
      </c>
      <c r="F31" s="49">
        <f>'計算用(期待容量)'!F31</f>
        <v>810.01526408254017</v>
      </c>
      <c r="G31" s="49">
        <f>'計算用(期待容量)'!G31</f>
        <v>1535.7254333346257</v>
      </c>
      <c r="H31" s="49">
        <f>'計算用(期待容量)'!H31</f>
        <v>825.95167770168973</v>
      </c>
      <c r="I31" s="49">
        <f>'計算用(期待容量)'!I31</f>
        <v>706.47370732326999</v>
      </c>
      <c r="J31" s="49">
        <f>'計算用(期待容量)'!J31</f>
        <v>961.56917679719322</v>
      </c>
      <c r="K31" s="8"/>
    </row>
    <row r="32" spans="1:12" x14ac:dyDescent="0.3">
      <c r="B32" s="19"/>
      <c r="C32" s="19"/>
      <c r="D32" s="19"/>
      <c r="E32" s="19"/>
      <c r="F32" s="19"/>
      <c r="G32" s="19"/>
      <c r="H32" s="19"/>
      <c r="I32" s="19"/>
      <c r="J32" s="19"/>
      <c r="K32" s="8"/>
    </row>
    <row r="33" spans="1:11" x14ac:dyDescent="0.3">
      <c r="A33" s="1" t="s">
        <v>96</v>
      </c>
      <c r="B33" s="18"/>
      <c r="C33" s="18"/>
      <c r="D33" s="18"/>
      <c r="E33" s="18"/>
      <c r="F33" s="18"/>
      <c r="G33" s="18"/>
      <c r="H33" s="18"/>
      <c r="I33" s="18"/>
      <c r="J33" s="18"/>
      <c r="K33" s="8"/>
    </row>
    <row r="34" spans="1:11" x14ac:dyDescent="0.3">
      <c r="A34" s="10" t="s">
        <v>12</v>
      </c>
      <c r="B34" s="49">
        <f>B4-B20</f>
        <v>3939.4872288285924</v>
      </c>
      <c r="C34" s="49">
        <f t="shared" ref="C34:J34" si="0">C4-C20</f>
        <v>7792.3749921520775</v>
      </c>
      <c r="D34" s="49">
        <f t="shared" si="0"/>
        <v>38575.877131587476</v>
      </c>
      <c r="E34" s="49">
        <f t="shared" si="0"/>
        <v>16399.33040396696</v>
      </c>
      <c r="F34" s="49">
        <f t="shared" si="0"/>
        <v>3507.3454278333656</v>
      </c>
      <c r="G34" s="49">
        <f t="shared" si="0"/>
        <v>16120.74614428255</v>
      </c>
      <c r="H34" s="49">
        <f t="shared" si="0"/>
        <v>6714.9219777175276</v>
      </c>
      <c r="I34" s="49">
        <f t="shared" si="0"/>
        <v>3133.1541788705017</v>
      </c>
      <c r="J34" s="49">
        <f t="shared" si="0"/>
        <v>11580.669699317506</v>
      </c>
      <c r="K34" s="8"/>
    </row>
    <row r="35" spans="1:11" x14ac:dyDescent="0.3">
      <c r="A35" s="10" t="s">
        <v>13</v>
      </c>
      <c r="B35" s="49">
        <f t="shared" ref="B35:J35" si="1">B5-B21</f>
        <v>3328.6052774804998</v>
      </c>
      <c r="C35" s="49">
        <f t="shared" si="1"/>
        <v>6989.5142559666829</v>
      </c>
      <c r="D35" s="49">
        <f t="shared" si="1"/>
        <v>35019.899480230713</v>
      </c>
      <c r="E35" s="49">
        <f t="shared" si="1"/>
        <v>15828.308603059997</v>
      </c>
      <c r="F35" s="49">
        <f t="shared" si="1"/>
        <v>3075.2465663599473</v>
      </c>
      <c r="G35" s="49">
        <f t="shared" si="1"/>
        <v>15576.395763468852</v>
      </c>
      <c r="H35" s="49">
        <f t="shared" si="1"/>
        <v>5994.378879415448</v>
      </c>
      <c r="I35" s="49">
        <f t="shared" si="1"/>
        <v>2781.8045622226882</v>
      </c>
      <c r="J35" s="49">
        <f t="shared" si="1"/>
        <v>11143.278965533409</v>
      </c>
      <c r="K35" s="8"/>
    </row>
    <row r="36" spans="1:11" x14ac:dyDescent="0.3">
      <c r="A36" s="10" t="s">
        <v>14</v>
      </c>
      <c r="B36" s="49">
        <f t="shared" ref="B36:J36" si="2">B6-B22</f>
        <v>3414.7543930391817</v>
      </c>
      <c r="C36" s="49">
        <f t="shared" si="2"/>
        <v>8179.6425344984973</v>
      </c>
      <c r="D36" s="49">
        <f t="shared" si="2"/>
        <v>39868.553052852105</v>
      </c>
      <c r="E36" s="49">
        <f t="shared" si="2"/>
        <v>17170.83576215012</v>
      </c>
      <c r="F36" s="49">
        <f t="shared" si="2"/>
        <v>3688.7215462283721</v>
      </c>
      <c r="G36" s="49">
        <f t="shared" si="2"/>
        <v>18118.038320537933</v>
      </c>
      <c r="H36" s="49">
        <f t="shared" si="2"/>
        <v>6703.5087025205494</v>
      </c>
      <c r="I36" s="49">
        <f t="shared" si="2"/>
        <v>3317.4706922854648</v>
      </c>
      <c r="J36" s="49">
        <f t="shared" si="2"/>
        <v>12371.592400882611</v>
      </c>
      <c r="K36" s="8"/>
    </row>
    <row r="37" spans="1:11" x14ac:dyDescent="0.3">
      <c r="A37" s="10" t="s">
        <v>15</v>
      </c>
      <c r="B37" s="49">
        <f t="shared" ref="B37:J37" si="3">B7-B23</f>
        <v>4164.0277025858395</v>
      </c>
      <c r="C37" s="49">
        <f t="shared" si="3"/>
        <v>10632.864794808322</v>
      </c>
      <c r="D37" s="49">
        <f t="shared" si="3"/>
        <v>51382.124398067645</v>
      </c>
      <c r="E37" s="49">
        <f t="shared" si="3"/>
        <v>21034.738764428697</v>
      </c>
      <c r="F37" s="49">
        <f t="shared" si="3"/>
        <v>4693.0731329919508</v>
      </c>
      <c r="G37" s="49">
        <f t="shared" si="3"/>
        <v>23743.286416653988</v>
      </c>
      <c r="H37" s="49">
        <f t="shared" si="3"/>
        <v>8192.7175915160806</v>
      </c>
      <c r="I37" s="49">
        <f t="shared" si="3"/>
        <v>4136.0002472050573</v>
      </c>
      <c r="J37" s="49">
        <f t="shared" si="3"/>
        <v>16181.092684702011</v>
      </c>
      <c r="K37" s="8"/>
    </row>
    <row r="38" spans="1:11" x14ac:dyDescent="0.3">
      <c r="A38" s="10" t="s">
        <v>16</v>
      </c>
      <c r="B38" s="49">
        <f t="shared" ref="B38:J38" si="4">B8-B24</f>
        <v>4293.523821623754</v>
      </c>
      <c r="C38" s="49">
        <f t="shared" si="4"/>
        <v>10650.457918662305</v>
      </c>
      <c r="D38" s="49">
        <f t="shared" si="4"/>
        <v>51082.039368257829</v>
      </c>
      <c r="E38" s="49">
        <f t="shared" si="4"/>
        <v>21193.537897942431</v>
      </c>
      <c r="F38" s="49">
        <f t="shared" si="4"/>
        <v>4828.9206417056466</v>
      </c>
      <c r="G38" s="49">
        <f t="shared" si="4"/>
        <v>23961.966591253062</v>
      </c>
      <c r="H38" s="49">
        <f t="shared" si="4"/>
        <v>8363.9403199389508</v>
      </c>
      <c r="I38" s="49">
        <f t="shared" si="4"/>
        <v>4118.1338452014988</v>
      </c>
      <c r="J38" s="49">
        <f t="shared" si="4"/>
        <v>16175.729595414547</v>
      </c>
      <c r="K38" s="8"/>
    </row>
    <row r="39" spans="1:11" x14ac:dyDescent="0.3">
      <c r="A39" s="10" t="s">
        <v>17</v>
      </c>
      <c r="B39" s="49">
        <f t="shared" ref="B39:J39" si="5">B9-B25</f>
        <v>4038.7009031386428</v>
      </c>
      <c r="C39" s="49">
        <f t="shared" si="5"/>
        <v>9912.5275645763304</v>
      </c>
      <c r="D39" s="49">
        <f t="shared" si="5"/>
        <v>44077.073940599003</v>
      </c>
      <c r="E39" s="49">
        <f t="shared" si="5"/>
        <v>20585.110434934119</v>
      </c>
      <c r="F39" s="49">
        <f t="shared" si="5"/>
        <v>4351.4473752785443</v>
      </c>
      <c r="G39" s="49">
        <f t="shared" si="5"/>
        <v>20709.652814834808</v>
      </c>
      <c r="H39" s="49">
        <f t="shared" si="5"/>
        <v>7896.2725015159895</v>
      </c>
      <c r="I39" s="49">
        <f t="shared" si="5"/>
        <v>3745.3437824456346</v>
      </c>
      <c r="J39" s="49">
        <f t="shared" si="5"/>
        <v>14068.759532091217</v>
      </c>
      <c r="K39" s="8"/>
    </row>
    <row r="40" spans="1:11" x14ac:dyDescent="0.3">
      <c r="A40" s="10" t="s">
        <v>18</v>
      </c>
      <c r="B40" s="49">
        <f t="shared" ref="B40:J40" si="6">B10-B26</f>
        <v>4119.2154196691845</v>
      </c>
      <c r="C40" s="49">
        <f t="shared" si="6"/>
        <v>8946.3557287665499</v>
      </c>
      <c r="D40" s="49">
        <f t="shared" si="6"/>
        <v>38322.619226079769</v>
      </c>
      <c r="E40" s="49">
        <f t="shared" si="6"/>
        <v>17679.443259472224</v>
      </c>
      <c r="F40" s="49">
        <f t="shared" si="6"/>
        <v>3830.6241734274936</v>
      </c>
      <c r="G40" s="49">
        <f t="shared" si="6"/>
        <v>17068.966765736805</v>
      </c>
      <c r="H40" s="49">
        <f t="shared" si="6"/>
        <v>6744.1800809366796</v>
      </c>
      <c r="I40" s="49">
        <f t="shared" si="6"/>
        <v>3196.606160971849</v>
      </c>
      <c r="J40" s="49">
        <f t="shared" si="6"/>
        <v>12141.25895368302</v>
      </c>
      <c r="K40" s="8"/>
    </row>
    <row r="41" spans="1:11" x14ac:dyDescent="0.3">
      <c r="A41" s="10" t="s">
        <v>19</v>
      </c>
      <c r="B41" s="49">
        <f t="shared" ref="B41:J41" si="7">B11-B27</f>
        <v>4715.4699617510896</v>
      </c>
      <c r="C41" s="49">
        <f t="shared" si="7"/>
        <v>10302.063127152518</v>
      </c>
      <c r="D41" s="49">
        <f t="shared" si="7"/>
        <v>41322.946374522973</v>
      </c>
      <c r="E41" s="49">
        <f t="shared" si="7"/>
        <v>18569.284990367196</v>
      </c>
      <c r="F41" s="49">
        <f t="shared" si="7"/>
        <v>4312.3935365894931</v>
      </c>
      <c r="G41" s="49">
        <f t="shared" si="7"/>
        <v>18202.826783435277</v>
      </c>
      <c r="H41" s="49">
        <f t="shared" si="7"/>
        <v>8274.4811891870959</v>
      </c>
      <c r="I41" s="49">
        <f t="shared" si="7"/>
        <v>3709.9712664029098</v>
      </c>
      <c r="J41" s="49">
        <f t="shared" si="7"/>
        <v>13133.051432515556</v>
      </c>
      <c r="K41" s="8"/>
    </row>
    <row r="42" spans="1:11" x14ac:dyDescent="0.3">
      <c r="A42" s="10" t="s">
        <v>20</v>
      </c>
      <c r="B42" s="49">
        <f t="shared" ref="B42:J42" si="8">B12-B28</f>
        <v>5079.451498522365</v>
      </c>
      <c r="C42" s="49">
        <f t="shared" si="8"/>
        <v>11151.629213055632</v>
      </c>
      <c r="D42" s="49">
        <f t="shared" si="8"/>
        <v>45847.669077838531</v>
      </c>
      <c r="E42" s="49">
        <f t="shared" si="8"/>
        <v>20567.792737252748</v>
      </c>
      <c r="F42" s="49">
        <f t="shared" si="8"/>
        <v>4873.4642820399176</v>
      </c>
      <c r="G42" s="49">
        <f t="shared" si="8"/>
        <v>21942.889656948526</v>
      </c>
      <c r="H42" s="49">
        <f t="shared" si="8"/>
        <v>9581.7740885294115</v>
      </c>
      <c r="I42" s="49">
        <f t="shared" si="8"/>
        <v>4486.5984068438556</v>
      </c>
      <c r="J42" s="49">
        <f t="shared" si="8"/>
        <v>16415.768780520702</v>
      </c>
      <c r="K42" s="8"/>
    </row>
    <row r="43" spans="1:11" x14ac:dyDescent="0.3">
      <c r="A43" s="10" t="s">
        <v>21</v>
      </c>
      <c r="B43" s="49">
        <f t="shared" ref="B43:J43" si="9">B13-B29</f>
        <v>5402.3399931509157</v>
      </c>
      <c r="C43" s="49">
        <f t="shared" si="9"/>
        <v>11760.594796553625</v>
      </c>
      <c r="D43" s="49">
        <f t="shared" si="9"/>
        <v>48992.550816134361</v>
      </c>
      <c r="E43" s="49">
        <f t="shared" si="9"/>
        <v>21903.017563248912</v>
      </c>
      <c r="F43" s="49">
        <f t="shared" si="9"/>
        <v>5479.5715844919268</v>
      </c>
      <c r="G43" s="49">
        <f t="shared" si="9"/>
        <v>23457.946281406803</v>
      </c>
      <c r="H43" s="49">
        <f t="shared" si="9"/>
        <v>9575.0390377497442</v>
      </c>
      <c r="I43" s="49">
        <f t="shared" si="9"/>
        <v>4483.692196955064</v>
      </c>
      <c r="J43" s="49">
        <f t="shared" si="9"/>
        <v>16479.195383538434</v>
      </c>
      <c r="K43" s="8"/>
    </row>
    <row r="44" spans="1:11" x14ac:dyDescent="0.3">
      <c r="A44" s="10" t="s">
        <v>22</v>
      </c>
      <c r="B44" s="49">
        <f t="shared" ref="B44:J44" si="10">B14-B30</f>
        <v>5248.3714137855541</v>
      </c>
      <c r="C44" s="49">
        <f t="shared" si="10"/>
        <v>11341.591147935786</v>
      </c>
      <c r="D44" s="49">
        <f t="shared" si="10"/>
        <v>49560.839234521583</v>
      </c>
      <c r="E44" s="49">
        <f t="shared" si="10"/>
        <v>22388.343947124682</v>
      </c>
      <c r="F44" s="49">
        <f t="shared" si="10"/>
        <v>5486.5367845170185</v>
      </c>
      <c r="G44" s="49">
        <f t="shared" si="10"/>
        <v>23528.598813208409</v>
      </c>
      <c r="H44" s="49">
        <f t="shared" si="10"/>
        <v>9749.9823677936311</v>
      </c>
      <c r="I44" s="49">
        <f t="shared" si="10"/>
        <v>4510.641600875133</v>
      </c>
      <c r="J44" s="49">
        <f t="shared" si="10"/>
        <v>16667.438147099019</v>
      </c>
      <c r="K44" s="8"/>
    </row>
    <row r="45" spans="1:11" x14ac:dyDescent="0.3">
      <c r="A45" s="10" t="s">
        <v>23</v>
      </c>
      <c r="B45" s="49">
        <f t="shared" ref="B45:J45" si="11">B15-B31</f>
        <v>4791.9883399472574</v>
      </c>
      <c r="C45" s="49">
        <f t="shared" si="11"/>
        <v>10265.081734751771</v>
      </c>
      <c r="D45" s="49">
        <f t="shared" si="11"/>
        <v>44595.606810871497</v>
      </c>
      <c r="E45" s="49">
        <f t="shared" si="11"/>
        <v>19412.79212554132</v>
      </c>
      <c r="F45" s="49">
        <f t="shared" si="11"/>
        <v>4629.8830685984776</v>
      </c>
      <c r="G45" s="49">
        <f t="shared" si="11"/>
        <v>19743.079692623753</v>
      </c>
      <c r="H45" s="49">
        <f t="shared" si="11"/>
        <v>8367.1669440668593</v>
      </c>
      <c r="I45" s="49">
        <f t="shared" si="11"/>
        <v>3799.6566975350297</v>
      </c>
      <c r="J45" s="49">
        <f t="shared" si="11"/>
        <v>13875.475962227605</v>
      </c>
      <c r="K45" s="8"/>
    </row>
    <row r="46" spans="1:11" x14ac:dyDescent="0.3">
      <c r="B46" s="18"/>
      <c r="C46" s="18"/>
      <c r="D46" s="18"/>
      <c r="E46" s="18"/>
      <c r="F46" s="18"/>
      <c r="G46" s="18"/>
      <c r="H46" s="18"/>
      <c r="I46" s="18"/>
      <c r="J46" s="18"/>
      <c r="K46" s="8"/>
    </row>
    <row r="47" spans="1:11" x14ac:dyDescent="0.3">
      <c r="A47" s="1" t="s">
        <v>97</v>
      </c>
      <c r="B47" s="18"/>
      <c r="C47" s="18"/>
      <c r="D47" s="18"/>
      <c r="E47" s="18"/>
      <c r="F47" s="18"/>
      <c r="G47" s="18"/>
      <c r="H47" s="18"/>
      <c r="I47" s="18"/>
      <c r="J47" s="18"/>
      <c r="K47" s="21" t="s">
        <v>43</v>
      </c>
    </row>
    <row r="48" spans="1:11" x14ac:dyDescent="0.3">
      <c r="A48" s="10" t="s">
        <v>12</v>
      </c>
      <c r="B48" s="50">
        <f>IF(記載例!$E$16=B$2,記載例!$E$19/1000,0)</f>
        <v>115</v>
      </c>
      <c r="C48" s="50">
        <f>IF(記載例!$E$16=C$2,記載例!$E$19/1000,0)</f>
        <v>0</v>
      </c>
      <c r="D48" s="50">
        <f>IF(記載例!$E$16=D$2,記載例!$E$19/1000,0)</f>
        <v>0</v>
      </c>
      <c r="E48" s="50">
        <f>IF(記載例!$E$16=E$2,記載例!$E$19/1000,0)</f>
        <v>0</v>
      </c>
      <c r="F48" s="50">
        <f>IF(記載例!$E$16=F$2,記載例!$E$19/1000,0)</f>
        <v>0</v>
      </c>
      <c r="G48" s="50">
        <f>IF(記載例!$E$16=G$2,記載例!$E$19/1000,0)</f>
        <v>0</v>
      </c>
      <c r="H48" s="50">
        <f>IF(記載例!$E$16=H$2,記載例!$E$19/1000,0)</f>
        <v>0</v>
      </c>
      <c r="I48" s="50">
        <f>IF(記載例!$E$16=I$2,記載例!$E$19/1000,0)</f>
        <v>0</v>
      </c>
      <c r="J48" s="50">
        <f>IF(記載例!$E$16=J$2,記載例!$E$19/1000,0)</f>
        <v>0</v>
      </c>
      <c r="K48" s="51">
        <f>SUM(B48:J48)</f>
        <v>115</v>
      </c>
    </row>
    <row r="49" spans="1:11" x14ac:dyDescent="0.3">
      <c r="A49" s="10" t="s">
        <v>13</v>
      </c>
      <c r="B49" s="50">
        <f>IF(記載例!$E$16=B$2,記載例!$F$19/1000,0)</f>
        <v>115</v>
      </c>
      <c r="C49" s="50">
        <f>IF(記載例!$E$16=C$2,記載例!$F$19/1000,0)</f>
        <v>0</v>
      </c>
      <c r="D49" s="50">
        <f>IF(記載例!$E$16=D$2,記載例!$F$19/1000,0)</f>
        <v>0</v>
      </c>
      <c r="E49" s="50">
        <f>IF(記載例!$E$16=E$2,記載例!$F$19/1000,0)</f>
        <v>0</v>
      </c>
      <c r="F49" s="50">
        <f>IF(記載例!$E$16=F$2,記載例!$F$19/1000,0)</f>
        <v>0</v>
      </c>
      <c r="G49" s="50">
        <f>IF(記載例!$E$16=G$2,記載例!$F$19/1000,0)</f>
        <v>0</v>
      </c>
      <c r="H49" s="50">
        <f>IF(記載例!$E$16=H$2,記載例!$F$19/1000,0)</f>
        <v>0</v>
      </c>
      <c r="I49" s="50">
        <f>IF(記載例!$E$16=I$2,記載例!$F$19/1000,0)</f>
        <v>0</v>
      </c>
      <c r="J49" s="50">
        <f>IF(記載例!$E$16=J$2,記載例!$F$19/1000,0)</f>
        <v>0</v>
      </c>
      <c r="K49" s="51">
        <f t="shared" ref="K49:K59" si="12">SUM(B49:J49)</f>
        <v>115</v>
      </c>
    </row>
    <row r="50" spans="1:11" x14ac:dyDescent="0.3">
      <c r="A50" s="10" t="s">
        <v>14</v>
      </c>
      <c r="B50" s="50">
        <f>IF(記載例!$E$16=B$2,記載例!$G$19/1000,0)</f>
        <v>113</v>
      </c>
      <c r="C50" s="50">
        <f>IF(記載例!$E$16=C$2,記載例!$G$19/1000,0)</f>
        <v>0</v>
      </c>
      <c r="D50" s="50">
        <f>IF(記載例!$E$16=D$2,記載例!$G$19/1000,0)</f>
        <v>0</v>
      </c>
      <c r="E50" s="50">
        <f>IF(記載例!$E$16=E$2,記載例!$G$19/1000,0)</f>
        <v>0</v>
      </c>
      <c r="F50" s="50">
        <f>IF(記載例!$E$16=F$2,記載例!$G$19/1000,0)</f>
        <v>0</v>
      </c>
      <c r="G50" s="50">
        <f>IF(記載例!$E$16=G$2,記載例!$G$19/1000,0)</f>
        <v>0</v>
      </c>
      <c r="H50" s="50">
        <f>IF(記載例!$E$16=H$2,記載例!$G$19/1000,0)</f>
        <v>0</v>
      </c>
      <c r="I50" s="50">
        <f>IF(記載例!$E$16=I$2,記載例!$G$19/1000,0)</f>
        <v>0</v>
      </c>
      <c r="J50" s="50">
        <f>IF(記載例!$E$16=J$2,記載例!$G$19/1000,0)</f>
        <v>0</v>
      </c>
      <c r="K50" s="51">
        <f t="shared" si="12"/>
        <v>113</v>
      </c>
    </row>
    <row r="51" spans="1:11" x14ac:dyDescent="0.3">
      <c r="A51" s="10" t="s">
        <v>15</v>
      </c>
      <c r="B51" s="50">
        <f>IF(記載例!$E$16=B$2,記載例!$H$19/1000,0)</f>
        <v>112</v>
      </c>
      <c r="C51" s="50">
        <f>IF(記載例!$E$16=C$2,記載例!$H$19/1000,0)</f>
        <v>0</v>
      </c>
      <c r="D51" s="50">
        <f>IF(記載例!$E$16=D$2,記載例!$H$19/1000,0)</f>
        <v>0</v>
      </c>
      <c r="E51" s="50">
        <f>IF(記載例!$E$16=E$2,記載例!$H$19/1000,0)</f>
        <v>0</v>
      </c>
      <c r="F51" s="50">
        <f>IF(記載例!$E$16=F$2,記載例!$H$19/1000,0)</f>
        <v>0</v>
      </c>
      <c r="G51" s="50">
        <f>IF(記載例!$E$16=G$2,記載例!$H$19/1000,0)</f>
        <v>0</v>
      </c>
      <c r="H51" s="50">
        <f>IF(記載例!$E$16=H$2,記載例!$H$19/1000,0)</f>
        <v>0</v>
      </c>
      <c r="I51" s="50">
        <f>IF(記載例!$E$16=I$2,記載例!$H$19/1000,0)</f>
        <v>0</v>
      </c>
      <c r="J51" s="50">
        <f>IF(記載例!$E$16=J$2,記載例!$H$19/1000,0)</f>
        <v>0</v>
      </c>
      <c r="K51" s="51">
        <f t="shared" si="12"/>
        <v>112</v>
      </c>
    </row>
    <row r="52" spans="1:11" x14ac:dyDescent="0.3">
      <c r="A52" s="10" t="s">
        <v>16</v>
      </c>
      <c r="B52" s="50">
        <f>IF(記載例!$E$16=B$2,記載例!$I$19/1000,0)</f>
        <v>112</v>
      </c>
      <c r="C52" s="50">
        <f>IF(記載例!$E$16=C$2,記載例!$I$19/1000,0)</f>
        <v>0</v>
      </c>
      <c r="D52" s="50">
        <f>IF(記載例!$E$16=D$2,記載例!$I$19/1000,0)</f>
        <v>0</v>
      </c>
      <c r="E52" s="50">
        <f>IF(記載例!$E$16=E$2,記載例!$I$19/1000,0)</f>
        <v>0</v>
      </c>
      <c r="F52" s="50">
        <f>IF(記載例!$E$16=F$2,記載例!$I$19/1000,0)</f>
        <v>0</v>
      </c>
      <c r="G52" s="50">
        <f>IF(記載例!$E$16=G$2,記載例!$I$19/1000,0)</f>
        <v>0</v>
      </c>
      <c r="H52" s="50">
        <f>IF(記載例!$E$16=H$2,記載例!$I$19/1000,0)</f>
        <v>0</v>
      </c>
      <c r="I52" s="50">
        <f>IF(記載例!$E$16=I$2,記載例!$I$19/1000,0)</f>
        <v>0</v>
      </c>
      <c r="J52" s="50">
        <f>IF(記載例!$E$16=J$2,記載例!$I$19/1000,0)</f>
        <v>0</v>
      </c>
      <c r="K52" s="51">
        <f t="shared" si="12"/>
        <v>112</v>
      </c>
    </row>
    <row r="53" spans="1:11" x14ac:dyDescent="0.3">
      <c r="A53" s="10" t="s">
        <v>17</v>
      </c>
      <c r="B53" s="50">
        <f>IF(記載例!$E$16=B$2,記載例!$J$19/1000,0)</f>
        <v>113</v>
      </c>
      <c r="C53" s="50">
        <f>IF(記載例!$E$16=C$2,記載例!$J$19/1000,0)</f>
        <v>0</v>
      </c>
      <c r="D53" s="50">
        <f>IF(記載例!$E$16=D$2,記載例!$J$19/1000,0)</f>
        <v>0</v>
      </c>
      <c r="E53" s="50">
        <f>IF(記載例!$E$16=E$2,記載例!$J$19/1000,0)</f>
        <v>0</v>
      </c>
      <c r="F53" s="50">
        <f>IF(記載例!$E$16=F$2,記載例!$J$19/1000,0)</f>
        <v>0</v>
      </c>
      <c r="G53" s="50">
        <f>IF(記載例!$E$16=G$2,記載例!$J$19/1000,0)</f>
        <v>0</v>
      </c>
      <c r="H53" s="50">
        <f>IF(記載例!$E$16=H$2,記載例!$J$19/1000,0)</f>
        <v>0</v>
      </c>
      <c r="I53" s="50">
        <f>IF(記載例!$E$16=I$2,記載例!$J$19/1000,0)</f>
        <v>0</v>
      </c>
      <c r="J53" s="50">
        <f>IF(記載例!$E$16=J$2,記載例!$J$19/1000,0)</f>
        <v>0</v>
      </c>
      <c r="K53" s="51">
        <f t="shared" si="12"/>
        <v>113</v>
      </c>
    </row>
    <row r="54" spans="1:11" x14ac:dyDescent="0.3">
      <c r="A54" s="10" t="s">
        <v>18</v>
      </c>
      <c r="B54" s="50">
        <f>IF(記載例!$E$16=B$2,記載例!$K$19/1000,0)</f>
        <v>115</v>
      </c>
      <c r="C54" s="50">
        <f>IF(記載例!$E$16=C$2,記載例!$K$19/1000,0)</f>
        <v>0</v>
      </c>
      <c r="D54" s="50">
        <f>IF(記載例!$E$16=D$2,記載例!$K$19/1000,0)</f>
        <v>0</v>
      </c>
      <c r="E54" s="50">
        <f>IF(記載例!$E$16=E$2,記載例!$K$19/1000,0)</f>
        <v>0</v>
      </c>
      <c r="F54" s="50">
        <f>IF(記載例!$E$16=F$2,記載例!$K$19/1000,0)</f>
        <v>0</v>
      </c>
      <c r="G54" s="50">
        <f>IF(記載例!$E$16=G$2,記載例!$K$19/1000,0)</f>
        <v>0</v>
      </c>
      <c r="H54" s="50">
        <f>IF(記載例!$E$16=H$2,記載例!$K$19/1000,0)</f>
        <v>0</v>
      </c>
      <c r="I54" s="50">
        <f>IF(記載例!$E$16=I$2,記載例!$K$19/1000,0)</f>
        <v>0</v>
      </c>
      <c r="J54" s="50">
        <f>IF(記載例!$E$16=J$2,記載例!$K$19/1000,0)</f>
        <v>0</v>
      </c>
      <c r="K54" s="51">
        <f t="shared" si="12"/>
        <v>115</v>
      </c>
    </row>
    <row r="55" spans="1:11" x14ac:dyDescent="0.3">
      <c r="A55" s="10" t="s">
        <v>19</v>
      </c>
      <c r="B55" s="50">
        <f>IF(記載例!$E$16=B$2,記載例!$L$19/1000,0)</f>
        <v>115</v>
      </c>
      <c r="C55" s="50">
        <f>IF(記載例!$E$16=C$2,記載例!$L$19/1000,0)</f>
        <v>0</v>
      </c>
      <c r="D55" s="50">
        <f>IF(記載例!$E$16=D$2,記載例!$L$19/1000,0)</f>
        <v>0</v>
      </c>
      <c r="E55" s="50">
        <f>IF(記載例!$E$16=E$2,記載例!$L$19/1000,0)</f>
        <v>0</v>
      </c>
      <c r="F55" s="50">
        <f>IF(記載例!$E$16=F$2,記載例!$L$19/1000,0)</f>
        <v>0</v>
      </c>
      <c r="G55" s="50">
        <f>IF(記載例!$E$16=G$2,記載例!$L$19/1000,0)</f>
        <v>0</v>
      </c>
      <c r="H55" s="50">
        <f>IF(記載例!$E$16=H$2,記載例!$L$19/1000,0)</f>
        <v>0</v>
      </c>
      <c r="I55" s="50">
        <f>IF(記載例!$E$16=I$2,記載例!$L$19/1000,0)</f>
        <v>0</v>
      </c>
      <c r="J55" s="50">
        <f>IF(記載例!$E$16=J$2,記載例!$L$19/1000,0)</f>
        <v>0</v>
      </c>
      <c r="K55" s="51">
        <f t="shared" si="12"/>
        <v>115</v>
      </c>
    </row>
    <row r="56" spans="1:11" x14ac:dyDescent="0.3">
      <c r="A56" s="10" t="s">
        <v>20</v>
      </c>
      <c r="B56" s="50">
        <f>IF(記載例!$E$16=B$2,記載例!$M$19/1000,0)</f>
        <v>117</v>
      </c>
      <c r="C56" s="50">
        <f>IF(記載例!$E$16=C$2,記載例!$M$19/1000,0)</f>
        <v>0</v>
      </c>
      <c r="D56" s="50">
        <f>IF(記載例!$E$16=D$2,記載例!$M$19/1000,0)</f>
        <v>0</v>
      </c>
      <c r="E56" s="50">
        <f>IF(記載例!$E$16=E$2,記載例!$M$19/1000,0)</f>
        <v>0</v>
      </c>
      <c r="F56" s="50">
        <f>IF(記載例!$E$16=F$2,記載例!$M$19/1000,0)</f>
        <v>0</v>
      </c>
      <c r="G56" s="50">
        <f>IF(記載例!$E$16=G$2,記載例!$M$19/1000,0)</f>
        <v>0</v>
      </c>
      <c r="H56" s="50">
        <f>IF(記載例!$E$16=H$2,記載例!$M$19/1000,0)</f>
        <v>0</v>
      </c>
      <c r="I56" s="50">
        <f>IF(記載例!$E$16=I$2,記載例!$M$19/1000,0)</f>
        <v>0</v>
      </c>
      <c r="J56" s="50">
        <f>IF(記載例!$E$16=J$2,記載例!$M$19/1000,0)</f>
        <v>0</v>
      </c>
      <c r="K56" s="51">
        <f t="shared" si="12"/>
        <v>117</v>
      </c>
    </row>
    <row r="57" spans="1:11" x14ac:dyDescent="0.3">
      <c r="A57" s="10" t="s">
        <v>21</v>
      </c>
      <c r="B57" s="50">
        <f>IF(記載例!$E$16=B$2,記載例!$N$19/1000,0)</f>
        <v>118</v>
      </c>
      <c r="C57" s="50">
        <f>IF(記載例!$E$16=C$2,記載例!$N$19/1000,0)</f>
        <v>0</v>
      </c>
      <c r="D57" s="50">
        <f>IF(記載例!$E$16=D$2,記載例!$N$19/1000,0)</f>
        <v>0</v>
      </c>
      <c r="E57" s="50">
        <f>IF(記載例!$E$16=E$2,記載例!$N$19/1000,0)</f>
        <v>0</v>
      </c>
      <c r="F57" s="50">
        <f>IF(記載例!$E$16=F$2,記載例!$N$19/1000,0)</f>
        <v>0</v>
      </c>
      <c r="G57" s="50">
        <f>IF(記載例!$E$16=G$2,記載例!$N$19/1000,0)</f>
        <v>0</v>
      </c>
      <c r="H57" s="50">
        <f>IF(記載例!$E$16=H$2,記載例!$N$19/1000,0)</f>
        <v>0</v>
      </c>
      <c r="I57" s="50">
        <f>IF(記載例!$E$16=I$2,記載例!$N$19/1000,0)</f>
        <v>0</v>
      </c>
      <c r="J57" s="50">
        <f>IF(記載例!$E$16=J$2,記載例!$N$19/1000,0)</f>
        <v>0</v>
      </c>
      <c r="K57" s="51">
        <f t="shared" si="12"/>
        <v>118</v>
      </c>
    </row>
    <row r="58" spans="1:11" x14ac:dyDescent="0.3">
      <c r="A58" s="10" t="s">
        <v>22</v>
      </c>
      <c r="B58" s="50">
        <f>IF(記載例!$E$16=B$2,記載例!$O$19/1000,0)</f>
        <v>118</v>
      </c>
      <c r="C58" s="50">
        <f>IF(記載例!$E$16=C$2,記載例!$O$19/1000,0)</f>
        <v>0</v>
      </c>
      <c r="D58" s="50">
        <f>IF(記載例!$E$16=D$2,記載例!$O$19/1000,0)</f>
        <v>0</v>
      </c>
      <c r="E58" s="50">
        <f>IF(記載例!$E$16=E$2,記載例!$O$19/1000,0)</f>
        <v>0</v>
      </c>
      <c r="F58" s="50">
        <f>IF(記載例!$E$16=F$2,記載例!$O$19/1000,0)</f>
        <v>0</v>
      </c>
      <c r="G58" s="50">
        <f>IF(記載例!$E$16=G$2,記載例!$O$19/1000,0)</f>
        <v>0</v>
      </c>
      <c r="H58" s="50">
        <f>IF(記載例!$E$16=H$2,記載例!$O$19/1000,0)</f>
        <v>0</v>
      </c>
      <c r="I58" s="50">
        <f>IF(記載例!$E$16=I$2,記載例!$O$19/1000,0)</f>
        <v>0</v>
      </c>
      <c r="J58" s="50">
        <f>IF(記載例!$E$16=J$2,記載例!$O$19/1000,0)</f>
        <v>0</v>
      </c>
      <c r="K58" s="51">
        <f t="shared" si="12"/>
        <v>118</v>
      </c>
    </row>
    <row r="59" spans="1:11" x14ac:dyDescent="0.3">
      <c r="A59" s="10" t="s">
        <v>23</v>
      </c>
      <c r="B59" s="50">
        <f>IF(記載例!$E$16=B$2,記載例!$P$19/1000,0)</f>
        <v>117</v>
      </c>
      <c r="C59" s="50">
        <f>IF(記載例!$E$16=C$2,記載例!$P$19/1000,0)</f>
        <v>0</v>
      </c>
      <c r="D59" s="50">
        <f>IF(記載例!$E$16=D$2,記載例!$P$19/1000,0)</f>
        <v>0</v>
      </c>
      <c r="E59" s="50">
        <f>IF(記載例!$E$16=E$2,記載例!$P$19/1000,0)</f>
        <v>0</v>
      </c>
      <c r="F59" s="50">
        <f>IF(記載例!$E$16=F$2,記載例!$P$19/1000,0)</f>
        <v>0</v>
      </c>
      <c r="G59" s="50">
        <f>IF(記載例!$E$16=G$2,記載例!$P$19/1000,0)</f>
        <v>0</v>
      </c>
      <c r="H59" s="50">
        <f>IF(記載例!$E$16=H$2,記載例!$P$19/1000,0)</f>
        <v>0</v>
      </c>
      <c r="I59" s="50">
        <f>IF(記載例!$E$16=I$2,記載例!$P$19/1000,0)</f>
        <v>0</v>
      </c>
      <c r="J59" s="50">
        <f>IF(記載例!$E$16=J$2,記載例!$P$19/1000,0)</f>
        <v>0</v>
      </c>
      <c r="K59" s="51">
        <f t="shared" si="12"/>
        <v>117</v>
      </c>
    </row>
    <row r="60" spans="1:11" x14ac:dyDescent="0.3">
      <c r="B60" s="18"/>
      <c r="C60" s="18"/>
      <c r="D60" s="18"/>
      <c r="E60" s="18"/>
      <c r="F60" s="18"/>
      <c r="G60" s="18"/>
      <c r="H60" s="18"/>
      <c r="I60" s="18"/>
      <c r="J60" s="18"/>
      <c r="K60" s="8"/>
    </row>
    <row r="61" spans="1:11" x14ac:dyDescent="0.3">
      <c r="A61" s="1" t="s">
        <v>98</v>
      </c>
      <c r="B61" s="18"/>
      <c r="C61" s="18"/>
      <c r="D61" s="18"/>
      <c r="E61" s="18"/>
      <c r="F61" s="18"/>
      <c r="G61" s="18"/>
      <c r="H61" s="18"/>
      <c r="I61" s="18"/>
      <c r="J61" s="18"/>
      <c r="K61" s="8"/>
    </row>
    <row r="62" spans="1:11" x14ac:dyDescent="0.3">
      <c r="A62" s="10" t="s">
        <v>12</v>
      </c>
      <c r="B62" s="49">
        <f>B34-(B48-MIN(B$48:B$59))</f>
        <v>3936.4872288285924</v>
      </c>
      <c r="C62" s="49">
        <f>C34-(C48-MIN(C$48:C$59))</f>
        <v>7792.3749921520775</v>
      </c>
      <c r="D62" s="49">
        <f t="shared" ref="D62:J62" si="13">D34-(D48-MIN(D$48:D$59))</f>
        <v>38575.877131587476</v>
      </c>
      <c r="E62" s="49">
        <f t="shared" si="13"/>
        <v>16399.33040396696</v>
      </c>
      <c r="F62" s="49">
        <f t="shared" si="13"/>
        <v>3507.3454278333656</v>
      </c>
      <c r="G62" s="49">
        <f>G34-(G48-MIN(G$48:G$59))</f>
        <v>16120.74614428255</v>
      </c>
      <c r="H62" s="49">
        <f t="shared" si="13"/>
        <v>6714.9219777175276</v>
      </c>
      <c r="I62" s="49">
        <f t="shared" si="13"/>
        <v>3133.1541788705017</v>
      </c>
      <c r="J62" s="49">
        <f t="shared" si="13"/>
        <v>11580.669699317506</v>
      </c>
      <c r="K62" s="8"/>
    </row>
    <row r="63" spans="1:11" x14ac:dyDescent="0.3">
      <c r="A63" s="10" t="s">
        <v>13</v>
      </c>
      <c r="B63" s="49">
        <f>B35-(B49-MIN(B$48:B$59))</f>
        <v>3325.6052774804998</v>
      </c>
      <c r="C63" s="49">
        <f t="shared" ref="B63:J73" si="14">C35-(C49-MIN(C$48:C$59))</f>
        <v>6989.5142559666829</v>
      </c>
      <c r="D63" s="49">
        <f t="shared" si="14"/>
        <v>35019.899480230713</v>
      </c>
      <c r="E63" s="49">
        <f t="shared" si="14"/>
        <v>15828.308603059997</v>
      </c>
      <c r="F63" s="49">
        <f t="shared" si="14"/>
        <v>3075.2465663599473</v>
      </c>
      <c r="G63" s="49">
        <f>G35-(G49-MIN(G$48:G$59))</f>
        <v>15576.395763468852</v>
      </c>
      <c r="H63" s="49">
        <f t="shared" si="14"/>
        <v>5994.378879415448</v>
      </c>
      <c r="I63" s="49">
        <f t="shared" si="14"/>
        <v>2781.8045622226882</v>
      </c>
      <c r="J63" s="49">
        <f t="shared" si="14"/>
        <v>11143.278965533409</v>
      </c>
      <c r="K63" s="8"/>
    </row>
    <row r="64" spans="1:11" x14ac:dyDescent="0.3">
      <c r="A64" s="10" t="s">
        <v>14</v>
      </c>
      <c r="B64" s="49">
        <f t="shared" si="14"/>
        <v>3413.7543930391817</v>
      </c>
      <c r="C64" s="49">
        <f t="shared" si="14"/>
        <v>8179.6425344984973</v>
      </c>
      <c r="D64" s="49">
        <f t="shared" si="14"/>
        <v>39868.553052852105</v>
      </c>
      <c r="E64" s="49">
        <f t="shared" si="14"/>
        <v>17170.83576215012</v>
      </c>
      <c r="F64" s="49">
        <f t="shared" si="14"/>
        <v>3688.7215462283721</v>
      </c>
      <c r="G64" s="49">
        <f>G36-(G50-MIN(G$48:G$59))</f>
        <v>18118.038320537933</v>
      </c>
      <c r="H64" s="49">
        <f t="shared" si="14"/>
        <v>6703.5087025205494</v>
      </c>
      <c r="I64" s="49">
        <f t="shared" si="14"/>
        <v>3317.4706922854648</v>
      </c>
      <c r="J64" s="49">
        <f t="shared" si="14"/>
        <v>12371.592400882611</v>
      </c>
      <c r="K64" s="8"/>
    </row>
    <row r="65" spans="1:11" x14ac:dyDescent="0.3">
      <c r="A65" s="10" t="s">
        <v>15</v>
      </c>
      <c r="B65" s="49">
        <f t="shared" si="14"/>
        <v>4164.0277025858395</v>
      </c>
      <c r="C65" s="49">
        <f t="shared" si="14"/>
        <v>10632.864794808322</v>
      </c>
      <c r="D65" s="49">
        <f t="shared" si="14"/>
        <v>51382.124398067645</v>
      </c>
      <c r="E65" s="49">
        <f t="shared" si="14"/>
        <v>21034.738764428697</v>
      </c>
      <c r="F65" s="49">
        <f t="shared" si="14"/>
        <v>4693.0731329919508</v>
      </c>
      <c r="G65" s="49">
        <f>G37-(G51-MIN(G$48:G$59))</f>
        <v>23743.286416653988</v>
      </c>
      <c r="H65" s="49">
        <f t="shared" si="14"/>
        <v>8192.7175915160806</v>
      </c>
      <c r="I65" s="49">
        <f t="shared" si="14"/>
        <v>4136.0002472050573</v>
      </c>
      <c r="J65" s="49">
        <f t="shared" si="14"/>
        <v>16181.092684702011</v>
      </c>
      <c r="K65" s="8"/>
    </row>
    <row r="66" spans="1:11" x14ac:dyDescent="0.3">
      <c r="A66" s="10" t="s">
        <v>16</v>
      </c>
      <c r="B66" s="49">
        <f t="shared" si="14"/>
        <v>4293.523821623754</v>
      </c>
      <c r="C66" s="49">
        <f t="shared" si="14"/>
        <v>10650.457918662305</v>
      </c>
      <c r="D66" s="49">
        <f t="shared" si="14"/>
        <v>51082.039368257829</v>
      </c>
      <c r="E66" s="49">
        <f t="shared" si="14"/>
        <v>21193.537897942431</v>
      </c>
      <c r="F66" s="49">
        <f t="shared" si="14"/>
        <v>4828.9206417056466</v>
      </c>
      <c r="G66" s="49">
        <f t="shared" si="14"/>
        <v>23961.966591253062</v>
      </c>
      <c r="H66" s="49">
        <f t="shared" si="14"/>
        <v>8363.9403199389508</v>
      </c>
      <c r="I66" s="49">
        <f t="shared" si="14"/>
        <v>4118.1338452014988</v>
      </c>
      <c r="J66" s="49">
        <f t="shared" si="14"/>
        <v>16175.729595414547</v>
      </c>
      <c r="K66" s="8"/>
    </row>
    <row r="67" spans="1:11" x14ac:dyDescent="0.3">
      <c r="A67" s="10" t="s">
        <v>17</v>
      </c>
      <c r="B67" s="49">
        <f t="shared" si="14"/>
        <v>4037.7009031386428</v>
      </c>
      <c r="C67" s="49">
        <f t="shared" si="14"/>
        <v>9912.5275645763304</v>
      </c>
      <c r="D67" s="49">
        <f t="shared" si="14"/>
        <v>44077.073940599003</v>
      </c>
      <c r="E67" s="49">
        <f t="shared" si="14"/>
        <v>20585.110434934119</v>
      </c>
      <c r="F67" s="49">
        <f t="shared" si="14"/>
        <v>4351.4473752785443</v>
      </c>
      <c r="G67" s="49">
        <f t="shared" si="14"/>
        <v>20709.652814834808</v>
      </c>
      <c r="H67" s="49">
        <f t="shared" si="14"/>
        <v>7896.2725015159895</v>
      </c>
      <c r="I67" s="49">
        <f t="shared" si="14"/>
        <v>3745.3437824456346</v>
      </c>
      <c r="J67" s="49">
        <f t="shared" si="14"/>
        <v>14068.759532091217</v>
      </c>
      <c r="K67" s="8"/>
    </row>
    <row r="68" spans="1:11" x14ac:dyDescent="0.3">
      <c r="A68" s="10" t="s">
        <v>18</v>
      </c>
      <c r="B68" s="49">
        <f t="shared" si="14"/>
        <v>4116.2154196691845</v>
      </c>
      <c r="C68" s="49">
        <f t="shared" si="14"/>
        <v>8946.3557287665499</v>
      </c>
      <c r="D68" s="49">
        <f t="shared" si="14"/>
        <v>38322.619226079769</v>
      </c>
      <c r="E68" s="49">
        <f t="shared" si="14"/>
        <v>17679.443259472224</v>
      </c>
      <c r="F68" s="49">
        <f t="shared" si="14"/>
        <v>3830.6241734274936</v>
      </c>
      <c r="G68" s="49">
        <f t="shared" si="14"/>
        <v>17068.966765736805</v>
      </c>
      <c r="H68" s="49">
        <f t="shared" si="14"/>
        <v>6744.1800809366796</v>
      </c>
      <c r="I68" s="49">
        <f t="shared" si="14"/>
        <v>3196.606160971849</v>
      </c>
      <c r="J68" s="49">
        <f t="shared" si="14"/>
        <v>12141.25895368302</v>
      </c>
      <c r="K68" s="8"/>
    </row>
    <row r="69" spans="1:11" x14ac:dyDescent="0.3">
      <c r="A69" s="10" t="s">
        <v>19</v>
      </c>
      <c r="B69" s="49">
        <f t="shared" si="14"/>
        <v>4712.4699617510896</v>
      </c>
      <c r="C69" s="49">
        <f t="shared" si="14"/>
        <v>10302.063127152518</v>
      </c>
      <c r="D69" s="49">
        <f t="shared" si="14"/>
        <v>41322.946374522973</v>
      </c>
      <c r="E69" s="49">
        <f t="shared" si="14"/>
        <v>18569.284990367196</v>
      </c>
      <c r="F69" s="49">
        <f t="shared" si="14"/>
        <v>4312.3935365894931</v>
      </c>
      <c r="G69" s="49">
        <f t="shared" si="14"/>
        <v>18202.826783435277</v>
      </c>
      <c r="H69" s="49">
        <f t="shared" si="14"/>
        <v>8274.4811891870959</v>
      </c>
      <c r="I69" s="49">
        <f t="shared" si="14"/>
        <v>3709.9712664029098</v>
      </c>
      <c r="J69" s="49">
        <f t="shared" si="14"/>
        <v>13133.051432515556</v>
      </c>
      <c r="K69" s="8"/>
    </row>
    <row r="70" spans="1:11" x14ac:dyDescent="0.3">
      <c r="A70" s="10" t="s">
        <v>20</v>
      </c>
      <c r="B70" s="49">
        <f t="shared" si="14"/>
        <v>5074.451498522365</v>
      </c>
      <c r="C70" s="49">
        <f t="shared" si="14"/>
        <v>11151.629213055632</v>
      </c>
      <c r="D70" s="49">
        <f t="shared" si="14"/>
        <v>45847.669077838531</v>
      </c>
      <c r="E70" s="49">
        <f t="shared" si="14"/>
        <v>20567.792737252748</v>
      </c>
      <c r="F70" s="49">
        <f t="shared" si="14"/>
        <v>4873.4642820399176</v>
      </c>
      <c r="G70" s="49">
        <f t="shared" si="14"/>
        <v>21942.889656948526</v>
      </c>
      <c r="H70" s="49">
        <f t="shared" si="14"/>
        <v>9581.7740885294115</v>
      </c>
      <c r="I70" s="49">
        <f t="shared" si="14"/>
        <v>4486.5984068438556</v>
      </c>
      <c r="J70" s="49">
        <f t="shared" si="14"/>
        <v>16415.768780520702</v>
      </c>
      <c r="K70" s="8"/>
    </row>
    <row r="71" spans="1:11" x14ac:dyDescent="0.3">
      <c r="A71" s="10" t="s">
        <v>21</v>
      </c>
      <c r="B71" s="49">
        <f t="shared" si="14"/>
        <v>5396.3399931509157</v>
      </c>
      <c r="C71" s="49">
        <f t="shared" si="14"/>
        <v>11760.594796553625</v>
      </c>
      <c r="D71" s="49">
        <f t="shared" si="14"/>
        <v>48992.550816134361</v>
      </c>
      <c r="E71" s="49">
        <f t="shared" si="14"/>
        <v>21903.017563248912</v>
      </c>
      <c r="F71" s="49">
        <f t="shared" si="14"/>
        <v>5479.5715844919268</v>
      </c>
      <c r="G71" s="49">
        <f t="shared" si="14"/>
        <v>23457.946281406803</v>
      </c>
      <c r="H71" s="49">
        <f t="shared" si="14"/>
        <v>9575.0390377497442</v>
      </c>
      <c r="I71" s="49">
        <f t="shared" si="14"/>
        <v>4483.692196955064</v>
      </c>
      <c r="J71" s="49">
        <f t="shared" si="14"/>
        <v>16479.195383538434</v>
      </c>
      <c r="K71" s="8"/>
    </row>
    <row r="72" spans="1:11" x14ac:dyDescent="0.3">
      <c r="A72" s="10" t="s">
        <v>22</v>
      </c>
      <c r="B72" s="49">
        <f t="shared" si="14"/>
        <v>5242.3714137855541</v>
      </c>
      <c r="C72" s="49">
        <f t="shared" si="14"/>
        <v>11341.591147935786</v>
      </c>
      <c r="D72" s="49">
        <f t="shared" si="14"/>
        <v>49560.839234521583</v>
      </c>
      <c r="E72" s="49">
        <f t="shared" si="14"/>
        <v>22388.343947124682</v>
      </c>
      <c r="F72" s="49">
        <f t="shared" si="14"/>
        <v>5486.5367845170185</v>
      </c>
      <c r="G72" s="49">
        <f t="shared" si="14"/>
        <v>23528.598813208409</v>
      </c>
      <c r="H72" s="49">
        <f t="shared" si="14"/>
        <v>9749.9823677936311</v>
      </c>
      <c r="I72" s="49">
        <f t="shared" si="14"/>
        <v>4510.641600875133</v>
      </c>
      <c r="J72" s="49">
        <f t="shared" si="14"/>
        <v>16667.438147099019</v>
      </c>
      <c r="K72" s="8"/>
    </row>
    <row r="73" spans="1:11" x14ac:dyDescent="0.3">
      <c r="A73" s="10" t="s">
        <v>23</v>
      </c>
      <c r="B73" s="49">
        <f t="shared" si="14"/>
        <v>4786.9883399472574</v>
      </c>
      <c r="C73" s="49">
        <f t="shared" si="14"/>
        <v>10265.081734751771</v>
      </c>
      <c r="D73" s="49">
        <f t="shared" si="14"/>
        <v>44595.606810871497</v>
      </c>
      <c r="E73" s="49">
        <f t="shared" si="14"/>
        <v>19412.79212554132</v>
      </c>
      <c r="F73" s="49">
        <f t="shared" si="14"/>
        <v>4629.8830685984776</v>
      </c>
      <c r="G73" s="49">
        <f t="shared" si="14"/>
        <v>19743.079692623753</v>
      </c>
      <c r="H73" s="49">
        <f t="shared" si="14"/>
        <v>8367.1669440668593</v>
      </c>
      <c r="I73" s="49">
        <f t="shared" si="14"/>
        <v>3799.6566975350297</v>
      </c>
      <c r="J73" s="49">
        <f t="shared" si="14"/>
        <v>13875.475962227605</v>
      </c>
      <c r="K73" s="8"/>
    </row>
    <row r="74" spans="1:11" x14ac:dyDescent="0.3">
      <c r="B74" s="18"/>
      <c r="C74" s="18"/>
      <c r="D74" s="18"/>
      <c r="E74" s="18"/>
      <c r="F74" s="18"/>
      <c r="G74" s="18"/>
      <c r="H74" s="18"/>
      <c r="I74" s="18"/>
      <c r="J74" s="18"/>
      <c r="K74" s="8"/>
    </row>
    <row r="75" spans="1:11" x14ac:dyDescent="0.3">
      <c r="A75" s="1" t="s">
        <v>99</v>
      </c>
      <c r="B75" s="16" t="s">
        <v>39</v>
      </c>
      <c r="C75" s="18"/>
      <c r="D75" s="18"/>
      <c r="E75" s="18"/>
      <c r="F75" s="18"/>
      <c r="G75" s="18"/>
      <c r="H75" s="18"/>
      <c r="I75" s="18"/>
      <c r="J75" s="18"/>
      <c r="K75" s="8"/>
    </row>
    <row r="76" spans="1:11" x14ac:dyDescent="0.3">
      <c r="A76" s="10" t="s">
        <v>12</v>
      </c>
      <c r="B76" s="49">
        <f>$B$17-SUM($B62:$J62)</f>
        <v>44574.076992090675</v>
      </c>
      <c r="C76" s="18"/>
      <c r="D76" s="18"/>
      <c r="E76" s="18"/>
      <c r="F76" s="18"/>
      <c r="G76" s="18"/>
      <c r="H76" s="18"/>
      <c r="I76" s="18"/>
      <c r="J76" s="18"/>
      <c r="K76" s="8"/>
    </row>
    <row r="77" spans="1:11" x14ac:dyDescent="0.3">
      <c r="A77" s="10" t="s">
        <v>13</v>
      </c>
      <c r="B77" s="49">
        <f>$B$17-SUM($B63:$J63)</f>
        <v>52600.551822908994</v>
      </c>
      <c r="C77" s="18"/>
      <c r="D77" s="18"/>
      <c r="E77" s="18"/>
      <c r="F77" s="18"/>
      <c r="G77" s="18"/>
      <c r="H77" s="18"/>
      <c r="I77" s="18"/>
      <c r="J77" s="18"/>
      <c r="K77" s="8"/>
    </row>
    <row r="78" spans="1:11" x14ac:dyDescent="0.3">
      <c r="A78" s="10" t="s">
        <v>14</v>
      </c>
      <c r="B78" s="49">
        <f t="shared" ref="B78:B87" si="15">$B$17-SUM($B64:$J64)</f>
        <v>39502.866771652392</v>
      </c>
      <c r="C78" s="18"/>
      <c r="D78" s="18"/>
      <c r="E78" s="18"/>
      <c r="F78" s="18"/>
      <c r="G78" s="18"/>
      <c r="H78" s="18"/>
      <c r="I78" s="18"/>
      <c r="J78" s="18"/>
      <c r="K78" s="8"/>
    </row>
    <row r="79" spans="1:11" x14ac:dyDescent="0.3">
      <c r="A79" s="10" t="s">
        <v>15</v>
      </c>
      <c r="B79" s="49">
        <f>$B$17-SUM($B65:$J65)</f>
        <v>8175.0584436876816</v>
      </c>
      <c r="C79" s="18"/>
      <c r="D79" s="18"/>
      <c r="E79" s="18"/>
      <c r="F79" s="18"/>
      <c r="G79" s="18"/>
      <c r="H79" s="18"/>
      <c r="I79" s="18"/>
      <c r="J79" s="18"/>
      <c r="K79" s="8"/>
    </row>
    <row r="80" spans="1:11" x14ac:dyDescent="0.3">
      <c r="A80" s="10" t="s">
        <v>16</v>
      </c>
      <c r="B80" s="49">
        <f t="shared" si="15"/>
        <v>7666.7341766472091</v>
      </c>
      <c r="C80" s="18"/>
      <c r="D80" s="18"/>
      <c r="E80" s="18"/>
      <c r="F80" s="18"/>
      <c r="G80" s="18"/>
      <c r="H80" s="18"/>
      <c r="I80" s="18"/>
      <c r="J80" s="18"/>
      <c r="K80" s="8"/>
    </row>
    <row r="81" spans="1:11" x14ac:dyDescent="0.3">
      <c r="A81" s="10" t="s">
        <v>17</v>
      </c>
      <c r="B81" s="49">
        <f t="shared" si="15"/>
        <v>22951.09532723295</v>
      </c>
      <c r="C81" s="18"/>
      <c r="D81" s="18"/>
      <c r="E81" s="18"/>
      <c r="F81" s="18"/>
      <c r="G81" s="18"/>
      <c r="H81" s="18"/>
      <c r="I81" s="18"/>
      <c r="J81" s="18"/>
      <c r="K81" s="8"/>
    </row>
    <row r="82" spans="1:11" x14ac:dyDescent="0.3">
      <c r="A82" s="10" t="s">
        <v>18</v>
      </c>
      <c r="B82" s="49">
        <f t="shared" si="15"/>
        <v>40288.714407903666</v>
      </c>
      <c r="C82" s="18"/>
      <c r="D82" s="18"/>
      <c r="E82" s="18"/>
      <c r="F82" s="18"/>
      <c r="G82" s="18"/>
      <c r="H82" s="18"/>
      <c r="I82" s="18"/>
      <c r="J82" s="18"/>
      <c r="K82" s="8"/>
    </row>
    <row r="83" spans="1:11" x14ac:dyDescent="0.3">
      <c r="A83" s="10" t="s">
        <v>19</v>
      </c>
      <c r="B83" s="49">
        <f t="shared" si="15"/>
        <v>29795.495514723138</v>
      </c>
      <c r="C83" s="18"/>
      <c r="D83" s="18"/>
      <c r="E83" s="18"/>
      <c r="F83" s="18"/>
      <c r="G83" s="18"/>
      <c r="H83" s="18"/>
      <c r="I83" s="18"/>
      <c r="J83" s="18"/>
      <c r="K83" s="8"/>
    </row>
    <row r="84" spans="1:11" x14ac:dyDescent="0.3">
      <c r="A84" s="10" t="s">
        <v>20</v>
      </c>
      <c r="B84" s="49">
        <f t="shared" si="15"/>
        <v>12392.946435095568</v>
      </c>
      <c r="C84" s="18"/>
      <c r="D84" s="18"/>
      <c r="E84" s="18"/>
      <c r="F84" s="18"/>
      <c r="G84" s="18"/>
      <c r="H84" s="18"/>
      <c r="I84" s="18"/>
      <c r="J84" s="18"/>
      <c r="K84" s="8"/>
    </row>
    <row r="85" spans="1:11" x14ac:dyDescent="0.3">
      <c r="A85" s="10" t="s">
        <v>21</v>
      </c>
      <c r="B85" s="49">
        <f t="shared" si="15"/>
        <v>4807.0365234174824</v>
      </c>
      <c r="C85" s="18"/>
      <c r="D85" s="18"/>
      <c r="E85" s="18"/>
      <c r="F85" s="18"/>
      <c r="G85" s="18"/>
      <c r="H85" s="18"/>
      <c r="I85" s="18"/>
      <c r="J85" s="18"/>
      <c r="K85" s="8"/>
    </row>
    <row r="86" spans="1:11" x14ac:dyDescent="0.3">
      <c r="A86" s="10" t="s">
        <v>22</v>
      </c>
      <c r="B86" s="49">
        <f t="shared" si="15"/>
        <v>3858.6407197864319</v>
      </c>
      <c r="C86" s="18"/>
      <c r="D86" s="18"/>
      <c r="E86" s="18"/>
      <c r="F86" s="18"/>
      <c r="G86" s="18"/>
      <c r="H86" s="18"/>
      <c r="I86" s="18"/>
      <c r="J86" s="18"/>
      <c r="K86" s="8"/>
    </row>
    <row r="87" spans="1:11" x14ac:dyDescent="0.3">
      <c r="A87" s="10" t="s">
        <v>23</v>
      </c>
      <c r="B87" s="49">
        <f t="shared" si="15"/>
        <v>22859.252800483664</v>
      </c>
      <c r="C87" s="18"/>
      <c r="D87" s="18"/>
      <c r="E87" s="18"/>
      <c r="F87" s="18"/>
      <c r="G87" s="18"/>
      <c r="H87" s="18"/>
      <c r="I87" s="18"/>
      <c r="J87" s="18"/>
      <c r="K87" s="8"/>
    </row>
    <row r="88" spans="1:11" x14ac:dyDescent="0.3">
      <c r="A88" s="13" t="s">
        <v>40</v>
      </c>
      <c r="B88" s="52">
        <f>SUM($B$76:$B$87)/$B$17</f>
        <v>1.9002363212901792</v>
      </c>
      <c r="C88" s="18"/>
      <c r="D88" s="18"/>
      <c r="E88" s="18"/>
      <c r="F88" s="18"/>
      <c r="G88" s="18"/>
      <c r="H88" s="18"/>
      <c r="I88" s="18"/>
      <c r="J88" s="18"/>
      <c r="K88" s="8"/>
    </row>
    <row r="89" spans="1:11" x14ac:dyDescent="0.3">
      <c r="B89" s="18"/>
      <c r="C89" s="18"/>
      <c r="D89" s="18"/>
      <c r="E89" s="18"/>
      <c r="F89" s="18"/>
      <c r="G89" s="18"/>
      <c r="H89" s="18"/>
      <c r="I89" s="18"/>
      <c r="J89" s="18"/>
      <c r="K89" s="8"/>
    </row>
    <row r="90" spans="1:11" x14ac:dyDescent="0.3">
      <c r="A90" s="1" t="s">
        <v>100</v>
      </c>
      <c r="B90" s="49">
        <f>(SUM($B$76:$B$87)-1.9*$B$17)/12</f>
        <v>3.0000000000048508</v>
      </c>
      <c r="C90" s="18"/>
      <c r="D90" s="18" t="s">
        <v>42</v>
      </c>
      <c r="E90" s="18"/>
      <c r="F90" s="18"/>
      <c r="G90" s="18"/>
      <c r="H90" s="18"/>
      <c r="I90" s="18"/>
      <c r="J90" s="18"/>
      <c r="K90" s="8"/>
    </row>
    <row r="91" spans="1:11" x14ac:dyDescent="0.3">
      <c r="A91" s="1" t="s">
        <v>41</v>
      </c>
      <c r="B91" s="18"/>
      <c r="C91" s="18"/>
      <c r="D91" s="20">
        <f>'計算用(期待容量)'!D91</f>
        <v>1.9</v>
      </c>
      <c r="E91" s="18"/>
      <c r="F91" s="18"/>
      <c r="G91" s="18"/>
      <c r="H91" s="18"/>
      <c r="I91" s="18"/>
      <c r="J91" s="18"/>
      <c r="K91" s="8"/>
    </row>
    <row r="92" spans="1:11" ht="15.6" thickBot="1" x14ac:dyDescent="0.35">
      <c r="B92" s="18"/>
      <c r="C92" s="18"/>
      <c r="D92" s="18"/>
      <c r="E92" s="18"/>
      <c r="F92" s="18"/>
      <c r="G92" s="18"/>
      <c r="H92" s="18"/>
      <c r="I92" s="18"/>
      <c r="J92" s="18"/>
      <c r="K92" s="8"/>
    </row>
    <row r="93" spans="1:11" ht="15.6" thickBot="1" x14ac:dyDescent="0.35">
      <c r="A93" s="1" t="s">
        <v>101</v>
      </c>
      <c r="B93" s="54">
        <f>(MIN($K$48:$K$59)+$B$90)*1000</f>
        <v>115000.00000000485</v>
      </c>
      <c r="C93" s="15"/>
      <c r="D93" s="15"/>
      <c r="E93" s="15"/>
      <c r="F93" s="15"/>
      <c r="G93" s="15"/>
      <c r="H93" s="15"/>
      <c r="I93" s="15"/>
      <c r="J93" s="15"/>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L93"/>
  <sheetViews>
    <sheetView zoomScale="85" zoomScaleNormal="85" workbookViewId="0">
      <selection activeCell="G30" sqref="G30"/>
    </sheetView>
  </sheetViews>
  <sheetFormatPr defaultColWidth="9" defaultRowHeight="15" x14ac:dyDescent="0.3"/>
  <cols>
    <col min="1" max="1" width="24.109375" style="1" bestFit="1" customWidth="1"/>
    <col min="2" max="2" width="11.21875" style="1" customWidth="1"/>
    <col min="3" max="3" width="9.77734375" style="1" customWidth="1"/>
    <col min="4" max="10" width="9.77734375" style="1" bestFit="1" customWidth="1"/>
    <col min="11" max="11" width="11.33203125" style="1" customWidth="1"/>
    <col min="12" max="12" width="10" style="1" bestFit="1" customWidth="1"/>
    <col min="13" max="13" width="17.88671875" style="1" customWidth="1"/>
    <col min="14" max="14" width="4.33203125" style="1" customWidth="1"/>
    <col min="15" max="15" width="17.88671875" style="1" bestFit="1" customWidth="1"/>
    <col min="16" max="16384" width="9" style="1"/>
  </cols>
  <sheetData>
    <row r="1" spans="1:11" x14ac:dyDescent="0.3">
      <c r="J1" s="10" t="s">
        <v>37</v>
      </c>
    </row>
    <row r="2" spans="1:11" x14ac:dyDescent="0.3">
      <c r="B2" s="11" t="s">
        <v>28</v>
      </c>
      <c r="C2" s="11" t="s">
        <v>29</v>
      </c>
      <c r="D2" s="11" t="s">
        <v>30</v>
      </c>
      <c r="E2" s="11" t="s">
        <v>31</v>
      </c>
      <c r="F2" s="11" t="s">
        <v>32</v>
      </c>
      <c r="G2" s="11" t="s">
        <v>33</v>
      </c>
      <c r="H2" s="11" t="s">
        <v>34</v>
      </c>
      <c r="I2" s="11" t="s">
        <v>35</v>
      </c>
      <c r="J2" s="11" t="s">
        <v>36</v>
      </c>
    </row>
    <row r="3" spans="1:11" x14ac:dyDescent="0.3">
      <c r="A3" s="1" t="s">
        <v>94</v>
      </c>
    </row>
    <row r="4" spans="1:11" x14ac:dyDescent="0.3">
      <c r="A4" s="10" t="s">
        <v>12</v>
      </c>
      <c r="B4" s="49">
        <f>'計算用(期待容量)'!B4</f>
        <v>4730.6208550782821</v>
      </c>
      <c r="C4" s="49">
        <f>'計算用(期待容量)'!C4</f>
        <v>11661.199433115416</v>
      </c>
      <c r="D4" s="49">
        <f>'計算用(期待容量)'!D4</f>
        <v>41245.61530691394</v>
      </c>
      <c r="E4" s="49">
        <f>'計算用(期待容量)'!E4</f>
        <v>18582.035492957744</v>
      </c>
      <c r="F4" s="49">
        <f>'計算用(期待容量)'!F4</f>
        <v>4647.4253189823876</v>
      </c>
      <c r="G4" s="49">
        <f>'計算用(期待容量)'!G4</f>
        <v>18187.937185104052</v>
      </c>
      <c r="H4" s="49">
        <f>'計算用(期待容量)'!H4</f>
        <v>7633.4257824771967</v>
      </c>
      <c r="I4" s="49">
        <f>'計算用(期待容量)'!I4</f>
        <v>3836.9040080971658</v>
      </c>
      <c r="J4" s="49">
        <f>'計算用(期待容量)'!J4</f>
        <v>12401.453801830394</v>
      </c>
      <c r="K4" s="8"/>
    </row>
    <row r="5" spans="1:11" x14ac:dyDescent="0.3">
      <c r="A5" s="10" t="s">
        <v>13</v>
      </c>
      <c r="B5" s="49">
        <f>'計算用(期待容量)'!B5</f>
        <v>4298.7080810919306</v>
      </c>
      <c r="C5" s="49">
        <f>'計算用(期待容量)'!C5</f>
        <v>10837.007450910263</v>
      </c>
      <c r="D5" s="49">
        <f>'計算用(期待容量)'!D5</f>
        <v>39351.826052342774</v>
      </c>
      <c r="E5" s="49">
        <f>'計算用(期待容量)'!E5</f>
        <v>18772.884084507041</v>
      </c>
      <c r="F5" s="49">
        <f>'計算用(期待容量)'!F5</f>
        <v>4331.6301330724073</v>
      </c>
      <c r="G5" s="49">
        <f>'計算用(期待容量)'!G5</f>
        <v>18373.016703176341</v>
      </c>
      <c r="H5" s="49">
        <f>'計算用(期待容量)'!H5</f>
        <v>7544.427413788153</v>
      </c>
      <c r="I5" s="49">
        <f>'計算用(期待容量)'!I5</f>
        <v>3825.7462348178137</v>
      </c>
      <c r="J5" s="49">
        <f>'計算用(期待容量)'!J5</f>
        <v>12587.866200031533</v>
      </c>
      <c r="K5" s="8"/>
    </row>
    <row r="6" spans="1:11" x14ac:dyDescent="0.3">
      <c r="A6" s="10" t="s">
        <v>14</v>
      </c>
      <c r="B6" s="49">
        <f>'計算用(期待容量)'!B6</f>
        <v>4274.7184825371332</v>
      </c>
      <c r="C6" s="49">
        <f>'計算用(期待容量)'!C6</f>
        <v>11731.162688018527</v>
      </c>
      <c r="D6" s="49">
        <f>'計算用(期待容量)'!D6</f>
        <v>44945.265332731906</v>
      </c>
      <c r="E6" s="49">
        <f>'計算用(期待容量)'!E6</f>
        <v>20540.685774647889</v>
      </c>
      <c r="F6" s="49">
        <f>'計算用(期待容量)'!F6</f>
        <v>4784.4775694716245</v>
      </c>
      <c r="G6" s="49">
        <f>'計算用(期待容量)'!G6</f>
        <v>21043.251193866374</v>
      </c>
      <c r="H6" s="49">
        <f>'計算用(期待容量)'!H6</f>
        <v>8280.3301202419589</v>
      </c>
      <c r="I6" s="49">
        <f>'計算用(期待容量)'!I6</f>
        <v>4372.2871255060727</v>
      </c>
      <c r="J6" s="49">
        <f>'計算用(期待容量)'!J6</f>
        <v>14320.519117973359</v>
      </c>
      <c r="K6" s="8"/>
    </row>
    <row r="7" spans="1:11" x14ac:dyDescent="0.3">
      <c r="A7" s="10" t="s">
        <v>15</v>
      </c>
      <c r="B7" s="49">
        <f>'計算用(期待容量)'!B7</f>
        <v>4858.2626435952898</v>
      </c>
      <c r="C7" s="49">
        <f>'計算用(期待容量)'!C7</f>
        <v>14024.512179206346</v>
      </c>
      <c r="D7" s="49">
        <f>'計算用(期待容量)'!D7</f>
        <v>57506.830910157922</v>
      </c>
      <c r="E7" s="49">
        <f>'計算用(期待容量)'!E7</f>
        <v>24960.2</v>
      </c>
      <c r="F7" s="49">
        <f>'計算用(期待容量)'!F7</f>
        <v>5839.5990000000002</v>
      </c>
      <c r="G7" s="49">
        <f>'計算用(期待容量)'!G7</f>
        <v>27108.210000000003</v>
      </c>
      <c r="H7" s="49">
        <f>'計算用(期待容量)'!H7</f>
        <v>10531.053</v>
      </c>
      <c r="I7" s="49">
        <f>'計算用(期待容量)'!I7</f>
        <v>5509.97</v>
      </c>
      <c r="J7" s="49">
        <f>'計算用(期待容量)'!J7</f>
        <v>18336.038</v>
      </c>
      <c r="K7" s="8"/>
    </row>
    <row r="8" spans="1:11" x14ac:dyDescent="0.3">
      <c r="A8" s="10" t="s">
        <v>16</v>
      </c>
      <c r="B8" s="49">
        <f>'計算用(期待容量)'!B8</f>
        <v>4990.1900000000005</v>
      </c>
      <c r="C8" s="49">
        <f>'計算用(期待容量)'!C8</f>
        <v>14404.82</v>
      </c>
      <c r="D8" s="49">
        <f>'計算用(期待容量)'!D8</f>
        <v>57504.579999999994</v>
      </c>
      <c r="E8" s="49">
        <f>'計算用(期待容量)'!E8</f>
        <v>24960.2</v>
      </c>
      <c r="F8" s="49">
        <f>'計算用(期待容量)'!F8</f>
        <v>5839.5990000000002</v>
      </c>
      <c r="G8" s="49">
        <f>'計算用(期待容量)'!G8</f>
        <v>27108.210000000003</v>
      </c>
      <c r="H8" s="49">
        <f>'計算用(期待容量)'!H8</f>
        <v>10531.053</v>
      </c>
      <c r="I8" s="49">
        <f>'計算用(期待容量)'!I8</f>
        <v>5509.97</v>
      </c>
      <c r="J8" s="49">
        <f>'計算用(期待容量)'!J8</f>
        <v>18336.038</v>
      </c>
      <c r="K8" s="8"/>
    </row>
    <row r="9" spans="1:11" x14ac:dyDescent="0.3">
      <c r="A9" s="10" t="s">
        <v>17</v>
      </c>
      <c r="B9" s="49">
        <f>'計算用(期待容量)'!B9</f>
        <v>4678.376248497957</v>
      </c>
      <c r="C9" s="49">
        <f>'計算用(期待容量)'!C9</f>
        <v>12960.544171105321</v>
      </c>
      <c r="D9" s="49">
        <f>'計算用(期待容量)'!D9</f>
        <v>48843.978396830418</v>
      </c>
      <c r="E9" s="49">
        <f>'計算用(期待容量)'!E9</f>
        <v>23523.861126760563</v>
      </c>
      <c r="F9" s="49">
        <f>'計算用(期待容量)'!F9</f>
        <v>5202.5426372451966</v>
      </c>
      <c r="G9" s="49">
        <f>'計算用(期待容量)'!G9</f>
        <v>23164.206473165388</v>
      </c>
      <c r="H9" s="49">
        <f>'計算用(期待容量)'!H9</f>
        <v>9406.7975024262778</v>
      </c>
      <c r="I9" s="49">
        <f>'計算用(期待容量)'!I9</f>
        <v>4818.4380566801619</v>
      </c>
      <c r="J9" s="49">
        <f>'計算用(期待容量)'!J9</f>
        <v>15811.354236702995</v>
      </c>
      <c r="K9" s="8"/>
    </row>
    <row r="10" spans="1:11" x14ac:dyDescent="0.3">
      <c r="A10" s="10" t="s">
        <v>18</v>
      </c>
      <c r="B10" s="49">
        <f>'計算用(期待容量)'!B10</f>
        <v>4705.4212765957445</v>
      </c>
      <c r="C10" s="49">
        <f>'計算用(期待容量)'!C10</f>
        <v>11474.00183178447</v>
      </c>
      <c r="D10" s="49">
        <f>'計算用(期待容量)'!D10</f>
        <v>41232.139845966405</v>
      </c>
      <c r="E10" s="49">
        <f>'計算用(期待容量)'!E10</f>
        <v>19927.984507042253</v>
      </c>
      <c r="F10" s="49">
        <f>'計算用(期待容量)'!F10</f>
        <v>4498.4728727984339</v>
      </c>
      <c r="G10" s="49">
        <f>'計算用(期待容量)'!G10</f>
        <v>18908.447447973715</v>
      </c>
      <c r="H10" s="49">
        <f>'計算用(期待容量)'!H10</f>
        <v>7876.7471211129296</v>
      </c>
      <c r="I10" s="49">
        <f>'計算用(期待容量)'!I10</f>
        <v>4037.6739271255065</v>
      </c>
      <c r="J10" s="49">
        <f>'計算用(期待容量)'!J10</f>
        <v>13478.920938344123</v>
      </c>
      <c r="K10" s="8"/>
    </row>
    <row r="11" spans="1:11" x14ac:dyDescent="0.3">
      <c r="A11" s="10" t="s">
        <v>19</v>
      </c>
      <c r="B11" s="49">
        <f>'計算用(期待容量)'!B11</f>
        <v>5388.0798554797275</v>
      </c>
      <c r="C11" s="49">
        <f>'計算用(期待容量)'!C11</f>
        <v>12862.884230541467</v>
      </c>
      <c r="D11" s="49">
        <f>'計算用(期待容量)'!D11</f>
        <v>42933.709788452594</v>
      </c>
      <c r="E11" s="49">
        <f>'計算用(期待容量)'!E11</f>
        <v>19546.297323943661</v>
      </c>
      <c r="F11" s="49">
        <f>'計算用(期待容量)'!F11</f>
        <v>4927.4699178082192</v>
      </c>
      <c r="G11" s="49">
        <f>'計算用(期待容量)'!G11</f>
        <v>19215.253493975903</v>
      </c>
      <c r="H11" s="49">
        <f>'計算用(期待容量)'!H11</f>
        <v>8609.8219744259732</v>
      </c>
      <c r="I11" s="49">
        <f>'計算用(期待容量)'!I11</f>
        <v>4126.9061133603236</v>
      </c>
      <c r="J11" s="49">
        <f>'計算用(期待容量)'!J11</f>
        <v>13782.435963936248</v>
      </c>
      <c r="K11" s="8"/>
    </row>
    <row r="12" spans="1:11" x14ac:dyDescent="0.3">
      <c r="A12" s="10" t="s">
        <v>20</v>
      </c>
      <c r="B12" s="49">
        <f>'計算用(期待容量)'!B12</f>
        <v>5796.0030309112808</v>
      </c>
      <c r="C12" s="49">
        <f>'計算用(期待容量)'!C12</f>
        <v>14408.422049690715</v>
      </c>
      <c r="D12" s="49">
        <f>'計算用(期待容量)'!D12</f>
        <v>47420.719322482837</v>
      </c>
      <c r="E12" s="49">
        <f>'計算用(期待容量)'!E12</f>
        <v>22167.87323943662</v>
      </c>
      <c r="F12" s="49">
        <f>'計算用(期待容量)'!F12</f>
        <v>5636.6425636007825</v>
      </c>
      <c r="G12" s="49">
        <f>'計算用(期待容量)'!G12</f>
        <v>23420.548105147864</v>
      </c>
      <c r="H12" s="49">
        <f>'計算用(期待容量)'!H12</f>
        <v>10350.93537276634</v>
      </c>
      <c r="I12" s="49">
        <f>'計算用(期待容量)'!I12</f>
        <v>5141.8934817813761</v>
      </c>
      <c r="J12" s="49">
        <f>'計算用(期待容量)'!J12</f>
        <v>17320.580575733864</v>
      </c>
      <c r="K12" s="8"/>
    </row>
    <row r="13" spans="1:11" x14ac:dyDescent="0.3">
      <c r="A13" s="10" t="s">
        <v>21</v>
      </c>
      <c r="B13" s="49">
        <f>'計算用(期待容量)'!B13</f>
        <v>5977.16</v>
      </c>
      <c r="C13" s="49">
        <f>'計算用(期待容量)'!C13</f>
        <v>15104.856</v>
      </c>
      <c r="D13" s="49">
        <f>'計算用(期待容量)'!D13</f>
        <v>50938.213634065585</v>
      </c>
      <c r="E13" s="49">
        <f>'計算用(期待容量)'!E13</f>
        <v>23523.861126760563</v>
      </c>
      <c r="F13" s="49">
        <f>'計算用(期待容量)'!F13</f>
        <v>6089.48</v>
      </c>
      <c r="G13" s="49">
        <f>'計算用(期待容量)'!G13</f>
        <v>24891.255345016427</v>
      </c>
      <c r="H13" s="49">
        <f>'計算用(期待容量)'!H13</f>
        <v>10460.698660990993</v>
      </c>
      <c r="I13" s="49">
        <f>'計算用(期待容量)'!I13</f>
        <v>5141.8934817813761</v>
      </c>
      <c r="J13" s="49">
        <f>'計算用(期待容量)'!J13</f>
        <v>17526.029404614837</v>
      </c>
      <c r="K13" s="8"/>
    </row>
    <row r="14" spans="1:11" x14ac:dyDescent="0.3">
      <c r="A14" s="10" t="s">
        <v>22</v>
      </c>
      <c r="B14" s="49">
        <f>'計算用(期待容量)'!B14</f>
        <v>5929.1708028904059</v>
      </c>
      <c r="C14" s="49">
        <f>'計算用(期待容量)'!C14</f>
        <v>14864.192082026326</v>
      </c>
      <c r="D14" s="49">
        <f>'計算用(期待容量)'!D14</f>
        <v>50940.242552779899</v>
      </c>
      <c r="E14" s="49">
        <f>'計算用(期待容量)'!E14</f>
        <v>23523.861126760563</v>
      </c>
      <c r="F14" s="49">
        <f>'計算用(期待容量)'!F14</f>
        <v>6089.48</v>
      </c>
      <c r="G14" s="49">
        <f>'計算用(期待容量)'!G14</f>
        <v>24891.255345016427</v>
      </c>
      <c r="H14" s="49">
        <f>'計算用(期待容量)'!H14</f>
        <v>10460.698660990993</v>
      </c>
      <c r="I14" s="49">
        <f>'計算用(期待容量)'!I14</f>
        <v>5141.8934817813761</v>
      </c>
      <c r="J14" s="49">
        <f>'計算用(期待容量)'!J14</f>
        <v>17526.029404614837</v>
      </c>
      <c r="K14" s="8"/>
    </row>
    <row r="15" spans="1:11" x14ac:dyDescent="0.3">
      <c r="A15" s="10" t="s">
        <v>23</v>
      </c>
      <c r="B15" s="49">
        <f>'計算用(期待容量)'!B15</f>
        <v>5413.2794339622642</v>
      </c>
      <c r="C15" s="49">
        <f>'計算用(期待容量)'!C15</f>
        <v>13504.852988742634</v>
      </c>
      <c r="D15" s="49">
        <f>'計算用(期待容量)'!D15</f>
        <v>46397.938230576066</v>
      </c>
      <c r="E15" s="49">
        <f>'計算用(期待容量)'!E15</f>
        <v>20831.973098591548</v>
      </c>
      <c r="F15" s="49">
        <f>'計算用(期待容量)'!F15</f>
        <v>5439.8983326810176</v>
      </c>
      <c r="G15" s="49">
        <f>'計算用(期待容量)'!G15</f>
        <v>21278.805125958377</v>
      </c>
      <c r="H15" s="49">
        <f>'計算用(期待容量)'!H15</f>
        <v>9193.1186217685499</v>
      </c>
      <c r="I15" s="49">
        <f>'計算用(期待容量)'!I15</f>
        <v>4506.1304048582997</v>
      </c>
      <c r="J15" s="49">
        <f>'計算用(期待容量)'!J15</f>
        <v>14837.045139024798</v>
      </c>
      <c r="K15" s="8"/>
    </row>
    <row r="16" spans="1:11" x14ac:dyDescent="0.3">
      <c r="B16" s="16"/>
      <c r="C16" s="16"/>
      <c r="D16" s="16"/>
      <c r="E16" s="16"/>
      <c r="F16" s="16"/>
      <c r="G16" s="16"/>
      <c r="H16" s="16"/>
      <c r="I16" s="16"/>
      <c r="J16" s="16"/>
      <c r="K16" s="21"/>
    </row>
    <row r="17" spans="1:12" x14ac:dyDescent="0.3">
      <c r="A17" s="1" t="s">
        <v>38</v>
      </c>
      <c r="B17" s="55">
        <f>'計算用(期待容量)'!B17</f>
        <v>152334.98417664724</v>
      </c>
      <c r="C17" s="16"/>
      <c r="D17" s="16"/>
      <c r="E17" s="16"/>
      <c r="F17" s="16"/>
      <c r="G17" s="16"/>
      <c r="H17" s="16"/>
      <c r="I17" s="16"/>
      <c r="J17" s="16"/>
      <c r="K17" s="21"/>
    </row>
    <row r="18" spans="1:12" x14ac:dyDescent="0.3">
      <c r="B18" s="18"/>
      <c r="C18" s="18"/>
      <c r="D18" s="18"/>
      <c r="E18" s="18"/>
      <c r="F18" s="18"/>
      <c r="G18" s="18"/>
      <c r="H18" s="18"/>
      <c r="I18" s="18"/>
      <c r="J18" s="18"/>
      <c r="K18" s="8"/>
      <c r="L18" s="12"/>
    </row>
    <row r="19" spans="1:12" x14ac:dyDescent="0.3">
      <c r="A19" s="1" t="s">
        <v>95</v>
      </c>
      <c r="B19" s="18"/>
      <c r="C19" s="18"/>
      <c r="D19" s="18"/>
      <c r="E19" s="18"/>
      <c r="F19" s="18"/>
      <c r="G19" s="18"/>
      <c r="H19" s="18"/>
      <c r="I19" s="18"/>
      <c r="J19" s="18"/>
      <c r="K19" s="8"/>
    </row>
    <row r="20" spans="1:12" x14ac:dyDescent="0.3">
      <c r="A20" s="10" t="s">
        <v>12</v>
      </c>
      <c r="B20" s="49">
        <f>'計算用(期待容量)'!B20</f>
        <v>791.13362624968954</v>
      </c>
      <c r="C20" s="49">
        <f>'計算用(期待容量)'!C20</f>
        <v>3868.8244409633389</v>
      </c>
      <c r="D20" s="49">
        <f>'計算用(期待容量)'!D20</f>
        <v>2669.7381753264626</v>
      </c>
      <c r="E20" s="49">
        <f>'計算用(期待容量)'!E20</f>
        <v>2182.7050889907855</v>
      </c>
      <c r="F20" s="49">
        <f>'計算用(期待容量)'!F20</f>
        <v>1140.0798911490222</v>
      </c>
      <c r="G20" s="49">
        <f>'計算用(期待容量)'!G20</f>
        <v>2067.1910408215026</v>
      </c>
      <c r="H20" s="49">
        <f>'計算用(期待容量)'!H20</f>
        <v>918.50380475966904</v>
      </c>
      <c r="I20" s="49">
        <f>'計算用(期待容量)'!I20</f>
        <v>703.74982922666402</v>
      </c>
      <c r="J20" s="49">
        <f>'計算用(期待容量)'!J20</f>
        <v>820.78410251288767</v>
      </c>
      <c r="K20" s="8"/>
    </row>
    <row r="21" spans="1:12" x14ac:dyDescent="0.3">
      <c r="A21" s="10" t="s">
        <v>13</v>
      </c>
      <c r="B21" s="49">
        <f>'計算用(期待容量)'!B21</f>
        <v>970.10280361143077</v>
      </c>
      <c r="C21" s="49">
        <f>'計算用(期待容量)'!C21</f>
        <v>3847.4931949435804</v>
      </c>
      <c r="D21" s="49">
        <f>'計算用(期待容量)'!D21</f>
        <v>4331.9265721120628</v>
      </c>
      <c r="E21" s="49">
        <f>'計算用(期待容量)'!E21</f>
        <v>2944.5754814470438</v>
      </c>
      <c r="F21" s="49">
        <f>'計算用(期待容量)'!F21</f>
        <v>1256.3835667124599</v>
      </c>
      <c r="G21" s="49">
        <f>'計算用(期待容量)'!G21</f>
        <v>2796.6209397074899</v>
      </c>
      <c r="H21" s="49">
        <f>'計算用(期待容量)'!H21</f>
        <v>1550.0485343727046</v>
      </c>
      <c r="I21" s="49">
        <f>'計算用(期待容量)'!I21</f>
        <v>1043.9416725951255</v>
      </c>
      <c r="J21" s="49">
        <f>'計算用(期待容量)'!J21</f>
        <v>1444.5872344981242</v>
      </c>
      <c r="K21" s="8"/>
    </row>
    <row r="22" spans="1:12" x14ac:dyDescent="0.3">
      <c r="A22" s="10" t="s">
        <v>14</v>
      </c>
      <c r="B22" s="49">
        <f>'計算用(期待容量)'!B22</f>
        <v>859.96408949795159</v>
      </c>
      <c r="C22" s="49">
        <f>'計算用(期待容量)'!C22</f>
        <v>3551.5201535200295</v>
      </c>
      <c r="D22" s="49">
        <f>'計算用(期待容量)'!D22</f>
        <v>5076.7122798797982</v>
      </c>
      <c r="E22" s="49">
        <f>'計算用(期待容量)'!E22</f>
        <v>3369.8500124977672</v>
      </c>
      <c r="F22" s="49">
        <f>'計算用(期待容量)'!F22</f>
        <v>1095.7560232432525</v>
      </c>
      <c r="G22" s="49">
        <f>'計算用(期待容量)'!G22</f>
        <v>2925.2128733284399</v>
      </c>
      <c r="H22" s="49">
        <f>'計算用(期待容量)'!H22</f>
        <v>1576.8214177214095</v>
      </c>
      <c r="I22" s="49">
        <f>'計算用(期待容量)'!I22</f>
        <v>1054.8164332206079</v>
      </c>
      <c r="J22" s="49">
        <f>'計算用(期待容量)'!J22</f>
        <v>1948.9267170907469</v>
      </c>
      <c r="K22" s="8"/>
    </row>
    <row r="23" spans="1:12" x14ac:dyDescent="0.3">
      <c r="A23" s="10" t="s">
        <v>15</v>
      </c>
      <c r="B23" s="49">
        <f>'計算用(期待容量)'!B23</f>
        <v>694.23494100944993</v>
      </c>
      <c r="C23" s="49">
        <f>'計算用(期待容量)'!C23</f>
        <v>3391.6473843980239</v>
      </c>
      <c r="D23" s="49">
        <f>'計算用(期待容量)'!D23</f>
        <v>6124.7065120902771</v>
      </c>
      <c r="E23" s="49">
        <f>'計算用(期待容量)'!E23</f>
        <v>3925.4612355713034</v>
      </c>
      <c r="F23" s="49">
        <f>'計算用(期待容量)'!F23</f>
        <v>1146.5258670080493</v>
      </c>
      <c r="G23" s="49">
        <f>'計算用(期待容量)'!G23</f>
        <v>3364.9235833460152</v>
      </c>
      <c r="H23" s="49">
        <f>'計算用(期待容量)'!H23</f>
        <v>2338.3354084839202</v>
      </c>
      <c r="I23" s="49">
        <f>'計算用(期待容量)'!I23</f>
        <v>1373.9697527949429</v>
      </c>
      <c r="J23" s="49">
        <f>'計算用(期待容量)'!J23</f>
        <v>2154.9453152979891</v>
      </c>
      <c r="K23" s="8"/>
    </row>
    <row r="24" spans="1:12" x14ac:dyDescent="0.3">
      <c r="A24" s="10" t="s">
        <v>16</v>
      </c>
      <c r="B24" s="49">
        <f>'計算用(期待容量)'!B24</f>
        <v>696.66617837624665</v>
      </c>
      <c r="C24" s="49">
        <f>'計算用(期待容量)'!C24</f>
        <v>3754.3620813376947</v>
      </c>
      <c r="D24" s="49">
        <f>'計算用(期待容量)'!D24</f>
        <v>6422.5406317421657</v>
      </c>
      <c r="E24" s="49">
        <f>'計算用(期待容量)'!E24</f>
        <v>3766.6621020575703</v>
      </c>
      <c r="F24" s="49">
        <f>'計算用(期待容量)'!F24</f>
        <v>1010.6783582943538</v>
      </c>
      <c r="G24" s="49">
        <f>'計算用(期待容量)'!G24</f>
        <v>3146.2434087469401</v>
      </c>
      <c r="H24" s="49">
        <f>'計算用(期待容量)'!H24</f>
        <v>2167.1126800610486</v>
      </c>
      <c r="I24" s="49">
        <f>'計算用(期待容量)'!I24</f>
        <v>1391.8361547985016</v>
      </c>
      <c r="J24" s="49">
        <f>'計算用(期待容量)'!J24</f>
        <v>2160.3084045854539</v>
      </c>
      <c r="K24" s="8"/>
    </row>
    <row r="25" spans="1:12" x14ac:dyDescent="0.3">
      <c r="A25" s="10" t="s">
        <v>17</v>
      </c>
      <c r="B25" s="49">
        <f>'計算用(期待容量)'!B25</f>
        <v>639.67534535931418</v>
      </c>
      <c r="C25" s="49">
        <f>'計算用(期待容量)'!C25</f>
        <v>3048.0166065289909</v>
      </c>
      <c r="D25" s="49">
        <f>'計算用(期待容量)'!D25</f>
        <v>4766.9044562314166</v>
      </c>
      <c r="E25" s="49">
        <f>'計算用(期待容量)'!E25</f>
        <v>2938.7506918264453</v>
      </c>
      <c r="F25" s="49">
        <f>'計算用(期待容量)'!F25</f>
        <v>851.09526196665252</v>
      </c>
      <c r="G25" s="49">
        <f>'計算用(期待容量)'!G25</f>
        <v>2454.5536583305793</v>
      </c>
      <c r="H25" s="49">
        <f>'計算用(期待容量)'!H25</f>
        <v>1510.5250009102883</v>
      </c>
      <c r="I25" s="49">
        <f>'計算用(期待容量)'!I25</f>
        <v>1073.0942742345273</v>
      </c>
      <c r="J25" s="49">
        <f>'計算用(期待容量)'!J25</f>
        <v>1742.5947046117776</v>
      </c>
      <c r="K25" s="8"/>
    </row>
    <row r="26" spans="1:12" x14ac:dyDescent="0.3">
      <c r="A26" s="10" t="s">
        <v>18</v>
      </c>
      <c r="B26" s="49">
        <f>'計算用(期待容量)'!B26</f>
        <v>586.20585692656005</v>
      </c>
      <c r="C26" s="49">
        <f>'計算用(期待容量)'!C26</f>
        <v>2527.6461030179189</v>
      </c>
      <c r="D26" s="49">
        <f>'計算用(期待容量)'!D26</f>
        <v>2909.5206198866381</v>
      </c>
      <c r="E26" s="49">
        <f>'計算用(期待容量)'!E26</f>
        <v>2248.5412475700305</v>
      </c>
      <c r="F26" s="49">
        <f>'計算用(期待容量)'!F26</f>
        <v>667.84869937094027</v>
      </c>
      <c r="G26" s="49">
        <f>'計算用(期待容量)'!G26</f>
        <v>1839.4806822369092</v>
      </c>
      <c r="H26" s="49">
        <f>'計算用(期待容量)'!H26</f>
        <v>1132.5670401762497</v>
      </c>
      <c r="I26" s="49">
        <f>'計算用(期待容量)'!I26</f>
        <v>841.06776615365743</v>
      </c>
      <c r="J26" s="49">
        <f>'計算用(期待容量)'!J26</f>
        <v>1337.6619846611031</v>
      </c>
      <c r="K26" s="8"/>
    </row>
    <row r="27" spans="1:12" x14ac:dyDescent="0.3">
      <c r="A27" s="10" t="s">
        <v>19</v>
      </c>
      <c r="B27" s="49">
        <f>'計算用(期待容量)'!B27</f>
        <v>672.6098937286381</v>
      </c>
      <c r="C27" s="49">
        <f>'計算用(期待容量)'!C27</f>
        <v>2560.8211033889493</v>
      </c>
      <c r="D27" s="49">
        <f>'計算用(期待容量)'!D27</f>
        <v>1610.7634139296194</v>
      </c>
      <c r="E27" s="49">
        <f>'計算用(期待容量)'!E27</f>
        <v>977.01233357646709</v>
      </c>
      <c r="F27" s="49">
        <f>'計算用(期待容量)'!F27</f>
        <v>615.07638121872594</v>
      </c>
      <c r="G27" s="49">
        <f>'計算用(期待容量)'!G27</f>
        <v>1012.4267105406259</v>
      </c>
      <c r="H27" s="49">
        <f>'計算用(期待容量)'!H27</f>
        <v>335.34078523887717</v>
      </c>
      <c r="I27" s="49">
        <f>'計算用(期待容量)'!I27</f>
        <v>416.93484695741398</v>
      </c>
      <c r="J27" s="49">
        <f>'計算用(期待容量)'!J27</f>
        <v>649.38453142069227</v>
      </c>
      <c r="K27" s="8"/>
    </row>
    <row r="28" spans="1:12" x14ac:dyDescent="0.3">
      <c r="A28" s="10" t="s">
        <v>20</v>
      </c>
      <c r="B28" s="49">
        <f>'計算用(期待容量)'!B28</f>
        <v>716.55153238891558</v>
      </c>
      <c r="C28" s="49">
        <f>'計算用(期待容量)'!C28</f>
        <v>3256.7928366350825</v>
      </c>
      <c r="D28" s="49">
        <f>'計算用(期待容量)'!D28</f>
        <v>1573.050244644304</v>
      </c>
      <c r="E28" s="49">
        <f>'計算用(期待容量)'!E28</f>
        <v>1600.0805021838714</v>
      </c>
      <c r="F28" s="49">
        <f>'計算用(期待容量)'!F28</f>
        <v>763.17828156086466</v>
      </c>
      <c r="G28" s="49">
        <f>'計算用(期待容量)'!G28</f>
        <v>1477.6584481993386</v>
      </c>
      <c r="H28" s="49">
        <f>'計算用(期待容量)'!H28</f>
        <v>769.16128423692817</v>
      </c>
      <c r="I28" s="49">
        <f>'計算用(期待容量)'!I28</f>
        <v>655.29507493752021</v>
      </c>
      <c r="J28" s="49">
        <f>'計算用(期待容量)'!J28</f>
        <v>904.81179521316164</v>
      </c>
      <c r="K28" s="8"/>
    </row>
    <row r="29" spans="1:12" x14ac:dyDescent="0.3">
      <c r="A29" s="10" t="s">
        <v>21</v>
      </c>
      <c r="B29" s="49">
        <f>'計算用(期待容量)'!B29</f>
        <v>574.82000684908394</v>
      </c>
      <c r="C29" s="49">
        <f>'計算用(期待容量)'!C29</f>
        <v>3344.2612034463746</v>
      </c>
      <c r="D29" s="49">
        <f>'計算用(期待容量)'!D29</f>
        <v>1945.662817931227</v>
      </c>
      <c r="E29" s="49">
        <f>'計算用(期待容量)'!E29</f>
        <v>1620.8435635116514</v>
      </c>
      <c r="F29" s="49">
        <f>'計算用(期待容量)'!F29</f>
        <v>609.90841550807295</v>
      </c>
      <c r="G29" s="49">
        <f>'計算用(期待容量)'!G29</f>
        <v>1433.309063609624</v>
      </c>
      <c r="H29" s="49">
        <f>'計算用(期待容量)'!H29</f>
        <v>885.6596232412478</v>
      </c>
      <c r="I29" s="49">
        <f>'計算用(期待容量)'!I29</f>
        <v>658.20128482631253</v>
      </c>
      <c r="J29" s="49">
        <f>'計算用(期待容量)'!J29</f>
        <v>1046.8340210764054</v>
      </c>
      <c r="K29" s="8"/>
    </row>
    <row r="30" spans="1:12" x14ac:dyDescent="0.3">
      <c r="A30" s="10" t="s">
        <v>22</v>
      </c>
      <c r="B30" s="49">
        <f>'計算用(期待容量)'!B30</f>
        <v>680.79938910485168</v>
      </c>
      <c r="C30" s="49">
        <f>'計算用(期待容量)'!C30</f>
        <v>3522.6009340905398</v>
      </c>
      <c r="D30" s="49">
        <f>'計算用(期待容量)'!D30</f>
        <v>1379.403318258318</v>
      </c>
      <c r="E30" s="49">
        <f>'計算用(期待容量)'!E30</f>
        <v>1135.5171796358811</v>
      </c>
      <c r="F30" s="49">
        <f>'計算用(期待容量)'!F30</f>
        <v>602.9432154829808</v>
      </c>
      <c r="G30" s="49">
        <f>'計算用(期待容量)'!G30</f>
        <v>1362.656531808017</v>
      </c>
      <c r="H30" s="49">
        <f>'計算用(期待容量)'!H30</f>
        <v>710.71629319736144</v>
      </c>
      <c r="I30" s="49">
        <f>'計算用(期待容量)'!I30</f>
        <v>631.25188090624317</v>
      </c>
      <c r="J30" s="49">
        <f>'計算用(期待容量)'!J30</f>
        <v>858.59125751581701</v>
      </c>
      <c r="K30" s="8"/>
    </row>
    <row r="31" spans="1:12" x14ac:dyDescent="0.3">
      <c r="A31" s="10" t="s">
        <v>23</v>
      </c>
      <c r="B31" s="49">
        <f>'計算用(期待容量)'!B31</f>
        <v>621.29109401500693</v>
      </c>
      <c r="C31" s="49">
        <f>'計算用(期待容量)'!C31</f>
        <v>3239.771253990863</v>
      </c>
      <c r="D31" s="49">
        <f>'計算用(期待容量)'!D31</f>
        <v>1802.3314197045672</v>
      </c>
      <c r="E31" s="49">
        <f>'計算用(期待容量)'!E31</f>
        <v>1419.1809730502273</v>
      </c>
      <c r="F31" s="49">
        <f>'計算用(期待容量)'!F31</f>
        <v>810.01526408254017</v>
      </c>
      <c r="G31" s="49">
        <f>'計算用(期待容量)'!G31</f>
        <v>1535.7254333346257</v>
      </c>
      <c r="H31" s="49">
        <f>'計算用(期待容量)'!H31</f>
        <v>825.95167770168973</v>
      </c>
      <c r="I31" s="49">
        <f>'計算用(期待容量)'!I31</f>
        <v>706.47370732326999</v>
      </c>
      <c r="J31" s="49">
        <f>'計算用(期待容量)'!J31</f>
        <v>961.56917679719322</v>
      </c>
      <c r="K31" s="8"/>
    </row>
    <row r="32" spans="1:12" x14ac:dyDescent="0.3">
      <c r="B32" s="19"/>
      <c r="C32" s="19"/>
      <c r="D32" s="19"/>
      <c r="E32" s="19"/>
      <c r="F32" s="19"/>
      <c r="G32" s="19"/>
      <c r="H32" s="19"/>
      <c r="I32" s="19"/>
      <c r="J32" s="19"/>
      <c r="K32" s="8"/>
    </row>
    <row r="33" spans="1:11" x14ac:dyDescent="0.3">
      <c r="A33" s="1" t="s">
        <v>96</v>
      </c>
      <c r="B33" s="18"/>
      <c r="C33" s="18"/>
      <c r="D33" s="18"/>
      <c r="E33" s="18"/>
      <c r="F33" s="18"/>
      <c r="G33" s="18"/>
      <c r="H33" s="18"/>
      <c r="I33" s="18"/>
      <c r="J33" s="18"/>
      <c r="K33" s="8"/>
    </row>
    <row r="34" spans="1:11" x14ac:dyDescent="0.3">
      <c r="A34" s="10" t="s">
        <v>12</v>
      </c>
      <c r="B34" s="49">
        <f>B4-B20</f>
        <v>3939.4872288285924</v>
      </c>
      <c r="C34" s="49">
        <f t="shared" ref="C34:J34" si="0">C4-C20</f>
        <v>7792.3749921520775</v>
      </c>
      <c r="D34" s="49">
        <f t="shared" si="0"/>
        <v>38575.877131587476</v>
      </c>
      <c r="E34" s="49">
        <f t="shared" si="0"/>
        <v>16399.33040396696</v>
      </c>
      <c r="F34" s="49">
        <f t="shared" si="0"/>
        <v>3507.3454278333656</v>
      </c>
      <c r="G34" s="49">
        <f t="shared" si="0"/>
        <v>16120.74614428255</v>
      </c>
      <c r="H34" s="49">
        <f t="shared" si="0"/>
        <v>6714.9219777175276</v>
      </c>
      <c r="I34" s="49">
        <f t="shared" si="0"/>
        <v>3133.1541788705017</v>
      </c>
      <c r="J34" s="49">
        <f t="shared" si="0"/>
        <v>11580.669699317506</v>
      </c>
      <c r="K34" s="8"/>
    </row>
    <row r="35" spans="1:11" x14ac:dyDescent="0.3">
      <c r="A35" s="10" t="s">
        <v>13</v>
      </c>
      <c r="B35" s="49">
        <f t="shared" ref="B35:J35" si="1">B5-B21</f>
        <v>3328.6052774804998</v>
      </c>
      <c r="C35" s="49">
        <f t="shared" si="1"/>
        <v>6989.5142559666829</v>
      </c>
      <c r="D35" s="49">
        <f t="shared" si="1"/>
        <v>35019.899480230713</v>
      </c>
      <c r="E35" s="49">
        <f t="shared" si="1"/>
        <v>15828.308603059997</v>
      </c>
      <c r="F35" s="49">
        <f t="shared" si="1"/>
        <v>3075.2465663599473</v>
      </c>
      <c r="G35" s="49">
        <f t="shared" si="1"/>
        <v>15576.395763468852</v>
      </c>
      <c r="H35" s="49">
        <f t="shared" si="1"/>
        <v>5994.378879415448</v>
      </c>
      <c r="I35" s="49">
        <f t="shared" si="1"/>
        <v>2781.8045622226882</v>
      </c>
      <c r="J35" s="49">
        <f t="shared" si="1"/>
        <v>11143.278965533409</v>
      </c>
      <c r="K35" s="8"/>
    </row>
    <row r="36" spans="1:11" x14ac:dyDescent="0.3">
      <c r="A36" s="10" t="s">
        <v>14</v>
      </c>
      <c r="B36" s="49">
        <f t="shared" ref="B36:J36" si="2">B6-B22</f>
        <v>3414.7543930391817</v>
      </c>
      <c r="C36" s="49">
        <f t="shared" si="2"/>
        <v>8179.6425344984973</v>
      </c>
      <c r="D36" s="49">
        <f t="shared" si="2"/>
        <v>39868.553052852105</v>
      </c>
      <c r="E36" s="49">
        <f t="shared" si="2"/>
        <v>17170.83576215012</v>
      </c>
      <c r="F36" s="49">
        <f t="shared" si="2"/>
        <v>3688.7215462283721</v>
      </c>
      <c r="G36" s="49">
        <f t="shared" si="2"/>
        <v>18118.038320537933</v>
      </c>
      <c r="H36" s="49">
        <f t="shared" si="2"/>
        <v>6703.5087025205494</v>
      </c>
      <c r="I36" s="49">
        <f t="shared" si="2"/>
        <v>3317.4706922854648</v>
      </c>
      <c r="J36" s="49">
        <f t="shared" si="2"/>
        <v>12371.592400882611</v>
      </c>
      <c r="K36" s="8"/>
    </row>
    <row r="37" spans="1:11" x14ac:dyDescent="0.3">
      <c r="A37" s="10" t="s">
        <v>15</v>
      </c>
      <c r="B37" s="49">
        <f t="shared" ref="B37:J37" si="3">B7-B23</f>
        <v>4164.0277025858395</v>
      </c>
      <c r="C37" s="49">
        <f t="shared" si="3"/>
        <v>10632.864794808322</v>
      </c>
      <c r="D37" s="49">
        <f t="shared" si="3"/>
        <v>51382.124398067645</v>
      </c>
      <c r="E37" s="49">
        <f t="shared" si="3"/>
        <v>21034.738764428697</v>
      </c>
      <c r="F37" s="49">
        <f t="shared" si="3"/>
        <v>4693.0731329919508</v>
      </c>
      <c r="G37" s="49">
        <f t="shared" si="3"/>
        <v>23743.286416653988</v>
      </c>
      <c r="H37" s="49">
        <f t="shared" si="3"/>
        <v>8192.7175915160806</v>
      </c>
      <c r="I37" s="49">
        <f t="shared" si="3"/>
        <v>4136.0002472050573</v>
      </c>
      <c r="J37" s="49">
        <f t="shared" si="3"/>
        <v>16181.092684702011</v>
      </c>
      <c r="K37" s="8"/>
    </row>
    <row r="38" spans="1:11" x14ac:dyDescent="0.3">
      <c r="A38" s="10" t="s">
        <v>16</v>
      </c>
      <c r="B38" s="49">
        <f t="shared" ref="B38:J38" si="4">B8-B24</f>
        <v>4293.523821623754</v>
      </c>
      <c r="C38" s="49">
        <f t="shared" si="4"/>
        <v>10650.457918662305</v>
      </c>
      <c r="D38" s="49">
        <f t="shared" si="4"/>
        <v>51082.039368257829</v>
      </c>
      <c r="E38" s="49">
        <f t="shared" si="4"/>
        <v>21193.537897942431</v>
      </c>
      <c r="F38" s="49">
        <f t="shared" si="4"/>
        <v>4828.9206417056466</v>
      </c>
      <c r="G38" s="49">
        <f t="shared" si="4"/>
        <v>23961.966591253062</v>
      </c>
      <c r="H38" s="49">
        <f t="shared" si="4"/>
        <v>8363.9403199389508</v>
      </c>
      <c r="I38" s="49">
        <f t="shared" si="4"/>
        <v>4118.1338452014988</v>
      </c>
      <c r="J38" s="49">
        <f t="shared" si="4"/>
        <v>16175.729595414547</v>
      </c>
      <c r="K38" s="8"/>
    </row>
    <row r="39" spans="1:11" x14ac:dyDescent="0.3">
      <c r="A39" s="10" t="s">
        <v>17</v>
      </c>
      <c r="B39" s="49">
        <f t="shared" ref="B39:J39" si="5">B9-B25</f>
        <v>4038.7009031386428</v>
      </c>
      <c r="C39" s="49">
        <f t="shared" si="5"/>
        <v>9912.5275645763304</v>
      </c>
      <c r="D39" s="49">
        <f t="shared" si="5"/>
        <v>44077.073940599003</v>
      </c>
      <c r="E39" s="49">
        <f t="shared" si="5"/>
        <v>20585.110434934119</v>
      </c>
      <c r="F39" s="49">
        <f t="shared" si="5"/>
        <v>4351.4473752785443</v>
      </c>
      <c r="G39" s="49">
        <f t="shared" si="5"/>
        <v>20709.652814834808</v>
      </c>
      <c r="H39" s="49">
        <f t="shared" si="5"/>
        <v>7896.2725015159895</v>
      </c>
      <c r="I39" s="49">
        <f t="shared" si="5"/>
        <v>3745.3437824456346</v>
      </c>
      <c r="J39" s="49">
        <f t="shared" si="5"/>
        <v>14068.759532091217</v>
      </c>
      <c r="K39" s="8"/>
    </row>
    <row r="40" spans="1:11" x14ac:dyDescent="0.3">
      <c r="A40" s="10" t="s">
        <v>18</v>
      </c>
      <c r="B40" s="49">
        <f t="shared" ref="B40:J40" si="6">B10-B26</f>
        <v>4119.2154196691845</v>
      </c>
      <c r="C40" s="49">
        <f t="shared" si="6"/>
        <v>8946.3557287665499</v>
      </c>
      <c r="D40" s="49">
        <f t="shared" si="6"/>
        <v>38322.619226079769</v>
      </c>
      <c r="E40" s="49">
        <f t="shared" si="6"/>
        <v>17679.443259472224</v>
      </c>
      <c r="F40" s="49">
        <f t="shared" si="6"/>
        <v>3830.6241734274936</v>
      </c>
      <c r="G40" s="49">
        <f t="shared" si="6"/>
        <v>17068.966765736805</v>
      </c>
      <c r="H40" s="49">
        <f t="shared" si="6"/>
        <v>6744.1800809366796</v>
      </c>
      <c r="I40" s="49">
        <f t="shared" si="6"/>
        <v>3196.606160971849</v>
      </c>
      <c r="J40" s="49">
        <f t="shared" si="6"/>
        <v>12141.25895368302</v>
      </c>
      <c r="K40" s="8"/>
    </row>
    <row r="41" spans="1:11" x14ac:dyDescent="0.3">
      <c r="A41" s="10" t="s">
        <v>19</v>
      </c>
      <c r="B41" s="49">
        <f t="shared" ref="B41:J41" si="7">B11-B27</f>
        <v>4715.4699617510896</v>
      </c>
      <c r="C41" s="49">
        <f t="shared" si="7"/>
        <v>10302.063127152518</v>
      </c>
      <c r="D41" s="49">
        <f t="shared" si="7"/>
        <v>41322.946374522973</v>
      </c>
      <c r="E41" s="49">
        <f t="shared" si="7"/>
        <v>18569.284990367196</v>
      </c>
      <c r="F41" s="49">
        <f t="shared" si="7"/>
        <v>4312.3935365894931</v>
      </c>
      <c r="G41" s="49">
        <f t="shared" si="7"/>
        <v>18202.826783435277</v>
      </c>
      <c r="H41" s="49">
        <f t="shared" si="7"/>
        <v>8274.4811891870959</v>
      </c>
      <c r="I41" s="49">
        <f t="shared" si="7"/>
        <v>3709.9712664029098</v>
      </c>
      <c r="J41" s="49">
        <f t="shared" si="7"/>
        <v>13133.051432515556</v>
      </c>
      <c r="K41" s="8"/>
    </row>
    <row r="42" spans="1:11" x14ac:dyDescent="0.3">
      <c r="A42" s="10" t="s">
        <v>20</v>
      </c>
      <c r="B42" s="49">
        <f t="shared" ref="B42:J42" si="8">B12-B28</f>
        <v>5079.451498522365</v>
      </c>
      <c r="C42" s="49">
        <f t="shared" si="8"/>
        <v>11151.629213055632</v>
      </c>
      <c r="D42" s="49">
        <f t="shared" si="8"/>
        <v>45847.669077838531</v>
      </c>
      <c r="E42" s="49">
        <f t="shared" si="8"/>
        <v>20567.792737252748</v>
      </c>
      <c r="F42" s="49">
        <f t="shared" si="8"/>
        <v>4873.4642820399176</v>
      </c>
      <c r="G42" s="49">
        <f t="shared" si="8"/>
        <v>21942.889656948526</v>
      </c>
      <c r="H42" s="49">
        <f t="shared" si="8"/>
        <v>9581.7740885294115</v>
      </c>
      <c r="I42" s="49">
        <f t="shared" si="8"/>
        <v>4486.5984068438556</v>
      </c>
      <c r="J42" s="49">
        <f t="shared" si="8"/>
        <v>16415.768780520702</v>
      </c>
      <c r="K42" s="8"/>
    </row>
    <row r="43" spans="1:11" x14ac:dyDescent="0.3">
      <c r="A43" s="10" t="s">
        <v>21</v>
      </c>
      <c r="B43" s="49">
        <f t="shared" ref="B43:J43" si="9">B13-B29</f>
        <v>5402.3399931509157</v>
      </c>
      <c r="C43" s="49">
        <f t="shared" si="9"/>
        <v>11760.594796553625</v>
      </c>
      <c r="D43" s="49">
        <f t="shared" si="9"/>
        <v>48992.550816134361</v>
      </c>
      <c r="E43" s="49">
        <f t="shared" si="9"/>
        <v>21903.017563248912</v>
      </c>
      <c r="F43" s="49">
        <f t="shared" si="9"/>
        <v>5479.5715844919268</v>
      </c>
      <c r="G43" s="49">
        <f t="shared" si="9"/>
        <v>23457.946281406803</v>
      </c>
      <c r="H43" s="49">
        <f t="shared" si="9"/>
        <v>9575.0390377497442</v>
      </c>
      <c r="I43" s="49">
        <f t="shared" si="9"/>
        <v>4483.692196955064</v>
      </c>
      <c r="J43" s="49">
        <f t="shared" si="9"/>
        <v>16479.195383538434</v>
      </c>
      <c r="K43" s="8"/>
    </row>
    <row r="44" spans="1:11" x14ac:dyDescent="0.3">
      <c r="A44" s="10" t="s">
        <v>22</v>
      </c>
      <c r="B44" s="49">
        <f t="shared" ref="B44:J44" si="10">B14-B30</f>
        <v>5248.3714137855541</v>
      </c>
      <c r="C44" s="49">
        <f t="shared" si="10"/>
        <v>11341.591147935786</v>
      </c>
      <c r="D44" s="49">
        <f t="shared" si="10"/>
        <v>49560.839234521583</v>
      </c>
      <c r="E44" s="49">
        <f t="shared" si="10"/>
        <v>22388.343947124682</v>
      </c>
      <c r="F44" s="49">
        <f t="shared" si="10"/>
        <v>5486.5367845170185</v>
      </c>
      <c r="G44" s="49">
        <f t="shared" si="10"/>
        <v>23528.598813208409</v>
      </c>
      <c r="H44" s="49">
        <f t="shared" si="10"/>
        <v>9749.9823677936311</v>
      </c>
      <c r="I44" s="49">
        <f t="shared" si="10"/>
        <v>4510.641600875133</v>
      </c>
      <c r="J44" s="49">
        <f t="shared" si="10"/>
        <v>16667.438147099019</v>
      </c>
      <c r="K44" s="8"/>
    </row>
    <row r="45" spans="1:11" x14ac:dyDescent="0.3">
      <c r="A45" s="10" t="s">
        <v>23</v>
      </c>
      <c r="B45" s="49">
        <f t="shared" ref="B45:J45" si="11">B15-B31</f>
        <v>4791.9883399472574</v>
      </c>
      <c r="C45" s="49">
        <f t="shared" si="11"/>
        <v>10265.081734751771</v>
      </c>
      <c r="D45" s="49">
        <f t="shared" si="11"/>
        <v>44595.606810871497</v>
      </c>
      <c r="E45" s="49">
        <f t="shared" si="11"/>
        <v>19412.79212554132</v>
      </c>
      <c r="F45" s="49">
        <f t="shared" si="11"/>
        <v>4629.8830685984776</v>
      </c>
      <c r="G45" s="49">
        <f t="shared" si="11"/>
        <v>19743.079692623753</v>
      </c>
      <c r="H45" s="49">
        <f t="shared" si="11"/>
        <v>8367.1669440668593</v>
      </c>
      <c r="I45" s="49">
        <f t="shared" si="11"/>
        <v>3799.6566975350297</v>
      </c>
      <c r="J45" s="49">
        <f t="shared" si="11"/>
        <v>13875.475962227605</v>
      </c>
      <c r="K45" s="8"/>
    </row>
    <row r="46" spans="1:11" x14ac:dyDescent="0.3">
      <c r="B46" s="18"/>
      <c r="C46" s="18"/>
      <c r="D46" s="18"/>
      <c r="E46" s="18"/>
      <c r="F46" s="18"/>
      <c r="G46" s="18"/>
      <c r="H46" s="18"/>
      <c r="I46" s="18"/>
      <c r="J46" s="18"/>
      <c r="K46" s="8"/>
    </row>
    <row r="47" spans="1:11" x14ac:dyDescent="0.3">
      <c r="A47" s="1" t="s">
        <v>97</v>
      </c>
      <c r="B47" s="18"/>
      <c r="C47" s="18"/>
      <c r="D47" s="18"/>
      <c r="E47" s="18"/>
      <c r="F47" s="18"/>
      <c r="G47" s="18"/>
      <c r="H47" s="18"/>
      <c r="I47" s="18"/>
      <c r="J47" s="18"/>
      <c r="K47" s="21" t="s">
        <v>43</v>
      </c>
    </row>
    <row r="48" spans="1:11" x14ac:dyDescent="0.3">
      <c r="A48" s="10" t="s">
        <v>12</v>
      </c>
      <c r="B48" s="50">
        <f>IF(記載例!$E$16=B$2,記載例!$E$22/1000,0)</f>
        <v>105</v>
      </c>
      <c r="C48" s="50">
        <f>IF(記載例!$E$16=C$2,記載例!$E$22/1000,0)</f>
        <v>0</v>
      </c>
      <c r="D48" s="50">
        <f>IF(記載例!$E$16=D$2,記載例!$E$22/1000,0)</f>
        <v>0</v>
      </c>
      <c r="E48" s="50">
        <f>IF(記載例!$E$16=E$2,記載例!$E$22/1000,0)</f>
        <v>0</v>
      </c>
      <c r="F48" s="50">
        <f>IF(記載例!$E$16=F$2,記載例!$E$22/1000,0)</f>
        <v>0</v>
      </c>
      <c r="G48" s="50">
        <f>IF(記載例!$E$16=G$2,記載例!$E$22/1000,0)</f>
        <v>0</v>
      </c>
      <c r="H48" s="50">
        <f>IF(記載例!$E$16=H$2,記載例!$E$22/1000,0)</f>
        <v>0</v>
      </c>
      <c r="I48" s="50">
        <f>IF(記載例!$E$16=I$2,記載例!$E$22/1000,0)</f>
        <v>0</v>
      </c>
      <c r="J48" s="50">
        <f>IF(記載例!$E$16=J$2,記載例!$E$22/1000,0)</f>
        <v>0</v>
      </c>
      <c r="K48" s="51">
        <f>SUM(B48:J48)</f>
        <v>105</v>
      </c>
    </row>
    <row r="49" spans="1:11" x14ac:dyDescent="0.3">
      <c r="A49" s="10" t="s">
        <v>13</v>
      </c>
      <c r="B49" s="50">
        <f>IF(記載例!$E$16=B$2,記載例!$F$22/1000,0)</f>
        <v>105</v>
      </c>
      <c r="C49" s="50">
        <f>IF(記載例!$E$16=C$2,記載例!$F$22/1000,0)</f>
        <v>0</v>
      </c>
      <c r="D49" s="50">
        <f>IF(記載例!$E$16=D$2,記載例!$F$22/1000,0)</f>
        <v>0</v>
      </c>
      <c r="E49" s="50">
        <f>IF(記載例!$E$16=E$2,記載例!$F$22/1000,0)</f>
        <v>0</v>
      </c>
      <c r="F49" s="50">
        <f>IF(記載例!$E$16=F$2,記載例!$F$22/1000,0)</f>
        <v>0</v>
      </c>
      <c r="G49" s="50">
        <f>IF(記載例!$E$16=G$2,記載例!$F$22/1000,0)</f>
        <v>0</v>
      </c>
      <c r="H49" s="50">
        <f>IF(記載例!$E$16=H$2,記載例!$F$22/1000,0)</f>
        <v>0</v>
      </c>
      <c r="I49" s="50">
        <f>IF(記載例!$E$16=I$2,記載例!$F$22/1000,0)</f>
        <v>0</v>
      </c>
      <c r="J49" s="50">
        <f>IF(記載例!$E$16=J$2,記載例!$F$22/1000,0)</f>
        <v>0</v>
      </c>
      <c r="K49" s="51">
        <f t="shared" ref="K49:K59" si="12">SUM(B49:J49)</f>
        <v>105</v>
      </c>
    </row>
    <row r="50" spans="1:11" x14ac:dyDescent="0.3">
      <c r="A50" s="10" t="s">
        <v>14</v>
      </c>
      <c r="B50" s="50">
        <f>IF(記載例!$E$16=B$2,記載例!$G$22/1000,0)</f>
        <v>103</v>
      </c>
      <c r="C50" s="50">
        <f>IF(記載例!$E$16=C$2,記載例!$G$22/1000,0)</f>
        <v>0</v>
      </c>
      <c r="D50" s="50">
        <f>IF(記載例!$E$16=D$2,記載例!$G$22/1000,0)</f>
        <v>0</v>
      </c>
      <c r="E50" s="50">
        <f>IF(記載例!$E$16=E$2,記載例!$G$22/1000,0)</f>
        <v>0</v>
      </c>
      <c r="F50" s="50">
        <f>IF(記載例!$E$16=F$2,記載例!$G$22/1000,0)</f>
        <v>0</v>
      </c>
      <c r="G50" s="50">
        <f>IF(記載例!$E$16=G$2,記載例!$G$22/1000,0)</f>
        <v>0</v>
      </c>
      <c r="H50" s="50">
        <f>IF(記載例!$E$16=H$2,記載例!$G$22/1000,0)</f>
        <v>0</v>
      </c>
      <c r="I50" s="50">
        <f>IF(記載例!$E$16=I$2,記載例!$G$22/1000,0)</f>
        <v>0</v>
      </c>
      <c r="J50" s="50">
        <f>IF(記載例!$E$16=J$2,記載例!$G$22/1000,0)</f>
        <v>0</v>
      </c>
      <c r="K50" s="51">
        <f t="shared" si="12"/>
        <v>103</v>
      </c>
    </row>
    <row r="51" spans="1:11" x14ac:dyDescent="0.3">
      <c r="A51" s="10" t="s">
        <v>15</v>
      </c>
      <c r="B51" s="50">
        <f>IF(記載例!$E$16=B$2,記載例!$H$22/1000,0)</f>
        <v>102</v>
      </c>
      <c r="C51" s="50">
        <f>IF(記載例!$E$16=C$2,記載例!$H$22/1000,0)</f>
        <v>0</v>
      </c>
      <c r="D51" s="50">
        <f>IF(記載例!$E$16=D$2,記載例!$H$22/1000,0)</f>
        <v>0</v>
      </c>
      <c r="E51" s="50">
        <f>IF(記載例!$E$16=E$2,記載例!$H$22/1000,0)</f>
        <v>0</v>
      </c>
      <c r="F51" s="50">
        <f>IF(記載例!$E$16=F$2,記載例!$H$22/1000,0)</f>
        <v>0</v>
      </c>
      <c r="G51" s="50">
        <f>IF(記載例!$E$16=G$2,記載例!$H$22/1000,0)</f>
        <v>0</v>
      </c>
      <c r="H51" s="50">
        <f>IF(記載例!$E$16=H$2,記載例!$H$22/1000,0)</f>
        <v>0</v>
      </c>
      <c r="I51" s="50">
        <f>IF(記載例!$E$16=I$2,記載例!$H$22/1000,0)</f>
        <v>0</v>
      </c>
      <c r="J51" s="50">
        <f>IF(記載例!$E$16=J$2,記載例!$H$22/1000,0)</f>
        <v>0</v>
      </c>
      <c r="K51" s="51">
        <f t="shared" si="12"/>
        <v>102</v>
      </c>
    </row>
    <row r="52" spans="1:11" x14ac:dyDescent="0.3">
      <c r="A52" s="10" t="s">
        <v>16</v>
      </c>
      <c r="B52" s="50">
        <f>IF(記載例!$E$16=B$2,記載例!$I$22/1000,0)</f>
        <v>102</v>
      </c>
      <c r="C52" s="50">
        <f>IF(記載例!$E$16=C$2,記載例!$I$22/1000,0)</f>
        <v>0</v>
      </c>
      <c r="D52" s="50">
        <f>IF(記載例!$E$16=D$2,記載例!$I$22/1000,0)</f>
        <v>0</v>
      </c>
      <c r="E52" s="50">
        <f>IF(記載例!$E$16=E$2,記載例!$I$22/1000,0)</f>
        <v>0</v>
      </c>
      <c r="F52" s="50">
        <f>IF(記載例!$E$16=F$2,記載例!$I$22/1000,0)</f>
        <v>0</v>
      </c>
      <c r="G52" s="50">
        <f>IF(記載例!$E$16=G$2,記載例!$I$22/1000,0)</f>
        <v>0</v>
      </c>
      <c r="H52" s="50">
        <f>IF(記載例!$E$16=H$2,記載例!$I$22/1000,0)</f>
        <v>0</v>
      </c>
      <c r="I52" s="50">
        <f>IF(記載例!$E$16=I$2,記載例!$I$22/1000,0)</f>
        <v>0</v>
      </c>
      <c r="J52" s="50">
        <f>IF(記載例!$E$16=J$2,記載例!$I$22/1000,0)</f>
        <v>0</v>
      </c>
      <c r="K52" s="51">
        <f t="shared" si="12"/>
        <v>102</v>
      </c>
    </row>
    <row r="53" spans="1:11" x14ac:dyDescent="0.3">
      <c r="A53" s="10" t="s">
        <v>17</v>
      </c>
      <c r="B53" s="50">
        <f>IF(記載例!$E$16=B$2,記載例!$J$22/1000,0)</f>
        <v>103</v>
      </c>
      <c r="C53" s="50">
        <f>IF(記載例!$E$16=C$2,記載例!$J$22/1000,0)</f>
        <v>0</v>
      </c>
      <c r="D53" s="50">
        <f>IF(記載例!$E$16=D$2,記載例!$J$22/1000,0)</f>
        <v>0</v>
      </c>
      <c r="E53" s="50">
        <f>IF(記載例!$E$16=E$2,記載例!$J$22/1000,0)</f>
        <v>0</v>
      </c>
      <c r="F53" s="50">
        <f>IF(記載例!$E$16=F$2,記載例!$J$22/1000,0)</f>
        <v>0</v>
      </c>
      <c r="G53" s="50">
        <f>IF(記載例!$E$16=G$2,記載例!$J$22/1000,0)</f>
        <v>0</v>
      </c>
      <c r="H53" s="50">
        <f>IF(記載例!$E$16=H$2,記載例!$J$22/1000,0)</f>
        <v>0</v>
      </c>
      <c r="I53" s="50">
        <f>IF(記載例!$E$16=I$2,記載例!$J$22/1000,0)</f>
        <v>0</v>
      </c>
      <c r="J53" s="50">
        <f>IF(記載例!$E$16=J$2,記載例!$J$22/1000,0)</f>
        <v>0</v>
      </c>
      <c r="K53" s="51">
        <f t="shared" si="12"/>
        <v>103</v>
      </c>
    </row>
    <row r="54" spans="1:11" x14ac:dyDescent="0.3">
      <c r="A54" s="10" t="s">
        <v>18</v>
      </c>
      <c r="B54" s="50">
        <f>IF(記載例!$E$16=B$2,記載例!$K$22/1000,0)</f>
        <v>105</v>
      </c>
      <c r="C54" s="50">
        <f>IF(記載例!$E$16=C$2,記載例!$K$22/1000,0)</f>
        <v>0</v>
      </c>
      <c r="D54" s="50">
        <f>IF(記載例!$E$16=D$2,記載例!$K$22/1000,0)</f>
        <v>0</v>
      </c>
      <c r="E54" s="50">
        <f>IF(記載例!$E$16=E$2,記載例!$K$22/1000,0)</f>
        <v>0</v>
      </c>
      <c r="F54" s="50">
        <f>IF(記載例!$E$16=F$2,記載例!$K$22/1000,0)</f>
        <v>0</v>
      </c>
      <c r="G54" s="50">
        <f>IF(記載例!$E$16=G$2,記載例!$K$22/1000,0)</f>
        <v>0</v>
      </c>
      <c r="H54" s="50">
        <f>IF(記載例!$E$16=H$2,記載例!$K$22/1000,0)</f>
        <v>0</v>
      </c>
      <c r="I54" s="50">
        <f>IF(記載例!$E$16=I$2,記載例!$K$22/1000,0)</f>
        <v>0</v>
      </c>
      <c r="J54" s="50">
        <f>IF(記載例!$E$16=J$2,記載例!$K$22/1000,0)</f>
        <v>0</v>
      </c>
      <c r="K54" s="51">
        <f t="shared" si="12"/>
        <v>105</v>
      </c>
    </row>
    <row r="55" spans="1:11" x14ac:dyDescent="0.3">
      <c r="A55" s="10" t="s">
        <v>19</v>
      </c>
      <c r="B55" s="50">
        <f>IF(記載例!$E$16=B$2,記載例!$L$22/1000,0)</f>
        <v>105</v>
      </c>
      <c r="C55" s="50">
        <f>IF(記載例!$E$16=C$2,記載例!$L$22/1000,0)</f>
        <v>0</v>
      </c>
      <c r="D55" s="50">
        <f>IF(記載例!$E$16=D$2,記載例!$L$22/1000,0)</f>
        <v>0</v>
      </c>
      <c r="E55" s="50">
        <f>IF(記載例!$E$16=E$2,記載例!$L$22/1000,0)</f>
        <v>0</v>
      </c>
      <c r="F55" s="50">
        <f>IF(記載例!$E$16=F$2,記載例!$L$22/1000,0)</f>
        <v>0</v>
      </c>
      <c r="G55" s="50">
        <f>IF(記載例!$E$16=G$2,記載例!$L$22/1000,0)</f>
        <v>0</v>
      </c>
      <c r="H55" s="50">
        <f>IF(記載例!$E$16=H$2,記載例!$L$22/1000,0)</f>
        <v>0</v>
      </c>
      <c r="I55" s="50">
        <f>IF(記載例!$E$16=I$2,記載例!$L$22/1000,0)</f>
        <v>0</v>
      </c>
      <c r="J55" s="50">
        <f>IF(記載例!$E$16=J$2,記載例!$L$22/1000,0)</f>
        <v>0</v>
      </c>
      <c r="K55" s="51">
        <f t="shared" si="12"/>
        <v>105</v>
      </c>
    </row>
    <row r="56" spans="1:11" x14ac:dyDescent="0.3">
      <c r="A56" s="10" t="s">
        <v>20</v>
      </c>
      <c r="B56" s="50">
        <f>IF(記載例!$E$16=B$2,記載例!$M$22/1000,0)</f>
        <v>107</v>
      </c>
      <c r="C56" s="50">
        <f>IF(記載例!$E$16=C$2,記載例!$M$22/1000,0)</f>
        <v>0</v>
      </c>
      <c r="D56" s="50">
        <f>IF(記載例!$E$16=D$2,記載例!$M$22/1000,0)</f>
        <v>0</v>
      </c>
      <c r="E56" s="50">
        <f>IF(記載例!$E$16=E$2,記載例!$M$22/1000,0)</f>
        <v>0</v>
      </c>
      <c r="F56" s="50">
        <f>IF(記載例!$E$16=F$2,記載例!$M$22/1000,0)</f>
        <v>0</v>
      </c>
      <c r="G56" s="50">
        <f>IF(記載例!$E$16=G$2,記載例!$M$22/1000,0)</f>
        <v>0</v>
      </c>
      <c r="H56" s="50">
        <f>IF(記載例!$E$16=H$2,記載例!$M$22/1000,0)</f>
        <v>0</v>
      </c>
      <c r="I56" s="50">
        <f>IF(記載例!$E$16=I$2,記載例!$M$22/1000,0)</f>
        <v>0</v>
      </c>
      <c r="J56" s="50">
        <f>IF(記載例!$E$16=J$2,記載例!$M$22/1000,0)</f>
        <v>0</v>
      </c>
      <c r="K56" s="51">
        <f t="shared" si="12"/>
        <v>107</v>
      </c>
    </row>
    <row r="57" spans="1:11" x14ac:dyDescent="0.3">
      <c r="A57" s="10" t="s">
        <v>21</v>
      </c>
      <c r="B57" s="50">
        <f>IF(記載例!$E$16=B$2,記載例!$N$22/1000,0)</f>
        <v>108</v>
      </c>
      <c r="C57" s="50">
        <f>IF(記載例!$E$16=C$2,記載例!$N$22/1000,0)</f>
        <v>0</v>
      </c>
      <c r="D57" s="50">
        <f>IF(記載例!$E$16=D$2,記載例!$N$22/1000,0)</f>
        <v>0</v>
      </c>
      <c r="E57" s="50">
        <f>IF(記載例!$E$16=E$2,記載例!$N$22/1000,0)</f>
        <v>0</v>
      </c>
      <c r="F57" s="50">
        <f>IF(記載例!$E$16=F$2,記載例!$N$22/1000,0)</f>
        <v>0</v>
      </c>
      <c r="G57" s="50">
        <f>IF(記載例!$E$16=G$2,記載例!$N$22/1000,0)</f>
        <v>0</v>
      </c>
      <c r="H57" s="50">
        <f>IF(記載例!$E$16=H$2,記載例!$N$22/1000,0)</f>
        <v>0</v>
      </c>
      <c r="I57" s="50">
        <f>IF(記載例!$E$16=I$2,記載例!$N$22/1000,0)</f>
        <v>0</v>
      </c>
      <c r="J57" s="50">
        <f>IF(記載例!$E$16=J$2,記載例!$N$22/1000,0)</f>
        <v>0</v>
      </c>
      <c r="K57" s="51">
        <f t="shared" si="12"/>
        <v>108</v>
      </c>
    </row>
    <row r="58" spans="1:11" x14ac:dyDescent="0.3">
      <c r="A58" s="10" t="s">
        <v>22</v>
      </c>
      <c r="B58" s="50">
        <f>IF(記載例!$E$16=B$2,記載例!$O$22/1000,0)</f>
        <v>108</v>
      </c>
      <c r="C58" s="50">
        <f>IF(記載例!$E$16=C$2,記載例!$O$22/1000,0)</f>
        <v>0</v>
      </c>
      <c r="D58" s="50">
        <f>IF(記載例!$E$16=D$2,記載例!$O$22/1000,0)</f>
        <v>0</v>
      </c>
      <c r="E58" s="50">
        <f>IF(記載例!$E$16=E$2,記載例!$O$22/1000,0)</f>
        <v>0</v>
      </c>
      <c r="F58" s="50">
        <f>IF(記載例!$E$16=F$2,記載例!$O$22/1000,0)</f>
        <v>0</v>
      </c>
      <c r="G58" s="50">
        <f>IF(記載例!$E$16=G$2,記載例!$O$22/1000,0)</f>
        <v>0</v>
      </c>
      <c r="H58" s="50">
        <f>IF(記載例!$E$16=H$2,記載例!$O$22/1000,0)</f>
        <v>0</v>
      </c>
      <c r="I58" s="50">
        <f>IF(記載例!$E$16=I$2,記載例!$O$22/1000,0)</f>
        <v>0</v>
      </c>
      <c r="J58" s="50">
        <f>IF(記載例!$E$16=J$2,記載例!$O$22/1000,0)</f>
        <v>0</v>
      </c>
      <c r="K58" s="51">
        <f t="shared" si="12"/>
        <v>108</v>
      </c>
    </row>
    <row r="59" spans="1:11" x14ac:dyDescent="0.3">
      <c r="A59" s="10" t="s">
        <v>23</v>
      </c>
      <c r="B59" s="50">
        <f>IF(記載例!$E$16=B$2,記載例!$P$22/1000,0)</f>
        <v>107</v>
      </c>
      <c r="C59" s="50">
        <f>IF(記載例!$E$16=C$2,記載例!$P$22/1000,0)</f>
        <v>0</v>
      </c>
      <c r="D59" s="50">
        <f>IF(記載例!$E$16=D$2,記載例!$P$22/1000,0)</f>
        <v>0</v>
      </c>
      <c r="E59" s="50">
        <f>IF(記載例!$E$16=E$2,記載例!$P$22/1000,0)</f>
        <v>0</v>
      </c>
      <c r="F59" s="50">
        <f>IF(記載例!$E$16=F$2,記載例!$P$22/1000,0)</f>
        <v>0</v>
      </c>
      <c r="G59" s="50">
        <f>IF(記載例!$E$16=G$2,記載例!$P$22/1000,0)</f>
        <v>0</v>
      </c>
      <c r="H59" s="50">
        <f>IF(記載例!$E$16=H$2,記載例!$P$22/1000,0)</f>
        <v>0</v>
      </c>
      <c r="I59" s="50">
        <f>IF(記載例!$E$16=I$2,記載例!$P$22/1000,0)</f>
        <v>0</v>
      </c>
      <c r="J59" s="50">
        <f>IF(記載例!$E$16=J$2,記載例!$P$22/1000,0)</f>
        <v>0</v>
      </c>
      <c r="K59" s="51">
        <f t="shared" si="12"/>
        <v>107</v>
      </c>
    </row>
    <row r="60" spans="1:11" x14ac:dyDescent="0.3">
      <c r="B60" s="18"/>
      <c r="C60" s="18"/>
      <c r="D60" s="18"/>
      <c r="E60" s="18"/>
      <c r="F60" s="18"/>
      <c r="G60" s="18"/>
      <c r="H60" s="18"/>
      <c r="I60" s="18"/>
      <c r="J60" s="18"/>
      <c r="K60" s="8"/>
    </row>
    <row r="61" spans="1:11" x14ac:dyDescent="0.3">
      <c r="A61" s="1" t="s">
        <v>98</v>
      </c>
      <c r="B61" s="18"/>
      <c r="C61" s="18"/>
      <c r="D61" s="18"/>
      <c r="E61" s="18"/>
      <c r="F61" s="18"/>
      <c r="G61" s="18"/>
      <c r="H61" s="18"/>
      <c r="I61" s="18"/>
      <c r="J61" s="18"/>
      <c r="K61" s="8"/>
    </row>
    <row r="62" spans="1:11" x14ac:dyDescent="0.3">
      <c r="A62" s="10" t="s">
        <v>12</v>
      </c>
      <c r="B62" s="49">
        <f>B34-(B48-MIN(B$48:B$59))</f>
        <v>3936.4872288285924</v>
      </c>
      <c r="C62" s="49">
        <f>C34-(C48-MIN(C$48:C$59))</f>
        <v>7792.3749921520775</v>
      </c>
      <c r="D62" s="49">
        <f t="shared" ref="D62:J62" si="13">D34-(D48-MIN(D$48:D$59))</f>
        <v>38575.877131587476</v>
      </c>
      <c r="E62" s="49">
        <f t="shared" si="13"/>
        <v>16399.33040396696</v>
      </c>
      <c r="F62" s="49">
        <f t="shared" si="13"/>
        <v>3507.3454278333656</v>
      </c>
      <c r="G62" s="49">
        <f>G34-(G48-MIN(G$48:G$59))</f>
        <v>16120.74614428255</v>
      </c>
      <c r="H62" s="49">
        <f t="shared" si="13"/>
        <v>6714.9219777175276</v>
      </c>
      <c r="I62" s="49">
        <f t="shared" si="13"/>
        <v>3133.1541788705017</v>
      </c>
      <c r="J62" s="49">
        <f t="shared" si="13"/>
        <v>11580.669699317506</v>
      </c>
      <c r="K62" s="8"/>
    </row>
    <row r="63" spans="1:11" x14ac:dyDescent="0.3">
      <c r="A63" s="10" t="s">
        <v>13</v>
      </c>
      <c r="B63" s="49">
        <f>B35-(B49-MIN(B$48:B$59))</f>
        <v>3325.6052774804998</v>
      </c>
      <c r="C63" s="49">
        <f t="shared" ref="B63:J73" si="14">C35-(C49-MIN(C$48:C$59))</f>
        <v>6989.5142559666829</v>
      </c>
      <c r="D63" s="49">
        <f t="shared" si="14"/>
        <v>35019.899480230713</v>
      </c>
      <c r="E63" s="49">
        <f t="shared" si="14"/>
        <v>15828.308603059997</v>
      </c>
      <c r="F63" s="49">
        <f t="shared" si="14"/>
        <v>3075.2465663599473</v>
      </c>
      <c r="G63" s="49">
        <f>G35-(G49-MIN(G$48:G$59))</f>
        <v>15576.395763468852</v>
      </c>
      <c r="H63" s="49">
        <f t="shared" si="14"/>
        <v>5994.378879415448</v>
      </c>
      <c r="I63" s="49">
        <f t="shared" si="14"/>
        <v>2781.8045622226882</v>
      </c>
      <c r="J63" s="49">
        <f t="shared" si="14"/>
        <v>11143.278965533409</v>
      </c>
      <c r="K63" s="8"/>
    </row>
    <row r="64" spans="1:11" x14ac:dyDescent="0.3">
      <c r="A64" s="10" t="s">
        <v>14</v>
      </c>
      <c r="B64" s="49">
        <f t="shared" si="14"/>
        <v>3413.7543930391817</v>
      </c>
      <c r="C64" s="49">
        <f t="shared" si="14"/>
        <v>8179.6425344984973</v>
      </c>
      <c r="D64" s="49">
        <f t="shared" si="14"/>
        <v>39868.553052852105</v>
      </c>
      <c r="E64" s="49">
        <f t="shared" si="14"/>
        <v>17170.83576215012</v>
      </c>
      <c r="F64" s="49">
        <f t="shared" si="14"/>
        <v>3688.7215462283721</v>
      </c>
      <c r="G64" s="49">
        <f>G36-(G50-MIN(G$48:G$59))</f>
        <v>18118.038320537933</v>
      </c>
      <c r="H64" s="49">
        <f t="shared" si="14"/>
        <v>6703.5087025205494</v>
      </c>
      <c r="I64" s="49">
        <f t="shared" si="14"/>
        <v>3317.4706922854648</v>
      </c>
      <c r="J64" s="49">
        <f t="shared" si="14"/>
        <v>12371.592400882611</v>
      </c>
      <c r="K64" s="8"/>
    </row>
    <row r="65" spans="1:11" x14ac:dyDescent="0.3">
      <c r="A65" s="10" t="s">
        <v>15</v>
      </c>
      <c r="B65" s="49">
        <f t="shared" si="14"/>
        <v>4164.0277025858395</v>
      </c>
      <c r="C65" s="49">
        <f t="shared" si="14"/>
        <v>10632.864794808322</v>
      </c>
      <c r="D65" s="49">
        <f t="shared" si="14"/>
        <v>51382.124398067645</v>
      </c>
      <c r="E65" s="49">
        <f t="shared" si="14"/>
        <v>21034.738764428697</v>
      </c>
      <c r="F65" s="49">
        <f t="shared" si="14"/>
        <v>4693.0731329919508</v>
      </c>
      <c r="G65" s="49">
        <f>G37-(G51-MIN(G$48:G$59))</f>
        <v>23743.286416653988</v>
      </c>
      <c r="H65" s="49">
        <f t="shared" si="14"/>
        <v>8192.7175915160806</v>
      </c>
      <c r="I65" s="49">
        <f t="shared" si="14"/>
        <v>4136.0002472050573</v>
      </c>
      <c r="J65" s="49">
        <f t="shared" si="14"/>
        <v>16181.092684702011</v>
      </c>
      <c r="K65" s="8"/>
    </row>
    <row r="66" spans="1:11" x14ac:dyDescent="0.3">
      <c r="A66" s="10" t="s">
        <v>16</v>
      </c>
      <c r="B66" s="49">
        <f t="shared" si="14"/>
        <v>4293.523821623754</v>
      </c>
      <c r="C66" s="49">
        <f t="shared" si="14"/>
        <v>10650.457918662305</v>
      </c>
      <c r="D66" s="49">
        <f t="shared" si="14"/>
        <v>51082.039368257829</v>
      </c>
      <c r="E66" s="49">
        <f t="shared" si="14"/>
        <v>21193.537897942431</v>
      </c>
      <c r="F66" s="49">
        <f t="shared" si="14"/>
        <v>4828.9206417056466</v>
      </c>
      <c r="G66" s="49">
        <f t="shared" si="14"/>
        <v>23961.966591253062</v>
      </c>
      <c r="H66" s="49">
        <f t="shared" si="14"/>
        <v>8363.9403199389508</v>
      </c>
      <c r="I66" s="49">
        <f t="shared" si="14"/>
        <v>4118.1338452014988</v>
      </c>
      <c r="J66" s="49">
        <f t="shared" si="14"/>
        <v>16175.729595414547</v>
      </c>
      <c r="K66" s="8"/>
    </row>
    <row r="67" spans="1:11" x14ac:dyDescent="0.3">
      <c r="A67" s="10" t="s">
        <v>17</v>
      </c>
      <c r="B67" s="49">
        <f t="shared" si="14"/>
        <v>4037.7009031386428</v>
      </c>
      <c r="C67" s="49">
        <f t="shared" si="14"/>
        <v>9912.5275645763304</v>
      </c>
      <c r="D67" s="49">
        <f t="shared" si="14"/>
        <v>44077.073940599003</v>
      </c>
      <c r="E67" s="49">
        <f t="shared" si="14"/>
        <v>20585.110434934119</v>
      </c>
      <c r="F67" s="49">
        <f t="shared" si="14"/>
        <v>4351.4473752785443</v>
      </c>
      <c r="G67" s="49">
        <f t="shared" si="14"/>
        <v>20709.652814834808</v>
      </c>
      <c r="H67" s="49">
        <f t="shared" si="14"/>
        <v>7896.2725015159895</v>
      </c>
      <c r="I67" s="49">
        <f t="shared" si="14"/>
        <v>3745.3437824456346</v>
      </c>
      <c r="J67" s="49">
        <f t="shared" si="14"/>
        <v>14068.759532091217</v>
      </c>
      <c r="K67" s="8"/>
    </row>
    <row r="68" spans="1:11" x14ac:dyDescent="0.3">
      <c r="A68" s="10" t="s">
        <v>18</v>
      </c>
      <c r="B68" s="49">
        <f t="shared" si="14"/>
        <v>4116.2154196691845</v>
      </c>
      <c r="C68" s="49">
        <f t="shared" si="14"/>
        <v>8946.3557287665499</v>
      </c>
      <c r="D68" s="49">
        <f t="shared" si="14"/>
        <v>38322.619226079769</v>
      </c>
      <c r="E68" s="49">
        <f t="shared" si="14"/>
        <v>17679.443259472224</v>
      </c>
      <c r="F68" s="49">
        <f t="shared" si="14"/>
        <v>3830.6241734274936</v>
      </c>
      <c r="G68" s="49">
        <f t="shared" si="14"/>
        <v>17068.966765736805</v>
      </c>
      <c r="H68" s="49">
        <f t="shared" si="14"/>
        <v>6744.1800809366796</v>
      </c>
      <c r="I68" s="49">
        <f t="shared" si="14"/>
        <v>3196.606160971849</v>
      </c>
      <c r="J68" s="49">
        <f t="shared" si="14"/>
        <v>12141.25895368302</v>
      </c>
      <c r="K68" s="8"/>
    </row>
    <row r="69" spans="1:11" x14ac:dyDescent="0.3">
      <c r="A69" s="10" t="s">
        <v>19</v>
      </c>
      <c r="B69" s="49">
        <f t="shared" si="14"/>
        <v>4712.4699617510896</v>
      </c>
      <c r="C69" s="49">
        <f t="shared" si="14"/>
        <v>10302.063127152518</v>
      </c>
      <c r="D69" s="49">
        <f t="shared" si="14"/>
        <v>41322.946374522973</v>
      </c>
      <c r="E69" s="49">
        <f t="shared" si="14"/>
        <v>18569.284990367196</v>
      </c>
      <c r="F69" s="49">
        <f t="shared" si="14"/>
        <v>4312.3935365894931</v>
      </c>
      <c r="G69" s="49">
        <f t="shared" si="14"/>
        <v>18202.826783435277</v>
      </c>
      <c r="H69" s="49">
        <f t="shared" si="14"/>
        <v>8274.4811891870959</v>
      </c>
      <c r="I69" s="49">
        <f t="shared" si="14"/>
        <v>3709.9712664029098</v>
      </c>
      <c r="J69" s="49">
        <f t="shared" si="14"/>
        <v>13133.051432515556</v>
      </c>
      <c r="K69" s="8"/>
    </row>
    <row r="70" spans="1:11" x14ac:dyDescent="0.3">
      <c r="A70" s="10" t="s">
        <v>20</v>
      </c>
      <c r="B70" s="49">
        <f t="shared" si="14"/>
        <v>5074.451498522365</v>
      </c>
      <c r="C70" s="49">
        <f t="shared" si="14"/>
        <v>11151.629213055632</v>
      </c>
      <c r="D70" s="49">
        <f t="shared" si="14"/>
        <v>45847.669077838531</v>
      </c>
      <c r="E70" s="49">
        <f t="shared" si="14"/>
        <v>20567.792737252748</v>
      </c>
      <c r="F70" s="49">
        <f t="shared" si="14"/>
        <v>4873.4642820399176</v>
      </c>
      <c r="G70" s="49">
        <f t="shared" si="14"/>
        <v>21942.889656948526</v>
      </c>
      <c r="H70" s="49">
        <f t="shared" si="14"/>
        <v>9581.7740885294115</v>
      </c>
      <c r="I70" s="49">
        <f t="shared" si="14"/>
        <v>4486.5984068438556</v>
      </c>
      <c r="J70" s="49">
        <f t="shared" si="14"/>
        <v>16415.768780520702</v>
      </c>
      <c r="K70" s="8"/>
    </row>
    <row r="71" spans="1:11" x14ac:dyDescent="0.3">
      <c r="A71" s="10" t="s">
        <v>21</v>
      </c>
      <c r="B71" s="49">
        <f t="shared" si="14"/>
        <v>5396.3399931509157</v>
      </c>
      <c r="C71" s="49">
        <f t="shared" si="14"/>
        <v>11760.594796553625</v>
      </c>
      <c r="D71" s="49">
        <f t="shared" si="14"/>
        <v>48992.550816134361</v>
      </c>
      <c r="E71" s="49">
        <f t="shared" si="14"/>
        <v>21903.017563248912</v>
      </c>
      <c r="F71" s="49">
        <f t="shared" si="14"/>
        <v>5479.5715844919268</v>
      </c>
      <c r="G71" s="49">
        <f t="shared" si="14"/>
        <v>23457.946281406803</v>
      </c>
      <c r="H71" s="49">
        <f t="shared" si="14"/>
        <v>9575.0390377497442</v>
      </c>
      <c r="I71" s="49">
        <f t="shared" si="14"/>
        <v>4483.692196955064</v>
      </c>
      <c r="J71" s="49">
        <f t="shared" si="14"/>
        <v>16479.195383538434</v>
      </c>
      <c r="K71" s="8"/>
    </row>
    <row r="72" spans="1:11" x14ac:dyDescent="0.3">
      <c r="A72" s="10" t="s">
        <v>22</v>
      </c>
      <c r="B72" s="49">
        <f t="shared" si="14"/>
        <v>5242.3714137855541</v>
      </c>
      <c r="C72" s="49">
        <f t="shared" si="14"/>
        <v>11341.591147935786</v>
      </c>
      <c r="D72" s="49">
        <f t="shared" si="14"/>
        <v>49560.839234521583</v>
      </c>
      <c r="E72" s="49">
        <f t="shared" si="14"/>
        <v>22388.343947124682</v>
      </c>
      <c r="F72" s="49">
        <f t="shared" si="14"/>
        <v>5486.5367845170185</v>
      </c>
      <c r="G72" s="49">
        <f t="shared" si="14"/>
        <v>23528.598813208409</v>
      </c>
      <c r="H72" s="49">
        <f t="shared" si="14"/>
        <v>9749.9823677936311</v>
      </c>
      <c r="I72" s="49">
        <f t="shared" si="14"/>
        <v>4510.641600875133</v>
      </c>
      <c r="J72" s="49">
        <f t="shared" si="14"/>
        <v>16667.438147099019</v>
      </c>
      <c r="K72" s="8"/>
    </row>
    <row r="73" spans="1:11" x14ac:dyDescent="0.3">
      <c r="A73" s="10" t="s">
        <v>23</v>
      </c>
      <c r="B73" s="49">
        <f t="shared" si="14"/>
        <v>4786.9883399472574</v>
      </c>
      <c r="C73" s="49">
        <f t="shared" si="14"/>
        <v>10265.081734751771</v>
      </c>
      <c r="D73" s="49">
        <f t="shared" si="14"/>
        <v>44595.606810871497</v>
      </c>
      <c r="E73" s="49">
        <f t="shared" si="14"/>
        <v>19412.79212554132</v>
      </c>
      <c r="F73" s="49">
        <f t="shared" si="14"/>
        <v>4629.8830685984776</v>
      </c>
      <c r="G73" s="49">
        <f t="shared" si="14"/>
        <v>19743.079692623753</v>
      </c>
      <c r="H73" s="49">
        <f t="shared" si="14"/>
        <v>8367.1669440668593</v>
      </c>
      <c r="I73" s="49">
        <f t="shared" si="14"/>
        <v>3799.6566975350297</v>
      </c>
      <c r="J73" s="49">
        <f t="shared" si="14"/>
        <v>13875.475962227605</v>
      </c>
      <c r="K73" s="8"/>
    </row>
    <row r="74" spans="1:11" x14ac:dyDescent="0.3">
      <c r="B74" s="18"/>
      <c r="C74" s="18"/>
      <c r="D74" s="18"/>
      <c r="E74" s="18"/>
      <c r="F74" s="18"/>
      <c r="G74" s="18"/>
      <c r="H74" s="18"/>
      <c r="I74" s="18"/>
      <c r="J74" s="18"/>
      <c r="K74" s="8"/>
    </row>
    <row r="75" spans="1:11" x14ac:dyDescent="0.3">
      <c r="A75" s="1" t="s">
        <v>99</v>
      </c>
      <c r="B75" s="16" t="s">
        <v>39</v>
      </c>
      <c r="C75" s="18"/>
      <c r="D75" s="18"/>
      <c r="E75" s="18"/>
      <c r="F75" s="18"/>
      <c r="G75" s="18"/>
      <c r="H75" s="18"/>
      <c r="I75" s="18"/>
      <c r="J75" s="18"/>
      <c r="K75" s="8"/>
    </row>
    <row r="76" spans="1:11" x14ac:dyDescent="0.3">
      <c r="A76" s="10" t="s">
        <v>12</v>
      </c>
      <c r="B76" s="49">
        <f>$B$17-SUM($B62:$J62)</f>
        <v>44574.076992090675</v>
      </c>
      <c r="C76" s="18"/>
      <c r="D76" s="18"/>
      <c r="E76" s="18"/>
      <c r="F76" s="18"/>
      <c r="G76" s="18"/>
      <c r="H76" s="18"/>
      <c r="I76" s="18"/>
      <c r="J76" s="18"/>
      <c r="K76" s="8"/>
    </row>
    <row r="77" spans="1:11" x14ac:dyDescent="0.3">
      <c r="A77" s="10" t="s">
        <v>13</v>
      </c>
      <c r="B77" s="49">
        <f>$B$17-SUM($B63:$J63)</f>
        <v>52600.551822908994</v>
      </c>
      <c r="C77" s="18"/>
      <c r="D77" s="18"/>
      <c r="E77" s="18"/>
      <c r="F77" s="18"/>
      <c r="G77" s="18"/>
      <c r="H77" s="18"/>
      <c r="I77" s="18"/>
      <c r="J77" s="18"/>
      <c r="K77" s="8"/>
    </row>
    <row r="78" spans="1:11" x14ac:dyDescent="0.3">
      <c r="A78" s="10" t="s">
        <v>14</v>
      </c>
      <c r="B78" s="49">
        <f t="shared" ref="B78:B87" si="15">$B$17-SUM($B64:$J64)</f>
        <v>39502.866771652392</v>
      </c>
      <c r="C78" s="18"/>
      <c r="D78" s="18"/>
      <c r="E78" s="18"/>
      <c r="F78" s="18"/>
      <c r="G78" s="18"/>
      <c r="H78" s="18"/>
      <c r="I78" s="18"/>
      <c r="J78" s="18"/>
      <c r="K78" s="8"/>
    </row>
    <row r="79" spans="1:11" x14ac:dyDescent="0.3">
      <c r="A79" s="10" t="s">
        <v>15</v>
      </c>
      <c r="B79" s="49">
        <f>$B$17-SUM($B65:$J65)</f>
        <v>8175.0584436876816</v>
      </c>
      <c r="C79" s="18"/>
      <c r="D79" s="18"/>
      <c r="E79" s="18"/>
      <c r="F79" s="18"/>
      <c r="G79" s="18"/>
      <c r="H79" s="18"/>
      <c r="I79" s="18"/>
      <c r="J79" s="18"/>
      <c r="K79" s="8"/>
    </row>
    <row r="80" spans="1:11" x14ac:dyDescent="0.3">
      <c r="A80" s="10" t="s">
        <v>16</v>
      </c>
      <c r="B80" s="49">
        <f t="shared" si="15"/>
        <v>7666.7341766472091</v>
      </c>
      <c r="C80" s="18"/>
      <c r="D80" s="18"/>
      <c r="E80" s="18"/>
      <c r="F80" s="18"/>
      <c r="G80" s="18"/>
      <c r="H80" s="18"/>
      <c r="I80" s="18"/>
      <c r="J80" s="18"/>
      <c r="K80" s="8"/>
    </row>
    <row r="81" spans="1:11" x14ac:dyDescent="0.3">
      <c r="A81" s="10" t="s">
        <v>17</v>
      </c>
      <c r="B81" s="49">
        <f t="shared" si="15"/>
        <v>22951.09532723295</v>
      </c>
      <c r="C81" s="18"/>
      <c r="D81" s="18"/>
      <c r="E81" s="18"/>
      <c r="F81" s="18"/>
      <c r="G81" s="18"/>
      <c r="H81" s="18"/>
      <c r="I81" s="18"/>
      <c r="J81" s="18"/>
      <c r="K81" s="8"/>
    </row>
    <row r="82" spans="1:11" x14ac:dyDescent="0.3">
      <c r="A82" s="10" t="s">
        <v>18</v>
      </c>
      <c r="B82" s="49">
        <f t="shared" si="15"/>
        <v>40288.714407903666</v>
      </c>
      <c r="C82" s="18"/>
      <c r="D82" s="18"/>
      <c r="E82" s="18"/>
      <c r="F82" s="18"/>
      <c r="G82" s="18"/>
      <c r="H82" s="18"/>
      <c r="I82" s="18"/>
      <c r="J82" s="18"/>
      <c r="K82" s="8"/>
    </row>
    <row r="83" spans="1:11" x14ac:dyDescent="0.3">
      <c r="A83" s="10" t="s">
        <v>19</v>
      </c>
      <c r="B83" s="49">
        <f t="shared" si="15"/>
        <v>29795.495514723138</v>
      </c>
      <c r="C83" s="18"/>
      <c r="D83" s="18"/>
      <c r="E83" s="18"/>
      <c r="F83" s="18"/>
      <c r="G83" s="18"/>
      <c r="H83" s="18"/>
      <c r="I83" s="18"/>
      <c r="J83" s="18"/>
      <c r="K83" s="8"/>
    </row>
    <row r="84" spans="1:11" x14ac:dyDescent="0.3">
      <c r="A84" s="10" t="s">
        <v>20</v>
      </c>
      <c r="B84" s="49">
        <f t="shared" si="15"/>
        <v>12392.946435095568</v>
      </c>
      <c r="C84" s="18"/>
      <c r="D84" s="18"/>
      <c r="E84" s="18"/>
      <c r="F84" s="18"/>
      <c r="G84" s="18"/>
      <c r="H84" s="18"/>
      <c r="I84" s="18"/>
      <c r="J84" s="18"/>
      <c r="K84" s="8"/>
    </row>
    <row r="85" spans="1:11" x14ac:dyDescent="0.3">
      <c r="A85" s="10" t="s">
        <v>21</v>
      </c>
      <c r="B85" s="49">
        <f t="shared" si="15"/>
        <v>4807.0365234174824</v>
      </c>
      <c r="C85" s="18"/>
      <c r="D85" s="18"/>
      <c r="E85" s="18"/>
      <c r="F85" s="18"/>
      <c r="G85" s="18"/>
      <c r="H85" s="18"/>
      <c r="I85" s="18"/>
      <c r="J85" s="18"/>
      <c r="K85" s="8"/>
    </row>
    <row r="86" spans="1:11" x14ac:dyDescent="0.3">
      <c r="A86" s="10" t="s">
        <v>22</v>
      </c>
      <c r="B86" s="49">
        <f t="shared" si="15"/>
        <v>3858.6407197864319</v>
      </c>
      <c r="C86" s="18"/>
      <c r="D86" s="18"/>
      <c r="E86" s="18"/>
      <c r="F86" s="18"/>
      <c r="G86" s="18"/>
      <c r="H86" s="18"/>
      <c r="I86" s="18"/>
      <c r="J86" s="18"/>
      <c r="K86" s="8"/>
    </row>
    <row r="87" spans="1:11" x14ac:dyDescent="0.3">
      <c r="A87" s="10" t="s">
        <v>23</v>
      </c>
      <c r="B87" s="49">
        <f t="shared" si="15"/>
        <v>22859.252800483664</v>
      </c>
      <c r="C87" s="18"/>
      <c r="D87" s="18"/>
      <c r="E87" s="18"/>
      <c r="F87" s="18"/>
      <c r="G87" s="18"/>
      <c r="H87" s="18"/>
      <c r="I87" s="18"/>
      <c r="J87" s="18"/>
      <c r="K87" s="8"/>
    </row>
    <row r="88" spans="1:11" x14ac:dyDescent="0.3">
      <c r="A88" s="13" t="s">
        <v>40</v>
      </c>
      <c r="B88" s="52">
        <f>SUM($B$76:$B$87)/$B$17</f>
        <v>1.9002363212901792</v>
      </c>
      <c r="C88" s="18"/>
      <c r="D88" s="18"/>
      <c r="E88" s="18"/>
      <c r="F88" s="18"/>
      <c r="G88" s="18"/>
      <c r="H88" s="18"/>
      <c r="I88" s="18"/>
      <c r="J88" s="18"/>
      <c r="K88" s="8"/>
    </row>
    <row r="89" spans="1:11" x14ac:dyDescent="0.3">
      <c r="B89" s="18"/>
      <c r="C89" s="18"/>
      <c r="D89" s="18"/>
      <c r="E89" s="18"/>
      <c r="F89" s="18"/>
      <c r="G89" s="18"/>
      <c r="H89" s="18"/>
      <c r="I89" s="18"/>
      <c r="J89" s="18"/>
      <c r="K89" s="8"/>
    </row>
    <row r="90" spans="1:11" x14ac:dyDescent="0.3">
      <c r="A90" s="1" t="s">
        <v>100</v>
      </c>
      <c r="B90" s="49">
        <f>(SUM($B$76:$B$87)-1.9*$B$17)/12</f>
        <v>3.0000000000048508</v>
      </c>
      <c r="C90" s="18"/>
      <c r="D90" s="18" t="s">
        <v>42</v>
      </c>
      <c r="E90" s="18"/>
      <c r="F90" s="18"/>
      <c r="G90" s="18"/>
      <c r="H90" s="18"/>
      <c r="I90" s="18"/>
      <c r="J90" s="18"/>
      <c r="K90" s="8"/>
    </row>
    <row r="91" spans="1:11" x14ac:dyDescent="0.3">
      <c r="A91" s="1" t="s">
        <v>41</v>
      </c>
      <c r="B91" s="18"/>
      <c r="C91" s="18"/>
      <c r="D91" s="53">
        <f>'計算用(期待容量)'!D91</f>
        <v>1.9</v>
      </c>
      <c r="E91" s="18"/>
      <c r="F91" s="18"/>
      <c r="G91" s="18"/>
      <c r="H91" s="18"/>
      <c r="I91" s="18"/>
      <c r="J91" s="18"/>
      <c r="K91" s="8"/>
    </row>
    <row r="92" spans="1:11" ht="15.6" thickBot="1" x14ac:dyDescent="0.35">
      <c r="B92" s="18"/>
      <c r="C92" s="18"/>
      <c r="D92" s="18"/>
      <c r="E92" s="18"/>
      <c r="F92" s="18"/>
      <c r="G92" s="18"/>
      <c r="H92" s="18"/>
      <c r="I92" s="18"/>
      <c r="J92" s="18"/>
      <c r="K92" s="8"/>
    </row>
    <row r="93" spans="1:11" ht="15.6" thickBot="1" x14ac:dyDescent="0.35">
      <c r="A93" s="1" t="s">
        <v>101</v>
      </c>
      <c r="B93" s="54">
        <f>(MIN($K$48:$K$59)+$B$90)*1000</f>
        <v>105000.00000000485</v>
      </c>
      <c r="C93" s="15"/>
      <c r="D93" s="15"/>
      <c r="E93" s="15"/>
      <c r="F93" s="15"/>
      <c r="G93" s="15"/>
      <c r="H93" s="15"/>
      <c r="I93" s="15"/>
      <c r="J93" s="15"/>
    </row>
  </sheetData>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G30" sqref="G30"/>
    </sheetView>
  </sheetViews>
  <sheetFormatPr defaultRowHeight="13.2" x14ac:dyDescent="0.2"/>
  <cols>
    <col min="2" max="2" width="17.33203125" bestFit="1" customWidth="1"/>
    <col min="3" max="3" width="17.44140625" bestFit="1" customWidth="1"/>
  </cols>
  <sheetData>
    <row r="2" spans="2:3" ht="13.5" customHeight="1" x14ac:dyDescent="0.2">
      <c r="B2" s="109" t="s">
        <v>45</v>
      </c>
      <c r="C2" s="109" t="s">
        <v>46</v>
      </c>
    </row>
    <row r="3" spans="2:3" ht="13.5" customHeight="1" x14ac:dyDescent="0.2">
      <c r="B3" s="110"/>
      <c r="C3" s="110"/>
    </row>
    <row r="4" spans="2:3" ht="15" x14ac:dyDescent="0.2">
      <c r="B4" s="111" t="s">
        <v>47</v>
      </c>
      <c r="C4" s="25" t="s">
        <v>51</v>
      </c>
    </row>
    <row r="5" spans="2:3" ht="15" x14ac:dyDescent="0.2">
      <c r="B5" s="112"/>
      <c r="C5" s="25" t="s">
        <v>49</v>
      </c>
    </row>
    <row r="6" spans="2:3" ht="15" x14ac:dyDescent="0.2">
      <c r="B6" s="112"/>
      <c r="C6" s="25" t="s">
        <v>48</v>
      </c>
    </row>
    <row r="7" spans="2:3" ht="15" x14ac:dyDescent="0.2">
      <c r="B7" s="113"/>
      <c r="C7" s="25" t="s">
        <v>50</v>
      </c>
    </row>
    <row r="8" spans="2:3" ht="15" x14ac:dyDescent="0.2">
      <c r="B8" s="111" t="s">
        <v>52</v>
      </c>
      <c r="C8" s="25" t="s">
        <v>53</v>
      </c>
    </row>
    <row r="9" spans="2:3" ht="15" x14ac:dyDescent="0.2">
      <c r="B9" s="112"/>
      <c r="C9" s="25" t="s">
        <v>54</v>
      </c>
    </row>
    <row r="10" spans="2:3" ht="15" x14ac:dyDescent="0.2">
      <c r="B10" s="112"/>
      <c r="C10" s="25" t="s">
        <v>55</v>
      </c>
    </row>
    <row r="11" spans="2:3" ht="15" x14ac:dyDescent="0.2">
      <c r="B11" s="112"/>
      <c r="C11" s="25" t="s">
        <v>56</v>
      </c>
    </row>
    <row r="12" spans="2:3" ht="15" x14ac:dyDescent="0.2">
      <c r="B12" s="112"/>
      <c r="C12" s="25" t="s">
        <v>57</v>
      </c>
    </row>
    <row r="13" spans="2:3" ht="15" x14ac:dyDescent="0.2">
      <c r="B13" s="112"/>
      <c r="C13" s="25" t="s">
        <v>58</v>
      </c>
    </row>
    <row r="14" spans="2:3" ht="15" x14ac:dyDescent="0.2">
      <c r="B14" s="112"/>
      <c r="C14" s="25" t="s">
        <v>59</v>
      </c>
    </row>
    <row r="15" spans="2:3" ht="15" x14ac:dyDescent="0.2">
      <c r="B15" s="113"/>
      <c r="C15" s="25" t="s">
        <v>60</v>
      </c>
    </row>
    <row r="16" spans="2:3" ht="15" x14ac:dyDescent="0.2">
      <c r="B16" s="111" t="s">
        <v>61</v>
      </c>
      <c r="C16" s="25" t="s">
        <v>62</v>
      </c>
    </row>
    <row r="17" spans="2:3" ht="15" x14ac:dyDescent="0.2">
      <c r="B17" s="113"/>
      <c r="C17" s="25" t="s">
        <v>63</v>
      </c>
    </row>
    <row r="18" spans="2:3" ht="15" x14ac:dyDescent="0.2">
      <c r="B18" s="111" t="s">
        <v>64</v>
      </c>
      <c r="C18" s="25" t="s">
        <v>68</v>
      </c>
    </row>
    <row r="19" spans="2:3" ht="15" x14ac:dyDescent="0.2">
      <c r="B19" s="112"/>
      <c r="C19" s="25" t="s">
        <v>69</v>
      </c>
    </row>
    <row r="20" spans="2:3" ht="15" x14ac:dyDescent="0.2">
      <c r="B20" s="112"/>
      <c r="C20" s="25" t="s">
        <v>70</v>
      </c>
    </row>
    <row r="21" spans="2:3" ht="15" x14ac:dyDescent="0.2">
      <c r="B21" s="112"/>
      <c r="C21" s="25" t="s">
        <v>71</v>
      </c>
    </row>
    <row r="22" spans="2:3" ht="15" x14ac:dyDescent="0.2">
      <c r="B22" s="112"/>
      <c r="C22" s="25" t="s">
        <v>65</v>
      </c>
    </row>
    <row r="23" spans="2:3" ht="15" x14ac:dyDescent="0.2">
      <c r="B23" s="112"/>
      <c r="C23" s="25" t="s">
        <v>66</v>
      </c>
    </row>
    <row r="24" spans="2:3" ht="15" x14ac:dyDescent="0.2">
      <c r="B24" s="113"/>
      <c r="C24" s="25" t="s">
        <v>67</v>
      </c>
    </row>
    <row r="25" spans="2:3" ht="15" x14ac:dyDescent="0.2">
      <c r="B25" s="25" t="s">
        <v>60</v>
      </c>
      <c r="C25" s="25" t="s">
        <v>72</v>
      </c>
    </row>
  </sheetData>
  <mergeCells count="6">
    <mergeCell ref="C2:C3"/>
    <mergeCell ref="B2:B3"/>
    <mergeCell ref="B18:B24"/>
    <mergeCell ref="B16:B17"/>
    <mergeCell ref="B8:B15"/>
    <mergeCell ref="B4:B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9</vt:i4>
      </vt:variant>
    </vt:vector>
  </HeadingPairs>
  <TitlesOfParts>
    <vt:vector size="9" baseType="lpstr">
      <vt:lpstr>記載例</vt:lpstr>
      <vt:lpstr>入力シート</vt:lpstr>
      <vt:lpstr>webにUP時は非表示にする⇒</vt:lpstr>
      <vt:lpstr>入力</vt:lpstr>
      <vt:lpstr>計算用(期待容量)</vt:lpstr>
      <vt:lpstr>計算用(応札容量)</vt:lpstr>
      <vt:lpstr>計算用(記載例期待容量)</vt:lpstr>
      <vt:lpstr>計算用(記載例応札容量)</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2022-07-21T10:50:01Z</dcterms:modified>
</cp:coreProperties>
</file>