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8"/>
  <workbookPr filterPrivacy="1" codeName="ThisWorkbook" defaultThemeVersion="124226"/>
  <xr:revisionPtr revIDLastSave="0" documentId="13_ncr:1_{2B4CE4A7-2DFE-45D3-8109-FF9A0DFCA4EA}" xr6:coauthVersionLast="36" xr6:coauthVersionMax="36" xr10:uidLastSave="{00000000-0000-0000-0000-000000000000}"/>
  <workbookProtection workbookAlgorithmName="SHA-512" workbookHashValue="vwJMqMCj2aMIIE1XAoIp6MkLK1H3BEgMU1qzC+YxjKPGP2wtGKPMgnLGHV9xVbGox71Vl+PpFt/FdL41NNbmmQ==" workbookSaltValue="UYoXdU4N71UDq3p4tJSLKg==" workbookSpinCount="100000" lockStructure="1"/>
  <bookViews>
    <workbookView xWindow="0" yWindow="0" windowWidth="23040" windowHeight="8436" activeTab="4" xr2:uid="{60599A7B-7501-4234-9237-7DCCCB3DB28B}"/>
  </bookViews>
  <sheets>
    <sheet name="記載例(合計)" sheetId="10" r:id="rId1"/>
    <sheet name="記載例(太陽光)" sheetId="11" r:id="rId2"/>
    <sheet name="記載例(風力)" sheetId="12" r:id="rId3"/>
    <sheet name="記載例(水力)" sheetId="13" r:id="rId4"/>
    <sheet name="合計" sheetId="9" r:id="rId5"/>
    <sheet name="入力(太陽光)" sheetId="1" r:id="rId6"/>
    <sheet name="入力(風力)" sheetId="7" r:id="rId7"/>
    <sheet name="入力(水力)" sheetId="8" r:id="rId8"/>
    <sheet name="webにUP時は非表示にする⇒" sheetId="17" state="hidden" r:id="rId9"/>
    <sheet name="計算用(太陽光)" sheetId="2" state="hidden" r:id="rId10"/>
    <sheet name="計算用(風力)" sheetId="5" state="hidden" r:id="rId11"/>
    <sheet name="計算用(水力)" sheetId="6" state="hidden" r:id="rId12"/>
    <sheet name="計算用(記載例太陽光)" sheetId="14" state="hidden" r:id="rId13"/>
    <sheet name="計算用(記載例風力)" sheetId="15" state="hidden" r:id="rId14"/>
    <sheet name="計算用(記載例水力)" sheetId="16" state="hidden" r:id="rId15"/>
  </sheets>
  <calcPr calcId="191029"/>
</workbook>
</file>

<file path=xl/calcChain.xml><?xml version="1.0" encoding="utf-8"?>
<calcChain xmlns="http://schemas.openxmlformats.org/spreadsheetml/2006/main">
  <c r="W56" i="16" l="1"/>
  <c r="W58" i="6"/>
  <c r="W55" i="5"/>
  <c r="Z52" i="2"/>
  <c r="W56" i="15"/>
  <c r="U52" i="14"/>
  <c r="V55" i="5"/>
  <c r="W54" i="2"/>
  <c r="W52" i="2"/>
  <c r="G58" i="6"/>
  <c r="F58" i="5"/>
  <c r="N50" i="2"/>
  <c r="B52" i="2" l="1"/>
  <c r="T97" i="16" l="1"/>
  <c r="T97" i="15"/>
  <c r="T97" i="6"/>
  <c r="T97" i="5"/>
  <c r="T97" i="2"/>
  <c r="T97" i="14"/>
  <c r="D97" i="14"/>
  <c r="J35" i="16"/>
  <c r="I35" i="16"/>
  <c r="H35" i="16"/>
  <c r="G35" i="16"/>
  <c r="F35" i="16"/>
  <c r="E35" i="16"/>
  <c r="D35" i="16"/>
  <c r="C35" i="16"/>
  <c r="B35" i="16"/>
  <c r="J34" i="16"/>
  <c r="I34" i="16"/>
  <c r="H34" i="16"/>
  <c r="G34" i="16"/>
  <c r="F34" i="16"/>
  <c r="E34" i="16"/>
  <c r="D34" i="16"/>
  <c r="C34" i="16"/>
  <c r="B34" i="16"/>
  <c r="J33" i="16"/>
  <c r="I33" i="16"/>
  <c r="H33" i="16"/>
  <c r="G33" i="16"/>
  <c r="F33" i="16"/>
  <c r="E33" i="16"/>
  <c r="D33" i="16"/>
  <c r="C33" i="16"/>
  <c r="B33" i="16"/>
  <c r="J32" i="16"/>
  <c r="I32" i="16"/>
  <c r="H32" i="16"/>
  <c r="G32" i="16"/>
  <c r="F32" i="16"/>
  <c r="E32" i="16"/>
  <c r="D32" i="16"/>
  <c r="C32" i="16"/>
  <c r="B32" i="16"/>
  <c r="J31" i="16"/>
  <c r="I31" i="16"/>
  <c r="H31" i="16"/>
  <c r="G31" i="16"/>
  <c r="F31" i="16"/>
  <c r="E31" i="16"/>
  <c r="D31" i="16"/>
  <c r="C31" i="16"/>
  <c r="B31" i="16"/>
  <c r="J30" i="16"/>
  <c r="I30" i="16"/>
  <c r="H30" i="16"/>
  <c r="G30" i="16"/>
  <c r="F30" i="16"/>
  <c r="E30" i="16"/>
  <c r="D30" i="16"/>
  <c r="C30" i="16"/>
  <c r="B30" i="16"/>
  <c r="J29" i="16"/>
  <c r="I29" i="16"/>
  <c r="H29" i="16"/>
  <c r="G29" i="16"/>
  <c r="F29" i="16"/>
  <c r="E29" i="16"/>
  <c r="D29" i="16"/>
  <c r="C29" i="16"/>
  <c r="B29" i="16"/>
  <c r="J28" i="16"/>
  <c r="I28" i="16"/>
  <c r="H28" i="16"/>
  <c r="G28" i="16"/>
  <c r="F28" i="16"/>
  <c r="E28" i="16"/>
  <c r="D28" i="16"/>
  <c r="C28" i="16"/>
  <c r="B28" i="16"/>
  <c r="J27" i="16"/>
  <c r="I27" i="16"/>
  <c r="H27" i="16"/>
  <c r="G27" i="16"/>
  <c r="F27" i="16"/>
  <c r="E27" i="16"/>
  <c r="D27" i="16"/>
  <c r="C27" i="16"/>
  <c r="B27" i="16"/>
  <c r="J26" i="16"/>
  <c r="I26" i="16"/>
  <c r="H26" i="16"/>
  <c r="G26" i="16"/>
  <c r="F26" i="16"/>
  <c r="E26" i="16"/>
  <c r="D26" i="16"/>
  <c r="C26" i="16"/>
  <c r="B26" i="16"/>
  <c r="J25" i="16"/>
  <c r="I25" i="16"/>
  <c r="H25" i="16"/>
  <c r="G25" i="16"/>
  <c r="F25" i="16"/>
  <c r="E25" i="16"/>
  <c r="D25" i="16"/>
  <c r="C25" i="16"/>
  <c r="B25" i="16"/>
  <c r="J24" i="16"/>
  <c r="I24" i="16"/>
  <c r="H24" i="16"/>
  <c r="G24" i="16"/>
  <c r="F24" i="16"/>
  <c r="E24" i="16"/>
  <c r="D24" i="16"/>
  <c r="C24" i="16"/>
  <c r="B24" i="16"/>
  <c r="B17" i="14"/>
  <c r="B21" i="14"/>
  <c r="J19" i="14"/>
  <c r="I19" i="14"/>
  <c r="H19" i="14"/>
  <c r="G19" i="14"/>
  <c r="F19" i="14"/>
  <c r="E19" i="14"/>
  <c r="D19" i="14"/>
  <c r="C19" i="14"/>
  <c r="B19" i="14"/>
  <c r="J35" i="15"/>
  <c r="I35" i="15"/>
  <c r="H35" i="15"/>
  <c r="G35" i="15"/>
  <c r="F35" i="15"/>
  <c r="E35" i="15"/>
  <c r="D35" i="15"/>
  <c r="C35" i="15"/>
  <c r="B35" i="15"/>
  <c r="J34" i="15"/>
  <c r="I34" i="15"/>
  <c r="H34" i="15"/>
  <c r="G34" i="15"/>
  <c r="F34" i="15"/>
  <c r="E34" i="15"/>
  <c r="D34" i="15"/>
  <c r="C34" i="15"/>
  <c r="B34" i="15"/>
  <c r="J33" i="15"/>
  <c r="I33" i="15"/>
  <c r="H33" i="15"/>
  <c r="G33" i="15"/>
  <c r="F33" i="15"/>
  <c r="E33" i="15"/>
  <c r="D33" i="15"/>
  <c r="C33" i="15"/>
  <c r="B33" i="15"/>
  <c r="J32" i="15"/>
  <c r="I32" i="15"/>
  <c r="H32" i="15"/>
  <c r="G32" i="15"/>
  <c r="F32" i="15"/>
  <c r="E32" i="15"/>
  <c r="D32" i="15"/>
  <c r="C32" i="15"/>
  <c r="B32" i="15"/>
  <c r="J31" i="15"/>
  <c r="I31" i="15"/>
  <c r="H31" i="15"/>
  <c r="G31" i="15"/>
  <c r="F31" i="15"/>
  <c r="E31" i="15"/>
  <c r="D31" i="15"/>
  <c r="C31" i="15"/>
  <c r="B31" i="15"/>
  <c r="J30" i="15"/>
  <c r="I30" i="15"/>
  <c r="H30" i="15"/>
  <c r="G30" i="15"/>
  <c r="F30" i="15"/>
  <c r="E30" i="15"/>
  <c r="D30" i="15"/>
  <c r="C30" i="15"/>
  <c r="B30" i="15"/>
  <c r="J29" i="15"/>
  <c r="I29" i="15"/>
  <c r="H29" i="15"/>
  <c r="G29" i="15"/>
  <c r="F29" i="15"/>
  <c r="E29" i="15"/>
  <c r="D29" i="15"/>
  <c r="C29" i="15"/>
  <c r="B29" i="15"/>
  <c r="J28" i="15"/>
  <c r="I28" i="15"/>
  <c r="H28" i="15"/>
  <c r="G28" i="15"/>
  <c r="F28" i="15"/>
  <c r="E28" i="15"/>
  <c r="D28" i="15"/>
  <c r="C28" i="15"/>
  <c r="B28" i="15"/>
  <c r="J27" i="15"/>
  <c r="I27" i="15"/>
  <c r="H27" i="15"/>
  <c r="G27" i="15"/>
  <c r="F27" i="15"/>
  <c r="E27" i="15"/>
  <c r="D27" i="15"/>
  <c r="C27" i="15"/>
  <c r="B27" i="15"/>
  <c r="J26" i="15"/>
  <c r="I26" i="15"/>
  <c r="H26" i="15"/>
  <c r="G26" i="15"/>
  <c r="F26" i="15"/>
  <c r="E26" i="15"/>
  <c r="D26" i="15"/>
  <c r="C26" i="15"/>
  <c r="B26" i="15"/>
  <c r="J25" i="15"/>
  <c r="I25" i="15"/>
  <c r="H25" i="15"/>
  <c r="G25" i="15"/>
  <c r="F25" i="15"/>
  <c r="E25" i="15"/>
  <c r="D25" i="15"/>
  <c r="C25" i="15"/>
  <c r="B25" i="15"/>
  <c r="J24" i="15"/>
  <c r="I24" i="15"/>
  <c r="H24" i="15"/>
  <c r="G24" i="15"/>
  <c r="F24" i="15"/>
  <c r="E24" i="15"/>
  <c r="D24" i="15"/>
  <c r="C24" i="15"/>
  <c r="B24" i="15"/>
  <c r="J35" i="14"/>
  <c r="I35" i="14"/>
  <c r="H35" i="14"/>
  <c r="G35" i="14"/>
  <c r="F35" i="14"/>
  <c r="E35" i="14"/>
  <c r="D35" i="14"/>
  <c r="C35" i="14"/>
  <c r="B35" i="14"/>
  <c r="J34" i="14"/>
  <c r="I34" i="14"/>
  <c r="H34" i="14"/>
  <c r="G34" i="14"/>
  <c r="F34" i="14"/>
  <c r="E34" i="14"/>
  <c r="D34" i="14"/>
  <c r="C34" i="14"/>
  <c r="B34" i="14"/>
  <c r="J33" i="14"/>
  <c r="I33" i="14"/>
  <c r="H33" i="14"/>
  <c r="G33" i="14"/>
  <c r="F33" i="14"/>
  <c r="E33" i="14"/>
  <c r="D33" i="14"/>
  <c r="C33" i="14"/>
  <c r="B33" i="14"/>
  <c r="J32" i="14"/>
  <c r="I32" i="14"/>
  <c r="H32" i="14"/>
  <c r="G32" i="14"/>
  <c r="F32" i="14"/>
  <c r="E32" i="14"/>
  <c r="D32" i="14"/>
  <c r="C32" i="14"/>
  <c r="B32" i="14"/>
  <c r="J31" i="14"/>
  <c r="I31" i="14"/>
  <c r="H31" i="14"/>
  <c r="G31" i="14"/>
  <c r="F31" i="14"/>
  <c r="E31" i="14"/>
  <c r="D31" i="14"/>
  <c r="C31" i="14"/>
  <c r="B31" i="14"/>
  <c r="J30" i="14"/>
  <c r="I30" i="14"/>
  <c r="H30" i="14"/>
  <c r="G30" i="14"/>
  <c r="F30" i="14"/>
  <c r="E30" i="14"/>
  <c r="D30" i="14"/>
  <c r="C30" i="14"/>
  <c r="B30" i="14"/>
  <c r="J29" i="14"/>
  <c r="I29" i="14"/>
  <c r="H29" i="14"/>
  <c r="G29" i="14"/>
  <c r="F29" i="14"/>
  <c r="E29" i="14"/>
  <c r="D29" i="14"/>
  <c r="C29" i="14"/>
  <c r="B29" i="14"/>
  <c r="J28" i="14"/>
  <c r="I28" i="14"/>
  <c r="H28" i="14"/>
  <c r="G28" i="14"/>
  <c r="F28" i="14"/>
  <c r="E28" i="14"/>
  <c r="D28" i="14"/>
  <c r="C28" i="14"/>
  <c r="B28" i="14"/>
  <c r="J27" i="14"/>
  <c r="I27" i="14"/>
  <c r="H27" i="14"/>
  <c r="G27" i="14"/>
  <c r="F27" i="14"/>
  <c r="E27" i="14"/>
  <c r="D27" i="14"/>
  <c r="C27" i="14"/>
  <c r="B27" i="14"/>
  <c r="J26" i="14"/>
  <c r="I26" i="14"/>
  <c r="H26" i="14"/>
  <c r="G26" i="14"/>
  <c r="F26" i="14"/>
  <c r="E26" i="14"/>
  <c r="D26" i="14"/>
  <c r="C26" i="14"/>
  <c r="B26" i="14"/>
  <c r="J25" i="14"/>
  <c r="I25" i="14"/>
  <c r="H25" i="14"/>
  <c r="G25" i="14"/>
  <c r="F25" i="14"/>
  <c r="E25" i="14"/>
  <c r="D25" i="14"/>
  <c r="C25" i="14"/>
  <c r="B25" i="14"/>
  <c r="J24" i="14"/>
  <c r="I24" i="14"/>
  <c r="H24" i="14"/>
  <c r="G24" i="14"/>
  <c r="F24" i="14"/>
  <c r="E24" i="14"/>
  <c r="D24" i="14"/>
  <c r="C24" i="14"/>
  <c r="B24" i="14"/>
  <c r="J15" i="14"/>
  <c r="I15" i="14"/>
  <c r="H15" i="14"/>
  <c r="G15" i="14"/>
  <c r="F15" i="14"/>
  <c r="E15" i="14"/>
  <c r="D15" i="14"/>
  <c r="C15" i="14"/>
  <c r="B15" i="14"/>
  <c r="J14" i="14"/>
  <c r="I14" i="14"/>
  <c r="H14" i="14"/>
  <c r="G14" i="14"/>
  <c r="F14" i="14"/>
  <c r="E14" i="14"/>
  <c r="D14" i="14"/>
  <c r="C14" i="14"/>
  <c r="B14" i="14"/>
  <c r="J13" i="14"/>
  <c r="I13" i="14"/>
  <c r="H13" i="14"/>
  <c r="G13" i="14"/>
  <c r="F13" i="14"/>
  <c r="E13" i="14"/>
  <c r="D13" i="14"/>
  <c r="C13" i="14"/>
  <c r="B13" i="14"/>
  <c r="J12" i="14"/>
  <c r="I12" i="14"/>
  <c r="H12" i="14"/>
  <c r="G12" i="14"/>
  <c r="F12" i="14"/>
  <c r="E12" i="14"/>
  <c r="D12" i="14"/>
  <c r="C12" i="14"/>
  <c r="B12" i="14"/>
  <c r="J11" i="14"/>
  <c r="I11" i="14"/>
  <c r="H11" i="14"/>
  <c r="G11" i="14"/>
  <c r="F11" i="14"/>
  <c r="E11" i="14"/>
  <c r="D11" i="14"/>
  <c r="C11" i="14"/>
  <c r="B11" i="14"/>
  <c r="J10" i="14"/>
  <c r="I10" i="14"/>
  <c r="H10" i="14"/>
  <c r="G10" i="14"/>
  <c r="F10" i="14"/>
  <c r="E10" i="14"/>
  <c r="D10" i="14"/>
  <c r="C10" i="14"/>
  <c r="B10" i="14"/>
  <c r="J9" i="14"/>
  <c r="I9" i="14"/>
  <c r="H9" i="14"/>
  <c r="G9" i="14"/>
  <c r="F9" i="14"/>
  <c r="E9" i="14"/>
  <c r="D9" i="14"/>
  <c r="C9" i="14"/>
  <c r="B9" i="14"/>
  <c r="J8" i="14"/>
  <c r="I8" i="14"/>
  <c r="H8" i="14"/>
  <c r="G8" i="14"/>
  <c r="F8" i="14"/>
  <c r="E8" i="14"/>
  <c r="D8" i="14"/>
  <c r="C8" i="14"/>
  <c r="B8" i="14"/>
  <c r="J7" i="14"/>
  <c r="I7" i="14"/>
  <c r="H7" i="14"/>
  <c r="G7" i="14"/>
  <c r="F7" i="14"/>
  <c r="E7" i="14"/>
  <c r="D7" i="14"/>
  <c r="C7" i="14"/>
  <c r="B7" i="14"/>
  <c r="J6" i="14"/>
  <c r="I6" i="14"/>
  <c r="H6" i="14"/>
  <c r="G6" i="14"/>
  <c r="F6" i="14"/>
  <c r="E6" i="14"/>
  <c r="D6" i="14"/>
  <c r="C6" i="14"/>
  <c r="B6" i="14"/>
  <c r="J5" i="14"/>
  <c r="I5" i="14"/>
  <c r="H5" i="14"/>
  <c r="G5" i="14"/>
  <c r="F5" i="14"/>
  <c r="E5" i="14"/>
  <c r="D5" i="14"/>
  <c r="C5" i="14"/>
  <c r="B5" i="14"/>
  <c r="J4" i="14"/>
  <c r="I4" i="14"/>
  <c r="H4" i="14"/>
  <c r="G4" i="14"/>
  <c r="F4" i="14"/>
  <c r="E4" i="14"/>
  <c r="D4" i="14"/>
  <c r="C4" i="14"/>
  <c r="B4" i="14"/>
  <c r="D97" i="16" l="1"/>
  <c r="B21" i="16"/>
  <c r="C21" i="16" s="1"/>
  <c r="D21" i="16" s="1"/>
  <c r="E21" i="16" s="1"/>
  <c r="F21" i="16" s="1"/>
  <c r="G21" i="16" s="1"/>
  <c r="H21" i="16" s="1"/>
  <c r="I21" i="16" s="1"/>
  <c r="J21" i="16" s="1"/>
  <c r="K19" i="16"/>
  <c r="J19" i="16"/>
  <c r="I19" i="16"/>
  <c r="H19" i="16"/>
  <c r="G19" i="16"/>
  <c r="F19" i="16"/>
  <c r="E19" i="16"/>
  <c r="D19" i="16"/>
  <c r="C19" i="16"/>
  <c r="B19" i="16"/>
  <c r="B17" i="16"/>
  <c r="J15" i="16"/>
  <c r="I15" i="16"/>
  <c r="H15" i="16"/>
  <c r="G15" i="16"/>
  <c r="F15" i="16"/>
  <c r="E15" i="16"/>
  <c r="D15" i="16"/>
  <c r="C15" i="16"/>
  <c r="B15" i="16"/>
  <c r="J14" i="16"/>
  <c r="I14" i="16"/>
  <c r="H14" i="16"/>
  <c r="G14" i="16"/>
  <c r="F14" i="16"/>
  <c r="E14" i="16"/>
  <c r="D14" i="16"/>
  <c r="C14" i="16"/>
  <c r="B14" i="16"/>
  <c r="J13" i="16"/>
  <c r="I13" i="16"/>
  <c r="H13" i="16"/>
  <c r="G13" i="16"/>
  <c r="F13" i="16"/>
  <c r="E13" i="16"/>
  <c r="D13" i="16"/>
  <c r="D61" i="16" s="1"/>
  <c r="T61" i="16" s="1"/>
  <c r="C13" i="16"/>
  <c r="B13" i="16"/>
  <c r="J12" i="16"/>
  <c r="I12" i="16"/>
  <c r="H12" i="16"/>
  <c r="G12" i="16"/>
  <c r="F12" i="16"/>
  <c r="E12" i="16"/>
  <c r="E60" i="16" s="1"/>
  <c r="U60" i="16" s="1"/>
  <c r="D12" i="16"/>
  <c r="C12" i="16"/>
  <c r="B12" i="16"/>
  <c r="J11" i="16"/>
  <c r="J59" i="16" s="1"/>
  <c r="Z59" i="16" s="1"/>
  <c r="I11" i="16"/>
  <c r="H11" i="16"/>
  <c r="G11" i="16"/>
  <c r="F11" i="16"/>
  <c r="E11" i="16"/>
  <c r="D11" i="16"/>
  <c r="C11" i="16"/>
  <c r="B11" i="16"/>
  <c r="B59" i="16" s="1"/>
  <c r="R59" i="16" s="1"/>
  <c r="J10" i="16"/>
  <c r="I10" i="16"/>
  <c r="H10" i="16"/>
  <c r="G10" i="16"/>
  <c r="F10" i="16"/>
  <c r="E10" i="16"/>
  <c r="D10" i="16"/>
  <c r="C10" i="16"/>
  <c r="B10" i="16"/>
  <c r="J9" i="16"/>
  <c r="I9" i="16"/>
  <c r="H9" i="16"/>
  <c r="H57" i="16" s="1"/>
  <c r="X57" i="16" s="1"/>
  <c r="G9" i="16"/>
  <c r="F9" i="16"/>
  <c r="E9" i="16"/>
  <c r="D9" i="16"/>
  <c r="C9" i="16"/>
  <c r="B9" i="16"/>
  <c r="J8" i="16"/>
  <c r="I8" i="16"/>
  <c r="H8" i="16"/>
  <c r="G8" i="16"/>
  <c r="F8" i="16"/>
  <c r="E8" i="16"/>
  <c r="E56" i="16" s="1"/>
  <c r="U56" i="16" s="1"/>
  <c r="D8" i="16"/>
  <c r="C8" i="16"/>
  <c r="B8" i="16"/>
  <c r="J7" i="16"/>
  <c r="I7" i="16"/>
  <c r="H7" i="16"/>
  <c r="G7" i="16"/>
  <c r="F7" i="16"/>
  <c r="E7" i="16"/>
  <c r="D7" i="16"/>
  <c r="C7" i="16"/>
  <c r="B7" i="16"/>
  <c r="B55" i="16" s="1"/>
  <c r="R55" i="16" s="1"/>
  <c r="J6" i="16"/>
  <c r="I6" i="16"/>
  <c r="H6" i="16"/>
  <c r="G6" i="16"/>
  <c r="F6" i="16"/>
  <c r="E6" i="16"/>
  <c r="D6" i="16"/>
  <c r="C6" i="16"/>
  <c r="C54" i="16" s="1"/>
  <c r="S54" i="16" s="1"/>
  <c r="B6" i="16"/>
  <c r="J5" i="16"/>
  <c r="I5" i="16"/>
  <c r="H5" i="16"/>
  <c r="G5" i="16"/>
  <c r="F5" i="16"/>
  <c r="E5" i="16"/>
  <c r="D5" i="16"/>
  <c r="D53" i="16" s="1"/>
  <c r="T53" i="16" s="1"/>
  <c r="C5" i="16"/>
  <c r="B5" i="16"/>
  <c r="J4" i="16"/>
  <c r="I4" i="16"/>
  <c r="I52" i="16" s="1"/>
  <c r="Y52" i="16" s="1"/>
  <c r="H4" i="16"/>
  <c r="G4" i="16"/>
  <c r="F4" i="16"/>
  <c r="E4" i="16"/>
  <c r="E52" i="16" s="1"/>
  <c r="U52" i="16" s="1"/>
  <c r="D4" i="16"/>
  <c r="C4" i="16"/>
  <c r="B4" i="16"/>
  <c r="D97" i="15"/>
  <c r="B21" i="15"/>
  <c r="C21" i="15" s="1"/>
  <c r="D21" i="15" s="1"/>
  <c r="E21" i="15" s="1"/>
  <c r="K19" i="15"/>
  <c r="J19" i="15"/>
  <c r="I19" i="15"/>
  <c r="H19" i="15"/>
  <c r="G19" i="15"/>
  <c r="F19" i="15"/>
  <c r="E19" i="15"/>
  <c r="D19" i="15"/>
  <c r="C19" i="15"/>
  <c r="B19" i="15"/>
  <c r="B17" i="15"/>
  <c r="J15" i="15"/>
  <c r="I15" i="15"/>
  <c r="H15" i="15"/>
  <c r="G15" i="15"/>
  <c r="F15" i="15"/>
  <c r="E15" i="15"/>
  <c r="D15" i="15"/>
  <c r="C15" i="15"/>
  <c r="B15" i="15"/>
  <c r="J14" i="15"/>
  <c r="I14" i="15"/>
  <c r="H14" i="15"/>
  <c r="G14" i="15"/>
  <c r="F14" i="15"/>
  <c r="E14" i="15"/>
  <c r="D14" i="15"/>
  <c r="D62" i="15" s="1"/>
  <c r="T62" i="15" s="1"/>
  <c r="C14" i="15"/>
  <c r="B14" i="15"/>
  <c r="J13" i="15"/>
  <c r="I13" i="15"/>
  <c r="H13" i="15"/>
  <c r="G13" i="15"/>
  <c r="F13" i="15"/>
  <c r="E13" i="15"/>
  <c r="D13" i="15"/>
  <c r="C13" i="15"/>
  <c r="B13" i="15"/>
  <c r="J12" i="15"/>
  <c r="I12" i="15"/>
  <c r="H12" i="15"/>
  <c r="G12" i="15"/>
  <c r="F12" i="15"/>
  <c r="E12" i="15"/>
  <c r="D12" i="15"/>
  <c r="D60" i="15" s="1"/>
  <c r="T60" i="15" s="1"/>
  <c r="C12" i="15"/>
  <c r="B12" i="15"/>
  <c r="B60" i="15" s="1"/>
  <c r="R60" i="15" s="1"/>
  <c r="J11" i="15"/>
  <c r="I11" i="15"/>
  <c r="H11" i="15"/>
  <c r="G11" i="15"/>
  <c r="F11" i="15"/>
  <c r="E11" i="15"/>
  <c r="D11" i="15"/>
  <c r="C11" i="15"/>
  <c r="B11" i="15"/>
  <c r="J10" i="15"/>
  <c r="I10" i="15"/>
  <c r="H10" i="15"/>
  <c r="G10" i="15"/>
  <c r="F10" i="15"/>
  <c r="E10" i="15"/>
  <c r="D10" i="15"/>
  <c r="D58" i="15" s="1"/>
  <c r="T58" i="15" s="1"/>
  <c r="C10" i="15"/>
  <c r="B10" i="15"/>
  <c r="B58" i="15" s="1"/>
  <c r="R58" i="15" s="1"/>
  <c r="J9" i="15"/>
  <c r="I9" i="15"/>
  <c r="H9" i="15"/>
  <c r="G9" i="15"/>
  <c r="F9" i="15"/>
  <c r="E9" i="15"/>
  <c r="D9" i="15"/>
  <c r="D57" i="15" s="1"/>
  <c r="T57" i="15" s="1"/>
  <c r="C9" i="15"/>
  <c r="C57" i="15" s="1"/>
  <c r="S57" i="15" s="1"/>
  <c r="B9" i="15"/>
  <c r="B57" i="15" s="1"/>
  <c r="R57" i="15" s="1"/>
  <c r="J8" i="15"/>
  <c r="I8" i="15"/>
  <c r="H8" i="15"/>
  <c r="G8" i="15"/>
  <c r="F8" i="15"/>
  <c r="E8" i="15"/>
  <c r="D8" i="15"/>
  <c r="D56" i="15" s="1"/>
  <c r="T56" i="15" s="1"/>
  <c r="C8" i="15"/>
  <c r="C56" i="15" s="1"/>
  <c r="S56" i="15" s="1"/>
  <c r="B8" i="15"/>
  <c r="J7" i="15"/>
  <c r="I7" i="15"/>
  <c r="H7" i="15"/>
  <c r="G7" i="15"/>
  <c r="F7" i="15"/>
  <c r="E7" i="15"/>
  <c r="D7" i="15"/>
  <c r="D55" i="15" s="1"/>
  <c r="T55" i="15" s="1"/>
  <c r="C7" i="15"/>
  <c r="B7" i="15"/>
  <c r="J6" i="15"/>
  <c r="I6" i="15"/>
  <c r="H6" i="15"/>
  <c r="G6" i="15"/>
  <c r="F6" i="15"/>
  <c r="E6" i="15"/>
  <c r="D6" i="15"/>
  <c r="D54" i="15" s="1"/>
  <c r="T54" i="15" s="1"/>
  <c r="C6" i="15"/>
  <c r="C54" i="15" s="1"/>
  <c r="S54" i="15" s="1"/>
  <c r="B6" i="15"/>
  <c r="B54" i="15" s="1"/>
  <c r="R54" i="15" s="1"/>
  <c r="J5" i="15"/>
  <c r="I5" i="15"/>
  <c r="H5" i="15"/>
  <c r="G5" i="15"/>
  <c r="F5" i="15"/>
  <c r="E5" i="15"/>
  <c r="D5" i="15"/>
  <c r="D53" i="15" s="1"/>
  <c r="T53" i="15" s="1"/>
  <c r="C5" i="15"/>
  <c r="C53" i="15" s="1"/>
  <c r="S53" i="15" s="1"/>
  <c r="B5" i="15"/>
  <c r="J4" i="15"/>
  <c r="I4" i="15"/>
  <c r="H4" i="15"/>
  <c r="G4" i="15"/>
  <c r="F4" i="15"/>
  <c r="E4" i="15"/>
  <c r="D4" i="15"/>
  <c r="D52" i="15" s="1"/>
  <c r="T52" i="15" s="1"/>
  <c r="C4" i="15"/>
  <c r="B4" i="15"/>
  <c r="B52" i="15" s="1"/>
  <c r="R52" i="15" s="1"/>
  <c r="B63" i="14"/>
  <c r="R63" i="14" s="1"/>
  <c r="B62" i="14"/>
  <c r="R62" i="14" s="1"/>
  <c r="B61" i="14"/>
  <c r="R61" i="14" s="1"/>
  <c r="B60" i="14"/>
  <c r="R60" i="14" s="1"/>
  <c r="B59" i="14"/>
  <c r="R59" i="14" s="1"/>
  <c r="B58" i="14"/>
  <c r="R58" i="14" s="1"/>
  <c r="B57" i="14"/>
  <c r="R57" i="14" s="1"/>
  <c r="B56" i="14"/>
  <c r="R56" i="14" s="1"/>
  <c r="B55" i="14"/>
  <c r="R55" i="14" s="1"/>
  <c r="B54" i="14"/>
  <c r="R54" i="14" s="1"/>
  <c r="B53" i="14"/>
  <c r="R53" i="14" s="1"/>
  <c r="B52" i="14"/>
  <c r="R52" i="14" s="1"/>
  <c r="C21" i="14"/>
  <c r="C58" i="14" s="1"/>
  <c r="S58" i="14" s="1"/>
  <c r="D57" i="16" l="1"/>
  <c r="T57" i="16" s="1"/>
  <c r="D61" i="15"/>
  <c r="T61" i="15" s="1"/>
  <c r="D63" i="15"/>
  <c r="T63" i="15" s="1"/>
  <c r="B55" i="15"/>
  <c r="R55" i="15" s="1"/>
  <c r="G58" i="16"/>
  <c r="W58" i="16" s="1"/>
  <c r="G54" i="16"/>
  <c r="W54" i="16" s="1"/>
  <c r="H61" i="16"/>
  <c r="X61" i="16" s="1"/>
  <c r="G62" i="16"/>
  <c r="W62" i="16" s="1"/>
  <c r="H53" i="16"/>
  <c r="X53" i="16" s="1"/>
  <c r="D59" i="15"/>
  <c r="T59" i="15" s="1"/>
  <c r="B62" i="15"/>
  <c r="R62" i="15" s="1"/>
  <c r="C62" i="15"/>
  <c r="S62" i="15" s="1"/>
  <c r="C54" i="14"/>
  <c r="S54" i="14" s="1"/>
  <c r="B56" i="15"/>
  <c r="R56" i="15" s="1"/>
  <c r="B63" i="15"/>
  <c r="R63" i="15" s="1"/>
  <c r="E63" i="15"/>
  <c r="U63" i="15" s="1"/>
  <c r="F55" i="16"/>
  <c r="V55" i="16" s="1"/>
  <c r="C58" i="16"/>
  <c r="S58" i="16" s="1"/>
  <c r="F63" i="16"/>
  <c r="V63" i="16" s="1"/>
  <c r="J58" i="16"/>
  <c r="Z58" i="16" s="1"/>
  <c r="C62" i="14"/>
  <c r="S62" i="14" s="1"/>
  <c r="E55" i="15"/>
  <c r="U55" i="15" s="1"/>
  <c r="E56" i="15"/>
  <c r="U56" i="15" s="1"/>
  <c r="C58" i="15"/>
  <c r="S58" i="15" s="1"/>
  <c r="B59" i="15"/>
  <c r="R59" i="15" s="1"/>
  <c r="C52" i="15"/>
  <c r="S52" i="15" s="1"/>
  <c r="B53" i="15"/>
  <c r="R53" i="15" s="1"/>
  <c r="C60" i="15"/>
  <c r="S60" i="15" s="1"/>
  <c r="B61" i="15"/>
  <c r="R61" i="15" s="1"/>
  <c r="C61" i="15"/>
  <c r="S61" i="15" s="1"/>
  <c r="F59" i="16"/>
  <c r="V59" i="16" s="1"/>
  <c r="C62" i="16"/>
  <c r="S62" i="16" s="1"/>
  <c r="B63" i="16"/>
  <c r="R63" i="16" s="1"/>
  <c r="H60" i="16"/>
  <c r="X60" i="16" s="1"/>
  <c r="E59" i="15"/>
  <c r="U59" i="15" s="1"/>
  <c r="E60" i="15"/>
  <c r="U60" i="15" s="1"/>
  <c r="E52" i="15"/>
  <c r="U52" i="15" s="1"/>
  <c r="F21" i="15"/>
  <c r="F63" i="15" s="1"/>
  <c r="V63" i="15" s="1"/>
  <c r="E54" i="15"/>
  <c r="U54" i="15" s="1"/>
  <c r="E62" i="15"/>
  <c r="U62" i="15" s="1"/>
  <c r="J55" i="16"/>
  <c r="Z55" i="16" s="1"/>
  <c r="I60" i="16"/>
  <c r="Y60" i="16" s="1"/>
  <c r="G53" i="16"/>
  <c r="W53" i="16" s="1"/>
  <c r="C61" i="14"/>
  <c r="S61" i="14" s="1"/>
  <c r="C57" i="14"/>
  <c r="S57" i="14" s="1"/>
  <c r="C53" i="14"/>
  <c r="S53" i="14" s="1"/>
  <c r="C60" i="14"/>
  <c r="S60" i="14" s="1"/>
  <c r="C56" i="14"/>
  <c r="S56" i="14" s="1"/>
  <c r="C52" i="14"/>
  <c r="S52" i="14" s="1"/>
  <c r="D21" i="14"/>
  <c r="C55" i="14"/>
  <c r="S55" i="14" s="1"/>
  <c r="C59" i="14"/>
  <c r="S59" i="14" s="1"/>
  <c r="C63" i="14"/>
  <c r="S63" i="14" s="1"/>
  <c r="F57" i="15"/>
  <c r="V57" i="15" s="1"/>
  <c r="E58" i="15"/>
  <c r="U58" i="15" s="1"/>
  <c r="I56" i="16"/>
  <c r="Y56" i="16" s="1"/>
  <c r="J63" i="16"/>
  <c r="Z63" i="16" s="1"/>
  <c r="C57" i="16"/>
  <c r="S57" i="16" s="1"/>
  <c r="F52" i="15"/>
  <c r="V52" i="15" s="1"/>
  <c r="E53" i="15"/>
  <c r="U53" i="15" s="1"/>
  <c r="C55" i="15"/>
  <c r="S55" i="15" s="1"/>
  <c r="F56" i="15"/>
  <c r="V56" i="15" s="1"/>
  <c r="E57" i="15"/>
  <c r="U57" i="15" s="1"/>
  <c r="C59" i="15"/>
  <c r="S59" i="15" s="1"/>
  <c r="F60" i="15"/>
  <c r="V60" i="15" s="1"/>
  <c r="E61" i="15"/>
  <c r="U61" i="15" s="1"/>
  <c r="C63" i="15"/>
  <c r="S63" i="15" s="1"/>
  <c r="H52" i="16"/>
  <c r="X52" i="16" s="1"/>
  <c r="F54" i="16"/>
  <c r="V54" i="16" s="1"/>
  <c r="D56" i="16"/>
  <c r="T56" i="16" s="1"/>
  <c r="B58" i="16"/>
  <c r="R58" i="16" s="1"/>
  <c r="I59" i="16"/>
  <c r="Y59" i="16" s="1"/>
  <c r="G61" i="16"/>
  <c r="W61" i="16" s="1"/>
  <c r="E63" i="16"/>
  <c r="U63" i="16" s="1"/>
  <c r="E55" i="16"/>
  <c r="U55" i="16" s="1"/>
  <c r="F62" i="16"/>
  <c r="V62" i="16" s="1"/>
  <c r="D52" i="16"/>
  <c r="T52" i="16" s="1"/>
  <c r="C53" i="16"/>
  <c r="S53" i="16" s="1"/>
  <c r="B54" i="16"/>
  <c r="R54" i="16" s="1"/>
  <c r="J54" i="16"/>
  <c r="Z54" i="16" s="1"/>
  <c r="I55" i="16"/>
  <c r="Y55" i="16" s="1"/>
  <c r="H56" i="16"/>
  <c r="X56" i="16" s="1"/>
  <c r="G57" i="16"/>
  <c r="W57" i="16" s="1"/>
  <c r="F58" i="16"/>
  <c r="V58" i="16" s="1"/>
  <c r="E59" i="16"/>
  <c r="U59" i="16" s="1"/>
  <c r="D60" i="16"/>
  <c r="T60" i="16" s="1"/>
  <c r="C61" i="16"/>
  <c r="S61" i="16" s="1"/>
  <c r="B62" i="16"/>
  <c r="R62" i="16" s="1"/>
  <c r="J62" i="16"/>
  <c r="Z62" i="16" s="1"/>
  <c r="I63" i="16"/>
  <c r="Y63" i="16" s="1"/>
  <c r="B52" i="16"/>
  <c r="R52" i="16" s="1"/>
  <c r="F52" i="16"/>
  <c r="V52" i="16" s="1"/>
  <c r="J52" i="16"/>
  <c r="Z52" i="16" s="1"/>
  <c r="E53" i="16"/>
  <c r="U53" i="16" s="1"/>
  <c r="I53" i="16"/>
  <c r="Y53" i="16" s="1"/>
  <c r="D54" i="16"/>
  <c r="T54" i="16" s="1"/>
  <c r="H54" i="16"/>
  <c r="X54" i="16" s="1"/>
  <c r="C55" i="16"/>
  <c r="S55" i="16" s="1"/>
  <c r="G55" i="16"/>
  <c r="W55" i="16" s="1"/>
  <c r="B56" i="16"/>
  <c r="R56" i="16" s="1"/>
  <c r="F56" i="16"/>
  <c r="V56" i="16" s="1"/>
  <c r="J56" i="16"/>
  <c r="Z56" i="16" s="1"/>
  <c r="E57" i="16"/>
  <c r="U57" i="16" s="1"/>
  <c r="I57" i="16"/>
  <c r="Y57" i="16" s="1"/>
  <c r="D58" i="16"/>
  <c r="T58" i="16" s="1"/>
  <c r="H58" i="16"/>
  <c r="X58" i="16" s="1"/>
  <c r="C59" i="16"/>
  <c r="S59" i="16" s="1"/>
  <c r="G59" i="16"/>
  <c r="W59" i="16" s="1"/>
  <c r="B60" i="16"/>
  <c r="R60" i="16" s="1"/>
  <c r="F60" i="16"/>
  <c r="V60" i="16" s="1"/>
  <c r="J60" i="16"/>
  <c r="Z60" i="16" s="1"/>
  <c r="E61" i="16"/>
  <c r="U61" i="16" s="1"/>
  <c r="I61" i="16"/>
  <c r="Y61" i="16" s="1"/>
  <c r="D62" i="16"/>
  <c r="T62" i="16" s="1"/>
  <c r="H62" i="16"/>
  <c r="X62" i="16" s="1"/>
  <c r="C63" i="16"/>
  <c r="S63" i="16" s="1"/>
  <c r="G63" i="16"/>
  <c r="W63" i="16" s="1"/>
  <c r="C52" i="16"/>
  <c r="S52" i="16" s="1"/>
  <c r="G52" i="16"/>
  <c r="W52" i="16" s="1"/>
  <c r="B53" i="16"/>
  <c r="R53" i="16" s="1"/>
  <c r="F53" i="16"/>
  <c r="V53" i="16" s="1"/>
  <c r="J53" i="16"/>
  <c r="Z53" i="16" s="1"/>
  <c r="E54" i="16"/>
  <c r="U54" i="16" s="1"/>
  <c r="I54" i="16"/>
  <c r="Y54" i="16" s="1"/>
  <c r="D55" i="16"/>
  <c r="T55" i="16" s="1"/>
  <c r="H55" i="16"/>
  <c r="X55" i="16" s="1"/>
  <c r="C56" i="16"/>
  <c r="S56" i="16" s="1"/>
  <c r="G56" i="16"/>
  <c r="B57" i="16"/>
  <c r="R57" i="16" s="1"/>
  <c r="F57" i="16"/>
  <c r="V57" i="16" s="1"/>
  <c r="J57" i="16"/>
  <c r="Z57" i="16" s="1"/>
  <c r="E58" i="16"/>
  <c r="U58" i="16" s="1"/>
  <c r="I58" i="16"/>
  <c r="Y58" i="16" s="1"/>
  <c r="D59" i="16"/>
  <c r="T59" i="16" s="1"/>
  <c r="H59" i="16"/>
  <c r="X59" i="16" s="1"/>
  <c r="C60" i="16"/>
  <c r="S60" i="16" s="1"/>
  <c r="G60" i="16"/>
  <c r="W60" i="16" s="1"/>
  <c r="B61" i="16"/>
  <c r="R61" i="16" s="1"/>
  <c r="F61" i="16"/>
  <c r="V61" i="16" s="1"/>
  <c r="J61" i="16"/>
  <c r="Z61" i="16" s="1"/>
  <c r="E62" i="16"/>
  <c r="U62" i="16" s="1"/>
  <c r="I62" i="16"/>
  <c r="Y62" i="16" s="1"/>
  <c r="D63" i="16"/>
  <c r="T63" i="16" s="1"/>
  <c r="H63" i="16"/>
  <c r="X63" i="16" s="1"/>
  <c r="E13" i="13"/>
  <c r="E11" i="13"/>
  <c r="E10" i="13"/>
  <c r="M8" i="13"/>
  <c r="E13" i="12"/>
  <c r="E11" i="12"/>
  <c r="E10" i="12"/>
  <c r="M8" i="12"/>
  <c r="E13" i="11"/>
  <c r="E11" i="11"/>
  <c r="E10" i="11"/>
  <c r="M8" i="11"/>
  <c r="N30" i="15" l="1"/>
  <c r="N27" i="15"/>
  <c r="N29" i="15"/>
  <c r="N35" i="15"/>
  <c r="N31" i="15"/>
  <c r="N28" i="15"/>
  <c r="N34" i="15"/>
  <c r="N26" i="15"/>
  <c r="N32" i="15"/>
  <c r="N33" i="15"/>
  <c r="N25" i="15"/>
  <c r="N24" i="15"/>
  <c r="V49" i="15"/>
  <c r="V77" i="15" s="1"/>
  <c r="W48" i="15"/>
  <c r="X47" i="15"/>
  <c r="Y46" i="15"/>
  <c r="Z45" i="15"/>
  <c r="R45" i="15"/>
  <c r="R73" i="15" s="1"/>
  <c r="S44" i="15"/>
  <c r="S72" i="15" s="1"/>
  <c r="T43" i="15"/>
  <c r="T71" i="15" s="1"/>
  <c r="U42" i="15"/>
  <c r="U70" i="15" s="1"/>
  <c r="V41" i="15"/>
  <c r="W40" i="15"/>
  <c r="X39" i="15"/>
  <c r="Y38" i="15"/>
  <c r="R48" i="15"/>
  <c r="R76" i="15" s="1"/>
  <c r="T46" i="15"/>
  <c r="T74" i="15" s="1"/>
  <c r="Y41" i="15"/>
  <c r="S39" i="15"/>
  <c r="S67" i="15" s="1"/>
  <c r="X48" i="15"/>
  <c r="Y39" i="15"/>
  <c r="U49" i="15"/>
  <c r="V48" i="15"/>
  <c r="W47" i="15"/>
  <c r="X46" i="15"/>
  <c r="Y45" i="15"/>
  <c r="Z44" i="15"/>
  <c r="R44" i="15"/>
  <c r="S43" i="15"/>
  <c r="S71" i="15" s="1"/>
  <c r="T42" i="15"/>
  <c r="T70" i="15" s="1"/>
  <c r="U41" i="15"/>
  <c r="V40" i="15"/>
  <c r="W39" i="15"/>
  <c r="X38" i="15"/>
  <c r="U45" i="15"/>
  <c r="U73" i="15" s="1"/>
  <c r="T44" i="15"/>
  <c r="T72" i="15" s="1"/>
  <c r="T49" i="15"/>
  <c r="U48" i="15"/>
  <c r="U76" i="15" s="1"/>
  <c r="V47" i="15"/>
  <c r="W46" i="15"/>
  <c r="X45" i="15"/>
  <c r="Y44" i="15"/>
  <c r="Z43" i="15"/>
  <c r="R43" i="15"/>
  <c r="S42" i="15"/>
  <c r="S70" i="15" s="1"/>
  <c r="T41" i="15"/>
  <c r="T69" i="15" s="1"/>
  <c r="U40" i="15"/>
  <c r="V39" i="15"/>
  <c r="W38" i="15"/>
  <c r="W66" i="15" s="1"/>
  <c r="V44" i="15"/>
  <c r="U43" i="15"/>
  <c r="U71" i="15" s="1"/>
  <c r="S49" i="15"/>
  <c r="S77" i="15" s="1"/>
  <c r="T48" i="15"/>
  <c r="T76" i="15" s="1"/>
  <c r="U47" i="15"/>
  <c r="U75" i="15" s="1"/>
  <c r="V46" i="15"/>
  <c r="W45" i="15"/>
  <c r="X44" i="15"/>
  <c r="Y43" i="15"/>
  <c r="Z42" i="15"/>
  <c r="R42" i="15"/>
  <c r="R70" i="15" s="1"/>
  <c r="S41" i="15"/>
  <c r="S69" i="15" s="1"/>
  <c r="T40" i="15"/>
  <c r="T68" i="15" s="1"/>
  <c r="U39" i="15"/>
  <c r="U67" i="15" s="1"/>
  <c r="V38" i="15"/>
  <c r="V66" i="15" s="1"/>
  <c r="Y49" i="15"/>
  <c r="W43" i="15"/>
  <c r="R40" i="15"/>
  <c r="R46" i="15"/>
  <c r="R38" i="15"/>
  <c r="Z49" i="15"/>
  <c r="R49" i="15"/>
  <c r="S48" i="15"/>
  <c r="S76" i="15" s="1"/>
  <c r="T47" i="15"/>
  <c r="T75" i="15" s="1"/>
  <c r="U46" i="15"/>
  <c r="U74" i="15" s="1"/>
  <c r="V45" i="15"/>
  <c r="W44" i="15"/>
  <c r="W72" i="15" s="1"/>
  <c r="X43" i="15"/>
  <c r="Y42" i="15"/>
  <c r="Z41" i="15"/>
  <c r="R41" i="15"/>
  <c r="S40" i="15"/>
  <c r="S68" i="15" s="1"/>
  <c r="T39" i="15"/>
  <c r="T67" i="15" s="1"/>
  <c r="U38" i="15"/>
  <c r="U66" i="15" s="1"/>
  <c r="Z48" i="15"/>
  <c r="S47" i="15"/>
  <c r="X42" i="15"/>
  <c r="Z40" i="15"/>
  <c r="T38" i="15"/>
  <c r="T66" i="15" s="1"/>
  <c r="Z46" i="15"/>
  <c r="Z38" i="15"/>
  <c r="X49" i="15"/>
  <c r="Y48" i="15"/>
  <c r="Z47" i="15"/>
  <c r="R47" i="15"/>
  <c r="S46" i="15"/>
  <c r="S74" i="15" s="1"/>
  <c r="T45" i="15"/>
  <c r="T73" i="15" s="1"/>
  <c r="U44" i="15"/>
  <c r="U72" i="15" s="1"/>
  <c r="V43" i="15"/>
  <c r="W42" i="15"/>
  <c r="X41" i="15"/>
  <c r="Y40" i="15"/>
  <c r="Z39" i="15"/>
  <c r="R39" i="15"/>
  <c r="S38" i="15"/>
  <c r="S66" i="15" s="1"/>
  <c r="W49" i="15"/>
  <c r="Y47" i="15"/>
  <c r="S45" i="15"/>
  <c r="S73" i="15" s="1"/>
  <c r="V42" i="15"/>
  <c r="V70" i="15" s="1"/>
  <c r="W41" i="15"/>
  <c r="X40" i="15"/>
  <c r="R38" i="14"/>
  <c r="Z49" i="14"/>
  <c r="R49" i="14"/>
  <c r="S48" i="14"/>
  <c r="S76" i="14" s="1"/>
  <c r="T47" i="14"/>
  <c r="U46" i="14"/>
  <c r="V45" i="14"/>
  <c r="W44" i="14"/>
  <c r="X43" i="14"/>
  <c r="Y42" i="14"/>
  <c r="Z41" i="14"/>
  <c r="R41" i="14"/>
  <c r="S40" i="14"/>
  <c r="S68" i="14" s="1"/>
  <c r="T39" i="14"/>
  <c r="U38" i="14"/>
  <c r="U66" i="14" s="1"/>
  <c r="N30" i="14"/>
  <c r="K18" i="11" s="1"/>
  <c r="X46" i="14"/>
  <c r="R44" i="14"/>
  <c r="X38" i="14"/>
  <c r="W45" i="14"/>
  <c r="U39" i="14"/>
  <c r="Y49" i="14"/>
  <c r="Z48" i="14"/>
  <c r="R48" i="14"/>
  <c r="S47" i="14"/>
  <c r="S75" i="14" s="1"/>
  <c r="T46" i="14"/>
  <c r="U45" i="14"/>
  <c r="V44" i="14"/>
  <c r="W43" i="14"/>
  <c r="X42" i="14"/>
  <c r="X70" i="14" s="1"/>
  <c r="Y41" i="14"/>
  <c r="Z40" i="14"/>
  <c r="R40" i="14"/>
  <c r="S39" i="14"/>
  <c r="S67" i="14" s="1"/>
  <c r="T38" i="14"/>
  <c r="N29" i="14"/>
  <c r="J18" i="11" s="1"/>
  <c r="U49" i="14"/>
  <c r="T42" i="14"/>
  <c r="N25" i="14"/>
  <c r="F18" i="11" s="1"/>
  <c r="U47" i="14"/>
  <c r="Z42" i="14"/>
  <c r="V38" i="14"/>
  <c r="X49" i="14"/>
  <c r="Y48" i="14"/>
  <c r="Z47" i="14"/>
  <c r="R47" i="14"/>
  <c r="S46" i="14"/>
  <c r="S74" i="14" s="1"/>
  <c r="T45" i="14"/>
  <c r="U44" i="14"/>
  <c r="V43" i="14"/>
  <c r="W42" i="14"/>
  <c r="X41" i="14"/>
  <c r="Y40" i="14"/>
  <c r="Z39" i="14"/>
  <c r="R39" i="14"/>
  <c r="S38" i="14"/>
  <c r="N28" i="14"/>
  <c r="I18" i="11" s="1"/>
  <c r="V48" i="14"/>
  <c r="U41" i="14"/>
  <c r="T48" i="14"/>
  <c r="R42" i="14"/>
  <c r="W49" i="14"/>
  <c r="X48" i="14"/>
  <c r="Y47" i="14"/>
  <c r="Z46" i="14"/>
  <c r="R46" i="14"/>
  <c r="S45" i="14"/>
  <c r="S73" i="14" s="1"/>
  <c r="T44" i="14"/>
  <c r="U43" i="14"/>
  <c r="U71" i="14" s="1"/>
  <c r="V42" i="14"/>
  <c r="W41" i="14"/>
  <c r="X40" i="14"/>
  <c r="Y39" i="14"/>
  <c r="Z38" i="14"/>
  <c r="N35" i="14"/>
  <c r="P18" i="11" s="1"/>
  <c r="N27" i="14"/>
  <c r="H18" i="11" s="1"/>
  <c r="W47" i="14"/>
  <c r="Z44" i="14"/>
  <c r="W39" i="14"/>
  <c r="X44" i="14"/>
  <c r="T40" i="14"/>
  <c r="V49" i="14"/>
  <c r="W48" i="14"/>
  <c r="X47" i="14"/>
  <c r="Y46" i="14"/>
  <c r="Z45" i="14"/>
  <c r="R45" i="14"/>
  <c r="S44" i="14"/>
  <c r="S72" i="14" s="1"/>
  <c r="T43" i="14"/>
  <c r="U42" i="14"/>
  <c r="V41" i="14"/>
  <c r="W40" i="14"/>
  <c r="X39" i="14"/>
  <c r="Y38" i="14"/>
  <c r="N34" i="14"/>
  <c r="O18" i="11" s="1"/>
  <c r="N26" i="14"/>
  <c r="G18" i="11" s="1"/>
  <c r="Y45" i="14"/>
  <c r="S43" i="14"/>
  <c r="S71" i="14" s="1"/>
  <c r="V40" i="14"/>
  <c r="N33" i="14"/>
  <c r="N18" i="11" s="1"/>
  <c r="Y43" i="14"/>
  <c r="N31" i="14"/>
  <c r="L18" i="11" s="1"/>
  <c r="T49" i="14"/>
  <c r="U48" i="14"/>
  <c r="V47" i="14"/>
  <c r="W46" i="14"/>
  <c r="X45" i="14"/>
  <c r="Y44" i="14"/>
  <c r="Z43" i="14"/>
  <c r="R43" i="14"/>
  <c r="S42" i="14"/>
  <c r="S70" i="14" s="1"/>
  <c r="T41" i="14"/>
  <c r="U40" i="14"/>
  <c r="V39" i="14"/>
  <c r="W38" i="14"/>
  <c r="N32" i="14"/>
  <c r="M18" i="11" s="1"/>
  <c r="N24" i="14"/>
  <c r="E18" i="11" s="1"/>
  <c r="S49" i="14"/>
  <c r="S77" i="14" s="1"/>
  <c r="V46" i="14"/>
  <c r="S41" i="14"/>
  <c r="V74" i="15"/>
  <c r="S66" i="14"/>
  <c r="R77" i="15"/>
  <c r="S69" i="14"/>
  <c r="R67" i="15"/>
  <c r="T77" i="15"/>
  <c r="N34" i="16"/>
  <c r="N26" i="16"/>
  <c r="N27" i="16"/>
  <c r="N33" i="16"/>
  <c r="N25" i="16"/>
  <c r="N32" i="16"/>
  <c r="N24" i="16"/>
  <c r="N31" i="16"/>
  <c r="N30" i="16"/>
  <c r="N35" i="16"/>
  <c r="N29" i="16"/>
  <c r="N28" i="16"/>
  <c r="Z49" i="16"/>
  <c r="R49" i="16"/>
  <c r="R77" i="16" s="1"/>
  <c r="S48" i="16"/>
  <c r="T47" i="16"/>
  <c r="T75" i="16" s="1"/>
  <c r="U46" i="16"/>
  <c r="U74" i="16" s="1"/>
  <c r="V45" i="16"/>
  <c r="V73" i="16" s="1"/>
  <c r="W44" i="16"/>
  <c r="W72" i="16" s="1"/>
  <c r="X43" i="16"/>
  <c r="X71" i="16" s="1"/>
  <c r="Y42" i="16"/>
  <c r="Y70" i="16" s="1"/>
  <c r="Z41" i="16"/>
  <c r="Z69" i="16" s="1"/>
  <c r="R41" i="16"/>
  <c r="S40" i="16"/>
  <c r="S68" i="16" s="1"/>
  <c r="T39" i="16"/>
  <c r="T67" i="16" s="1"/>
  <c r="U38" i="16"/>
  <c r="U66" i="16" s="1"/>
  <c r="Y45" i="16"/>
  <c r="U41" i="16"/>
  <c r="U69" i="16" s="1"/>
  <c r="Y49" i="16"/>
  <c r="Y77" i="16" s="1"/>
  <c r="Z48" i="16"/>
  <c r="Z76" i="16" s="1"/>
  <c r="R48" i="16"/>
  <c r="S47" i="16"/>
  <c r="S75" i="16" s="1"/>
  <c r="T46" i="16"/>
  <c r="T74" i="16" s="1"/>
  <c r="U45" i="16"/>
  <c r="U73" i="16" s="1"/>
  <c r="V44" i="16"/>
  <c r="V72" i="16" s="1"/>
  <c r="W43" i="16"/>
  <c r="W71" i="16" s="1"/>
  <c r="X42" i="16"/>
  <c r="X70" i="16" s="1"/>
  <c r="Y41" i="16"/>
  <c r="Y69" i="16" s="1"/>
  <c r="Z40" i="16"/>
  <c r="Z68" i="16" s="1"/>
  <c r="R40" i="16"/>
  <c r="R68" i="16" s="1"/>
  <c r="S39" i="16"/>
  <c r="S67" i="16" s="1"/>
  <c r="T38" i="16"/>
  <c r="T66" i="16" s="1"/>
  <c r="V48" i="16"/>
  <c r="V76" i="16" s="1"/>
  <c r="X38" i="16"/>
  <c r="X66" i="16" s="1"/>
  <c r="X49" i="16"/>
  <c r="X77" i="16" s="1"/>
  <c r="Y48" i="16"/>
  <c r="Y76" i="16" s="1"/>
  <c r="Z47" i="16"/>
  <c r="Z75" i="16" s="1"/>
  <c r="R47" i="16"/>
  <c r="R75" i="16" s="1"/>
  <c r="S46" i="16"/>
  <c r="S74" i="16" s="1"/>
  <c r="T45" i="16"/>
  <c r="T73" i="16" s="1"/>
  <c r="U44" i="16"/>
  <c r="U72" i="16" s="1"/>
  <c r="V43" i="16"/>
  <c r="V71" i="16" s="1"/>
  <c r="W42" i="16"/>
  <c r="W70" i="16" s="1"/>
  <c r="X41" i="16"/>
  <c r="X69" i="16" s="1"/>
  <c r="Y40" i="16"/>
  <c r="Y68" i="16" s="1"/>
  <c r="Z39" i="16"/>
  <c r="Z67" i="16" s="1"/>
  <c r="R39" i="16"/>
  <c r="S38" i="16"/>
  <c r="S66" i="16" s="1"/>
  <c r="X46" i="16"/>
  <c r="X74" i="16" s="1"/>
  <c r="W39" i="16"/>
  <c r="W67" i="16" s="1"/>
  <c r="W49" i="16"/>
  <c r="W77" i="16" s="1"/>
  <c r="X48" i="16"/>
  <c r="X76" i="16" s="1"/>
  <c r="Y47" i="16"/>
  <c r="Y75" i="16" s="1"/>
  <c r="Z46" i="16"/>
  <c r="Z74" i="16" s="1"/>
  <c r="R46" i="16"/>
  <c r="S45" i="16"/>
  <c r="S73" i="16" s="1"/>
  <c r="T44" i="16"/>
  <c r="T72" i="16" s="1"/>
  <c r="U43" i="16"/>
  <c r="U71" i="16" s="1"/>
  <c r="V42" i="16"/>
  <c r="V70" i="16" s="1"/>
  <c r="W41" i="16"/>
  <c r="W69" i="16" s="1"/>
  <c r="X40" i="16"/>
  <c r="X68" i="16" s="1"/>
  <c r="Y39" i="16"/>
  <c r="Y67" i="16" s="1"/>
  <c r="Z38" i="16"/>
  <c r="Z66" i="16" s="1"/>
  <c r="R38" i="16"/>
  <c r="R66" i="16" s="1"/>
  <c r="W47" i="16"/>
  <c r="W75" i="16" s="1"/>
  <c r="V49" i="16"/>
  <c r="V77" i="16" s="1"/>
  <c r="W48" i="16"/>
  <c r="W76" i="16" s="1"/>
  <c r="X47" i="16"/>
  <c r="X75" i="16" s="1"/>
  <c r="Y46" i="16"/>
  <c r="Y74" i="16" s="1"/>
  <c r="Z45" i="16"/>
  <c r="Z73" i="16" s="1"/>
  <c r="R45" i="16"/>
  <c r="S44" i="16"/>
  <c r="S72" i="16" s="1"/>
  <c r="T43" i="16"/>
  <c r="T71" i="16" s="1"/>
  <c r="U42" i="16"/>
  <c r="U70" i="16" s="1"/>
  <c r="V41" i="16"/>
  <c r="V69" i="16" s="1"/>
  <c r="W40" i="16"/>
  <c r="W68" i="16" s="1"/>
  <c r="X39" i="16"/>
  <c r="X67" i="16" s="1"/>
  <c r="Y38" i="16"/>
  <c r="Y66" i="16" s="1"/>
  <c r="U49" i="16"/>
  <c r="U77" i="16" s="1"/>
  <c r="Z44" i="16"/>
  <c r="Z72" i="16" s="1"/>
  <c r="R44" i="16"/>
  <c r="S43" i="16"/>
  <c r="S71" i="16" s="1"/>
  <c r="T42" i="16"/>
  <c r="T70" i="16" s="1"/>
  <c r="V40" i="16"/>
  <c r="V68" i="16" s="1"/>
  <c r="T49" i="16"/>
  <c r="U48" i="16"/>
  <c r="U76" i="16" s="1"/>
  <c r="V47" i="16"/>
  <c r="V75" i="16" s="1"/>
  <c r="W46" i="16"/>
  <c r="W74" i="16" s="1"/>
  <c r="X45" i="16"/>
  <c r="X73" i="16" s="1"/>
  <c r="Y44" i="16"/>
  <c r="Y72" i="16" s="1"/>
  <c r="Z43" i="16"/>
  <c r="Z71" i="16" s="1"/>
  <c r="R43" i="16"/>
  <c r="R71" i="16" s="1"/>
  <c r="S42" i="16"/>
  <c r="S70" i="16" s="1"/>
  <c r="T41" i="16"/>
  <c r="T69" i="16" s="1"/>
  <c r="U40" i="16"/>
  <c r="U68" i="16" s="1"/>
  <c r="V39" i="16"/>
  <c r="V67" i="16" s="1"/>
  <c r="W38" i="16"/>
  <c r="W66" i="16" s="1"/>
  <c r="S49" i="16"/>
  <c r="S77" i="16" s="1"/>
  <c r="T48" i="16"/>
  <c r="T76" i="16" s="1"/>
  <c r="U47" i="16"/>
  <c r="U75" i="16" s="1"/>
  <c r="V46" i="16"/>
  <c r="V74" i="16" s="1"/>
  <c r="W45" i="16"/>
  <c r="W73" i="16" s="1"/>
  <c r="X44" i="16"/>
  <c r="X72" i="16" s="1"/>
  <c r="Y43" i="16"/>
  <c r="Z42" i="16"/>
  <c r="Z70" i="16" s="1"/>
  <c r="R42" i="16"/>
  <c r="S41" i="16"/>
  <c r="S69" i="16" s="1"/>
  <c r="T40" i="16"/>
  <c r="T68" i="16" s="1"/>
  <c r="U39" i="16"/>
  <c r="U67" i="16" s="1"/>
  <c r="V38" i="16"/>
  <c r="V66" i="16" s="1"/>
  <c r="Z77" i="16"/>
  <c r="Y71" i="16"/>
  <c r="R76" i="16"/>
  <c r="Y73" i="16"/>
  <c r="S76" i="16"/>
  <c r="U77" i="15"/>
  <c r="R72" i="16"/>
  <c r="T77" i="16"/>
  <c r="U68" i="15"/>
  <c r="V71" i="15"/>
  <c r="S75" i="15"/>
  <c r="U69" i="15"/>
  <c r="J49" i="14"/>
  <c r="B49" i="14"/>
  <c r="C48" i="14"/>
  <c r="C76" i="14" s="1"/>
  <c r="D47" i="14"/>
  <c r="E46" i="14"/>
  <c r="F45" i="14"/>
  <c r="G44" i="14"/>
  <c r="H43" i="14"/>
  <c r="I42" i="14"/>
  <c r="J41" i="14"/>
  <c r="B41" i="14"/>
  <c r="B69" i="14" s="1"/>
  <c r="C40" i="14"/>
  <c r="C68" i="14" s="1"/>
  <c r="D39" i="14"/>
  <c r="E38" i="14"/>
  <c r="I49" i="14"/>
  <c r="J48" i="14"/>
  <c r="B48" i="14"/>
  <c r="C47" i="14"/>
  <c r="D46" i="14"/>
  <c r="E45" i="14"/>
  <c r="F44" i="14"/>
  <c r="G43" i="14"/>
  <c r="H42" i="14"/>
  <c r="I41" i="14"/>
  <c r="J40" i="14"/>
  <c r="B40" i="14"/>
  <c r="C39" i="14"/>
  <c r="C67" i="14" s="1"/>
  <c r="D38" i="14"/>
  <c r="H49" i="14"/>
  <c r="I48" i="14"/>
  <c r="J47" i="14"/>
  <c r="B47" i="14"/>
  <c r="C46" i="14"/>
  <c r="C74" i="14" s="1"/>
  <c r="D45" i="14"/>
  <c r="E44" i="14"/>
  <c r="F43" i="14"/>
  <c r="G42" i="14"/>
  <c r="H41" i="14"/>
  <c r="I40" i="14"/>
  <c r="J39" i="14"/>
  <c r="B39" i="14"/>
  <c r="C38" i="14"/>
  <c r="C66" i="14" s="1"/>
  <c r="G49" i="14"/>
  <c r="H48" i="14"/>
  <c r="I47" i="14"/>
  <c r="J46" i="14"/>
  <c r="B46" i="14"/>
  <c r="C45" i="14"/>
  <c r="C73" i="14" s="1"/>
  <c r="D44" i="14"/>
  <c r="E43" i="14"/>
  <c r="F42" i="14"/>
  <c r="G41" i="14"/>
  <c r="H40" i="14"/>
  <c r="I39" i="14"/>
  <c r="J38" i="14"/>
  <c r="B38" i="14"/>
  <c r="F49" i="14"/>
  <c r="G48" i="14"/>
  <c r="H47" i="14"/>
  <c r="I46" i="14"/>
  <c r="J45" i="14"/>
  <c r="B45" i="14"/>
  <c r="C44" i="14"/>
  <c r="C72" i="14" s="1"/>
  <c r="D43" i="14"/>
  <c r="E42" i="14"/>
  <c r="F41" i="14"/>
  <c r="G40" i="14"/>
  <c r="H39" i="14"/>
  <c r="I38" i="14"/>
  <c r="E49" i="14"/>
  <c r="F48" i="14"/>
  <c r="G47" i="14"/>
  <c r="H46" i="14"/>
  <c r="I45" i="14"/>
  <c r="J44" i="14"/>
  <c r="B44" i="14"/>
  <c r="C43" i="14"/>
  <c r="C71" i="14" s="1"/>
  <c r="D42" i="14"/>
  <c r="E41" i="14"/>
  <c r="F40" i="14"/>
  <c r="G39" i="14"/>
  <c r="H38" i="14"/>
  <c r="D49" i="14"/>
  <c r="E48" i="14"/>
  <c r="F47" i="14"/>
  <c r="G46" i="14"/>
  <c r="H45" i="14"/>
  <c r="I44" i="14"/>
  <c r="J43" i="14"/>
  <c r="B43" i="14"/>
  <c r="C42" i="14"/>
  <c r="D41" i="14"/>
  <c r="E40" i="14"/>
  <c r="F39" i="14"/>
  <c r="G38" i="14"/>
  <c r="C49" i="14"/>
  <c r="C77" i="14" s="1"/>
  <c r="D48" i="14"/>
  <c r="E47" i="14"/>
  <c r="F46" i="14"/>
  <c r="G45" i="14"/>
  <c r="H44" i="14"/>
  <c r="I43" i="14"/>
  <c r="J42" i="14"/>
  <c r="B42" i="14"/>
  <c r="C41" i="14"/>
  <c r="C69" i="14" s="1"/>
  <c r="D40" i="14"/>
  <c r="E39" i="14"/>
  <c r="F38" i="14"/>
  <c r="J49" i="16"/>
  <c r="J77" i="16" s="1"/>
  <c r="B49" i="16"/>
  <c r="B77" i="16" s="1"/>
  <c r="C48" i="16"/>
  <c r="C76" i="16" s="1"/>
  <c r="D47" i="16"/>
  <c r="D75" i="16" s="1"/>
  <c r="E46" i="16"/>
  <c r="E74" i="16" s="1"/>
  <c r="F45" i="16"/>
  <c r="F73" i="16" s="1"/>
  <c r="G44" i="16"/>
  <c r="G72" i="16" s="1"/>
  <c r="H43" i="16"/>
  <c r="H71" i="16" s="1"/>
  <c r="I42" i="16"/>
  <c r="I70" i="16" s="1"/>
  <c r="J41" i="16"/>
  <c r="J69" i="16" s="1"/>
  <c r="B41" i="16"/>
  <c r="C40" i="16"/>
  <c r="C68" i="16" s="1"/>
  <c r="D39" i="16"/>
  <c r="D67" i="16" s="1"/>
  <c r="E38" i="16"/>
  <c r="E66" i="16" s="1"/>
  <c r="I49" i="16"/>
  <c r="I77" i="16" s="1"/>
  <c r="J48" i="16"/>
  <c r="J76" i="16" s="1"/>
  <c r="B48" i="16"/>
  <c r="B76" i="16" s="1"/>
  <c r="C47" i="16"/>
  <c r="C75" i="16" s="1"/>
  <c r="D46" i="16"/>
  <c r="D74" i="16" s="1"/>
  <c r="E45" i="16"/>
  <c r="E73" i="16" s="1"/>
  <c r="F44" i="16"/>
  <c r="F72" i="16" s="1"/>
  <c r="G43" i="16"/>
  <c r="G71" i="16" s="1"/>
  <c r="H42" i="16"/>
  <c r="H70" i="16" s="1"/>
  <c r="I41" i="16"/>
  <c r="I69" i="16" s="1"/>
  <c r="J40" i="16"/>
  <c r="J68" i="16" s="1"/>
  <c r="B40" i="16"/>
  <c r="B68" i="16" s="1"/>
  <c r="C39" i="16"/>
  <c r="C67" i="16" s="1"/>
  <c r="D38" i="16"/>
  <c r="D66" i="16" s="1"/>
  <c r="H49" i="16"/>
  <c r="H77" i="16" s="1"/>
  <c r="I48" i="16"/>
  <c r="I76" i="16" s="1"/>
  <c r="J47" i="16"/>
  <c r="J75" i="16" s="1"/>
  <c r="B47" i="16"/>
  <c r="B75" i="16" s="1"/>
  <c r="C46" i="16"/>
  <c r="C74" i="16" s="1"/>
  <c r="D45" i="16"/>
  <c r="D73" i="16" s="1"/>
  <c r="E44" i="16"/>
  <c r="E72" i="16" s="1"/>
  <c r="F43" i="16"/>
  <c r="F71" i="16" s="1"/>
  <c r="G42" i="16"/>
  <c r="G70" i="16" s="1"/>
  <c r="H41" i="16"/>
  <c r="H69" i="16" s="1"/>
  <c r="I40" i="16"/>
  <c r="I68" i="16" s="1"/>
  <c r="J39" i="16"/>
  <c r="J67" i="16" s="1"/>
  <c r="B39" i="16"/>
  <c r="C38" i="16"/>
  <c r="C66" i="16" s="1"/>
  <c r="G49" i="16"/>
  <c r="G77" i="16" s="1"/>
  <c r="H48" i="16"/>
  <c r="H76" i="16" s="1"/>
  <c r="I47" i="16"/>
  <c r="I75" i="16" s="1"/>
  <c r="J46" i="16"/>
  <c r="J74" i="16" s="1"/>
  <c r="B46" i="16"/>
  <c r="B74" i="16" s="1"/>
  <c r="C45" i="16"/>
  <c r="C73" i="16" s="1"/>
  <c r="D44" i="16"/>
  <c r="D72" i="16" s="1"/>
  <c r="E43" i="16"/>
  <c r="E71" i="16" s="1"/>
  <c r="F42" i="16"/>
  <c r="F70" i="16" s="1"/>
  <c r="G41" i="16"/>
  <c r="G69" i="16" s="1"/>
  <c r="H40" i="16"/>
  <c r="H68" i="16" s="1"/>
  <c r="I39" i="16"/>
  <c r="I67" i="16" s="1"/>
  <c r="J38" i="16"/>
  <c r="J66" i="16" s="1"/>
  <c r="B38" i="16"/>
  <c r="B66" i="16" s="1"/>
  <c r="F49" i="16"/>
  <c r="F77" i="16" s="1"/>
  <c r="G48" i="16"/>
  <c r="G76" i="16" s="1"/>
  <c r="H47" i="16"/>
  <c r="H75" i="16" s="1"/>
  <c r="I46" i="16"/>
  <c r="I74" i="16" s="1"/>
  <c r="J45" i="16"/>
  <c r="J73" i="16" s="1"/>
  <c r="B45" i="16"/>
  <c r="C44" i="16"/>
  <c r="C72" i="16" s="1"/>
  <c r="D43" i="16"/>
  <c r="D71" i="16" s="1"/>
  <c r="E42" i="16"/>
  <c r="E70" i="16" s="1"/>
  <c r="F41" i="16"/>
  <c r="F69" i="16" s="1"/>
  <c r="G40" i="16"/>
  <c r="G68" i="16" s="1"/>
  <c r="H39" i="16"/>
  <c r="H67" i="16" s="1"/>
  <c r="I38" i="16"/>
  <c r="I66" i="16" s="1"/>
  <c r="E49" i="16"/>
  <c r="E77" i="16" s="1"/>
  <c r="F48" i="16"/>
  <c r="F76" i="16" s="1"/>
  <c r="G47" i="16"/>
  <c r="G75" i="16" s="1"/>
  <c r="H46" i="16"/>
  <c r="H74" i="16" s="1"/>
  <c r="I45" i="16"/>
  <c r="I73" i="16" s="1"/>
  <c r="J44" i="16"/>
  <c r="J72" i="16" s="1"/>
  <c r="B44" i="16"/>
  <c r="B72" i="16" s="1"/>
  <c r="C43" i="16"/>
  <c r="C71" i="16" s="1"/>
  <c r="D42" i="16"/>
  <c r="D70" i="16" s="1"/>
  <c r="E41" i="16"/>
  <c r="E69" i="16" s="1"/>
  <c r="F40" i="16"/>
  <c r="F68" i="16" s="1"/>
  <c r="G39" i="16"/>
  <c r="G67" i="16" s="1"/>
  <c r="H38" i="16"/>
  <c r="H66" i="16" s="1"/>
  <c r="D49" i="16"/>
  <c r="D77" i="16" s="1"/>
  <c r="E48" i="16"/>
  <c r="E76" i="16" s="1"/>
  <c r="F47" i="16"/>
  <c r="F75" i="16" s="1"/>
  <c r="G46" i="16"/>
  <c r="G74" i="16" s="1"/>
  <c r="H45" i="16"/>
  <c r="H73" i="16" s="1"/>
  <c r="I44" i="16"/>
  <c r="I72" i="16" s="1"/>
  <c r="J43" i="16"/>
  <c r="J71" i="16" s="1"/>
  <c r="B43" i="16"/>
  <c r="B71" i="16" s="1"/>
  <c r="C42" i="16"/>
  <c r="C70" i="16" s="1"/>
  <c r="D41" i="16"/>
  <c r="D69" i="16" s="1"/>
  <c r="E40" i="16"/>
  <c r="E68" i="16" s="1"/>
  <c r="F39" i="16"/>
  <c r="F67" i="16" s="1"/>
  <c r="G38" i="16"/>
  <c r="G66" i="16" s="1"/>
  <c r="C49" i="16"/>
  <c r="C77" i="16" s="1"/>
  <c r="D48" i="16"/>
  <c r="D76" i="16" s="1"/>
  <c r="E47" i="16"/>
  <c r="E75" i="16" s="1"/>
  <c r="F46" i="16"/>
  <c r="F74" i="16" s="1"/>
  <c r="G45" i="16"/>
  <c r="G73" i="16" s="1"/>
  <c r="H44" i="16"/>
  <c r="H72" i="16" s="1"/>
  <c r="I43" i="16"/>
  <c r="I71" i="16" s="1"/>
  <c r="J42" i="16"/>
  <c r="J70" i="16" s="1"/>
  <c r="B42" i="16"/>
  <c r="B70" i="16" s="1"/>
  <c r="C41" i="16"/>
  <c r="C69" i="16" s="1"/>
  <c r="D40" i="16"/>
  <c r="D68" i="16" s="1"/>
  <c r="E39" i="16"/>
  <c r="E67" i="16" s="1"/>
  <c r="F38" i="16"/>
  <c r="F66" i="16" s="1"/>
  <c r="C75" i="14"/>
  <c r="F49" i="15"/>
  <c r="F77" i="15" s="1"/>
  <c r="G48" i="15"/>
  <c r="H47" i="15"/>
  <c r="I46" i="15"/>
  <c r="J45" i="15"/>
  <c r="B45" i="15"/>
  <c r="C44" i="15"/>
  <c r="D43" i="15"/>
  <c r="D71" i="15" s="1"/>
  <c r="E42" i="15"/>
  <c r="E70" i="15" s="1"/>
  <c r="F41" i="15"/>
  <c r="G40" i="15"/>
  <c r="H39" i="15"/>
  <c r="I38" i="15"/>
  <c r="E49" i="15"/>
  <c r="E77" i="15" s="1"/>
  <c r="F48" i="15"/>
  <c r="G47" i="15"/>
  <c r="H46" i="15"/>
  <c r="I45" i="15"/>
  <c r="J44" i="15"/>
  <c r="B44" i="15"/>
  <c r="C43" i="15"/>
  <c r="C71" i="15" s="1"/>
  <c r="D42" i="15"/>
  <c r="D70" i="15" s="1"/>
  <c r="E41" i="15"/>
  <c r="E69" i="15" s="1"/>
  <c r="F40" i="15"/>
  <c r="G39" i="15"/>
  <c r="H38" i="15"/>
  <c r="D49" i="15"/>
  <c r="D77" i="15" s="1"/>
  <c r="E48" i="15"/>
  <c r="E76" i="15" s="1"/>
  <c r="F47" i="15"/>
  <c r="G46" i="15"/>
  <c r="H45" i="15"/>
  <c r="I44" i="15"/>
  <c r="J43" i="15"/>
  <c r="B43" i="15"/>
  <c r="C42" i="15"/>
  <c r="C70" i="15" s="1"/>
  <c r="D41" i="15"/>
  <c r="D69" i="15" s="1"/>
  <c r="E40" i="15"/>
  <c r="E68" i="15" s="1"/>
  <c r="F39" i="15"/>
  <c r="G38" i="15"/>
  <c r="C49" i="15"/>
  <c r="C77" i="15" s="1"/>
  <c r="D48" i="15"/>
  <c r="D76" i="15" s="1"/>
  <c r="E47" i="15"/>
  <c r="E75" i="15" s="1"/>
  <c r="F46" i="15"/>
  <c r="F74" i="15" s="1"/>
  <c r="G45" i="15"/>
  <c r="H44" i="15"/>
  <c r="I43" i="15"/>
  <c r="J42" i="15"/>
  <c r="B42" i="15"/>
  <c r="C41" i="15"/>
  <c r="D40" i="15"/>
  <c r="D68" i="15" s="1"/>
  <c r="E39" i="15"/>
  <c r="E67" i="15" s="1"/>
  <c r="F38" i="15"/>
  <c r="F66" i="15" s="1"/>
  <c r="J49" i="15"/>
  <c r="B49" i="15"/>
  <c r="C48" i="15"/>
  <c r="C76" i="15" s="1"/>
  <c r="D47" i="15"/>
  <c r="D75" i="15" s="1"/>
  <c r="E46" i="15"/>
  <c r="E74" i="15" s="1"/>
  <c r="F45" i="15"/>
  <c r="G44" i="15"/>
  <c r="H43" i="15"/>
  <c r="I42" i="15"/>
  <c r="J41" i="15"/>
  <c r="B41" i="15"/>
  <c r="B69" i="15" s="1"/>
  <c r="C40" i="15"/>
  <c r="C68" i="15" s="1"/>
  <c r="D39" i="15"/>
  <c r="D67" i="15" s="1"/>
  <c r="E38" i="15"/>
  <c r="E66" i="15" s="1"/>
  <c r="I49" i="15"/>
  <c r="J48" i="15"/>
  <c r="B48" i="15"/>
  <c r="C47" i="15"/>
  <c r="C75" i="15" s="1"/>
  <c r="D46" i="15"/>
  <c r="D74" i="15" s="1"/>
  <c r="E45" i="15"/>
  <c r="E73" i="15" s="1"/>
  <c r="F44" i="15"/>
  <c r="G43" i="15"/>
  <c r="H42" i="15"/>
  <c r="I41" i="15"/>
  <c r="J40" i="15"/>
  <c r="B40" i="15"/>
  <c r="C39" i="15"/>
  <c r="C67" i="15" s="1"/>
  <c r="D38" i="15"/>
  <c r="D66" i="15" s="1"/>
  <c r="H49" i="15"/>
  <c r="I48" i="15"/>
  <c r="J47" i="15"/>
  <c r="B47" i="15"/>
  <c r="B75" i="15" s="1"/>
  <c r="C46" i="15"/>
  <c r="C74" i="15" s="1"/>
  <c r="D45" i="15"/>
  <c r="D73" i="15" s="1"/>
  <c r="E44" i="15"/>
  <c r="E72" i="15" s="1"/>
  <c r="F43" i="15"/>
  <c r="F71" i="15" s="1"/>
  <c r="G42" i="15"/>
  <c r="H41" i="15"/>
  <c r="I40" i="15"/>
  <c r="J39" i="15"/>
  <c r="B39" i="15"/>
  <c r="B67" i="15" s="1"/>
  <c r="C38" i="15"/>
  <c r="C66" i="15" s="1"/>
  <c r="G49" i="15"/>
  <c r="H48" i="15"/>
  <c r="I47" i="15"/>
  <c r="J46" i="15"/>
  <c r="B46" i="15"/>
  <c r="C45" i="15"/>
  <c r="C73" i="15" s="1"/>
  <c r="D44" i="15"/>
  <c r="D72" i="15" s="1"/>
  <c r="E43" i="15"/>
  <c r="E71" i="15" s="1"/>
  <c r="F42" i="15"/>
  <c r="F70" i="15" s="1"/>
  <c r="G41" i="15"/>
  <c r="H40" i="15"/>
  <c r="I39" i="15"/>
  <c r="J38" i="15"/>
  <c r="B38" i="15"/>
  <c r="C72" i="15"/>
  <c r="B67" i="16"/>
  <c r="F61" i="15"/>
  <c r="V61" i="15" s="1"/>
  <c r="V75" i="15" s="1"/>
  <c r="C70" i="14"/>
  <c r="G21" i="15"/>
  <c r="F59" i="15"/>
  <c r="V59" i="15" s="1"/>
  <c r="F54" i="15"/>
  <c r="F53" i="15"/>
  <c r="V53" i="15" s="1"/>
  <c r="F55" i="15"/>
  <c r="F62" i="15"/>
  <c r="F58" i="15"/>
  <c r="V58" i="15" s="1"/>
  <c r="V72" i="15" s="1"/>
  <c r="D60" i="14"/>
  <c r="D56" i="14"/>
  <c r="T56" i="14" s="1"/>
  <c r="D52" i="14"/>
  <c r="E21" i="14"/>
  <c r="D63" i="14"/>
  <c r="D59" i="14"/>
  <c r="D55" i="14"/>
  <c r="D61" i="14"/>
  <c r="D57" i="14"/>
  <c r="T57" i="14" s="1"/>
  <c r="T71" i="14" s="1"/>
  <c r="D53" i="14"/>
  <c r="D62" i="14"/>
  <c r="D58" i="14"/>
  <c r="D54" i="14"/>
  <c r="E13" i="1"/>
  <c r="AA42" i="16" l="1"/>
  <c r="AD42" i="16" s="1"/>
  <c r="I25" i="13" s="1"/>
  <c r="V67" i="15"/>
  <c r="T70" i="14"/>
  <c r="AA46" i="16"/>
  <c r="AD46" i="16" s="1"/>
  <c r="M25" i="13" s="1"/>
  <c r="AA39" i="16"/>
  <c r="AD39" i="16" s="1"/>
  <c r="F25" i="13" s="1"/>
  <c r="AA72" i="16"/>
  <c r="AA76" i="16"/>
  <c r="AA71" i="16"/>
  <c r="AA75" i="16"/>
  <c r="AA68" i="16"/>
  <c r="AA66" i="16"/>
  <c r="AA48" i="16"/>
  <c r="AD48" i="16" s="1"/>
  <c r="O25" i="13" s="1"/>
  <c r="AA41" i="16"/>
  <c r="AD41" i="16" s="1"/>
  <c r="H25" i="13" s="1"/>
  <c r="R69" i="16"/>
  <c r="AA69" i="16" s="1"/>
  <c r="AA45" i="14"/>
  <c r="AD45" i="14" s="1"/>
  <c r="L25" i="11" s="1"/>
  <c r="R73" i="14"/>
  <c r="AA39" i="14"/>
  <c r="AD39" i="14" s="1"/>
  <c r="F25" i="11" s="1"/>
  <c r="R67" i="14"/>
  <c r="R74" i="16"/>
  <c r="AA74" i="16" s="1"/>
  <c r="AA45" i="16"/>
  <c r="AD45" i="16" s="1"/>
  <c r="L25" i="13" s="1"/>
  <c r="R73" i="16"/>
  <c r="AA73" i="16" s="1"/>
  <c r="AA77" i="16"/>
  <c r="AA40" i="14"/>
  <c r="AD40" i="14" s="1"/>
  <c r="G25" i="11" s="1"/>
  <c r="R68" i="14"/>
  <c r="AA40" i="15"/>
  <c r="AD40" i="15" s="1"/>
  <c r="G25" i="12" s="1"/>
  <c r="R68" i="15"/>
  <c r="AA43" i="16"/>
  <c r="AD43" i="16" s="1"/>
  <c r="J25" i="13" s="1"/>
  <c r="AA49" i="16"/>
  <c r="AD49" i="16" s="1"/>
  <c r="P25" i="13" s="1"/>
  <c r="AA43" i="14"/>
  <c r="AD43" i="14" s="1"/>
  <c r="J25" i="11" s="1"/>
  <c r="R71" i="14"/>
  <c r="AA47" i="14"/>
  <c r="AD47" i="14" s="1"/>
  <c r="N25" i="11" s="1"/>
  <c r="R75" i="14"/>
  <c r="AA41" i="15"/>
  <c r="AD41" i="15" s="1"/>
  <c r="H25" i="12" s="1"/>
  <c r="AA48" i="15"/>
  <c r="AD48" i="15" s="1"/>
  <c r="O25" i="12" s="1"/>
  <c r="AA45" i="15"/>
  <c r="AD45" i="15" s="1"/>
  <c r="L25" i="12" s="1"/>
  <c r="R69" i="15"/>
  <c r="AA42" i="14"/>
  <c r="AD42" i="14" s="1"/>
  <c r="I25" i="11" s="1"/>
  <c r="R70" i="14"/>
  <c r="AA39" i="15"/>
  <c r="AD39" i="15" s="1"/>
  <c r="F25" i="12" s="1"/>
  <c r="AA49" i="15"/>
  <c r="AD49" i="15" s="1"/>
  <c r="P25" i="12" s="1"/>
  <c r="AA38" i="14"/>
  <c r="R66" i="14"/>
  <c r="AA41" i="14"/>
  <c r="AD41" i="14" s="1"/>
  <c r="H25" i="11" s="1"/>
  <c r="R69" i="14"/>
  <c r="AA47" i="15"/>
  <c r="AD47" i="15" s="1"/>
  <c r="N25" i="12" s="1"/>
  <c r="V73" i="15"/>
  <c r="AA44" i="16"/>
  <c r="AD44" i="16" s="1"/>
  <c r="K25" i="13" s="1"/>
  <c r="AA49" i="14"/>
  <c r="AD49" i="14" s="1"/>
  <c r="P25" i="11" s="1"/>
  <c r="R77" i="14"/>
  <c r="AA38" i="15"/>
  <c r="R66" i="15"/>
  <c r="AA38" i="16"/>
  <c r="AA46" i="14"/>
  <c r="AD46" i="14" s="1"/>
  <c r="M25" i="11" s="1"/>
  <c r="M26" i="10" s="1"/>
  <c r="R74" i="14"/>
  <c r="AA44" i="14"/>
  <c r="AD44" i="14" s="1"/>
  <c r="K25" i="11" s="1"/>
  <c r="R72" i="14"/>
  <c r="AA46" i="15"/>
  <c r="AD46" i="15" s="1"/>
  <c r="M25" i="12" s="1"/>
  <c r="R74" i="15"/>
  <c r="AA42" i="15"/>
  <c r="AD42" i="15" s="1"/>
  <c r="I25" i="12" s="1"/>
  <c r="AA43" i="15"/>
  <c r="AD43" i="15" s="1"/>
  <c r="J25" i="12" s="1"/>
  <c r="R71" i="15"/>
  <c r="AA44" i="15"/>
  <c r="AD44" i="15" s="1"/>
  <c r="K25" i="12" s="1"/>
  <c r="R72" i="15"/>
  <c r="R70" i="16"/>
  <c r="AA70" i="16" s="1"/>
  <c r="R75" i="15"/>
  <c r="R67" i="16"/>
  <c r="AA67" i="16" s="1"/>
  <c r="AA47" i="16"/>
  <c r="AD47" i="16" s="1"/>
  <c r="N25" i="13" s="1"/>
  <c r="AA40" i="16"/>
  <c r="AD40" i="16" s="1"/>
  <c r="G25" i="13" s="1"/>
  <c r="AA48" i="14"/>
  <c r="AD48" i="14" s="1"/>
  <c r="O25" i="11" s="1"/>
  <c r="R76" i="14"/>
  <c r="S38" i="2"/>
  <c r="R38" i="2"/>
  <c r="W38" i="2"/>
  <c r="W46" i="2"/>
  <c r="C38" i="2"/>
  <c r="P18" i="13"/>
  <c r="H18" i="13"/>
  <c r="L18" i="12"/>
  <c r="N28" i="2"/>
  <c r="I18" i="1" s="1"/>
  <c r="L18" i="13"/>
  <c r="N32" i="2"/>
  <c r="M18" i="1" s="1"/>
  <c r="G18" i="12"/>
  <c r="O18" i="13"/>
  <c r="G18" i="13"/>
  <c r="K18" i="12"/>
  <c r="N35" i="2"/>
  <c r="P18" i="1" s="1"/>
  <c r="N27" i="2"/>
  <c r="H18" i="1" s="1"/>
  <c r="P18" i="12"/>
  <c r="N24" i="2"/>
  <c r="E18" i="1" s="1"/>
  <c r="N18" i="13"/>
  <c r="F18" i="13"/>
  <c r="J18" i="12"/>
  <c r="N34" i="2"/>
  <c r="O18" i="1" s="1"/>
  <c r="N26" i="2"/>
  <c r="G18" i="1" s="1"/>
  <c r="H18" i="12"/>
  <c r="O18" i="12"/>
  <c r="N31" i="2"/>
  <c r="L18" i="1" s="1"/>
  <c r="M18" i="13"/>
  <c r="E18" i="13"/>
  <c r="I18" i="12"/>
  <c r="N33" i="2"/>
  <c r="N18" i="1" s="1"/>
  <c r="N25" i="2"/>
  <c r="F18" i="1" s="1"/>
  <c r="K18" i="13"/>
  <c r="N29" i="2"/>
  <c r="J18" i="1" s="1"/>
  <c r="J18" i="13"/>
  <c r="N18" i="12"/>
  <c r="F18" i="12"/>
  <c r="N30" i="2"/>
  <c r="K18" i="1" s="1"/>
  <c r="I18" i="13"/>
  <c r="M18" i="12"/>
  <c r="E18" i="12"/>
  <c r="D73" i="14"/>
  <c r="T59" i="14"/>
  <c r="T73" i="14" s="1"/>
  <c r="D72" i="14"/>
  <c r="T58" i="14"/>
  <c r="T72" i="14" s="1"/>
  <c r="D68" i="14"/>
  <c r="T54" i="14"/>
  <c r="T68" i="14" s="1"/>
  <c r="F69" i="15"/>
  <c r="V55" i="15"/>
  <c r="V69" i="15" s="1"/>
  <c r="D77" i="14"/>
  <c r="T63" i="14"/>
  <c r="T77" i="14" s="1"/>
  <c r="F68" i="15"/>
  <c r="V54" i="15"/>
  <c r="V68" i="15" s="1"/>
  <c r="D76" i="14"/>
  <c r="T62" i="14"/>
  <c r="T76" i="14" s="1"/>
  <c r="D66" i="14"/>
  <c r="T52" i="14"/>
  <c r="T66" i="14" s="1"/>
  <c r="D67" i="14"/>
  <c r="T53" i="14"/>
  <c r="T67" i="14" s="1"/>
  <c r="D74" i="14"/>
  <c r="T60" i="14"/>
  <c r="T74" i="14" s="1"/>
  <c r="D75" i="14"/>
  <c r="T61" i="14"/>
  <c r="T75" i="14" s="1"/>
  <c r="D69" i="14"/>
  <c r="T55" i="14"/>
  <c r="T69" i="14" s="1"/>
  <c r="F76" i="15"/>
  <c r="V62" i="15"/>
  <c r="V76" i="15" s="1"/>
  <c r="F67" i="15"/>
  <c r="K70" i="16"/>
  <c r="K77" i="16"/>
  <c r="K72" i="16"/>
  <c r="K68" i="16"/>
  <c r="K43" i="16"/>
  <c r="N43" i="16" s="1"/>
  <c r="J20" i="13" s="1"/>
  <c r="K75" i="16"/>
  <c r="K71" i="16"/>
  <c r="F75" i="15"/>
  <c r="K41" i="15"/>
  <c r="N41" i="15" s="1"/>
  <c r="H20" i="12" s="1"/>
  <c r="F73" i="15"/>
  <c r="D70" i="14"/>
  <c r="D71" i="14"/>
  <c r="V49" i="2"/>
  <c r="W48" i="2"/>
  <c r="X47" i="2"/>
  <c r="Y46" i="2"/>
  <c r="Z45" i="2"/>
  <c r="R45" i="2"/>
  <c r="S44" i="2"/>
  <c r="T43" i="2"/>
  <c r="U42" i="2"/>
  <c r="V41" i="2"/>
  <c r="W40" i="2"/>
  <c r="W68" i="2" s="1"/>
  <c r="X39" i="2"/>
  <c r="Z38" i="2"/>
  <c r="X49" i="2"/>
  <c r="T45" i="2"/>
  <c r="Z39" i="2"/>
  <c r="Z46" i="2"/>
  <c r="V42" i="2"/>
  <c r="U49" i="2"/>
  <c r="V48" i="2"/>
  <c r="W47" i="2"/>
  <c r="X46" i="2"/>
  <c r="Y45" i="2"/>
  <c r="Z44" i="2"/>
  <c r="R44" i="2"/>
  <c r="S43" i="2"/>
  <c r="T42" i="2"/>
  <c r="U41" i="2"/>
  <c r="V40" i="2"/>
  <c r="V68" i="2" s="1"/>
  <c r="W39" i="2"/>
  <c r="Y38" i="2"/>
  <c r="R47" i="2"/>
  <c r="V43" i="2"/>
  <c r="R46" i="2"/>
  <c r="X40" i="2"/>
  <c r="X68" i="2" s="1"/>
  <c r="T49" i="2"/>
  <c r="U48" i="2"/>
  <c r="V47" i="2"/>
  <c r="X45" i="2"/>
  <c r="Y44" i="2"/>
  <c r="Z43" i="2"/>
  <c r="R43" i="2"/>
  <c r="S42" i="2"/>
  <c r="T41" i="2"/>
  <c r="U40" i="2"/>
  <c r="V39" i="2"/>
  <c r="X38" i="2"/>
  <c r="S46" i="2"/>
  <c r="R39" i="2"/>
  <c r="R67" i="2" s="1"/>
  <c r="W41" i="2"/>
  <c r="S49" i="2"/>
  <c r="T48" i="2"/>
  <c r="U47" i="2"/>
  <c r="V46" i="2"/>
  <c r="W45" i="2"/>
  <c r="X44" i="2"/>
  <c r="Y43" i="2"/>
  <c r="Z42" i="2"/>
  <c r="R42" i="2"/>
  <c r="S41" i="2"/>
  <c r="T40" i="2"/>
  <c r="U39" i="2"/>
  <c r="Z47" i="2"/>
  <c r="W42" i="2"/>
  <c r="W70" i="2" s="1"/>
  <c r="Y47" i="2"/>
  <c r="U43" i="2"/>
  <c r="Z49" i="2"/>
  <c r="R49" i="2"/>
  <c r="S48" i="2"/>
  <c r="T47" i="2"/>
  <c r="U46" i="2"/>
  <c r="V45" i="2"/>
  <c r="W44" i="2"/>
  <c r="X43" i="2"/>
  <c r="Y42" i="2"/>
  <c r="Z41" i="2"/>
  <c r="R41" i="2"/>
  <c r="S40" i="2"/>
  <c r="T39" i="2"/>
  <c r="V38" i="2"/>
  <c r="Y48" i="2"/>
  <c r="U44" i="2"/>
  <c r="Y40" i="2"/>
  <c r="T38" i="2"/>
  <c r="X48" i="2"/>
  <c r="S45" i="2"/>
  <c r="Y39" i="2"/>
  <c r="Y49" i="2"/>
  <c r="Z48" i="2"/>
  <c r="Z76" i="2" s="1"/>
  <c r="R48" i="2"/>
  <c r="S47" i="2"/>
  <c r="T46" i="2"/>
  <c r="U45" i="2"/>
  <c r="V44" i="2"/>
  <c r="W43" i="2"/>
  <c r="X42" i="2"/>
  <c r="Y41" i="2"/>
  <c r="Z40" i="2"/>
  <c r="R40" i="2"/>
  <c r="S39" i="2"/>
  <c r="U38" i="2"/>
  <c r="X41" i="2"/>
  <c r="W49" i="2"/>
  <c r="T44" i="2"/>
  <c r="K67" i="16"/>
  <c r="K76" i="16"/>
  <c r="K74" i="16"/>
  <c r="K66" i="16"/>
  <c r="B74" i="15"/>
  <c r="K46" i="15"/>
  <c r="N46" i="15" s="1"/>
  <c r="M20" i="12" s="1"/>
  <c r="K41" i="14"/>
  <c r="N41" i="14" s="1"/>
  <c r="H20" i="11" s="1"/>
  <c r="B67" i="14"/>
  <c r="K39" i="14"/>
  <c r="N39" i="14" s="1"/>
  <c r="F20" i="11" s="1"/>
  <c r="B76" i="14"/>
  <c r="K48" i="14"/>
  <c r="N48" i="14" s="1"/>
  <c r="O20" i="11" s="1"/>
  <c r="K43" i="15"/>
  <c r="N43" i="15" s="1"/>
  <c r="J20" i="12" s="1"/>
  <c r="B71" i="15"/>
  <c r="K44" i="16"/>
  <c r="N44" i="16" s="1"/>
  <c r="K20" i="13" s="1"/>
  <c r="K42" i="14"/>
  <c r="N42" i="14" s="1"/>
  <c r="I20" i="11" s="1"/>
  <c r="B70" i="14"/>
  <c r="K38" i="14"/>
  <c r="B66" i="14"/>
  <c r="B75" i="14"/>
  <c r="K47" i="14"/>
  <c r="N47" i="14" s="1"/>
  <c r="N20" i="11" s="1"/>
  <c r="K41" i="16"/>
  <c r="N41" i="16" s="1"/>
  <c r="H20" i="13" s="1"/>
  <c r="B69" i="16"/>
  <c r="B74" i="14"/>
  <c r="K46" i="14"/>
  <c r="N46" i="14" s="1"/>
  <c r="M20" i="11" s="1"/>
  <c r="F72" i="15"/>
  <c r="B70" i="15"/>
  <c r="K42" i="15"/>
  <c r="N42" i="15" s="1"/>
  <c r="I20" i="12" s="1"/>
  <c r="K47" i="16"/>
  <c r="N47" i="16" s="1"/>
  <c r="N20" i="13" s="1"/>
  <c r="K40" i="16"/>
  <c r="N40" i="16" s="1"/>
  <c r="G20" i="13" s="1"/>
  <c r="K49" i="16"/>
  <c r="N49" i="16" s="1"/>
  <c r="P20" i="13" s="1"/>
  <c r="B73" i="14"/>
  <c r="K45" i="14"/>
  <c r="N45" i="14" s="1"/>
  <c r="L20" i="11" s="1"/>
  <c r="K39" i="16"/>
  <c r="N39" i="16" s="1"/>
  <c r="F20" i="13" s="1"/>
  <c r="K48" i="16"/>
  <c r="N48" i="16" s="1"/>
  <c r="O20" i="13" s="1"/>
  <c r="K40" i="15"/>
  <c r="N40" i="15" s="1"/>
  <c r="G20" i="12" s="1"/>
  <c r="B68" i="15"/>
  <c r="K49" i="15"/>
  <c r="N49" i="15" s="1"/>
  <c r="P20" i="12" s="1"/>
  <c r="K45" i="15"/>
  <c r="N45" i="15" s="1"/>
  <c r="L20" i="12" s="1"/>
  <c r="K42" i="16"/>
  <c r="N42" i="16" s="1"/>
  <c r="I20" i="13" s="1"/>
  <c r="K38" i="16"/>
  <c r="B72" i="14"/>
  <c r="K44" i="14"/>
  <c r="N44" i="14" s="1"/>
  <c r="K20" i="11" s="1"/>
  <c r="K39" i="15"/>
  <c r="N39" i="15" s="1"/>
  <c r="F20" i="12" s="1"/>
  <c r="B76" i="15"/>
  <c r="K48" i="15"/>
  <c r="N48" i="15" s="1"/>
  <c r="O20" i="12" s="1"/>
  <c r="B77" i="15"/>
  <c r="K46" i="16"/>
  <c r="N46" i="16" s="1"/>
  <c r="M20" i="13" s="1"/>
  <c r="C69" i="15"/>
  <c r="K38" i="15"/>
  <c r="B66" i="15"/>
  <c r="K47" i="15"/>
  <c r="N47" i="15" s="1"/>
  <c r="N20" i="12" s="1"/>
  <c r="K44" i="15"/>
  <c r="N44" i="15" s="1"/>
  <c r="K20" i="12" s="1"/>
  <c r="B72" i="15"/>
  <c r="B73" i="15"/>
  <c r="K45" i="16"/>
  <c r="N45" i="16" s="1"/>
  <c r="L20" i="13" s="1"/>
  <c r="B73" i="16"/>
  <c r="B71" i="14"/>
  <c r="K43" i="14"/>
  <c r="N43" i="14" s="1"/>
  <c r="J20" i="11" s="1"/>
  <c r="B68" i="14"/>
  <c r="K40" i="14"/>
  <c r="N40" i="14" s="1"/>
  <c r="G20" i="11" s="1"/>
  <c r="B77" i="14"/>
  <c r="K49" i="14"/>
  <c r="N49" i="14" s="1"/>
  <c r="P20" i="11" s="1"/>
  <c r="H21" i="15"/>
  <c r="G58" i="15"/>
  <c r="G57" i="15"/>
  <c r="G54" i="15"/>
  <c r="G63" i="15"/>
  <c r="G53" i="15"/>
  <c r="G52" i="15"/>
  <c r="G60" i="15"/>
  <c r="G55" i="15"/>
  <c r="G59" i="15"/>
  <c r="G62" i="15"/>
  <c r="G61" i="15"/>
  <c r="G56" i="15"/>
  <c r="E63" i="14"/>
  <c r="E59" i="14"/>
  <c r="E55" i="14"/>
  <c r="E62" i="14"/>
  <c r="E58" i="14"/>
  <c r="E54" i="14"/>
  <c r="E60" i="14"/>
  <c r="E56" i="14"/>
  <c r="E52" i="14"/>
  <c r="F21" i="14"/>
  <c r="E53" i="14"/>
  <c r="E61" i="14"/>
  <c r="E57" i="14"/>
  <c r="E13" i="8"/>
  <c r="H26" i="10" l="1"/>
  <c r="F26" i="10"/>
  <c r="AD38" i="16"/>
  <c r="E25" i="13" s="1"/>
  <c r="AB41" i="16"/>
  <c r="AB46" i="16"/>
  <c r="AB42" i="16"/>
  <c r="AB47" i="16"/>
  <c r="AB45" i="16"/>
  <c r="AB38" i="16"/>
  <c r="R79" i="16"/>
  <c r="R90" i="16" s="1"/>
  <c r="AB39" i="16"/>
  <c r="AB40" i="16"/>
  <c r="AB43" i="16"/>
  <c r="AB49" i="16"/>
  <c r="AB48" i="16"/>
  <c r="AB44" i="16"/>
  <c r="AD38" i="14"/>
  <c r="E25" i="11" s="1"/>
  <c r="AB38" i="14"/>
  <c r="AB48" i="14"/>
  <c r="AB43" i="14"/>
  <c r="AB49" i="14"/>
  <c r="R79" i="14"/>
  <c r="AB40" i="14"/>
  <c r="AB42" i="14"/>
  <c r="AB47" i="14"/>
  <c r="AB39" i="14"/>
  <c r="AB46" i="14"/>
  <c r="AB41" i="14"/>
  <c r="AB45" i="14"/>
  <c r="AB44" i="14"/>
  <c r="P26" i="10"/>
  <c r="N26" i="10"/>
  <c r="G26" i="10"/>
  <c r="L26" i="10"/>
  <c r="R79" i="15"/>
  <c r="AB49" i="15"/>
  <c r="AB38" i="15"/>
  <c r="AB47" i="15"/>
  <c r="AB44" i="15"/>
  <c r="AB39" i="15"/>
  <c r="AD38" i="15"/>
  <c r="E25" i="12" s="1"/>
  <c r="AB41" i="15"/>
  <c r="AB45" i="15"/>
  <c r="AB48" i="15"/>
  <c r="AB40" i="15"/>
  <c r="AB46" i="15"/>
  <c r="AB43" i="15"/>
  <c r="AB42" i="15"/>
  <c r="K26" i="10"/>
  <c r="O26" i="10"/>
  <c r="I26" i="10"/>
  <c r="J26" i="10"/>
  <c r="AA49" i="2"/>
  <c r="AD49" i="2" s="1"/>
  <c r="AA42" i="2"/>
  <c r="W38" i="6"/>
  <c r="W66" i="6" s="1"/>
  <c r="W44" i="6"/>
  <c r="W72" i="6" s="1"/>
  <c r="W39" i="6"/>
  <c r="W67" i="6" s="1"/>
  <c r="N24" i="6"/>
  <c r="E18" i="8" s="1"/>
  <c r="R41" i="6"/>
  <c r="W41" i="6"/>
  <c r="W69" i="6" s="1"/>
  <c r="W40" i="6"/>
  <c r="W68" i="6" s="1"/>
  <c r="G41" i="6"/>
  <c r="W49" i="6"/>
  <c r="R66" i="2"/>
  <c r="AA38" i="2"/>
  <c r="S49" i="6"/>
  <c r="T48" i="6"/>
  <c r="U47" i="6"/>
  <c r="V46" i="6"/>
  <c r="W45" i="6"/>
  <c r="X44" i="6"/>
  <c r="Y43" i="6"/>
  <c r="Z42" i="6"/>
  <c r="R42" i="6"/>
  <c r="S41" i="6"/>
  <c r="T40" i="6"/>
  <c r="U39" i="6"/>
  <c r="V38" i="6"/>
  <c r="V66" i="6" s="1"/>
  <c r="N33" i="6"/>
  <c r="N18" i="8" s="1"/>
  <c r="N25" i="6"/>
  <c r="F18" i="8" s="1"/>
  <c r="R46" i="6"/>
  <c r="V42" i="6"/>
  <c r="N29" i="6"/>
  <c r="J18" i="8" s="1"/>
  <c r="Y46" i="6"/>
  <c r="U42" i="6"/>
  <c r="Y38" i="6"/>
  <c r="Z49" i="6"/>
  <c r="R49" i="6"/>
  <c r="S48" i="6"/>
  <c r="T47" i="6"/>
  <c r="U46" i="6"/>
  <c r="V45" i="6"/>
  <c r="X43" i="6"/>
  <c r="Y42" i="6"/>
  <c r="Z41" i="6"/>
  <c r="S40" i="6"/>
  <c r="T39" i="6"/>
  <c r="U38" i="6"/>
  <c r="N32" i="6"/>
  <c r="M18" i="8" s="1"/>
  <c r="S45" i="6"/>
  <c r="Z38" i="6"/>
  <c r="V49" i="6"/>
  <c r="Z45" i="6"/>
  <c r="T43" i="6"/>
  <c r="X39" i="6"/>
  <c r="Y49" i="6"/>
  <c r="Z48" i="6"/>
  <c r="R48" i="6"/>
  <c r="S47" i="6"/>
  <c r="T46" i="6"/>
  <c r="U45" i="6"/>
  <c r="U73" i="6" s="1"/>
  <c r="V44" i="6"/>
  <c r="W43" i="6"/>
  <c r="W71" i="6" s="1"/>
  <c r="X42" i="6"/>
  <c r="Y41" i="6"/>
  <c r="Z40" i="6"/>
  <c r="R40" i="6"/>
  <c r="S39" i="6"/>
  <c r="T38" i="6"/>
  <c r="N31" i="6"/>
  <c r="L18" i="8" s="1"/>
  <c r="Y47" i="6"/>
  <c r="T44" i="6"/>
  <c r="X40" i="6"/>
  <c r="R38" i="6"/>
  <c r="W48" i="6"/>
  <c r="R45" i="6"/>
  <c r="N28" i="6"/>
  <c r="I18" i="8" s="1"/>
  <c r="X49" i="6"/>
  <c r="Y48" i="6"/>
  <c r="Z47" i="6"/>
  <c r="R47" i="6"/>
  <c r="S46" i="6"/>
  <c r="T45" i="6"/>
  <c r="U44" i="6"/>
  <c r="V43" i="6"/>
  <c r="V71" i="6" s="1"/>
  <c r="W42" i="6"/>
  <c r="W70" i="6" s="1"/>
  <c r="X41" i="6"/>
  <c r="Y40" i="6"/>
  <c r="Z39" i="6"/>
  <c r="R39" i="6"/>
  <c r="S38" i="6"/>
  <c r="N30" i="6"/>
  <c r="K18" i="8" s="1"/>
  <c r="X48" i="6"/>
  <c r="Z46" i="6"/>
  <c r="U43" i="6"/>
  <c r="Y39" i="6"/>
  <c r="X47" i="6"/>
  <c r="S44" i="6"/>
  <c r="V41" i="6"/>
  <c r="U49" i="6"/>
  <c r="V48" i="6"/>
  <c r="W47" i="6"/>
  <c r="X46" i="6"/>
  <c r="Y45" i="6"/>
  <c r="Z44" i="6"/>
  <c r="R44" i="6"/>
  <c r="S43" i="6"/>
  <c r="T42" i="6"/>
  <c r="U41" i="6"/>
  <c r="V40" i="6"/>
  <c r="V68" i="6" s="1"/>
  <c r="X38" i="6"/>
  <c r="N35" i="6"/>
  <c r="P18" i="8" s="1"/>
  <c r="N27" i="6"/>
  <c r="H18" i="8" s="1"/>
  <c r="T49" i="6"/>
  <c r="U48" i="6"/>
  <c r="V47" i="6"/>
  <c r="W46" i="6"/>
  <c r="X45" i="6"/>
  <c r="Y44" i="6"/>
  <c r="Z43" i="6"/>
  <c r="R43" i="6"/>
  <c r="S42" i="6"/>
  <c r="T41" i="6"/>
  <c r="U40" i="6"/>
  <c r="V39" i="6"/>
  <c r="N34" i="6"/>
  <c r="O18" i="8" s="1"/>
  <c r="N26" i="6"/>
  <c r="G18" i="8" s="1"/>
  <c r="G72" i="15"/>
  <c r="W58" i="15"/>
  <c r="E66" i="14"/>
  <c r="E77" i="14"/>
  <c r="U63" i="14"/>
  <c r="U77" i="14" s="1"/>
  <c r="G67" i="15"/>
  <c r="W53" i="15"/>
  <c r="W67" i="15" s="1"/>
  <c r="E70" i="14"/>
  <c r="U56" i="14"/>
  <c r="U70" i="14" s="1"/>
  <c r="G70" i="15"/>
  <c r="W70" i="15"/>
  <c r="G77" i="15"/>
  <c r="W63" i="15"/>
  <c r="W77" i="15" s="1"/>
  <c r="E72" i="14"/>
  <c r="U58" i="14"/>
  <c r="U72" i="14" s="1"/>
  <c r="E74" i="14"/>
  <c r="U60" i="14"/>
  <c r="U74" i="14" s="1"/>
  <c r="G75" i="15"/>
  <c r="W61" i="15"/>
  <c r="W75" i="15" s="1"/>
  <c r="G68" i="15"/>
  <c r="W54" i="15"/>
  <c r="W68" i="15" s="1"/>
  <c r="E68" i="14"/>
  <c r="U54" i="14"/>
  <c r="U68" i="14" s="1"/>
  <c r="G76" i="15"/>
  <c r="W62" i="15"/>
  <c r="W76" i="15" s="1"/>
  <c r="G71" i="15"/>
  <c r="W57" i="15"/>
  <c r="W71" i="15" s="1"/>
  <c r="G73" i="15"/>
  <c r="W59" i="15"/>
  <c r="W73" i="15" s="1"/>
  <c r="E75" i="14"/>
  <c r="U61" i="14"/>
  <c r="U75" i="14" s="1"/>
  <c r="G69" i="15"/>
  <c r="W55" i="15"/>
  <c r="W69" i="15" s="1"/>
  <c r="E67" i="14"/>
  <c r="U53" i="14"/>
  <c r="U67" i="14" s="1"/>
  <c r="E69" i="14"/>
  <c r="U55" i="14"/>
  <c r="U69" i="14" s="1"/>
  <c r="G74" i="15"/>
  <c r="W60" i="15"/>
  <c r="W74" i="15" s="1"/>
  <c r="E71" i="14"/>
  <c r="U57" i="14"/>
  <c r="E76" i="14"/>
  <c r="U62" i="14"/>
  <c r="U76" i="14" s="1"/>
  <c r="E73" i="14"/>
  <c r="U59" i="14"/>
  <c r="U73" i="14" s="1"/>
  <c r="G66" i="15"/>
  <c r="W52" i="15"/>
  <c r="K73" i="16"/>
  <c r="K69" i="16"/>
  <c r="AA45" i="2"/>
  <c r="AD45" i="2" s="1"/>
  <c r="AA40" i="2"/>
  <c r="AD40" i="2" s="1"/>
  <c r="AA48" i="2"/>
  <c r="AD48" i="2" s="1"/>
  <c r="AD42" i="2"/>
  <c r="AA41" i="2"/>
  <c r="AD41" i="2" s="1"/>
  <c r="AA39" i="2"/>
  <c r="AD39" i="2" s="1"/>
  <c r="AA46" i="2"/>
  <c r="AD46" i="2" s="1"/>
  <c r="AA44" i="2"/>
  <c r="AD44" i="2" s="1"/>
  <c r="AA43" i="2"/>
  <c r="AD43" i="2" s="1"/>
  <c r="AA47" i="2"/>
  <c r="AD47" i="2" s="1"/>
  <c r="L47" i="16"/>
  <c r="N38" i="16"/>
  <c r="E20" i="13" s="1"/>
  <c r="B79" i="16"/>
  <c r="L43" i="16"/>
  <c r="L45" i="16"/>
  <c r="L39" i="16"/>
  <c r="L48" i="16"/>
  <c r="L44" i="16"/>
  <c r="L40" i="16"/>
  <c r="L42" i="16"/>
  <c r="L49" i="16"/>
  <c r="L38" i="16"/>
  <c r="L41" i="16"/>
  <c r="L46" i="16"/>
  <c r="N38" i="15"/>
  <c r="E20" i="12" s="1"/>
  <c r="L40" i="15"/>
  <c r="L38" i="15"/>
  <c r="L41" i="15"/>
  <c r="L39" i="15"/>
  <c r="L46" i="15"/>
  <c r="L42" i="15"/>
  <c r="L48" i="15"/>
  <c r="L49" i="15"/>
  <c r="B79" i="15"/>
  <c r="L45" i="15"/>
  <c r="L43" i="15"/>
  <c r="L47" i="15"/>
  <c r="L44" i="15"/>
  <c r="L43" i="14"/>
  <c r="L42" i="14"/>
  <c r="L40" i="14"/>
  <c r="L49" i="14"/>
  <c r="L41" i="14"/>
  <c r="L48" i="14"/>
  <c r="L46" i="14"/>
  <c r="L47" i="14"/>
  <c r="L39" i="14"/>
  <c r="L38" i="14"/>
  <c r="L45" i="14"/>
  <c r="N38" i="14"/>
  <c r="E20" i="11" s="1"/>
  <c r="L44" i="14"/>
  <c r="B79" i="14"/>
  <c r="I21" i="15"/>
  <c r="H57" i="15"/>
  <c r="H56" i="15"/>
  <c r="H61" i="15"/>
  <c r="H55" i="15"/>
  <c r="H63" i="15"/>
  <c r="H60" i="15"/>
  <c r="H52" i="15"/>
  <c r="H62" i="15"/>
  <c r="H58" i="15"/>
  <c r="H53" i="15"/>
  <c r="H59" i="15"/>
  <c r="H54" i="15"/>
  <c r="F62" i="14"/>
  <c r="F58" i="14"/>
  <c r="F54" i="14"/>
  <c r="F61" i="14"/>
  <c r="F57" i="14"/>
  <c r="F53" i="14"/>
  <c r="F63" i="14"/>
  <c r="F59" i="14"/>
  <c r="F55" i="14"/>
  <c r="F60" i="14"/>
  <c r="F56" i="14"/>
  <c r="F52" i="14"/>
  <c r="G21" i="14"/>
  <c r="B38" i="2"/>
  <c r="B66" i="2" s="1"/>
  <c r="D38" i="2"/>
  <c r="E38" i="2"/>
  <c r="F38" i="2"/>
  <c r="G38" i="2"/>
  <c r="H38" i="2"/>
  <c r="I38" i="2"/>
  <c r="J38" i="2"/>
  <c r="B39" i="2"/>
  <c r="B67" i="2" s="1"/>
  <c r="C39" i="2"/>
  <c r="D39" i="2"/>
  <c r="E39" i="2"/>
  <c r="F39" i="2"/>
  <c r="G39" i="2"/>
  <c r="H39" i="2"/>
  <c r="I39" i="2"/>
  <c r="J39" i="2"/>
  <c r="B40" i="2"/>
  <c r="C40" i="2"/>
  <c r="D40" i="2"/>
  <c r="E40" i="2"/>
  <c r="F40" i="2"/>
  <c r="G40" i="2"/>
  <c r="H40" i="2"/>
  <c r="I40" i="2"/>
  <c r="J40" i="2"/>
  <c r="B41" i="2"/>
  <c r="C41" i="2"/>
  <c r="D41" i="2"/>
  <c r="E41" i="2"/>
  <c r="F41" i="2"/>
  <c r="G41" i="2"/>
  <c r="H41" i="2"/>
  <c r="I41" i="2"/>
  <c r="J41" i="2"/>
  <c r="J69" i="2" s="1"/>
  <c r="B42" i="2"/>
  <c r="C42" i="2"/>
  <c r="D42" i="2"/>
  <c r="E42" i="2"/>
  <c r="F42" i="2"/>
  <c r="G42" i="2"/>
  <c r="H42" i="2"/>
  <c r="I42" i="2"/>
  <c r="J42" i="2"/>
  <c r="B43" i="2"/>
  <c r="C43" i="2"/>
  <c r="D43" i="2"/>
  <c r="E43" i="2"/>
  <c r="F43" i="2"/>
  <c r="G43" i="2"/>
  <c r="H43" i="2"/>
  <c r="I43" i="2"/>
  <c r="J43" i="2"/>
  <c r="B44" i="2"/>
  <c r="C44" i="2"/>
  <c r="D44" i="2"/>
  <c r="E44" i="2"/>
  <c r="F44" i="2"/>
  <c r="G44" i="2"/>
  <c r="H44" i="2"/>
  <c r="I44" i="2"/>
  <c r="J44" i="2"/>
  <c r="B45" i="2"/>
  <c r="C45" i="2"/>
  <c r="D45" i="2"/>
  <c r="E45" i="2"/>
  <c r="F45" i="2"/>
  <c r="G45" i="2"/>
  <c r="H45" i="2"/>
  <c r="I45" i="2"/>
  <c r="J45" i="2"/>
  <c r="B46" i="2"/>
  <c r="C46" i="2"/>
  <c r="D46" i="2"/>
  <c r="E46" i="2"/>
  <c r="F46" i="2"/>
  <c r="G46" i="2"/>
  <c r="H46" i="2"/>
  <c r="I46" i="2"/>
  <c r="J46" i="2"/>
  <c r="B47" i="2"/>
  <c r="C47" i="2"/>
  <c r="D47" i="2"/>
  <c r="E47" i="2"/>
  <c r="F47" i="2"/>
  <c r="G47" i="2"/>
  <c r="H47" i="2"/>
  <c r="I47" i="2"/>
  <c r="J47" i="2"/>
  <c r="B48" i="2"/>
  <c r="C48" i="2"/>
  <c r="D48" i="2"/>
  <c r="E48" i="2"/>
  <c r="F48" i="2"/>
  <c r="G48" i="2"/>
  <c r="H48" i="2"/>
  <c r="I48" i="2"/>
  <c r="J48" i="2"/>
  <c r="B49" i="2"/>
  <c r="C49" i="2"/>
  <c r="D49" i="2"/>
  <c r="E49" i="2"/>
  <c r="F49" i="2"/>
  <c r="G49" i="2"/>
  <c r="H49" i="2"/>
  <c r="I49" i="2"/>
  <c r="J49" i="2"/>
  <c r="B4" i="6"/>
  <c r="B19" i="6"/>
  <c r="B21" i="6"/>
  <c r="C21" i="6" s="1"/>
  <c r="B38" i="6"/>
  <c r="C4" i="6"/>
  <c r="C19" i="6"/>
  <c r="C38" i="6"/>
  <c r="D4" i="6"/>
  <c r="D19" i="6"/>
  <c r="D38" i="6"/>
  <c r="E4" i="6"/>
  <c r="E19" i="6"/>
  <c r="E38" i="6"/>
  <c r="F4" i="6"/>
  <c r="F19" i="6"/>
  <c r="F38" i="6"/>
  <c r="G4" i="6"/>
  <c r="G19" i="6"/>
  <c r="G38" i="6"/>
  <c r="H4" i="6"/>
  <c r="H19" i="6"/>
  <c r="H38" i="6"/>
  <c r="I4" i="6"/>
  <c r="I19" i="6"/>
  <c r="I38" i="6"/>
  <c r="J4" i="6"/>
  <c r="J19" i="6"/>
  <c r="J38" i="6"/>
  <c r="B17" i="6"/>
  <c r="B39" i="6"/>
  <c r="C39" i="6"/>
  <c r="D39" i="6"/>
  <c r="E39" i="6"/>
  <c r="F39" i="6"/>
  <c r="G39" i="6"/>
  <c r="H39" i="6"/>
  <c r="I39" i="6"/>
  <c r="J39" i="6"/>
  <c r="B40" i="6"/>
  <c r="C40" i="6"/>
  <c r="D40" i="6"/>
  <c r="E40" i="6"/>
  <c r="F40" i="6"/>
  <c r="G40" i="6"/>
  <c r="H40" i="6"/>
  <c r="I40" i="6"/>
  <c r="J40" i="6"/>
  <c r="B41" i="6"/>
  <c r="C41" i="6"/>
  <c r="D41" i="6"/>
  <c r="E41" i="6"/>
  <c r="F41" i="6"/>
  <c r="H41" i="6"/>
  <c r="I41" i="6"/>
  <c r="J41" i="6"/>
  <c r="B42" i="6"/>
  <c r="C42" i="6"/>
  <c r="D42" i="6"/>
  <c r="E42" i="6"/>
  <c r="F42" i="6"/>
  <c r="G42" i="6"/>
  <c r="G70" i="6" s="1"/>
  <c r="H42" i="6"/>
  <c r="I42" i="6"/>
  <c r="J42" i="6"/>
  <c r="B43" i="6"/>
  <c r="C43" i="6"/>
  <c r="D43" i="6"/>
  <c r="E43" i="6"/>
  <c r="F43" i="6"/>
  <c r="G43" i="6"/>
  <c r="H43" i="6"/>
  <c r="I43" i="6"/>
  <c r="J43" i="6"/>
  <c r="B44" i="6"/>
  <c r="C44" i="6"/>
  <c r="D44" i="6"/>
  <c r="E44" i="6"/>
  <c r="F44" i="6"/>
  <c r="G44" i="6"/>
  <c r="H44" i="6"/>
  <c r="I44" i="6"/>
  <c r="J44" i="6"/>
  <c r="B45" i="6"/>
  <c r="C45" i="6"/>
  <c r="D45" i="6"/>
  <c r="E45" i="6"/>
  <c r="F45" i="6"/>
  <c r="G45" i="6"/>
  <c r="H45" i="6"/>
  <c r="I45" i="6"/>
  <c r="J45" i="6"/>
  <c r="B46" i="6"/>
  <c r="C46" i="6"/>
  <c r="D46" i="6"/>
  <c r="E46" i="6"/>
  <c r="F46" i="6"/>
  <c r="G46" i="6"/>
  <c r="H46" i="6"/>
  <c r="I46" i="6"/>
  <c r="J46" i="6"/>
  <c r="B47" i="6"/>
  <c r="C47" i="6"/>
  <c r="D47" i="6"/>
  <c r="E47" i="6"/>
  <c r="F47" i="6"/>
  <c r="G47" i="6"/>
  <c r="H47" i="6"/>
  <c r="I47" i="6"/>
  <c r="J47" i="6"/>
  <c r="B48" i="6"/>
  <c r="C48" i="6"/>
  <c r="D48" i="6"/>
  <c r="E48" i="6"/>
  <c r="F48" i="6"/>
  <c r="G48" i="6"/>
  <c r="H48" i="6"/>
  <c r="I48" i="6"/>
  <c r="J48" i="6"/>
  <c r="B49" i="6"/>
  <c r="C49" i="6"/>
  <c r="D49" i="6"/>
  <c r="E49" i="6"/>
  <c r="F49" i="6"/>
  <c r="G49" i="6"/>
  <c r="H49" i="6"/>
  <c r="I49" i="6"/>
  <c r="J49"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C57" i="6" s="1"/>
  <c r="S57" i="6" s="1"/>
  <c r="D9" i="6"/>
  <c r="E9" i="6"/>
  <c r="F9" i="6"/>
  <c r="G9" i="6"/>
  <c r="H9" i="6"/>
  <c r="I9" i="6"/>
  <c r="J9" i="6"/>
  <c r="B10" i="6"/>
  <c r="C10" i="6"/>
  <c r="D10" i="6"/>
  <c r="E10" i="6"/>
  <c r="F10" i="6"/>
  <c r="G10" i="6"/>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C62" i="6" s="1"/>
  <c r="S62" i="6" s="1"/>
  <c r="D14" i="6"/>
  <c r="E14" i="6"/>
  <c r="F14" i="6"/>
  <c r="G14" i="6"/>
  <c r="H14" i="6"/>
  <c r="I14" i="6"/>
  <c r="J14" i="6"/>
  <c r="B15" i="6"/>
  <c r="B63" i="6" s="1"/>
  <c r="R63" i="6" s="1"/>
  <c r="C15" i="6"/>
  <c r="D15" i="6"/>
  <c r="E15" i="6"/>
  <c r="F15" i="6"/>
  <c r="G15" i="6"/>
  <c r="H15" i="6"/>
  <c r="I15" i="6"/>
  <c r="J15" i="6"/>
  <c r="B4" i="5"/>
  <c r="B19" i="5"/>
  <c r="B21" i="5"/>
  <c r="C21" i="5" s="1"/>
  <c r="D21" i="5" s="1"/>
  <c r="E21" i="5" s="1"/>
  <c r="F21" i="5" s="1"/>
  <c r="E13" i="7"/>
  <c r="W42" i="5" s="1"/>
  <c r="C4" i="5"/>
  <c r="C19" i="5"/>
  <c r="D4" i="5"/>
  <c r="D19" i="5"/>
  <c r="E4" i="5"/>
  <c r="E19" i="5"/>
  <c r="F4" i="5"/>
  <c r="F19" i="5"/>
  <c r="G4" i="5"/>
  <c r="G19" i="5"/>
  <c r="H4" i="5"/>
  <c r="H19" i="5"/>
  <c r="I4" i="5"/>
  <c r="I19" i="5"/>
  <c r="J4" i="5"/>
  <c r="J19" i="5"/>
  <c r="B17" i="5"/>
  <c r="B5" i="5"/>
  <c r="C5" i="5"/>
  <c r="D5" i="5"/>
  <c r="E5" i="5"/>
  <c r="F5" i="5"/>
  <c r="G5" i="5"/>
  <c r="H5" i="5"/>
  <c r="I5" i="5"/>
  <c r="J5" i="5"/>
  <c r="B6" i="5"/>
  <c r="C6" i="5"/>
  <c r="D6" i="5"/>
  <c r="E6" i="5"/>
  <c r="F6" i="5"/>
  <c r="G6" i="5"/>
  <c r="H6" i="5"/>
  <c r="I6" i="5"/>
  <c r="J6" i="5"/>
  <c r="B7" i="5"/>
  <c r="C7" i="5"/>
  <c r="D7" i="5"/>
  <c r="E7" i="5"/>
  <c r="F7" i="5"/>
  <c r="G7" i="5"/>
  <c r="H7" i="5"/>
  <c r="I7" i="5"/>
  <c r="J7" i="5"/>
  <c r="B8" i="5"/>
  <c r="B56" i="5" s="1"/>
  <c r="R56" i="5" s="1"/>
  <c r="C8" i="5"/>
  <c r="D8" i="5"/>
  <c r="E8" i="5"/>
  <c r="F8" i="5"/>
  <c r="G8" i="5"/>
  <c r="H8" i="5"/>
  <c r="I8" i="5"/>
  <c r="J8" i="5"/>
  <c r="B9" i="5"/>
  <c r="C9" i="5"/>
  <c r="D9" i="5"/>
  <c r="E9" i="5"/>
  <c r="F9" i="5"/>
  <c r="G9" i="5"/>
  <c r="H9" i="5"/>
  <c r="I9" i="5"/>
  <c r="J9" i="5"/>
  <c r="B10" i="5"/>
  <c r="C10" i="5"/>
  <c r="D10" i="5"/>
  <c r="E10" i="5"/>
  <c r="F10" i="5"/>
  <c r="G10" i="5"/>
  <c r="H10" i="5"/>
  <c r="I10" i="5"/>
  <c r="J10" i="5"/>
  <c r="B11" i="5"/>
  <c r="B59" i="5"/>
  <c r="R59" i="5" s="1"/>
  <c r="C11" i="5"/>
  <c r="D11" i="5"/>
  <c r="E11" i="5"/>
  <c r="F11" i="5"/>
  <c r="G11" i="5"/>
  <c r="H11" i="5"/>
  <c r="I11" i="5"/>
  <c r="J11" i="5"/>
  <c r="B12" i="5"/>
  <c r="C12" i="5"/>
  <c r="D12" i="5"/>
  <c r="E12" i="5"/>
  <c r="F12" i="5"/>
  <c r="G12" i="5"/>
  <c r="H12" i="5"/>
  <c r="I12" i="5"/>
  <c r="J12" i="5"/>
  <c r="B13" i="5"/>
  <c r="C13" i="5"/>
  <c r="D13" i="5"/>
  <c r="E13" i="5"/>
  <c r="F13" i="5"/>
  <c r="G13" i="5"/>
  <c r="H13" i="5"/>
  <c r="I13" i="5"/>
  <c r="J13" i="5"/>
  <c r="B14" i="5"/>
  <c r="C14" i="5"/>
  <c r="D14" i="5"/>
  <c r="E14" i="5"/>
  <c r="F14" i="5"/>
  <c r="G14" i="5"/>
  <c r="H14" i="5"/>
  <c r="I14" i="5"/>
  <c r="J14" i="5"/>
  <c r="B15" i="5"/>
  <c r="B63" i="5" s="1"/>
  <c r="R63" i="5" s="1"/>
  <c r="C15" i="5"/>
  <c r="D15" i="5"/>
  <c r="E15" i="5"/>
  <c r="F15" i="5"/>
  <c r="G15" i="5"/>
  <c r="H15" i="5"/>
  <c r="I15" i="5"/>
  <c r="J15" i="5"/>
  <c r="R52" i="2"/>
  <c r="C21" i="2"/>
  <c r="C52" i="2" s="1"/>
  <c r="S52" i="2" s="1"/>
  <c r="S66" i="2" s="1"/>
  <c r="D21" i="2"/>
  <c r="D59" i="2" s="1"/>
  <c r="T59" i="2" s="1"/>
  <c r="T73" i="2" s="1"/>
  <c r="B53" i="2"/>
  <c r="R53" i="2" s="1"/>
  <c r="D53" i="2"/>
  <c r="T53" i="2" s="1"/>
  <c r="T67" i="2" s="1"/>
  <c r="B54" i="2"/>
  <c r="R54" i="2" s="1"/>
  <c r="R68" i="2" s="1"/>
  <c r="C54" i="2"/>
  <c r="S54" i="2" s="1"/>
  <c r="S68" i="2" s="1"/>
  <c r="B55" i="2"/>
  <c r="R55" i="2" s="1"/>
  <c r="R69" i="2" s="1"/>
  <c r="C55" i="2"/>
  <c r="S55" i="2" s="1"/>
  <c r="S69" i="2" s="1"/>
  <c r="B56" i="2"/>
  <c r="R56" i="2" s="1"/>
  <c r="R70" i="2" s="1"/>
  <c r="D56" i="2"/>
  <c r="T56" i="2" s="1"/>
  <c r="T70" i="2" s="1"/>
  <c r="B57" i="2"/>
  <c r="R57" i="2" s="1"/>
  <c r="R71" i="2" s="1"/>
  <c r="C57" i="2"/>
  <c r="S57" i="2" s="1"/>
  <c r="S71" i="2" s="1"/>
  <c r="B58" i="2"/>
  <c r="R58" i="2" s="1"/>
  <c r="R72" i="2" s="1"/>
  <c r="C58" i="2"/>
  <c r="S58" i="2" s="1"/>
  <c r="S72" i="2" s="1"/>
  <c r="B59" i="2"/>
  <c r="R59" i="2" s="1"/>
  <c r="R73" i="2" s="1"/>
  <c r="C59" i="2"/>
  <c r="S59" i="2" s="1"/>
  <c r="S73" i="2" s="1"/>
  <c r="B60" i="2"/>
  <c r="R60" i="2" s="1"/>
  <c r="R74" i="2" s="1"/>
  <c r="C60" i="2"/>
  <c r="S60" i="2" s="1"/>
  <c r="S74" i="2" s="1"/>
  <c r="B61" i="2"/>
  <c r="R61" i="2" s="1"/>
  <c r="R75" i="2" s="1"/>
  <c r="C61" i="2"/>
  <c r="S61" i="2" s="1"/>
  <c r="S75" i="2" s="1"/>
  <c r="B62" i="2"/>
  <c r="R62" i="2" s="1"/>
  <c r="R76" i="2" s="1"/>
  <c r="C62" i="2"/>
  <c r="S62" i="2" s="1"/>
  <c r="S76" i="2" s="1"/>
  <c r="B63" i="2"/>
  <c r="R63" i="2" s="1"/>
  <c r="R77" i="2" s="1"/>
  <c r="D63" i="2"/>
  <c r="T63" i="2" s="1"/>
  <c r="T77" i="2" s="1"/>
  <c r="K19" i="6"/>
  <c r="K19" i="5"/>
  <c r="D97" i="6"/>
  <c r="D97" i="5"/>
  <c r="M8" i="7"/>
  <c r="M8" i="8"/>
  <c r="M8" i="1"/>
  <c r="E10" i="8"/>
  <c r="E10" i="1"/>
  <c r="E10" i="7"/>
  <c r="E11" i="8"/>
  <c r="E11" i="7"/>
  <c r="E11" i="1"/>
  <c r="R83" i="16" l="1"/>
  <c r="R88" i="16"/>
  <c r="R86" i="16"/>
  <c r="R92" i="16"/>
  <c r="R84" i="16"/>
  <c r="R87" i="16"/>
  <c r="R85" i="16"/>
  <c r="R91" i="16"/>
  <c r="R82" i="16"/>
  <c r="E26" i="10"/>
  <c r="R93" i="16"/>
  <c r="R89" i="16"/>
  <c r="S71" i="6"/>
  <c r="AD38" i="2"/>
  <c r="E25" i="1" s="1"/>
  <c r="R79" i="2"/>
  <c r="AB43" i="2"/>
  <c r="AB38" i="2"/>
  <c r="AA49" i="6"/>
  <c r="AD49" i="6" s="1"/>
  <c r="P25" i="8" s="1"/>
  <c r="AA38" i="6"/>
  <c r="M25" i="1"/>
  <c r="AB46" i="2"/>
  <c r="AB40" i="2"/>
  <c r="AA40" i="6"/>
  <c r="AD40" i="6" s="1"/>
  <c r="G25" i="8" s="1"/>
  <c r="R66" i="6"/>
  <c r="R77" i="6"/>
  <c r="S76" i="6"/>
  <c r="AA39" i="6"/>
  <c r="AA41" i="6"/>
  <c r="AA46" i="6"/>
  <c r="B38" i="5"/>
  <c r="B66" i="5" s="1"/>
  <c r="N29" i="5"/>
  <c r="J18" i="7" s="1"/>
  <c r="T49" i="5"/>
  <c r="U48" i="5"/>
  <c r="V47" i="5"/>
  <c r="W46" i="5"/>
  <c r="X45" i="5"/>
  <c r="Y44" i="5"/>
  <c r="Z43" i="5"/>
  <c r="R43" i="5"/>
  <c r="S42" i="5"/>
  <c r="T41" i="5"/>
  <c r="U40" i="5"/>
  <c r="V39" i="5"/>
  <c r="W38" i="5"/>
  <c r="W66" i="5" s="1"/>
  <c r="Y48" i="5"/>
  <c r="T45" i="5"/>
  <c r="X41" i="5"/>
  <c r="N24" i="5"/>
  <c r="E18" i="7" s="1"/>
  <c r="Y47" i="5"/>
  <c r="S45" i="5"/>
  <c r="U43" i="5"/>
  <c r="X40" i="5"/>
  <c r="R38" i="5"/>
  <c r="T42" i="5"/>
  <c r="V40" i="5"/>
  <c r="N28" i="5"/>
  <c r="I18" i="7" s="1"/>
  <c r="S49" i="5"/>
  <c r="T48" i="5"/>
  <c r="U47" i="5"/>
  <c r="V46" i="5"/>
  <c r="W45" i="5"/>
  <c r="X44" i="5"/>
  <c r="Y43" i="5"/>
  <c r="Z42" i="5"/>
  <c r="R42" i="5"/>
  <c r="R70" i="5" s="1"/>
  <c r="S41" i="5"/>
  <c r="T40" i="5"/>
  <c r="U39" i="5"/>
  <c r="V38" i="5"/>
  <c r="V66" i="5" s="1"/>
  <c r="N25" i="5"/>
  <c r="F18" i="7" s="1"/>
  <c r="R47" i="5"/>
  <c r="V43" i="5"/>
  <c r="Z39" i="5"/>
  <c r="N32" i="5"/>
  <c r="M18" i="7" s="1"/>
  <c r="X48" i="5"/>
  <c r="Z46" i="5"/>
  <c r="T44" i="5"/>
  <c r="V42" i="5"/>
  <c r="V70" i="5" s="1"/>
  <c r="Y39" i="5"/>
  <c r="R44" i="5"/>
  <c r="W39" i="5"/>
  <c r="W67" i="5" s="1"/>
  <c r="N35" i="5"/>
  <c r="P18" i="7" s="1"/>
  <c r="N27" i="5"/>
  <c r="H18" i="7" s="1"/>
  <c r="Z49" i="5"/>
  <c r="R49" i="5"/>
  <c r="S48" i="5"/>
  <c r="T47" i="5"/>
  <c r="U46" i="5"/>
  <c r="V45" i="5"/>
  <c r="W44" i="5"/>
  <c r="X43" i="5"/>
  <c r="Y42" i="5"/>
  <c r="Z41" i="5"/>
  <c r="R41" i="5"/>
  <c r="S40" i="5"/>
  <c r="T39" i="5"/>
  <c r="U38" i="5"/>
  <c r="X49" i="5"/>
  <c r="S46" i="5"/>
  <c r="R39" i="5"/>
  <c r="W49" i="5"/>
  <c r="R46" i="5"/>
  <c r="W41" i="5"/>
  <c r="N34" i="5"/>
  <c r="O18" i="7" s="1"/>
  <c r="N26" i="5"/>
  <c r="G18" i="7" s="1"/>
  <c r="Y49" i="5"/>
  <c r="Z48" i="5"/>
  <c r="R48" i="5"/>
  <c r="S47" i="5"/>
  <c r="T46" i="5"/>
  <c r="U45" i="5"/>
  <c r="V44" i="5"/>
  <c r="W43" i="5"/>
  <c r="X42" i="5"/>
  <c r="Y41" i="5"/>
  <c r="Z40" i="5"/>
  <c r="R40" i="5"/>
  <c r="S39" i="5"/>
  <c r="T38" i="5"/>
  <c r="N33" i="5"/>
  <c r="N18" i="7" s="1"/>
  <c r="Z47" i="5"/>
  <c r="U44" i="5"/>
  <c r="Y40" i="5"/>
  <c r="S38" i="5"/>
  <c r="Z38" i="5"/>
  <c r="N31" i="5"/>
  <c r="L18" i="7" s="1"/>
  <c r="V49" i="5"/>
  <c r="W48" i="5"/>
  <c r="X47" i="5"/>
  <c r="Y46" i="5"/>
  <c r="Z45" i="5"/>
  <c r="R45" i="5"/>
  <c r="S44" i="5"/>
  <c r="T43" i="5"/>
  <c r="U42" i="5"/>
  <c r="V41" i="5"/>
  <c r="W40" i="5"/>
  <c r="W68" i="5" s="1"/>
  <c r="X39" i="5"/>
  <c r="Y38" i="5"/>
  <c r="N30" i="5"/>
  <c r="K18" i="7" s="1"/>
  <c r="U49" i="5"/>
  <c r="V48" i="5"/>
  <c r="W47" i="5"/>
  <c r="X46" i="5"/>
  <c r="Y45" i="5"/>
  <c r="Z44" i="5"/>
  <c r="S43" i="5"/>
  <c r="U41" i="5"/>
  <c r="X38" i="5"/>
  <c r="AA47" i="6"/>
  <c r="AA48" i="6"/>
  <c r="AD48" i="6" s="1"/>
  <c r="O25" i="8" s="1"/>
  <c r="AA43" i="6"/>
  <c r="AD43" i="6" s="1"/>
  <c r="J25" i="8" s="1"/>
  <c r="AA44" i="6"/>
  <c r="AD44" i="6" s="1"/>
  <c r="K25" i="8" s="1"/>
  <c r="AA45" i="6"/>
  <c r="AD45" i="6" s="1"/>
  <c r="L25" i="8" s="1"/>
  <c r="AA42" i="6"/>
  <c r="AB42" i="2"/>
  <c r="AB49" i="2"/>
  <c r="AB48" i="2"/>
  <c r="AB39" i="2"/>
  <c r="AB45" i="2"/>
  <c r="AB47" i="2"/>
  <c r="AB41" i="2"/>
  <c r="AB44" i="2"/>
  <c r="D63" i="5"/>
  <c r="T63" i="5" s="1"/>
  <c r="E62" i="5"/>
  <c r="U62" i="5" s="1"/>
  <c r="F61" i="5"/>
  <c r="V61" i="5" s="1"/>
  <c r="D62" i="2"/>
  <c r="T62" i="2" s="1"/>
  <c r="T76" i="2" s="1"/>
  <c r="E54" i="5"/>
  <c r="U54" i="5" s="1"/>
  <c r="F53" i="5"/>
  <c r="V53" i="5" s="1"/>
  <c r="C55" i="5"/>
  <c r="S55" i="5" s="1"/>
  <c r="C56" i="2"/>
  <c r="S56" i="2" s="1"/>
  <c r="S70" i="2" s="1"/>
  <c r="C53" i="2"/>
  <c r="S53" i="2" s="1"/>
  <c r="S67" i="2" s="1"/>
  <c r="C61" i="5"/>
  <c r="S61" i="5" s="1"/>
  <c r="B55" i="5"/>
  <c r="R55" i="5" s="1"/>
  <c r="D61" i="2"/>
  <c r="T61" i="2" s="1"/>
  <c r="T75" i="2" s="1"/>
  <c r="D58" i="2"/>
  <c r="T58" i="2" s="1"/>
  <c r="T72" i="2" s="1"/>
  <c r="V58" i="5"/>
  <c r="D52" i="5"/>
  <c r="T52" i="5" s="1"/>
  <c r="D61" i="5"/>
  <c r="T61" i="5" s="1"/>
  <c r="D52" i="2"/>
  <c r="T52" i="2" s="1"/>
  <c r="T66" i="2" s="1"/>
  <c r="B53" i="5"/>
  <c r="R53" i="5" s="1"/>
  <c r="F63" i="5"/>
  <c r="V63" i="5" s="1"/>
  <c r="D58" i="5"/>
  <c r="T58" i="5" s="1"/>
  <c r="E57" i="5"/>
  <c r="U57" i="5" s="1"/>
  <c r="F56" i="5"/>
  <c r="V56" i="5" s="1"/>
  <c r="C63" i="2"/>
  <c r="S63" i="2" s="1"/>
  <c r="S77" i="2" s="1"/>
  <c r="D60" i="2"/>
  <c r="T60" i="2" s="1"/>
  <c r="T74" i="2" s="1"/>
  <c r="D57" i="2"/>
  <c r="T57" i="2" s="1"/>
  <c r="T71" i="2" s="1"/>
  <c r="D54" i="2"/>
  <c r="T54" i="2" s="1"/>
  <c r="T68" i="2" s="1"/>
  <c r="B61" i="5"/>
  <c r="R61" i="5" s="1"/>
  <c r="D59" i="5"/>
  <c r="T59" i="5" s="1"/>
  <c r="D53" i="5"/>
  <c r="T53" i="5" s="1"/>
  <c r="T67" i="5" s="1"/>
  <c r="B52" i="5"/>
  <c r="R52" i="5" s="1"/>
  <c r="B60" i="5"/>
  <c r="R60" i="5" s="1"/>
  <c r="E58" i="5"/>
  <c r="U58" i="5" s="1"/>
  <c r="B54" i="5"/>
  <c r="R54" i="5" s="1"/>
  <c r="E63" i="5"/>
  <c r="U63" i="5" s="1"/>
  <c r="F62" i="5"/>
  <c r="V62" i="5" s="1"/>
  <c r="V76" i="5" s="1"/>
  <c r="D57" i="5"/>
  <c r="T57" i="5" s="1"/>
  <c r="B58" i="5"/>
  <c r="R58" i="5" s="1"/>
  <c r="R72" i="5" s="1"/>
  <c r="D56" i="5"/>
  <c r="T56" i="5" s="1"/>
  <c r="E55" i="5"/>
  <c r="U55" i="5" s="1"/>
  <c r="D62" i="5"/>
  <c r="T62" i="5" s="1"/>
  <c r="E61" i="5"/>
  <c r="U61" i="5" s="1"/>
  <c r="F60" i="5"/>
  <c r="V60" i="5" s="1"/>
  <c r="B57" i="5"/>
  <c r="R57" i="5" s="1"/>
  <c r="D55" i="5"/>
  <c r="T55" i="5" s="1"/>
  <c r="F54" i="5"/>
  <c r="V54" i="5" s="1"/>
  <c r="C61" i="6"/>
  <c r="S61" i="6" s="1"/>
  <c r="S75" i="6" s="1"/>
  <c r="B62" i="5"/>
  <c r="R62" i="5" s="1"/>
  <c r="D60" i="5"/>
  <c r="T60" i="5" s="1"/>
  <c r="E59" i="5"/>
  <c r="U59" i="5" s="1"/>
  <c r="D54" i="5"/>
  <c r="T54" i="5" s="1"/>
  <c r="B71" i="2"/>
  <c r="C70" i="2"/>
  <c r="H73" i="15"/>
  <c r="X59" i="15"/>
  <c r="X73" i="15" s="1"/>
  <c r="F67" i="14"/>
  <c r="V53" i="14"/>
  <c r="V67" i="14" s="1"/>
  <c r="F71" i="14"/>
  <c r="V57" i="14"/>
  <c r="V71" i="14" s="1"/>
  <c r="H72" i="15"/>
  <c r="X58" i="15"/>
  <c r="X72" i="15" s="1"/>
  <c r="H71" i="15"/>
  <c r="X57" i="15"/>
  <c r="X71" i="15" s="1"/>
  <c r="H75" i="15"/>
  <c r="X61" i="15"/>
  <c r="X75" i="15" s="1"/>
  <c r="H67" i="15"/>
  <c r="X53" i="15"/>
  <c r="X67" i="15" s="1"/>
  <c r="F66" i="14"/>
  <c r="V52" i="14"/>
  <c r="V66" i="14" s="1"/>
  <c r="F75" i="14"/>
  <c r="V61" i="14"/>
  <c r="V75" i="14" s="1"/>
  <c r="H76" i="15"/>
  <c r="X62" i="15"/>
  <c r="X76" i="15" s="1"/>
  <c r="F77" i="14"/>
  <c r="V63" i="14"/>
  <c r="V77" i="14" s="1"/>
  <c r="H70" i="15"/>
  <c r="X56" i="15"/>
  <c r="X70" i="15" s="1"/>
  <c r="F70" i="14"/>
  <c r="V56" i="14"/>
  <c r="V70" i="14" s="1"/>
  <c r="F68" i="14"/>
  <c r="V54" i="14"/>
  <c r="V68" i="14" s="1"/>
  <c r="H66" i="15"/>
  <c r="X52" i="15"/>
  <c r="X66" i="15" s="1"/>
  <c r="F72" i="14"/>
  <c r="V58" i="14"/>
  <c r="V72" i="14" s="1"/>
  <c r="F74" i="14"/>
  <c r="V60" i="14"/>
  <c r="V74" i="14" s="1"/>
  <c r="H74" i="15"/>
  <c r="X60" i="15"/>
  <c r="X74" i="15" s="1"/>
  <c r="F69" i="14"/>
  <c r="V55" i="14"/>
  <c r="V69" i="14" s="1"/>
  <c r="F76" i="14"/>
  <c r="V62" i="14"/>
  <c r="V76" i="14" s="1"/>
  <c r="H77" i="15"/>
  <c r="X63" i="15"/>
  <c r="X77" i="15" s="1"/>
  <c r="F73" i="14"/>
  <c r="V59" i="14"/>
  <c r="V73" i="14" s="1"/>
  <c r="H68" i="15"/>
  <c r="X54" i="15"/>
  <c r="X68" i="15" s="1"/>
  <c r="H69" i="15"/>
  <c r="X55" i="15"/>
  <c r="X69" i="15" s="1"/>
  <c r="C52" i="6"/>
  <c r="D21" i="6"/>
  <c r="D53" i="6" s="1"/>
  <c r="T53" i="6" s="1"/>
  <c r="T67" i="6" s="1"/>
  <c r="C60" i="6"/>
  <c r="S60" i="6" s="1"/>
  <c r="S74" i="6" s="1"/>
  <c r="C63" i="6"/>
  <c r="S63" i="6" s="1"/>
  <c r="S77" i="6" s="1"/>
  <c r="B60" i="6"/>
  <c r="R60" i="6" s="1"/>
  <c r="R74" i="6" s="1"/>
  <c r="C59" i="6"/>
  <c r="S59" i="6" s="1"/>
  <c r="S73" i="6" s="1"/>
  <c r="C54" i="6"/>
  <c r="S54" i="6" s="1"/>
  <c r="S68" i="6" s="1"/>
  <c r="C53" i="6"/>
  <c r="S53" i="6" s="1"/>
  <c r="S67" i="6" s="1"/>
  <c r="C58" i="6"/>
  <c r="S58" i="6" s="1"/>
  <c r="S72" i="6" s="1"/>
  <c r="C56" i="6"/>
  <c r="S56" i="6" s="1"/>
  <c r="S70" i="6" s="1"/>
  <c r="C55" i="6"/>
  <c r="S55" i="6" s="1"/>
  <c r="S69" i="6" s="1"/>
  <c r="N25" i="1"/>
  <c r="F25" i="1"/>
  <c r="J25" i="1"/>
  <c r="H25" i="1"/>
  <c r="G25" i="1"/>
  <c r="K25" i="1"/>
  <c r="I25" i="1"/>
  <c r="L25" i="1"/>
  <c r="O25" i="1"/>
  <c r="P25" i="1"/>
  <c r="C53" i="5"/>
  <c r="S53" i="5" s="1"/>
  <c r="F55" i="5"/>
  <c r="F59" i="5"/>
  <c r="V59" i="5" s="1"/>
  <c r="V73" i="5" s="1"/>
  <c r="F52" i="5"/>
  <c r="V52" i="5" s="1"/>
  <c r="G21" i="5"/>
  <c r="H21" i="5" s="1"/>
  <c r="B57" i="6"/>
  <c r="R57" i="6" s="1"/>
  <c r="R71" i="6" s="1"/>
  <c r="C63" i="5"/>
  <c r="S63" i="5" s="1"/>
  <c r="B53" i="6"/>
  <c r="R53" i="6" s="1"/>
  <c r="R67" i="6" s="1"/>
  <c r="C57" i="5"/>
  <c r="S57" i="5" s="1"/>
  <c r="B61" i="6"/>
  <c r="R61" i="6" s="1"/>
  <c r="R75" i="6" s="1"/>
  <c r="B56" i="6"/>
  <c r="R56" i="6" s="1"/>
  <c r="R70" i="6" s="1"/>
  <c r="C56" i="5"/>
  <c r="S56" i="5" s="1"/>
  <c r="S70" i="5" s="1"/>
  <c r="B55" i="6"/>
  <c r="R55" i="6" s="1"/>
  <c r="R69" i="6" s="1"/>
  <c r="C54" i="5"/>
  <c r="S54" i="5" s="1"/>
  <c r="C58" i="5"/>
  <c r="S58" i="5" s="1"/>
  <c r="C62" i="5"/>
  <c r="S62" i="5" s="1"/>
  <c r="C52" i="5"/>
  <c r="S52" i="5" s="1"/>
  <c r="B58" i="6"/>
  <c r="R58" i="6" s="1"/>
  <c r="R72" i="6" s="1"/>
  <c r="B62" i="6"/>
  <c r="R62" i="6" s="1"/>
  <c r="R76" i="6" s="1"/>
  <c r="B52" i="6"/>
  <c r="R52" i="6" s="1"/>
  <c r="D77" i="2"/>
  <c r="C60" i="5"/>
  <c r="S60" i="5" s="1"/>
  <c r="E53" i="5"/>
  <c r="U53" i="5" s="1"/>
  <c r="E56" i="5"/>
  <c r="U56" i="5" s="1"/>
  <c r="E60" i="5"/>
  <c r="U60" i="5" s="1"/>
  <c r="U74" i="5" s="1"/>
  <c r="E52" i="5"/>
  <c r="U52" i="5" s="1"/>
  <c r="B59" i="6"/>
  <c r="R59" i="6" s="1"/>
  <c r="R73" i="6" s="1"/>
  <c r="B54" i="6"/>
  <c r="R54" i="6" s="1"/>
  <c r="R68" i="6" s="1"/>
  <c r="C59" i="5"/>
  <c r="S59" i="5" s="1"/>
  <c r="F57" i="5"/>
  <c r="V57" i="5" s="1"/>
  <c r="B75" i="2"/>
  <c r="C74" i="2"/>
  <c r="D73" i="2"/>
  <c r="C66" i="2"/>
  <c r="D55" i="2"/>
  <c r="E21" i="2"/>
  <c r="B66" i="6"/>
  <c r="B74" i="2"/>
  <c r="C73" i="2"/>
  <c r="C71" i="6"/>
  <c r="B73" i="2"/>
  <c r="C72" i="2"/>
  <c r="B72" i="2"/>
  <c r="C71" i="2"/>
  <c r="D70" i="2"/>
  <c r="B77" i="6"/>
  <c r="C76" i="6"/>
  <c r="C77" i="2"/>
  <c r="D76" i="2"/>
  <c r="B70" i="2"/>
  <c r="C69" i="2"/>
  <c r="D68" i="2"/>
  <c r="B82" i="16"/>
  <c r="B91" i="16"/>
  <c r="B92" i="16"/>
  <c r="B93" i="16"/>
  <c r="B84" i="16"/>
  <c r="B89" i="16"/>
  <c r="B85" i="16"/>
  <c r="B88" i="16"/>
  <c r="B86" i="16"/>
  <c r="B87" i="16"/>
  <c r="B90" i="16"/>
  <c r="B83" i="16"/>
  <c r="C75" i="6"/>
  <c r="C67" i="6"/>
  <c r="B77" i="2"/>
  <c r="C76" i="2"/>
  <c r="D75" i="2"/>
  <c r="B69" i="2"/>
  <c r="C68" i="2"/>
  <c r="D67" i="2"/>
  <c r="B75" i="6"/>
  <c r="B67" i="6"/>
  <c r="B76" i="2"/>
  <c r="C75" i="2"/>
  <c r="D74" i="2"/>
  <c r="B68" i="2"/>
  <c r="C67" i="2"/>
  <c r="G61" i="14"/>
  <c r="G57" i="14"/>
  <c r="G53" i="14"/>
  <c r="G60" i="14"/>
  <c r="G56" i="14"/>
  <c r="G52" i="14"/>
  <c r="H21" i="14"/>
  <c r="G62" i="14"/>
  <c r="G58" i="14"/>
  <c r="G54" i="14"/>
  <c r="G59" i="14"/>
  <c r="G63" i="14"/>
  <c r="G55" i="14"/>
  <c r="J21" i="15"/>
  <c r="I56" i="15"/>
  <c r="I55" i="15"/>
  <c r="I59" i="15"/>
  <c r="I60" i="15"/>
  <c r="I54" i="15"/>
  <c r="I62" i="15"/>
  <c r="I61" i="15"/>
  <c r="I52" i="15"/>
  <c r="I58" i="15"/>
  <c r="I53" i="15"/>
  <c r="I57" i="15"/>
  <c r="I63" i="15"/>
  <c r="E48" i="5"/>
  <c r="E76" i="5" s="1"/>
  <c r="I46" i="5"/>
  <c r="F44" i="5"/>
  <c r="F72" i="5" s="1"/>
  <c r="J42" i="5"/>
  <c r="C41" i="5"/>
  <c r="C69" i="5" s="1"/>
  <c r="G39" i="5"/>
  <c r="D49" i="5"/>
  <c r="H47" i="5"/>
  <c r="B46" i="5"/>
  <c r="B74" i="5" s="1"/>
  <c r="E44" i="5"/>
  <c r="E72" i="5" s="1"/>
  <c r="I42" i="5"/>
  <c r="F40" i="5"/>
  <c r="J38" i="5"/>
  <c r="C49" i="5"/>
  <c r="C77" i="5" s="1"/>
  <c r="G47" i="5"/>
  <c r="D45" i="5"/>
  <c r="D73" i="5" s="1"/>
  <c r="H43" i="5"/>
  <c r="B42" i="5"/>
  <c r="B70" i="5" s="1"/>
  <c r="E40" i="5"/>
  <c r="I38" i="5"/>
  <c r="F48" i="5"/>
  <c r="F76" i="5" s="1"/>
  <c r="J46" i="5"/>
  <c r="C45" i="5"/>
  <c r="G43" i="5"/>
  <c r="D41" i="5"/>
  <c r="D69" i="5" s="1"/>
  <c r="H39" i="5"/>
  <c r="C38" i="5"/>
  <c r="G38" i="5"/>
  <c r="E39" i="5"/>
  <c r="E67" i="5" s="1"/>
  <c r="I39" i="5"/>
  <c r="C40" i="5"/>
  <c r="G40" i="5"/>
  <c r="E41" i="5"/>
  <c r="E69" i="5" s="1"/>
  <c r="I41" i="5"/>
  <c r="C42" i="5"/>
  <c r="C70" i="5" s="1"/>
  <c r="G42" i="5"/>
  <c r="E43" i="5"/>
  <c r="E71" i="5" s="1"/>
  <c r="I43" i="5"/>
  <c r="C44" i="5"/>
  <c r="C72" i="5" s="1"/>
  <c r="G44" i="5"/>
  <c r="E45" i="5"/>
  <c r="E73" i="5" s="1"/>
  <c r="I45" i="5"/>
  <c r="C46" i="5"/>
  <c r="G46" i="5"/>
  <c r="E47" i="5"/>
  <c r="E75" i="5" s="1"/>
  <c r="I47" i="5"/>
  <c r="C48" i="5"/>
  <c r="C76" i="5" s="1"/>
  <c r="G48" i="5"/>
  <c r="E49" i="5"/>
  <c r="E77" i="5" s="1"/>
  <c r="I49" i="5"/>
  <c r="D38" i="5"/>
  <c r="D66" i="5" s="1"/>
  <c r="H38" i="5"/>
  <c r="B39" i="5"/>
  <c r="F39" i="5"/>
  <c r="F67" i="5" s="1"/>
  <c r="J39" i="5"/>
  <c r="D40" i="5"/>
  <c r="D68" i="5" s="1"/>
  <c r="H40" i="5"/>
  <c r="B41" i="5"/>
  <c r="F41" i="5"/>
  <c r="J41" i="5"/>
  <c r="D42" i="5"/>
  <c r="D70" i="5" s="1"/>
  <c r="H42" i="5"/>
  <c r="B43" i="5"/>
  <c r="F43" i="5"/>
  <c r="F71" i="5" s="1"/>
  <c r="J43" i="5"/>
  <c r="D44" i="5"/>
  <c r="D72" i="5" s="1"/>
  <c r="H44" i="5"/>
  <c r="B45" i="5"/>
  <c r="F45" i="5"/>
  <c r="F73" i="5" s="1"/>
  <c r="J45" i="5"/>
  <c r="D46" i="5"/>
  <c r="D74" i="5" s="1"/>
  <c r="H46" i="5"/>
  <c r="B47" i="5"/>
  <c r="F47" i="5"/>
  <c r="F75" i="5" s="1"/>
  <c r="J47" i="5"/>
  <c r="D48" i="5"/>
  <c r="D76" i="5" s="1"/>
  <c r="H48" i="5"/>
  <c r="B49" i="5"/>
  <c r="F49" i="5"/>
  <c r="F77" i="5" s="1"/>
  <c r="J49" i="5"/>
  <c r="H49" i="5"/>
  <c r="J48" i="5"/>
  <c r="B48" i="5"/>
  <c r="D47" i="5"/>
  <c r="D75" i="5" s="1"/>
  <c r="F46" i="5"/>
  <c r="F74" i="5" s="1"/>
  <c r="H45" i="5"/>
  <c r="J44" i="5"/>
  <c r="B44" i="5"/>
  <c r="D43" i="5"/>
  <c r="D71" i="5" s="1"/>
  <c r="F42" i="5"/>
  <c r="F70" i="5" s="1"/>
  <c r="H41" i="5"/>
  <c r="J40" i="5"/>
  <c r="B40" i="5"/>
  <c r="D39" i="5"/>
  <c r="F38" i="5"/>
  <c r="F66" i="5" s="1"/>
  <c r="G49" i="5"/>
  <c r="I48" i="5"/>
  <c r="C47" i="5"/>
  <c r="C75" i="5" s="1"/>
  <c r="E46" i="5"/>
  <c r="G45" i="5"/>
  <c r="I44" i="5"/>
  <c r="C43" i="5"/>
  <c r="E42" i="5"/>
  <c r="E70" i="5" s="1"/>
  <c r="G41" i="5"/>
  <c r="I40" i="5"/>
  <c r="C39" i="5"/>
  <c r="E38" i="5"/>
  <c r="K43" i="2"/>
  <c r="N43" i="2" s="1"/>
  <c r="K41" i="2"/>
  <c r="N41" i="2" s="1"/>
  <c r="K49" i="2"/>
  <c r="N49" i="2" s="1"/>
  <c r="K45" i="2"/>
  <c r="N45" i="2" s="1"/>
  <c r="K40" i="2"/>
  <c r="N40" i="2" s="1"/>
  <c r="K39" i="2"/>
  <c r="N39" i="2" s="1"/>
  <c r="K48" i="2"/>
  <c r="N48" i="2" s="1"/>
  <c r="K47" i="2"/>
  <c r="N47" i="2" s="1"/>
  <c r="K44" i="2"/>
  <c r="N44" i="2" s="1"/>
  <c r="K46" i="2"/>
  <c r="N46" i="2" s="1"/>
  <c r="K42" i="2"/>
  <c r="N42" i="2" s="1"/>
  <c r="K38" i="2"/>
  <c r="K48" i="6"/>
  <c r="N48" i="6" s="1"/>
  <c r="O20" i="8" s="1"/>
  <c r="K44" i="6"/>
  <c r="N44" i="6" s="1"/>
  <c r="K20" i="8" s="1"/>
  <c r="K40" i="6"/>
  <c r="N40" i="6" s="1"/>
  <c r="G20" i="8" s="1"/>
  <c r="K39" i="6"/>
  <c r="K49" i="6"/>
  <c r="N49" i="6" s="1"/>
  <c r="P20" i="8" s="1"/>
  <c r="K45" i="6"/>
  <c r="N45" i="6" s="1"/>
  <c r="L20" i="8" s="1"/>
  <c r="K41" i="6"/>
  <c r="N41" i="6" s="1"/>
  <c r="H20" i="8" s="1"/>
  <c r="K46" i="6"/>
  <c r="N46" i="6" s="1"/>
  <c r="M20" i="8" s="1"/>
  <c r="K42" i="6"/>
  <c r="N42" i="6" s="1"/>
  <c r="I20" i="8" s="1"/>
  <c r="K38" i="6"/>
  <c r="B74" i="6"/>
  <c r="K47" i="6"/>
  <c r="N47" i="6" s="1"/>
  <c r="N20" i="8" s="1"/>
  <c r="K43" i="6"/>
  <c r="N43" i="6" s="1"/>
  <c r="J20" i="8" s="1"/>
  <c r="B70" i="6"/>
  <c r="B76" i="6"/>
  <c r="R94" i="16" l="1"/>
  <c r="R96" i="16"/>
  <c r="R99" i="16" s="1"/>
  <c r="U67" i="5"/>
  <c r="V71" i="5"/>
  <c r="T76" i="5"/>
  <c r="T70" i="5"/>
  <c r="U68" i="5"/>
  <c r="T73" i="5"/>
  <c r="S76" i="5"/>
  <c r="S66" i="5"/>
  <c r="V74" i="5"/>
  <c r="N38" i="6"/>
  <c r="E20" i="8" s="1"/>
  <c r="B79" i="6"/>
  <c r="AD38" i="6"/>
  <c r="E25" i="8" s="1"/>
  <c r="AB38" i="6"/>
  <c r="R79" i="6"/>
  <c r="AA49" i="5"/>
  <c r="AD49" i="5" s="1"/>
  <c r="P25" i="7" s="1"/>
  <c r="P26" i="9" s="1"/>
  <c r="AA38" i="5"/>
  <c r="AD46" i="6"/>
  <c r="M25" i="8" s="1"/>
  <c r="N39" i="6"/>
  <c r="F20" i="8" s="1"/>
  <c r="N38" i="2"/>
  <c r="B79" i="2"/>
  <c r="AD47" i="6"/>
  <c r="N25" i="8" s="1"/>
  <c r="AB43" i="6"/>
  <c r="K49" i="5"/>
  <c r="N49" i="5" s="1"/>
  <c r="P20" i="7" s="1"/>
  <c r="S72" i="5"/>
  <c r="R66" i="5"/>
  <c r="V75" i="5"/>
  <c r="U77" i="5"/>
  <c r="R67" i="5"/>
  <c r="S75" i="5"/>
  <c r="R68" i="5"/>
  <c r="V67" i="5"/>
  <c r="T74" i="5"/>
  <c r="S71" i="5"/>
  <c r="S67" i="5"/>
  <c r="T68" i="5"/>
  <c r="U72" i="5"/>
  <c r="T75" i="5"/>
  <c r="V72" i="5"/>
  <c r="S77" i="5"/>
  <c r="V68" i="5"/>
  <c r="S68" i="5"/>
  <c r="R71" i="5"/>
  <c r="R75" i="5"/>
  <c r="V77" i="5"/>
  <c r="AD42" i="6"/>
  <c r="I25" i="8" s="1"/>
  <c r="AD41" i="6"/>
  <c r="H25" i="8" s="1"/>
  <c r="AD39" i="6"/>
  <c r="F25" i="8" s="1"/>
  <c r="R69" i="5"/>
  <c r="S74" i="5"/>
  <c r="U71" i="5"/>
  <c r="T69" i="5"/>
  <c r="AA45" i="5"/>
  <c r="AD45" i="5" s="1"/>
  <c r="L25" i="7" s="1"/>
  <c r="L26" i="9" s="1"/>
  <c r="U76" i="5"/>
  <c r="U66" i="5"/>
  <c r="V69" i="5"/>
  <c r="AA46" i="5"/>
  <c r="AD46" i="5" s="1"/>
  <c r="M25" i="7" s="1"/>
  <c r="AA40" i="5"/>
  <c r="AD40" i="5" s="1"/>
  <c r="G25" i="7" s="1"/>
  <c r="G26" i="9" s="1"/>
  <c r="AA47" i="5"/>
  <c r="AD47" i="5" s="1"/>
  <c r="N25" i="7" s="1"/>
  <c r="AA43" i="5"/>
  <c r="AD43" i="5" s="1"/>
  <c r="J25" i="7" s="1"/>
  <c r="J26" i="9" s="1"/>
  <c r="U73" i="5"/>
  <c r="U75" i="5"/>
  <c r="T77" i="5"/>
  <c r="AA41" i="5"/>
  <c r="AA48" i="5"/>
  <c r="AD48" i="5" s="1"/>
  <c r="O25" i="7" s="1"/>
  <c r="O26" i="9" s="1"/>
  <c r="AA39" i="5"/>
  <c r="AD39" i="5" s="1"/>
  <c r="F25" i="7" s="1"/>
  <c r="U70" i="5"/>
  <c r="R76" i="5"/>
  <c r="U69" i="5"/>
  <c r="R74" i="5"/>
  <c r="T66" i="5"/>
  <c r="S69" i="5"/>
  <c r="R77" i="5"/>
  <c r="S73" i="5"/>
  <c r="T71" i="5"/>
  <c r="T72" i="5"/>
  <c r="AA42" i="5"/>
  <c r="AD42" i="5" s="1"/>
  <c r="I25" i="7" s="1"/>
  <c r="AB47" i="6"/>
  <c r="AB42" i="6"/>
  <c r="AB44" i="6"/>
  <c r="AB45" i="6"/>
  <c r="AB46" i="6"/>
  <c r="AB48" i="6"/>
  <c r="AB40" i="6"/>
  <c r="AB41" i="6"/>
  <c r="AB49" i="6"/>
  <c r="AB39" i="6"/>
  <c r="AA44" i="5"/>
  <c r="AD44" i="5" s="1"/>
  <c r="K25" i="7" s="1"/>
  <c r="K26" i="9" s="1"/>
  <c r="R73" i="5"/>
  <c r="D71" i="2"/>
  <c r="D77" i="5"/>
  <c r="C72" i="6"/>
  <c r="C73" i="6"/>
  <c r="D57" i="6"/>
  <c r="T57" i="6" s="1"/>
  <c r="T71" i="6" s="1"/>
  <c r="D67" i="5"/>
  <c r="D66" i="2"/>
  <c r="F68" i="5"/>
  <c r="E68" i="5"/>
  <c r="D72" i="2"/>
  <c r="C70" i="6"/>
  <c r="C77" i="6"/>
  <c r="E66" i="5"/>
  <c r="C68" i="6"/>
  <c r="C67" i="5"/>
  <c r="F69" i="5"/>
  <c r="C74" i="5"/>
  <c r="C66" i="5"/>
  <c r="B69" i="6"/>
  <c r="C66" i="6"/>
  <c r="S52" i="6"/>
  <c r="S66" i="6" s="1"/>
  <c r="D69" i="2"/>
  <c r="T55" i="2"/>
  <c r="T69" i="2" s="1"/>
  <c r="C71" i="5"/>
  <c r="C68" i="5"/>
  <c r="C74" i="6"/>
  <c r="I71" i="15"/>
  <c r="Y57" i="15"/>
  <c r="Y71" i="15" s="1"/>
  <c r="I73" i="15"/>
  <c r="Y59" i="15"/>
  <c r="Y73" i="15" s="1"/>
  <c r="G72" i="14"/>
  <c r="W58" i="14"/>
  <c r="W72" i="14" s="1"/>
  <c r="G75" i="14"/>
  <c r="W61" i="14"/>
  <c r="W75" i="14" s="1"/>
  <c r="I67" i="15"/>
  <c r="Y53" i="15"/>
  <c r="Y67" i="15" s="1"/>
  <c r="I69" i="15"/>
  <c r="Y55" i="15"/>
  <c r="Y69" i="15" s="1"/>
  <c r="G76" i="14"/>
  <c r="W62" i="14"/>
  <c r="W76" i="14" s="1"/>
  <c r="I72" i="15"/>
  <c r="Y58" i="15"/>
  <c r="Y72" i="15" s="1"/>
  <c r="I70" i="15"/>
  <c r="Y56" i="15"/>
  <c r="Y70" i="15" s="1"/>
  <c r="I66" i="15"/>
  <c r="Y52" i="15"/>
  <c r="Y66" i="15" s="1"/>
  <c r="G66" i="14"/>
  <c r="W52" i="14"/>
  <c r="W66" i="14" s="1"/>
  <c r="I75" i="15"/>
  <c r="Y61" i="15"/>
  <c r="Y75" i="15" s="1"/>
  <c r="G69" i="14"/>
  <c r="W55" i="14"/>
  <c r="W69" i="14" s="1"/>
  <c r="G70" i="14"/>
  <c r="W56" i="14"/>
  <c r="W70" i="14" s="1"/>
  <c r="I76" i="15"/>
  <c r="Y62" i="15"/>
  <c r="Y76" i="15" s="1"/>
  <c r="G77" i="14"/>
  <c r="W63" i="14"/>
  <c r="W77" i="14" s="1"/>
  <c r="G74" i="14"/>
  <c r="W60" i="14"/>
  <c r="W74" i="14" s="1"/>
  <c r="I68" i="15"/>
  <c r="Y54" i="15"/>
  <c r="Y68" i="15" s="1"/>
  <c r="G73" i="14"/>
  <c r="W59" i="14"/>
  <c r="W73" i="14" s="1"/>
  <c r="G67" i="14"/>
  <c r="W53" i="14"/>
  <c r="W67" i="14" s="1"/>
  <c r="I77" i="15"/>
  <c r="Y63" i="15"/>
  <c r="Y77" i="15" s="1"/>
  <c r="I74" i="15"/>
  <c r="Y60" i="15"/>
  <c r="Y74" i="15" s="1"/>
  <c r="G68" i="14"/>
  <c r="W54" i="14"/>
  <c r="W68" i="14" s="1"/>
  <c r="G71" i="14"/>
  <c r="W57" i="14"/>
  <c r="W71" i="14" s="1"/>
  <c r="D67" i="6"/>
  <c r="B71" i="6"/>
  <c r="D71" i="6"/>
  <c r="C69" i="6"/>
  <c r="D63" i="6"/>
  <c r="T63" i="6" s="1"/>
  <c r="T77" i="6" s="1"/>
  <c r="B68" i="6"/>
  <c r="D59" i="6"/>
  <c r="T59" i="6" s="1"/>
  <c r="T73" i="6" s="1"/>
  <c r="D61" i="6"/>
  <c r="T61" i="6" s="1"/>
  <c r="T75" i="6" s="1"/>
  <c r="D62" i="6"/>
  <c r="T62" i="6" s="1"/>
  <c r="T76" i="6" s="1"/>
  <c r="B72" i="6"/>
  <c r="D52" i="6"/>
  <c r="B73" i="6"/>
  <c r="D55" i="6"/>
  <c r="T55" i="6" s="1"/>
  <c r="T69" i="6" s="1"/>
  <c r="D58" i="6"/>
  <c r="T58" i="6" s="1"/>
  <c r="T72" i="6" s="1"/>
  <c r="D60" i="6"/>
  <c r="T60" i="6" s="1"/>
  <c r="T74" i="6" s="1"/>
  <c r="D56" i="6"/>
  <c r="T56" i="6" s="1"/>
  <c r="T70" i="6" s="1"/>
  <c r="E21" i="6"/>
  <c r="D54" i="6"/>
  <c r="T54" i="6" s="1"/>
  <c r="T68" i="6" s="1"/>
  <c r="H53" i="5"/>
  <c r="X53" i="5" s="1"/>
  <c r="X67" i="5" s="1"/>
  <c r="H57" i="5"/>
  <c r="X57" i="5" s="1"/>
  <c r="X71" i="5" s="1"/>
  <c r="H61" i="5"/>
  <c r="X61" i="5" s="1"/>
  <c r="X75" i="5" s="1"/>
  <c r="H52" i="5"/>
  <c r="X52" i="5" s="1"/>
  <c r="X66" i="5" s="1"/>
  <c r="I21" i="5"/>
  <c r="B96" i="16"/>
  <c r="B94" i="16"/>
  <c r="H62" i="5"/>
  <c r="X62" i="5" s="1"/>
  <c r="X76" i="5" s="1"/>
  <c r="G61" i="5"/>
  <c r="W61" i="5" s="1"/>
  <c r="W75" i="5" s="1"/>
  <c r="H60" i="5"/>
  <c r="X60" i="5" s="1"/>
  <c r="X74" i="5" s="1"/>
  <c r="G62" i="5"/>
  <c r="G63" i="5"/>
  <c r="G53" i="5"/>
  <c r="W53" i="5" s="1"/>
  <c r="H54" i="5"/>
  <c r="C73" i="5"/>
  <c r="G75" i="5"/>
  <c r="E58" i="2"/>
  <c r="E54" i="2"/>
  <c r="E52" i="2"/>
  <c r="E56" i="2"/>
  <c r="E60" i="2"/>
  <c r="E57" i="2"/>
  <c r="E61" i="2"/>
  <c r="E55" i="2"/>
  <c r="F21" i="2"/>
  <c r="E63" i="2"/>
  <c r="E53" i="2"/>
  <c r="E62" i="2"/>
  <c r="E59" i="2"/>
  <c r="H63" i="5"/>
  <c r="G59" i="5"/>
  <c r="W59" i="5" s="1"/>
  <c r="W73" i="5" s="1"/>
  <c r="H59" i="5"/>
  <c r="X59" i="5" s="1"/>
  <c r="X73" i="5" s="1"/>
  <c r="H58" i="5"/>
  <c r="G60" i="5"/>
  <c r="W60" i="5" s="1"/>
  <c r="W74" i="5" s="1"/>
  <c r="G54" i="5"/>
  <c r="H76" i="5"/>
  <c r="H56" i="5"/>
  <c r="G57" i="5"/>
  <c r="G52" i="5"/>
  <c r="W52" i="5" s="1"/>
  <c r="H55" i="5"/>
  <c r="E74" i="5"/>
  <c r="G74" i="5"/>
  <c r="G56" i="5"/>
  <c r="G58" i="5"/>
  <c r="G55" i="5"/>
  <c r="H60" i="14"/>
  <c r="H56" i="14"/>
  <c r="H52" i="14"/>
  <c r="I21" i="14"/>
  <c r="H63" i="14"/>
  <c r="H59" i="14"/>
  <c r="H55" i="14"/>
  <c r="H54" i="14"/>
  <c r="H61" i="14"/>
  <c r="H57" i="14"/>
  <c r="H53" i="14"/>
  <c r="H62" i="14"/>
  <c r="H58" i="14"/>
  <c r="J63" i="15"/>
  <c r="J55" i="15"/>
  <c r="J53" i="15"/>
  <c r="J52" i="15"/>
  <c r="J56" i="15"/>
  <c r="J57" i="15"/>
  <c r="J62" i="15"/>
  <c r="J59" i="15"/>
  <c r="J60" i="15"/>
  <c r="J54" i="15"/>
  <c r="J58" i="15"/>
  <c r="J61" i="15"/>
  <c r="I20" i="1"/>
  <c r="P20" i="1"/>
  <c r="M20" i="1"/>
  <c r="H20" i="1"/>
  <c r="N20" i="1"/>
  <c r="F20" i="1"/>
  <c r="J20" i="1"/>
  <c r="K20" i="1"/>
  <c r="O20" i="1"/>
  <c r="G20" i="1"/>
  <c r="L20" i="1"/>
  <c r="K42" i="5"/>
  <c r="N42" i="5" s="1"/>
  <c r="I20" i="7" s="1"/>
  <c r="B77" i="5"/>
  <c r="K47" i="5"/>
  <c r="N47" i="5" s="1"/>
  <c r="N20" i="7" s="1"/>
  <c r="B75" i="5"/>
  <c r="K38" i="5"/>
  <c r="K46" i="5"/>
  <c r="N46" i="5" s="1"/>
  <c r="M20" i="7" s="1"/>
  <c r="K44" i="5"/>
  <c r="N44" i="5" s="1"/>
  <c r="K20" i="7" s="1"/>
  <c r="B72" i="5"/>
  <c r="B73" i="5"/>
  <c r="K45" i="5"/>
  <c r="N45" i="5" s="1"/>
  <c r="L20" i="7" s="1"/>
  <c r="B69" i="5"/>
  <c r="K41" i="5"/>
  <c r="N41" i="5" s="1"/>
  <c r="H20" i="7" s="1"/>
  <c r="K40" i="5"/>
  <c r="N40" i="5" s="1"/>
  <c r="G20" i="7" s="1"/>
  <c r="B68" i="5"/>
  <c r="K39" i="5"/>
  <c r="N39" i="5" s="1"/>
  <c r="F20" i="7" s="1"/>
  <c r="B67" i="5"/>
  <c r="K48" i="5"/>
  <c r="N48" i="5" s="1"/>
  <c r="O20" i="7" s="1"/>
  <c r="B76" i="5"/>
  <c r="K43" i="5"/>
  <c r="N43" i="5" s="1"/>
  <c r="J20" i="7" s="1"/>
  <c r="B71" i="5"/>
  <c r="L48" i="2"/>
  <c r="L44" i="2"/>
  <c r="L40" i="2"/>
  <c r="L41" i="2"/>
  <c r="L47" i="2"/>
  <c r="L43" i="2"/>
  <c r="L39" i="2"/>
  <c r="L45" i="2"/>
  <c r="L46" i="2"/>
  <c r="L42" i="2"/>
  <c r="L38" i="2"/>
  <c r="L49" i="2"/>
  <c r="L41" i="6"/>
  <c r="L39" i="6"/>
  <c r="L38" i="6"/>
  <c r="L43" i="6"/>
  <c r="L45" i="6"/>
  <c r="L47" i="6"/>
  <c r="L42" i="6"/>
  <c r="L40" i="6"/>
  <c r="L49" i="6"/>
  <c r="L46" i="6"/>
  <c r="L48" i="6"/>
  <c r="L44" i="6"/>
  <c r="N26" i="9" l="1"/>
  <c r="M26" i="9"/>
  <c r="AD38" i="5"/>
  <c r="E25" i="7" s="1"/>
  <c r="E26" i="9" s="1"/>
  <c r="AB38" i="5"/>
  <c r="R79" i="5"/>
  <c r="F26" i="9"/>
  <c r="B79" i="5"/>
  <c r="I26" i="9"/>
  <c r="AD41" i="5"/>
  <c r="H25" i="7" s="1"/>
  <c r="H26" i="9" s="1"/>
  <c r="AB44" i="5"/>
  <c r="AB40" i="5"/>
  <c r="AB48" i="5"/>
  <c r="AB49" i="5"/>
  <c r="AB45" i="5"/>
  <c r="AB39" i="5"/>
  <c r="AB47" i="5"/>
  <c r="AB46" i="5"/>
  <c r="AB41" i="5"/>
  <c r="AB42" i="5"/>
  <c r="AB43" i="5"/>
  <c r="G67" i="5"/>
  <c r="G66" i="5"/>
  <c r="H71" i="5"/>
  <c r="G70" i="5"/>
  <c r="W56" i="5"/>
  <c r="W70" i="5" s="1"/>
  <c r="E75" i="2"/>
  <c r="U61" i="2"/>
  <c r="U75" i="2" s="1"/>
  <c r="G73" i="5"/>
  <c r="H77" i="5"/>
  <c r="X63" i="5"/>
  <c r="X77" i="5" s="1"/>
  <c r="E71" i="2"/>
  <c r="U57" i="2"/>
  <c r="U71" i="2" s="1"/>
  <c r="H75" i="5"/>
  <c r="E76" i="2"/>
  <c r="U62" i="2"/>
  <c r="U76" i="2" s="1"/>
  <c r="E70" i="2"/>
  <c r="U56" i="2"/>
  <c r="U70" i="2" s="1"/>
  <c r="H68" i="5"/>
  <c r="X54" i="5"/>
  <c r="X68" i="5" s="1"/>
  <c r="D66" i="6"/>
  <c r="T52" i="6"/>
  <c r="T66" i="6" s="1"/>
  <c r="E74" i="2"/>
  <c r="U60" i="2"/>
  <c r="U74" i="2" s="1"/>
  <c r="H69" i="5"/>
  <c r="X55" i="5"/>
  <c r="X69" i="5" s="1"/>
  <c r="H72" i="5"/>
  <c r="X58" i="5"/>
  <c r="X72" i="5" s="1"/>
  <c r="E67" i="2"/>
  <c r="U53" i="2"/>
  <c r="U67" i="2" s="1"/>
  <c r="E66" i="2"/>
  <c r="U52" i="2"/>
  <c r="U66" i="2" s="1"/>
  <c r="H70" i="5"/>
  <c r="X56" i="5"/>
  <c r="X70" i="5" s="1"/>
  <c r="H66" i="5"/>
  <c r="G68" i="5"/>
  <c r="W54" i="5"/>
  <c r="H74" i="5"/>
  <c r="G69" i="5"/>
  <c r="W69" i="5"/>
  <c r="E77" i="2"/>
  <c r="U63" i="2"/>
  <c r="U77" i="2" s="1"/>
  <c r="E68" i="2"/>
  <c r="U54" i="2"/>
  <c r="U68" i="2" s="1"/>
  <c r="G77" i="5"/>
  <c r="W63" i="5"/>
  <c r="W77" i="5" s="1"/>
  <c r="H67" i="5"/>
  <c r="E69" i="2"/>
  <c r="U55" i="2"/>
  <c r="U69" i="2" s="1"/>
  <c r="E73" i="2"/>
  <c r="U59" i="2"/>
  <c r="U73" i="2" s="1"/>
  <c r="G72" i="5"/>
  <c r="W58" i="5"/>
  <c r="W72" i="5" s="1"/>
  <c r="G71" i="5"/>
  <c r="W57" i="5"/>
  <c r="W71" i="5" s="1"/>
  <c r="H73" i="5"/>
  <c r="E72" i="2"/>
  <c r="U58" i="2"/>
  <c r="U72" i="2" s="1"/>
  <c r="G76" i="5"/>
  <c r="W62" i="5"/>
  <c r="W76" i="5" s="1"/>
  <c r="J73" i="15"/>
  <c r="K73" i="15" s="1"/>
  <c r="B89" i="15" s="1"/>
  <c r="Z59" i="15"/>
  <c r="Z73" i="15" s="1"/>
  <c r="AA73" i="15" s="1"/>
  <c r="R89" i="15" s="1"/>
  <c r="H72" i="14"/>
  <c r="X58" i="14"/>
  <c r="X72" i="14" s="1"/>
  <c r="H77" i="14"/>
  <c r="X63" i="14"/>
  <c r="X77" i="14" s="1"/>
  <c r="J66" i="15"/>
  <c r="K66" i="15" s="1"/>
  <c r="B82" i="15" s="1"/>
  <c r="Z52" i="15"/>
  <c r="Z66" i="15" s="1"/>
  <c r="AA66" i="15" s="1"/>
  <c r="R82" i="15" s="1"/>
  <c r="H73" i="14"/>
  <c r="X59" i="14"/>
  <c r="X73" i="14" s="1"/>
  <c r="J76" i="15"/>
  <c r="K76" i="15" s="1"/>
  <c r="B92" i="15" s="1"/>
  <c r="Z62" i="15"/>
  <c r="Z76" i="15" s="1"/>
  <c r="AA76" i="15" s="1"/>
  <c r="R92" i="15" s="1"/>
  <c r="H76" i="14"/>
  <c r="X62" i="14"/>
  <c r="X76" i="14" s="1"/>
  <c r="J75" i="15"/>
  <c r="K75" i="15" s="1"/>
  <c r="B91" i="15" s="1"/>
  <c r="Z61" i="15"/>
  <c r="Z75" i="15" s="1"/>
  <c r="AA75" i="15" s="1"/>
  <c r="R91" i="15" s="1"/>
  <c r="J74" i="15"/>
  <c r="K74" i="15" s="1"/>
  <c r="B90" i="15" s="1"/>
  <c r="Z60" i="15"/>
  <c r="Z74" i="15" s="1"/>
  <c r="AA74" i="15" s="1"/>
  <c r="R90" i="15" s="1"/>
  <c r="J71" i="15"/>
  <c r="K71" i="15" s="1"/>
  <c r="B87" i="15" s="1"/>
  <c r="Z57" i="15"/>
  <c r="Z71" i="15" s="1"/>
  <c r="AA71" i="15" s="1"/>
  <c r="R87" i="15" s="1"/>
  <c r="H67" i="14"/>
  <c r="X53" i="14"/>
  <c r="X67" i="14" s="1"/>
  <c r="H66" i="14"/>
  <c r="X52" i="14"/>
  <c r="X66" i="14" s="1"/>
  <c r="H75" i="14"/>
  <c r="X61" i="14"/>
  <c r="X75" i="14" s="1"/>
  <c r="J77" i="15"/>
  <c r="K77" i="15" s="1"/>
  <c r="B93" i="15" s="1"/>
  <c r="Z63" i="15"/>
  <c r="Z77" i="15" s="1"/>
  <c r="AA77" i="15" s="1"/>
  <c r="R93" i="15" s="1"/>
  <c r="J70" i="15"/>
  <c r="K70" i="15" s="1"/>
  <c r="B86" i="15" s="1"/>
  <c r="Z56" i="15"/>
  <c r="Z70" i="15" s="1"/>
  <c r="AA70" i="15" s="1"/>
  <c r="R86" i="15" s="1"/>
  <c r="H71" i="14"/>
  <c r="X57" i="14"/>
  <c r="X71" i="14" s="1"/>
  <c r="H70" i="14"/>
  <c r="X56" i="14"/>
  <c r="J72" i="15"/>
  <c r="K72" i="15" s="1"/>
  <c r="B88" i="15" s="1"/>
  <c r="Z58" i="15"/>
  <c r="Z72" i="15" s="1"/>
  <c r="AA72" i="15" s="1"/>
  <c r="R88" i="15" s="1"/>
  <c r="J67" i="15"/>
  <c r="K67" i="15" s="1"/>
  <c r="B83" i="15" s="1"/>
  <c r="Z53" i="15"/>
  <c r="Z67" i="15" s="1"/>
  <c r="AA67" i="15" s="1"/>
  <c r="R83" i="15" s="1"/>
  <c r="H68" i="14"/>
  <c r="X54" i="14"/>
  <c r="X68" i="14" s="1"/>
  <c r="H74" i="14"/>
  <c r="X60" i="14"/>
  <c r="X74" i="14" s="1"/>
  <c r="J68" i="15"/>
  <c r="K68" i="15" s="1"/>
  <c r="B84" i="15" s="1"/>
  <c r="Z54" i="15"/>
  <c r="Z68" i="15" s="1"/>
  <c r="AA68" i="15" s="1"/>
  <c r="R84" i="15" s="1"/>
  <c r="J69" i="15"/>
  <c r="Z55" i="15"/>
  <c r="Z69" i="15" s="1"/>
  <c r="AA69" i="15" s="1"/>
  <c r="R85" i="15" s="1"/>
  <c r="H69" i="14"/>
  <c r="X55" i="14"/>
  <c r="X69" i="14" s="1"/>
  <c r="B99" i="16"/>
  <c r="E21" i="13" s="1"/>
  <c r="R101" i="16"/>
  <c r="D70" i="6"/>
  <c r="D76" i="6"/>
  <c r="D74" i="6"/>
  <c r="D75" i="6"/>
  <c r="D72" i="6"/>
  <c r="D73" i="6"/>
  <c r="D69" i="6"/>
  <c r="D77" i="6"/>
  <c r="D68" i="6"/>
  <c r="E63" i="6"/>
  <c r="U63" i="6" s="1"/>
  <c r="U77" i="6" s="1"/>
  <c r="E55" i="6"/>
  <c r="U55" i="6" s="1"/>
  <c r="U69" i="6" s="1"/>
  <c r="E56" i="6"/>
  <c r="U56" i="6" s="1"/>
  <c r="U70" i="6" s="1"/>
  <c r="E60" i="6"/>
  <c r="U60" i="6" s="1"/>
  <c r="U74" i="6" s="1"/>
  <c r="E59" i="6"/>
  <c r="U59" i="6" s="1"/>
  <c r="E57" i="6"/>
  <c r="U57" i="6" s="1"/>
  <c r="U71" i="6" s="1"/>
  <c r="E52" i="6"/>
  <c r="E62" i="6"/>
  <c r="U62" i="6" s="1"/>
  <c r="U76" i="6" s="1"/>
  <c r="E54" i="6"/>
  <c r="U54" i="6" s="1"/>
  <c r="U68" i="6" s="1"/>
  <c r="E58" i="6"/>
  <c r="U58" i="6" s="1"/>
  <c r="U72" i="6" s="1"/>
  <c r="E53" i="6"/>
  <c r="U53" i="6" s="1"/>
  <c r="U67" i="6" s="1"/>
  <c r="F21" i="6"/>
  <c r="E61" i="6"/>
  <c r="U61" i="6" s="1"/>
  <c r="U75" i="6" s="1"/>
  <c r="J21" i="5"/>
  <c r="I63" i="5"/>
  <c r="I54" i="5"/>
  <c r="I62" i="5"/>
  <c r="I55" i="5"/>
  <c r="I57" i="5"/>
  <c r="I56" i="5"/>
  <c r="I58" i="5"/>
  <c r="I60" i="5"/>
  <c r="I52" i="5"/>
  <c r="I59" i="5"/>
  <c r="I53" i="5"/>
  <c r="I61" i="5"/>
  <c r="G21" i="2"/>
  <c r="F57" i="2"/>
  <c r="F53" i="2"/>
  <c r="F61" i="2"/>
  <c r="F59" i="2"/>
  <c r="F60" i="2"/>
  <c r="F63" i="2"/>
  <c r="F58" i="2"/>
  <c r="F62" i="2"/>
  <c r="F55" i="2"/>
  <c r="F56" i="2"/>
  <c r="F52" i="2"/>
  <c r="F54" i="2"/>
  <c r="I63" i="14"/>
  <c r="I59" i="14"/>
  <c r="I55" i="14"/>
  <c r="I62" i="14"/>
  <c r="I58" i="14"/>
  <c r="I54" i="14"/>
  <c r="I61" i="14"/>
  <c r="I57" i="14"/>
  <c r="I53" i="14"/>
  <c r="I60" i="14"/>
  <c r="I56" i="14"/>
  <c r="J21" i="14"/>
  <c r="I52" i="14"/>
  <c r="H21" i="10"/>
  <c r="K21" i="10"/>
  <c r="N21" i="10"/>
  <c r="I21" i="10"/>
  <c r="O21" i="10"/>
  <c r="J21" i="10"/>
  <c r="F21" i="10"/>
  <c r="P21" i="10"/>
  <c r="E20" i="1"/>
  <c r="L47" i="5"/>
  <c r="L43" i="5"/>
  <c r="L39" i="5"/>
  <c r="N38" i="5"/>
  <c r="E20" i="7" s="1"/>
  <c r="L46" i="5"/>
  <c r="L42" i="5"/>
  <c r="L38" i="5"/>
  <c r="L44" i="5"/>
  <c r="L41" i="5"/>
  <c r="L48" i="5"/>
  <c r="L49" i="5"/>
  <c r="L40" i="5"/>
  <c r="L45" i="5"/>
  <c r="R96" i="15" l="1"/>
  <c r="R99" i="15" s="1"/>
  <c r="R94" i="15"/>
  <c r="F76" i="2"/>
  <c r="V62" i="2"/>
  <c r="V76" i="2" s="1"/>
  <c r="I71" i="5"/>
  <c r="Y57" i="5"/>
  <c r="Y71" i="5" s="1"/>
  <c r="F67" i="2"/>
  <c r="V53" i="2"/>
  <c r="V67" i="2" s="1"/>
  <c r="F69" i="2"/>
  <c r="V55" i="2"/>
  <c r="V69" i="2" s="1"/>
  <c r="F72" i="2"/>
  <c r="V58" i="2"/>
  <c r="V72" i="2" s="1"/>
  <c r="I75" i="5"/>
  <c r="Y61" i="5"/>
  <c r="Y75" i="5" s="1"/>
  <c r="I69" i="5"/>
  <c r="Y55" i="5"/>
  <c r="Y69" i="5" s="1"/>
  <c r="I72" i="5"/>
  <c r="Y58" i="5"/>
  <c r="Y72" i="5" s="1"/>
  <c r="F71" i="2"/>
  <c r="V57" i="2"/>
  <c r="V71" i="2" s="1"/>
  <c r="I70" i="5"/>
  <c r="Y56" i="5"/>
  <c r="Y70" i="5" s="1"/>
  <c r="F77" i="2"/>
  <c r="V63" i="2"/>
  <c r="V77" i="2" s="1"/>
  <c r="I67" i="5"/>
  <c r="Y53" i="5"/>
  <c r="Y67" i="5" s="1"/>
  <c r="I76" i="5"/>
  <c r="Y62" i="5"/>
  <c r="Y76" i="5" s="1"/>
  <c r="K69" i="15"/>
  <c r="B85" i="15" s="1"/>
  <c r="B94" i="15" s="1"/>
  <c r="F70" i="2"/>
  <c r="V56" i="2"/>
  <c r="V70" i="2" s="1"/>
  <c r="F74" i="2"/>
  <c r="V60" i="2"/>
  <c r="V74" i="2" s="1"/>
  <c r="F68" i="2"/>
  <c r="V54" i="2"/>
  <c r="F73" i="2"/>
  <c r="V59" i="2"/>
  <c r="V73" i="2" s="1"/>
  <c r="I66" i="5"/>
  <c r="Y52" i="5"/>
  <c r="Y66" i="5" s="1"/>
  <c r="I77" i="5"/>
  <c r="Y63" i="5"/>
  <c r="Y77" i="5" s="1"/>
  <c r="E66" i="6"/>
  <c r="U52" i="6"/>
  <c r="U66" i="6" s="1"/>
  <c r="I73" i="5"/>
  <c r="Y59" i="5"/>
  <c r="Y73" i="5" s="1"/>
  <c r="I68" i="5"/>
  <c r="Y54" i="5"/>
  <c r="Y68" i="5" s="1"/>
  <c r="F66" i="2"/>
  <c r="V52" i="2"/>
  <c r="V66" i="2" s="1"/>
  <c r="F75" i="2"/>
  <c r="V61" i="2"/>
  <c r="V75" i="2" s="1"/>
  <c r="I74" i="5"/>
  <c r="Y60" i="5"/>
  <c r="Y74" i="5" s="1"/>
  <c r="I72" i="14"/>
  <c r="Y58" i="14"/>
  <c r="Y72" i="14" s="1"/>
  <c r="I71" i="14"/>
  <c r="Y57" i="14"/>
  <c r="Y71" i="14" s="1"/>
  <c r="I76" i="14"/>
  <c r="Y62" i="14"/>
  <c r="Y76" i="14" s="1"/>
  <c r="I75" i="14"/>
  <c r="Y61" i="14"/>
  <c r="Y75" i="14" s="1"/>
  <c r="I68" i="14"/>
  <c r="Y54" i="14"/>
  <c r="Y68" i="14" s="1"/>
  <c r="I66" i="14"/>
  <c r="Y52" i="14"/>
  <c r="Y66" i="14" s="1"/>
  <c r="I70" i="14"/>
  <c r="Y56" i="14"/>
  <c r="Y70" i="14" s="1"/>
  <c r="I69" i="14"/>
  <c r="Y55" i="14"/>
  <c r="Y69" i="14" s="1"/>
  <c r="I73" i="14"/>
  <c r="Y59" i="14"/>
  <c r="Y73" i="14" s="1"/>
  <c r="I74" i="14"/>
  <c r="Y60" i="14"/>
  <c r="Y74" i="14" s="1"/>
  <c r="I67" i="14"/>
  <c r="Y53" i="14"/>
  <c r="Y67" i="14" s="1"/>
  <c r="I77" i="14"/>
  <c r="Y63" i="14"/>
  <c r="Y77" i="14" s="1"/>
  <c r="B101" i="16"/>
  <c r="E16" i="13" s="1"/>
  <c r="E26" i="13"/>
  <c r="E76" i="6"/>
  <c r="E71" i="6"/>
  <c r="E75" i="6"/>
  <c r="E73" i="6"/>
  <c r="F55" i="6"/>
  <c r="V55" i="6" s="1"/>
  <c r="V69" i="6" s="1"/>
  <c r="F56" i="6"/>
  <c r="V56" i="6" s="1"/>
  <c r="V70" i="6" s="1"/>
  <c r="F53" i="6"/>
  <c r="V53" i="6" s="1"/>
  <c r="V67" i="6" s="1"/>
  <c r="F61" i="6"/>
  <c r="V61" i="6" s="1"/>
  <c r="V75" i="6" s="1"/>
  <c r="F63" i="6"/>
  <c r="V63" i="6" s="1"/>
  <c r="V77" i="6" s="1"/>
  <c r="F57" i="6"/>
  <c r="V57" i="6" s="1"/>
  <c r="F60" i="6"/>
  <c r="V60" i="6" s="1"/>
  <c r="V74" i="6" s="1"/>
  <c r="F59" i="6"/>
  <c r="V59" i="6" s="1"/>
  <c r="V73" i="6" s="1"/>
  <c r="F54" i="6"/>
  <c r="V54" i="6" s="1"/>
  <c r="F58" i="6"/>
  <c r="V58" i="6" s="1"/>
  <c r="V72" i="6" s="1"/>
  <c r="F62" i="6"/>
  <c r="V62" i="6" s="1"/>
  <c r="V76" i="6" s="1"/>
  <c r="G21" i="6"/>
  <c r="F52" i="6"/>
  <c r="E74" i="6"/>
  <c r="E67" i="6"/>
  <c r="E70" i="6"/>
  <c r="E72" i="6"/>
  <c r="E69" i="6"/>
  <c r="E68" i="6"/>
  <c r="E77" i="6"/>
  <c r="K21" i="9"/>
  <c r="G21" i="9"/>
  <c r="J55" i="5"/>
  <c r="J59" i="5"/>
  <c r="J52" i="5"/>
  <c r="J56" i="5"/>
  <c r="J62" i="5"/>
  <c r="J53" i="5"/>
  <c r="J63" i="5"/>
  <c r="J58" i="5"/>
  <c r="J61" i="5"/>
  <c r="J57" i="5"/>
  <c r="J54" i="5"/>
  <c r="J60" i="5"/>
  <c r="P21" i="9"/>
  <c r="O21" i="9"/>
  <c r="L21" i="9"/>
  <c r="F21" i="9"/>
  <c r="I21" i="9"/>
  <c r="H21" i="9"/>
  <c r="J21" i="9"/>
  <c r="N21" i="9"/>
  <c r="G56" i="2"/>
  <c r="H21" i="2"/>
  <c r="G60" i="2"/>
  <c r="G61" i="2"/>
  <c r="G62" i="2"/>
  <c r="G58" i="2"/>
  <c r="G59" i="2"/>
  <c r="G63" i="2"/>
  <c r="G57" i="2"/>
  <c r="G55" i="2"/>
  <c r="G54" i="2"/>
  <c r="G52" i="2"/>
  <c r="G53" i="2"/>
  <c r="M21" i="9"/>
  <c r="J62" i="14"/>
  <c r="J58" i="14"/>
  <c r="J54" i="14"/>
  <c r="J61" i="14"/>
  <c r="J57" i="14"/>
  <c r="J53" i="14"/>
  <c r="J63" i="14"/>
  <c r="J60" i="14"/>
  <c r="J56" i="14"/>
  <c r="J52" i="14"/>
  <c r="J59" i="14"/>
  <c r="J55" i="14"/>
  <c r="M21" i="10"/>
  <c r="G21" i="10"/>
  <c r="L21" i="10"/>
  <c r="J72" i="5" l="1"/>
  <c r="K72" i="5" s="1"/>
  <c r="B88" i="5" s="1"/>
  <c r="Z58" i="5"/>
  <c r="Z72" i="5" s="1"/>
  <c r="AA72" i="5" s="1"/>
  <c r="R88" i="5" s="1"/>
  <c r="G74" i="2"/>
  <c r="W60" i="2"/>
  <c r="W74" i="2" s="1"/>
  <c r="G69" i="2"/>
  <c r="W55" i="2"/>
  <c r="W69" i="2" s="1"/>
  <c r="J67" i="5"/>
  <c r="K67" i="5" s="1"/>
  <c r="B83" i="5" s="1"/>
  <c r="Z53" i="5"/>
  <c r="Z67" i="5" s="1"/>
  <c r="AA67" i="5" s="1"/>
  <c r="F66" i="6"/>
  <c r="V52" i="6"/>
  <c r="G68" i="2"/>
  <c r="J77" i="5"/>
  <c r="K77" i="5" s="1"/>
  <c r="B93" i="5" s="1"/>
  <c r="Z63" i="5"/>
  <c r="Z77" i="5" s="1"/>
  <c r="AA77" i="5" s="1"/>
  <c r="R93" i="5" s="1"/>
  <c r="G71" i="2"/>
  <c r="W57" i="2"/>
  <c r="W71" i="2" s="1"/>
  <c r="G70" i="2"/>
  <c r="W56" i="2"/>
  <c r="J76" i="5"/>
  <c r="K76" i="5" s="1"/>
  <c r="B92" i="5" s="1"/>
  <c r="Z62" i="5"/>
  <c r="Z76" i="5" s="1"/>
  <c r="AA76" i="5" s="1"/>
  <c r="G66" i="2"/>
  <c r="W66" i="2"/>
  <c r="G77" i="2"/>
  <c r="W63" i="2"/>
  <c r="W77" i="2" s="1"/>
  <c r="J74" i="5"/>
  <c r="K74" i="5" s="1"/>
  <c r="B90" i="5" s="1"/>
  <c r="Z60" i="5"/>
  <c r="Z74" i="5" s="1"/>
  <c r="AA74" i="5" s="1"/>
  <c r="J70" i="5"/>
  <c r="K70" i="5" s="1"/>
  <c r="B86" i="5" s="1"/>
  <c r="Z56" i="5"/>
  <c r="Z70" i="5" s="1"/>
  <c r="AA70" i="5" s="1"/>
  <c r="B96" i="15"/>
  <c r="B99" i="15" s="1"/>
  <c r="E21" i="12" s="1"/>
  <c r="G73" i="2"/>
  <c r="W59" i="2"/>
  <c r="W73" i="2" s="1"/>
  <c r="J66" i="5"/>
  <c r="K66" i="5" s="1"/>
  <c r="B82" i="5" s="1"/>
  <c r="Z52" i="5"/>
  <c r="Z66" i="5" s="1"/>
  <c r="AA66" i="5" s="1"/>
  <c r="R82" i="5" s="1"/>
  <c r="G72" i="2"/>
  <c r="W58" i="2"/>
  <c r="W72" i="2" s="1"/>
  <c r="J71" i="5"/>
  <c r="K71" i="5" s="1"/>
  <c r="B87" i="5" s="1"/>
  <c r="Z57" i="5"/>
  <c r="Z71" i="5" s="1"/>
  <c r="AA71" i="5" s="1"/>
  <c r="J73" i="5"/>
  <c r="K73" i="5" s="1"/>
  <c r="B89" i="5" s="1"/>
  <c r="Z59" i="5"/>
  <c r="Z73" i="5" s="1"/>
  <c r="AA73" i="5" s="1"/>
  <c r="G75" i="2"/>
  <c r="W61" i="2"/>
  <c r="W75" i="2" s="1"/>
  <c r="J68" i="5"/>
  <c r="K68" i="5" s="1"/>
  <c r="B84" i="5" s="1"/>
  <c r="Z54" i="5"/>
  <c r="Z68" i="5" s="1"/>
  <c r="AA68" i="5" s="1"/>
  <c r="G67" i="2"/>
  <c r="W53" i="2"/>
  <c r="W67" i="2" s="1"/>
  <c r="G76" i="2"/>
  <c r="W62" i="2"/>
  <c r="W76" i="2" s="1"/>
  <c r="J75" i="5"/>
  <c r="K75" i="5" s="1"/>
  <c r="B91" i="5" s="1"/>
  <c r="Z61" i="5"/>
  <c r="Z75" i="5" s="1"/>
  <c r="AA75" i="5" s="1"/>
  <c r="R91" i="5" s="1"/>
  <c r="J69" i="5"/>
  <c r="K69" i="5" s="1"/>
  <c r="B85" i="5" s="1"/>
  <c r="Z55" i="5"/>
  <c r="Z69" i="5" s="1"/>
  <c r="AA69" i="5" s="1"/>
  <c r="R85" i="5" s="1"/>
  <c r="J70" i="14"/>
  <c r="K70" i="14" s="1"/>
  <c r="B86" i="14" s="1"/>
  <c r="Z56" i="14"/>
  <c r="Z70" i="14" s="1"/>
  <c r="AA70" i="14" s="1"/>
  <c r="R86" i="14" s="1"/>
  <c r="J74" i="14"/>
  <c r="K74" i="14" s="1"/>
  <c r="B90" i="14" s="1"/>
  <c r="Z60" i="14"/>
  <c r="Z74" i="14" s="1"/>
  <c r="AA74" i="14" s="1"/>
  <c r="R90" i="14" s="1"/>
  <c r="J72" i="14"/>
  <c r="K72" i="14" s="1"/>
  <c r="B88" i="14" s="1"/>
  <c r="Z58" i="14"/>
  <c r="Z72" i="14" s="1"/>
  <c r="AA72" i="14" s="1"/>
  <c r="R88" i="14" s="1"/>
  <c r="J67" i="14"/>
  <c r="Z53" i="14"/>
  <c r="Z67" i="14" s="1"/>
  <c r="AA67" i="14" s="1"/>
  <c r="R83" i="14" s="1"/>
  <c r="J68" i="14"/>
  <c r="Z54" i="14"/>
  <c r="Z68" i="14" s="1"/>
  <c r="AA68" i="14" s="1"/>
  <c r="R84" i="14" s="1"/>
  <c r="J77" i="14"/>
  <c r="Z63" i="14"/>
  <c r="Z77" i="14" s="1"/>
  <c r="AA77" i="14" s="1"/>
  <c r="R93" i="14" s="1"/>
  <c r="J71" i="14"/>
  <c r="K71" i="14" s="1"/>
  <c r="B87" i="14" s="1"/>
  <c r="Z57" i="14"/>
  <c r="Z71" i="14" s="1"/>
  <c r="AA71" i="14" s="1"/>
  <c r="R87" i="14" s="1"/>
  <c r="J73" i="14"/>
  <c r="Z59" i="14"/>
  <c r="Z73" i="14" s="1"/>
  <c r="AA73" i="14" s="1"/>
  <c r="R89" i="14" s="1"/>
  <c r="J66" i="14"/>
  <c r="K66" i="14" s="1"/>
  <c r="B82" i="14" s="1"/>
  <c r="Z52" i="14"/>
  <c r="Z66" i="14" s="1"/>
  <c r="AA66" i="14" s="1"/>
  <c r="R82" i="14" s="1"/>
  <c r="J76" i="14"/>
  <c r="K76" i="14" s="1"/>
  <c r="B92" i="14" s="1"/>
  <c r="Z62" i="14"/>
  <c r="Z76" i="14" s="1"/>
  <c r="AA76" i="14" s="1"/>
  <c r="R92" i="14" s="1"/>
  <c r="J69" i="14"/>
  <c r="K69" i="14" s="1"/>
  <c r="B85" i="14" s="1"/>
  <c r="Z55" i="14"/>
  <c r="Z69" i="14" s="1"/>
  <c r="AA69" i="14" s="1"/>
  <c r="R85" i="14" s="1"/>
  <c r="J75" i="14"/>
  <c r="K75" i="14" s="1"/>
  <c r="B91" i="14" s="1"/>
  <c r="Z61" i="14"/>
  <c r="Z75" i="14" s="1"/>
  <c r="AA75" i="14" s="1"/>
  <c r="R91" i="14" s="1"/>
  <c r="F68" i="6"/>
  <c r="F69" i="6"/>
  <c r="F73" i="6"/>
  <c r="F70" i="6"/>
  <c r="F74" i="6"/>
  <c r="F71" i="6"/>
  <c r="F77" i="6"/>
  <c r="G53" i="6"/>
  <c r="W53" i="6" s="1"/>
  <c r="G57" i="6"/>
  <c r="W57" i="6" s="1"/>
  <c r="G63" i="6"/>
  <c r="W63" i="6" s="1"/>
  <c r="W77" i="6" s="1"/>
  <c r="G61" i="6"/>
  <c r="W61" i="6" s="1"/>
  <c r="W75" i="6" s="1"/>
  <c r="G55" i="6"/>
  <c r="W55" i="6" s="1"/>
  <c r="H21" i="6"/>
  <c r="G52" i="6"/>
  <c r="G62" i="6"/>
  <c r="W62" i="6" s="1"/>
  <c r="W76" i="6" s="1"/>
  <c r="G60" i="6"/>
  <c r="W60" i="6" s="1"/>
  <c r="W74" i="6" s="1"/>
  <c r="G54" i="6"/>
  <c r="W54" i="6" s="1"/>
  <c r="G56" i="6"/>
  <c r="W56" i="6" s="1"/>
  <c r="G59" i="6"/>
  <c r="W59" i="6" s="1"/>
  <c r="W73" i="6" s="1"/>
  <c r="F75" i="6"/>
  <c r="F76" i="6"/>
  <c r="F67" i="6"/>
  <c r="F72" i="6"/>
  <c r="R86" i="5"/>
  <c r="E21" i="9"/>
  <c r="H55" i="2"/>
  <c r="I21" i="2"/>
  <c r="H59" i="2"/>
  <c r="H60" i="2"/>
  <c r="H61" i="2"/>
  <c r="H62" i="2"/>
  <c r="H63" i="2"/>
  <c r="H58" i="2"/>
  <c r="H56" i="2"/>
  <c r="H57" i="2"/>
  <c r="H53" i="2"/>
  <c r="H52" i="2"/>
  <c r="H54" i="2"/>
  <c r="E21" i="10"/>
  <c r="R94" i="14" l="1"/>
  <c r="R96" i="14"/>
  <c r="R99" i="14" s="1"/>
  <c r="B96" i="5"/>
  <c r="B99" i="5" s="1"/>
  <c r="B101" i="5" s="1"/>
  <c r="R83" i="5"/>
  <c r="R92" i="5"/>
  <c r="R90" i="5"/>
  <c r="R84" i="5"/>
  <c r="R89" i="5"/>
  <c r="R87" i="5"/>
  <c r="B94" i="5"/>
  <c r="R101" i="15"/>
  <c r="H66" i="2"/>
  <c r="X52" i="2"/>
  <c r="X66" i="2" s="1"/>
  <c r="H74" i="2"/>
  <c r="X60" i="2"/>
  <c r="X74" i="2" s="1"/>
  <c r="H75" i="2"/>
  <c r="X61" i="2"/>
  <c r="X75" i="2" s="1"/>
  <c r="H67" i="2"/>
  <c r="X53" i="2"/>
  <c r="X67" i="2" s="1"/>
  <c r="H73" i="2"/>
  <c r="X59" i="2"/>
  <c r="X73" i="2" s="1"/>
  <c r="B101" i="15"/>
  <c r="E16" i="12" s="1"/>
  <c r="H76" i="2"/>
  <c r="X62" i="2"/>
  <c r="X76" i="2" s="1"/>
  <c r="H68" i="2"/>
  <c r="X54" i="2"/>
  <c r="H71" i="2"/>
  <c r="X57" i="2"/>
  <c r="X71" i="2" s="1"/>
  <c r="G66" i="6"/>
  <c r="W52" i="6"/>
  <c r="H72" i="2"/>
  <c r="X58" i="2"/>
  <c r="X72" i="2" s="1"/>
  <c r="H70" i="2"/>
  <c r="X56" i="2"/>
  <c r="X70" i="2" s="1"/>
  <c r="H69" i="2"/>
  <c r="X55" i="2"/>
  <c r="X69" i="2" s="1"/>
  <c r="H77" i="2"/>
  <c r="X63" i="2"/>
  <c r="X77" i="2" s="1"/>
  <c r="K67" i="14"/>
  <c r="B83" i="14" s="1"/>
  <c r="K77" i="14"/>
  <c r="B93" i="14" s="1"/>
  <c r="K73" i="14"/>
  <c r="B89" i="14" s="1"/>
  <c r="K68" i="14"/>
  <c r="B84" i="14" s="1"/>
  <c r="G73" i="6"/>
  <c r="G77" i="6"/>
  <c r="G68" i="6"/>
  <c r="G71" i="6"/>
  <c r="G74" i="6"/>
  <c r="G67" i="6"/>
  <c r="G75" i="6"/>
  <c r="G76" i="6"/>
  <c r="G72" i="6"/>
  <c r="H52" i="6"/>
  <c r="H54" i="6"/>
  <c r="X54" i="6" s="1"/>
  <c r="X68" i="6" s="1"/>
  <c r="H63" i="6"/>
  <c r="X63" i="6" s="1"/>
  <c r="X77" i="6" s="1"/>
  <c r="H56" i="6"/>
  <c r="X56" i="6" s="1"/>
  <c r="X70" i="6" s="1"/>
  <c r="H58" i="6"/>
  <c r="X58" i="6" s="1"/>
  <c r="X72" i="6" s="1"/>
  <c r="H60" i="6"/>
  <c r="X60" i="6" s="1"/>
  <c r="X74" i="6" s="1"/>
  <c r="H53" i="6"/>
  <c r="X53" i="6" s="1"/>
  <c r="X67" i="6" s="1"/>
  <c r="H61" i="6"/>
  <c r="X61" i="6" s="1"/>
  <c r="X75" i="6" s="1"/>
  <c r="H62" i="6"/>
  <c r="X62" i="6" s="1"/>
  <c r="X76" i="6" s="1"/>
  <c r="H57" i="6"/>
  <c r="X57" i="6" s="1"/>
  <c r="X71" i="6" s="1"/>
  <c r="I21" i="6"/>
  <c r="H55" i="6"/>
  <c r="X55" i="6" s="1"/>
  <c r="X69" i="6" s="1"/>
  <c r="H59" i="6"/>
  <c r="X59" i="6" s="1"/>
  <c r="X73" i="6" s="1"/>
  <c r="G69" i="6"/>
  <c r="I54" i="2"/>
  <c r="I58" i="2"/>
  <c r="J21" i="2"/>
  <c r="I53" i="2"/>
  <c r="I61" i="2"/>
  <c r="I62" i="2"/>
  <c r="I60" i="2"/>
  <c r="I59" i="2"/>
  <c r="I63" i="2"/>
  <c r="I56" i="2"/>
  <c r="I52" i="2"/>
  <c r="I55" i="2"/>
  <c r="I57" i="2"/>
  <c r="R96" i="5" l="1"/>
  <c r="R99" i="5" s="1"/>
  <c r="E26" i="7" s="1"/>
  <c r="R94" i="5"/>
  <c r="E21" i="7"/>
  <c r="E26" i="12"/>
  <c r="I74" i="2"/>
  <c r="Y60" i="2"/>
  <c r="Y74" i="2" s="1"/>
  <c r="I71" i="2"/>
  <c r="Y57" i="2"/>
  <c r="Y71" i="2" s="1"/>
  <c r="I76" i="2"/>
  <c r="Y62" i="2"/>
  <c r="Y76" i="2" s="1"/>
  <c r="AA76" i="2" s="1"/>
  <c r="R92" i="2" s="1"/>
  <c r="I67" i="2"/>
  <c r="Y53" i="2"/>
  <c r="Y67" i="2" s="1"/>
  <c r="I69" i="2"/>
  <c r="Y55" i="2"/>
  <c r="Y69" i="2" s="1"/>
  <c r="I66" i="2"/>
  <c r="Y52" i="2"/>
  <c r="Y66" i="2" s="1"/>
  <c r="I70" i="2"/>
  <c r="Y56" i="2"/>
  <c r="Y70" i="2" s="1"/>
  <c r="I72" i="2"/>
  <c r="Y58" i="2"/>
  <c r="Y72" i="2" s="1"/>
  <c r="I73" i="2"/>
  <c r="Y59" i="2"/>
  <c r="Y73" i="2" s="1"/>
  <c r="I75" i="2"/>
  <c r="Y61" i="2"/>
  <c r="Y75" i="2" s="1"/>
  <c r="I77" i="2"/>
  <c r="Y63" i="2"/>
  <c r="Y77" i="2" s="1"/>
  <c r="I68" i="2"/>
  <c r="Y54" i="2"/>
  <c r="Y68" i="2" s="1"/>
  <c r="H66" i="6"/>
  <c r="X52" i="6"/>
  <c r="X66" i="6" s="1"/>
  <c r="B96" i="14"/>
  <c r="B99" i="14" s="1"/>
  <c r="E21" i="11" s="1"/>
  <c r="B94" i="14"/>
  <c r="H72" i="6"/>
  <c r="H69" i="6"/>
  <c r="H70" i="6"/>
  <c r="I56" i="6"/>
  <c r="Y56" i="6" s="1"/>
  <c r="Y70" i="6" s="1"/>
  <c r="I58" i="6"/>
  <c r="Y58" i="6" s="1"/>
  <c r="Y72" i="6" s="1"/>
  <c r="I57" i="6"/>
  <c r="Y57" i="6" s="1"/>
  <c r="Y71" i="6" s="1"/>
  <c r="I55" i="6"/>
  <c r="Y55" i="6" s="1"/>
  <c r="Y69" i="6" s="1"/>
  <c r="I63" i="6"/>
  <c r="Y63" i="6" s="1"/>
  <c r="Y77" i="6" s="1"/>
  <c r="I53" i="6"/>
  <c r="Y53" i="6" s="1"/>
  <c r="Y67" i="6" s="1"/>
  <c r="I59" i="6"/>
  <c r="Y59" i="6" s="1"/>
  <c r="Y73" i="6" s="1"/>
  <c r="I61" i="6"/>
  <c r="Y61" i="6" s="1"/>
  <c r="Y75" i="6" s="1"/>
  <c r="I62" i="6"/>
  <c r="Y62" i="6" s="1"/>
  <c r="Y76" i="6" s="1"/>
  <c r="I54" i="6"/>
  <c r="Y54" i="6" s="1"/>
  <c r="Y68" i="6" s="1"/>
  <c r="J21" i="6"/>
  <c r="I52" i="6"/>
  <c r="I60" i="6"/>
  <c r="Y60" i="6" s="1"/>
  <c r="Y74" i="6" s="1"/>
  <c r="H77" i="6"/>
  <c r="H71" i="6"/>
  <c r="H68" i="6"/>
  <c r="H76" i="6"/>
  <c r="H73" i="6"/>
  <c r="H75" i="6"/>
  <c r="H67" i="6"/>
  <c r="H74" i="6"/>
  <c r="J53" i="2"/>
  <c r="J61" i="2"/>
  <c r="J57" i="2"/>
  <c r="J54" i="2"/>
  <c r="J52" i="2"/>
  <c r="J59" i="2"/>
  <c r="J60" i="2"/>
  <c r="J62" i="2"/>
  <c r="J58" i="2"/>
  <c r="J63" i="2"/>
  <c r="J55" i="2"/>
  <c r="J56" i="2"/>
  <c r="E16" i="7"/>
  <c r="R101" i="5" l="1"/>
  <c r="R101" i="14"/>
  <c r="J66" i="2"/>
  <c r="Z66" i="2"/>
  <c r="AA66" i="2" s="1"/>
  <c r="R82" i="2" s="1"/>
  <c r="I66" i="6"/>
  <c r="Y52" i="6"/>
  <c r="Y66" i="6" s="1"/>
  <c r="J70" i="2"/>
  <c r="K70" i="2" s="1"/>
  <c r="B86" i="2" s="1"/>
  <c r="Z56" i="2"/>
  <c r="Z70" i="2" s="1"/>
  <c r="AA70" i="2" s="1"/>
  <c r="R86" i="2" s="1"/>
  <c r="J68" i="2"/>
  <c r="K68" i="2" s="1"/>
  <c r="B84" i="2" s="1"/>
  <c r="Z54" i="2"/>
  <c r="Z68" i="2" s="1"/>
  <c r="AA68" i="2" s="1"/>
  <c r="R84" i="2" s="1"/>
  <c r="J71" i="2"/>
  <c r="K71" i="2" s="1"/>
  <c r="B87" i="2" s="1"/>
  <c r="Z57" i="2"/>
  <c r="Z71" i="2" s="1"/>
  <c r="AA71" i="2" s="1"/>
  <c r="R87" i="2" s="1"/>
  <c r="J77" i="2"/>
  <c r="K77" i="2" s="1"/>
  <c r="B93" i="2" s="1"/>
  <c r="Z63" i="2"/>
  <c r="Z77" i="2" s="1"/>
  <c r="AA77" i="2" s="1"/>
  <c r="R93" i="2" s="1"/>
  <c r="J75" i="2"/>
  <c r="K75" i="2" s="1"/>
  <c r="B91" i="2" s="1"/>
  <c r="Z61" i="2"/>
  <c r="Z75" i="2" s="1"/>
  <c r="AA75" i="2" s="1"/>
  <c r="R91" i="2" s="1"/>
  <c r="J73" i="2"/>
  <c r="Z59" i="2"/>
  <c r="Z73" i="2" s="1"/>
  <c r="AA73" i="2" s="1"/>
  <c r="R89" i="2" s="1"/>
  <c r="Z55" i="2"/>
  <c r="Z69" i="2" s="1"/>
  <c r="AA69" i="2" s="1"/>
  <c r="R85" i="2" s="1"/>
  <c r="J72" i="2"/>
  <c r="Z58" i="2"/>
  <c r="Z72" i="2" s="1"/>
  <c r="AA72" i="2" s="1"/>
  <c r="R88" i="2" s="1"/>
  <c r="J67" i="2"/>
  <c r="Z53" i="2"/>
  <c r="Z67" i="2" s="1"/>
  <c r="AA67" i="2" s="1"/>
  <c r="R83" i="2" s="1"/>
  <c r="J76" i="2"/>
  <c r="Z62" i="2"/>
  <c r="J74" i="2"/>
  <c r="Z60" i="2"/>
  <c r="Z74" i="2" s="1"/>
  <c r="AA74" i="2" s="1"/>
  <c r="R90" i="2" s="1"/>
  <c r="B101" i="14"/>
  <c r="E16" i="11" s="1"/>
  <c r="I72" i="6"/>
  <c r="I76" i="6"/>
  <c r="I70" i="6"/>
  <c r="I68" i="6"/>
  <c r="I75" i="6"/>
  <c r="J59" i="6"/>
  <c r="Z59" i="6" s="1"/>
  <c r="Z73" i="6" s="1"/>
  <c r="AA73" i="6" s="1"/>
  <c r="R89" i="6" s="1"/>
  <c r="J53" i="6"/>
  <c r="Z53" i="6" s="1"/>
  <c r="Z67" i="6" s="1"/>
  <c r="AA67" i="6" s="1"/>
  <c r="R83" i="6" s="1"/>
  <c r="J60" i="6"/>
  <c r="Z60" i="6" s="1"/>
  <c r="Z74" i="6" s="1"/>
  <c r="AA74" i="6" s="1"/>
  <c r="R90" i="6" s="1"/>
  <c r="J61" i="6"/>
  <c r="Z61" i="6" s="1"/>
  <c r="Z75" i="6" s="1"/>
  <c r="AA75" i="6" s="1"/>
  <c r="R91" i="6" s="1"/>
  <c r="J54" i="6"/>
  <c r="Z54" i="6" s="1"/>
  <c r="Z68" i="6" s="1"/>
  <c r="AA68" i="6" s="1"/>
  <c r="R84" i="6" s="1"/>
  <c r="J56" i="6"/>
  <c r="Z56" i="6" s="1"/>
  <c r="Z70" i="6" s="1"/>
  <c r="AA70" i="6" s="1"/>
  <c r="R86" i="6" s="1"/>
  <c r="J55" i="6"/>
  <c r="Z55" i="6" s="1"/>
  <c r="Z69" i="6" s="1"/>
  <c r="AA69" i="6" s="1"/>
  <c r="R85" i="6" s="1"/>
  <c r="J62" i="6"/>
  <c r="Z62" i="6" s="1"/>
  <c r="Z76" i="6" s="1"/>
  <c r="AA76" i="6" s="1"/>
  <c r="R92" i="6" s="1"/>
  <c r="J63" i="6"/>
  <c r="Z63" i="6" s="1"/>
  <c r="Z77" i="6" s="1"/>
  <c r="AA77" i="6" s="1"/>
  <c r="R93" i="6" s="1"/>
  <c r="J58" i="6"/>
  <c r="Z58" i="6" s="1"/>
  <c r="Z72" i="6" s="1"/>
  <c r="AA72" i="6" s="1"/>
  <c r="R88" i="6" s="1"/>
  <c r="J57" i="6"/>
  <c r="Z57" i="6" s="1"/>
  <c r="Z71" i="6" s="1"/>
  <c r="AA71" i="6" s="1"/>
  <c r="R87" i="6" s="1"/>
  <c r="J52" i="6"/>
  <c r="I67" i="6"/>
  <c r="I73" i="6"/>
  <c r="I74" i="6"/>
  <c r="I77" i="6"/>
  <c r="I71" i="6"/>
  <c r="I69" i="6"/>
  <c r="K66" i="2"/>
  <c r="B82" i="2" s="1"/>
  <c r="K72" i="2"/>
  <c r="B88" i="2" s="1"/>
  <c r="K67" i="2"/>
  <c r="B83" i="2" s="1"/>
  <c r="R96" i="2" l="1"/>
  <c r="R99" i="2" s="1"/>
  <c r="R94" i="2"/>
  <c r="K74" i="2"/>
  <c r="B90" i="2" s="1"/>
  <c r="K69" i="2"/>
  <c r="B85" i="2" s="1"/>
  <c r="K76" i="2"/>
  <c r="B92" i="2" s="1"/>
  <c r="K73" i="2"/>
  <c r="B89" i="2" s="1"/>
  <c r="E26" i="11"/>
  <c r="E27" i="10" s="1"/>
  <c r="J66" i="6"/>
  <c r="Z52" i="6"/>
  <c r="Z66" i="6" s="1"/>
  <c r="AA66" i="6" s="1"/>
  <c r="R82" i="6" s="1"/>
  <c r="N24" i="10"/>
  <c r="P24" i="10"/>
  <c r="J24" i="10"/>
  <c r="H24" i="10"/>
  <c r="F24" i="10"/>
  <c r="E15" i="10"/>
  <c r="O24" i="10"/>
  <c r="I24" i="10"/>
  <c r="E24" i="10"/>
  <c r="L24" i="10"/>
  <c r="K24" i="10"/>
  <c r="E22" i="10"/>
  <c r="G24" i="10"/>
  <c r="M24" i="10"/>
  <c r="J71" i="6"/>
  <c r="J72" i="6"/>
  <c r="J67" i="6"/>
  <c r="J74" i="6"/>
  <c r="J77" i="6"/>
  <c r="J73" i="6"/>
  <c r="J75" i="6"/>
  <c r="J76" i="6"/>
  <c r="K71" i="6"/>
  <c r="B87" i="6" s="1"/>
  <c r="J70" i="6"/>
  <c r="J69" i="6"/>
  <c r="J68" i="6"/>
  <c r="B94" i="2" l="1"/>
  <c r="R96" i="6"/>
  <c r="R99" i="6" s="1"/>
  <c r="R94" i="6"/>
  <c r="B96" i="2"/>
  <c r="B99" i="2" s="1"/>
  <c r="B101" i="2" s="1"/>
  <c r="K67" i="6"/>
  <c r="B83" i="6" s="1"/>
  <c r="K77" i="6"/>
  <c r="B93" i="6" s="1"/>
  <c r="K73" i="6"/>
  <c r="B89" i="6" s="1"/>
  <c r="K74" i="6"/>
  <c r="B90" i="6" s="1"/>
  <c r="K69" i="6"/>
  <c r="B85" i="6" s="1"/>
  <c r="K75" i="6"/>
  <c r="B91" i="6" s="1"/>
  <c r="K76" i="6"/>
  <c r="B92" i="6" s="1"/>
  <c r="K72" i="6"/>
  <c r="B88" i="6" s="1"/>
  <c r="K66" i="6"/>
  <c r="B82" i="6" s="1"/>
  <c r="K68" i="6"/>
  <c r="B84" i="6" s="1"/>
  <c r="K70" i="6"/>
  <c r="B86" i="6" s="1"/>
  <c r="R101" i="2"/>
  <c r="L24" i="9"/>
  <c r="O24" i="9"/>
  <c r="M24" i="9"/>
  <c r="I24" i="9"/>
  <c r="P24" i="9"/>
  <c r="K24" i="9"/>
  <c r="F24" i="9"/>
  <c r="J24" i="9"/>
  <c r="N24" i="9"/>
  <c r="H24" i="9"/>
  <c r="G24" i="9"/>
  <c r="E24" i="9"/>
  <c r="B94" i="6" l="1"/>
  <c r="B96" i="6"/>
  <c r="E21" i="1"/>
  <c r="E26" i="1"/>
  <c r="R101" i="6" l="1"/>
  <c r="B99" i="6"/>
  <c r="B101" i="6" s="1"/>
  <c r="E16" i="8" s="1"/>
  <c r="E26" i="8"/>
  <c r="E27" i="9" s="1"/>
  <c r="E16" i="1"/>
  <c r="E21" i="8" l="1"/>
  <c r="E22" i="9" l="1"/>
  <c r="E15" i="9"/>
</calcChain>
</file>

<file path=xl/sharedStrings.xml><?xml version="1.0" encoding="utf-8"?>
<sst xmlns="http://schemas.openxmlformats.org/spreadsheetml/2006/main" count="1865" uniqueCount="132">
  <si>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</si>
  <si>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</si>
  <si>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</si>
  <si>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</si>
  <si>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</si>
  <si>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</si>
  <si>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</si>
  <si>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</si>
  <si>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</si>
  <si>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</si>
  <si>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</si>
  <si>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</si>
  <si>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</si>
  <si>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</si>
  <si>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</si>
  <si>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</si>
  <si>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</si>
  <si>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</si>
  <si>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</si>
  <si>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</si>
  <si>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</si>
  <si>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</si>
  <si>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</si>
  <si>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</si>
  <si>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</si>
  <si>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</si>
  <si>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</si>
  <si>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</si>
  <si>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</si>
  <si>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</si>
  <si>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</si>
  <si>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</si>
  <si>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</si>
  <si>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</si>
  <si>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</si>
  <si>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</si>
  <si>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①H3需要</t>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</si>
  <si>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</si>
  <si>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</si>
  <si>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</si>
  <si>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</si>
  <si>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送電可能電力</t>
    <rPh sb="0" eb="2">
      <t>ソウデン</t>
    </rPh>
    <rPh sb="2" eb="4">
      <t>カノウ</t>
    </rPh>
    <rPh sb="4" eb="6">
      <t>デンリョク</t>
    </rPh>
    <phoneticPr fontId="2"/>
  </si>
  <si>
    <t>調整係数</t>
    <rPh sb="0" eb="2">
      <t>チョウセイ</t>
    </rPh>
    <rPh sb="2" eb="4">
      <t>ケイスウ</t>
    </rPh>
    <phoneticPr fontId="2"/>
  </si>
  <si>
    <t>②容量市場調達量</t>
    <rPh sb="1" eb="3">
      <t>ヨウリョウ</t>
    </rPh>
    <rPh sb="3" eb="5">
      <t>シジョウ</t>
    </rPh>
    <rPh sb="5" eb="7">
      <t>チョウタツ</t>
    </rPh>
    <rPh sb="7" eb="8">
      <t>リョウ</t>
    </rPh>
    <phoneticPr fontId="2"/>
  </si>
  <si>
    <t>太陽光調整係数</t>
    <rPh sb="0" eb="3">
      <t>タイヨウコウ</t>
    </rPh>
    <rPh sb="3" eb="5">
      <t>チョウセイ</t>
    </rPh>
    <rPh sb="5" eb="7">
      <t>ケイスウ</t>
    </rPh>
    <phoneticPr fontId="2"/>
  </si>
  <si>
    <t>風力調整係数</t>
    <rPh sb="0" eb="2">
      <t>フウリョク</t>
    </rPh>
    <rPh sb="2" eb="4">
      <t>チョウセイ</t>
    </rPh>
    <rPh sb="4" eb="6">
      <t>ケイスウ</t>
    </rPh>
    <phoneticPr fontId="2"/>
  </si>
  <si>
    <t>水力調整係数</t>
    <rPh sb="0" eb="2">
      <t>スイリョク</t>
    </rPh>
    <rPh sb="2" eb="4">
      <t>チョウセイ</t>
    </rPh>
    <rPh sb="4" eb="6">
      <t>ケイスウ</t>
    </rPh>
    <phoneticPr fontId="2"/>
  </si>
  <si>
    <t>再エネ各月kW価値</t>
    <rPh sb="0" eb="1">
      <t>サイ</t>
    </rPh>
    <rPh sb="3" eb="5">
      <t>カクツキ</t>
    </rPh>
    <rPh sb="7" eb="9">
      <t>カチ</t>
    </rPh>
    <phoneticPr fontId="2"/>
  </si>
  <si>
    <t>最小値</t>
    <rPh sb="0" eb="2">
      <t>サイショウ</t>
    </rPh>
    <rPh sb="2" eb="3">
      <t>アタイ</t>
    </rPh>
    <phoneticPr fontId="2"/>
  </si>
  <si>
    <t>⑧再エネ最小期待量除き設備量</t>
    <rPh sb="1" eb="2">
      <t>サイ</t>
    </rPh>
    <rPh sb="4" eb="6">
      <t>サイショウ</t>
    </rPh>
    <rPh sb="6" eb="8">
      <t>キタイ</t>
    </rPh>
    <rPh sb="8" eb="9">
      <t>リョウ</t>
    </rPh>
    <rPh sb="9" eb="10">
      <t>ノゾ</t>
    </rPh>
    <rPh sb="11" eb="13">
      <t>セツビ</t>
    </rPh>
    <rPh sb="13" eb="14">
      <t>リョウ</t>
    </rPh>
    <phoneticPr fontId="2"/>
  </si>
  <si>
    <t>エリア合計</t>
    <rPh sb="3" eb="5">
      <t>ゴウケイ</t>
    </rPh>
    <phoneticPr fontId="2"/>
  </si>
  <si>
    <t>③必要予備率(再エネなし)</t>
    <rPh sb="1" eb="3">
      <t>ヒツヨウ</t>
    </rPh>
    <rPh sb="3" eb="5">
      <t>ヨビ</t>
    </rPh>
    <rPh sb="5" eb="6">
      <t>リツ</t>
    </rPh>
    <rPh sb="7" eb="8">
      <t>サイ</t>
    </rPh>
    <phoneticPr fontId="2"/>
  </si>
  <si>
    <t>④持続的予備率</t>
    <rPh sb="1" eb="3">
      <t>ジゾク</t>
    </rPh>
    <rPh sb="3" eb="4">
      <t>テキ</t>
    </rPh>
    <rPh sb="4" eb="6">
      <t>ヨビ</t>
    </rPh>
    <rPh sb="6" eb="7">
      <t>リツ</t>
    </rPh>
    <phoneticPr fontId="2"/>
  </si>
  <si>
    <t>⑤再エネ各月kW</t>
    <rPh sb="1" eb="2">
      <t>サイ</t>
    </rPh>
    <rPh sb="4" eb="6">
      <t>カクツキ</t>
    </rPh>
    <phoneticPr fontId="2"/>
  </si>
  <si>
    <t>⑥必要供給力(系統電源のみ)</t>
    <rPh sb="1" eb="3">
      <t>ヒツヨウ</t>
    </rPh>
    <rPh sb="3" eb="6">
      <t>キョウキュウリョク</t>
    </rPh>
    <rPh sb="7" eb="9">
      <t>ケイトウ</t>
    </rPh>
    <rPh sb="9" eb="11">
      <t>デンゲン</t>
    </rPh>
    <phoneticPr fontId="2"/>
  </si>
  <si>
    <t>⑦必要供給力(全量除き)</t>
    <rPh sb="1" eb="3">
      <t>ヒツヨウ</t>
    </rPh>
    <rPh sb="3" eb="6">
      <t>キョウキュウリョク</t>
    </rPh>
    <rPh sb="7" eb="9">
      <t>ゼンリョウ</t>
    </rPh>
    <rPh sb="9" eb="10">
      <t>ノゾ</t>
    </rPh>
    <phoneticPr fontId="2"/>
  </si>
  <si>
    <t>⑨停止可能量(最小期待量から増分)</t>
    <rPh sb="1" eb="3">
      <t>テイシ</t>
    </rPh>
    <rPh sb="3" eb="6">
      <t>カノウリョウ</t>
    </rPh>
    <rPh sb="7" eb="9">
      <t>サイショウ</t>
    </rPh>
    <rPh sb="9" eb="11">
      <t>キタイ</t>
    </rPh>
    <rPh sb="11" eb="12">
      <t>リョウ</t>
    </rPh>
    <rPh sb="14" eb="16">
      <t>ゾウブン</t>
    </rPh>
    <phoneticPr fontId="2"/>
  </si>
  <si>
    <t>⑩カウント可能な設備量</t>
    <rPh sb="5" eb="7">
      <t>カノウ</t>
    </rPh>
    <rPh sb="8" eb="10">
      <t>セツビ</t>
    </rPh>
    <rPh sb="10" eb="11">
      <t>リョウ</t>
    </rPh>
    <phoneticPr fontId="2"/>
  </si>
  <si>
    <t>⑪期待容量(単位：kW)</t>
    <rPh sb="1" eb="3">
      <t>キタイ</t>
    </rPh>
    <rPh sb="3" eb="5">
      <t>ヨウリョウ</t>
    </rPh>
    <rPh sb="6" eb="8">
      <t>タンイ</t>
    </rPh>
    <phoneticPr fontId="2"/>
  </si>
  <si>
    <t>⑫調整係数(%)</t>
    <rPh sb="1" eb="3">
      <t>チョウセイ</t>
    </rPh>
    <rPh sb="3" eb="5">
      <t>ケイスウ</t>
    </rPh>
    <phoneticPr fontId="2"/>
  </si>
  <si>
    <t>風力</t>
    <rPh sb="0" eb="2">
      <t>フウリョク</t>
    </rPh>
    <phoneticPr fontId="2"/>
  </si>
  <si>
    <t>－</t>
    <phoneticPr fontId="2"/>
  </si>
  <si>
    <t>一般（自流式）</t>
    <rPh sb="0" eb="2">
      <t>イッパン</t>
    </rPh>
    <rPh sb="3" eb="5">
      <t>ジリュウ</t>
    </rPh>
    <rPh sb="5" eb="6">
      <t>シキ</t>
    </rPh>
    <phoneticPr fontId="2"/>
  </si>
  <si>
    <t>変動電源（アグリゲート）</t>
  </si>
  <si>
    <r>
      <t>・期待容量については、自動計算されます。　※</t>
    </r>
    <r>
      <rPr>
        <u/>
        <sz val="11"/>
        <color theme="1"/>
        <rFont val="Meiryo UI"/>
        <family val="3"/>
        <charset val="128"/>
      </rPr>
      <t>この値が容量オークションに応札する際の応札容量の上限値になります。</t>
    </r>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</si>
  <si>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</si>
  <si>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・送電可能電力については、設備容量から所内電力を差し引いた値を記載して下さい。</t>
    <phoneticPr fontId="2"/>
  </si>
  <si>
    <t>・エリア名については、電源等情報(基本情報)に登録した「エリア名」を記載して下さい。</t>
    <phoneticPr fontId="2"/>
  </si>
  <si>
    <t>太陽光</t>
    <phoneticPr fontId="2"/>
  </si>
  <si>
    <t>表示用</t>
    <rPh sb="0" eb="3">
      <t>ヒョウジヨウ</t>
    </rPh>
    <phoneticPr fontId="2"/>
  </si>
  <si>
    <t>←容量市場調達量(再エネなし)を正として、補正係数kWで年間kWを算出</t>
    <rPh sb="1" eb="3">
      <t>ヨウリョウ</t>
    </rPh>
    <rPh sb="3" eb="5">
      <t>シジョウ</t>
    </rPh>
    <rPh sb="5" eb="7">
      <t>チョウタツ</t>
    </rPh>
    <rPh sb="7" eb="8">
      <t>リョウ</t>
    </rPh>
    <rPh sb="9" eb="10">
      <t>サイ</t>
    </rPh>
    <rPh sb="16" eb="17">
      <t>セイ</t>
    </rPh>
    <rPh sb="21" eb="23">
      <t>ホセイ</t>
    </rPh>
    <rPh sb="23" eb="25">
      <t>ケイスウ</t>
    </rPh>
    <rPh sb="28" eb="30">
      <t>ネンカン</t>
    </rPh>
    <rPh sb="33" eb="35">
      <t>サンシュツ</t>
    </rPh>
    <phoneticPr fontId="2"/>
  </si>
  <si>
    <t>・発電方式の区分については、選択した入力シートの発電方式の区分が自動で記載されます。</t>
    <rPh sb="14" eb="16">
      <t>センタク</t>
    </rPh>
    <rPh sb="18" eb="20">
      <t>ニュウリョク</t>
    </rPh>
    <rPh sb="24" eb="26">
      <t>ハツデン</t>
    </rPh>
    <rPh sb="26" eb="28">
      <t>ホウシキ</t>
    </rPh>
    <rPh sb="29" eb="30">
      <t>ク</t>
    </rPh>
    <rPh sb="30" eb="31">
      <t>ブン</t>
    </rPh>
    <rPh sb="32" eb="34">
      <t>ジドウ</t>
    </rPh>
    <rPh sb="35" eb="37">
      <t>キサイ</t>
    </rPh>
    <phoneticPr fontId="2"/>
  </si>
  <si>
    <r>
      <t>・容量を提供する電源等の区分については、</t>
    </r>
    <r>
      <rPr>
        <u/>
        <sz val="11"/>
        <color theme="1"/>
        <rFont val="Meiryo UI"/>
        <family val="3"/>
        <charset val="128"/>
      </rPr>
      <t>電源等情報(基本情報)に登録した区分を選択して下さい。</t>
    </r>
    <rPh sb="39" eb="41">
      <t>センタク</t>
    </rPh>
    <phoneticPr fontId="2"/>
  </si>
  <si>
    <t>・電源等識別番号については、自動で記載されます。</t>
    <rPh sb="14" eb="16">
      <t>ジドウ</t>
    </rPh>
    <rPh sb="17" eb="19">
      <t>キサイ</t>
    </rPh>
    <phoneticPr fontId="2"/>
  </si>
  <si>
    <t>・容量を提供する電源等の区分については、自動で記載されます。</t>
    <rPh sb="20" eb="22">
      <t>ジドウ</t>
    </rPh>
    <rPh sb="23" eb="25">
      <t>キサイ</t>
    </rPh>
    <phoneticPr fontId="2"/>
  </si>
  <si>
    <t>・エリア名については、自動で記載されます。</t>
    <rPh sb="11" eb="13">
      <t>ジドウ</t>
    </rPh>
    <rPh sb="14" eb="16">
      <t>キサイ</t>
    </rPh>
    <phoneticPr fontId="2"/>
  </si>
  <si>
    <r>
      <t>・設備容量については、</t>
    </r>
    <r>
      <rPr>
        <u/>
        <sz val="11"/>
        <rFont val="Meiryo UI"/>
        <family val="3"/>
        <charset val="128"/>
      </rPr>
      <t>電源等情報(詳細情報)または小規模変動電源リストに登録した「設備容量」を応札単位毎に合計した整数値(端数切捨て)</t>
    </r>
    <r>
      <rPr>
        <sz val="11"/>
        <rFont val="Meiryo UI"/>
        <family val="3"/>
        <charset val="128"/>
      </rPr>
      <t>を記載して下さい。</t>
    </r>
    <rPh sb="25" eb="28">
      <t>ショウキボ</t>
    </rPh>
    <rPh sb="28" eb="30">
      <t>ヘンドウ</t>
    </rPh>
    <rPh sb="30" eb="32">
      <t>デンゲン</t>
    </rPh>
    <rPh sb="57" eb="59">
      <t>セイスウ</t>
    </rPh>
    <rPh sb="61" eb="63">
      <t>ハスウ</t>
    </rPh>
    <rPh sb="63" eb="65">
      <t>キリス</t>
    </rPh>
    <phoneticPr fontId="2"/>
  </si>
  <si>
    <t>⑤再エネ各月kW(年間EUE補正後)</t>
    <rPh sb="1" eb="2">
      <t>サイ</t>
    </rPh>
    <rPh sb="4" eb="6">
      <t>カクツキ</t>
    </rPh>
    <rPh sb="9" eb="11">
      <t>ネンカン</t>
    </rPh>
    <rPh sb="14" eb="16">
      <t>ホセイ</t>
    </rPh>
    <rPh sb="16" eb="17">
      <t>ゴ</t>
    </rPh>
    <phoneticPr fontId="2"/>
  </si>
  <si>
    <t>：手入力(他ファイルよりマクロ貼り付け可能)</t>
    <rPh sb="1" eb="2">
      <t>テ</t>
    </rPh>
    <rPh sb="2" eb="4">
      <t>ニュウリョク</t>
    </rPh>
    <rPh sb="5" eb="6">
      <t>ホカ</t>
    </rPh>
    <rPh sb="15" eb="16">
      <t>ハ</t>
    </rPh>
    <rPh sb="17" eb="18">
      <t>ツ</t>
    </rPh>
    <rPh sb="19" eb="21">
      <t>カノウ</t>
    </rPh>
    <phoneticPr fontId="2"/>
  </si>
  <si>
    <t>表示用(kW)</t>
    <rPh sb="0" eb="3">
      <t>ヒョウジヨウ</t>
    </rPh>
    <phoneticPr fontId="2"/>
  </si>
  <si>
    <t>東北</t>
  </si>
  <si>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</si>
  <si>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</si>
  <si>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0" eb="2">
      <t>ツイカ</t>
    </rPh>
    <rPh sb="7" eb="9">
      <t>オウサツ</t>
    </rPh>
    <rPh sb="9" eb="11">
      <t>ヨウリョウ</t>
    </rPh>
    <rPh sb="11" eb="13">
      <t>トウロク</t>
    </rPh>
    <rPh sb="13" eb="14">
      <t>ジ</t>
    </rPh>
    <phoneticPr fontId="2"/>
  </si>
  <si>
    <t>&lt;会社名：広域エネルギー株式会社&gt;</t>
    <phoneticPr fontId="2"/>
  </si>
  <si>
    <t>・発電方式の区分については、太陽光で固定です。</t>
    <rPh sb="14" eb="17">
      <t>タイヨウコウ</t>
    </rPh>
    <rPh sb="18" eb="20">
      <t>コテイ</t>
    </rPh>
    <phoneticPr fontId="2"/>
  </si>
  <si>
    <t>・発電方式の区分については、風力で固定です。</t>
    <rPh sb="14" eb="16">
      <t>フウリョク</t>
    </rPh>
    <rPh sb="17" eb="19">
      <t>コテイ</t>
    </rPh>
    <phoneticPr fontId="2"/>
  </si>
  <si>
    <t>・容量を提供する電源等の区分が変動電源(アグリゲート)の場合は、同一発電方式の区分の電源を集約して記載することが可能です。</t>
    <rPh sb="15" eb="17">
      <t>ヘンドウ</t>
    </rPh>
    <rPh sb="17" eb="19">
      <t>デンゲン</t>
    </rPh>
    <rPh sb="28" eb="30">
      <t>バアイ</t>
    </rPh>
    <rPh sb="32" eb="34">
      <t>ドウイツ</t>
    </rPh>
    <rPh sb="34" eb="36">
      <t>ハツデン</t>
    </rPh>
    <rPh sb="36" eb="38">
      <t>ホウシキ</t>
    </rPh>
    <rPh sb="39" eb="40">
      <t>ク</t>
    </rPh>
    <rPh sb="40" eb="41">
      <t>ブン</t>
    </rPh>
    <rPh sb="42" eb="44">
      <t>デンゲン</t>
    </rPh>
    <rPh sb="45" eb="47">
      <t>シュウヤク</t>
    </rPh>
    <rPh sb="49" eb="51">
      <t>キサイ</t>
    </rPh>
    <rPh sb="56" eb="58">
      <t>カノウ</t>
    </rPh>
    <phoneticPr fontId="2"/>
  </si>
  <si>
    <t>・発電方式の区分については、一般(自流式)で固定です。</t>
    <rPh sb="14" eb="16">
      <t>イッパン</t>
    </rPh>
    <rPh sb="17" eb="19">
      <t>ジリュウ</t>
    </rPh>
    <rPh sb="19" eb="20">
      <t>シキ</t>
    </rPh>
    <rPh sb="22" eb="24">
      <t>コテイ</t>
    </rPh>
    <phoneticPr fontId="2"/>
  </si>
  <si>
    <r>
      <t>・期待容量については、自動計算されます。　※</t>
    </r>
    <r>
      <rPr>
        <u/>
        <sz val="11"/>
        <rFont val="Meiryo UI"/>
        <family val="3"/>
        <charset val="128"/>
      </rPr>
      <t>この値が容量オークションに応札する際の応札容量の上限値になります。</t>
    </r>
    <phoneticPr fontId="2"/>
  </si>
  <si>
    <t>：手記載例(他ファイルよりマクロ貼り付け可能)</t>
    <rPh sb="1" eb="2">
      <t>テ</t>
    </rPh>
    <rPh sb="6" eb="7">
      <t>ホカ</t>
    </rPh>
    <rPh sb="16" eb="17">
      <t>ハ</t>
    </rPh>
    <rPh sb="18" eb="19">
      <t>ツ</t>
    </rPh>
    <rPh sb="20" eb="22">
      <t>カノウ</t>
    </rPh>
    <phoneticPr fontId="2"/>
  </si>
  <si>
    <t>・各月の供給力の最大値については、自動計算されます。応札時に応札容量を減少させる際のアセスメント対象容量の参考としてください。</t>
    <rPh sb="48" eb="50">
      <t>タイショウ</t>
    </rPh>
    <rPh sb="50" eb="52">
      <t>ヨウリョウ</t>
    </rPh>
    <phoneticPr fontId="2"/>
  </si>
  <si>
    <t>&lt;会社名&gt;</t>
    <rPh sb="1" eb="3">
      <t>カイシャ</t>
    </rPh>
    <rPh sb="3" eb="4">
      <t>メイ</t>
    </rPh>
    <phoneticPr fontId="2"/>
  </si>
  <si>
    <t>アセスメント対象容量</t>
    <rPh sb="6" eb="8">
      <t>タイショウ</t>
    </rPh>
    <rPh sb="8" eb="10">
      <t>ヨウリョウ</t>
    </rPh>
    <phoneticPr fontId="2"/>
  </si>
  <si>
    <t>＜応札容量算定用＞</t>
    <rPh sb="1" eb="3">
      <t>オウサツ</t>
    </rPh>
    <rPh sb="3" eb="5">
      <t>ヨウリョウ</t>
    </rPh>
    <rPh sb="5" eb="7">
      <t>サンテイ</t>
    </rPh>
    <rPh sb="7" eb="8">
      <t>ヨウ</t>
    </rPh>
    <phoneticPr fontId="2"/>
  </si>
  <si>
    <t xml:space="preserve"> ← 使わない</t>
    <rPh sb="3" eb="4">
      <t>ツカ</t>
    </rPh>
    <phoneticPr fontId="2"/>
  </si>
  <si>
    <t>調整係数(月別)</t>
    <rPh sb="0" eb="2">
      <t>チョウセイ</t>
    </rPh>
    <rPh sb="2" eb="4">
      <t>ケイスウ</t>
    </rPh>
    <rPh sb="5" eb="7">
      <t>ツキベツ</t>
    </rPh>
    <phoneticPr fontId="2"/>
  </si>
  <si>
    <t>調整係数(年間)</t>
    <rPh sb="0" eb="2">
      <t>チョウセイ</t>
    </rPh>
    <rPh sb="2" eb="4">
      <t>ケイスウ</t>
    </rPh>
    <rPh sb="5" eb="7">
      <t>ネンカン</t>
    </rPh>
    <phoneticPr fontId="2"/>
  </si>
  <si>
    <t>％</t>
    <phoneticPr fontId="2"/>
  </si>
  <si>
    <t>(参考)
アセスメント対象容量</t>
    <rPh sb="1" eb="3">
      <t>サンコウ</t>
    </rPh>
    <rPh sb="11" eb="13">
      <t>タイショウ</t>
    </rPh>
    <rPh sb="13" eb="15">
      <t>ヨウリョウ</t>
    </rPh>
    <phoneticPr fontId="2"/>
  </si>
  <si>
    <t>　　</t>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</si>
  <si>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</si>
  <si>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記載例(合計)</t>
    <rPh sb="0" eb="2">
      <t>キサイ</t>
    </rPh>
    <rPh sb="2" eb="3">
      <t>レイ</t>
    </rPh>
    <rPh sb="4" eb="6">
      <t>ゴウケイ</t>
    </rPh>
    <phoneticPr fontId="2"/>
  </si>
  <si>
    <t>記載例(太陽光)</t>
    <rPh sb="0" eb="2">
      <t>キサイ</t>
    </rPh>
    <rPh sb="2" eb="3">
      <t>レイ</t>
    </rPh>
    <rPh sb="4" eb="7">
      <t>タイヨウコウ</t>
    </rPh>
    <phoneticPr fontId="2"/>
  </si>
  <si>
    <t>記載例(風力)</t>
    <rPh sb="0" eb="2">
      <t>キサイ</t>
    </rPh>
    <rPh sb="2" eb="3">
      <t>レイ</t>
    </rPh>
    <rPh sb="4" eb="6">
      <t>フウリョク</t>
    </rPh>
    <phoneticPr fontId="2"/>
  </si>
  <si>
    <t>記載例(水力)</t>
    <rPh sb="0" eb="2">
      <t>キサイ</t>
    </rPh>
    <rPh sb="2" eb="3">
      <t>レイ</t>
    </rPh>
    <rPh sb="4" eb="6">
      <t>スイリョク</t>
    </rPh>
    <phoneticPr fontId="2"/>
  </si>
  <si>
    <t>入力(太陽光)</t>
    <rPh sb="3" eb="6">
      <t>タイヨウコウ</t>
    </rPh>
    <phoneticPr fontId="2"/>
  </si>
  <si>
    <t>入力(風力)</t>
    <rPh sb="3" eb="5">
      <t>フウリョク</t>
    </rPh>
    <phoneticPr fontId="2"/>
  </si>
  <si>
    <t>入力(水力)</t>
    <rPh sb="3" eb="5">
      <t>スイリョク</t>
    </rPh>
    <phoneticPr fontId="2"/>
  </si>
  <si>
    <t>合計</t>
    <rPh sb="0" eb="2">
      <t>ゴウケイ</t>
    </rPh>
    <phoneticPr fontId="2"/>
  </si>
  <si>
    <t>計算用(太陽光)</t>
    <rPh sb="4" eb="7">
      <t>タイヨウコウ</t>
    </rPh>
    <phoneticPr fontId="2"/>
  </si>
  <si>
    <t>計算用(風力)</t>
    <rPh sb="4" eb="6">
      <t>フウリョク</t>
    </rPh>
    <phoneticPr fontId="2"/>
  </si>
  <si>
    <t>計算用(水力)</t>
    <rPh sb="4" eb="6">
      <t>スイリョク</t>
    </rPh>
    <phoneticPr fontId="2"/>
  </si>
  <si>
    <t>年度更新時に数値をアップデートする必要があるのは、以下の3シート</t>
    <rPh sb="0" eb="2">
      <t>ネンド</t>
    </rPh>
    <rPh sb="2" eb="4">
      <t>コウシン</t>
    </rPh>
    <rPh sb="4" eb="5">
      <t>ジ</t>
    </rPh>
    <rPh sb="6" eb="8">
      <t>スウチ</t>
    </rPh>
    <rPh sb="17" eb="19">
      <t>ヒツヨウ</t>
    </rPh>
    <rPh sb="25" eb="27">
      <t>イカ</t>
    </rPh>
    <phoneticPr fontId="2"/>
  </si>
  <si>
    <t>・各月の供給力の最大値については、自動計算されます。応札時に応札容量を減少させる際のアセスメント対象容量の参考としてください。</t>
    <phoneticPr fontId="2"/>
  </si>
  <si>
    <t>・調整係数（年間、月別）については、自動計算されます。</t>
    <rPh sb="6" eb="8">
      <t>ネンカン</t>
    </rPh>
    <rPh sb="9" eb="11">
      <t>ツキベツ</t>
    </rPh>
    <phoneticPr fontId="2"/>
  </si>
  <si>
    <t>・応札容量については、自動計算されます。　※応札時、この値を容量市場システムで応札容量に入力してください。</t>
    <rPh sb="1" eb="3">
      <t>オウサツ</t>
    </rPh>
    <rPh sb="3" eb="5">
      <t>ヨウリョウ</t>
    </rPh>
    <phoneticPr fontId="2"/>
  </si>
  <si>
    <t>・アセスメント対象容量については、自動計算されます。</t>
    <rPh sb="7" eb="9">
      <t>タイショウ</t>
    </rPh>
    <rPh sb="9" eb="11">
      <t>ヨウリョウ</t>
    </rPh>
    <rPh sb="17" eb="19">
      <t>ジドウ</t>
    </rPh>
    <rPh sb="19" eb="21">
      <t>ケイサン</t>
    </rPh>
    <phoneticPr fontId="2"/>
  </si>
  <si>
    <t>期待容量等算定諸元一覧（対象実需給年度：2025年度）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</si>
  <si>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sz val="11"/>
        <rFont val="Meiryo UI"/>
        <family val="3"/>
        <charset val="128"/>
      </rPr>
      <t>2021/8/23～9/10</t>
    </r>
    <r>
      <rPr>
        <sz val="11"/>
        <color theme="1"/>
        <rFont val="Meiryo UI"/>
        <family val="3"/>
        <charset val="128"/>
      </rPr>
      <t>)に容量市場システムに登録して下さい。</t>
    </r>
    <phoneticPr fontId="2"/>
  </si>
  <si>
    <t>・各月の供給力の最大値については、自動計算されます。応札時に応札容量を減少させる際の参考としてください。</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</si>
  <si>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</si>
  <si>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</si>
  <si>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r>
      <t>2．以下の項目については、</t>
    </r>
    <r>
      <rPr>
        <sz val="11"/>
        <rFont val="Meiryo UI"/>
        <family val="3"/>
        <charset val="128"/>
      </rPr>
      <t>応札容量算定に用いた期待容量等算定諸元一覧登録受付期間中（2021/10/15～10/20）</t>
    </r>
    <r>
      <rPr>
        <sz val="11"/>
        <color theme="1"/>
        <rFont val="Meiryo UI"/>
        <family val="3"/>
        <charset val="128"/>
      </rPr>
      <t>に容量市場システムに登録して下さい。</t>
    </r>
    <rPh sb="40" eb="41">
      <t>チュウ</t>
    </rPh>
    <phoneticPr fontId="2"/>
  </si>
  <si>
    <t>＜対象：水力（自流式のみ）、再エネ（太陽光,風力のみ）＞</t>
    <rPh sb="1" eb="3">
      <t>タイショウ</t>
    </rPh>
    <rPh sb="4" eb="6">
      <t>スイリョク</t>
    </rPh>
    <rPh sb="7" eb="8">
      <t>ジ</t>
    </rPh>
    <rPh sb="8" eb="9">
      <t>リュウ</t>
    </rPh>
    <rPh sb="9" eb="10">
      <t>シキ</t>
    </rPh>
    <rPh sb="14" eb="15">
      <t>サイ</t>
    </rPh>
    <rPh sb="18" eb="21">
      <t>タイヨウコウ</t>
    </rPh>
    <rPh sb="22" eb="24">
      <t>フウリョク</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</si>
  <si>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</si>
  <si>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t>・送電可能電力については、設備容量から所内電力、ダム水位低下等の影響による能力減少分を差し引いた値を記載して下さい。</t>
    <rPh sb="26" eb="28">
      <t>スイイ</t>
    </rPh>
    <rPh sb="28" eb="30">
      <t>テイカ</t>
    </rPh>
    <rPh sb="30" eb="31">
      <t>トウ</t>
    </rPh>
    <rPh sb="32" eb="34">
      <t>エイキョウ</t>
    </rPh>
    <rPh sb="37" eb="39">
      <t>ノウリョク</t>
    </rPh>
    <rPh sb="39" eb="42">
      <t>ゲンショウブン</t>
    </rPh>
    <phoneticPr fontId="2"/>
  </si>
  <si>
    <r>
      <t>・応札容量については、自動計算されます。　※</t>
    </r>
    <r>
      <rPr>
        <u/>
        <sz val="11"/>
        <color theme="1"/>
        <rFont val="Meiryo UI"/>
        <family val="3"/>
        <charset val="128"/>
      </rPr>
      <t>応札時、この値を容量市場システムで応札容量に入力してください</t>
    </r>
    <r>
      <rPr>
        <sz val="11"/>
        <color theme="1"/>
        <rFont val="Meiryo UI"/>
        <family val="3"/>
        <charset val="128"/>
      </rPr>
      <t>。</t>
    </r>
    <rPh sb="1" eb="3">
      <t>オウサツ</t>
    </rPh>
    <rPh sb="3" eb="5">
      <t>ヨウリョウ</t>
    </rPh>
    <phoneticPr fontId="2"/>
  </si>
  <si>
    <t>提供できる
各月の送電可能電力</t>
    <rPh sb="0" eb="2">
      <t>テイキョウ</t>
    </rPh>
    <rPh sb="6" eb="8">
      <t>カクツキ</t>
    </rPh>
    <rPh sb="9" eb="11">
      <t>ソウデン</t>
    </rPh>
    <rPh sb="11" eb="13">
      <t>カノウ</t>
    </rPh>
    <rPh sb="13" eb="15">
      <t>デンリョク</t>
    </rPh>
    <phoneticPr fontId="2"/>
  </si>
  <si>
    <r>
      <t>・応札容量については、自動計算されます。　※</t>
    </r>
    <r>
      <rPr>
        <u/>
        <sz val="11"/>
        <color theme="1"/>
        <rFont val="Meiryo UI"/>
        <family val="3"/>
        <charset val="128"/>
      </rPr>
      <t>応札時、この値を容量市場システムで応札容量に入力してください</t>
    </r>
    <r>
      <rPr>
        <sz val="11"/>
        <color theme="1"/>
        <rFont val="Meiryo UI"/>
        <family val="3"/>
        <charset val="128"/>
      </rPr>
      <t>。</t>
    </r>
    <phoneticPr fontId="2"/>
  </si>
  <si>
    <t>・提供できる各月の送電可能電力については、自動計算されます。</t>
    <rPh sb="9" eb="11">
      <t>ソウデン</t>
    </rPh>
    <rPh sb="11" eb="13">
      <t>カノウ</t>
    </rPh>
    <rPh sb="13" eb="15">
      <t>デンリョク</t>
    </rPh>
    <rPh sb="21" eb="23">
      <t>ジドウ</t>
    </rPh>
    <rPh sb="23" eb="25">
      <t>ケイサン</t>
    </rPh>
    <phoneticPr fontId="2"/>
  </si>
  <si>
    <t>・「提供できる各月の送電可能電力」については、「送電可能電力」を上限に任意に記載して下さい。</t>
    <rPh sb="10" eb="12">
      <t>ソウデン</t>
    </rPh>
    <rPh sb="12" eb="14">
      <t>カノウ</t>
    </rPh>
    <rPh sb="14" eb="16">
      <t>デンリョク</t>
    </rPh>
    <rPh sb="24" eb="26">
      <t>ソウデン</t>
    </rPh>
    <rPh sb="26" eb="28">
      <t>カノウ</t>
    </rPh>
    <rPh sb="28" eb="30">
      <t>デンリョク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</si>
</sst>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Red]\(#,##0\)"/>
    <numFmt numFmtId="178" formatCode="0.0%"/>
    <numFmt numFmtId="179" formatCode="0.0&quot;ヶ月&quot;"/>
    <numFmt numFmtId="180" formatCode="0.000&quot;ヶ月&quot;"/>
    <numFmt numFmtId="181" formatCode="#,##0.00000;[Red]\-#,##0.00000"/>
    <numFmt numFmtId="182" formatCode="#,##0.000_ "/>
    <numFmt numFmtId="183" formatCode="0000000000"/>
    <numFmt numFmtId="184" formatCode="#,##0.0000;[Red]\-#,##0.0000"/>
    <numFmt numFmtId="185" formatCode="#,##0.00000000000000_ ;[Red]\-#,##0.00000000000000\ "/>
  </numFmts>
  <fonts count="15"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scheme val="minor"/>
    </font>
    <font>
      <sz val="11"/>
      <color theme="1"/>
      <name val="ＭＳ Ｐゴシック"/>
      <family val="2"/>
      <charset val="128"/>
    </font>
    <font>
      <u/>
      <sz val="11"/>
      <color theme="1"/>
      <name val="Meiryo UI"/>
      <family val="3"/>
      <charset val="128"/>
    </font>
    <font>
      <u/>
      <sz val="11"/>
      <name val="Meiryo UI"/>
      <family val="3"/>
      <charset val="128"/>
    </font>
    <font>
      <sz val="11"/>
      <color theme="0"/>
      <name val="Meiryo UI"/>
      <family val="3"/>
      <charset val="128"/>
    </font>
    <font>
      <b/>
      <sz val="11"/>
      <color rgb="FFFF0000"/>
      <name val="Meiryo UI"/>
      <family val="3"/>
      <charset val="128"/>
    </font>
    <font>
      <b/>
      <sz val="11"/>
      <color theme="1"/>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E6B8B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double">
        <color theme="1" tint="0.249977111117893"/>
      </right>
      <top style="thin">
        <color theme="1" tint="0.249977111117893"/>
      </top>
      <bottom style="thin">
        <color theme="1" tint="0.249977111117893"/>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4">
    <xf numFmtId="0" fontId="0" fillId="0" borderId="0"/>
    <xf numFmtId="0" fontId="9"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12">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176" fontId="1" fillId="0" borderId="5" xfId="0" applyNumberFormat="1" applyFont="1" applyBorder="1"/>
    <xf numFmtId="178" fontId="1" fillId="0" borderId="5" xfId="0" applyNumberFormat="1" applyFont="1" applyBorder="1"/>
    <xf numFmtId="0" fontId="1" fillId="0" borderId="0" xfId="0" applyFont="1" applyAlignment="1">
      <alignment horizontal="right"/>
    </xf>
    <xf numFmtId="176" fontId="1" fillId="0" borderId="0" xfId="0" applyNumberFormat="1" applyFont="1"/>
    <xf numFmtId="179" fontId="6" fillId="3" borderId="0" xfId="0" applyNumberFormat="1" applyFont="1" applyFill="1"/>
    <xf numFmtId="180" fontId="1" fillId="0" borderId="5" xfId="0" applyNumberFormat="1" applyFont="1" applyBorder="1"/>
    <xf numFmtId="176" fontId="7" fillId="0" borderId="5" xfId="0" applyNumberFormat="1" applyFont="1" applyFill="1" applyBorder="1"/>
    <xf numFmtId="177" fontId="1" fillId="0" borderId="0" xfId="0" applyNumberFormat="1" applyFont="1"/>
    <xf numFmtId="176" fontId="1" fillId="0" borderId="6" xfId="0" applyNumberFormat="1" applyFont="1" applyBorder="1" applyAlignment="1">
      <alignment shrinkToFit="1"/>
    </xf>
    <xf numFmtId="0" fontId="1" fillId="0" borderId="0" xfId="0" applyFont="1" applyAlignment="1">
      <alignment horizontal="left"/>
    </xf>
    <xf numFmtId="0" fontId="1" fillId="0" borderId="0" xfId="0" applyFont="1" applyAlignment="1">
      <alignment horizontal="left" vertical="center"/>
    </xf>
    <xf numFmtId="176" fontId="1" fillId="0" borderId="0" xfId="0" applyNumberFormat="1" applyFont="1" applyBorder="1"/>
    <xf numFmtId="176" fontId="1" fillId="0" borderId="1" xfId="0" applyNumberFormat="1" applyFont="1" applyBorder="1"/>
    <xf numFmtId="176" fontId="1" fillId="0" borderId="7" xfId="0" applyNumberFormat="1" applyFont="1" applyBorder="1"/>
    <xf numFmtId="0" fontId="1" fillId="0" borderId="1" xfId="0" applyFont="1" applyBorder="1" applyAlignment="1">
      <alignment vertical="center"/>
    </xf>
    <xf numFmtId="0" fontId="1" fillId="0" borderId="0" xfId="0" applyFont="1" applyBorder="1" applyAlignment="1">
      <alignment horizontal="center" vertical="center"/>
    </xf>
    <xf numFmtId="176" fontId="1" fillId="0" borderId="3" xfId="0" applyNumberFormat="1" applyFont="1" applyBorder="1"/>
    <xf numFmtId="176" fontId="1" fillId="0" borderId="8" xfId="0" applyNumberFormat="1" applyFont="1" applyBorder="1"/>
    <xf numFmtId="178" fontId="1" fillId="0" borderId="9" xfId="0" applyNumberFormat="1" applyFont="1" applyBorder="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7" fontId="7" fillId="0" borderId="5" xfId="0" applyNumberFormat="1" applyFont="1" applyFill="1" applyBorder="1"/>
    <xf numFmtId="178" fontId="7" fillId="0" borderId="5" xfId="0" applyNumberFormat="1" applyFont="1" applyFill="1" applyBorder="1"/>
    <xf numFmtId="179" fontId="7" fillId="0" borderId="0" xfId="0" applyNumberFormat="1" applyFont="1" applyFill="1"/>
    <xf numFmtId="0" fontId="3" fillId="0" borderId="0" xfId="0" applyFont="1" applyBorder="1" applyAlignment="1">
      <alignment horizontal="center" vertical="center"/>
    </xf>
    <xf numFmtId="0" fontId="3" fillId="0" borderId="0" xfId="0" applyFont="1" applyAlignment="1" applyProtection="1">
      <alignment vertical="center"/>
    </xf>
    <xf numFmtId="38" fontId="1" fillId="0" borderId="1" xfId="2" applyFont="1" applyBorder="1" applyAlignment="1"/>
    <xf numFmtId="0" fontId="3" fillId="0" borderId="0" xfId="0" applyFont="1" applyAlignment="1" applyProtection="1">
      <alignment vertical="center"/>
      <protection locked="0"/>
    </xf>
    <xf numFmtId="181" fontId="7" fillId="0" borderId="5" xfId="2" applyNumberFormat="1" applyFont="1" applyFill="1" applyBorder="1" applyAlignment="1"/>
    <xf numFmtId="181" fontId="7" fillId="0" borderId="8" xfId="2" applyNumberFormat="1" applyFont="1" applyFill="1" applyBorder="1" applyAlignment="1"/>
    <xf numFmtId="181" fontId="1" fillId="0" borderId="3" xfId="2" applyNumberFormat="1" applyFont="1" applyBorder="1" applyAlignment="1"/>
    <xf numFmtId="181" fontId="1" fillId="0" borderId="1" xfId="2" applyNumberFormat="1" applyFont="1" applyBorder="1" applyAlignment="1"/>
    <xf numFmtId="176" fontId="4" fillId="0" borderId="1" xfId="0" applyNumberFormat="1" applyFont="1" applyFill="1" applyBorder="1" applyAlignment="1" applyProtection="1">
      <alignment horizontal="center" vertical="center" shrinkToFit="1"/>
      <protection hidden="1"/>
    </xf>
    <xf numFmtId="0" fontId="7" fillId="0" borderId="0" xfId="0" applyFont="1"/>
    <xf numFmtId="0" fontId="1" fillId="0" borderId="0" xfId="0" applyFont="1" applyFill="1"/>
    <xf numFmtId="176" fontId="7" fillId="3" borderId="5" xfId="0" applyNumberFormat="1" applyFont="1" applyFill="1" applyBorder="1"/>
    <xf numFmtId="177" fontId="7" fillId="3" borderId="5" xfId="0" applyNumberFormat="1" applyFont="1" applyFill="1" applyBorder="1"/>
    <xf numFmtId="178" fontId="7" fillId="3" borderId="5" xfId="0" applyNumberFormat="1" applyFont="1" applyFill="1" applyBorder="1"/>
    <xf numFmtId="182" fontId="1" fillId="0" borderId="5" xfId="0" applyNumberFormat="1" applyFont="1" applyBorder="1"/>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12" fillId="4" borderId="0" xfId="0" applyFont="1" applyFill="1" applyAlignment="1">
      <alignment horizontal="center"/>
    </xf>
    <xf numFmtId="0" fontId="1" fillId="2" borderId="1" xfId="0" applyFont="1" applyFill="1" applyBorder="1" applyAlignment="1">
      <alignment horizontal="center" vertical="center"/>
    </xf>
    <xf numFmtId="0" fontId="1" fillId="0" borderId="0" xfId="0" applyFont="1" applyAlignment="1">
      <alignment horizontal="center"/>
    </xf>
    <xf numFmtId="0" fontId="1" fillId="2" borderId="1" xfId="0" applyFont="1" applyFill="1" applyBorder="1" applyAlignment="1">
      <alignment horizontal="center" vertical="center"/>
    </xf>
    <xf numFmtId="178" fontId="4" fillId="0" borderId="1" xfId="3" applyNumberFormat="1" applyFont="1" applyFill="1" applyBorder="1" applyAlignment="1" applyProtection="1">
      <alignment horizontal="center" vertical="center" shrinkToFit="1"/>
      <protection hidden="1"/>
    </xf>
    <xf numFmtId="184" fontId="7" fillId="0" borderId="5" xfId="2" applyNumberFormat="1" applyFont="1" applyFill="1" applyBorder="1" applyAlignment="1"/>
    <xf numFmtId="184" fontId="7" fillId="0" borderId="8" xfId="2" applyNumberFormat="1" applyFont="1" applyFill="1" applyBorder="1" applyAlignment="1"/>
    <xf numFmtId="184" fontId="1" fillId="0" borderId="3" xfId="2" applyNumberFormat="1" applyFont="1" applyBorder="1" applyAlignment="1"/>
    <xf numFmtId="184" fontId="1" fillId="0" borderId="1" xfId="2" applyNumberFormat="1" applyFont="1" applyBorder="1" applyAlignment="1"/>
    <xf numFmtId="178" fontId="7" fillId="0" borderId="5" xfId="3" applyNumberFormat="1" applyFont="1" applyFill="1" applyBorder="1" applyAlignment="1"/>
    <xf numFmtId="0" fontId="14" fillId="0" borderId="0" xfId="0" applyFont="1"/>
    <xf numFmtId="178" fontId="1" fillId="0" borderId="0" xfId="0" applyNumberFormat="1" applyFont="1"/>
    <xf numFmtId="181" fontId="1" fillId="0" borderId="0" xfId="0" applyNumberFormat="1" applyFont="1"/>
    <xf numFmtId="182" fontId="1" fillId="0" borderId="6" xfId="0" applyNumberFormat="1" applyFont="1" applyBorder="1" applyAlignment="1">
      <alignment shrinkToFit="1"/>
    </xf>
    <xf numFmtId="182" fontId="1" fillId="0" borderId="1" xfId="0" applyNumberFormat="1" applyFont="1" applyBorder="1"/>
    <xf numFmtId="182" fontId="1" fillId="0" borderId="0" xfId="0" applyNumberFormat="1" applyFont="1"/>
    <xf numFmtId="185" fontId="1" fillId="0" borderId="0" xfId="0" applyNumberFormat="1" applyFont="1"/>
    <xf numFmtId="0" fontId="3" fillId="0" borderId="0" xfId="0" applyFont="1" applyAlignment="1">
      <alignment horizontal="center" vertical="center"/>
    </xf>
    <xf numFmtId="0" fontId="3" fillId="0" borderId="0" xfId="0" applyFont="1" applyAlignment="1">
      <alignment horizontal="left" vertical="center"/>
    </xf>
    <xf numFmtId="176" fontId="4" fillId="7" borderId="1" xfId="0" applyNumberFormat="1" applyFont="1" applyFill="1" applyBorder="1" applyAlignment="1" applyProtection="1">
      <alignment horizontal="center" vertical="center" shrinkToFit="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5" borderId="10" xfId="0"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183" fontId="7" fillId="5" borderId="2" xfId="0" quotePrefix="1" applyNumberFormat="1" applyFont="1" applyFill="1" applyBorder="1" applyAlignment="1" applyProtection="1">
      <alignment horizontal="center" vertical="center"/>
      <protection locked="0"/>
    </xf>
    <xf numFmtId="183" fontId="7" fillId="5" borderId="4" xfId="0" applyNumberFormat="1" applyFont="1" applyFill="1" applyBorder="1" applyAlignment="1" applyProtection="1">
      <alignment horizontal="center" vertical="center"/>
      <protection locked="0"/>
    </xf>
    <xf numFmtId="183" fontId="7" fillId="5" borderId="3"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5" borderId="2"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hidden="1"/>
    </xf>
    <xf numFmtId="0" fontId="1" fillId="0" borderId="4"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176" fontId="1" fillId="0" borderId="2" xfId="0" applyNumberFormat="1" applyFont="1" applyFill="1" applyBorder="1" applyAlignment="1" applyProtection="1">
      <alignment horizontal="center" vertical="center"/>
      <protection hidden="1"/>
    </xf>
    <xf numFmtId="176" fontId="1" fillId="0" borderId="4" xfId="0" applyNumberFormat="1" applyFont="1" applyFill="1" applyBorder="1" applyAlignment="1" applyProtection="1">
      <alignment horizontal="center" vertical="center"/>
      <protection hidden="1"/>
    </xf>
    <xf numFmtId="176" fontId="1" fillId="0" borderId="3" xfId="0" applyNumberFormat="1" applyFont="1" applyFill="1" applyBorder="1" applyAlignment="1" applyProtection="1">
      <alignment horizontal="center" vertical="center"/>
      <protection hidden="1"/>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0" fontId="3" fillId="0" borderId="10" xfId="0" applyFont="1" applyBorder="1" applyAlignment="1" applyProtection="1">
      <alignment horizontal="right" vertical="center"/>
    </xf>
    <xf numFmtId="183" fontId="1" fillId="0" borderId="2" xfId="0" applyNumberFormat="1" applyFont="1" applyFill="1" applyBorder="1" applyAlignment="1" applyProtection="1">
      <alignment horizontal="center" vertical="center"/>
      <protection hidden="1"/>
    </xf>
    <xf numFmtId="183" fontId="1" fillId="0" borderId="4" xfId="0" applyNumberFormat="1" applyFont="1" applyFill="1" applyBorder="1" applyAlignment="1" applyProtection="1">
      <alignment horizontal="center" vertical="center"/>
      <protection hidden="1"/>
    </xf>
    <xf numFmtId="183" fontId="1" fillId="0" borderId="3" xfId="0" applyNumberFormat="1" applyFont="1" applyFill="1" applyBorder="1" applyAlignment="1" applyProtection="1">
      <alignment horizontal="center" vertical="center"/>
      <protection hidden="1"/>
    </xf>
    <xf numFmtId="38" fontId="1" fillId="5" borderId="2" xfId="2" applyFont="1" applyFill="1" applyBorder="1" applyAlignment="1" applyProtection="1">
      <alignment horizontal="center" vertical="center"/>
      <protection locked="0"/>
    </xf>
    <xf numFmtId="38" fontId="1" fillId="5" borderId="4" xfId="2" applyFont="1" applyFill="1" applyBorder="1" applyAlignment="1" applyProtection="1">
      <alignment horizontal="center" vertical="center"/>
      <protection locked="0"/>
    </xf>
    <xf numFmtId="38" fontId="1" fillId="5" borderId="3" xfId="2" applyFont="1" applyFill="1" applyBorder="1" applyAlignment="1" applyProtection="1">
      <alignment horizontal="center" vertical="center"/>
      <protection locked="0"/>
    </xf>
    <xf numFmtId="178" fontId="1" fillId="0" borderId="2" xfId="0" applyNumberFormat="1" applyFont="1" applyFill="1" applyBorder="1" applyAlignment="1" applyProtection="1">
      <alignment horizontal="center" vertical="center"/>
      <protection hidden="1"/>
    </xf>
    <xf numFmtId="178" fontId="1" fillId="0" borderId="4" xfId="0" applyNumberFormat="1" applyFont="1" applyFill="1" applyBorder="1" applyAlignment="1" applyProtection="1">
      <alignment horizontal="center" vertical="center"/>
      <protection hidden="1"/>
    </xf>
    <xf numFmtId="178" fontId="1" fillId="0" borderId="3" xfId="0" applyNumberFormat="1" applyFont="1" applyFill="1" applyBorder="1" applyAlignment="1" applyProtection="1">
      <alignment horizontal="center" vertical="center"/>
      <protection hidden="1"/>
    </xf>
  </cellXfs>
  <cellStyles count="4">
    <cellStyle name="パーセント" xfId="3" builtinId="5"/>
    <cellStyle name="桁区切り" xfId="2" builtinId="6"/>
    <cellStyle name="標準" xfId="0" builtinId="0"/>
    <cellStyle name="標準 2" xfId="1" xr:uid="{00000000-0005-0000-0000-000002000000}"/>
  </cellStyles>
  <dxfs count="30">
    <dxf>
      <font>
        <color theme="0"/>
      </font>
      <fill>
        <patternFill>
          <bgColor rgb="FFFF0000"/>
        </patternFill>
      </fill>
    </dxf>
    <dxf>
      <font>
        <color theme="0"/>
      </font>
      <fill>
        <patternFill>
          <bgColor rgb="FFFF0000"/>
        </patternFill>
      </fill>
    </dxf>
    <dxf>
      <numFmt numFmtId="186" formatCode="#,##0.0"/>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86" formatCode="#,##0.0"/>
    </dxf>
    <dxf>
      <font>
        <color theme="0"/>
      </font>
      <fill>
        <patternFill>
          <bgColor rgb="FFFF0000"/>
        </patternFill>
      </fill>
    </dxf>
    <dxf>
      <font>
        <color theme="0"/>
      </font>
      <fill>
        <patternFill>
          <bgColor rgb="FFFF0000"/>
        </patternFill>
      </fill>
    </dxf>
    <dxf>
      <numFmt numFmtId="186" formatCode="#,##0.0"/>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86" formatCode="#,##0.0"/>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86" formatCode="#,##0.0"/>
    </dxf>
    <dxf>
      <font>
        <color theme="0"/>
      </font>
      <fill>
        <patternFill>
          <bgColor rgb="FFFF0000"/>
        </patternFill>
      </fill>
    </dxf>
    <dxf>
      <numFmt numFmtId="186" formatCode="#,##0.0"/>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FFFFCC"/>
      <color rgb="FFFFFF66"/>
      <color rgb="FFE6B8B7"/>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16</xdr:col>
      <xdr:colOff>145676</xdr:colOff>
      <xdr:row>12</xdr:row>
      <xdr:rowOff>44823</xdr:rowOff>
    </xdr:from>
    <xdr:to>
      <xdr:col>21</xdr:col>
      <xdr:colOff>484094</xdr:colOff>
      <xdr:row>13</xdr:row>
      <xdr:rowOff>134470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0078570" y="1999129"/>
          <a:ext cx="2498912" cy="394447"/>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11</xdr:col>
      <xdr:colOff>313763</xdr:colOff>
      <xdr:row>13</xdr:row>
      <xdr:rowOff>67234</xdr:rowOff>
    </xdr:from>
    <xdr:to>
      <xdr:col>14</xdr:col>
      <xdr:colOff>537882</xdr:colOff>
      <xdr:row>14</xdr:row>
      <xdr:rowOff>78440</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6750422" y="2326340"/>
          <a:ext cx="2321860" cy="396688"/>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単独かアグリゲートをリストから選択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313762</xdr:colOff>
      <xdr:row>15</xdr:row>
      <xdr:rowOff>56028</xdr:rowOff>
    </xdr:from>
    <xdr:to>
      <xdr:col>13</xdr:col>
      <xdr:colOff>80681</xdr:colOff>
      <xdr:row>16</xdr:row>
      <xdr:rowOff>145676</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6750421" y="3005416"/>
          <a:ext cx="1165413" cy="394448"/>
        </a:xfrm>
        <a:prstGeom prst="wedgeRoundRectCallout">
          <a:avLst>
            <a:gd name="adj1" fmla="val -75426"/>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134471</xdr:colOff>
      <xdr:row>26</xdr:row>
      <xdr:rowOff>44824</xdr:rowOff>
    </xdr:from>
    <xdr:to>
      <xdr:col>16</xdr:col>
      <xdr:colOff>107577</xdr:colOff>
      <xdr:row>29</xdr:row>
      <xdr:rowOff>161365</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6571130" y="6347012"/>
          <a:ext cx="3469341" cy="797859"/>
        </a:xfrm>
        <a:prstGeom prst="wedgeRoundRectCallout">
          <a:avLst>
            <a:gd name="adj1" fmla="val -64478"/>
            <a:gd name="adj2" fmla="val -3288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未満となる場合、応札できません</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194982</xdr:colOff>
      <xdr:row>18</xdr:row>
      <xdr:rowOff>143435</xdr:rowOff>
    </xdr:from>
    <xdr:to>
      <xdr:col>22</xdr:col>
      <xdr:colOff>546846</xdr:colOff>
      <xdr:row>21</xdr:row>
      <xdr:rowOff>268941</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0127876" y="4007223"/>
          <a:ext cx="3130923" cy="1039906"/>
        </a:xfrm>
        <a:prstGeom prst="wedgeRoundRectCallout">
          <a:avLst>
            <a:gd name="adj1" fmla="val -76195"/>
            <a:gd name="adj2" fmla="val 4080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53340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77662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10</xdr:col>
      <xdr:colOff>571498</xdr:colOff>
      <xdr:row>12</xdr:row>
      <xdr:rowOff>89647</xdr:rowOff>
    </xdr:from>
    <xdr:to>
      <xdr:col>14</xdr:col>
      <xdr:colOff>53787</xdr:colOff>
      <xdr:row>15</xdr:row>
      <xdr:rowOff>145677</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6308910" y="3039035"/>
          <a:ext cx="2279277" cy="970430"/>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155090</xdr:colOff>
      <xdr:row>21</xdr:row>
      <xdr:rowOff>291349</xdr:rowOff>
    </xdr:from>
    <xdr:to>
      <xdr:col>23</xdr:col>
      <xdr:colOff>228600</xdr:colOff>
      <xdr:row>28</xdr:row>
      <xdr:rowOff>129540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10510670" y="5975869"/>
          <a:ext cx="3091030" cy="1743191"/>
        </a:xfrm>
        <a:prstGeom prst="wedgeRoundRectCallout">
          <a:avLst>
            <a:gd name="adj1" fmla="val -71394"/>
            <a:gd name="adj2" fmla="val -3560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入力不要です（エラー表示は無視してください）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53341</xdr:colOff>
      <xdr:row>14</xdr:row>
      <xdr:rowOff>83820</xdr:rowOff>
    </xdr:from>
    <xdr:to>
      <xdr:col>21</xdr:col>
      <xdr:colOff>114301</xdr:colOff>
      <xdr:row>17</xdr:row>
      <xdr:rowOff>53340</xdr:rowOff>
    </xdr:to>
    <xdr:sp macro="" textlink="">
      <xdr:nvSpPr>
        <xdr:cNvPr id="6" name="角丸四角形吹き出し 8">
          <a:extLst>
            <a:ext uri="{FF2B5EF4-FFF2-40B4-BE49-F238E27FC236}">
              <a16:creationId xmlns:a16="http://schemas.microsoft.com/office/drawing/2014/main" id="{00000000-0008-0000-0100-000006000000}"/>
            </a:ext>
          </a:extLst>
        </xdr:cNvPr>
        <xdr:cNvSpPr/>
      </xdr:nvSpPr>
      <xdr:spPr>
        <a:xfrm>
          <a:off x="10408921" y="3634740"/>
          <a:ext cx="1844040" cy="883920"/>
        </a:xfrm>
        <a:prstGeom prst="wedgeRoundRectCallout">
          <a:avLst>
            <a:gd name="adj1" fmla="val -76882"/>
            <a:gd name="adj2" fmla="val 396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77662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10</xdr:col>
      <xdr:colOff>571501</xdr:colOff>
      <xdr:row>12</xdr:row>
      <xdr:rowOff>89646</xdr:rowOff>
    </xdr:from>
    <xdr:to>
      <xdr:col>13</xdr:col>
      <xdr:colOff>591671</xdr:colOff>
      <xdr:row>15</xdr:row>
      <xdr:rowOff>145676</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6308913" y="3039034"/>
          <a:ext cx="2117911" cy="970430"/>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137160</xdr:colOff>
      <xdr:row>22</xdr:row>
      <xdr:rowOff>0</xdr:rowOff>
    </xdr:from>
    <xdr:to>
      <xdr:col>23</xdr:col>
      <xdr:colOff>210670</xdr:colOff>
      <xdr:row>28</xdr:row>
      <xdr:rowOff>142991</xdr:rowOff>
    </xdr:to>
    <xdr:sp macro="" textlink="">
      <xdr:nvSpPr>
        <xdr:cNvPr id="6" name="角丸四角形吹き出し 9">
          <a:extLst>
            <a:ext uri="{FF2B5EF4-FFF2-40B4-BE49-F238E27FC236}">
              <a16:creationId xmlns:a16="http://schemas.microsoft.com/office/drawing/2014/main" id="{00000000-0008-0000-0200-000006000000}"/>
            </a:ext>
          </a:extLst>
        </xdr:cNvPr>
        <xdr:cNvSpPr/>
      </xdr:nvSpPr>
      <xdr:spPr>
        <a:xfrm>
          <a:off x="10492740" y="5989320"/>
          <a:ext cx="3091030" cy="1743191"/>
        </a:xfrm>
        <a:prstGeom prst="wedgeRoundRectCallout">
          <a:avLst>
            <a:gd name="adj1" fmla="val -71394"/>
            <a:gd name="adj2" fmla="val -3560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入力不要です（エラー表示は無視してください）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68580</xdr:colOff>
      <xdr:row>14</xdr:row>
      <xdr:rowOff>99060</xdr:rowOff>
    </xdr:from>
    <xdr:to>
      <xdr:col>21</xdr:col>
      <xdr:colOff>129540</xdr:colOff>
      <xdr:row>17</xdr:row>
      <xdr:rowOff>68580</xdr:rowOff>
    </xdr:to>
    <xdr:sp macro="" textlink="">
      <xdr:nvSpPr>
        <xdr:cNvPr id="5" name="角丸四角形吹き出し 8">
          <a:extLst>
            <a:ext uri="{FF2B5EF4-FFF2-40B4-BE49-F238E27FC236}">
              <a16:creationId xmlns:a16="http://schemas.microsoft.com/office/drawing/2014/main" id="{00000000-0008-0000-0200-000005000000}"/>
            </a:ext>
          </a:extLst>
        </xdr:cNvPr>
        <xdr:cNvSpPr/>
      </xdr:nvSpPr>
      <xdr:spPr>
        <a:xfrm>
          <a:off x="10424160" y="3649980"/>
          <a:ext cx="1844040" cy="883920"/>
        </a:xfrm>
        <a:prstGeom prst="wedgeRoundRectCallout">
          <a:avLst>
            <a:gd name="adj1" fmla="val -76882"/>
            <a:gd name="adj2" fmla="val 396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10</xdr:col>
      <xdr:colOff>571499</xdr:colOff>
      <xdr:row>12</xdr:row>
      <xdr:rowOff>89647</xdr:rowOff>
    </xdr:from>
    <xdr:to>
      <xdr:col>13</xdr:col>
      <xdr:colOff>564776</xdr:colOff>
      <xdr:row>15</xdr:row>
      <xdr:rowOff>145677</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6308911" y="3039035"/>
          <a:ext cx="2091018" cy="970430"/>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152400</xdr:colOff>
      <xdr:row>22</xdr:row>
      <xdr:rowOff>7620</xdr:rowOff>
    </xdr:from>
    <xdr:to>
      <xdr:col>23</xdr:col>
      <xdr:colOff>225910</xdr:colOff>
      <xdr:row>28</xdr:row>
      <xdr:rowOff>150611</xdr:rowOff>
    </xdr:to>
    <xdr:sp macro="" textlink="">
      <xdr:nvSpPr>
        <xdr:cNvPr id="7" name="角丸四角形吹き出し 9">
          <a:extLst>
            <a:ext uri="{FF2B5EF4-FFF2-40B4-BE49-F238E27FC236}">
              <a16:creationId xmlns:a16="http://schemas.microsoft.com/office/drawing/2014/main" id="{00000000-0008-0000-0300-000007000000}"/>
            </a:ext>
          </a:extLst>
        </xdr:cNvPr>
        <xdr:cNvSpPr/>
      </xdr:nvSpPr>
      <xdr:spPr>
        <a:xfrm>
          <a:off x="10507980" y="5996940"/>
          <a:ext cx="3091030" cy="1743191"/>
        </a:xfrm>
        <a:prstGeom prst="wedgeRoundRectCallout">
          <a:avLst>
            <a:gd name="adj1" fmla="val -71394"/>
            <a:gd name="adj2" fmla="val -3560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入力不要です（エラー表示は無視してください）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60960</xdr:colOff>
      <xdr:row>14</xdr:row>
      <xdr:rowOff>106680</xdr:rowOff>
    </xdr:from>
    <xdr:to>
      <xdr:col>21</xdr:col>
      <xdr:colOff>121920</xdr:colOff>
      <xdr:row>17</xdr:row>
      <xdr:rowOff>76200</xdr:rowOff>
    </xdr:to>
    <xdr:sp macro="" textlink="">
      <xdr:nvSpPr>
        <xdr:cNvPr id="5" name="角丸四角形吹き出し 8">
          <a:extLst>
            <a:ext uri="{FF2B5EF4-FFF2-40B4-BE49-F238E27FC236}">
              <a16:creationId xmlns:a16="http://schemas.microsoft.com/office/drawing/2014/main" id="{00000000-0008-0000-0300-000005000000}"/>
            </a:ext>
          </a:extLst>
        </xdr:cNvPr>
        <xdr:cNvSpPr/>
      </xdr:nvSpPr>
      <xdr:spPr>
        <a:xfrm>
          <a:off x="10416540" y="3657600"/>
          <a:ext cx="1844040" cy="883920"/>
        </a:xfrm>
        <a:prstGeom prst="wedgeRoundRectCallout">
          <a:avLst>
            <a:gd name="adj1" fmla="val -76882"/>
            <a:gd name="adj2" fmla="val 396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53340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10</xdr:col>
      <xdr:colOff>571498</xdr:colOff>
      <xdr:row>12</xdr:row>
      <xdr:rowOff>89647</xdr:rowOff>
    </xdr:from>
    <xdr:to>
      <xdr:col>14</xdr:col>
      <xdr:colOff>53787</xdr:colOff>
      <xdr:row>15</xdr:row>
      <xdr:rowOff>145677</xdr:rowOff>
    </xdr:to>
    <xdr:sp macro="" textlink="">
      <xdr:nvSpPr>
        <xdr:cNvPr id="3" name="角丸四角形吹き出し 8">
          <a:extLst>
            <a:ext uri="{FF2B5EF4-FFF2-40B4-BE49-F238E27FC236}">
              <a16:creationId xmlns:a16="http://schemas.microsoft.com/office/drawing/2014/main" id="{00000000-0008-0000-0500-000003000000}"/>
            </a:ext>
          </a:extLst>
        </xdr:cNvPr>
        <xdr:cNvSpPr/>
      </xdr:nvSpPr>
      <xdr:spPr>
        <a:xfrm>
          <a:off x="6332218" y="3030967"/>
          <a:ext cx="2286449" cy="970430"/>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60960</xdr:colOff>
      <xdr:row>14</xdr:row>
      <xdr:rowOff>76200</xdr:rowOff>
    </xdr:from>
    <xdr:to>
      <xdr:col>21</xdr:col>
      <xdr:colOff>121920</xdr:colOff>
      <xdr:row>17</xdr:row>
      <xdr:rowOff>45720</xdr:rowOff>
    </xdr:to>
    <xdr:sp macro="" textlink="">
      <xdr:nvSpPr>
        <xdr:cNvPr id="4" name="角丸四角形吹き出し 8">
          <a:extLst>
            <a:ext uri="{FF2B5EF4-FFF2-40B4-BE49-F238E27FC236}">
              <a16:creationId xmlns:a16="http://schemas.microsoft.com/office/drawing/2014/main" id="{00000000-0008-0000-0500-000004000000}"/>
            </a:ext>
          </a:extLst>
        </xdr:cNvPr>
        <xdr:cNvSpPr/>
      </xdr:nvSpPr>
      <xdr:spPr>
        <a:xfrm>
          <a:off x="10416540" y="3627120"/>
          <a:ext cx="1844040" cy="883920"/>
        </a:xfrm>
        <a:prstGeom prst="wedgeRoundRectCallout">
          <a:avLst>
            <a:gd name="adj1" fmla="val -76882"/>
            <a:gd name="adj2" fmla="val 396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10</xdr:col>
      <xdr:colOff>571501</xdr:colOff>
      <xdr:row>12</xdr:row>
      <xdr:rowOff>89646</xdr:rowOff>
    </xdr:from>
    <xdr:to>
      <xdr:col>13</xdr:col>
      <xdr:colOff>591671</xdr:colOff>
      <xdr:row>15</xdr:row>
      <xdr:rowOff>145676</xdr:rowOff>
    </xdr:to>
    <xdr:sp macro="" textlink="">
      <xdr:nvSpPr>
        <xdr:cNvPr id="3" name="角丸四角形吹き出し 8">
          <a:extLst>
            <a:ext uri="{FF2B5EF4-FFF2-40B4-BE49-F238E27FC236}">
              <a16:creationId xmlns:a16="http://schemas.microsoft.com/office/drawing/2014/main" id="{00000000-0008-0000-0600-000003000000}"/>
            </a:ext>
          </a:extLst>
        </xdr:cNvPr>
        <xdr:cNvSpPr/>
      </xdr:nvSpPr>
      <xdr:spPr>
        <a:xfrm>
          <a:off x="6332221" y="3030966"/>
          <a:ext cx="2123290" cy="970430"/>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68580</xdr:colOff>
      <xdr:row>14</xdr:row>
      <xdr:rowOff>76200</xdr:rowOff>
    </xdr:from>
    <xdr:to>
      <xdr:col>21</xdr:col>
      <xdr:colOff>129540</xdr:colOff>
      <xdr:row>17</xdr:row>
      <xdr:rowOff>45720</xdr:rowOff>
    </xdr:to>
    <xdr:sp macro="" textlink="">
      <xdr:nvSpPr>
        <xdr:cNvPr id="4" name="角丸四角形吹き出し 8">
          <a:extLst>
            <a:ext uri="{FF2B5EF4-FFF2-40B4-BE49-F238E27FC236}">
              <a16:creationId xmlns:a16="http://schemas.microsoft.com/office/drawing/2014/main" id="{00000000-0008-0000-0600-000004000000}"/>
            </a:ext>
          </a:extLst>
        </xdr:cNvPr>
        <xdr:cNvSpPr/>
      </xdr:nvSpPr>
      <xdr:spPr>
        <a:xfrm>
          <a:off x="10424160" y="3627120"/>
          <a:ext cx="1844040" cy="883920"/>
        </a:xfrm>
        <a:prstGeom prst="wedgeRoundRectCallout">
          <a:avLst>
            <a:gd name="adj1" fmla="val -76882"/>
            <a:gd name="adj2" fmla="val 396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10</xdr:col>
      <xdr:colOff>571499</xdr:colOff>
      <xdr:row>12</xdr:row>
      <xdr:rowOff>89647</xdr:rowOff>
    </xdr:from>
    <xdr:to>
      <xdr:col>13</xdr:col>
      <xdr:colOff>564776</xdr:colOff>
      <xdr:row>15</xdr:row>
      <xdr:rowOff>145677</xdr:rowOff>
    </xdr:to>
    <xdr:sp macro="" textlink="">
      <xdr:nvSpPr>
        <xdr:cNvPr id="3" name="角丸四角形吹き出し 5">
          <a:extLst>
            <a:ext uri="{FF2B5EF4-FFF2-40B4-BE49-F238E27FC236}">
              <a16:creationId xmlns:a16="http://schemas.microsoft.com/office/drawing/2014/main" id="{00000000-0008-0000-0700-000003000000}"/>
            </a:ext>
          </a:extLst>
        </xdr:cNvPr>
        <xdr:cNvSpPr/>
      </xdr:nvSpPr>
      <xdr:spPr>
        <a:xfrm>
          <a:off x="6332219" y="3030967"/>
          <a:ext cx="2096397" cy="970430"/>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53340</xdr:colOff>
      <xdr:row>14</xdr:row>
      <xdr:rowOff>76200</xdr:rowOff>
    </xdr:from>
    <xdr:to>
      <xdr:col>21</xdr:col>
      <xdr:colOff>114300</xdr:colOff>
      <xdr:row>17</xdr:row>
      <xdr:rowOff>45720</xdr:rowOff>
    </xdr:to>
    <xdr:sp macro="" textlink="">
      <xdr:nvSpPr>
        <xdr:cNvPr id="4" name="角丸四角形吹き出し 8">
          <a:extLst>
            <a:ext uri="{FF2B5EF4-FFF2-40B4-BE49-F238E27FC236}">
              <a16:creationId xmlns:a16="http://schemas.microsoft.com/office/drawing/2014/main" id="{00000000-0008-0000-0700-000004000000}"/>
            </a:ext>
          </a:extLst>
        </xdr:cNvPr>
        <xdr:cNvSpPr/>
      </xdr:nvSpPr>
      <xdr:spPr>
        <a:xfrm>
          <a:off x="10408920" y="3627120"/>
          <a:ext cx="1844040" cy="883920"/>
        </a:xfrm>
        <a:prstGeom prst="wedgeRoundRectCallout">
          <a:avLst>
            <a:gd name="adj1" fmla="val -76882"/>
            <a:gd name="adj2" fmla="val 396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Q40"/>
  <sheetViews>
    <sheetView showGridLines="0" zoomScale="85" zoomScaleNormal="85" workbookViewId="0">
      <selection activeCell="C5" sqref="C5"/>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53" t="s">
        <v>81</v>
      </c>
      <c r="B1" s="53"/>
      <c r="C1" s="53"/>
      <c r="D1" s="53"/>
      <c r="E1" s="53"/>
      <c r="F1" s="54" t="s">
        <v>83</v>
      </c>
      <c r="G1" s="54"/>
      <c r="H1" s="54"/>
      <c r="I1" s="55" t="s">
        <v>82</v>
      </c>
    </row>
    <row r="2" spans="1:17" ht="16.2" x14ac:dyDescent="0.3">
      <c r="A2" s="75" t="s">
        <v>0</v>
      </c>
      <c r="B2" s="76"/>
      <c r="C2" s="7"/>
      <c r="D2" s="7"/>
      <c r="E2" s="7"/>
      <c r="F2" s="7"/>
      <c r="G2" s="7"/>
      <c r="H2" s="7"/>
      <c r="I2" s="7"/>
      <c r="J2" s="7"/>
      <c r="K2" s="7"/>
      <c r="L2" s="7"/>
      <c r="M2" s="7"/>
      <c r="N2" s="7"/>
      <c r="O2" s="7"/>
      <c r="P2" s="7"/>
      <c r="Q2" s="7"/>
    </row>
    <row r="3" spans="1:17" ht="16.2" x14ac:dyDescent="0.3">
      <c r="A3" s="37"/>
      <c r="B3" s="37"/>
      <c r="C3" s="7"/>
      <c r="D3" s="7"/>
      <c r="E3" s="7"/>
      <c r="F3" s="7"/>
      <c r="G3" s="7"/>
      <c r="H3" s="7"/>
      <c r="I3" s="7"/>
      <c r="J3" s="7"/>
      <c r="K3" s="7"/>
      <c r="L3" s="7"/>
      <c r="M3" s="7"/>
      <c r="N3" s="7"/>
      <c r="O3" s="7"/>
      <c r="P3" s="7"/>
      <c r="Q3" s="7"/>
    </row>
    <row r="4" spans="1:17" ht="16.2" x14ac:dyDescent="0.3">
      <c r="A4" s="77" t="s">
        <v>118</v>
      </c>
      <c r="B4" s="77"/>
      <c r="C4" s="77"/>
      <c r="D4" s="77"/>
      <c r="E4" s="77"/>
      <c r="F4" s="77"/>
      <c r="G4" s="77"/>
      <c r="H4" s="77"/>
      <c r="I4" s="77"/>
      <c r="J4" s="77"/>
      <c r="K4" s="77"/>
      <c r="L4" s="77"/>
      <c r="M4" s="77"/>
      <c r="N4" s="77"/>
      <c r="O4" s="77"/>
      <c r="P4" s="77"/>
      <c r="Q4" s="77"/>
    </row>
    <row r="5" spans="1:17" ht="16.2" x14ac:dyDescent="0.3">
      <c r="A5" s="7"/>
      <c r="B5" s="7"/>
      <c r="C5" s="7"/>
      <c r="D5" s="7"/>
      <c r="E5" s="7"/>
      <c r="F5" s="7"/>
      <c r="G5" s="7"/>
      <c r="H5" s="7"/>
      <c r="I5" s="7"/>
      <c r="J5" s="7"/>
      <c r="K5" s="7"/>
      <c r="L5" s="7"/>
      <c r="M5" s="7"/>
      <c r="N5" s="7"/>
      <c r="O5" s="7"/>
      <c r="P5" s="7"/>
      <c r="Q5" s="7"/>
    </row>
    <row r="6" spans="1:17" ht="16.2" x14ac:dyDescent="0.3">
      <c r="A6" s="77" t="s">
        <v>124</v>
      </c>
      <c r="B6" s="77"/>
      <c r="C6" s="77"/>
      <c r="D6" s="77"/>
      <c r="E6" s="77"/>
      <c r="F6" s="77"/>
      <c r="G6" s="77"/>
      <c r="H6" s="77"/>
      <c r="I6" s="77"/>
      <c r="J6" s="77"/>
      <c r="K6" s="77"/>
      <c r="L6" s="77"/>
      <c r="M6" s="77"/>
      <c r="N6" s="77"/>
      <c r="O6" s="77"/>
      <c r="P6" s="77"/>
      <c r="Q6" s="77"/>
    </row>
    <row r="7" spans="1:17" ht="16.2" x14ac:dyDescent="0.3">
      <c r="A7" s="72"/>
      <c r="B7" s="72"/>
      <c r="C7" s="72"/>
      <c r="D7" s="72"/>
      <c r="E7" s="72"/>
      <c r="F7" s="72"/>
      <c r="G7" s="72"/>
      <c r="H7" s="72"/>
      <c r="I7" s="72"/>
      <c r="J7" s="72"/>
      <c r="K7" s="72"/>
      <c r="L7" s="72"/>
      <c r="M7" s="72"/>
      <c r="N7" s="72"/>
      <c r="O7" s="72"/>
      <c r="P7" s="72"/>
      <c r="Q7" s="72"/>
    </row>
    <row r="8" spans="1:17" ht="16.2" x14ac:dyDescent="0.3">
      <c r="A8" s="73" t="s">
        <v>121</v>
      </c>
      <c r="B8" s="72"/>
      <c r="C8" s="72"/>
      <c r="D8" s="72"/>
      <c r="E8" s="72"/>
      <c r="F8" s="72"/>
      <c r="G8" s="72"/>
      <c r="H8" s="72"/>
      <c r="I8" s="72"/>
      <c r="J8" s="72"/>
      <c r="K8" s="72"/>
      <c r="L8" s="72"/>
      <c r="M8" s="72"/>
      <c r="N8" s="72"/>
      <c r="O8" s="72"/>
      <c r="P8" s="72"/>
      <c r="Q8" s="72"/>
    </row>
    <row r="9" spans="1:17" ht="16.2" x14ac:dyDescent="0.3">
      <c r="A9" s="72"/>
      <c r="B9" s="73" t="s">
        <v>122</v>
      </c>
      <c r="C9" s="72"/>
      <c r="D9" s="72"/>
      <c r="E9" s="72"/>
      <c r="F9" s="72"/>
      <c r="G9" s="72"/>
      <c r="H9" s="72"/>
      <c r="I9" s="72"/>
      <c r="J9" s="72"/>
      <c r="K9" s="72"/>
      <c r="L9" s="72"/>
      <c r="M9" s="72"/>
      <c r="N9" s="72"/>
      <c r="O9" s="72"/>
      <c r="P9" s="72"/>
      <c r="Q9" s="72"/>
    </row>
    <row r="10" spans="1:17" ht="16.2" x14ac:dyDescent="0.3">
      <c r="C10" s="7"/>
      <c r="D10" s="7"/>
      <c r="E10" s="7"/>
      <c r="F10" s="7"/>
      <c r="G10" s="7"/>
      <c r="H10" s="7"/>
      <c r="I10" s="7"/>
      <c r="J10" s="7"/>
      <c r="K10" s="7"/>
      <c r="L10" s="7"/>
      <c r="M10" s="7"/>
      <c r="N10" s="7"/>
      <c r="O10" s="7"/>
      <c r="P10" s="7"/>
      <c r="Q10" s="7"/>
    </row>
    <row r="11" spans="1:17" ht="16.2" x14ac:dyDescent="0.3">
      <c r="A11" s="40"/>
      <c r="B11" s="40"/>
      <c r="C11" s="40"/>
      <c r="D11" s="40"/>
      <c r="E11" s="40"/>
      <c r="F11" s="40"/>
      <c r="G11" s="40"/>
      <c r="H11" s="40"/>
      <c r="I11" s="40"/>
      <c r="J11" s="40"/>
      <c r="K11" s="40"/>
      <c r="L11" s="40"/>
      <c r="M11" s="78" t="s">
        <v>84</v>
      </c>
      <c r="N11" s="78"/>
      <c r="O11" s="78"/>
      <c r="P11" s="78"/>
      <c r="Q11" s="78"/>
    </row>
    <row r="12" spans="1:17" ht="24" customHeight="1" x14ac:dyDescent="0.3">
      <c r="A12" s="79" t="s">
        <v>1</v>
      </c>
      <c r="B12" s="79"/>
      <c r="C12" s="79"/>
      <c r="D12" s="79"/>
      <c r="E12" s="80" t="s">
        <v>24</v>
      </c>
      <c r="F12" s="81"/>
      <c r="G12" s="81"/>
      <c r="H12" s="81"/>
      <c r="I12" s="81"/>
      <c r="J12" s="81"/>
      <c r="K12" s="81"/>
      <c r="L12" s="81"/>
      <c r="M12" s="81"/>
      <c r="N12" s="81"/>
      <c r="O12" s="81"/>
      <c r="P12" s="82"/>
      <c r="Q12" s="52" t="s">
        <v>2</v>
      </c>
    </row>
    <row r="13" spans="1:17" ht="24" customHeight="1" x14ac:dyDescent="0.3">
      <c r="A13" s="79" t="s">
        <v>3</v>
      </c>
      <c r="B13" s="79"/>
      <c r="C13" s="79"/>
      <c r="D13" s="79"/>
      <c r="E13" s="83">
        <v>9601</v>
      </c>
      <c r="F13" s="84"/>
      <c r="G13" s="84"/>
      <c r="H13" s="84"/>
      <c r="I13" s="84"/>
      <c r="J13" s="84"/>
      <c r="K13" s="84"/>
      <c r="L13" s="84"/>
      <c r="M13" s="84"/>
      <c r="N13" s="84"/>
      <c r="O13" s="84"/>
      <c r="P13" s="85"/>
      <c r="Q13" s="5"/>
    </row>
    <row r="14" spans="1:17" ht="30" customHeight="1" x14ac:dyDescent="0.3">
      <c r="A14" s="86" t="s">
        <v>4</v>
      </c>
      <c r="B14" s="86"/>
      <c r="C14" s="86"/>
      <c r="D14" s="86"/>
      <c r="E14" s="87" t="s">
        <v>63</v>
      </c>
      <c r="F14" s="88"/>
      <c r="G14" s="88"/>
      <c r="H14" s="88"/>
      <c r="I14" s="88"/>
      <c r="J14" s="88"/>
      <c r="K14" s="88"/>
      <c r="L14" s="88"/>
      <c r="M14" s="88"/>
      <c r="N14" s="88"/>
      <c r="O14" s="88"/>
      <c r="P14" s="89"/>
      <c r="Q14" s="5"/>
    </row>
    <row r="15" spans="1:17" ht="24" customHeight="1" x14ac:dyDescent="0.3">
      <c r="A15" s="79" t="s">
        <v>5</v>
      </c>
      <c r="B15" s="79"/>
      <c r="C15" s="79"/>
      <c r="D15" s="79"/>
      <c r="E15" s="90" t="str">
        <f>IF('記載例(太陽光)'!E21&gt;0,'記載例(太陽光)'!E12&amp; ",","")&amp;IF('記載例(風力)'!E21&gt;0, '記載例(風力)'!E12&amp;",","")&amp;IF('記載例(水力)'!E21&gt;0,'記載例(水力)'!E12,"")</f>
        <v>太陽光,風力,一般（自流式）</v>
      </c>
      <c r="F15" s="91"/>
      <c r="G15" s="91"/>
      <c r="H15" s="91"/>
      <c r="I15" s="91"/>
      <c r="J15" s="91"/>
      <c r="K15" s="91"/>
      <c r="L15" s="91"/>
      <c r="M15" s="91"/>
      <c r="N15" s="91"/>
      <c r="O15" s="91"/>
      <c r="P15" s="92"/>
      <c r="Q15" s="5"/>
    </row>
    <row r="16" spans="1:17" ht="24" customHeight="1" x14ac:dyDescent="0.3">
      <c r="A16" s="79" t="s">
        <v>6</v>
      </c>
      <c r="B16" s="79"/>
      <c r="C16" s="79"/>
      <c r="D16" s="79"/>
      <c r="E16" s="87" t="s">
        <v>80</v>
      </c>
      <c r="F16" s="88"/>
      <c r="G16" s="88"/>
      <c r="H16" s="88"/>
      <c r="I16" s="88"/>
      <c r="J16" s="88"/>
      <c r="K16" s="88"/>
      <c r="L16" s="88"/>
      <c r="M16" s="88"/>
      <c r="N16" s="88"/>
      <c r="O16" s="88"/>
      <c r="P16" s="89"/>
      <c r="Q16" s="5"/>
    </row>
    <row r="17" spans="1:17" ht="24" customHeight="1" x14ac:dyDescent="0.3">
      <c r="A17" s="79" t="s">
        <v>7</v>
      </c>
      <c r="B17" s="79"/>
      <c r="C17" s="79"/>
      <c r="D17" s="79"/>
      <c r="E17" s="93" t="s">
        <v>61</v>
      </c>
      <c r="F17" s="94"/>
      <c r="G17" s="94"/>
      <c r="H17" s="94"/>
      <c r="I17" s="94"/>
      <c r="J17" s="94"/>
      <c r="K17" s="94"/>
      <c r="L17" s="94"/>
      <c r="M17" s="94"/>
      <c r="N17" s="94"/>
      <c r="O17" s="94"/>
      <c r="P17" s="95"/>
      <c r="Q17" s="32" t="s">
        <v>23</v>
      </c>
    </row>
    <row r="18" spans="1:17" ht="24" customHeight="1" x14ac:dyDescent="0.3">
      <c r="A18" s="79" t="s">
        <v>41</v>
      </c>
      <c r="B18" s="79"/>
      <c r="C18" s="79"/>
      <c r="D18" s="79"/>
      <c r="E18" s="93" t="s">
        <v>61</v>
      </c>
      <c r="F18" s="94"/>
      <c r="G18" s="94"/>
      <c r="H18" s="94"/>
      <c r="I18" s="94"/>
      <c r="J18" s="94"/>
      <c r="K18" s="94"/>
      <c r="L18" s="94"/>
      <c r="M18" s="94"/>
      <c r="N18" s="94"/>
      <c r="O18" s="94"/>
      <c r="P18" s="95"/>
      <c r="Q18" s="32" t="s">
        <v>23</v>
      </c>
    </row>
    <row r="19" spans="1:17" ht="24" customHeight="1" x14ac:dyDescent="0.3">
      <c r="A19" s="79" t="s">
        <v>42</v>
      </c>
      <c r="B19" s="79"/>
      <c r="C19" s="79"/>
      <c r="D19" s="79"/>
      <c r="E19" s="93" t="s">
        <v>61</v>
      </c>
      <c r="F19" s="94"/>
      <c r="G19" s="94"/>
      <c r="H19" s="94"/>
      <c r="I19" s="94"/>
      <c r="J19" s="94"/>
      <c r="K19" s="94"/>
      <c r="L19" s="94"/>
      <c r="M19" s="94"/>
      <c r="N19" s="94"/>
      <c r="O19" s="94"/>
      <c r="P19" s="95"/>
      <c r="Q19" s="32" t="s">
        <v>23</v>
      </c>
    </row>
    <row r="20" spans="1:17" ht="24" customHeight="1" x14ac:dyDescent="0.3">
      <c r="A20" s="79" t="s">
        <v>8</v>
      </c>
      <c r="B20" s="79"/>
      <c r="C20" s="79"/>
      <c r="D20" s="79"/>
      <c r="E20" s="52" t="s">
        <v>11</v>
      </c>
      <c r="F20" s="52" t="s">
        <v>12</v>
      </c>
      <c r="G20" s="52" t="s">
        <v>13</v>
      </c>
      <c r="H20" s="52" t="s">
        <v>14</v>
      </c>
      <c r="I20" s="52" t="s">
        <v>15</v>
      </c>
      <c r="J20" s="52" t="s">
        <v>16</v>
      </c>
      <c r="K20" s="52" t="s">
        <v>17</v>
      </c>
      <c r="L20" s="52" t="s">
        <v>18</v>
      </c>
      <c r="M20" s="52" t="s">
        <v>19</v>
      </c>
      <c r="N20" s="52" t="s">
        <v>20</v>
      </c>
      <c r="O20" s="52" t="s">
        <v>21</v>
      </c>
      <c r="P20" s="52" t="s">
        <v>22</v>
      </c>
      <c r="Q20" s="5"/>
    </row>
    <row r="21" spans="1:17" ht="24" customHeight="1" x14ac:dyDescent="0.3">
      <c r="A21" s="79"/>
      <c r="B21" s="79"/>
      <c r="C21" s="79"/>
      <c r="D21" s="79"/>
      <c r="E21" s="45">
        <f>'記載例(太陽光)'!E20+'記載例(風力)'!E20+'記載例(水力)'!E20</f>
        <v>2661.187738873497</v>
      </c>
      <c r="F21" s="45">
        <f>'記載例(太陽光)'!F20+'記載例(風力)'!F20+'記載例(水力)'!F20</f>
        <v>2581.7562565178559</v>
      </c>
      <c r="G21" s="45">
        <f>'記載例(太陽光)'!G20+'記載例(風力)'!G20+'記載例(水力)'!G20</f>
        <v>2064.1915923597253</v>
      </c>
      <c r="H21" s="45">
        <f>'記載例(太陽光)'!H20+'記載例(風力)'!H20+'記載例(水力)'!H20</f>
        <v>2026.240505964407</v>
      </c>
      <c r="I21" s="45">
        <f>'記載例(太陽光)'!I20+'記載例(風力)'!I20+'記載例(水力)'!I20</f>
        <v>2000.0354332765719</v>
      </c>
      <c r="J21" s="45">
        <f>'記載例(太陽光)'!J20+'記載例(風力)'!J20+'記載例(水力)'!J20</f>
        <v>1797.2176531619552</v>
      </c>
      <c r="K21" s="45">
        <f>'記載例(太陽光)'!K20+'記載例(風力)'!K20+'記載例(水力)'!K20</f>
        <v>1643.5121787289859</v>
      </c>
      <c r="L21" s="45">
        <f>'記載例(太陽光)'!L20+'記載例(風力)'!L20+'記載例(水力)'!L20</f>
        <v>1947.9243263868937</v>
      </c>
      <c r="M21" s="45">
        <f>'記載例(太陽光)'!M20+'記載例(風力)'!M20+'記載例(水力)'!M20</f>
        <v>2448.2984466279904</v>
      </c>
      <c r="N21" s="45">
        <f>'記載例(太陽光)'!N20+'記載例(風力)'!N20+'記載例(水力)'!N20</f>
        <v>2342.3042547433843</v>
      </c>
      <c r="O21" s="45">
        <f>'記載例(太陽光)'!O20+'記載例(風力)'!O20+'記載例(水力)'!O20</f>
        <v>2459.2850184226381</v>
      </c>
      <c r="P21" s="45">
        <f>'記載例(太陽光)'!P20+'記載例(風力)'!P20+'記載例(水力)'!P20</f>
        <v>2442.6569044522375</v>
      </c>
      <c r="Q21" s="32" t="s">
        <v>23</v>
      </c>
    </row>
    <row r="22" spans="1:17" ht="24" customHeight="1" x14ac:dyDescent="0.3">
      <c r="A22" s="79" t="s">
        <v>9</v>
      </c>
      <c r="B22" s="79"/>
      <c r="C22" s="79"/>
      <c r="D22" s="79"/>
      <c r="E22" s="99">
        <f>'記載例(太陽光)'!E21+'記載例(風力)'!E21+'記載例(水力)'!E21</f>
        <v>2615</v>
      </c>
      <c r="F22" s="100"/>
      <c r="G22" s="100"/>
      <c r="H22" s="100"/>
      <c r="I22" s="100"/>
      <c r="J22" s="100"/>
      <c r="K22" s="100"/>
      <c r="L22" s="100"/>
      <c r="M22" s="100"/>
      <c r="N22" s="100"/>
      <c r="O22" s="100"/>
      <c r="P22" s="101"/>
      <c r="Q22" s="32" t="s">
        <v>23</v>
      </c>
    </row>
    <row r="23" spans="1:17" ht="24" customHeight="1" x14ac:dyDescent="0.3">
      <c r="A23" s="86" t="s">
        <v>128</v>
      </c>
      <c r="B23" s="79"/>
      <c r="C23" s="79"/>
      <c r="D23" s="79"/>
      <c r="E23" s="52" t="s">
        <v>11</v>
      </c>
      <c r="F23" s="52" t="s">
        <v>12</v>
      </c>
      <c r="G23" s="52" t="s">
        <v>13</v>
      </c>
      <c r="H23" s="52" t="s">
        <v>14</v>
      </c>
      <c r="I23" s="52" t="s">
        <v>15</v>
      </c>
      <c r="J23" s="52" t="s">
        <v>16</v>
      </c>
      <c r="K23" s="52" t="s">
        <v>17</v>
      </c>
      <c r="L23" s="52" t="s">
        <v>18</v>
      </c>
      <c r="M23" s="52" t="s">
        <v>19</v>
      </c>
      <c r="N23" s="52" t="s">
        <v>20</v>
      </c>
      <c r="O23" s="52" t="s">
        <v>21</v>
      </c>
      <c r="P23" s="52" t="s">
        <v>22</v>
      </c>
      <c r="Q23" s="5"/>
    </row>
    <row r="24" spans="1:17" ht="24" customHeight="1" x14ac:dyDescent="0.3">
      <c r="A24" s="79"/>
      <c r="B24" s="79"/>
      <c r="C24" s="79"/>
      <c r="D24" s="79"/>
      <c r="E24" s="45">
        <f>'記載例(太陽光)'!E23+'記載例(風力)'!E23+'記載例(水力)'!E23</f>
        <v>6300</v>
      </c>
      <c r="F24" s="45">
        <f>'記載例(太陽光)'!F23+'記載例(風力)'!F23+'記載例(水力)'!F23</f>
        <v>6600</v>
      </c>
      <c r="G24" s="45">
        <f>'記載例(太陽光)'!G23+'記載例(風力)'!G23+'記載例(水力)'!G23</f>
        <v>7200</v>
      </c>
      <c r="H24" s="45">
        <f>'記載例(太陽光)'!H23+'記載例(風力)'!H23+'記載例(水力)'!H23</f>
        <v>7300</v>
      </c>
      <c r="I24" s="45">
        <f>'記載例(太陽光)'!I23+'記載例(風力)'!I23+'記載例(水力)'!I23</f>
        <v>6500</v>
      </c>
      <c r="J24" s="45">
        <f>'記載例(太陽光)'!J23+'記載例(風力)'!J23+'記載例(水力)'!J23</f>
        <v>6600</v>
      </c>
      <c r="K24" s="45">
        <f>'記載例(太陽光)'!K23+'記載例(風力)'!K23+'記載例(水力)'!K23</f>
        <v>6300</v>
      </c>
      <c r="L24" s="45">
        <f>'記載例(太陽光)'!L23+'記載例(風力)'!L23+'記載例(水力)'!L23</f>
        <v>6600</v>
      </c>
      <c r="M24" s="45">
        <f>'記載例(太陽光)'!M23+'記載例(風力)'!M23+'記載例(水力)'!M23</f>
        <v>6900</v>
      </c>
      <c r="N24" s="45">
        <f>'記載例(太陽光)'!N23+'記載例(風力)'!N23+'記載例(水力)'!N23</f>
        <v>6400</v>
      </c>
      <c r="O24" s="45">
        <f>'記載例(太陽光)'!O23+'記載例(風力)'!O23+'記載例(水力)'!O23</f>
        <v>6300</v>
      </c>
      <c r="P24" s="45">
        <f>'記載例(太陽光)'!P23+'記載例(風力)'!P23+'記載例(水力)'!P23</f>
        <v>6100</v>
      </c>
      <c r="Q24" s="32" t="s">
        <v>23</v>
      </c>
    </row>
    <row r="25" spans="1:17" ht="24" customHeight="1" x14ac:dyDescent="0.3">
      <c r="A25" s="79" t="s">
        <v>93</v>
      </c>
      <c r="B25" s="79"/>
      <c r="C25" s="79"/>
      <c r="D25" s="79"/>
      <c r="E25" s="58" t="s">
        <v>11</v>
      </c>
      <c r="F25" s="58" t="s">
        <v>12</v>
      </c>
      <c r="G25" s="58" t="s">
        <v>13</v>
      </c>
      <c r="H25" s="58" t="s">
        <v>14</v>
      </c>
      <c r="I25" s="58" t="s">
        <v>15</v>
      </c>
      <c r="J25" s="58" t="s">
        <v>16</v>
      </c>
      <c r="K25" s="58" t="s">
        <v>17</v>
      </c>
      <c r="L25" s="58" t="s">
        <v>18</v>
      </c>
      <c r="M25" s="58" t="s">
        <v>19</v>
      </c>
      <c r="N25" s="58" t="s">
        <v>20</v>
      </c>
      <c r="O25" s="58" t="s">
        <v>21</v>
      </c>
      <c r="P25" s="58" t="s">
        <v>22</v>
      </c>
      <c r="Q25" s="5"/>
    </row>
    <row r="26" spans="1:17" ht="24" customHeight="1" x14ac:dyDescent="0.3">
      <c r="A26" s="79"/>
      <c r="B26" s="79"/>
      <c r="C26" s="79"/>
      <c r="D26" s="79"/>
      <c r="E26" s="45">
        <f>'記載例(太陽光)'!E25+'記載例(風力)'!E25+'記載例(水力)'!E25</f>
        <v>2193</v>
      </c>
      <c r="F26" s="45">
        <f>'記載例(太陽光)'!F25+'記載例(風力)'!F25+'記載例(水力)'!F25</f>
        <v>2118</v>
      </c>
      <c r="G26" s="45">
        <f>'記載例(太陽光)'!G25+'記載例(風力)'!G25+'記載例(水力)'!G25</f>
        <v>1830</v>
      </c>
      <c r="H26" s="45">
        <f>'記載例(太陽光)'!H25+'記載例(風力)'!H25+'記載例(水力)'!H25</f>
        <v>1837</v>
      </c>
      <c r="I26" s="45">
        <f>'記載例(太陽光)'!I25+'記載例(風力)'!I25+'記載例(水力)'!I25</f>
        <v>1520</v>
      </c>
      <c r="J26" s="45">
        <f>'記載例(太陽光)'!J25+'記載例(風力)'!J25+'記載例(水力)'!J25</f>
        <v>1457</v>
      </c>
      <c r="K26" s="45">
        <f>'記載例(太陽光)'!K25+'記載例(風力)'!K25+'記載例(水力)'!K25</f>
        <v>1311</v>
      </c>
      <c r="L26" s="45">
        <f>'記載例(太陽光)'!L25+'記載例(風力)'!L25+'記載例(水力)'!L25</f>
        <v>1707</v>
      </c>
      <c r="M26" s="45">
        <f>'記載例(太陽光)'!M25+'記載例(風力)'!M25+'記載例(水力)'!M25</f>
        <v>2259</v>
      </c>
      <c r="N26" s="45">
        <f>'記載例(太陽光)'!N25+'記載例(風力)'!N25+'記載例(水力)'!N25</f>
        <v>1966</v>
      </c>
      <c r="O26" s="45">
        <f>'記載例(太陽光)'!O25+'記載例(風力)'!O25+'記載例(水力)'!O25</f>
        <v>2104</v>
      </c>
      <c r="P26" s="45">
        <f>'記載例(太陽光)'!P25+'記載例(風力)'!P25+'記載例(水力)'!P25</f>
        <v>1933</v>
      </c>
      <c r="Q26" s="32" t="s">
        <v>23</v>
      </c>
    </row>
    <row r="27" spans="1:17" ht="24" customHeight="1" x14ac:dyDescent="0.3">
      <c r="A27" s="79" t="s">
        <v>10</v>
      </c>
      <c r="B27" s="79"/>
      <c r="C27" s="79"/>
      <c r="D27" s="79"/>
      <c r="E27" s="96">
        <f>'記載例(太陽光)'!E26+'記載例(風力)'!E26+'記載例(水力)'!E26</f>
        <v>2201</v>
      </c>
      <c r="F27" s="97"/>
      <c r="G27" s="97"/>
      <c r="H27" s="97"/>
      <c r="I27" s="97"/>
      <c r="J27" s="97"/>
      <c r="K27" s="97"/>
      <c r="L27" s="97"/>
      <c r="M27" s="97"/>
      <c r="N27" s="97"/>
      <c r="O27" s="97"/>
      <c r="P27" s="98"/>
      <c r="Q27" s="32" t="s">
        <v>23</v>
      </c>
    </row>
    <row r="28" spans="1:17" x14ac:dyDescent="0.3">
      <c r="A28" s="1" t="s">
        <v>25</v>
      </c>
    </row>
    <row r="29" spans="1:17" x14ac:dyDescent="0.3">
      <c r="A29" s="1" t="s">
        <v>119</v>
      </c>
    </row>
    <row r="30" spans="1:17" x14ac:dyDescent="0.3">
      <c r="B30" s="1" t="s">
        <v>125</v>
      </c>
    </row>
    <row r="31" spans="1:17" x14ac:dyDescent="0.3">
      <c r="B31" s="1" t="s">
        <v>72</v>
      </c>
    </row>
    <row r="32" spans="1:17" x14ac:dyDescent="0.3">
      <c r="B32" s="46" t="s">
        <v>71</v>
      </c>
    </row>
    <row r="33" spans="1:2" x14ac:dyDescent="0.3">
      <c r="B33" s="1" t="s">
        <v>67</v>
      </c>
    </row>
    <row r="34" spans="1:2" x14ac:dyDescent="0.3">
      <c r="B34" s="46" t="s">
        <v>120</v>
      </c>
    </row>
    <row r="35" spans="1:2" x14ac:dyDescent="0.3">
      <c r="B35" s="1" t="s">
        <v>64</v>
      </c>
    </row>
    <row r="37" spans="1:2" x14ac:dyDescent="0.3">
      <c r="A37" s="1" t="s">
        <v>123</v>
      </c>
    </row>
    <row r="38" spans="1:2" x14ac:dyDescent="0.3">
      <c r="B38" s="1" t="s">
        <v>130</v>
      </c>
    </row>
    <row r="39" spans="1:2" x14ac:dyDescent="0.3">
      <c r="B39" s="1" t="s">
        <v>129</v>
      </c>
    </row>
    <row r="40" spans="1:2" x14ac:dyDescent="0.3">
      <c r="B40" s="1" t="s">
        <v>117</v>
      </c>
    </row>
  </sheetData>
  <sheetProtection algorithmName="SHA-512" hashValue="2M8TEzm6USdk+adG918FgBy4VoriqLZO86sglMeNjEE0VlKgjvMJ8SAT7fde+y/DB8uAR9L0jx7ElzyCV3PLDA==" saltValue="KfLRf2WPh+s+Gbi9uTBQpA==" spinCount="100000" sheet="1" objects="1" scenarios="1"/>
  <dataConsolidate/>
  <mergeCells count="27">
    <mergeCell ref="A27:D27"/>
    <mergeCell ref="E27:P27"/>
    <mergeCell ref="A19:D19"/>
    <mergeCell ref="E19:P19"/>
    <mergeCell ref="A20:D21"/>
    <mergeCell ref="A22:D22"/>
    <mergeCell ref="E22:P22"/>
    <mergeCell ref="A23:D24"/>
    <mergeCell ref="A25:D26"/>
    <mergeCell ref="A16:D16"/>
    <mergeCell ref="E16:P16"/>
    <mergeCell ref="A17:D17"/>
    <mergeCell ref="E17:P17"/>
    <mergeCell ref="A18:D18"/>
    <mergeCell ref="E18:P18"/>
    <mergeCell ref="A13:D13"/>
    <mergeCell ref="E13:P13"/>
    <mergeCell ref="A14:D14"/>
    <mergeCell ref="E14:P14"/>
    <mergeCell ref="A15:D15"/>
    <mergeCell ref="E15:P15"/>
    <mergeCell ref="A2:B2"/>
    <mergeCell ref="A4:Q4"/>
    <mergeCell ref="A6:Q6"/>
    <mergeCell ref="M11:Q11"/>
    <mergeCell ref="A12:D12"/>
    <mergeCell ref="E12:P12"/>
  </mergeCells>
  <phoneticPr fontId="2"/>
  <conditionalFormatting sqref="E27:P27">
    <cfRule type="cellIs" dxfId="29" priority="1" operator="lessThan">
      <formula>1000</formula>
    </cfRule>
    <cfRule type="cellIs" dxfId="28" priority="3" operator="greaterThan">
      <formula>$E$22</formula>
    </cfRule>
  </conditionalFormatting>
  <conditionalFormatting sqref="E22:P22">
    <cfRule type="cellIs" dxfId="27" priority="2" operator="lessThan">
      <formula>1000</formula>
    </cfRule>
  </conditionalFormatting>
  <dataValidations count="2">
    <dataValidation type="list" allowBlank="1" showInputMessage="1" showErrorMessage="1" sqref="E14:P14" xr:uid="{00000000-0002-0000-0000-000000000000}">
      <formula1>"変動電源（単独）,変動電源（アグリゲート）"</formula1>
    </dataValidation>
    <dataValidation type="list" allowBlank="1" showInputMessage="1" showErrorMessage="1" sqref="E16:P16" xr:uid="{00000000-0002-0000-0000-000001000000}">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160020</xdr:colOff>
                    <xdr:row>7</xdr:row>
                    <xdr:rowOff>152400</xdr:rowOff>
                  </from>
                  <to>
                    <xdr:col>1</xdr:col>
                    <xdr:colOff>99060</xdr:colOff>
                    <xdr:row>9</xdr:row>
                    <xdr:rowOff>53340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AE101"/>
  <sheetViews>
    <sheetView topLeftCell="A14" workbookViewId="0">
      <selection activeCell="E15" sqref="E15:P15"/>
    </sheetView>
  </sheetViews>
  <sheetFormatPr defaultColWidth="9" defaultRowHeight="15" x14ac:dyDescent="0.3"/>
  <cols>
    <col min="1" max="1" width="29.109375" style="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28" width="10.88671875" style="1" customWidth="1"/>
    <col min="29" max="29" width="9" style="1"/>
    <col min="30" max="30" width="10.88671875" style="1" customWidth="1"/>
    <col min="31" max="16384" width="9" style="1"/>
  </cols>
  <sheetData>
    <row r="1" spans="1:19" x14ac:dyDescent="0.3">
      <c r="A1" s="47"/>
      <c r="J1" s="10" t="s">
        <v>35</v>
      </c>
      <c r="L1" s="8"/>
      <c r="M1" s="9" t="s">
        <v>78</v>
      </c>
    </row>
    <row r="2" spans="1:19" x14ac:dyDescent="0.3">
      <c r="B2" s="11" t="s">
        <v>26</v>
      </c>
      <c r="C2" s="11" t="s">
        <v>27</v>
      </c>
      <c r="D2" s="11" t="s">
        <v>28</v>
      </c>
      <c r="E2" s="11" t="s">
        <v>29</v>
      </c>
      <c r="F2" s="11" t="s">
        <v>30</v>
      </c>
      <c r="G2" s="11" t="s">
        <v>31</v>
      </c>
      <c r="H2" s="11" t="s">
        <v>32</v>
      </c>
      <c r="I2" s="11" t="s">
        <v>33</v>
      </c>
      <c r="J2" s="11" t="s">
        <v>34</v>
      </c>
    </row>
    <row r="3" spans="1:19" x14ac:dyDescent="0.3">
      <c r="A3" s="1" t="s">
        <v>36</v>
      </c>
    </row>
    <row r="4" spans="1:19" x14ac:dyDescent="0.3">
      <c r="A4" s="10" t="s">
        <v>11</v>
      </c>
      <c r="B4" s="48">
        <v>3930.3844085696437</v>
      </c>
      <c r="C4" s="48">
        <v>10418.923294187602</v>
      </c>
      <c r="D4" s="48">
        <v>38126.898041605098</v>
      </c>
      <c r="E4" s="48">
        <v>18252.719119445577</v>
      </c>
      <c r="F4" s="48">
        <v>3901.3632411227868</v>
      </c>
      <c r="G4" s="48">
        <v>18229.137931034482</v>
      </c>
      <c r="H4" s="48">
        <v>7487.5676982685782</v>
      </c>
      <c r="I4" s="48">
        <v>3412.0325203252032</v>
      </c>
      <c r="J4" s="48">
        <v>10213.677784849731</v>
      </c>
      <c r="L4" s="16"/>
      <c r="M4" s="16"/>
      <c r="N4" s="16"/>
      <c r="O4" s="16"/>
      <c r="P4" s="16"/>
      <c r="Q4" s="16"/>
      <c r="R4" s="16"/>
      <c r="S4" s="16"/>
    </row>
    <row r="5" spans="1:19" x14ac:dyDescent="0.3">
      <c r="A5" s="10" t="s">
        <v>12</v>
      </c>
      <c r="B5" s="48">
        <v>3559.7314428522482</v>
      </c>
      <c r="C5" s="48">
        <v>9708.7447599226998</v>
      </c>
      <c r="D5" s="48">
        <v>36650.463259347445</v>
      </c>
      <c r="E5" s="48">
        <v>18641.924174480228</v>
      </c>
      <c r="F5" s="48">
        <v>3563.6396085286283</v>
      </c>
      <c r="G5" s="48">
        <v>18467.817314746881</v>
      </c>
      <c r="H5" s="48">
        <v>7399.0773497509208</v>
      </c>
      <c r="I5" s="48">
        <v>3392.1951219512193</v>
      </c>
      <c r="J5" s="48">
        <v>10372.206002322029</v>
      </c>
      <c r="L5" s="16"/>
      <c r="M5" s="16"/>
      <c r="N5" s="16"/>
      <c r="O5" s="16"/>
      <c r="P5" s="16"/>
      <c r="Q5" s="16"/>
      <c r="R5" s="16"/>
      <c r="S5" s="16"/>
    </row>
    <row r="6" spans="1:19" x14ac:dyDescent="0.3">
      <c r="A6" s="10" t="s">
        <v>13</v>
      </c>
      <c r="B6" s="48">
        <v>3549.0096620110048</v>
      </c>
      <c r="C6" s="48">
        <v>10448.637877211238</v>
      </c>
      <c r="D6" s="48">
        <v>40701.594134391329</v>
      </c>
      <c r="E6" s="48">
        <v>20128.887077048512</v>
      </c>
      <c r="F6" s="48">
        <v>4002.1762657777595</v>
      </c>
      <c r="G6" s="48">
        <v>20934.170946441674</v>
      </c>
      <c r="H6" s="48">
        <v>8121.1465541518173</v>
      </c>
      <c r="I6" s="48">
        <v>3868.2926829268295</v>
      </c>
      <c r="J6" s="48">
        <v>11795.307566897845</v>
      </c>
      <c r="L6" s="16"/>
      <c r="M6" s="16"/>
      <c r="N6" s="16"/>
      <c r="O6" s="16"/>
      <c r="P6" s="16"/>
      <c r="Q6" s="16"/>
      <c r="R6" s="16"/>
      <c r="S6" s="16"/>
    </row>
    <row r="7" spans="1:19" x14ac:dyDescent="0.3">
      <c r="A7" s="10" t="s">
        <v>14</v>
      </c>
      <c r="B7" s="48">
        <v>4031</v>
      </c>
      <c r="C7" s="48">
        <v>12387.722204968944</v>
      </c>
      <c r="D7" s="48">
        <v>53202.894367032874</v>
      </c>
      <c r="E7" s="48">
        <v>24480</v>
      </c>
      <c r="F7" s="48">
        <v>4959.8999999999996</v>
      </c>
      <c r="G7" s="48">
        <v>27110</v>
      </c>
      <c r="H7" s="48">
        <v>10331.799999999999</v>
      </c>
      <c r="I7" s="48">
        <v>4880</v>
      </c>
      <c r="J7" s="48">
        <v>15107.262022615098</v>
      </c>
      <c r="L7" s="16"/>
      <c r="M7" s="16"/>
      <c r="N7" s="16"/>
      <c r="O7" s="16"/>
      <c r="P7" s="16"/>
      <c r="Q7" s="16"/>
      <c r="R7" s="16"/>
      <c r="S7" s="16"/>
    </row>
    <row r="8" spans="1:19" x14ac:dyDescent="0.3">
      <c r="A8" s="10" t="s">
        <v>15</v>
      </c>
      <c r="B8" s="48">
        <v>4140.8</v>
      </c>
      <c r="C8" s="48">
        <v>12662</v>
      </c>
      <c r="D8" s="48">
        <v>53197.9</v>
      </c>
      <c r="E8" s="48">
        <v>24480</v>
      </c>
      <c r="F8" s="48">
        <v>4959.8999999999996</v>
      </c>
      <c r="G8" s="48">
        <v>27110</v>
      </c>
      <c r="H8" s="48">
        <v>10331.799999999999</v>
      </c>
      <c r="I8" s="48">
        <v>4880</v>
      </c>
      <c r="J8" s="48">
        <v>15105.49</v>
      </c>
      <c r="L8" s="16"/>
      <c r="M8" s="16"/>
      <c r="N8" s="16"/>
      <c r="O8" s="16"/>
      <c r="P8" s="16"/>
      <c r="Q8" s="16"/>
      <c r="R8" s="16"/>
      <c r="S8" s="16"/>
    </row>
    <row r="9" spans="1:19" x14ac:dyDescent="0.3">
      <c r="A9" s="10" t="s">
        <v>16</v>
      </c>
      <c r="B9" s="48">
        <v>3871.1</v>
      </c>
      <c r="C9" s="48">
        <v>11398.749223602485</v>
      </c>
      <c r="D9" s="48">
        <v>45078.557514659798</v>
      </c>
      <c r="E9" s="48">
        <v>23112.792498980838</v>
      </c>
      <c r="F9" s="48">
        <v>4395.3470619321533</v>
      </c>
      <c r="G9" s="48">
        <v>22714.321349963317</v>
      </c>
      <c r="H9" s="48">
        <v>9232.2923702890876</v>
      </c>
      <c r="I9" s="48">
        <v>4284.8780487804879</v>
      </c>
      <c r="J9" s="48">
        <v>13021.916030891472</v>
      </c>
      <c r="L9" s="16"/>
      <c r="M9" s="16"/>
      <c r="N9" s="16"/>
      <c r="O9" s="16"/>
      <c r="P9" s="16"/>
      <c r="Q9" s="16"/>
      <c r="R9" s="16"/>
      <c r="S9" s="16"/>
    </row>
    <row r="10" spans="1:19" x14ac:dyDescent="0.3">
      <c r="A10" s="10" t="s">
        <v>17</v>
      </c>
      <c r="B10" s="48">
        <v>3960.0446621117767</v>
      </c>
      <c r="C10" s="48">
        <v>10384.256280660027</v>
      </c>
      <c r="D10" s="48">
        <v>37516.586390188124</v>
      </c>
      <c r="E10" s="48">
        <v>19540.089686098654</v>
      </c>
      <c r="F10" s="48">
        <v>3714.8591455110873</v>
      </c>
      <c r="G10" s="48">
        <v>18796.001467351431</v>
      </c>
      <c r="H10" s="48">
        <v>7729.8627001621689</v>
      </c>
      <c r="I10" s="48">
        <v>3531.0569105691056</v>
      </c>
      <c r="J10" s="48">
        <v>11098.214785787781</v>
      </c>
      <c r="L10" s="16"/>
      <c r="M10" s="16"/>
      <c r="N10" s="16"/>
      <c r="O10" s="16"/>
      <c r="P10" s="16"/>
      <c r="Q10" s="16"/>
      <c r="R10" s="16"/>
      <c r="S10" s="16"/>
    </row>
    <row r="11" spans="1:19" x14ac:dyDescent="0.3">
      <c r="A11" s="10" t="s">
        <v>18</v>
      </c>
      <c r="B11" s="48">
        <v>4540.523880927909</v>
      </c>
      <c r="C11" s="48">
        <v>11490.629255240077</v>
      </c>
      <c r="D11" s="48">
        <v>40353.486752200137</v>
      </c>
      <c r="E11" s="48">
        <v>19310.558499796167</v>
      </c>
      <c r="F11" s="48">
        <v>4067.704731803492</v>
      </c>
      <c r="G11" s="48">
        <v>19243.52531181218</v>
      </c>
      <c r="H11" s="48">
        <v>8359.629046698843</v>
      </c>
      <c r="I11" s="48">
        <v>3620.3252032520327</v>
      </c>
      <c r="J11" s="48">
        <v>11333.978591882307</v>
      </c>
      <c r="L11" s="16"/>
      <c r="M11" s="16"/>
      <c r="N11" s="16"/>
      <c r="O11" s="16"/>
      <c r="P11" s="16"/>
      <c r="Q11" s="16"/>
      <c r="R11" s="16"/>
      <c r="S11" s="16"/>
    </row>
    <row r="12" spans="1:19" x14ac:dyDescent="0.3">
      <c r="A12" s="10" t="s">
        <v>19</v>
      </c>
      <c r="B12" s="48">
        <v>4810.6726767035489</v>
      </c>
      <c r="C12" s="48">
        <v>12743.594172736732</v>
      </c>
      <c r="D12" s="48">
        <v>44196.252634632605</v>
      </c>
      <c r="E12" s="48">
        <v>21037.032205462699</v>
      </c>
      <c r="F12" s="48">
        <v>4591.9324600093496</v>
      </c>
      <c r="G12" s="48">
        <v>23132.010271460014</v>
      </c>
      <c r="H12" s="48">
        <v>10152.913048291399</v>
      </c>
      <c r="I12" s="48">
        <v>4493.1707317073169</v>
      </c>
      <c r="J12" s="48">
        <v>14257.938529230447</v>
      </c>
      <c r="L12" s="16"/>
      <c r="M12" s="16"/>
      <c r="N12" s="16"/>
      <c r="O12" s="16"/>
      <c r="P12" s="16"/>
      <c r="Q12" s="16"/>
      <c r="R12" s="16"/>
      <c r="S12" s="16"/>
    </row>
    <row r="13" spans="1:19" x14ac:dyDescent="0.3">
      <c r="A13" s="10" t="s">
        <v>20</v>
      </c>
      <c r="B13" s="48">
        <v>4971.8</v>
      </c>
      <c r="C13" s="48">
        <v>13326</v>
      </c>
      <c r="D13" s="48">
        <v>47650.65653658894</v>
      </c>
      <c r="E13" s="48">
        <v>22803.424378312269</v>
      </c>
      <c r="F13" s="48">
        <v>4929.6560926035081</v>
      </c>
      <c r="G13" s="48">
        <v>24176.23257520176</v>
      </c>
      <c r="H13" s="48">
        <v>10262.572856601832</v>
      </c>
      <c r="I13" s="48">
        <v>4493.1707317073169</v>
      </c>
      <c r="J13" s="48">
        <v>14433.625861185716</v>
      </c>
      <c r="L13" s="16"/>
      <c r="M13" s="16"/>
      <c r="N13" s="16"/>
      <c r="O13" s="16"/>
      <c r="P13" s="16"/>
      <c r="Q13" s="16"/>
      <c r="R13" s="16"/>
      <c r="S13" s="16"/>
    </row>
    <row r="14" spans="1:19" x14ac:dyDescent="0.3">
      <c r="A14" s="10" t="s">
        <v>21</v>
      </c>
      <c r="B14" s="48">
        <v>4931.9189834129429</v>
      </c>
      <c r="C14" s="48">
        <v>13178.417570982607</v>
      </c>
      <c r="D14" s="48">
        <v>47650.65653658894</v>
      </c>
      <c r="E14" s="48">
        <v>22803.424378312269</v>
      </c>
      <c r="F14" s="48">
        <v>4929.6560926035081</v>
      </c>
      <c r="G14" s="48">
        <v>24176.23257520176</v>
      </c>
      <c r="H14" s="48">
        <v>10262.572856601832</v>
      </c>
      <c r="I14" s="48">
        <v>4493.1707317073169</v>
      </c>
      <c r="J14" s="48">
        <v>14430.047563250344</v>
      </c>
      <c r="L14" s="16"/>
      <c r="M14" s="16"/>
      <c r="N14" s="16"/>
      <c r="O14" s="16"/>
      <c r="P14" s="16"/>
      <c r="Q14" s="16"/>
      <c r="R14" s="16"/>
      <c r="S14" s="16"/>
    </row>
    <row r="15" spans="1:19" x14ac:dyDescent="0.3">
      <c r="A15" s="10" t="s">
        <v>22</v>
      </c>
      <c r="B15" s="48">
        <v>4541.4257129612834</v>
      </c>
      <c r="C15" s="48">
        <v>12250.332094544374</v>
      </c>
      <c r="D15" s="48">
        <v>43588.038617369442</v>
      </c>
      <c r="E15" s="48">
        <v>20777.562168772933</v>
      </c>
      <c r="F15" s="48">
        <v>4491.1194353543769</v>
      </c>
      <c r="G15" s="48">
        <v>21172.850330154073</v>
      </c>
      <c r="H15" s="48">
        <v>9020.2967847813634</v>
      </c>
      <c r="I15" s="48">
        <v>3937.7235772357722</v>
      </c>
      <c r="J15" s="48">
        <v>12212.406595578068</v>
      </c>
      <c r="L15" s="16"/>
      <c r="M15" s="16"/>
      <c r="N15" s="16"/>
      <c r="O15" s="16"/>
      <c r="P15" s="16"/>
      <c r="Q15" s="16"/>
      <c r="R15" s="16"/>
      <c r="S15" s="16"/>
    </row>
    <row r="16" spans="1:19" x14ac:dyDescent="0.3">
      <c r="B16" s="2"/>
      <c r="C16" s="2"/>
      <c r="D16" s="2"/>
      <c r="E16" s="2"/>
      <c r="F16" s="2"/>
      <c r="G16" s="2"/>
      <c r="H16" s="2"/>
      <c r="I16" s="2"/>
      <c r="J16" s="2"/>
      <c r="K16" s="2"/>
    </row>
    <row r="17" spans="1:23" x14ac:dyDescent="0.3">
      <c r="A17" s="1" t="s">
        <v>43</v>
      </c>
      <c r="B17" s="49">
        <v>170487.53422979303</v>
      </c>
      <c r="C17" s="2"/>
      <c r="D17" s="2"/>
      <c r="E17" s="2"/>
      <c r="F17" s="2"/>
      <c r="G17" s="2"/>
      <c r="H17" s="2"/>
      <c r="I17" s="2"/>
      <c r="J17" s="2"/>
      <c r="K17" s="2"/>
    </row>
    <row r="18" spans="1:23" x14ac:dyDescent="0.3">
      <c r="B18" s="2"/>
      <c r="C18" s="2"/>
      <c r="D18" s="2"/>
      <c r="E18" s="2"/>
      <c r="F18" s="2"/>
      <c r="G18" s="2"/>
      <c r="H18" s="2"/>
      <c r="I18" s="2"/>
      <c r="J18" s="2"/>
      <c r="K18" s="2"/>
    </row>
    <row r="19" spans="1:23" x14ac:dyDescent="0.3">
      <c r="A19" s="1" t="s">
        <v>51</v>
      </c>
      <c r="B19" s="50">
        <v>0.19109999999999999</v>
      </c>
      <c r="C19" s="50">
        <v>0.11800000000000001</v>
      </c>
      <c r="D19" s="50">
        <v>5.1900000000000002E-2</v>
      </c>
      <c r="E19" s="50">
        <v>1.01E-2</v>
      </c>
      <c r="F19" s="50">
        <v>0.20739999999999997</v>
      </c>
      <c r="G19" s="50">
        <v>-9.300000000000001E-3</v>
      </c>
      <c r="H19" s="50">
        <v>-1E-4</v>
      </c>
      <c r="I19" s="50">
        <v>9.5000000000000001E-2</v>
      </c>
      <c r="J19" s="50">
        <v>0.21440000000000001</v>
      </c>
      <c r="K19" s="1" t="s">
        <v>70</v>
      </c>
    </row>
    <row r="21" spans="1:23" x14ac:dyDescent="0.3">
      <c r="A21" s="1" t="s">
        <v>52</v>
      </c>
      <c r="B21" s="50">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23" x14ac:dyDescent="0.3">
      <c r="L22" s="12"/>
    </row>
    <row r="23" spans="1:23" x14ac:dyDescent="0.3">
      <c r="A23" s="1" t="s">
        <v>77</v>
      </c>
      <c r="B23" s="22" t="s">
        <v>44</v>
      </c>
      <c r="N23" s="1" t="s">
        <v>79</v>
      </c>
    </row>
    <row r="24" spans="1:23" x14ac:dyDescent="0.3">
      <c r="A24" s="10" t="s">
        <v>11</v>
      </c>
      <c r="B24" s="50">
        <v>1.1410054083079074E-2</v>
      </c>
      <c r="C24" s="50">
        <v>2.5363491937801241E-2</v>
      </c>
      <c r="D24" s="50">
        <v>1.2359438130335161E-2</v>
      </c>
      <c r="E24" s="50">
        <v>3.4517696201201237E-2</v>
      </c>
      <c r="F24" s="50">
        <v>6.70310967889058E-2</v>
      </c>
      <c r="G24" s="50">
        <v>3.9229946706939273E-2</v>
      </c>
      <c r="H24" s="50">
        <v>2.6732040858018381E-2</v>
      </c>
      <c r="I24" s="50">
        <v>3.8958559019383616E-2</v>
      </c>
      <c r="J24" s="50">
        <v>6.3574239206986615E-3</v>
      </c>
      <c r="N24" s="35" t="e">
        <f>HLOOKUP('入力(太陽光)'!$E$13,$B$2:$J$35,23,0)</f>
        <v>#N/A</v>
      </c>
      <c r="Q24" s="66"/>
      <c r="R24" s="66"/>
      <c r="S24" s="66"/>
      <c r="T24" s="66"/>
      <c r="U24" s="66"/>
      <c r="V24" s="66"/>
      <c r="W24" s="66"/>
    </row>
    <row r="25" spans="1:23" x14ac:dyDescent="0.3">
      <c r="A25" s="10" t="s">
        <v>12</v>
      </c>
      <c r="B25" s="50">
        <v>4.1597680702017657E-2</v>
      </c>
      <c r="C25" s="50">
        <v>0.15343028986050727</v>
      </c>
      <c r="D25" s="50">
        <v>0.11178108197512375</v>
      </c>
      <c r="E25" s="50">
        <v>0.14652594804052024</v>
      </c>
      <c r="F25" s="50">
        <v>0.22077284046319368</v>
      </c>
      <c r="G25" s="50">
        <v>0.15485801696978785</v>
      </c>
      <c r="H25" s="50">
        <v>0.16582584063502862</v>
      </c>
      <c r="I25" s="50">
        <v>0.19803929813213916</v>
      </c>
      <c r="J25" s="50">
        <v>6.1399907238928186E-2</v>
      </c>
      <c r="N25" s="35" t="e">
        <f>HLOOKUP('入力(太陽光)'!$E$13,$B$2:$J$35,24,0)</f>
        <v>#N/A</v>
      </c>
      <c r="Q25" s="66"/>
      <c r="R25" s="66"/>
      <c r="S25" s="66"/>
      <c r="T25" s="66"/>
      <c r="U25" s="66"/>
      <c r="V25" s="66"/>
      <c r="W25" s="66"/>
    </row>
    <row r="26" spans="1:23" x14ac:dyDescent="0.3">
      <c r="A26" s="10" t="s">
        <v>13</v>
      </c>
      <c r="B26" s="50">
        <v>6.1036235724230586E-2</v>
      </c>
      <c r="C26" s="50">
        <v>0.18676344191222136</v>
      </c>
      <c r="D26" s="50">
        <v>0.13641301615592386</v>
      </c>
      <c r="E26" s="50">
        <v>0.1722906546697506</v>
      </c>
      <c r="F26" s="50">
        <v>0.25264412613411341</v>
      </c>
      <c r="G26" s="50">
        <v>0.17804978568337285</v>
      </c>
      <c r="H26" s="50">
        <v>0.15380771315305383</v>
      </c>
      <c r="I26" s="50">
        <v>0.18414036063801642</v>
      </c>
      <c r="J26" s="50">
        <v>8.2780898067842168E-2</v>
      </c>
      <c r="N26" s="35" t="e">
        <f>HLOOKUP('入力(太陽光)'!$E$13,$B$2:$J$35,25,0)</f>
        <v>#N/A</v>
      </c>
      <c r="Q26" s="66"/>
      <c r="R26" s="66"/>
      <c r="S26" s="66"/>
      <c r="T26" s="66"/>
      <c r="U26" s="66"/>
      <c r="V26" s="66"/>
      <c r="W26" s="66"/>
    </row>
    <row r="27" spans="1:23" x14ac:dyDescent="0.3">
      <c r="A27" s="10" t="s">
        <v>14</v>
      </c>
      <c r="B27" s="50">
        <v>8.4589943787555869E-2</v>
      </c>
      <c r="C27" s="50">
        <v>0.18933658954366564</v>
      </c>
      <c r="D27" s="50">
        <v>0.21302090654153916</v>
      </c>
      <c r="E27" s="50">
        <v>0.21072139272505136</v>
      </c>
      <c r="F27" s="50">
        <v>0.28925737083808251</v>
      </c>
      <c r="G27" s="50">
        <v>0.23196084836629374</v>
      </c>
      <c r="H27" s="50">
        <v>0.25261943004003501</v>
      </c>
      <c r="I27" s="50">
        <v>0.28035035794231772</v>
      </c>
      <c r="J27" s="50">
        <v>0.11829609298577888</v>
      </c>
      <c r="N27" s="35" t="e">
        <f>HLOOKUP('入力(太陽光)'!$E$13,$B$2:$J$35,26,0)</f>
        <v>#N/A</v>
      </c>
      <c r="Q27" s="66"/>
      <c r="R27" s="66"/>
      <c r="S27" s="66"/>
      <c r="T27" s="66"/>
      <c r="U27" s="66"/>
      <c r="V27" s="66"/>
      <c r="W27" s="66"/>
    </row>
    <row r="28" spans="1:23" x14ac:dyDescent="0.3">
      <c r="A28" s="10" t="s">
        <v>15</v>
      </c>
      <c r="B28" s="50">
        <v>8.3601568454698405E-2</v>
      </c>
      <c r="C28" s="50">
        <v>0.23701565074908462</v>
      </c>
      <c r="D28" s="50">
        <v>0.22615331444361333</v>
      </c>
      <c r="E28" s="50">
        <v>0.26668615166341897</v>
      </c>
      <c r="F28" s="50">
        <v>0.34232516562904836</v>
      </c>
      <c r="G28" s="50">
        <v>0.267383371344043</v>
      </c>
      <c r="H28" s="50">
        <v>0.26696085946784853</v>
      </c>
      <c r="I28" s="50">
        <v>0.31038754167257343</v>
      </c>
      <c r="J28" s="50">
        <v>0.11884773781902856</v>
      </c>
      <c r="N28" s="35" t="e">
        <f>HLOOKUP('入力(太陽光)'!$E$13,$B$2:$J$35,27,0)</f>
        <v>#N/A</v>
      </c>
      <c r="Q28" s="66"/>
      <c r="R28" s="66"/>
      <c r="S28" s="66"/>
      <c r="T28" s="66"/>
      <c r="U28" s="66"/>
      <c r="V28" s="66"/>
      <c r="W28" s="66"/>
    </row>
    <row r="29" spans="1:23" x14ac:dyDescent="0.3">
      <c r="A29" s="10" t="s">
        <v>16</v>
      </c>
      <c r="B29" s="50">
        <v>3.3561017521449167E-2</v>
      </c>
      <c r="C29" s="50">
        <v>0.14790655640020961</v>
      </c>
      <c r="D29" s="50">
        <v>0.14228979980429377</v>
      </c>
      <c r="E29" s="50">
        <v>0.15763663796881011</v>
      </c>
      <c r="F29" s="50">
        <v>0.21646706077661604</v>
      </c>
      <c r="G29" s="50">
        <v>0.16779284505040298</v>
      </c>
      <c r="H29" s="50">
        <v>0.15066196560855982</v>
      </c>
      <c r="I29" s="50">
        <v>0.19637906333382651</v>
      </c>
      <c r="J29" s="50">
        <v>8.4458180128595656E-2</v>
      </c>
      <c r="N29" s="35" t="e">
        <f>HLOOKUP('入力(太陽光)'!$E$13,$B$2:$J$35,28,0)</f>
        <v>#N/A</v>
      </c>
      <c r="Q29" s="66"/>
      <c r="R29" s="66"/>
      <c r="S29" s="66"/>
      <c r="T29" s="66"/>
      <c r="U29" s="66"/>
      <c r="V29" s="66"/>
      <c r="W29" s="66"/>
    </row>
    <row r="30" spans="1:23" x14ac:dyDescent="0.3">
      <c r="A30" s="10" t="s">
        <v>17</v>
      </c>
      <c r="B30" s="50">
        <v>8.5623495808769354E-3</v>
      </c>
      <c r="C30" s="50">
        <v>9.9110295777295257E-2</v>
      </c>
      <c r="D30" s="50">
        <v>6.5504478001411168E-2</v>
      </c>
      <c r="E30" s="50">
        <v>8.9316319327902099E-2</v>
      </c>
      <c r="F30" s="50">
        <v>0.13429256618589303</v>
      </c>
      <c r="G30" s="50">
        <v>9.9320805899401801E-2</v>
      </c>
      <c r="H30" s="50">
        <v>0.10125571070218491</v>
      </c>
      <c r="I30" s="50">
        <v>0.12829335819466328</v>
      </c>
      <c r="J30" s="50">
        <v>4.8061885135085206E-2</v>
      </c>
      <c r="N30" s="35" t="e">
        <f>HLOOKUP('入力(太陽光)'!$E$13,$B$2:$J$35,29,0)</f>
        <v>#N/A</v>
      </c>
      <c r="Q30" s="66"/>
      <c r="R30" s="66"/>
      <c r="S30" s="66"/>
      <c r="T30" s="66"/>
      <c r="U30" s="66"/>
      <c r="V30" s="66"/>
      <c r="W30" s="66"/>
    </row>
    <row r="31" spans="1:23" x14ac:dyDescent="0.3">
      <c r="A31" s="10" t="s">
        <v>18</v>
      </c>
      <c r="B31" s="50">
        <v>5.3477109461337853E-3</v>
      </c>
      <c r="C31" s="50">
        <v>1.0863278131247255E-2</v>
      </c>
      <c r="D31" s="50">
        <v>4.2757237435588694E-3</v>
      </c>
      <c r="E31" s="50">
        <v>3.5337603807317447E-3</v>
      </c>
      <c r="F31" s="50">
        <v>6.0547877384723465E-3</v>
      </c>
      <c r="G31" s="50">
        <v>3.3092740484935578E-3</v>
      </c>
      <c r="H31" s="50">
        <v>3.3434288815736347E-3</v>
      </c>
      <c r="I31" s="50">
        <v>4.4853826412236484E-3</v>
      </c>
      <c r="J31" s="50">
        <v>1.2905546642723584E-3</v>
      </c>
      <c r="N31" s="35" t="e">
        <f>HLOOKUP('入力(太陽光)'!$E$13,$B$2:$J$35,30,0)</f>
        <v>#N/A</v>
      </c>
      <c r="Q31" s="66"/>
      <c r="R31" s="66"/>
      <c r="S31" s="66"/>
      <c r="T31" s="66"/>
      <c r="U31" s="66"/>
      <c r="V31" s="66"/>
      <c r="W31" s="66"/>
    </row>
    <row r="32" spans="1:23" x14ac:dyDescent="0.3">
      <c r="A32" s="10" t="s">
        <v>19</v>
      </c>
      <c r="B32" s="50">
        <v>4.8425761637871561E-3</v>
      </c>
      <c r="C32" s="50">
        <v>1.3836428105874992E-2</v>
      </c>
      <c r="D32" s="50">
        <v>7.8166437338762218E-3</v>
      </c>
      <c r="E32" s="50">
        <v>4.1104892810227146E-2</v>
      </c>
      <c r="F32" s="50">
        <v>2.3693703149579682E-2</v>
      </c>
      <c r="G32" s="50">
        <v>3.6323469165298473E-2</v>
      </c>
      <c r="H32" s="50">
        <v>3.2977779258543713E-2</v>
      </c>
      <c r="I32" s="50">
        <v>4.6552477192978232E-2</v>
      </c>
      <c r="J32" s="50">
        <v>1.2552751386627018E-2</v>
      </c>
      <c r="N32" s="35" t="e">
        <f>HLOOKUP('入力(太陽光)'!$E$13,$B$2:$J$35,31,0)</f>
        <v>#N/A</v>
      </c>
      <c r="Q32" s="66"/>
      <c r="R32" s="66"/>
      <c r="S32" s="66"/>
      <c r="T32" s="66"/>
      <c r="U32" s="66"/>
      <c r="V32" s="66"/>
      <c r="W32" s="66"/>
    </row>
    <row r="33" spans="1:30" x14ac:dyDescent="0.3">
      <c r="A33" s="10" t="s">
        <v>20</v>
      </c>
      <c r="B33" s="50">
        <v>1.3464301150216764E-2</v>
      </c>
      <c r="C33" s="50">
        <v>4.5624884019410374E-2</v>
      </c>
      <c r="D33" s="50">
        <v>2.642958359536841E-2</v>
      </c>
      <c r="E33" s="50">
        <v>6.4848408844317126E-2</v>
      </c>
      <c r="F33" s="50">
        <v>2.9511780687105769E-2</v>
      </c>
      <c r="G33" s="50">
        <v>4.9804272675503601E-2</v>
      </c>
      <c r="H33" s="50">
        <v>5.3010914010782041E-2</v>
      </c>
      <c r="I33" s="50">
        <v>6.7611111838769847E-2</v>
      </c>
      <c r="J33" s="50">
        <v>3.0174323155171278E-2</v>
      </c>
      <c r="N33" s="35" t="e">
        <f>HLOOKUP('入力(太陽光)'!$E$13,$B$2:$J$35,32,0)</f>
        <v>#N/A</v>
      </c>
      <c r="Q33" s="66"/>
      <c r="R33" s="66"/>
      <c r="S33" s="66"/>
      <c r="T33" s="66"/>
      <c r="U33" s="66"/>
      <c r="V33" s="66"/>
      <c r="W33" s="66"/>
    </row>
    <row r="34" spans="1:30" x14ac:dyDescent="0.3">
      <c r="A34" s="10" t="s">
        <v>21</v>
      </c>
      <c r="B34" s="50">
        <v>1.3758213033362261E-2</v>
      </c>
      <c r="C34" s="50">
        <v>1.3527492034927528E-2</v>
      </c>
      <c r="D34" s="50">
        <v>8.691595039355066E-3</v>
      </c>
      <c r="E34" s="50">
        <v>2.9275210398960652E-2</v>
      </c>
      <c r="F34" s="50">
        <v>1.3097437423432825E-2</v>
      </c>
      <c r="G34" s="50">
        <v>3.1058721680556071E-2</v>
      </c>
      <c r="H34" s="50">
        <v>2.5426542261485746E-2</v>
      </c>
      <c r="I34" s="50">
        <v>3.5703401562723822E-2</v>
      </c>
      <c r="J34" s="50">
        <v>1.1681677540771944E-2</v>
      </c>
      <c r="N34" s="35" t="e">
        <f>HLOOKUP('入力(太陽光)'!$E$13,$B$2:$J$35,33,0)</f>
        <v>#N/A</v>
      </c>
      <c r="Q34" s="1" t="s">
        <v>94</v>
      </c>
    </row>
    <row r="35" spans="1:30" x14ac:dyDescent="0.3">
      <c r="A35" s="10" t="s">
        <v>22</v>
      </c>
      <c r="B35" s="50">
        <v>8.9296309508896648E-3</v>
      </c>
      <c r="C35" s="50">
        <v>2.1130389776738499E-2</v>
      </c>
      <c r="D35" s="50">
        <v>8.8580407252395448E-3</v>
      </c>
      <c r="E35" s="50">
        <v>2.1262734149254711E-2</v>
      </c>
      <c r="F35" s="50">
        <v>3.8038592138919428E-2</v>
      </c>
      <c r="G35" s="50">
        <v>2.5829410838475338E-2</v>
      </c>
      <c r="H35" s="50">
        <v>2.2257339020341774E-2</v>
      </c>
      <c r="I35" s="50">
        <v>3.2307805286055431E-2</v>
      </c>
      <c r="J35" s="50">
        <v>7.928270134240932E-3</v>
      </c>
      <c r="N35" s="35" t="e">
        <f>HLOOKUP('入力(太陽光)'!$E$13,$B$2:$J$35,34,0)</f>
        <v>#N/A</v>
      </c>
      <c r="Z35" s="10" t="s">
        <v>35</v>
      </c>
    </row>
    <row r="36" spans="1:30" x14ac:dyDescent="0.3">
      <c r="A36" s="10"/>
      <c r="B36" s="10"/>
      <c r="C36" s="10"/>
      <c r="D36" s="10"/>
      <c r="E36" s="10"/>
      <c r="F36" s="10"/>
      <c r="G36" s="10"/>
      <c r="H36" s="10"/>
      <c r="I36" s="10"/>
      <c r="J36" s="10"/>
      <c r="N36" s="1" t="s">
        <v>79</v>
      </c>
      <c r="Q36" s="10"/>
      <c r="R36" s="11" t="s">
        <v>26</v>
      </c>
      <c r="S36" s="11" t="s">
        <v>27</v>
      </c>
      <c r="T36" s="11" t="s">
        <v>28</v>
      </c>
      <c r="U36" s="11" t="s">
        <v>29</v>
      </c>
      <c r="V36" s="11" t="s">
        <v>30</v>
      </c>
      <c r="W36" s="11" t="s">
        <v>31</v>
      </c>
      <c r="X36" s="11" t="s">
        <v>32</v>
      </c>
      <c r="Y36" s="11" t="s">
        <v>33</v>
      </c>
      <c r="Z36" s="11" t="s">
        <v>34</v>
      </c>
      <c r="AD36" s="1" t="s">
        <v>79</v>
      </c>
    </row>
    <row r="37" spans="1:30" x14ac:dyDescent="0.3">
      <c r="A37" s="10"/>
      <c r="B37" s="23" t="s">
        <v>47</v>
      </c>
      <c r="C37" s="10"/>
      <c r="D37" s="10"/>
      <c r="E37" s="10"/>
      <c r="F37" s="10"/>
      <c r="G37" s="10"/>
      <c r="H37" s="10"/>
      <c r="I37" s="10"/>
      <c r="J37" s="10"/>
      <c r="K37" s="28" t="s">
        <v>37</v>
      </c>
      <c r="L37" s="28" t="s">
        <v>48</v>
      </c>
      <c r="N37" s="28" t="s">
        <v>37</v>
      </c>
      <c r="Q37" s="10"/>
      <c r="R37" s="23" t="s">
        <v>47</v>
      </c>
      <c r="S37" s="10"/>
      <c r="T37" s="10"/>
      <c r="U37" s="10"/>
      <c r="V37" s="10"/>
      <c r="W37" s="10"/>
      <c r="X37" s="10"/>
      <c r="Y37" s="10"/>
      <c r="Z37" s="10"/>
      <c r="AA37" s="28" t="s">
        <v>37</v>
      </c>
      <c r="AB37" s="28" t="s">
        <v>48</v>
      </c>
      <c r="AD37" s="28" t="s">
        <v>37</v>
      </c>
    </row>
    <row r="38" spans="1:30" x14ac:dyDescent="0.3">
      <c r="A38" s="10" t="s">
        <v>11</v>
      </c>
      <c r="B38" s="41">
        <f>IF('入力(太陽光)'!$E$13=B$2,B24*'入力(太陽光)'!$E$15/1000,0)</f>
        <v>0</v>
      </c>
      <c r="C38" s="41">
        <f>IF('入力(太陽光)'!$E$13=C$2,C24*'入力(太陽光)'!$E$15/1000,0)</f>
        <v>0</v>
      </c>
      <c r="D38" s="41">
        <f>IF('入力(太陽光)'!$E$13=D$2,D24*'入力(太陽光)'!$E$15/1000,0)</f>
        <v>0</v>
      </c>
      <c r="E38" s="41">
        <f>IF('入力(太陽光)'!$E$13=E$2,E24*'入力(太陽光)'!$E$15/1000,0)</f>
        <v>0</v>
      </c>
      <c r="F38" s="41">
        <f>IF('入力(太陽光)'!$E$13=F$2,F24*'入力(太陽光)'!$E$15/1000,0)</f>
        <v>0</v>
      </c>
      <c r="G38" s="41">
        <f>IF('入力(太陽光)'!$E$13=G$2,G24*'入力(太陽光)'!$E$15/1000,0)</f>
        <v>0</v>
      </c>
      <c r="H38" s="41">
        <f>IF('入力(太陽光)'!$E$13=H$2,H24*'入力(太陽光)'!$E$15/1000,0)</f>
        <v>0</v>
      </c>
      <c r="I38" s="41">
        <f>IF('入力(太陽光)'!$E$13=I$2,I24*'入力(太陽光)'!$E$15/1000,0)</f>
        <v>0</v>
      </c>
      <c r="J38" s="42">
        <f>IF('入力(太陽光)'!$E$13=J$2,J24*'入力(太陽光)'!$E$15/1000,0)</f>
        <v>0</v>
      </c>
      <c r="K38" s="43">
        <f>SUM(B38:J38)</f>
        <v>0</v>
      </c>
      <c r="L38" s="44">
        <f>MIN($K$38:$K$49)</f>
        <v>0</v>
      </c>
      <c r="N38" s="39">
        <f>K38*1000</f>
        <v>0</v>
      </c>
      <c r="Q38" s="10" t="s">
        <v>11</v>
      </c>
      <c r="R38" s="41">
        <f>IF('入力(太陽光)'!$E$13=B$2,B24*'入力(太陽光)'!$E$23/1000,0)</f>
        <v>0</v>
      </c>
      <c r="S38" s="41">
        <f>IF('入力(太陽光)'!$E$13=C$2,C24*'入力(太陽光)'!$E$23/1000,0)</f>
        <v>0</v>
      </c>
      <c r="T38" s="41">
        <f>IF('入力(太陽光)'!$E$13=D$2,D24*'入力(太陽光)'!$E$23/1000,0)</f>
        <v>0</v>
      </c>
      <c r="U38" s="41">
        <f>IF('入力(太陽光)'!$E$13=E$2,E24*'入力(太陽光)'!$E$23/1000,0)</f>
        <v>0</v>
      </c>
      <c r="V38" s="41">
        <f>IF('入力(太陽光)'!$E$13=F$2,F24*'入力(太陽光)'!$E$23/1000,0)</f>
        <v>0</v>
      </c>
      <c r="W38" s="41">
        <f>IF('入力(太陽光)'!$E$13=G$2,G24*'入力(太陽光)'!$E$23/1000,0)</f>
        <v>0</v>
      </c>
      <c r="X38" s="41">
        <f>IF('入力(太陽光)'!$E$13=H$2,H24*'入力(太陽光)'!$E$23/1000,0)</f>
        <v>0</v>
      </c>
      <c r="Y38" s="41">
        <f>IF('入力(太陽光)'!$E$13=I$2,I24*'入力(太陽光)'!$E$23/1000,0)</f>
        <v>0</v>
      </c>
      <c r="Z38" s="42">
        <f>IF('入力(太陽光)'!$E$13=J$2,J24*'入力(太陽光)'!$E$23/1000,0)</f>
        <v>0</v>
      </c>
      <c r="AA38" s="43">
        <f>SUM(R38:Z38)</f>
        <v>0</v>
      </c>
      <c r="AB38" s="44">
        <f>MIN($AA$38:$AA$49)</f>
        <v>0</v>
      </c>
      <c r="AD38" s="39">
        <f>AA38*1000</f>
        <v>0</v>
      </c>
    </row>
    <row r="39" spans="1:30" x14ac:dyDescent="0.3">
      <c r="A39" s="10" t="s">
        <v>12</v>
      </c>
      <c r="B39" s="41">
        <f>IF('入力(太陽光)'!$E$13=B$2,B25*'入力(太陽光)'!$E$15/1000,0)</f>
        <v>0</v>
      </c>
      <c r="C39" s="41">
        <f>IF('入力(太陽光)'!$E$13=C$2,C25*'入力(太陽光)'!$E$15/1000,0)</f>
        <v>0</v>
      </c>
      <c r="D39" s="41">
        <f>IF('入力(太陽光)'!$E$13=D$2,D25*'入力(太陽光)'!$E$15/1000,0)</f>
        <v>0</v>
      </c>
      <c r="E39" s="41">
        <f>IF('入力(太陽光)'!$E$13=E$2,E25*'入力(太陽光)'!$E$15/1000,0)</f>
        <v>0</v>
      </c>
      <c r="F39" s="41">
        <f>IF('入力(太陽光)'!$E$13=F$2,F25*'入力(太陽光)'!$E$15/1000,0)</f>
        <v>0</v>
      </c>
      <c r="G39" s="41">
        <f>IF('入力(太陽光)'!$E$13=G$2,G25*'入力(太陽光)'!$E$15/1000,0)</f>
        <v>0</v>
      </c>
      <c r="H39" s="41">
        <f>IF('入力(太陽光)'!$E$13=H$2,H25*'入力(太陽光)'!$E$15/1000,0)</f>
        <v>0</v>
      </c>
      <c r="I39" s="41">
        <f>IF('入力(太陽光)'!$E$13=I$2,I25*'入力(太陽光)'!$E$15/1000,0)</f>
        <v>0</v>
      </c>
      <c r="J39" s="42">
        <f>IF('入力(太陽光)'!$E$13=J$2,J25*'入力(太陽光)'!$E$15/1000,0)</f>
        <v>0</v>
      </c>
      <c r="K39" s="43">
        <f t="shared" ref="K39:K49" si="1">SUM(B39:J39)</f>
        <v>0</v>
      </c>
      <c r="L39" s="44">
        <f t="shared" ref="L39:L49" si="2">MIN($K$38:$K$49)</f>
        <v>0</v>
      </c>
      <c r="N39" s="39">
        <f t="shared" ref="N39:N50" si="3">K39*1000</f>
        <v>0</v>
      </c>
      <c r="Q39" s="10" t="s">
        <v>12</v>
      </c>
      <c r="R39" s="41">
        <f>IF('入力(太陽光)'!$E$13=B$2,B25*'入力(太陽光)'!$F$23/1000,0)</f>
        <v>0</v>
      </c>
      <c r="S39" s="41">
        <f>IF('入力(太陽光)'!$E$13=C$2,C25*'入力(太陽光)'!$F$23/1000,0)</f>
        <v>0</v>
      </c>
      <c r="T39" s="41">
        <f>IF('入力(太陽光)'!$E$13=D$2,D25*'入力(太陽光)'!$F$23/1000,0)</f>
        <v>0</v>
      </c>
      <c r="U39" s="41">
        <f>IF('入力(太陽光)'!$E$13=E$2,E25*'入力(太陽光)'!$F$23/1000,0)</f>
        <v>0</v>
      </c>
      <c r="V39" s="41">
        <f>IF('入力(太陽光)'!$E$13=F$2,F25*'入力(太陽光)'!$F$23/1000,0)</f>
        <v>0</v>
      </c>
      <c r="W39" s="41">
        <f>IF('入力(太陽光)'!$E$13=G$2,G25*'入力(太陽光)'!$F$23/1000,0)</f>
        <v>0</v>
      </c>
      <c r="X39" s="41">
        <f>IF('入力(太陽光)'!$E$13=H$2,H25*'入力(太陽光)'!$F$23/1000,0)</f>
        <v>0</v>
      </c>
      <c r="Y39" s="41">
        <f>IF('入力(太陽光)'!$E$13=I$2,I25*'入力(太陽光)'!$F$23/1000,0)</f>
        <v>0</v>
      </c>
      <c r="Z39" s="42">
        <f>IF('入力(太陽光)'!$E$13=J$2,J25*'入力(太陽光)'!$F$23/1000,0)</f>
        <v>0</v>
      </c>
      <c r="AA39" s="43">
        <f t="shared" ref="AA39:AA48" si="4">SUM(R39:Z39)</f>
        <v>0</v>
      </c>
      <c r="AB39" s="44">
        <f t="shared" ref="AB39:AB49" si="5">MIN($AA$38:$AA$49)</f>
        <v>0</v>
      </c>
      <c r="AD39" s="39">
        <f t="shared" ref="AD39:AD49" si="6">AA39*1000</f>
        <v>0</v>
      </c>
    </row>
    <row r="40" spans="1:30" x14ac:dyDescent="0.3">
      <c r="A40" s="10" t="s">
        <v>13</v>
      </c>
      <c r="B40" s="41">
        <f>IF('入力(太陽光)'!$E$13=B$2,B26*'入力(太陽光)'!$E$15/1000,0)</f>
        <v>0</v>
      </c>
      <c r="C40" s="41">
        <f>IF('入力(太陽光)'!$E$13=C$2,C26*'入力(太陽光)'!$E$15/1000,0)</f>
        <v>0</v>
      </c>
      <c r="D40" s="41">
        <f>IF('入力(太陽光)'!$E$13=D$2,D26*'入力(太陽光)'!$E$15/1000,0)</f>
        <v>0</v>
      </c>
      <c r="E40" s="41">
        <f>IF('入力(太陽光)'!$E$13=E$2,E26*'入力(太陽光)'!$E$15/1000,0)</f>
        <v>0</v>
      </c>
      <c r="F40" s="41">
        <f>IF('入力(太陽光)'!$E$13=F$2,F26*'入力(太陽光)'!$E$15/1000,0)</f>
        <v>0</v>
      </c>
      <c r="G40" s="41">
        <f>IF('入力(太陽光)'!$E$13=G$2,G26*'入力(太陽光)'!$E$15/1000,0)</f>
        <v>0</v>
      </c>
      <c r="H40" s="41">
        <f>IF('入力(太陽光)'!$E$13=H$2,H26*'入力(太陽光)'!$E$15/1000,0)</f>
        <v>0</v>
      </c>
      <c r="I40" s="41">
        <f>IF('入力(太陽光)'!$E$13=I$2,I26*'入力(太陽光)'!$E$15/1000,0)</f>
        <v>0</v>
      </c>
      <c r="J40" s="42">
        <f>IF('入力(太陽光)'!$E$13=J$2,J26*'入力(太陽光)'!$E$15/1000,0)</f>
        <v>0</v>
      </c>
      <c r="K40" s="43">
        <f t="shared" si="1"/>
        <v>0</v>
      </c>
      <c r="L40" s="44">
        <f t="shared" si="2"/>
        <v>0</v>
      </c>
      <c r="N40" s="39">
        <f t="shared" si="3"/>
        <v>0</v>
      </c>
      <c r="Q40" s="10" t="s">
        <v>13</v>
      </c>
      <c r="R40" s="41">
        <f>IF('入力(太陽光)'!$E$13=B$2,B26*'入力(太陽光)'!$G$23/1000,0)</f>
        <v>0</v>
      </c>
      <c r="S40" s="41">
        <f>IF('入力(太陽光)'!$E$13=C$2,C26*'入力(太陽光)'!$G$23/1000,0)</f>
        <v>0</v>
      </c>
      <c r="T40" s="41">
        <f>IF('入力(太陽光)'!$E$13=D$2,D26*'入力(太陽光)'!$G$23/1000,0)</f>
        <v>0</v>
      </c>
      <c r="U40" s="41">
        <f>IF('入力(太陽光)'!$E$13=E$2,E26*'入力(太陽光)'!$G$23/1000,0)</f>
        <v>0</v>
      </c>
      <c r="V40" s="41">
        <f>IF('入力(太陽光)'!$E$13=F$2,F26*'入力(太陽光)'!$G$23/1000,0)</f>
        <v>0</v>
      </c>
      <c r="W40" s="41">
        <f>IF('入力(太陽光)'!$E$13=G$2,G26*'入力(太陽光)'!$G$23/1000,0)</f>
        <v>0</v>
      </c>
      <c r="X40" s="41">
        <f>IF('入力(太陽光)'!$E$13=H$2,H26*'入力(太陽光)'!$G$23/1000,0)</f>
        <v>0</v>
      </c>
      <c r="Y40" s="41">
        <f>IF('入力(太陽光)'!$E$13=I$2,I26*'入力(太陽光)'!$G$23/1000,0)</f>
        <v>0</v>
      </c>
      <c r="Z40" s="42">
        <f>IF('入力(太陽光)'!$E$13=J$2,J26*'入力(太陽光)'!$G$23/1000,0)</f>
        <v>0</v>
      </c>
      <c r="AA40" s="43">
        <f t="shared" si="4"/>
        <v>0</v>
      </c>
      <c r="AB40" s="44">
        <f>MIN($AA$38:$AA$49)</f>
        <v>0</v>
      </c>
      <c r="AD40" s="39">
        <f t="shared" si="6"/>
        <v>0</v>
      </c>
    </row>
    <row r="41" spans="1:30" x14ac:dyDescent="0.3">
      <c r="A41" s="10" t="s">
        <v>14</v>
      </c>
      <c r="B41" s="41">
        <f>IF('入力(太陽光)'!$E$13=B$2,B27*'入力(太陽光)'!$E$15/1000,0)</f>
        <v>0</v>
      </c>
      <c r="C41" s="41">
        <f>IF('入力(太陽光)'!$E$13=C$2,C27*'入力(太陽光)'!$E$15/1000,0)</f>
        <v>0</v>
      </c>
      <c r="D41" s="41">
        <f>IF('入力(太陽光)'!$E$13=D$2,D27*'入力(太陽光)'!$E$15/1000,0)</f>
        <v>0</v>
      </c>
      <c r="E41" s="41">
        <f>IF('入力(太陽光)'!$E$13=E$2,E27*'入力(太陽光)'!$E$15/1000,0)</f>
        <v>0</v>
      </c>
      <c r="F41" s="41">
        <f>IF('入力(太陽光)'!$E$13=F$2,F27*'入力(太陽光)'!$E$15/1000,0)</f>
        <v>0</v>
      </c>
      <c r="G41" s="41">
        <f>IF('入力(太陽光)'!$E$13=G$2,G27*'入力(太陽光)'!$E$15/1000,0)</f>
        <v>0</v>
      </c>
      <c r="H41" s="41">
        <f>IF('入力(太陽光)'!$E$13=H$2,H27*'入力(太陽光)'!$E$15/1000,0)</f>
        <v>0</v>
      </c>
      <c r="I41" s="41">
        <f>IF('入力(太陽光)'!$E$13=I$2,I27*'入力(太陽光)'!$E$15/1000,0)</f>
        <v>0</v>
      </c>
      <c r="J41" s="42">
        <f>IF('入力(太陽光)'!$E$13=J$2,J27*'入力(太陽光)'!$E$15/1000,0)</f>
        <v>0</v>
      </c>
      <c r="K41" s="43">
        <f t="shared" si="1"/>
        <v>0</v>
      </c>
      <c r="L41" s="44">
        <f t="shared" si="2"/>
        <v>0</v>
      </c>
      <c r="N41" s="39">
        <f t="shared" si="3"/>
        <v>0</v>
      </c>
      <c r="Q41" s="10" t="s">
        <v>14</v>
      </c>
      <c r="R41" s="41">
        <f>IF('入力(太陽光)'!$E$13=B$2,B27*'入力(太陽光)'!$H$23/1000,0)</f>
        <v>0</v>
      </c>
      <c r="S41" s="41">
        <f>IF('入力(太陽光)'!$E$13=C$2,C27*'入力(太陽光)'!$H$23/1000,0)</f>
        <v>0</v>
      </c>
      <c r="T41" s="41">
        <f>IF('入力(太陽光)'!$E$13=D$2,D27*'入力(太陽光)'!$H$23/1000,0)</f>
        <v>0</v>
      </c>
      <c r="U41" s="41">
        <f>IF('入力(太陽光)'!$E$13=E$2,E27*'入力(太陽光)'!$H$23/1000,0)</f>
        <v>0</v>
      </c>
      <c r="V41" s="41">
        <f>IF('入力(太陽光)'!$E$13=F$2,F27*'入力(太陽光)'!$H$23/1000,0)</f>
        <v>0</v>
      </c>
      <c r="W41" s="41">
        <f>IF('入力(太陽光)'!$E$13=G$2,G27*'入力(太陽光)'!$H$23/1000,0)</f>
        <v>0</v>
      </c>
      <c r="X41" s="41">
        <f>IF('入力(太陽光)'!$E$13=H$2,H27*'入力(太陽光)'!$H$23/1000,0)</f>
        <v>0</v>
      </c>
      <c r="Y41" s="41">
        <f>IF('入力(太陽光)'!$E$13=I$2,I27*'入力(太陽光)'!$H$23/1000,0)</f>
        <v>0</v>
      </c>
      <c r="Z41" s="42">
        <f>IF('入力(太陽光)'!$E$13=J$2,J27*'入力(太陽光)'!$H$23/1000,0)</f>
        <v>0</v>
      </c>
      <c r="AA41" s="43">
        <f t="shared" si="4"/>
        <v>0</v>
      </c>
      <c r="AB41" s="44">
        <f t="shared" si="5"/>
        <v>0</v>
      </c>
      <c r="AD41" s="39">
        <f t="shared" si="6"/>
        <v>0</v>
      </c>
    </row>
    <row r="42" spans="1:30" x14ac:dyDescent="0.3">
      <c r="A42" s="10" t="s">
        <v>15</v>
      </c>
      <c r="B42" s="41">
        <f>IF('入力(太陽光)'!$E$13=B$2,B28*'入力(太陽光)'!$E$15/1000,0)</f>
        <v>0</v>
      </c>
      <c r="C42" s="41">
        <f>IF('入力(太陽光)'!$E$13=C$2,C28*'入力(太陽光)'!$E$15/1000,0)</f>
        <v>0</v>
      </c>
      <c r="D42" s="41">
        <f>IF('入力(太陽光)'!$E$13=D$2,D28*'入力(太陽光)'!$E$15/1000,0)</f>
        <v>0</v>
      </c>
      <c r="E42" s="41">
        <f>IF('入力(太陽光)'!$E$13=E$2,E28*'入力(太陽光)'!$E$15/1000,0)</f>
        <v>0</v>
      </c>
      <c r="F42" s="41">
        <f>IF('入力(太陽光)'!$E$13=F$2,F28*'入力(太陽光)'!$E$15/1000,0)</f>
        <v>0</v>
      </c>
      <c r="G42" s="41">
        <f>IF('入力(太陽光)'!$E$13=G$2,G28*'入力(太陽光)'!$E$15/1000,0)</f>
        <v>0</v>
      </c>
      <c r="H42" s="41">
        <f>IF('入力(太陽光)'!$E$13=H$2,H28*'入力(太陽光)'!$E$15/1000,0)</f>
        <v>0</v>
      </c>
      <c r="I42" s="41">
        <f>IF('入力(太陽光)'!$E$13=I$2,I28*'入力(太陽光)'!$E$15/1000,0)</f>
        <v>0</v>
      </c>
      <c r="J42" s="42">
        <f>IF('入力(太陽光)'!$E$13=J$2,J28*'入力(太陽光)'!$E$15/1000,0)</f>
        <v>0</v>
      </c>
      <c r="K42" s="43">
        <f t="shared" si="1"/>
        <v>0</v>
      </c>
      <c r="L42" s="44">
        <f t="shared" si="2"/>
        <v>0</v>
      </c>
      <c r="N42" s="39">
        <f t="shared" si="3"/>
        <v>0</v>
      </c>
      <c r="Q42" s="10" t="s">
        <v>15</v>
      </c>
      <c r="R42" s="41">
        <f>IF('入力(太陽光)'!$E$13=B$2,B28*'入力(太陽光)'!$I$23/1000,0)</f>
        <v>0</v>
      </c>
      <c r="S42" s="41">
        <f>IF('入力(太陽光)'!$E$13=C$2,C28*'入力(太陽光)'!$I$23/1000,0)</f>
        <v>0</v>
      </c>
      <c r="T42" s="41">
        <f>IF('入力(太陽光)'!$E$13=D$2,D28*'入力(太陽光)'!$I$23/1000,0)</f>
        <v>0</v>
      </c>
      <c r="U42" s="41">
        <f>IF('入力(太陽光)'!$E$13=E$2,E28*'入力(太陽光)'!$I$23/1000,0)</f>
        <v>0</v>
      </c>
      <c r="V42" s="41">
        <f>IF('入力(太陽光)'!$E$13=F$2,F28*'入力(太陽光)'!$I$23/1000,0)</f>
        <v>0</v>
      </c>
      <c r="W42" s="41">
        <f>IF('入力(太陽光)'!$E$13=G$2,G28*'入力(太陽光)'!$I$23/1000,0)</f>
        <v>0</v>
      </c>
      <c r="X42" s="41">
        <f>IF('入力(太陽光)'!$E$13=H$2,H28*'入力(太陽光)'!$I$23/1000,0)</f>
        <v>0</v>
      </c>
      <c r="Y42" s="41">
        <f>IF('入力(太陽光)'!$E$13=I$2,I28*'入力(太陽光)'!$I$23/1000,0)</f>
        <v>0</v>
      </c>
      <c r="Z42" s="42">
        <f>IF('入力(太陽光)'!$E$13=J$2,J28*'入力(太陽光)'!$I$23/1000,0)</f>
        <v>0</v>
      </c>
      <c r="AA42" s="43">
        <f>SUM(R42:Z42)</f>
        <v>0</v>
      </c>
      <c r="AB42" s="44">
        <f t="shared" si="5"/>
        <v>0</v>
      </c>
      <c r="AD42" s="39">
        <f t="shared" si="6"/>
        <v>0</v>
      </c>
    </row>
    <row r="43" spans="1:30" x14ac:dyDescent="0.3">
      <c r="A43" s="10" t="s">
        <v>16</v>
      </c>
      <c r="B43" s="41">
        <f>IF('入力(太陽光)'!$E$13=B$2,B29*'入力(太陽光)'!$E$15/1000,0)</f>
        <v>0</v>
      </c>
      <c r="C43" s="41">
        <f>IF('入力(太陽光)'!$E$13=C$2,C29*'入力(太陽光)'!$E$15/1000,0)</f>
        <v>0</v>
      </c>
      <c r="D43" s="41">
        <f>IF('入力(太陽光)'!$E$13=D$2,D29*'入力(太陽光)'!$E$15/1000,0)</f>
        <v>0</v>
      </c>
      <c r="E43" s="41">
        <f>IF('入力(太陽光)'!$E$13=E$2,E29*'入力(太陽光)'!$E$15/1000,0)</f>
        <v>0</v>
      </c>
      <c r="F43" s="41">
        <f>IF('入力(太陽光)'!$E$13=F$2,F29*'入力(太陽光)'!$E$15/1000,0)</f>
        <v>0</v>
      </c>
      <c r="G43" s="41">
        <f>IF('入力(太陽光)'!$E$13=G$2,G29*'入力(太陽光)'!$E$15/1000,0)</f>
        <v>0</v>
      </c>
      <c r="H43" s="41">
        <f>IF('入力(太陽光)'!$E$13=H$2,H29*'入力(太陽光)'!$E$15/1000,0)</f>
        <v>0</v>
      </c>
      <c r="I43" s="41">
        <f>IF('入力(太陽光)'!$E$13=I$2,I29*'入力(太陽光)'!$E$15/1000,0)</f>
        <v>0</v>
      </c>
      <c r="J43" s="42">
        <f>IF('入力(太陽光)'!$E$13=J$2,J29*'入力(太陽光)'!$E$15/1000,0)</f>
        <v>0</v>
      </c>
      <c r="K43" s="43">
        <f t="shared" si="1"/>
        <v>0</v>
      </c>
      <c r="L43" s="44">
        <f t="shared" si="2"/>
        <v>0</v>
      </c>
      <c r="N43" s="39">
        <f t="shared" si="3"/>
        <v>0</v>
      </c>
      <c r="Q43" s="10" t="s">
        <v>16</v>
      </c>
      <c r="R43" s="41">
        <f>IF('入力(太陽光)'!$E$13=B$2,B29*'入力(太陽光)'!$J$23/1000,0)</f>
        <v>0</v>
      </c>
      <c r="S43" s="41">
        <f>IF('入力(太陽光)'!$E$13=C$2,C29*'入力(太陽光)'!$J$23/1000,0)</f>
        <v>0</v>
      </c>
      <c r="T43" s="41">
        <f>IF('入力(太陽光)'!$E$13=D$2,D29*'入力(太陽光)'!$J$23/1000,0)</f>
        <v>0</v>
      </c>
      <c r="U43" s="41">
        <f>IF('入力(太陽光)'!$E$13=E$2,E29*'入力(太陽光)'!$J$23/1000,0)</f>
        <v>0</v>
      </c>
      <c r="V43" s="41">
        <f>IF('入力(太陽光)'!$E$13=F$2,F29*'入力(太陽光)'!$J$23/1000,0)</f>
        <v>0</v>
      </c>
      <c r="W43" s="41">
        <f>IF('入力(太陽光)'!$E$13=G$2,G29*'入力(太陽光)'!$J$23/1000,0)</f>
        <v>0</v>
      </c>
      <c r="X43" s="41">
        <f>IF('入力(太陽光)'!$E$13=H$2,H29*'入力(太陽光)'!$J$23/1000,0)</f>
        <v>0</v>
      </c>
      <c r="Y43" s="41">
        <f>IF('入力(太陽光)'!$E$13=I$2,I29*'入力(太陽光)'!$J$23/1000,0)</f>
        <v>0</v>
      </c>
      <c r="Z43" s="42">
        <f>IF('入力(太陽光)'!$E$13=J$2,J29*'入力(太陽光)'!$J$23/1000,0)</f>
        <v>0</v>
      </c>
      <c r="AA43" s="43">
        <f t="shared" si="4"/>
        <v>0</v>
      </c>
      <c r="AB43" s="44">
        <f>MIN($AA$38:$AA$49)</f>
        <v>0</v>
      </c>
      <c r="AD43" s="39">
        <f t="shared" si="6"/>
        <v>0</v>
      </c>
    </row>
    <row r="44" spans="1:30" x14ac:dyDescent="0.3">
      <c r="A44" s="10" t="s">
        <v>17</v>
      </c>
      <c r="B44" s="41">
        <f>IF('入力(太陽光)'!$E$13=B$2,B30*'入力(太陽光)'!$E$15/1000,0)</f>
        <v>0</v>
      </c>
      <c r="C44" s="41">
        <f>IF('入力(太陽光)'!$E$13=C$2,C30*'入力(太陽光)'!$E$15/1000,0)</f>
        <v>0</v>
      </c>
      <c r="D44" s="41">
        <f>IF('入力(太陽光)'!$E$13=D$2,D30*'入力(太陽光)'!$E$15/1000,0)</f>
        <v>0</v>
      </c>
      <c r="E44" s="41">
        <f>IF('入力(太陽光)'!$E$13=E$2,E30*'入力(太陽光)'!$E$15/1000,0)</f>
        <v>0</v>
      </c>
      <c r="F44" s="41">
        <f>IF('入力(太陽光)'!$E$13=F$2,F30*'入力(太陽光)'!$E$15/1000,0)</f>
        <v>0</v>
      </c>
      <c r="G44" s="41">
        <f>IF('入力(太陽光)'!$E$13=G$2,G30*'入力(太陽光)'!$E$15/1000,0)</f>
        <v>0</v>
      </c>
      <c r="H44" s="41">
        <f>IF('入力(太陽光)'!$E$13=H$2,H30*'入力(太陽光)'!$E$15/1000,0)</f>
        <v>0</v>
      </c>
      <c r="I44" s="41">
        <f>IF('入力(太陽光)'!$E$13=I$2,I30*'入力(太陽光)'!$E$15/1000,0)</f>
        <v>0</v>
      </c>
      <c r="J44" s="42">
        <f>IF('入力(太陽光)'!$E$13=J$2,J30*'入力(太陽光)'!$E$15/1000,0)</f>
        <v>0</v>
      </c>
      <c r="K44" s="43">
        <f t="shared" si="1"/>
        <v>0</v>
      </c>
      <c r="L44" s="44">
        <f t="shared" si="2"/>
        <v>0</v>
      </c>
      <c r="N44" s="39">
        <f t="shared" si="3"/>
        <v>0</v>
      </c>
      <c r="Q44" s="10" t="s">
        <v>17</v>
      </c>
      <c r="R44" s="41">
        <f>IF('入力(太陽光)'!$E$13=B$2,B30*'入力(太陽光)'!$K$23/1000,0)</f>
        <v>0</v>
      </c>
      <c r="S44" s="41">
        <f>IF('入力(太陽光)'!$E$13=C$2,C30*'入力(太陽光)'!$K$23/1000,0)</f>
        <v>0</v>
      </c>
      <c r="T44" s="41">
        <f>IF('入力(太陽光)'!$E$13=D$2,D30*'入力(太陽光)'!$K$23/1000,0)</f>
        <v>0</v>
      </c>
      <c r="U44" s="41">
        <f>IF('入力(太陽光)'!$E$13=E$2,E30*'入力(太陽光)'!$K$23/1000,0)</f>
        <v>0</v>
      </c>
      <c r="V44" s="41">
        <f>IF('入力(太陽光)'!$E$13=F$2,F30*'入力(太陽光)'!$K$23/1000,0)</f>
        <v>0</v>
      </c>
      <c r="W44" s="41">
        <f>IF('入力(太陽光)'!$E$13=G$2,G30*'入力(太陽光)'!$K$23/1000,0)</f>
        <v>0</v>
      </c>
      <c r="X44" s="41">
        <f>IF('入力(太陽光)'!$E$13=H$2,H30*'入力(太陽光)'!$K$23/1000,0)</f>
        <v>0</v>
      </c>
      <c r="Y44" s="41">
        <f>IF('入力(太陽光)'!$E$13=I$2,I30*'入力(太陽光)'!$K$23/1000,0)</f>
        <v>0</v>
      </c>
      <c r="Z44" s="42">
        <f>IF('入力(太陽光)'!$E$13=J$2,J30*'入力(太陽光)'!$K$23/1000,0)</f>
        <v>0</v>
      </c>
      <c r="AA44" s="43">
        <f t="shared" si="4"/>
        <v>0</v>
      </c>
      <c r="AB44" s="44">
        <f t="shared" si="5"/>
        <v>0</v>
      </c>
      <c r="AD44" s="39">
        <f t="shared" si="6"/>
        <v>0</v>
      </c>
    </row>
    <row r="45" spans="1:30" x14ac:dyDescent="0.3">
      <c r="A45" s="10" t="s">
        <v>18</v>
      </c>
      <c r="B45" s="41">
        <f>IF('入力(太陽光)'!$E$13=B$2,B31*'入力(太陽光)'!$E$15/1000,0)</f>
        <v>0</v>
      </c>
      <c r="C45" s="41">
        <f>IF('入力(太陽光)'!$E$13=C$2,C31*'入力(太陽光)'!$E$15/1000,0)</f>
        <v>0</v>
      </c>
      <c r="D45" s="41">
        <f>IF('入力(太陽光)'!$E$13=D$2,D31*'入力(太陽光)'!$E$15/1000,0)</f>
        <v>0</v>
      </c>
      <c r="E45" s="41">
        <f>IF('入力(太陽光)'!$E$13=E$2,E31*'入力(太陽光)'!$E$15/1000,0)</f>
        <v>0</v>
      </c>
      <c r="F45" s="41">
        <f>IF('入力(太陽光)'!$E$13=F$2,F31*'入力(太陽光)'!$E$15/1000,0)</f>
        <v>0</v>
      </c>
      <c r="G45" s="41">
        <f>IF('入力(太陽光)'!$E$13=G$2,G31*'入力(太陽光)'!$E$15/1000,0)</f>
        <v>0</v>
      </c>
      <c r="H45" s="41">
        <f>IF('入力(太陽光)'!$E$13=H$2,H31*'入力(太陽光)'!$E$15/1000,0)</f>
        <v>0</v>
      </c>
      <c r="I45" s="41">
        <f>IF('入力(太陽光)'!$E$13=I$2,I31*'入力(太陽光)'!$E$15/1000,0)</f>
        <v>0</v>
      </c>
      <c r="J45" s="42">
        <f>IF('入力(太陽光)'!$E$13=J$2,J31*'入力(太陽光)'!$E$15/1000,0)</f>
        <v>0</v>
      </c>
      <c r="K45" s="43">
        <f t="shared" si="1"/>
        <v>0</v>
      </c>
      <c r="L45" s="44">
        <f t="shared" si="2"/>
        <v>0</v>
      </c>
      <c r="N45" s="39">
        <f t="shared" si="3"/>
        <v>0</v>
      </c>
      <c r="Q45" s="10" t="s">
        <v>18</v>
      </c>
      <c r="R45" s="41">
        <f>IF('入力(太陽光)'!$E$13=B$2,B31*'入力(太陽光)'!$L$23/1000,0)</f>
        <v>0</v>
      </c>
      <c r="S45" s="41">
        <f>IF('入力(太陽光)'!$E$13=C$2,C31*'入力(太陽光)'!$L$23/1000,0)</f>
        <v>0</v>
      </c>
      <c r="T45" s="41">
        <f>IF('入力(太陽光)'!$E$13=D$2,D31*'入力(太陽光)'!$L$23/1000,0)</f>
        <v>0</v>
      </c>
      <c r="U45" s="41">
        <f>IF('入力(太陽光)'!$E$13=E$2,E31*'入力(太陽光)'!$L$23/1000,0)</f>
        <v>0</v>
      </c>
      <c r="V45" s="41">
        <f>IF('入力(太陽光)'!$E$13=F$2,F31*'入力(太陽光)'!$L$23/1000,0)</f>
        <v>0</v>
      </c>
      <c r="W45" s="41">
        <f>IF('入力(太陽光)'!$E$13=G$2,G31*'入力(太陽光)'!$L$23/1000,0)</f>
        <v>0</v>
      </c>
      <c r="X45" s="41">
        <f>IF('入力(太陽光)'!$E$13=H$2,H31*'入力(太陽光)'!$L$23/1000,0)</f>
        <v>0</v>
      </c>
      <c r="Y45" s="41">
        <f>IF('入力(太陽光)'!$E$13=I$2,I31*'入力(太陽光)'!$L$23/1000,0)</f>
        <v>0</v>
      </c>
      <c r="Z45" s="42">
        <f>IF('入力(太陽光)'!$E$13=J$2,J31*'入力(太陽光)'!$L$23/1000,0)</f>
        <v>0</v>
      </c>
      <c r="AA45" s="43">
        <f t="shared" si="4"/>
        <v>0</v>
      </c>
      <c r="AB45" s="44">
        <f t="shared" si="5"/>
        <v>0</v>
      </c>
      <c r="AD45" s="39">
        <f t="shared" si="6"/>
        <v>0</v>
      </c>
    </row>
    <row r="46" spans="1:30" x14ac:dyDescent="0.3">
      <c r="A46" s="10" t="s">
        <v>19</v>
      </c>
      <c r="B46" s="41">
        <f>IF('入力(太陽光)'!$E$13=B$2,B32*'入力(太陽光)'!$E$15/1000,0)</f>
        <v>0</v>
      </c>
      <c r="C46" s="41">
        <f>IF('入力(太陽光)'!$E$13=C$2,C32*'入力(太陽光)'!$E$15/1000,0)</f>
        <v>0</v>
      </c>
      <c r="D46" s="41">
        <f>IF('入力(太陽光)'!$E$13=D$2,D32*'入力(太陽光)'!$E$15/1000,0)</f>
        <v>0</v>
      </c>
      <c r="E46" s="41">
        <f>IF('入力(太陽光)'!$E$13=E$2,E32*'入力(太陽光)'!$E$15/1000,0)</f>
        <v>0</v>
      </c>
      <c r="F46" s="41">
        <f>IF('入力(太陽光)'!$E$13=F$2,F32*'入力(太陽光)'!$E$15/1000,0)</f>
        <v>0</v>
      </c>
      <c r="G46" s="41">
        <f>IF('入力(太陽光)'!$E$13=G$2,G32*'入力(太陽光)'!$E$15/1000,0)</f>
        <v>0</v>
      </c>
      <c r="H46" s="41">
        <f>IF('入力(太陽光)'!$E$13=H$2,H32*'入力(太陽光)'!$E$15/1000,0)</f>
        <v>0</v>
      </c>
      <c r="I46" s="41">
        <f>IF('入力(太陽光)'!$E$13=I$2,I32*'入力(太陽光)'!$E$15/1000,0)</f>
        <v>0</v>
      </c>
      <c r="J46" s="42">
        <f>IF('入力(太陽光)'!$E$13=J$2,J32*'入力(太陽光)'!$E$15/1000,0)</f>
        <v>0</v>
      </c>
      <c r="K46" s="43">
        <f t="shared" si="1"/>
        <v>0</v>
      </c>
      <c r="L46" s="44">
        <f t="shared" si="2"/>
        <v>0</v>
      </c>
      <c r="N46" s="39">
        <f t="shared" si="3"/>
        <v>0</v>
      </c>
      <c r="Q46" s="10" t="s">
        <v>19</v>
      </c>
      <c r="R46" s="41">
        <f>IF('入力(太陽光)'!$E$13=B$2,B32*'入力(太陽光)'!$M$23/1000,0)</f>
        <v>0</v>
      </c>
      <c r="S46" s="41">
        <f>IF('入力(太陽光)'!$E$13=C$2,C32*'入力(太陽光)'!$M$23/1000,0)</f>
        <v>0</v>
      </c>
      <c r="T46" s="41">
        <f>IF('入力(太陽光)'!$E$13=D$2,D32*'入力(太陽光)'!$M$23/1000,0)</f>
        <v>0</v>
      </c>
      <c r="U46" s="41">
        <f>IF('入力(太陽光)'!$E$13=E$2,E32*'入力(太陽光)'!$M$23/1000,0)</f>
        <v>0</v>
      </c>
      <c r="V46" s="41">
        <f>IF('入力(太陽光)'!$E$13=F$2,F32*'入力(太陽光)'!$M$23/1000,0)</f>
        <v>0</v>
      </c>
      <c r="W46" s="41">
        <f>IF('入力(太陽光)'!$E$13=G$2,G32*'入力(太陽光)'!$M$23/1000,0)</f>
        <v>0</v>
      </c>
      <c r="X46" s="41">
        <f>IF('入力(太陽光)'!$E$13=H$2,H32*'入力(太陽光)'!$M$23/1000,0)</f>
        <v>0</v>
      </c>
      <c r="Y46" s="41">
        <f>IF('入力(太陽光)'!$E$13=I$2,I32*'入力(太陽光)'!$M$23/1000,0)</f>
        <v>0</v>
      </c>
      <c r="Z46" s="42">
        <f>IF('入力(太陽光)'!$E$13=J$2,J32*'入力(太陽光)'!$M$23/1000,0)</f>
        <v>0</v>
      </c>
      <c r="AA46" s="43">
        <f t="shared" si="4"/>
        <v>0</v>
      </c>
      <c r="AB46" s="44">
        <f>MIN($AA$38:$AA$49)</f>
        <v>0</v>
      </c>
      <c r="AD46" s="39">
        <f>AA46*1000</f>
        <v>0</v>
      </c>
    </row>
    <row r="47" spans="1:30" x14ac:dyDescent="0.3">
      <c r="A47" s="10" t="s">
        <v>20</v>
      </c>
      <c r="B47" s="41">
        <f>IF('入力(太陽光)'!$E$13=B$2,B33*'入力(太陽光)'!$E$15/1000,0)</f>
        <v>0</v>
      </c>
      <c r="C47" s="41">
        <f>IF('入力(太陽光)'!$E$13=C$2,C33*'入力(太陽光)'!$E$15/1000,0)</f>
        <v>0</v>
      </c>
      <c r="D47" s="41">
        <f>IF('入力(太陽光)'!$E$13=D$2,D33*'入力(太陽光)'!$E$15/1000,0)</f>
        <v>0</v>
      </c>
      <c r="E47" s="41">
        <f>IF('入力(太陽光)'!$E$13=E$2,E33*'入力(太陽光)'!$E$15/1000,0)</f>
        <v>0</v>
      </c>
      <c r="F47" s="41">
        <f>IF('入力(太陽光)'!$E$13=F$2,F33*'入力(太陽光)'!$E$15/1000,0)</f>
        <v>0</v>
      </c>
      <c r="G47" s="41">
        <f>IF('入力(太陽光)'!$E$13=G$2,G33*'入力(太陽光)'!$E$15/1000,0)</f>
        <v>0</v>
      </c>
      <c r="H47" s="41">
        <f>IF('入力(太陽光)'!$E$13=H$2,H33*'入力(太陽光)'!$E$15/1000,0)</f>
        <v>0</v>
      </c>
      <c r="I47" s="41">
        <f>IF('入力(太陽光)'!$E$13=I$2,I33*'入力(太陽光)'!$E$15/1000,0)</f>
        <v>0</v>
      </c>
      <c r="J47" s="42">
        <f>IF('入力(太陽光)'!$E$13=J$2,J33*'入力(太陽光)'!$E$15/1000,0)</f>
        <v>0</v>
      </c>
      <c r="K47" s="43">
        <f t="shared" si="1"/>
        <v>0</v>
      </c>
      <c r="L47" s="44">
        <f t="shared" si="2"/>
        <v>0</v>
      </c>
      <c r="N47" s="39">
        <f t="shared" si="3"/>
        <v>0</v>
      </c>
      <c r="Q47" s="10" t="s">
        <v>20</v>
      </c>
      <c r="R47" s="41">
        <f>IF('入力(太陽光)'!$E$13=B$2,B33*'入力(太陽光)'!$N$23/1000,0)</f>
        <v>0</v>
      </c>
      <c r="S47" s="41">
        <f>IF('入力(太陽光)'!$E$13=C$2,C33*'入力(太陽光)'!$N$23/1000,0)</f>
        <v>0</v>
      </c>
      <c r="T47" s="41">
        <f>IF('入力(太陽光)'!$E$13=D$2,D33*'入力(太陽光)'!$N$23/1000,0)</f>
        <v>0</v>
      </c>
      <c r="U47" s="41">
        <f>IF('入力(太陽光)'!$E$13=E$2,E33*'入力(太陽光)'!$N$23/1000,0)</f>
        <v>0</v>
      </c>
      <c r="V47" s="41">
        <f>IF('入力(太陽光)'!$E$13=F$2,F33*'入力(太陽光)'!$N$23/1000,0)</f>
        <v>0</v>
      </c>
      <c r="W47" s="41">
        <f>IF('入力(太陽光)'!$E$13=G$2,G33*'入力(太陽光)'!$N$23/1000,0)</f>
        <v>0</v>
      </c>
      <c r="X47" s="41">
        <f>IF('入力(太陽光)'!$E$13=H$2,H33*'入力(太陽光)'!$N$23/1000,0)</f>
        <v>0</v>
      </c>
      <c r="Y47" s="41">
        <f>IF('入力(太陽光)'!$E$13=I$2,I33*'入力(太陽光)'!$N$23/1000,0)</f>
        <v>0</v>
      </c>
      <c r="Z47" s="42">
        <f>IF('入力(太陽光)'!$E$13=J$2,J33*'入力(太陽光)'!$N$23/1000,0)</f>
        <v>0</v>
      </c>
      <c r="AA47" s="43">
        <f t="shared" si="4"/>
        <v>0</v>
      </c>
      <c r="AB47" s="44">
        <f t="shared" si="5"/>
        <v>0</v>
      </c>
      <c r="AD47" s="39">
        <f>AA47*1000</f>
        <v>0</v>
      </c>
    </row>
    <row r="48" spans="1:30" x14ac:dyDescent="0.3">
      <c r="A48" s="10" t="s">
        <v>21</v>
      </c>
      <c r="B48" s="41">
        <f>IF('入力(太陽光)'!$E$13=B$2,B34*'入力(太陽光)'!$E$15/1000,0)</f>
        <v>0</v>
      </c>
      <c r="C48" s="41">
        <f>IF('入力(太陽光)'!$E$13=C$2,C34*'入力(太陽光)'!$E$15/1000,0)</f>
        <v>0</v>
      </c>
      <c r="D48" s="41">
        <f>IF('入力(太陽光)'!$E$13=D$2,D34*'入力(太陽光)'!$E$15/1000,0)</f>
        <v>0</v>
      </c>
      <c r="E48" s="41">
        <f>IF('入力(太陽光)'!$E$13=E$2,E34*'入力(太陽光)'!$E$15/1000,0)</f>
        <v>0</v>
      </c>
      <c r="F48" s="41">
        <f>IF('入力(太陽光)'!$E$13=F$2,F34*'入力(太陽光)'!$E$15/1000,0)</f>
        <v>0</v>
      </c>
      <c r="G48" s="41">
        <f>IF('入力(太陽光)'!$E$13=G$2,G34*'入力(太陽光)'!$E$15/1000,0)</f>
        <v>0</v>
      </c>
      <c r="H48" s="41">
        <f>IF('入力(太陽光)'!$E$13=H$2,H34*'入力(太陽光)'!$E$15/1000,0)</f>
        <v>0</v>
      </c>
      <c r="I48" s="41">
        <f>IF('入力(太陽光)'!$E$13=I$2,I34*'入力(太陽光)'!$E$15/1000,0)</f>
        <v>0</v>
      </c>
      <c r="J48" s="42">
        <f>IF('入力(太陽光)'!$E$13=J$2,J34*'入力(太陽光)'!$E$15/1000,0)</f>
        <v>0</v>
      </c>
      <c r="K48" s="43">
        <f t="shared" si="1"/>
        <v>0</v>
      </c>
      <c r="L48" s="44">
        <f t="shared" si="2"/>
        <v>0</v>
      </c>
      <c r="N48" s="39">
        <f t="shared" si="3"/>
        <v>0</v>
      </c>
      <c r="Q48" s="10" t="s">
        <v>21</v>
      </c>
      <c r="R48" s="41">
        <f>IF('入力(太陽光)'!$E$13=B$2,B34*'入力(太陽光)'!$O$23/1000,0)</f>
        <v>0</v>
      </c>
      <c r="S48" s="41">
        <f>IF('入力(太陽光)'!$E$13=C$2,C34*'入力(太陽光)'!$O$23/1000,0)</f>
        <v>0</v>
      </c>
      <c r="T48" s="41">
        <f>IF('入力(太陽光)'!$E$13=D$2,D34*'入力(太陽光)'!$O$23/1000,0)</f>
        <v>0</v>
      </c>
      <c r="U48" s="41">
        <f>IF('入力(太陽光)'!$E$13=E$2,E34*'入力(太陽光)'!$O$23/1000,0)</f>
        <v>0</v>
      </c>
      <c r="V48" s="41">
        <f>IF('入力(太陽光)'!$E$13=F$2,F34*'入力(太陽光)'!$O$23/1000,0)</f>
        <v>0</v>
      </c>
      <c r="W48" s="41">
        <f>IF('入力(太陽光)'!$E$13=G$2,G34*'入力(太陽光)'!$O$23/1000,0)</f>
        <v>0</v>
      </c>
      <c r="X48" s="41">
        <f>IF('入力(太陽光)'!$E$13=H$2,H34*'入力(太陽光)'!$O$23/1000,0)</f>
        <v>0</v>
      </c>
      <c r="Y48" s="41">
        <f>IF('入力(太陽光)'!$E$13=I$2,I34*'入力(太陽光)'!$O$23/1000,0)</f>
        <v>0</v>
      </c>
      <c r="Z48" s="42">
        <f>IF('入力(太陽光)'!$E$13=J$2,J34*'入力(太陽光)'!$O$23/1000,0)</f>
        <v>0</v>
      </c>
      <c r="AA48" s="43">
        <f t="shared" si="4"/>
        <v>0</v>
      </c>
      <c r="AB48" s="44">
        <f t="shared" si="5"/>
        <v>0</v>
      </c>
      <c r="AD48" s="39">
        <f t="shared" si="6"/>
        <v>0</v>
      </c>
    </row>
    <row r="49" spans="1:30" x14ac:dyDescent="0.3">
      <c r="A49" s="10" t="s">
        <v>22</v>
      </c>
      <c r="B49" s="41">
        <f>IF('入力(太陽光)'!$E$13=B$2,B35*'入力(太陽光)'!$E$15/1000,0)</f>
        <v>0</v>
      </c>
      <c r="C49" s="41">
        <f>IF('入力(太陽光)'!$E$13=C$2,C35*'入力(太陽光)'!$E$15/1000,0)</f>
        <v>0</v>
      </c>
      <c r="D49" s="41">
        <f>IF('入力(太陽光)'!$E$13=D$2,D35*'入力(太陽光)'!$E$15/1000,0)</f>
        <v>0</v>
      </c>
      <c r="E49" s="41">
        <f>IF('入力(太陽光)'!$E$13=E$2,E35*'入力(太陽光)'!$E$15/1000,0)</f>
        <v>0</v>
      </c>
      <c r="F49" s="41">
        <f>IF('入力(太陽光)'!$E$13=F$2,F35*'入力(太陽光)'!$E$15/1000,0)</f>
        <v>0</v>
      </c>
      <c r="G49" s="41">
        <f>IF('入力(太陽光)'!$E$13=G$2,G35*'入力(太陽光)'!$E$15/1000,0)</f>
        <v>0</v>
      </c>
      <c r="H49" s="41">
        <f>IF('入力(太陽光)'!$E$13=H$2,H35*'入力(太陽光)'!$E$15/1000,0)</f>
        <v>0</v>
      </c>
      <c r="I49" s="41">
        <f>IF('入力(太陽光)'!$E$13=I$2,I35*'入力(太陽光)'!$E$15/1000,0)</f>
        <v>0</v>
      </c>
      <c r="J49" s="42">
        <f>IF('入力(太陽光)'!$E$13=J$2,J35*'入力(太陽光)'!$E$15/1000,0)</f>
        <v>0</v>
      </c>
      <c r="K49" s="43">
        <f t="shared" si="1"/>
        <v>0</v>
      </c>
      <c r="L49" s="44">
        <f t="shared" si="2"/>
        <v>0</v>
      </c>
      <c r="N49" s="39">
        <f t="shared" si="3"/>
        <v>0</v>
      </c>
      <c r="Q49" s="10" t="s">
        <v>22</v>
      </c>
      <c r="R49" s="41">
        <f>IF('入力(太陽光)'!$E$13=B$2,B35*'入力(太陽光)'!$P$23/1000,0)</f>
        <v>0</v>
      </c>
      <c r="S49" s="41">
        <f>IF('入力(太陽光)'!$E$13=C$2,C35*'入力(太陽光)'!$P$23/1000,0)</f>
        <v>0</v>
      </c>
      <c r="T49" s="41">
        <f>IF('入力(太陽光)'!$E$13=D$2,D35*'入力(太陽光)'!$P$23/1000,0)</f>
        <v>0</v>
      </c>
      <c r="U49" s="41">
        <f>IF('入力(太陽光)'!$E$13=E$2,E35*'入力(太陽光)'!$P$23/1000,0)</f>
        <v>0</v>
      </c>
      <c r="V49" s="41">
        <f>IF('入力(太陽光)'!$E$13=F$2,F35*'入力(太陽光)'!$P$23/1000,0)</f>
        <v>0</v>
      </c>
      <c r="W49" s="41">
        <f>IF('入力(太陽光)'!$E$13=G$2,G35*'入力(太陽光)'!$P$23/1000,0)</f>
        <v>0</v>
      </c>
      <c r="X49" s="41">
        <f>IF('入力(太陽光)'!$E$13=H$2,H35*'入力(太陽光)'!$P$23/1000,0)</f>
        <v>0</v>
      </c>
      <c r="Y49" s="41">
        <f>IF('入力(太陽光)'!$E$13=I$2,I35*'入力(太陽光)'!$P$23/1000,0)</f>
        <v>0</v>
      </c>
      <c r="Z49" s="42">
        <f>IF('入力(太陽光)'!$E$13=J$2,J35*'入力(太陽光)'!$P$23/1000,0)</f>
        <v>0</v>
      </c>
      <c r="AA49" s="43">
        <f>SUM(R49:Z49)</f>
        <v>0</v>
      </c>
      <c r="AB49" s="44">
        <f t="shared" si="5"/>
        <v>0</v>
      </c>
      <c r="AD49" s="39">
        <f t="shared" si="6"/>
        <v>0</v>
      </c>
    </row>
    <row r="50" spans="1:30" x14ac:dyDescent="0.3">
      <c r="B50" s="10"/>
      <c r="C50" s="10"/>
      <c r="D50" s="10"/>
      <c r="E50" s="10"/>
      <c r="F50" s="10"/>
      <c r="G50" s="10"/>
      <c r="H50" s="10"/>
      <c r="I50" s="10"/>
      <c r="J50" s="10"/>
      <c r="K50" s="67"/>
      <c r="N50" s="1">
        <f t="shared" si="3"/>
        <v>0</v>
      </c>
      <c r="R50" s="10"/>
      <c r="S50" s="10"/>
      <c r="T50" s="10"/>
      <c r="U50" s="10"/>
      <c r="V50" s="10"/>
      <c r="W50" s="10"/>
      <c r="X50" s="10"/>
      <c r="Y50" s="10"/>
      <c r="Z50" s="10"/>
      <c r="AA50" s="67"/>
    </row>
    <row r="51" spans="1:30" x14ac:dyDescent="0.3">
      <c r="A51" s="1" t="s">
        <v>54</v>
      </c>
      <c r="K51" s="2"/>
      <c r="Q51" s="1" t="s">
        <v>54</v>
      </c>
      <c r="AA51" s="2"/>
    </row>
    <row r="52" spans="1:30" x14ac:dyDescent="0.3">
      <c r="A52" s="10" t="s">
        <v>11</v>
      </c>
      <c r="B52" s="13">
        <f>B4*(1+B$19+B$21)</f>
        <v>4720.7847131329991</v>
      </c>
      <c r="C52" s="13">
        <f t="shared" ref="C52:J52" si="7">C4*(1+C$19+C$21)</f>
        <v>11752.545475843615</v>
      </c>
      <c r="D52" s="13">
        <f t="shared" si="7"/>
        <v>40486.953030380457</v>
      </c>
      <c r="E52" s="13">
        <f t="shared" si="7"/>
        <v>18619.598773746435</v>
      </c>
      <c r="F52" s="13">
        <f t="shared" si="7"/>
        <v>4749.5196097428807</v>
      </c>
      <c r="G52" s="13">
        <f t="shared" si="7"/>
        <v>18241.898327586205</v>
      </c>
      <c r="H52" s="13">
        <f t="shared" si="7"/>
        <v>7561.6946184814369</v>
      </c>
      <c r="I52" s="13">
        <f t="shared" si="7"/>
        <v>3770.2959349593493</v>
      </c>
      <c r="J52" s="13">
        <f t="shared" si="7"/>
        <v>12505.627079770011</v>
      </c>
      <c r="K52" s="16"/>
      <c r="L52" s="16"/>
      <c r="Q52" s="10" t="s">
        <v>11</v>
      </c>
      <c r="R52" s="13">
        <f>B52</f>
        <v>4720.7847131329991</v>
      </c>
      <c r="S52" s="13">
        <f t="shared" ref="S52:S63" si="8">C52</f>
        <v>11752.545475843615</v>
      </c>
      <c r="T52" s="13">
        <f t="shared" ref="T52:T63" si="9">D52</f>
        <v>40486.953030380457</v>
      </c>
      <c r="U52" s="13">
        <f t="shared" ref="U52:U63" si="10">E52</f>
        <v>18619.598773746435</v>
      </c>
      <c r="V52" s="13">
        <f t="shared" ref="V52:V63" si="11">F52</f>
        <v>4749.5196097428807</v>
      </c>
      <c r="W52" s="13">
        <f>G52</f>
        <v>18241.898327586205</v>
      </c>
      <c r="X52" s="13">
        <f t="shared" ref="X52:X63" si="12">H52</f>
        <v>7561.6946184814369</v>
      </c>
      <c r="Y52" s="13">
        <f t="shared" ref="Y52:Y63" si="13">I52</f>
        <v>3770.2959349593493</v>
      </c>
      <c r="Z52" s="13">
        <f>J52</f>
        <v>12505.627079770011</v>
      </c>
      <c r="AA52" s="16"/>
      <c r="AB52" s="16"/>
    </row>
    <row r="53" spans="1:30" x14ac:dyDescent="0.3">
      <c r="A53" s="10" t="s">
        <v>12</v>
      </c>
      <c r="B53" s="13">
        <f t="shared" ref="B53:J53" si="14">B5*(1+B$19+B$21)</f>
        <v>4275.5934360098354</v>
      </c>
      <c r="C53" s="13">
        <f t="shared" si="14"/>
        <v>10951.464089192807</v>
      </c>
      <c r="D53" s="13">
        <f t="shared" si="14"/>
        <v>38919.126935101056</v>
      </c>
      <c r="E53" s="13">
        <f t="shared" si="14"/>
        <v>19016.626850387282</v>
      </c>
      <c r="F53" s="13">
        <f t="shared" si="14"/>
        <v>4338.3748594227518</v>
      </c>
      <c r="G53" s="13">
        <f t="shared" si="14"/>
        <v>18480.744786867202</v>
      </c>
      <c r="H53" s="13">
        <f t="shared" si="14"/>
        <v>7472.3282155134548</v>
      </c>
      <c r="I53" s="13">
        <f t="shared" si="14"/>
        <v>3748.3756097560972</v>
      </c>
      <c r="J53" s="13">
        <f t="shared" si="14"/>
        <v>12699.729029243092</v>
      </c>
      <c r="K53" s="16"/>
      <c r="L53" s="16"/>
      <c r="Q53" s="10" t="s">
        <v>12</v>
      </c>
      <c r="R53" s="13">
        <f t="shared" ref="R53:R63" si="15">B53</f>
        <v>4275.5934360098354</v>
      </c>
      <c r="S53" s="13">
        <f t="shared" si="8"/>
        <v>10951.464089192807</v>
      </c>
      <c r="T53" s="13">
        <f t="shared" si="9"/>
        <v>38919.126935101056</v>
      </c>
      <c r="U53" s="13">
        <f t="shared" si="10"/>
        <v>19016.626850387282</v>
      </c>
      <c r="V53" s="13">
        <f t="shared" si="11"/>
        <v>4338.3748594227518</v>
      </c>
      <c r="W53" s="13">
        <f t="shared" ref="W53:W63" si="16">G53</f>
        <v>18480.744786867202</v>
      </c>
      <c r="X53" s="13">
        <f t="shared" si="12"/>
        <v>7472.3282155134548</v>
      </c>
      <c r="Y53" s="13">
        <f t="shared" si="13"/>
        <v>3748.3756097560972</v>
      </c>
      <c r="Z53" s="13">
        <f t="shared" ref="Z53:Z63" si="17">J53</f>
        <v>12699.729029243092</v>
      </c>
      <c r="AA53" s="16"/>
      <c r="AB53" s="16"/>
    </row>
    <row r="54" spans="1:30" x14ac:dyDescent="0.3">
      <c r="A54" s="10" t="s">
        <v>13</v>
      </c>
      <c r="B54" s="13">
        <f t="shared" ref="B54:J54" si="18">B6*(1+B$19+B$21)</f>
        <v>4262.7155050414185</v>
      </c>
      <c r="C54" s="13">
        <f t="shared" si="18"/>
        <v>11786.063525494279</v>
      </c>
      <c r="D54" s="13">
        <f t="shared" si="18"/>
        <v>43221.022811310155</v>
      </c>
      <c r="E54" s="13">
        <f t="shared" si="18"/>
        <v>20533.477707297188</v>
      </c>
      <c r="F54" s="13">
        <f t="shared" si="18"/>
        <v>4872.2493859578444</v>
      </c>
      <c r="G54" s="13">
        <f t="shared" si="18"/>
        <v>20948.824866104183</v>
      </c>
      <c r="H54" s="13">
        <f t="shared" si="18"/>
        <v>8201.5459050379213</v>
      </c>
      <c r="I54" s="13">
        <f t="shared" si="18"/>
        <v>4274.4634146341468</v>
      </c>
      <c r="J54" s="13">
        <f t="shared" si="18"/>
        <v>14442.174584909721</v>
      </c>
      <c r="K54" s="16"/>
      <c r="L54" s="16"/>
      <c r="Q54" s="10" t="s">
        <v>13</v>
      </c>
      <c r="R54" s="13">
        <f t="shared" si="15"/>
        <v>4262.7155050414185</v>
      </c>
      <c r="S54" s="13">
        <f t="shared" si="8"/>
        <v>11786.063525494279</v>
      </c>
      <c r="T54" s="13">
        <f t="shared" si="9"/>
        <v>43221.022811310155</v>
      </c>
      <c r="U54" s="13">
        <f t="shared" si="10"/>
        <v>20533.477707297188</v>
      </c>
      <c r="V54" s="13">
        <f t="shared" si="11"/>
        <v>4872.2493859578444</v>
      </c>
      <c r="W54" s="13">
        <f>G54</f>
        <v>20948.824866104183</v>
      </c>
      <c r="X54" s="13">
        <f t="shared" si="12"/>
        <v>8201.5459050379213</v>
      </c>
      <c r="Y54" s="13">
        <f t="shared" si="13"/>
        <v>4274.4634146341468</v>
      </c>
      <c r="Z54" s="13">
        <f t="shared" si="17"/>
        <v>14442.174584909721</v>
      </c>
      <c r="AA54" s="16"/>
      <c r="AB54" s="16"/>
    </row>
    <row r="55" spans="1:30" x14ac:dyDescent="0.3">
      <c r="A55" s="10" t="s">
        <v>14</v>
      </c>
      <c r="B55" s="13">
        <f t="shared" ref="B55:J55" si="19">B7*(1+B$19+B$21)</f>
        <v>4841.6341000000002</v>
      </c>
      <c r="C55" s="13">
        <f t="shared" si="19"/>
        <v>13973.35064720497</v>
      </c>
      <c r="D55" s="13">
        <f t="shared" si="19"/>
        <v>56496.15352835221</v>
      </c>
      <c r="E55" s="13">
        <f t="shared" si="19"/>
        <v>24972.047999999999</v>
      </c>
      <c r="F55" s="13">
        <f t="shared" si="19"/>
        <v>6038.1822599999996</v>
      </c>
      <c r="G55" s="13">
        <f t="shared" si="19"/>
        <v>27128.976999999999</v>
      </c>
      <c r="H55" s="13">
        <f t="shared" si="19"/>
        <v>10434.08482</v>
      </c>
      <c r="I55" s="13">
        <f t="shared" si="19"/>
        <v>5392.4</v>
      </c>
      <c r="J55" s="13">
        <f t="shared" si="19"/>
        <v>18497.331620489924</v>
      </c>
      <c r="K55" s="16"/>
      <c r="L55" s="16"/>
      <c r="Q55" s="10" t="s">
        <v>14</v>
      </c>
      <c r="R55" s="13">
        <f t="shared" si="15"/>
        <v>4841.6341000000002</v>
      </c>
      <c r="S55" s="13">
        <f t="shared" si="8"/>
        <v>13973.35064720497</v>
      </c>
      <c r="T55" s="13">
        <f t="shared" si="9"/>
        <v>56496.15352835221</v>
      </c>
      <c r="U55" s="13">
        <f t="shared" si="10"/>
        <v>24972.047999999999</v>
      </c>
      <c r="V55" s="13">
        <f t="shared" si="11"/>
        <v>6038.1822599999996</v>
      </c>
      <c r="W55" s="13">
        <f t="shared" si="16"/>
        <v>27128.976999999999</v>
      </c>
      <c r="X55" s="13">
        <f t="shared" si="12"/>
        <v>10434.08482</v>
      </c>
      <c r="Y55" s="13">
        <f t="shared" si="13"/>
        <v>5392.4</v>
      </c>
      <c r="Z55" s="13">
        <f t="shared" si="17"/>
        <v>18497.331620489924</v>
      </c>
      <c r="AA55" s="16"/>
      <c r="AB55" s="16"/>
    </row>
    <row r="56" spans="1:30" x14ac:dyDescent="0.3">
      <c r="A56" s="10" t="s">
        <v>15</v>
      </c>
      <c r="B56" s="13">
        <f t="shared" ref="B56:J56" si="20">B8*(1+B$19+B$21)</f>
        <v>4973.5148800000006</v>
      </c>
      <c r="C56" s="13">
        <f t="shared" si="20"/>
        <v>14282.736000000001</v>
      </c>
      <c r="D56" s="13">
        <f t="shared" si="20"/>
        <v>56490.850010000002</v>
      </c>
      <c r="E56" s="13">
        <f t="shared" si="20"/>
        <v>24972.047999999999</v>
      </c>
      <c r="F56" s="13">
        <f t="shared" si="20"/>
        <v>6038.1822599999996</v>
      </c>
      <c r="G56" s="13">
        <f t="shared" si="20"/>
        <v>27128.976999999999</v>
      </c>
      <c r="H56" s="13">
        <f t="shared" si="20"/>
        <v>10434.08482</v>
      </c>
      <c r="I56" s="13">
        <f t="shared" si="20"/>
        <v>5392.4</v>
      </c>
      <c r="J56" s="13">
        <f t="shared" si="20"/>
        <v>18495.161956</v>
      </c>
      <c r="K56" s="16"/>
      <c r="L56" s="16"/>
      <c r="Q56" s="10" t="s">
        <v>15</v>
      </c>
      <c r="R56" s="13">
        <f t="shared" si="15"/>
        <v>4973.5148800000006</v>
      </c>
      <c r="S56" s="13">
        <f t="shared" si="8"/>
        <v>14282.736000000001</v>
      </c>
      <c r="T56" s="13">
        <f t="shared" si="9"/>
        <v>56490.850010000002</v>
      </c>
      <c r="U56" s="13">
        <f t="shared" si="10"/>
        <v>24972.047999999999</v>
      </c>
      <c r="V56" s="13">
        <f t="shared" si="11"/>
        <v>6038.1822599999996</v>
      </c>
      <c r="W56" s="13">
        <f t="shared" si="16"/>
        <v>27128.976999999999</v>
      </c>
      <c r="X56" s="13">
        <f t="shared" si="12"/>
        <v>10434.08482</v>
      </c>
      <c r="Y56" s="13">
        <f t="shared" si="13"/>
        <v>5392.4</v>
      </c>
      <c r="Z56" s="13">
        <f t="shared" si="17"/>
        <v>18495.161956</v>
      </c>
      <c r="AA56" s="16"/>
      <c r="AB56" s="16"/>
    </row>
    <row r="57" spans="1:30" x14ac:dyDescent="0.3">
      <c r="A57" s="10" t="s">
        <v>16</v>
      </c>
      <c r="B57" s="13">
        <f t="shared" ref="B57:J57" si="21">B9*(1+B$19+B$21)</f>
        <v>4649.5782099999997</v>
      </c>
      <c r="C57" s="13">
        <f t="shared" si="21"/>
        <v>12857.789124223604</v>
      </c>
      <c r="D57" s="13">
        <f t="shared" si="21"/>
        <v>47868.920224817244</v>
      </c>
      <c r="E57" s="13">
        <f t="shared" si="21"/>
        <v>23577.359628210354</v>
      </c>
      <c r="F57" s="13">
        <f t="shared" si="21"/>
        <v>5350.8955131962039</v>
      </c>
      <c r="G57" s="13">
        <f t="shared" si="21"/>
        <v>22730.221374908288</v>
      </c>
      <c r="H57" s="13">
        <f t="shared" si="21"/>
        <v>9323.6920647549505</v>
      </c>
      <c r="I57" s="13">
        <f t="shared" si="21"/>
        <v>4734.7902439024392</v>
      </c>
      <c r="J57" s="13">
        <f t="shared" si="21"/>
        <v>15944.033988223518</v>
      </c>
      <c r="K57" s="16"/>
      <c r="L57" s="16"/>
      <c r="Q57" s="10" t="s">
        <v>16</v>
      </c>
      <c r="R57" s="13">
        <f t="shared" si="15"/>
        <v>4649.5782099999997</v>
      </c>
      <c r="S57" s="13">
        <f t="shared" si="8"/>
        <v>12857.789124223604</v>
      </c>
      <c r="T57" s="13">
        <f t="shared" si="9"/>
        <v>47868.920224817244</v>
      </c>
      <c r="U57" s="13">
        <f t="shared" si="10"/>
        <v>23577.359628210354</v>
      </c>
      <c r="V57" s="13">
        <f t="shared" si="11"/>
        <v>5350.8955131962039</v>
      </c>
      <c r="W57" s="13">
        <f t="shared" si="16"/>
        <v>22730.221374908288</v>
      </c>
      <c r="X57" s="13">
        <f t="shared" si="12"/>
        <v>9323.6920647549505</v>
      </c>
      <c r="Y57" s="13">
        <f t="shared" si="13"/>
        <v>4734.7902439024392</v>
      </c>
      <c r="Z57" s="13">
        <f t="shared" si="17"/>
        <v>15944.033988223518</v>
      </c>
      <c r="AA57" s="16"/>
      <c r="AB57" s="16"/>
    </row>
    <row r="58" spans="1:30" x14ac:dyDescent="0.3">
      <c r="A58" s="10" t="s">
        <v>17</v>
      </c>
      <c r="B58" s="13">
        <f t="shared" ref="B58:J58" si="22">B10*(1+B$19+B$21)</f>
        <v>4756.409643662455</v>
      </c>
      <c r="C58" s="13">
        <f t="shared" si="22"/>
        <v>11713.441084584512</v>
      </c>
      <c r="D58" s="13">
        <f t="shared" si="22"/>
        <v>39838.86308774077</v>
      </c>
      <c r="E58" s="13">
        <f t="shared" si="22"/>
        <v>19932.845488789237</v>
      </c>
      <c r="F58" s="13">
        <f t="shared" si="22"/>
        <v>4522.4695237451979</v>
      </c>
      <c r="G58" s="13">
        <f t="shared" si="22"/>
        <v>18809.158668378575</v>
      </c>
      <c r="H58" s="13">
        <f t="shared" si="22"/>
        <v>7806.3883408937745</v>
      </c>
      <c r="I58" s="13">
        <f t="shared" si="22"/>
        <v>3901.8178861788615</v>
      </c>
      <c r="J58" s="13">
        <f t="shared" si="22"/>
        <v>13588.654183718558</v>
      </c>
      <c r="K58" s="16"/>
      <c r="L58" s="16"/>
      <c r="Q58" s="10" t="s">
        <v>17</v>
      </c>
      <c r="R58" s="13">
        <f t="shared" si="15"/>
        <v>4756.409643662455</v>
      </c>
      <c r="S58" s="13">
        <f t="shared" si="8"/>
        <v>11713.441084584512</v>
      </c>
      <c r="T58" s="13">
        <f t="shared" si="9"/>
        <v>39838.86308774077</v>
      </c>
      <c r="U58" s="13">
        <f t="shared" si="10"/>
        <v>19932.845488789237</v>
      </c>
      <c r="V58" s="13">
        <f t="shared" si="11"/>
        <v>4522.4695237451979</v>
      </c>
      <c r="W58" s="13">
        <f t="shared" si="16"/>
        <v>18809.158668378575</v>
      </c>
      <c r="X58" s="13">
        <f t="shared" si="12"/>
        <v>7806.3883408937745</v>
      </c>
      <c r="Y58" s="13">
        <f t="shared" si="13"/>
        <v>3901.8178861788615</v>
      </c>
      <c r="Z58" s="13">
        <f t="shared" si="17"/>
        <v>13588.654183718558</v>
      </c>
      <c r="AA58" s="16"/>
      <c r="AB58" s="16"/>
    </row>
    <row r="59" spans="1:30" x14ac:dyDescent="0.3">
      <c r="A59" s="10" t="s">
        <v>18</v>
      </c>
      <c r="B59" s="13">
        <f t="shared" ref="B59:J59" si="23">B11*(1+B$19+B$21)</f>
        <v>5453.6232333825119</v>
      </c>
      <c r="C59" s="13">
        <f t="shared" si="23"/>
        <v>12961.429799910809</v>
      </c>
      <c r="D59" s="13">
        <f t="shared" si="23"/>
        <v>42851.367582161329</v>
      </c>
      <c r="E59" s="13">
        <f t="shared" si="23"/>
        <v>19698.700725642069</v>
      </c>
      <c r="F59" s="13">
        <f t="shared" si="23"/>
        <v>4952.0237404975715</v>
      </c>
      <c r="G59" s="13">
        <f t="shared" si="23"/>
        <v>19256.995779530447</v>
      </c>
      <c r="H59" s="13">
        <f t="shared" si="23"/>
        <v>8442.3893742611617</v>
      </c>
      <c r="I59" s="13">
        <f t="shared" si="23"/>
        <v>4000.459349593496</v>
      </c>
      <c r="J59" s="13">
        <f t="shared" si="23"/>
        <v>13877.323387900697</v>
      </c>
      <c r="K59" s="16"/>
      <c r="L59" s="16"/>
      <c r="Q59" s="10" t="s">
        <v>18</v>
      </c>
      <c r="R59" s="13">
        <f t="shared" si="15"/>
        <v>5453.6232333825119</v>
      </c>
      <c r="S59" s="13">
        <f t="shared" si="8"/>
        <v>12961.429799910809</v>
      </c>
      <c r="T59" s="13">
        <f t="shared" si="9"/>
        <v>42851.367582161329</v>
      </c>
      <c r="U59" s="13">
        <f t="shared" si="10"/>
        <v>19698.700725642069</v>
      </c>
      <c r="V59" s="13">
        <f t="shared" si="11"/>
        <v>4952.0237404975715</v>
      </c>
      <c r="W59" s="13">
        <f t="shared" si="16"/>
        <v>19256.995779530447</v>
      </c>
      <c r="X59" s="13">
        <f t="shared" si="12"/>
        <v>8442.3893742611617</v>
      </c>
      <c r="Y59" s="13">
        <f t="shared" si="13"/>
        <v>4000.459349593496</v>
      </c>
      <c r="Z59" s="13">
        <f t="shared" si="17"/>
        <v>13877.323387900697</v>
      </c>
      <c r="AA59" s="16"/>
      <c r="AB59" s="16"/>
    </row>
    <row r="60" spans="1:30" x14ac:dyDescent="0.3">
      <c r="A60" s="10" t="s">
        <v>19</v>
      </c>
      <c r="B60" s="13">
        <f t="shared" ref="B60:J60" si="24">B12*(1+B$19+B$21)</f>
        <v>5778.0989519886325</v>
      </c>
      <c r="C60" s="13">
        <f t="shared" si="24"/>
        <v>14374.774226847036</v>
      </c>
      <c r="D60" s="13">
        <f t="shared" si="24"/>
        <v>46932.000672716364</v>
      </c>
      <c r="E60" s="13">
        <f t="shared" si="24"/>
        <v>21459.876552792499</v>
      </c>
      <c r="F60" s="13">
        <f t="shared" si="24"/>
        <v>5590.2185768153822</v>
      </c>
      <c r="G60" s="13">
        <f t="shared" si="24"/>
        <v>23148.202678650036</v>
      </c>
      <c r="H60" s="13">
        <f t="shared" si="24"/>
        <v>10253.426887469484</v>
      </c>
      <c r="I60" s="13">
        <f t="shared" si="24"/>
        <v>4964.953658536585</v>
      </c>
      <c r="J60" s="13">
        <f t="shared" si="24"/>
        <v>17457.419935189759</v>
      </c>
      <c r="K60" s="16"/>
      <c r="L60" s="16"/>
      <c r="Q60" s="10" t="s">
        <v>19</v>
      </c>
      <c r="R60" s="13">
        <f t="shared" si="15"/>
        <v>5778.0989519886325</v>
      </c>
      <c r="S60" s="13">
        <f t="shared" si="8"/>
        <v>14374.774226847036</v>
      </c>
      <c r="T60" s="13">
        <f t="shared" si="9"/>
        <v>46932.000672716364</v>
      </c>
      <c r="U60" s="13">
        <f t="shared" si="10"/>
        <v>21459.876552792499</v>
      </c>
      <c r="V60" s="13">
        <f t="shared" si="11"/>
        <v>5590.2185768153822</v>
      </c>
      <c r="W60" s="13">
        <f t="shared" si="16"/>
        <v>23148.202678650036</v>
      </c>
      <c r="X60" s="13">
        <f t="shared" si="12"/>
        <v>10253.426887469484</v>
      </c>
      <c r="Y60" s="13">
        <f t="shared" si="13"/>
        <v>4964.953658536585</v>
      </c>
      <c r="Z60" s="13">
        <f t="shared" si="17"/>
        <v>17457.419935189759</v>
      </c>
      <c r="AA60" s="16"/>
      <c r="AB60" s="16"/>
    </row>
    <row r="61" spans="1:30" x14ac:dyDescent="0.3">
      <c r="A61" s="10" t="s">
        <v>20</v>
      </c>
      <c r="B61" s="13">
        <f t="shared" ref="B61:J61" si="25">B13*(1+B$19+B$21)</f>
        <v>5971.6289800000004</v>
      </c>
      <c r="C61" s="13">
        <f t="shared" si="25"/>
        <v>15031.728000000001</v>
      </c>
      <c r="D61" s="13">
        <f t="shared" si="25"/>
        <v>50600.232176203797</v>
      </c>
      <c r="E61" s="13">
        <f t="shared" si="25"/>
        <v>23261.773208316346</v>
      </c>
      <c r="F61" s="13">
        <f t="shared" si="25"/>
        <v>6001.3633271355111</v>
      </c>
      <c r="G61" s="13">
        <f t="shared" si="25"/>
        <v>24193.155938004398</v>
      </c>
      <c r="H61" s="13">
        <f t="shared" si="25"/>
        <v>10364.17232788219</v>
      </c>
      <c r="I61" s="13">
        <f t="shared" si="25"/>
        <v>4964.953658536585</v>
      </c>
      <c r="J61" s="13">
        <f t="shared" si="25"/>
        <v>17672.531504435789</v>
      </c>
      <c r="K61" s="16"/>
      <c r="L61" s="16"/>
      <c r="Q61" s="10" t="s">
        <v>20</v>
      </c>
      <c r="R61" s="13">
        <f t="shared" si="15"/>
        <v>5971.6289800000004</v>
      </c>
      <c r="S61" s="13">
        <f t="shared" si="8"/>
        <v>15031.728000000001</v>
      </c>
      <c r="T61" s="13">
        <f t="shared" si="9"/>
        <v>50600.232176203797</v>
      </c>
      <c r="U61" s="13">
        <f t="shared" si="10"/>
        <v>23261.773208316346</v>
      </c>
      <c r="V61" s="13">
        <f t="shared" si="11"/>
        <v>6001.3633271355111</v>
      </c>
      <c r="W61" s="13">
        <f t="shared" si="16"/>
        <v>24193.155938004398</v>
      </c>
      <c r="X61" s="13">
        <f t="shared" si="12"/>
        <v>10364.17232788219</v>
      </c>
      <c r="Y61" s="13">
        <f t="shared" si="13"/>
        <v>4964.953658536585</v>
      </c>
      <c r="Z61" s="13">
        <f t="shared" si="17"/>
        <v>17672.531504435789</v>
      </c>
      <c r="AA61" s="16"/>
      <c r="AB61" s="16"/>
    </row>
    <row r="62" spans="1:30" x14ac:dyDescent="0.3">
      <c r="A62" s="10" t="s">
        <v>21</v>
      </c>
      <c r="B62" s="13">
        <f t="shared" ref="B62:J62" si="26">B14*(1+B$19+B$21)</f>
        <v>5923.7278909772858</v>
      </c>
      <c r="C62" s="13">
        <f t="shared" si="26"/>
        <v>14865.255020068382</v>
      </c>
      <c r="D62" s="13">
        <f t="shared" si="26"/>
        <v>50600.232176203797</v>
      </c>
      <c r="E62" s="13">
        <f t="shared" si="26"/>
        <v>23261.773208316346</v>
      </c>
      <c r="F62" s="13">
        <f t="shared" si="26"/>
        <v>6001.3633271355111</v>
      </c>
      <c r="G62" s="13">
        <f t="shared" si="26"/>
        <v>24193.155938004398</v>
      </c>
      <c r="H62" s="13">
        <f t="shared" si="26"/>
        <v>10364.17232788219</v>
      </c>
      <c r="I62" s="13">
        <f t="shared" si="26"/>
        <v>4964.953658536585</v>
      </c>
      <c r="J62" s="13">
        <f t="shared" si="26"/>
        <v>17668.150236443722</v>
      </c>
      <c r="K62" s="16"/>
      <c r="L62" s="16"/>
      <c r="Q62" s="10" t="s">
        <v>21</v>
      </c>
      <c r="R62" s="13">
        <f t="shared" si="15"/>
        <v>5923.7278909772858</v>
      </c>
      <c r="S62" s="13">
        <f t="shared" si="8"/>
        <v>14865.255020068382</v>
      </c>
      <c r="T62" s="13">
        <f t="shared" si="9"/>
        <v>50600.232176203797</v>
      </c>
      <c r="U62" s="13">
        <f t="shared" si="10"/>
        <v>23261.773208316346</v>
      </c>
      <c r="V62" s="13">
        <f t="shared" si="11"/>
        <v>6001.3633271355111</v>
      </c>
      <c r="W62" s="13">
        <f t="shared" si="16"/>
        <v>24193.155938004398</v>
      </c>
      <c r="X62" s="13">
        <f t="shared" si="12"/>
        <v>10364.17232788219</v>
      </c>
      <c r="Y62" s="13">
        <f t="shared" si="13"/>
        <v>4964.953658536585</v>
      </c>
      <c r="Z62" s="13">
        <f t="shared" si="17"/>
        <v>17668.150236443722</v>
      </c>
      <c r="AA62" s="16"/>
      <c r="AB62" s="16"/>
    </row>
    <row r="63" spans="1:30" x14ac:dyDescent="0.3">
      <c r="A63" s="10" t="s">
        <v>22</v>
      </c>
      <c r="B63" s="13">
        <f t="shared" ref="B63:J63" si="27">B15*(1+B$19+B$21)</f>
        <v>5454.706423837798</v>
      </c>
      <c r="C63" s="13">
        <f t="shared" si="27"/>
        <v>13818.374602646056</v>
      </c>
      <c r="D63" s="13">
        <f t="shared" si="27"/>
        <v>46286.138207784614</v>
      </c>
      <c r="E63" s="13">
        <f t="shared" si="27"/>
        <v>21195.191168365269</v>
      </c>
      <c r="F63" s="13">
        <f t="shared" si="27"/>
        <v>5467.4888006004185</v>
      </c>
      <c r="G63" s="13">
        <f t="shared" si="27"/>
        <v>21187.671325385178</v>
      </c>
      <c r="H63" s="13">
        <f t="shared" si="27"/>
        <v>9109.5977229506989</v>
      </c>
      <c r="I63" s="13">
        <f t="shared" si="27"/>
        <v>4351.1845528455278</v>
      </c>
      <c r="J63" s="13">
        <f t="shared" si="27"/>
        <v>14952.870635625786</v>
      </c>
      <c r="K63" s="16"/>
      <c r="L63" s="16"/>
      <c r="Q63" s="10" t="s">
        <v>22</v>
      </c>
      <c r="R63" s="13">
        <f t="shared" si="15"/>
        <v>5454.706423837798</v>
      </c>
      <c r="S63" s="13">
        <f t="shared" si="8"/>
        <v>13818.374602646056</v>
      </c>
      <c r="T63" s="13">
        <f t="shared" si="9"/>
        <v>46286.138207784614</v>
      </c>
      <c r="U63" s="13">
        <f t="shared" si="10"/>
        <v>21195.191168365269</v>
      </c>
      <c r="V63" s="13">
        <f t="shared" si="11"/>
        <v>5467.4888006004185</v>
      </c>
      <c r="W63" s="13">
        <f t="shared" si="16"/>
        <v>21187.671325385178</v>
      </c>
      <c r="X63" s="13">
        <f t="shared" si="12"/>
        <v>9109.5977229506989</v>
      </c>
      <c r="Y63" s="13">
        <f t="shared" si="13"/>
        <v>4351.1845528455278</v>
      </c>
      <c r="Z63" s="13">
        <f t="shared" si="17"/>
        <v>14952.870635625786</v>
      </c>
      <c r="AA63" s="16"/>
      <c r="AB63" s="16"/>
    </row>
    <row r="64" spans="1:30" x14ac:dyDescent="0.3">
      <c r="L64" s="16"/>
      <c r="AB64" s="16"/>
    </row>
    <row r="65" spans="1:31" x14ac:dyDescent="0.3">
      <c r="A65" s="1" t="s">
        <v>55</v>
      </c>
      <c r="K65" s="28" t="s">
        <v>50</v>
      </c>
      <c r="Q65" s="1" t="s">
        <v>55</v>
      </c>
      <c r="AA65" s="28" t="s">
        <v>37</v>
      </c>
    </row>
    <row r="66" spans="1:31" x14ac:dyDescent="0.3">
      <c r="A66" s="10" t="s">
        <v>11</v>
      </c>
      <c r="B66" s="13">
        <f>B52-B38</f>
        <v>4720.7847131329991</v>
      </c>
      <c r="C66" s="13">
        <f t="shared" ref="C66:J66" si="28">C52-C38</f>
        <v>11752.545475843615</v>
      </c>
      <c r="D66" s="13">
        <f t="shared" si="28"/>
        <v>40486.953030380457</v>
      </c>
      <c r="E66" s="13">
        <f t="shared" si="28"/>
        <v>18619.598773746435</v>
      </c>
      <c r="F66" s="13">
        <f t="shared" si="28"/>
        <v>4749.5196097428807</v>
      </c>
      <c r="G66" s="13">
        <f t="shared" si="28"/>
        <v>18241.898327586205</v>
      </c>
      <c r="H66" s="13">
        <f t="shared" si="28"/>
        <v>7561.6946184814369</v>
      </c>
      <c r="I66" s="13">
        <f t="shared" si="28"/>
        <v>3770.2959349593493</v>
      </c>
      <c r="J66" s="30">
        <f t="shared" si="28"/>
        <v>12505.627079770011</v>
      </c>
      <c r="K66" s="29">
        <f>SUM($B66:$J66)</f>
        <v>122408.91756364341</v>
      </c>
      <c r="L66" s="16"/>
      <c r="Q66" s="10" t="s">
        <v>11</v>
      </c>
      <c r="R66" s="13">
        <f>R52-R38</f>
        <v>4720.7847131329991</v>
      </c>
      <c r="S66" s="13">
        <f t="shared" ref="S66:Z66" si="29">S52-S38</f>
        <v>11752.545475843615</v>
      </c>
      <c r="T66" s="13">
        <f t="shared" si="29"/>
        <v>40486.953030380457</v>
      </c>
      <c r="U66" s="13">
        <f t="shared" si="29"/>
        <v>18619.598773746435</v>
      </c>
      <c r="V66" s="13">
        <f t="shared" si="29"/>
        <v>4749.5196097428807</v>
      </c>
      <c r="W66" s="13">
        <f t="shared" si="29"/>
        <v>18241.898327586205</v>
      </c>
      <c r="X66" s="13">
        <f t="shared" si="29"/>
        <v>7561.6946184814369</v>
      </c>
      <c r="Y66" s="13">
        <f t="shared" si="29"/>
        <v>3770.2959349593493</v>
      </c>
      <c r="Z66" s="30">
        <f t="shared" si="29"/>
        <v>12505.627079770011</v>
      </c>
      <c r="AA66" s="29">
        <f>SUM($R66:$Z66)</f>
        <v>122408.91756364341</v>
      </c>
      <c r="AB66" s="16"/>
    </row>
    <row r="67" spans="1:31" x14ac:dyDescent="0.3">
      <c r="A67" s="10" t="s">
        <v>12</v>
      </c>
      <c r="B67" s="13">
        <f>B53-B39</f>
        <v>4275.5934360098354</v>
      </c>
      <c r="C67" s="13">
        <f t="shared" ref="C67:J67" si="30">C53-C39</f>
        <v>10951.464089192807</v>
      </c>
      <c r="D67" s="13">
        <f t="shared" si="30"/>
        <v>38919.126935101056</v>
      </c>
      <c r="E67" s="13">
        <f t="shared" si="30"/>
        <v>19016.626850387282</v>
      </c>
      <c r="F67" s="13">
        <f t="shared" si="30"/>
        <v>4338.3748594227518</v>
      </c>
      <c r="G67" s="13">
        <f t="shared" si="30"/>
        <v>18480.744786867202</v>
      </c>
      <c r="H67" s="13">
        <f t="shared" si="30"/>
        <v>7472.3282155134548</v>
      </c>
      <c r="I67" s="13">
        <f t="shared" si="30"/>
        <v>3748.3756097560972</v>
      </c>
      <c r="J67" s="30">
        <f t="shared" si="30"/>
        <v>12699.729029243092</v>
      </c>
      <c r="K67" s="29">
        <f t="shared" ref="K67:K77" si="31">SUM($B67:$J67)</f>
        <v>119902.36381149359</v>
      </c>
      <c r="L67" s="16"/>
      <c r="Q67" s="10" t="s">
        <v>12</v>
      </c>
      <c r="R67" s="13">
        <f>R53-R39</f>
        <v>4275.5934360098354</v>
      </c>
      <c r="S67" s="13">
        <f t="shared" ref="S67:Z67" si="32">S53-S39</f>
        <v>10951.464089192807</v>
      </c>
      <c r="T67" s="13">
        <f t="shared" si="32"/>
        <v>38919.126935101056</v>
      </c>
      <c r="U67" s="13">
        <f t="shared" si="32"/>
        <v>19016.626850387282</v>
      </c>
      <c r="V67" s="13">
        <f t="shared" si="32"/>
        <v>4338.3748594227518</v>
      </c>
      <c r="W67" s="13">
        <f t="shared" si="32"/>
        <v>18480.744786867202</v>
      </c>
      <c r="X67" s="13">
        <f t="shared" si="32"/>
        <v>7472.3282155134548</v>
      </c>
      <c r="Y67" s="13">
        <f t="shared" si="32"/>
        <v>3748.3756097560972</v>
      </c>
      <c r="Z67" s="30">
        <f t="shared" si="32"/>
        <v>12699.729029243092</v>
      </c>
      <c r="AA67" s="29">
        <f t="shared" ref="AA67:AA76" si="33">SUM($R67:$Z67)</f>
        <v>119902.36381149359</v>
      </c>
      <c r="AB67" s="16"/>
    </row>
    <row r="68" spans="1:31" x14ac:dyDescent="0.3">
      <c r="A68" s="10" t="s">
        <v>13</v>
      </c>
      <c r="B68" s="13">
        <f t="shared" ref="B68:J68" si="34">B54-B40</f>
        <v>4262.7155050414185</v>
      </c>
      <c r="C68" s="13">
        <f t="shared" si="34"/>
        <v>11786.063525494279</v>
      </c>
      <c r="D68" s="13">
        <f t="shared" si="34"/>
        <v>43221.022811310155</v>
      </c>
      <c r="E68" s="13">
        <f t="shared" si="34"/>
        <v>20533.477707297188</v>
      </c>
      <c r="F68" s="13">
        <f t="shared" si="34"/>
        <v>4872.2493859578444</v>
      </c>
      <c r="G68" s="13">
        <f t="shared" si="34"/>
        <v>20948.824866104183</v>
      </c>
      <c r="H68" s="13">
        <f t="shared" si="34"/>
        <v>8201.5459050379213</v>
      </c>
      <c r="I68" s="13">
        <f t="shared" si="34"/>
        <v>4274.4634146341468</v>
      </c>
      <c r="J68" s="30">
        <f t="shared" si="34"/>
        <v>14442.174584909721</v>
      </c>
      <c r="K68" s="29">
        <f t="shared" si="31"/>
        <v>132542.53770578685</v>
      </c>
      <c r="L68" s="16"/>
      <c r="Q68" s="10" t="s">
        <v>13</v>
      </c>
      <c r="R68" s="13">
        <f t="shared" ref="R68:Z68" si="35">R54-R40</f>
        <v>4262.7155050414185</v>
      </c>
      <c r="S68" s="13">
        <f t="shared" si="35"/>
        <v>11786.063525494279</v>
      </c>
      <c r="T68" s="13">
        <f t="shared" si="35"/>
        <v>43221.022811310155</v>
      </c>
      <c r="U68" s="13">
        <f t="shared" si="35"/>
        <v>20533.477707297188</v>
      </c>
      <c r="V68" s="13">
        <f>V54-V40</f>
        <v>4872.2493859578444</v>
      </c>
      <c r="W68" s="13">
        <f>W54-W40</f>
        <v>20948.824866104183</v>
      </c>
      <c r="X68" s="13">
        <f>X54-X40</f>
        <v>8201.5459050379213</v>
      </c>
      <c r="Y68" s="13">
        <f t="shared" si="35"/>
        <v>4274.4634146341468</v>
      </c>
      <c r="Z68" s="30">
        <f t="shared" si="35"/>
        <v>14442.174584909721</v>
      </c>
      <c r="AA68" s="29">
        <f t="shared" si="33"/>
        <v>132542.53770578685</v>
      </c>
      <c r="AB68" s="16"/>
    </row>
    <row r="69" spans="1:31" x14ac:dyDescent="0.3">
      <c r="A69" s="10" t="s">
        <v>14</v>
      </c>
      <c r="B69" s="13">
        <f t="shared" ref="B69:I69" si="36">B55-B41</f>
        <v>4841.6341000000002</v>
      </c>
      <c r="C69" s="13">
        <f t="shared" si="36"/>
        <v>13973.35064720497</v>
      </c>
      <c r="D69" s="13">
        <f t="shared" si="36"/>
        <v>56496.15352835221</v>
      </c>
      <c r="E69" s="13">
        <f t="shared" si="36"/>
        <v>24972.047999999999</v>
      </c>
      <c r="F69" s="13">
        <f t="shared" si="36"/>
        <v>6038.1822599999996</v>
      </c>
      <c r="G69" s="13">
        <f t="shared" si="36"/>
        <v>27128.976999999999</v>
      </c>
      <c r="H69" s="13">
        <f t="shared" si="36"/>
        <v>10434.08482</v>
      </c>
      <c r="I69" s="13">
        <f t="shared" si="36"/>
        <v>5392.4</v>
      </c>
      <c r="J69" s="30">
        <f>J55-J41</f>
        <v>18497.331620489924</v>
      </c>
      <c r="K69" s="29">
        <f t="shared" si="31"/>
        <v>167774.16197604709</v>
      </c>
      <c r="L69" s="16"/>
      <c r="Q69" s="10" t="s">
        <v>14</v>
      </c>
      <c r="R69" s="13">
        <f t="shared" ref="R69:Z69" si="37">R55-R41</f>
        <v>4841.6341000000002</v>
      </c>
      <c r="S69" s="13">
        <f t="shared" si="37"/>
        <v>13973.35064720497</v>
      </c>
      <c r="T69" s="13">
        <f t="shared" si="37"/>
        <v>56496.15352835221</v>
      </c>
      <c r="U69" s="13">
        <f t="shared" si="37"/>
        <v>24972.047999999999</v>
      </c>
      <c r="V69" s="13">
        <f t="shared" si="37"/>
        <v>6038.1822599999996</v>
      </c>
      <c r="W69" s="13">
        <f t="shared" si="37"/>
        <v>27128.976999999999</v>
      </c>
      <c r="X69" s="13">
        <f t="shared" si="37"/>
        <v>10434.08482</v>
      </c>
      <c r="Y69" s="13">
        <f t="shared" si="37"/>
        <v>5392.4</v>
      </c>
      <c r="Z69" s="30">
        <f t="shared" si="37"/>
        <v>18497.331620489924</v>
      </c>
      <c r="AA69" s="29">
        <f t="shared" si="33"/>
        <v>167774.16197604709</v>
      </c>
      <c r="AB69" s="16"/>
    </row>
    <row r="70" spans="1:31" x14ac:dyDescent="0.3">
      <c r="A70" s="10" t="s">
        <v>15</v>
      </c>
      <c r="B70" s="13">
        <f t="shared" ref="B70:J70" si="38">B56-B42</f>
        <v>4973.5148800000006</v>
      </c>
      <c r="C70" s="13">
        <f t="shared" si="38"/>
        <v>14282.736000000001</v>
      </c>
      <c r="D70" s="13">
        <f t="shared" si="38"/>
        <v>56490.850010000002</v>
      </c>
      <c r="E70" s="13">
        <f t="shared" si="38"/>
        <v>24972.047999999999</v>
      </c>
      <c r="F70" s="13">
        <f t="shared" si="38"/>
        <v>6038.1822599999996</v>
      </c>
      <c r="G70" s="13">
        <f t="shared" si="38"/>
        <v>27128.976999999999</v>
      </c>
      <c r="H70" s="13">
        <f t="shared" si="38"/>
        <v>10434.08482</v>
      </c>
      <c r="I70" s="13">
        <f t="shared" si="38"/>
        <v>5392.4</v>
      </c>
      <c r="J70" s="30">
        <f t="shared" si="38"/>
        <v>18495.161956</v>
      </c>
      <c r="K70" s="29">
        <f t="shared" si="31"/>
        <v>168207.95492599998</v>
      </c>
      <c r="L70" s="16"/>
      <c r="Q70" s="10" t="s">
        <v>15</v>
      </c>
      <c r="R70" s="13">
        <f t="shared" ref="R70:Z70" si="39">R56-R42</f>
        <v>4973.5148800000006</v>
      </c>
      <c r="S70" s="13">
        <f t="shared" si="39"/>
        <v>14282.736000000001</v>
      </c>
      <c r="T70" s="13">
        <f t="shared" si="39"/>
        <v>56490.850010000002</v>
      </c>
      <c r="U70" s="13">
        <f t="shared" si="39"/>
        <v>24972.047999999999</v>
      </c>
      <c r="V70" s="13">
        <f t="shared" si="39"/>
        <v>6038.1822599999996</v>
      </c>
      <c r="W70" s="13">
        <f>W56-W42</f>
        <v>27128.976999999999</v>
      </c>
      <c r="X70" s="13">
        <f t="shared" si="39"/>
        <v>10434.08482</v>
      </c>
      <c r="Y70" s="13">
        <f t="shared" si="39"/>
        <v>5392.4</v>
      </c>
      <c r="Z70" s="30">
        <f t="shared" si="39"/>
        <v>18495.161956</v>
      </c>
      <c r="AA70" s="29">
        <f t="shared" si="33"/>
        <v>168207.95492599998</v>
      </c>
      <c r="AB70" s="16"/>
    </row>
    <row r="71" spans="1:31" x14ac:dyDescent="0.3">
      <c r="A71" s="10" t="s">
        <v>16</v>
      </c>
      <c r="B71" s="13">
        <f t="shared" ref="B71:J71" si="40">B57-B43</f>
        <v>4649.5782099999997</v>
      </c>
      <c r="C71" s="13">
        <f t="shared" si="40"/>
        <v>12857.789124223604</v>
      </c>
      <c r="D71" s="13">
        <f t="shared" si="40"/>
        <v>47868.920224817244</v>
      </c>
      <c r="E71" s="13">
        <f t="shared" si="40"/>
        <v>23577.359628210354</v>
      </c>
      <c r="F71" s="13">
        <f t="shared" si="40"/>
        <v>5350.8955131962039</v>
      </c>
      <c r="G71" s="13">
        <f t="shared" si="40"/>
        <v>22730.221374908288</v>
      </c>
      <c r="H71" s="13">
        <f t="shared" si="40"/>
        <v>9323.6920647549505</v>
      </c>
      <c r="I71" s="13">
        <f t="shared" si="40"/>
        <v>4734.7902439024392</v>
      </c>
      <c r="J71" s="30">
        <f t="shared" si="40"/>
        <v>15944.033988223518</v>
      </c>
      <c r="K71" s="29">
        <f t="shared" si="31"/>
        <v>147037.28037223662</v>
      </c>
      <c r="L71" s="16"/>
      <c r="Q71" s="10" t="s">
        <v>16</v>
      </c>
      <c r="R71" s="13">
        <f t="shared" ref="R71:Z71" si="41">R57-R43</f>
        <v>4649.5782099999997</v>
      </c>
      <c r="S71" s="13">
        <f t="shared" si="41"/>
        <v>12857.789124223604</v>
      </c>
      <c r="T71" s="13">
        <f t="shared" si="41"/>
        <v>47868.920224817244</v>
      </c>
      <c r="U71" s="13">
        <f t="shared" si="41"/>
        <v>23577.359628210354</v>
      </c>
      <c r="V71" s="13">
        <f t="shared" si="41"/>
        <v>5350.8955131962039</v>
      </c>
      <c r="W71" s="13">
        <f t="shared" si="41"/>
        <v>22730.221374908288</v>
      </c>
      <c r="X71" s="13">
        <f t="shared" si="41"/>
        <v>9323.6920647549505</v>
      </c>
      <c r="Y71" s="13">
        <f t="shared" si="41"/>
        <v>4734.7902439024392</v>
      </c>
      <c r="Z71" s="30">
        <f t="shared" si="41"/>
        <v>15944.033988223518</v>
      </c>
      <c r="AA71" s="29">
        <f t="shared" si="33"/>
        <v>147037.28037223662</v>
      </c>
      <c r="AB71" s="16"/>
    </row>
    <row r="72" spans="1:31" x14ac:dyDescent="0.3">
      <c r="A72" s="10" t="s">
        <v>17</v>
      </c>
      <c r="B72" s="13">
        <f t="shared" ref="B72:J72" si="42">B58-B44</f>
        <v>4756.409643662455</v>
      </c>
      <c r="C72" s="13">
        <f t="shared" si="42"/>
        <v>11713.441084584512</v>
      </c>
      <c r="D72" s="13">
        <f t="shared" si="42"/>
        <v>39838.86308774077</v>
      </c>
      <c r="E72" s="13">
        <f t="shared" si="42"/>
        <v>19932.845488789237</v>
      </c>
      <c r="F72" s="13">
        <f t="shared" si="42"/>
        <v>4522.4695237451979</v>
      </c>
      <c r="G72" s="13">
        <f t="shared" si="42"/>
        <v>18809.158668378575</v>
      </c>
      <c r="H72" s="13">
        <f t="shared" si="42"/>
        <v>7806.3883408937745</v>
      </c>
      <c r="I72" s="13">
        <f t="shared" si="42"/>
        <v>3901.8178861788615</v>
      </c>
      <c r="J72" s="30">
        <f t="shared" si="42"/>
        <v>13588.654183718558</v>
      </c>
      <c r="K72" s="29">
        <f t="shared" si="31"/>
        <v>124870.04790769194</v>
      </c>
      <c r="L72" s="16"/>
      <c r="Q72" s="10" t="s">
        <v>17</v>
      </c>
      <c r="R72" s="13">
        <f t="shared" ref="R72:Z72" si="43">R58-R44</f>
        <v>4756.409643662455</v>
      </c>
      <c r="S72" s="13">
        <f t="shared" si="43"/>
        <v>11713.441084584512</v>
      </c>
      <c r="T72" s="13">
        <f t="shared" si="43"/>
        <v>39838.86308774077</v>
      </c>
      <c r="U72" s="13">
        <f t="shared" si="43"/>
        <v>19932.845488789237</v>
      </c>
      <c r="V72" s="13">
        <f t="shared" si="43"/>
        <v>4522.4695237451979</v>
      </c>
      <c r="W72" s="13">
        <f t="shared" si="43"/>
        <v>18809.158668378575</v>
      </c>
      <c r="X72" s="13">
        <f t="shared" si="43"/>
        <v>7806.3883408937745</v>
      </c>
      <c r="Y72" s="13">
        <f t="shared" si="43"/>
        <v>3901.8178861788615</v>
      </c>
      <c r="Z72" s="30">
        <f t="shared" si="43"/>
        <v>13588.654183718558</v>
      </c>
      <c r="AA72" s="29">
        <f t="shared" si="33"/>
        <v>124870.04790769194</v>
      </c>
      <c r="AB72" s="16"/>
    </row>
    <row r="73" spans="1:31" x14ac:dyDescent="0.3">
      <c r="A73" s="10" t="s">
        <v>18</v>
      </c>
      <c r="B73" s="13">
        <f t="shared" ref="B73:J73" si="44">B59-B45</f>
        <v>5453.6232333825119</v>
      </c>
      <c r="C73" s="13">
        <f t="shared" si="44"/>
        <v>12961.429799910809</v>
      </c>
      <c r="D73" s="13">
        <f t="shared" si="44"/>
        <v>42851.367582161329</v>
      </c>
      <c r="E73" s="13">
        <f t="shared" si="44"/>
        <v>19698.700725642069</v>
      </c>
      <c r="F73" s="13">
        <f t="shared" si="44"/>
        <v>4952.0237404975715</v>
      </c>
      <c r="G73" s="13">
        <f t="shared" si="44"/>
        <v>19256.995779530447</v>
      </c>
      <c r="H73" s="13">
        <f t="shared" si="44"/>
        <v>8442.3893742611617</v>
      </c>
      <c r="I73" s="13">
        <f t="shared" si="44"/>
        <v>4000.459349593496</v>
      </c>
      <c r="J73" s="30">
        <f t="shared" si="44"/>
        <v>13877.323387900697</v>
      </c>
      <c r="K73" s="29">
        <f t="shared" si="31"/>
        <v>131494.31297288008</v>
      </c>
      <c r="L73" s="16"/>
      <c r="Q73" s="10" t="s">
        <v>18</v>
      </c>
      <c r="R73" s="13">
        <f t="shared" ref="R73:Z73" si="45">R59-R45</f>
        <v>5453.6232333825119</v>
      </c>
      <c r="S73" s="13">
        <f t="shared" si="45"/>
        <v>12961.429799910809</v>
      </c>
      <c r="T73" s="13">
        <f t="shared" si="45"/>
        <v>42851.367582161329</v>
      </c>
      <c r="U73" s="13">
        <f t="shared" si="45"/>
        <v>19698.700725642069</v>
      </c>
      <c r="V73" s="13">
        <f t="shared" si="45"/>
        <v>4952.0237404975715</v>
      </c>
      <c r="W73" s="13">
        <f t="shared" si="45"/>
        <v>19256.995779530447</v>
      </c>
      <c r="X73" s="13">
        <f t="shared" si="45"/>
        <v>8442.3893742611617</v>
      </c>
      <c r="Y73" s="13">
        <f t="shared" si="45"/>
        <v>4000.459349593496</v>
      </c>
      <c r="Z73" s="30">
        <f t="shared" si="45"/>
        <v>13877.323387900697</v>
      </c>
      <c r="AA73" s="29">
        <f t="shared" si="33"/>
        <v>131494.31297288008</v>
      </c>
      <c r="AB73" s="16"/>
    </row>
    <row r="74" spans="1:31" x14ac:dyDescent="0.3">
      <c r="A74" s="10" t="s">
        <v>19</v>
      </c>
      <c r="B74" s="13">
        <f t="shared" ref="B74:J74" si="46">B60-B46</f>
        <v>5778.0989519886325</v>
      </c>
      <c r="C74" s="13">
        <f t="shared" si="46"/>
        <v>14374.774226847036</v>
      </c>
      <c r="D74" s="13">
        <f t="shared" si="46"/>
        <v>46932.000672716364</v>
      </c>
      <c r="E74" s="13">
        <f t="shared" si="46"/>
        <v>21459.876552792499</v>
      </c>
      <c r="F74" s="13">
        <f t="shared" si="46"/>
        <v>5590.2185768153822</v>
      </c>
      <c r="G74" s="13">
        <f t="shared" si="46"/>
        <v>23148.202678650036</v>
      </c>
      <c r="H74" s="13">
        <f t="shared" si="46"/>
        <v>10253.426887469484</v>
      </c>
      <c r="I74" s="13">
        <f t="shared" si="46"/>
        <v>4964.953658536585</v>
      </c>
      <c r="J74" s="30">
        <f t="shared" si="46"/>
        <v>17457.419935189759</v>
      </c>
      <c r="K74" s="29">
        <f t="shared" si="31"/>
        <v>149958.97214100577</v>
      </c>
      <c r="L74" s="16"/>
      <c r="Q74" s="10" t="s">
        <v>19</v>
      </c>
      <c r="R74" s="13">
        <f t="shared" ref="R74:Z74" si="47">R60-R46</f>
        <v>5778.0989519886325</v>
      </c>
      <c r="S74" s="13">
        <f t="shared" si="47"/>
        <v>14374.774226847036</v>
      </c>
      <c r="T74" s="13">
        <f t="shared" si="47"/>
        <v>46932.000672716364</v>
      </c>
      <c r="U74" s="13">
        <f t="shared" si="47"/>
        <v>21459.876552792499</v>
      </c>
      <c r="V74" s="13">
        <f t="shared" si="47"/>
        <v>5590.2185768153822</v>
      </c>
      <c r="W74" s="13">
        <f t="shared" si="47"/>
        <v>23148.202678650036</v>
      </c>
      <c r="X74" s="13">
        <f t="shared" si="47"/>
        <v>10253.426887469484</v>
      </c>
      <c r="Y74" s="13">
        <f t="shared" si="47"/>
        <v>4964.953658536585</v>
      </c>
      <c r="Z74" s="30">
        <f t="shared" si="47"/>
        <v>17457.419935189759</v>
      </c>
      <c r="AA74" s="29">
        <f t="shared" si="33"/>
        <v>149958.97214100577</v>
      </c>
      <c r="AB74" s="16"/>
    </row>
    <row r="75" spans="1:31" x14ac:dyDescent="0.3">
      <c r="A75" s="10" t="s">
        <v>20</v>
      </c>
      <c r="B75" s="13">
        <f t="shared" ref="B75:J75" si="48">B61-B47</f>
        <v>5971.6289800000004</v>
      </c>
      <c r="C75" s="13">
        <f t="shared" si="48"/>
        <v>15031.728000000001</v>
      </c>
      <c r="D75" s="13">
        <f t="shared" si="48"/>
        <v>50600.232176203797</v>
      </c>
      <c r="E75" s="13">
        <f t="shared" si="48"/>
        <v>23261.773208316346</v>
      </c>
      <c r="F75" s="13">
        <f t="shared" si="48"/>
        <v>6001.3633271355111</v>
      </c>
      <c r="G75" s="13">
        <f t="shared" si="48"/>
        <v>24193.155938004398</v>
      </c>
      <c r="H75" s="13">
        <f t="shared" si="48"/>
        <v>10364.17232788219</v>
      </c>
      <c r="I75" s="13">
        <f t="shared" si="48"/>
        <v>4964.953658536585</v>
      </c>
      <c r="J75" s="30">
        <f t="shared" si="48"/>
        <v>17672.531504435789</v>
      </c>
      <c r="K75" s="29">
        <f t="shared" si="31"/>
        <v>158061.53912051462</v>
      </c>
      <c r="L75" s="16"/>
      <c r="Q75" s="10" t="s">
        <v>20</v>
      </c>
      <c r="R75" s="13">
        <f t="shared" ref="R75:Z75" si="49">R61-R47</f>
        <v>5971.6289800000004</v>
      </c>
      <c r="S75" s="13">
        <f t="shared" si="49"/>
        <v>15031.728000000001</v>
      </c>
      <c r="T75" s="13">
        <f t="shared" si="49"/>
        <v>50600.232176203797</v>
      </c>
      <c r="U75" s="13">
        <f t="shared" si="49"/>
        <v>23261.773208316346</v>
      </c>
      <c r="V75" s="13">
        <f t="shared" si="49"/>
        <v>6001.3633271355111</v>
      </c>
      <c r="W75" s="13">
        <f t="shared" si="49"/>
        <v>24193.155938004398</v>
      </c>
      <c r="X75" s="13">
        <f t="shared" si="49"/>
        <v>10364.17232788219</v>
      </c>
      <c r="Y75" s="13">
        <f t="shared" si="49"/>
        <v>4964.953658536585</v>
      </c>
      <c r="Z75" s="30">
        <f t="shared" si="49"/>
        <v>17672.531504435789</v>
      </c>
      <c r="AA75" s="29">
        <f t="shared" si="33"/>
        <v>158061.53912051462</v>
      </c>
      <c r="AB75" s="16"/>
    </row>
    <row r="76" spans="1:31" x14ac:dyDescent="0.3">
      <c r="A76" s="10" t="s">
        <v>21</v>
      </c>
      <c r="B76" s="13">
        <f t="shared" ref="B76:J76" si="50">B62-B48</f>
        <v>5923.7278909772858</v>
      </c>
      <c r="C76" s="13">
        <f t="shared" si="50"/>
        <v>14865.255020068382</v>
      </c>
      <c r="D76" s="13">
        <f t="shared" si="50"/>
        <v>50600.232176203797</v>
      </c>
      <c r="E76" s="13">
        <f t="shared" si="50"/>
        <v>23261.773208316346</v>
      </c>
      <c r="F76" s="13">
        <f t="shared" si="50"/>
        <v>6001.3633271355111</v>
      </c>
      <c r="G76" s="13">
        <f t="shared" si="50"/>
        <v>24193.155938004398</v>
      </c>
      <c r="H76" s="13">
        <f t="shared" si="50"/>
        <v>10364.17232788219</v>
      </c>
      <c r="I76" s="13">
        <f t="shared" si="50"/>
        <v>4964.953658536585</v>
      </c>
      <c r="J76" s="30">
        <f t="shared" si="50"/>
        <v>17668.150236443722</v>
      </c>
      <c r="K76" s="29">
        <f t="shared" si="31"/>
        <v>157842.78378356821</v>
      </c>
      <c r="L76" s="16"/>
      <c r="Q76" s="10" t="s">
        <v>21</v>
      </c>
      <c r="R76" s="13">
        <f t="shared" ref="R76:Y76" si="51">R62-R48</f>
        <v>5923.7278909772858</v>
      </c>
      <c r="S76" s="13">
        <f t="shared" si="51"/>
        <v>14865.255020068382</v>
      </c>
      <c r="T76" s="13">
        <f t="shared" si="51"/>
        <v>50600.232176203797</v>
      </c>
      <c r="U76" s="13">
        <f t="shared" si="51"/>
        <v>23261.773208316346</v>
      </c>
      <c r="V76" s="13">
        <f t="shared" si="51"/>
        <v>6001.3633271355111</v>
      </c>
      <c r="W76" s="13">
        <f t="shared" si="51"/>
        <v>24193.155938004398</v>
      </c>
      <c r="X76" s="13">
        <f t="shared" si="51"/>
        <v>10364.17232788219</v>
      </c>
      <c r="Y76" s="13">
        <f t="shared" si="51"/>
        <v>4964.953658536585</v>
      </c>
      <c r="Z76" s="30">
        <f>Z62-Z48</f>
        <v>17668.150236443722</v>
      </c>
      <c r="AA76" s="29">
        <f t="shared" si="33"/>
        <v>157842.78378356821</v>
      </c>
      <c r="AB76" s="16"/>
    </row>
    <row r="77" spans="1:31" x14ac:dyDescent="0.3">
      <c r="A77" s="10" t="s">
        <v>22</v>
      </c>
      <c r="B77" s="13">
        <f t="shared" ref="B77:J77" si="52">B63-B49</f>
        <v>5454.706423837798</v>
      </c>
      <c r="C77" s="13">
        <f t="shared" si="52"/>
        <v>13818.374602646056</v>
      </c>
      <c r="D77" s="13">
        <f t="shared" si="52"/>
        <v>46286.138207784614</v>
      </c>
      <c r="E77" s="13">
        <f t="shared" si="52"/>
        <v>21195.191168365269</v>
      </c>
      <c r="F77" s="13">
        <f t="shared" si="52"/>
        <v>5467.4888006004185</v>
      </c>
      <c r="G77" s="13">
        <f t="shared" si="52"/>
        <v>21187.671325385178</v>
      </c>
      <c r="H77" s="13">
        <f t="shared" si="52"/>
        <v>9109.5977229506989</v>
      </c>
      <c r="I77" s="13">
        <f t="shared" si="52"/>
        <v>4351.1845528455278</v>
      </c>
      <c r="J77" s="30">
        <f t="shared" si="52"/>
        <v>14952.870635625786</v>
      </c>
      <c r="K77" s="29">
        <f t="shared" si="31"/>
        <v>141823.22344004136</v>
      </c>
      <c r="L77" s="16"/>
      <c r="Q77" s="10" t="s">
        <v>22</v>
      </c>
      <c r="R77" s="13">
        <f t="shared" ref="R77:Z77" si="53">R63-R49</f>
        <v>5454.706423837798</v>
      </c>
      <c r="S77" s="13">
        <f t="shared" si="53"/>
        <v>13818.374602646056</v>
      </c>
      <c r="T77" s="13">
        <f t="shared" si="53"/>
        <v>46286.138207784614</v>
      </c>
      <c r="U77" s="13">
        <f t="shared" si="53"/>
        <v>21195.191168365269</v>
      </c>
      <c r="V77" s="13">
        <f t="shared" si="53"/>
        <v>5467.4888006004185</v>
      </c>
      <c r="W77" s="13">
        <f t="shared" si="53"/>
        <v>21187.671325385178</v>
      </c>
      <c r="X77" s="13">
        <f t="shared" si="53"/>
        <v>9109.5977229506989</v>
      </c>
      <c r="Y77" s="13">
        <f t="shared" si="53"/>
        <v>4351.1845528455278</v>
      </c>
      <c r="Z77" s="30">
        <f t="shared" si="53"/>
        <v>14952.870635625786</v>
      </c>
      <c r="AA77" s="29">
        <f>SUM($R77:$Z77)</f>
        <v>141823.22344004136</v>
      </c>
      <c r="AB77" s="16"/>
    </row>
    <row r="79" spans="1:31" x14ac:dyDescent="0.3">
      <c r="A79" s="23" t="s">
        <v>49</v>
      </c>
      <c r="B79" s="25">
        <f>$B$17-MIN($K$38:$K$49)</f>
        <v>170487.53422979303</v>
      </c>
      <c r="C79" s="24"/>
      <c r="D79" s="24"/>
      <c r="E79" s="24"/>
      <c r="F79" s="24"/>
      <c r="G79" s="24"/>
      <c r="H79" s="24"/>
      <c r="I79" s="24"/>
      <c r="J79" s="24"/>
      <c r="L79" s="16"/>
      <c r="M79" s="16"/>
      <c r="O79" s="20"/>
      <c r="Q79" s="23" t="s">
        <v>49</v>
      </c>
      <c r="R79" s="25">
        <f>$B$17-MIN($AA$38:$AA$49)</f>
        <v>170487.53422979303</v>
      </c>
      <c r="S79" s="24"/>
      <c r="T79" s="24"/>
      <c r="U79" s="24"/>
      <c r="V79" s="24"/>
      <c r="W79" s="24"/>
      <c r="X79" s="24"/>
      <c r="Y79" s="24"/>
      <c r="Z79" s="24"/>
      <c r="AB79" s="16"/>
      <c r="AC79" s="16"/>
      <c r="AE79" s="20"/>
    </row>
    <row r="81" spans="1:31" x14ac:dyDescent="0.3">
      <c r="A81" s="1" t="s">
        <v>56</v>
      </c>
      <c r="B81" s="27" t="s">
        <v>50</v>
      </c>
      <c r="Q81" s="1" t="s">
        <v>56</v>
      </c>
      <c r="R81" s="27" t="s">
        <v>37</v>
      </c>
    </row>
    <row r="82" spans="1:31" x14ac:dyDescent="0.3">
      <c r="A82" s="10" t="s">
        <v>11</v>
      </c>
      <c r="B82" s="26">
        <f>$B$79-K66</f>
        <v>48078.616666149625</v>
      </c>
      <c r="C82" s="16"/>
      <c r="L82" s="16"/>
      <c r="M82" s="16"/>
      <c r="O82" s="20"/>
      <c r="Q82" s="10" t="s">
        <v>11</v>
      </c>
      <c r="R82" s="26">
        <f>$R$79-AA66</f>
        <v>48078.616666149625</v>
      </c>
      <c r="S82" s="16"/>
      <c r="AB82" s="16"/>
      <c r="AC82" s="16"/>
      <c r="AE82" s="20"/>
    </row>
    <row r="83" spans="1:31" x14ac:dyDescent="0.3">
      <c r="A83" s="10" t="s">
        <v>12</v>
      </c>
      <c r="B83" s="13">
        <f t="shared" ref="B83:B87" si="54">$B$79-K67</f>
        <v>50585.170418299444</v>
      </c>
      <c r="L83" s="16"/>
      <c r="M83" s="16"/>
      <c r="O83" s="20"/>
      <c r="Q83" s="10" t="s">
        <v>12</v>
      </c>
      <c r="R83" s="26">
        <f>$R$79-AA67</f>
        <v>50585.170418299444</v>
      </c>
      <c r="AB83" s="16"/>
      <c r="AC83" s="16"/>
      <c r="AE83" s="20"/>
    </row>
    <row r="84" spans="1:31" x14ac:dyDescent="0.3">
      <c r="A84" s="10" t="s">
        <v>13</v>
      </c>
      <c r="B84" s="13">
        <f t="shared" si="54"/>
        <v>37944.996524006187</v>
      </c>
      <c r="L84" s="16"/>
      <c r="M84" s="16"/>
      <c r="O84" s="20"/>
      <c r="Q84" s="10" t="s">
        <v>13</v>
      </c>
      <c r="R84" s="26">
        <f>$R$79-AA68</f>
        <v>37944.996524006187</v>
      </c>
      <c r="AB84" s="16"/>
      <c r="AC84" s="16"/>
      <c r="AE84" s="20"/>
    </row>
    <row r="85" spans="1:31" x14ac:dyDescent="0.3">
      <c r="A85" s="10" t="s">
        <v>14</v>
      </c>
      <c r="B85" s="13">
        <f t="shared" si="54"/>
        <v>2713.3722537459398</v>
      </c>
      <c r="L85" s="16"/>
      <c r="M85" s="16"/>
      <c r="O85" s="20"/>
      <c r="Q85" s="10" t="s">
        <v>14</v>
      </c>
      <c r="R85" s="26">
        <f>$R$79-AA69</f>
        <v>2713.3722537459398</v>
      </c>
      <c r="AB85" s="16"/>
      <c r="AC85" s="16"/>
      <c r="AE85" s="20"/>
    </row>
    <row r="86" spans="1:31" x14ac:dyDescent="0.3">
      <c r="A86" s="10" t="s">
        <v>15</v>
      </c>
      <c r="B86" s="13">
        <f t="shared" si="54"/>
        <v>2279.5793037930562</v>
      </c>
      <c r="L86" s="16"/>
      <c r="M86" s="16"/>
      <c r="O86" s="20"/>
      <c r="Q86" s="10" t="s">
        <v>15</v>
      </c>
      <c r="R86" s="26">
        <f t="shared" ref="R86:R92" si="55">$R$79-AA70</f>
        <v>2279.5793037930562</v>
      </c>
      <c r="AB86" s="16"/>
      <c r="AC86" s="16"/>
      <c r="AE86" s="20"/>
    </row>
    <row r="87" spans="1:31" x14ac:dyDescent="0.3">
      <c r="A87" s="10" t="s">
        <v>16</v>
      </c>
      <c r="B87" s="13">
        <f t="shared" si="54"/>
        <v>23450.25385755641</v>
      </c>
      <c r="L87" s="16"/>
      <c r="M87" s="16"/>
      <c r="O87" s="20"/>
      <c r="Q87" s="10" t="s">
        <v>16</v>
      </c>
      <c r="R87" s="26">
        <f t="shared" si="55"/>
        <v>23450.25385755641</v>
      </c>
      <c r="AB87" s="16"/>
      <c r="AC87" s="16"/>
      <c r="AE87" s="20"/>
    </row>
    <row r="88" spans="1:31" x14ac:dyDescent="0.3">
      <c r="A88" s="10" t="s">
        <v>17</v>
      </c>
      <c r="B88" s="13">
        <f t="shared" ref="B88:B92" si="56">$B$79-K72</f>
        <v>45617.486322101089</v>
      </c>
      <c r="L88" s="16"/>
      <c r="M88" s="16"/>
      <c r="O88" s="20"/>
      <c r="Q88" s="10" t="s">
        <v>17</v>
      </c>
      <c r="R88" s="26">
        <f t="shared" si="55"/>
        <v>45617.486322101089</v>
      </c>
      <c r="AB88" s="16"/>
      <c r="AC88" s="16"/>
      <c r="AE88" s="20"/>
    </row>
    <row r="89" spans="1:31" x14ac:dyDescent="0.3">
      <c r="A89" s="10" t="s">
        <v>18</v>
      </c>
      <c r="B89" s="13">
        <f t="shared" si="56"/>
        <v>38993.221256912948</v>
      </c>
      <c r="L89" s="16"/>
      <c r="M89" s="16"/>
      <c r="O89" s="20"/>
      <c r="Q89" s="10" t="s">
        <v>18</v>
      </c>
      <c r="R89" s="26">
        <f t="shared" si="55"/>
        <v>38993.221256912948</v>
      </c>
      <c r="AB89" s="16"/>
      <c r="AC89" s="16"/>
      <c r="AE89" s="20"/>
    </row>
    <row r="90" spans="1:31" x14ac:dyDescent="0.3">
      <c r="A90" s="10" t="s">
        <v>19</v>
      </c>
      <c r="B90" s="13">
        <f>$B$79-K74</f>
        <v>20528.562088787265</v>
      </c>
      <c r="L90" s="16"/>
      <c r="M90" s="16"/>
      <c r="O90" s="20"/>
      <c r="Q90" s="10" t="s">
        <v>19</v>
      </c>
      <c r="R90" s="26">
        <f>$R$79-AA74</f>
        <v>20528.562088787265</v>
      </c>
      <c r="AB90" s="16"/>
      <c r="AC90" s="16"/>
      <c r="AE90" s="20"/>
    </row>
    <row r="91" spans="1:31" x14ac:dyDescent="0.3">
      <c r="A91" s="10" t="s">
        <v>20</v>
      </c>
      <c r="B91" s="13">
        <f t="shared" si="56"/>
        <v>12425.995109278418</v>
      </c>
      <c r="L91" s="16"/>
      <c r="M91" s="16"/>
      <c r="O91" s="20"/>
      <c r="Q91" s="10" t="s">
        <v>20</v>
      </c>
      <c r="R91" s="26">
        <f t="shared" si="55"/>
        <v>12425.995109278418</v>
      </c>
      <c r="AB91" s="16"/>
      <c r="AC91" s="16"/>
      <c r="AE91" s="20"/>
    </row>
    <row r="92" spans="1:31" x14ac:dyDescent="0.3">
      <c r="A92" s="10" t="s">
        <v>21</v>
      </c>
      <c r="B92" s="13">
        <f t="shared" si="56"/>
        <v>12644.750446224818</v>
      </c>
      <c r="L92" s="16"/>
      <c r="M92" s="16"/>
      <c r="O92" s="20"/>
      <c r="Q92" s="10" t="s">
        <v>21</v>
      </c>
      <c r="R92" s="26">
        <f t="shared" si="55"/>
        <v>12644.750446224818</v>
      </c>
      <c r="AB92" s="16"/>
      <c r="AC92" s="16"/>
      <c r="AE92" s="20"/>
    </row>
    <row r="93" spans="1:31" x14ac:dyDescent="0.3">
      <c r="A93" s="10" t="s">
        <v>22</v>
      </c>
      <c r="B93" s="13">
        <f>$B$79-K77</f>
        <v>28664.310789751675</v>
      </c>
      <c r="L93" s="16"/>
      <c r="M93" s="16"/>
      <c r="O93" s="20"/>
      <c r="Q93" s="10" t="s">
        <v>22</v>
      </c>
      <c r="R93" s="26">
        <f>$R$79-AA77</f>
        <v>28664.310789751675</v>
      </c>
      <c r="AB93" s="16"/>
      <c r="AC93" s="16"/>
      <c r="AE93" s="20"/>
    </row>
    <row r="94" spans="1:31" x14ac:dyDescent="0.3">
      <c r="A94" s="15" t="s">
        <v>38</v>
      </c>
      <c r="B94" s="18">
        <f>SUM($B$82:$B$93)/$B$79</f>
        <v>1.9000000000000006</v>
      </c>
      <c r="Q94" s="15" t="s">
        <v>38</v>
      </c>
      <c r="R94" s="18">
        <f>SUM($R$82:$R$93)/$R$79</f>
        <v>1.9000000000000006</v>
      </c>
    </row>
    <row r="96" spans="1:31" x14ac:dyDescent="0.3">
      <c r="A96" s="1" t="s">
        <v>57</v>
      </c>
      <c r="B96" s="51">
        <f>(SUM($B$82:$B$93)-$D$97*$B$79)/(12-$D$97)</f>
        <v>1.1526269487815329E-11</v>
      </c>
      <c r="D96" s="1" t="s">
        <v>40</v>
      </c>
      <c r="Q96" s="1" t="s">
        <v>57</v>
      </c>
      <c r="R96" s="51">
        <f>(SUM($R$82:$R$93)-$T$97*$R$79)/(12-$T$97)</f>
        <v>1.1526269487815329E-11</v>
      </c>
      <c r="T96" s="1" t="s">
        <v>40</v>
      </c>
    </row>
    <row r="97" spans="1:22" x14ac:dyDescent="0.3">
      <c r="A97" s="1" t="s">
        <v>39</v>
      </c>
      <c r="D97" s="17">
        <v>1.9</v>
      </c>
      <c r="Q97" s="1" t="s">
        <v>39</v>
      </c>
      <c r="T97" s="17">
        <f>D97</f>
        <v>1.9</v>
      </c>
    </row>
    <row r="98" spans="1:22" ht="15.6" thickBot="1" x14ac:dyDescent="0.35"/>
    <row r="99" spans="1:22" ht="15.6" thickBot="1" x14ac:dyDescent="0.35">
      <c r="A99" s="1" t="s">
        <v>58</v>
      </c>
      <c r="B99" s="68">
        <f>(MIN($K$38:$K$49)+$B$96)*1000</f>
        <v>1.1526269487815328E-8</v>
      </c>
      <c r="F99" s="16"/>
      <c r="Q99" s="1" t="s">
        <v>58</v>
      </c>
      <c r="R99" s="68">
        <f>(MIN($AA$38:$AA$49)+$R$96)*1000</f>
        <v>1.1526269487815328E-8</v>
      </c>
      <c r="V99" s="16"/>
    </row>
    <row r="100" spans="1:22" ht="15.6" thickBot="1" x14ac:dyDescent="0.35"/>
    <row r="101" spans="1:22" ht="15.6" thickBot="1" x14ac:dyDescent="0.35">
      <c r="A101" s="1" t="s">
        <v>59</v>
      </c>
      <c r="B101" s="31" t="e">
        <f>B99/'入力(太陽光)'!E15</f>
        <v>#DIV/0!</v>
      </c>
      <c r="Q101" s="1" t="s">
        <v>59</v>
      </c>
      <c r="R101" s="31" t="e">
        <f>R99/'入力(太陽光)'!U15</f>
        <v>#DIV/0!</v>
      </c>
      <c r="S101" s="1" t="s">
        <v>95</v>
      </c>
    </row>
  </sheetData>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AD101"/>
  <sheetViews>
    <sheetView topLeftCell="A9" workbookViewId="0">
      <selection activeCell="E15" sqref="E15:P15"/>
    </sheetView>
  </sheetViews>
  <sheetFormatPr defaultColWidth="9" defaultRowHeight="15" x14ac:dyDescent="0.3"/>
  <cols>
    <col min="1" max="1" width="29.109375" style="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18" width="10.44140625" style="1" bestFit="1" customWidth="1"/>
    <col min="19" max="22" width="9" style="1"/>
    <col min="23" max="23" width="9.5546875" style="1" bestFit="1" customWidth="1"/>
    <col min="24" max="26" width="9" style="1"/>
    <col min="27" max="27" width="10.21875" style="1" bestFit="1" customWidth="1"/>
    <col min="28" max="28" width="10.44140625" style="1" bestFit="1" customWidth="1"/>
    <col min="29" max="16384" width="9" style="1"/>
  </cols>
  <sheetData>
    <row r="1" spans="1:13" x14ac:dyDescent="0.3">
      <c r="J1" s="10" t="s">
        <v>35</v>
      </c>
      <c r="L1" s="8"/>
      <c r="M1" s="9" t="s">
        <v>78</v>
      </c>
    </row>
    <row r="2" spans="1:13" x14ac:dyDescent="0.3">
      <c r="B2" s="11" t="s">
        <v>26</v>
      </c>
      <c r="C2" s="11" t="s">
        <v>27</v>
      </c>
      <c r="D2" s="11" t="s">
        <v>28</v>
      </c>
      <c r="E2" s="11" t="s">
        <v>29</v>
      </c>
      <c r="F2" s="11" t="s">
        <v>30</v>
      </c>
      <c r="G2" s="11" t="s">
        <v>31</v>
      </c>
      <c r="H2" s="11" t="s">
        <v>32</v>
      </c>
      <c r="I2" s="11" t="s">
        <v>33</v>
      </c>
      <c r="J2" s="11" t="s">
        <v>34</v>
      </c>
    </row>
    <row r="3" spans="1:13" x14ac:dyDescent="0.3">
      <c r="A3" s="1" t="s">
        <v>36</v>
      </c>
    </row>
    <row r="4" spans="1:13" x14ac:dyDescent="0.3">
      <c r="A4" s="10" t="s">
        <v>11</v>
      </c>
      <c r="B4" s="19">
        <f>'計算用(太陽光)'!B4</f>
        <v>3930.3844085696437</v>
      </c>
      <c r="C4" s="19">
        <f>'計算用(太陽光)'!C4</f>
        <v>10418.923294187602</v>
      </c>
      <c r="D4" s="19">
        <f>'計算用(太陽光)'!D4</f>
        <v>38126.898041605098</v>
      </c>
      <c r="E4" s="19">
        <f>'計算用(太陽光)'!E4</f>
        <v>18252.719119445577</v>
      </c>
      <c r="F4" s="19">
        <f>'計算用(太陽光)'!F4</f>
        <v>3901.3632411227868</v>
      </c>
      <c r="G4" s="19">
        <f>'計算用(太陽光)'!G4</f>
        <v>18229.137931034482</v>
      </c>
      <c r="H4" s="19">
        <f>'計算用(太陽光)'!H4</f>
        <v>7487.5676982685782</v>
      </c>
      <c r="I4" s="19">
        <f>'計算用(太陽光)'!I4</f>
        <v>3412.0325203252032</v>
      </c>
      <c r="J4" s="19">
        <f>'計算用(太陽光)'!J4</f>
        <v>10213.677784849731</v>
      </c>
    </row>
    <row r="5" spans="1:13" x14ac:dyDescent="0.3">
      <c r="A5" s="10" t="s">
        <v>12</v>
      </c>
      <c r="B5" s="19">
        <f>'計算用(太陽光)'!B5</f>
        <v>3559.7314428522482</v>
      </c>
      <c r="C5" s="19">
        <f>'計算用(太陽光)'!C5</f>
        <v>9708.7447599226998</v>
      </c>
      <c r="D5" s="19">
        <f>'計算用(太陽光)'!D5</f>
        <v>36650.463259347445</v>
      </c>
      <c r="E5" s="19">
        <f>'計算用(太陽光)'!E5</f>
        <v>18641.924174480228</v>
      </c>
      <c r="F5" s="19">
        <f>'計算用(太陽光)'!F5</f>
        <v>3563.6396085286283</v>
      </c>
      <c r="G5" s="19">
        <f>'計算用(太陽光)'!G5</f>
        <v>18467.817314746881</v>
      </c>
      <c r="H5" s="19">
        <f>'計算用(太陽光)'!H5</f>
        <v>7399.0773497509208</v>
      </c>
      <c r="I5" s="19">
        <f>'計算用(太陽光)'!I5</f>
        <v>3392.1951219512193</v>
      </c>
      <c r="J5" s="19">
        <f>'計算用(太陽光)'!J5</f>
        <v>10372.206002322029</v>
      </c>
    </row>
    <row r="6" spans="1:13" x14ac:dyDescent="0.3">
      <c r="A6" s="10" t="s">
        <v>13</v>
      </c>
      <c r="B6" s="19">
        <f>'計算用(太陽光)'!B6</f>
        <v>3549.0096620110048</v>
      </c>
      <c r="C6" s="19">
        <f>'計算用(太陽光)'!C6</f>
        <v>10448.637877211238</v>
      </c>
      <c r="D6" s="19">
        <f>'計算用(太陽光)'!D6</f>
        <v>40701.594134391329</v>
      </c>
      <c r="E6" s="19">
        <f>'計算用(太陽光)'!E6</f>
        <v>20128.887077048512</v>
      </c>
      <c r="F6" s="19">
        <f>'計算用(太陽光)'!F6</f>
        <v>4002.1762657777595</v>
      </c>
      <c r="G6" s="19">
        <f>'計算用(太陽光)'!G6</f>
        <v>20934.170946441674</v>
      </c>
      <c r="H6" s="19">
        <f>'計算用(太陽光)'!H6</f>
        <v>8121.1465541518173</v>
      </c>
      <c r="I6" s="19">
        <f>'計算用(太陽光)'!I6</f>
        <v>3868.2926829268295</v>
      </c>
      <c r="J6" s="19">
        <f>'計算用(太陽光)'!J6</f>
        <v>11795.307566897845</v>
      </c>
    </row>
    <row r="7" spans="1:13" x14ac:dyDescent="0.3">
      <c r="A7" s="10" t="s">
        <v>14</v>
      </c>
      <c r="B7" s="19">
        <f>'計算用(太陽光)'!B7</f>
        <v>4031</v>
      </c>
      <c r="C7" s="19">
        <f>'計算用(太陽光)'!C7</f>
        <v>12387.722204968944</v>
      </c>
      <c r="D7" s="19">
        <f>'計算用(太陽光)'!D7</f>
        <v>53202.894367032874</v>
      </c>
      <c r="E7" s="19">
        <f>'計算用(太陽光)'!E7</f>
        <v>24480</v>
      </c>
      <c r="F7" s="19">
        <f>'計算用(太陽光)'!F7</f>
        <v>4959.8999999999996</v>
      </c>
      <c r="G7" s="19">
        <f>'計算用(太陽光)'!G7</f>
        <v>27110</v>
      </c>
      <c r="H7" s="19">
        <f>'計算用(太陽光)'!H7</f>
        <v>10331.799999999999</v>
      </c>
      <c r="I7" s="19">
        <f>'計算用(太陽光)'!I7</f>
        <v>4880</v>
      </c>
      <c r="J7" s="19">
        <f>'計算用(太陽光)'!J7</f>
        <v>15107.262022615098</v>
      </c>
    </row>
    <row r="8" spans="1:13" x14ac:dyDescent="0.3">
      <c r="A8" s="10" t="s">
        <v>15</v>
      </c>
      <c r="B8" s="19">
        <f>'計算用(太陽光)'!B8</f>
        <v>4140.8</v>
      </c>
      <c r="C8" s="19">
        <f>'計算用(太陽光)'!C8</f>
        <v>12662</v>
      </c>
      <c r="D8" s="19">
        <f>'計算用(太陽光)'!D8</f>
        <v>53197.9</v>
      </c>
      <c r="E8" s="19">
        <f>'計算用(太陽光)'!E8</f>
        <v>24480</v>
      </c>
      <c r="F8" s="19">
        <f>'計算用(太陽光)'!F8</f>
        <v>4959.8999999999996</v>
      </c>
      <c r="G8" s="19">
        <f>'計算用(太陽光)'!G8</f>
        <v>27110</v>
      </c>
      <c r="H8" s="19">
        <f>'計算用(太陽光)'!H8</f>
        <v>10331.799999999999</v>
      </c>
      <c r="I8" s="19">
        <f>'計算用(太陽光)'!I8</f>
        <v>4880</v>
      </c>
      <c r="J8" s="19">
        <f>'計算用(太陽光)'!J8</f>
        <v>15105.49</v>
      </c>
    </row>
    <row r="9" spans="1:13" x14ac:dyDescent="0.3">
      <c r="A9" s="10" t="s">
        <v>16</v>
      </c>
      <c r="B9" s="19">
        <f>'計算用(太陽光)'!B9</f>
        <v>3871.1</v>
      </c>
      <c r="C9" s="19">
        <f>'計算用(太陽光)'!C9</f>
        <v>11398.749223602485</v>
      </c>
      <c r="D9" s="19">
        <f>'計算用(太陽光)'!D9</f>
        <v>45078.557514659798</v>
      </c>
      <c r="E9" s="19">
        <f>'計算用(太陽光)'!E9</f>
        <v>23112.792498980838</v>
      </c>
      <c r="F9" s="19">
        <f>'計算用(太陽光)'!F9</f>
        <v>4395.3470619321533</v>
      </c>
      <c r="G9" s="19">
        <f>'計算用(太陽光)'!G9</f>
        <v>22714.321349963317</v>
      </c>
      <c r="H9" s="19">
        <f>'計算用(太陽光)'!H9</f>
        <v>9232.2923702890876</v>
      </c>
      <c r="I9" s="19">
        <f>'計算用(太陽光)'!I9</f>
        <v>4284.8780487804879</v>
      </c>
      <c r="J9" s="19">
        <f>'計算用(太陽光)'!J9</f>
        <v>13021.916030891472</v>
      </c>
    </row>
    <row r="10" spans="1:13" x14ac:dyDescent="0.3">
      <c r="A10" s="10" t="s">
        <v>17</v>
      </c>
      <c r="B10" s="19">
        <f>'計算用(太陽光)'!B10</f>
        <v>3960.0446621117767</v>
      </c>
      <c r="C10" s="19">
        <f>'計算用(太陽光)'!C10</f>
        <v>10384.256280660027</v>
      </c>
      <c r="D10" s="19">
        <f>'計算用(太陽光)'!D10</f>
        <v>37516.586390188124</v>
      </c>
      <c r="E10" s="19">
        <f>'計算用(太陽光)'!E10</f>
        <v>19540.089686098654</v>
      </c>
      <c r="F10" s="19">
        <f>'計算用(太陽光)'!F10</f>
        <v>3714.8591455110873</v>
      </c>
      <c r="G10" s="19">
        <f>'計算用(太陽光)'!G10</f>
        <v>18796.001467351431</v>
      </c>
      <c r="H10" s="19">
        <f>'計算用(太陽光)'!H10</f>
        <v>7729.8627001621689</v>
      </c>
      <c r="I10" s="19">
        <f>'計算用(太陽光)'!I10</f>
        <v>3531.0569105691056</v>
      </c>
      <c r="J10" s="19">
        <f>'計算用(太陽光)'!J10</f>
        <v>11098.214785787781</v>
      </c>
    </row>
    <row r="11" spans="1:13" x14ac:dyDescent="0.3">
      <c r="A11" s="10" t="s">
        <v>18</v>
      </c>
      <c r="B11" s="19">
        <f>'計算用(太陽光)'!B11</f>
        <v>4540.523880927909</v>
      </c>
      <c r="C11" s="19">
        <f>'計算用(太陽光)'!C11</f>
        <v>11490.629255240077</v>
      </c>
      <c r="D11" s="19">
        <f>'計算用(太陽光)'!D11</f>
        <v>40353.486752200137</v>
      </c>
      <c r="E11" s="19">
        <f>'計算用(太陽光)'!E11</f>
        <v>19310.558499796167</v>
      </c>
      <c r="F11" s="19">
        <f>'計算用(太陽光)'!F11</f>
        <v>4067.704731803492</v>
      </c>
      <c r="G11" s="19">
        <f>'計算用(太陽光)'!G11</f>
        <v>19243.52531181218</v>
      </c>
      <c r="H11" s="19">
        <f>'計算用(太陽光)'!H11</f>
        <v>8359.629046698843</v>
      </c>
      <c r="I11" s="19">
        <f>'計算用(太陽光)'!I11</f>
        <v>3620.3252032520327</v>
      </c>
      <c r="J11" s="19">
        <f>'計算用(太陽光)'!J11</f>
        <v>11333.978591882307</v>
      </c>
    </row>
    <row r="12" spans="1:13" x14ac:dyDescent="0.3">
      <c r="A12" s="10" t="s">
        <v>19</v>
      </c>
      <c r="B12" s="19">
        <f>'計算用(太陽光)'!B12</f>
        <v>4810.6726767035489</v>
      </c>
      <c r="C12" s="19">
        <f>'計算用(太陽光)'!C12</f>
        <v>12743.594172736732</v>
      </c>
      <c r="D12" s="19">
        <f>'計算用(太陽光)'!D12</f>
        <v>44196.252634632605</v>
      </c>
      <c r="E12" s="19">
        <f>'計算用(太陽光)'!E12</f>
        <v>21037.032205462699</v>
      </c>
      <c r="F12" s="19">
        <f>'計算用(太陽光)'!F12</f>
        <v>4591.9324600093496</v>
      </c>
      <c r="G12" s="19">
        <f>'計算用(太陽光)'!G12</f>
        <v>23132.010271460014</v>
      </c>
      <c r="H12" s="19">
        <f>'計算用(太陽光)'!H12</f>
        <v>10152.913048291399</v>
      </c>
      <c r="I12" s="19">
        <f>'計算用(太陽光)'!I12</f>
        <v>4493.1707317073169</v>
      </c>
      <c r="J12" s="19">
        <f>'計算用(太陽光)'!J12</f>
        <v>14257.938529230447</v>
      </c>
    </row>
    <row r="13" spans="1:13" x14ac:dyDescent="0.3">
      <c r="A13" s="10" t="s">
        <v>20</v>
      </c>
      <c r="B13" s="19">
        <f>'計算用(太陽光)'!B13</f>
        <v>4971.8</v>
      </c>
      <c r="C13" s="19">
        <f>'計算用(太陽光)'!C13</f>
        <v>13326</v>
      </c>
      <c r="D13" s="19">
        <f>'計算用(太陽光)'!D13</f>
        <v>47650.65653658894</v>
      </c>
      <c r="E13" s="19">
        <f>'計算用(太陽光)'!E13</f>
        <v>22803.424378312269</v>
      </c>
      <c r="F13" s="19">
        <f>'計算用(太陽光)'!F13</f>
        <v>4929.6560926035081</v>
      </c>
      <c r="G13" s="19">
        <f>'計算用(太陽光)'!G13</f>
        <v>24176.23257520176</v>
      </c>
      <c r="H13" s="19">
        <f>'計算用(太陽光)'!H13</f>
        <v>10262.572856601832</v>
      </c>
      <c r="I13" s="19">
        <f>'計算用(太陽光)'!I13</f>
        <v>4493.1707317073169</v>
      </c>
      <c r="J13" s="19">
        <f>'計算用(太陽光)'!J13</f>
        <v>14433.625861185716</v>
      </c>
    </row>
    <row r="14" spans="1:13" x14ac:dyDescent="0.3">
      <c r="A14" s="10" t="s">
        <v>21</v>
      </c>
      <c r="B14" s="19">
        <f>'計算用(太陽光)'!B14</f>
        <v>4931.9189834129429</v>
      </c>
      <c r="C14" s="19">
        <f>'計算用(太陽光)'!C14</f>
        <v>13178.417570982607</v>
      </c>
      <c r="D14" s="19">
        <f>'計算用(太陽光)'!D14</f>
        <v>47650.65653658894</v>
      </c>
      <c r="E14" s="19">
        <f>'計算用(太陽光)'!E14</f>
        <v>22803.424378312269</v>
      </c>
      <c r="F14" s="19">
        <f>'計算用(太陽光)'!F14</f>
        <v>4929.6560926035081</v>
      </c>
      <c r="G14" s="19">
        <f>'計算用(太陽光)'!G14</f>
        <v>24176.23257520176</v>
      </c>
      <c r="H14" s="19">
        <f>'計算用(太陽光)'!H14</f>
        <v>10262.572856601832</v>
      </c>
      <c r="I14" s="19">
        <f>'計算用(太陽光)'!I14</f>
        <v>4493.1707317073169</v>
      </c>
      <c r="J14" s="19">
        <f>'計算用(太陽光)'!J14</f>
        <v>14430.047563250344</v>
      </c>
    </row>
    <row r="15" spans="1:13" x14ac:dyDescent="0.3">
      <c r="A15" s="10" t="s">
        <v>22</v>
      </c>
      <c r="B15" s="19">
        <f>'計算用(太陽光)'!B15</f>
        <v>4541.4257129612834</v>
      </c>
      <c r="C15" s="19">
        <f>'計算用(太陽光)'!C15</f>
        <v>12250.332094544374</v>
      </c>
      <c r="D15" s="19">
        <f>'計算用(太陽光)'!D15</f>
        <v>43588.038617369442</v>
      </c>
      <c r="E15" s="19">
        <f>'計算用(太陽光)'!E15</f>
        <v>20777.562168772933</v>
      </c>
      <c r="F15" s="19">
        <f>'計算用(太陽光)'!F15</f>
        <v>4491.1194353543769</v>
      </c>
      <c r="G15" s="19">
        <f>'計算用(太陽光)'!G15</f>
        <v>21172.850330154073</v>
      </c>
      <c r="H15" s="19">
        <f>'計算用(太陽光)'!H15</f>
        <v>9020.2967847813634</v>
      </c>
      <c r="I15" s="19">
        <f>'計算用(太陽光)'!I15</f>
        <v>3937.7235772357722</v>
      </c>
      <c r="J15" s="19">
        <f>'計算用(太陽光)'!J15</f>
        <v>12212.406595578068</v>
      </c>
    </row>
    <row r="16" spans="1:13" x14ac:dyDescent="0.3">
      <c r="B16" s="2"/>
      <c r="C16" s="2"/>
      <c r="D16" s="2"/>
      <c r="E16" s="2"/>
      <c r="F16" s="2"/>
      <c r="G16" s="2"/>
      <c r="H16" s="2"/>
      <c r="I16" s="2"/>
      <c r="J16" s="2"/>
      <c r="K16" s="2"/>
    </row>
    <row r="17" spans="1:14" x14ac:dyDescent="0.3">
      <c r="A17" s="1" t="s">
        <v>43</v>
      </c>
      <c r="B17" s="34">
        <f>'計算用(太陽光)'!B17</f>
        <v>170487.53422979303</v>
      </c>
      <c r="C17" s="2"/>
      <c r="D17" s="2"/>
      <c r="E17" s="2"/>
      <c r="F17" s="2"/>
      <c r="G17" s="2"/>
      <c r="H17" s="2"/>
      <c r="I17" s="2"/>
      <c r="J17" s="2"/>
      <c r="K17" s="2"/>
    </row>
    <row r="18" spans="1:14" x14ac:dyDescent="0.3">
      <c r="B18" s="2"/>
      <c r="C18" s="2"/>
      <c r="D18" s="2"/>
      <c r="E18" s="2"/>
      <c r="F18" s="2"/>
      <c r="G18" s="2"/>
      <c r="H18" s="2"/>
      <c r="I18" s="2"/>
      <c r="J18" s="2"/>
      <c r="K18" s="2"/>
    </row>
    <row r="19" spans="1:14" x14ac:dyDescent="0.3">
      <c r="A19" s="1" t="s">
        <v>51</v>
      </c>
      <c r="B19" s="35">
        <f>'計算用(太陽光)'!B19</f>
        <v>0.19109999999999999</v>
      </c>
      <c r="C19" s="35">
        <f>'計算用(太陽光)'!C19</f>
        <v>0.11800000000000001</v>
      </c>
      <c r="D19" s="35">
        <f>'計算用(太陽光)'!D19</f>
        <v>5.1900000000000002E-2</v>
      </c>
      <c r="E19" s="35">
        <f>'計算用(太陽光)'!E19</f>
        <v>1.01E-2</v>
      </c>
      <c r="F19" s="35">
        <f>'計算用(太陽光)'!F19</f>
        <v>0.20739999999999997</v>
      </c>
      <c r="G19" s="35">
        <f>'計算用(太陽光)'!G19</f>
        <v>-9.300000000000001E-3</v>
      </c>
      <c r="H19" s="35">
        <f>'計算用(太陽光)'!H19</f>
        <v>-1E-4</v>
      </c>
      <c r="I19" s="35">
        <f>'計算用(太陽光)'!I19</f>
        <v>9.5000000000000001E-2</v>
      </c>
      <c r="J19" s="35">
        <f>'計算用(太陽光)'!J19</f>
        <v>0.21440000000000001</v>
      </c>
      <c r="K19" s="1" t="str">
        <f>'計算用(太陽光)'!K19</f>
        <v>←容量市場調達量(再エネなし)を正として、補正係数kWで年間kWを算出</v>
      </c>
    </row>
    <row r="21" spans="1:14" x14ac:dyDescent="0.3">
      <c r="A21" s="1" t="s">
        <v>52</v>
      </c>
      <c r="B21" s="35">
        <f>'計算用(太陽光)'!B21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4" x14ac:dyDescent="0.3">
      <c r="L22" s="12"/>
    </row>
    <row r="23" spans="1:14" x14ac:dyDescent="0.3">
      <c r="A23" s="1" t="s">
        <v>53</v>
      </c>
      <c r="B23" s="23" t="s">
        <v>45</v>
      </c>
      <c r="C23" s="10"/>
      <c r="D23" s="10"/>
      <c r="E23" s="10"/>
      <c r="F23" s="10"/>
      <c r="G23" s="10"/>
      <c r="H23" s="10"/>
      <c r="I23" s="10"/>
      <c r="J23" s="10"/>
      <c r="K23" s="10"/>
      <c r="N23" s="1" t="s">
        <v>79</v>
      </c>
    </row>
    <row r="24" spans="1:14" x14ac:dyDescent="0.3">
      <c r="A24" s="10" t="s">
        <v>11</v>
      </c>
      <c r="B24" s="50">
        <v>0.22837339876013255</v>
      </c>
      <c r="C24" s="50">
        <v>0.30481592820533615</v>
      </c>
      <c r="D24" s="50">
        <v>0.31508727554735477</v>
      </c>
      <c r="E24" s="50">
        <v>0.26444571819268659</v>
      </c>
      <c r="F24" s="50">
        <v>0.1799807435783517</v>
      </c>
      <c r="G24" s="50">
        <v>0.25809242363194712</v>
      </c>
      <c r="H24" s="50">
        <v>0.25279891178319502</v>
      </c>
      <c r="I24" s="50">
        <v>0.3425348928685682</v>
      </c>
      <c r="J24" s="50">
        <v>0.170294551798954</v>
      </c>
      <c r="N24" s="35" t="e">
        <f>HLOOKUP('入力(風力)'!$E$13,$B$2:$J$35,23,0)</f>
        <v>#N/A</v>
      </c>
    </row>
    <row r="25" spans="1:14" x14ac:dyDescent="0.3">
      <c r="A25" s="10" t="s">
        <v>12</v>
      </c>
      <c r="B25" s="50">
        <v>0.15281758809408177</v>
      </c>
      <c r="C25" s="50">
        <v>0.17731974843573162</v>
      </c>
      <c r="D25" s="50">
        <v>9.3017476464225868E-2</v>
      </c>
      <c r="E25" s="50">
        <v>0.10834774100835941</v>
      </c>
      <c r="F25" s="50">
        <v>9.9357993032113623E-2</v>
      </c>
      <c r="G25" s="50">
        <v>0.14143120471176837</v>
      </c>
      <c r="H25" s="50">
        <v>0.11489119786400598</v>
      </c>
      <c r="I25" s="50">
        <v>0.19664561269609185</v>
      </c>
      <c r="J25" s="50">
        <v>8.0362508091830209E-2</v>
      </c>
      <c r="N25" s="35" t="e">
        <f>HLOOKUP('入力(風力)'!$E$13,$B$2:$J$35,24,0)</f>
        <v>#N/A</v>
      </c>
    </row>
    <row r="26" spans="1:14" x14ac:dyDescent="0.3">
      <c r="A26" s="10" t="s">
        <v>13</v>
      </c>
      <c r="B26" s="50">
        <v>0.13561192137153719</v>
      </c>
      <c r="C26" s="50">
        <v>0.10494637428736404</v>
      </c>
      <c r="D26" s="50">
        <v>0.10822773777689282</v>
      </c>
      <c r="E26" s="50">
        <v>0.11488229250636151</v>
      </c>
      <c r="F26" s="50">
        <v>5.8977763594623006E-2</v>
      </c>
      <c r="G26" s="50">
        <v>0.16419609771597998</v>
      </c>
      <c r="H26" s="50">
        <v>0.10369149086883651</v>
      </c>
      <c r="I26" s="50">
        <v>0.18579570075441307</v>
      </c>
      <c r="J26" s="50">
        <v>0.13685734826414633</v>
      </c>
      <c r="N26" s="35" t="e">
        <f>HLOOKUP('入力(風力)'!$E$13,$B$2:$J$35,25,0)</f>
        <v>#N/A</v>
      </c>
    </row>
    <row r="27" spans="1:14" x14ac:dyDescent="0.3">
      <c r="A27" s="10" t="s">
        <v>14</v>
      </c>
      <c r="B27" s="50">
        <v>0.13654878233848686</v>
      </c>
      <c r="C27" s="50">
        <v>0.10364559327298997</v>
      </c>
      <c r="D27" s="50">
        <v>0.13433781029205136</v>
      </c>
      <c r="E27" s="50">
        <v>0.13801875425583893</v>
      </c>
      <c r="F27" s="50">
        <v>9.1892828148604305E-2</v>
      </c>
      <c r="G27" s="50">
        <v>7.9986625622460256E-2</v>
      </c>
      <c r="H27" s="50">
        <v>8.5123767569512024E-2</v>
      </c>
      <c r="I27" s="50">
        <v>0.10678157451532434</v>
      </c>
      <c r="J27" s="50">
        <v>6.5116145316853266E-2</v>
      </c>
      <c r="N27" s="35" t="e">
        <f>HLOOKUP('入力(風力)'!$E$13,$B$2:$J$35,26,0)</f>
        <v>#N/A</v>
      </c>
    </row>
    <row r="28" spans="1:14" x14ac:dyDescent="0.3">
      <c r="A28" s="10" t="s">
        <v>15</v>
      </c>
      <c r="B28" s="50">
        <v>0.10758132819017985</v>
      </c>
      <c r="C28" s="50">
        <v>0.1089874929614625</v>
      </c>
      <c r="D28" s="50">
        <v>5.1208385354433575E-2</v>
      </c>
      <c r="E28" s="50">
        <v>0.12383165676354839</v>
      </c>
      <c r="F28" s="50">
        <v>7.9280994486667616E-2</v>
      </c>
      <c r="G28" s="50">
        <v>0.10991428060424741</v>
      </c>
      <c r="H28" s="50">
        <v>9.4552602359914875E-2</v>
      </c>
      <c r="I28" s="50">
        <v>0.14238273381290031</v>
      </c>
      <c r="J28" s="50">
        <v>7.7179097489806878E-2</v>
      </c>
      <c r="N28" s="35" t="e">
        <f>HLOOKUP('入力(風力)'!$E$13,$B$2:$J$35,27,0)</f>
        <v>#N/A</v>
      </c>
    </row>
    <row r="29" spans="1:14" x14ac:dyDescent="0.3">
      <c r="A29" s="10" t="s">
        <v>16</v>
      </c>
      <c r="B29" s="50">
        <v>0.13708754266580508</v>
      </c>
      <c r="C29" s="50">
        <v>0.15536099844186563</v>
      </c>
      <c r="D29" s="50">
        <v>0.20222240786110895</v>
      </c>
      <c r="E29" s="50">
        <v>0.10558302286075927</v>
      </c>
      <c r="F29" s="50">
        <v>9.0146604611778591E-2</v>
      </c>
      <c r="G29" s="50">
        <v>0.12360937697977629</v>
      </c>
      <c r="H29" s="50">
        <v>6.2459891573220877E-2</v>
      </c>
      <c r="I29" s="50">
        <v>0.15287073943759444</v>
      </c>
      <c r="J29" s="50">
        <v>4.3591378407160396E-2</v>
      </c>
      <c r="N29" s="35" t="e">
        <f>HLOOKUP('入力(風力)'!$E$13,$B$2:$J$35,28,0)</f>
        <v>#N/A</v>
      </c>
    </row>
    <row r="30" spans="1:14" x14ac:dyDescent="0.3">
      <c r="A30" s="10" t="s">
        <v>17</v>
      </c>
      <c r="B30" s="50">
        <v>0.17950229340051246</v>
      </c>
      <c r="C30" s="50">
        <v>0.21562513126819763</v>
      </c>
      <c r="D30" s="50">
        <v>0.27790028828854657</v>
      </c>
      <c r="E30" s="50">
        <v>0.18315650722997232</v>
      </c>
      <c r="F30" s="50">
        <v>0.14522687133644357</v>
      </c>
      <c r="G30" s="50">
        <v>0.14492002222208264</v>
      </c>
      <c r="H30" s="50">
        <v>0.13781187068071143</v>
      </c>
      <c r="I30" s="50">
        <v>0.21153001597127688</v>
      </c>
      <c r="J30" s="50">
        <v>0.14855694657963392</v>
      </c>
      <c r="N30" s="35" t="e">
        <f>HLOOKUP('入力(風力)'!$E$13,$B$2:$J$35,29,0)</f>
        <v>#N/A</v>
      </c>
    </row>
    <row r="31" spans="1:14" x14ac:dyDescent="0.3">
      <c r="A31" s="10" t="s">
        <v>18</v>
      </c>
      <c r="B31" s="50">
        <v>0.24533030789678342</v>
      </c>
      <c r="C31" s="50">
        <v>0.31354043653145497</v>
      </c>
      <c r="D31" s="50">
        <v>0.1989952852044399</v>
      </c>
      <c r="E31" s="50">
        <v>0.31664665028377759</v>
      </c>
      <c r="F31" s="50">
        <v>0.27299211188376443</v>
      </c>
      <c r="G31" s="50">
        <v>0.25504705095130609</v>
      </c>
      <c r="H31" s="50">
        <v>0.19754279628001847</v>
      </c>
      <c r="I31" s="50">
        <v>0.39134554150621198</v>
      </c>
      <c r="J31" s="50">
        <v>0.19616273330449638</v>
      </c>
      <c r="N31" s="35" t="e">
        <f>HLOOKUP('入力(風力)'!$E$13,$B$2:$J$35,30,0)</f>
        <v>#N/A</v>
      </c>
    </row>
    <row r="32" spans="1:14" x14ac:dyDescent="0.3">
      <c r="A32" s="10" t="s">
        <v>19</v>
      </c>
      <c r="B32" s="50">
        <v>0.26364048210587288</v>
      </c>
      <c r="C32" s="50">
        <v>0.42670911051887517</v>
      </c>
      <c r="D32" s="50">
        <v>0.21690771898987909</v>
      </c>
      <c r="E32" s="50">
        <v>0.23371490337287404</v>
      </c>
      <c r="F32" s="50">
        <v>0.27453838708050687</v>
      </c>
      <c r="G32" s="50">
        <v>0.246788471488467</v>
      </c>
      <c r="H32" s="50">
        <v>0.18908994440146792</v>
      </c>
      <c r="I32" s="50">
        <v>0.37805294108903653</v>
      </c>
      <c r="J32" s="50">
        <v>0.23757410099708268</v>
      </c>
      <c r="N32" s="35" t="e">
        <f>HLOOKUP('入力(風力)'!$E$13,$B$2:$J$35,31,0)</f>
        <v>#N/A</v>
      </c>
    </row>
    <row r="33" spans="1:30" x14ac:dyDescent="0.3">
      <c r="A33" s="10" t="s">
        <v>20</v>
      </c>
      <c r="B33" s="50">
        <v>0.20704619535722163</v>
      </c>
      <c r="C33" s="50">
        <v>0.44372632573253878</v>
      </c>
      <c r="D33" s="50">
        <v>0.248665436407742</v>
      </c>
      <c r="E33" s="50">
        <v>0.31943540560846329</v>
      </c>
      <c r="F33" s="50">
        <v>0.23991519356433927</v>
      </c>
      <c r="G33" s="50">
        <v>0.27775068853035401</v>
      </c>
      <c r="H33" s="50">
        <v>0.23689694162908084</v>
      </c>
      <c r="I33" s="50">
        <v>0.40914051350267377</v>
      </c>
      <c r="J33" s="50">
        <v>0.22555885394599853</v>
      </c>
      <c r="N33" s="35" t="e">
        <f>HLOOKUP('入力(風力)'!$E$13,$B$2:$J$35,32,0)</f>
        <v>#N/A</v>
      </c>
    </row>
    <row r="34" spans="1:30" x14ac:dyDescent="0.3">
      <c r="A34" s="10" t="s">
        <v>21</v>
      </c>
      <c r="B34" s="50">
        <v>0.25231832287586275</v>
      </c>
      <c r="C34" s="50">
        <v>0.51225317738609566</v>
      </c>
      <c r="D34" s="50">
        <v>0.2505245238176777</v>
      </c>
      <c r="E34" s="50">
        <v>0.40271602873765833</v>
      </c>
      <c r="F34" s="50">
        <v>0.27109648745717352</v>
      </c>
      <c r="G34" s="50">
        <v>0.33053904424567043</v>
      </c>
      <c r="H34" s="50">
        <v>0.27477636701662095</v>
      </c>
      <c r="I34" s="50">
        <v>0.45166458647006036</v>
      </c>
      <c r="J34" s="50">
        <v>0.28311752331286932</v>
      </c>
      <c r="N34" s="35" t="e">
        <f>HLOOKUP('入力(風力)'!$E$13,$B$2:$J$35,33,0)</f>
        <v>#N/A</v>
      </c>
      <c r="Q34" s="1" t="s">
        <v>94</v>
      </c>
    </row>
    <row r="35" spans="1:30" x14ac:dyDescent="0.3">
      <c r="A35" s="10" t="s">
        <v>22</v>
      </c>
      <c r="B35" s="50">
        <v>0.21253010694872049</v>
      </c>
      <c r="C35" s="50">
        <v>0.37684098131042615</v>
      </c>
      <c r="D35" s="50">
        <v>0.30032521041963073</v>
      </c>
      <c r="E35" s="50">
        <v>0.46390592940250774</v>
      </c>
      <c r="F35" s="50">
        <v>0.27349207795108066</v>
      </c>
      <c r="G35" s="50">
        <v>0.28266351179049487</v>
      </c>
      <c r="H35" s="50">
        <v>0.27830925271618379</v>
      </c>
      <c r="I35" s="50">
        <v>0.46222935889226735</v>
      </c>
      <c r="J35" s="50">
        <v>0.27066902284855593</v>
      </c>
      <c r="N35" s="35" t="e">
        <f>HLOOKUP('入力(風力)'!$E$13,$B$2:$J$35,34,0)</f>
        <v>#N/A</v>
      </c>
      <c r="Z35" s="10" t="s">
        <v>35</v>
      </c>
    </row>
    <row r="36" spans="1:30" x14ac:dyDescent="0.3">
      <c r="A36" s="10"/>
      <c r="B36" s="10"/>
      <c r="C36" s="10"/>
      <c r="D36" s="10"/>
      <c r="E36" s="10"/>
      <c r="F36" s="10"/>
      <c r="G36" s="10"/>
      <c r="H36" s="10"/>
      <c r="I36" s="10"/>
      <c r="J36" s="10"/>
      <c r="N36" s="1" t="s">
        <v>69</v>
      </c>
      <c r="Q36" s="10"/>
      <c r="R36" s="11" t="s">
        <v>26</v>
      </c>
      <c r="S36" s="11" t="s">
        <v>27</v>
      </c>
      <c r="T36" s="11" t="s">
        <v>28</v>
      </c>
      <c r="U36" s="11" t="s">
        <v>29</v>
      </c>
      <c r="V36" s="11" t="s">
        <v>30</v>
      </c>
      <c r="W36" s="11" t="s">
        <v>31</v>
      </c>
      <c r="X36" s="11" t="s">
        <v>32</v>
      </c>
      <c r="Y36" s="11" t="s">
        <v>33</v>
      </c>
      <c r="Z36" s="11" t="s">
        <v>34</v>
      </c>
      <c r="AD36" s="1" t="s">
        <v>79</v>
      </c>
    </row>
    <row r="37" spans="1:30" x14ac:dyDescent="0.3">
      <c r="A37" s="10"/>
      <c r="B37" s="23" t="s">
        <v>47</v>
      </c>
      <c r="C37" s="10"/>
      <c r="D37" s="10"/>
      <c r="E37" s="10"/>
      <c r="F37" s="10"/>
      <c r="G37" s="10"/>
      <c r="H37" s="10"/>
      <c r="I37" s="10"/>
      <c r="J37" s="10"/>
      <c r="K37" s="28" t="s">
        <v>37</v>
      </c>
      <c r="L37" s="28" t="s">
        <v>48</v>
      </c>
      <c r="N37" s="28" t="s">
        <v>37</v>
      </c>
      <c r="Q37" s="10"/>
      <c r="R37" s="23" t="s">
        <v>47</v>
      </c>
      <c r="S37" s="10"/>
      <c r="T37" s="10"/>
      <c r="U37" s="10"/>
      <c r="V37" s="10"/>
      <c r="W37" s="10"/>
      <c r="X37" s="10"/>
      <c r="Y37" s="10"/>
      <c r="Z37" s="10"/>
      <c r="AA37" s="28" t="s">
        <v>37</v>
      </c>
      <c r="AB37" s="28" t="s">
        <v>48</v>
      </c>
      <c r="AD37" s="28" t="s">
        <v>37</v>
      </c>
    </row>
    <row r="38" spans="1:30" x14ac:dyDescent="0.3">
      <c r="A38" s="10" t="s">
        <v>11</v>
      </c>
      <c r="B38" s="41">
        <f>IF('入力(風力)'!$E$13=B$2,B24*'入力(風力)'!$E$15/1000,0)</f>
        <v>0</v>
      </c>
      <c r="C38" s="41">
        <f>IF('入力(風力)'!$E$13=C$2,C24*'入力(風力)'!$E$15/1000,0)</f>
        <v>0</v>
      </c>
      <c r="D38" s="41">
        <f>IF('入力(風力)'!$E$13=D$2,D24*'入力(風力)'!$E$15/1000,0)</f>
        <v>0</v>
      </c>
      <c r="E38" s="41">
        <f>IF('入力(風力)'!$E$13=E$2,E24*'入力(風力)'!$E$15/1000,0)</f>
        <v>0</v>
      </c>
      <c r="F38" s="41">
        <f>IF('入力(風力)'!$E$13=F$2,F24*'入力(風力)'!$E$15/1000,0)</f>
        <v>0</v>
      </c>
      <c r="G38" s="41">
        <f>IF('入力(風力)'!$E$13=G$2,G24*'入力(風力)'!$E$15/1000,0)</f>
        <v>0</v>
      </c>
      <c r="H38" s="41">
        <f>IF('入力(風力)'!$E$13=H$2,H24*'入力(風力)'!$E$15/1000,0)</f>
        <v>0</v>
      </c>
      <c r="I38" s="41">
        <f>IF('入力(風力)'!$E$13=I$2,I24*'入力(風力)'!$E$15/1000,0)</f>
        <v>0</v>
      </c>
      <c r="J38" s="42">
        <f>IF('入力(風力)'!$E$13=J$2,J24*'入力(風力)'!$E$15/1000,0)</f>
        <v>0</v>
      </c>
      <c r="K38" s="43">
        <f>SUM(B38:J38)</f>
        <v>0</v>
      </c>
      <c r="L38" s="44">
        <f>MIN($K$38:$K$49)</f>
        <v>0</v>
      </c>
      <c r="N38" s="39">
        <f t="shared" ref="N38:N49" si="1">K38*1000</f>
        <v>0</v>
      </c>
      <c r="Q38" s="10" t="s">
        <v>11</v>
      </c>
      <c r="R38" s="41">
        <f>IF('入力(風力)'!$E$13=B$2,B24*'入力(風力)'!$E$23/1000,0)</f>
        <v>0</v>
      </c>
      <c r="S38" s="41">
        <f>IF('入力(風力)'!$E$13=C$2,C24*'入力(風力)'!$E$23/1000,0)</f>
        <v>0</v>
      </c>
      <c r="T38" s="41">
        <f>IF('入力(風力)'!$E$13=D$2,D24*'入力(風力)'!$E$23/1000,0)</f>
        <v>0</v>
      </c>
      <c r="U38" s="41">
        <f>IF('入力(風力)'!$E$13=E$2,E24*'入力(風力)'!$E$23/1000,0)</f>
        <v>0</v>
      </c>
      <c r="V38" s="41">
        <f>IF('入力(風力)'!$E$13=F$2,F24*'入力(風力)'!$E$23/1000,0)</f>
        <v>0</v>
      </c>
      <c r="W38" s="41">
        <f>IF('入力(風力)'!$E$13=G$2,G24*'入力(風力)'!$E$23/1000,0)</f>
        <v>0</v>
      </c>
      <c r="X38" s="41">
        <f>IF('入力(風力)'!$E$13=H$2,H24*'入力(風力)'!$E$23/1000,0)</f>
        <v>0</v>
      </c>
      <c r="Y38" s="41">
        <f>IF('入力(風力)'!$E$13=I$2,I24*'入力(風力)'!$E$23/1000,0)</f>
        <v>0</v>
      </c>
      <c r="Z38" s="42">
        <f>IF('入力(風力)'!$E$13=J$2,J24*'入力(風力)'!$E$23/1000,0)</f>
        <v>0</v>
      </c>
      <c r="AA38" s="43">
        <f>SUM(R38:Z38)</f>
        <v>0</v>
      </c>
      <c r="AB38" s="44">
        <f>MIN($AA$38:$AA$49)</f>
        <v>0</v>
      </c>
      <c r="AD38" s="39">
        <f>AA38*1000</f>
        <v>0</v>
      </c>
    </row>
    <row r="39" spans="1:30" x14ac:dyDescent="0.3">
      <c r="A39" s="10" t="s">
        <v>12</v>
      </c>
      <c r="B39" s="41">
        <f>IF('入力(風力)'!$E$13=B$2,B25*'入力(風力)'!$E$15/1000,0)</f>
        <v>0</v>
      </c>
      <c r="C39" s="41">
        <f>IF('入力(風力)'!$E$13=C$2,C25*'入力(風力)'!$E$15/1000,0)</f>
        <v>0</v>
      </c>
      <c r="D39" s="41">
        <f>IF('入力(風力)'!$E$13=D$2,D25*'入力(風力)'!$E$15/1000,0)</f>
        <v>0</v>
      </c>
      <c r="E39" s="41">
        <f>IF('入力(風力)'!$E$13=E$2,E25*'入力(風力)'!$E$15/1000,0)</f>
        <v>0</v>
      </c>
      <c r="F39" s="41">
        <f>IF('入力(風力)'!$E$13=F$2,F25*'入力(風力)'!$E$15/1000,0)</f>
        <v>0</v>
      </c>
      <c r="G39" s="41">
        <f>IF('入力(風力)'!$E$13=G$2,G25*'入力(風力)'!$E$15/1000,0)</f>
        <v>0</v>
      </c>
      <c r="H39" s="41">
        <f>IF('入力(風力)'!$E$13=H$2,H25*'入力(風力)'!$E$15/1000,0)</f>
        <v>0</v>
      </c>
      <c r="I39" s="41">
        <f>IF('入力(風力)'!$E$13=I$2,I25*'入力(風力)'!$E$15/1000,0)</f>
        <v>0</v>
      </c>
      <c r="J39" s="42">
        <f>IF('入力(風力)'!$E$13=J$2,J25*'入力(風力)'!$E$15/1000,0)</f>
        <v>0</v>
      </c>
      <c r="K39" s="43">
        <f t="shared" ref="K39:K48" si="2">SUM(B39:J39)</f>
        <v>0</v>
      </c>
      <c r="L39" s="44">
        <f t="shared" ref="L39:L49" si="3">MIN($K$38:$K$49)</f>
        <v>0</v>
      </c>
      <c r="N39" s="39">
        <f t="shared" si="1"/>
        <v>0</v>
      </c>
      <c r="Q39" s="10" t="s">
        <v>12</v>
      </c>
      <c r="R39" s="41">
        <f>IF('入力(風力)'!$E$13=B$2,B25*'入力(風力)'!$F$23/1000,0)</f>
        <v>0</v>
      </c>
      <c r="S39" s="41">
        <f>IF('入力(風力)'!$E$13=C$2,C25*'入力(風力)'!$F$23/1000,0)</f>
        <v>0</v>
      </c>
      <c r="T39" s="41">
        <f>IF('入力(風力)'!$E$13=D$2,D25*'入力(風力)'!$F$23/1000,0)</f>
        <v>0</v>
      </c>
      <c r="U39" s="41">
        <f>IF('入力(風力)'!$E$13=E$2,E25*'入力(風力)'!$F$23/1000,0)</f>
        <v>0</v>
      </c>
      <c r="V39" s="41">
        <f>IF('入力(風力)'!$E$13=F$2,F25*'入力(風力)'!$F$23/1000,0)</f>
        <v>0</v>
      </c>
      <c r="W39" s="41">
        <f>IF('入力(風力)'!$E$13=G$2,G25*'入力(風力)'!$F$23/1000,0)</f>
        <v>0</v>
      </c>
      <c r="X39" s="41">
        <f>IF('入力(風力)'!$E$13=H$2,H25*'入力(風力)'!$F$23/1000,0)</f>
        <v>0</v>
      </c>
      <c r="Y39" s="41">
        <f>IF('入力(風力)'!$E$13=I$2,I25*'入力(風力)'!$F$23/1000,0)</f>
        <v>0</v>
      </c>
      <c r="Z39" s="42">
        <f>IF('入力(風力)'!$E$13=J$2,J25*'入力(風力)'!$F$23/1000,0)</f>
        <v>0</v>
      </c>
      <c r="AA39" s="43">
        <f t="shared" ref="AA39:AA48" si="4">SUM(R39:Z39)</f>
        <v>0</v>
      </c>
      <c r="AB39" s="44">
        <f t="shared" ref="AB39:AB49" si="5">MIN($AA$38:$AA$49)</f>
        <v>0</v>
      </c>
      <c r="AD39" s="39">
        <f t="shared" ref="AD39:AD48" si="6">AA39*1000</f>
        <v>0</v>
      </c>
    </row>
    <row r="40" spans="1:30" x14ac:dyDescent="0.3">
      <c r="A40" s="10" t="s">
        <v>13</v>
      </c>
      <c r="B40" s="41">
        <f>IF('入力(風力)'!$E$13=B$2,B26*'入力(風力)'!$E$15/1000,0)</f>
        <v>0</v>
      </c>
      <c r="C40" s="41">
        <f>IF('入力(風力)'!$E$13=C$2,C26*'入力(風力)'!$E$15/1000,0)</f>
        <v>0</v>
      </c>
      <c r="D40" s="41">
        <f>IF('入力(風力)'!$E$13=D$2,D26*'入力(風力)'!$E$15/1000,0)</f>
        <v>0</v>
      </c>
      <c r="E40" s="41">
        <f>IF('入力(風力)'!$E$13=E$2,E26*'入力(風力)'!$E$15/1000,0)</f>
        <v>0</v>
      </c>
      <c r="F40" s="41">
        <f>IF('入力(風力)'!$E$13=F$2,F26*'入力(風力)'!$E$15/1000,0)</f>
        <v>0</v>
      </c>
      <c r="G40" s="41">
        <f>IF('入力(風力)'!$E$13=G$2,G26*'入力(風力)'!$E$15/1000,0)</f>
        <v>0</v>
      </c>
      <c r="H40" s="41">
        <f>IF('入力(風力)'!$E$13=H$2,H26*'入力(風力)'!$E$15/1000,0)</f>
        <v>0</v>
      </c>
      <c r="I40" s="41">
        <f>IF('入力(風力)'!$E$13=I$2,I26*'入力(風力)'!$E$15/1000,0)</f>
        <v>0</v>
      </c>
      <c r="J40" s="42">
        <f>IF('入力(風力)'!$E$13=J$2,J26*'入力(風力)'!$E$15/1000,0)</f>
        <v>0</v>
      </c>
      <c r="K40" s="43">
        <f t="shared" si="2"/>
        <v>0</v>
      </c>
      <c r="L40" s="44">
        <f t="shared" si="3"/>
        <v>0</v>
      </c>
      <c r="N40" s="39">
        <f t="shared" si="1"/>
        <v>0</v>
      </c>
      <c r="Q40" s="10" t="s">
        <v>13</v>
      </c>
      <c r="R40" s="41">
        <f>IF('入力(風力)'!$E$13=B$2,B26*'入力(風力)'!$G$23/1000,0)</f>
        <v>0</v>
      </c>
      <c r="S40" s="41">
        <f>IF('入力(風力)'!$E$13=C$2,C26*'入力(風力)'!$G$23/1000,0)</f>
        <v>0</v>
      </c>
      <c r="T40" s="41">
        <f>IF('入力(風力)'!$E$13=D$2,D26*'入力(風力)'!$G$23/1000,0)</f>
        <v>0</v>
      </c>
      <c r="U40" s="41">
        <f>IF('入力(風力)'!$E$13=E$2,E26*'入力(風力)'!$G$23/1000,0)</f>
        <v>0</v>
      </c>
      <c r="V40" s="41">
        <f>IF('入力(風力)'!$E$13=F$2,F26*'入力(風力)'!$G$23/1000,0)</f>
        <v>0</v>
      </c>
      <c r="W40" s="41">
        <f>IF('入力(風力)'!$E$13=G$2,G26*'入力(風力)'!$G$23/1000,0)</f>
        <v>0</v>
      </c>
      <c r="X40" s="41">
        <f>IF('入力(風力)'!$E$13=H$2,H26*'入力(風力)'!$G$23/1000,0)</f>
        <v>0</v>
      </c>
      <c r="Y40" s="41">
        <f>IF('入力(風力)'!$E$13=I$2,I26*'入力(風力)'!$G$23/1000,0)</f>
        <v>0</v>
      </c>
      <c r="Z40" s="42">
        <f>IF('入力(風力)'!$E$13=J$2,J26*'入力(風力)'!$G$23/1000,0)</f>
        <v>0</v>
      </c>
      <c r="AA40" s="43">
        <f t="shared" si="4"/>
        <v>0</v>
      </c>
      <c r="AB40" s="44">
        <f t="shared" si="5"/>
        <v>0</v>
      </c>
      <c r="AD40" s="39">
        <f t="shared" si="6"/>
        <v>0</v>
      </c>
    </row>
    <row r="41" spans="1:30" x14ac:dyDescent="0.3">
      <c r="A41" s="10" t="s">
        <v>14</v>
      </c>
      <c r="B41" s="41">
        <f>IF('入力(風力)'!$E$13=B$2,B27*'入力(風力)'!$E$15/1000,0)</f>
        <v>0</v>
      </c>
      <c r="C41" s="41">
        <f>IF('入力(風力)'!$E$13=C$2,C27*'入力(風力)'!$E$15/1000,0)</f>
        <v>0</v>
      </c>
      <c r="D41" s="41">
        <f>IF('入力(風力)'!$E$13=D$2,D27*'入力(風力)'!$E$15/1000,0)</f>
        <v>0</v>
      </c>
      <c r="E41" s="41">
        <f>IF('入力(風力)'!$E$13=E$2,E27*'入力(風力)'!$E$15/1000,0)</f>
        <v>0</v>
      </c>
      <c r="F41" s="41">
        <f>IF('入力(風力)'!$E$13=F$2,F27*'入力(風力)'!$E$15/1000,0)</f>
        <v>0</v>
      </c>
      <c r="G41" s="41">
        <f>IF('入力(風力)'!$E$13=G$2,G27*'入力(風力)'!$E$15/1000,0)</f>
        <v>0</v>
      </c>
      <c r="H41" s="41">
        <f>IF('入力(風力)'!$E$13=H$2,H27*'入力(風力)'!$E$15/1000,0)</f>
        <v>0</v>
      </c>
      <c r="I41" s="41">
        <f>IF('入力(風力)'!$E$13=I$2,I27*'入力(風力)'!$E$15/1000,0)</f>
        <v>0</v>
      </c>
      <c r="J41" s="42">
        <f>IF('入力(風力)'!$E$13=J$2,J27*'入力(風力)'!$E$15/1000,0)</f>
        <v>0</v>
      </c>
      <c r="K41" s="43">
        <f t="shared" si="2"/>
        <v>0</v>
      </c>
      <c r="L41" s="44">
        <f t="shared" si="3"/>
        <v>0</v>
      </c>
      <c r="N41" s="39">
        <f t="shared" si="1"/>
        <v>0</v>
      </c>
      <c r="Q41" s="10" t="s">
        <v>14</v>
      </c>
      <c r="R41" s="41">
        <f>IF('入力(風力)'!$E$13=B$2,B27*'入力(風力)'!$H$23/1000,0)</f>
        <v>0</v>
      </c>
      <c r="S41" s="41">
        <f>IF('入力(風力)'!$E$13=C$2,C27*'入力(風力)'!$H$23/1000,0)</f>
        <v>0</v>
      </c>
      <c r="T41" s="41">
        <f>IF('入力(風力)'!$E$13=D$2,D27*'入力(風力)'!$H$23/1000,0)</f>
        <v>0</v>
      </c>
      <c r="U41" s="41">
        <f>IF('入力(風力)'!$E$13=E$2,E27*'入力(風力)'!$H$23/1000,0)</f>
        <v>0</v>
      </c>
      <c r="V41" s="41">
        <f>IF('入力(風力)'!$E$13=F$2,F27*'入力(風力)'!$H$23/1000,0)</f>
        <v>0</v>
      </c>
      <c r="W41" s="41">
        <f>IF('入力(風力)'!$E$13=G$2,G27*'入力(風力)'!$H$23/1000,0)</f>
        <v>0</v>
      </c>
      <c r="X41" s="41">
        <f>IF('入力(風力)'!$E$13=H$2,H27*'入力(風力)'!$H$23/1000,0)</f>
        <v>0</v>
      </c>
      <c r="Y41" s="41">
        <f>IF('入力(風力)'!$E$13=I$2,I27*'入力(風力)'!$H$23/1000,0)</f>
        <v>0</v>
      </c>
      <c r="Z41" s="42">
        <f>IF('入力(風力)'!$E$13=J$2,J27*'入力(風力)'!$H$23/1000,0)</f>
        <v>0</v>
      </c>
      <c r="AA41" s="43">
        <f t="shared" si="4"/>
        <v>0</v>
      </c>
      <c r="AB41" s="44">
        <f t="shared" si="5"/>
        <v>0</v>
      </c>
      <c r="AD41" s="39">
        <f t="shared" si="6"/>
        <v>0</v>
      </c>
    </row>
    <row r="42" spans="1:30" x14ac:dyDescent="0.3">
      <c r="A42" s="10" t="s">
        <v>15</v>
      </c>
      <c r="B42" s="41">
        <f>IF('入力(風力)'!$E$13=B$2,B28*'入力(風力)'!$E$15/1000,0)</f>
        <v>0</v>
      </c>
      <c r="C42" s="41">
        <f>IF('入力(風力)'!$E$13=C$2,C28*'入力(風力)'!$E$15/1000,0)</f>
        <v>0</v>
      </c>
      <c r="D42" s="41">
        <f>IF('入力(風力)'!$E$13=D$2,D28*'入力(風力)'!$E$15/1000,0)</f>
        <v>0</v>
      </c>
      <c r="E42" s="41">
        <f>IF('入力(風力)'!$E$13=E$2,E28*'入力(風力)'!$E$15/1000,0)</f>
        <v>0</v>
      </c>
      <c r="F42" s="41">
        <f>IF('入力(風力)'!$E$13=F$2,F28*'入力(風力)'!$E$15/1000,0)</f>
        <v>0</v>
      </c>
      <c r="G42" s="41">
        <f>IF('入力(風力)'!$E$13=G$2,G28*'入力(風力)'!$E$15/1000,0)</f>
        <v>0</v>
      </c>
      <c r="H42" s="41">
        <f>IF('入力(風力)'!$E$13=H$2,H28*'入力(風力)'!$E$15/1000,0)</f>
        <v>0</v>
      </c>
      <c r="I42" s="41">
        <f>IF('入力(風力)'!$E$13=I$2,I28*'入力(風力)'!$E$15/1000,0)</f>
        <v>0</v>
      </c>
      <c r="J42" s="42">
        <f>IF('入力(風力)'!$E$13=J$2,J28*'入力(風力)'!$E$15/1000,0)</f>
        <v>0</v>
      </c>
      <c r="K42" s="43">
        <f t="shared" si="2"/>
        <v>0</v>
      </c>
      <c r="L42" s="44">
        <f t="shared" si="3"/>
        <v>0</v>
      </c>
      <c r="N42" s="39">
        <f t="shared" si="1"/>
        <v>0</v>
      </c>
      <c r="Q42" s="10" t="s">
        <v>15</v>
      </c>
      <c r="R42" s="41">
        <f>IF('入力(風力)'!$E$13=B$2,B28*'入力(風力)'!$I$23/1000,0)</f>
        <v>0</v>
      </c>
      <c r="S42" s="41">
        <f>IF('入力(風力)'!$E$13=C$2,C28*'入力(風力)'!$I$23/1000,0)</f>
        <v>0</v>
      </c>
      <c r="T42" s="41">
        <f>IF('入力(風力)'!$E$13=D$2,D28*'入力(風力)'!$I$23/1000,0)</f>
        <v>0</v>
      </c>
      <c r="U42" s="41">
        <f>IF('入力(風力)'!$E$13=E$2,E28*'入力(風力)'!$I$23/1000,0)</f>
        <v>0</v>
      </c>
      <c r="V42" s="41">
        <f>IF('入力(風力)'!$E$13=F$2,F28*'入力(風力)'!$I$23/1000,0)</f>
        <v>0</v>
      </c>
      <c r="W42" s="41">
        <f>IF('入力(風力)'!$E$13=G$2,G28*'入力(風力)'!$I$23/1000,0)</f>
        <v>0</v>
      </c>
      <c r="X42" s="41">
        <f>IF('入力(風力)'!$E$13=H$2,H28*'入力(風力)'!$I$23/1000,0)</f>
        <v>0</v>
      </c>
      <c r="Y42" s="41">
        <f>IF('入力(風力)'!$E$13=I$2,I28*'入力(風力)'!$I$23/1000,0)</f>
        <v>0</v>
      </c>
      <c r="Z42" s="42">
        <f>IF('入力(風力)'!$E$13=J$2,J28*'入力(風力)'!$I$23/1000,0)</f>
        <v>0</v>
      </c>
      <c r="AA42" s="43">
        <f t="shared" si="4"/>
        <v>0</v>
      </c>
      <c r="AB42" s="44">
        <f t="shared" si="5"/>
        <v>0</v>
      </c>
      <c r="AD42" s="39">
        <f t="shared" si="6"/>
        <v>0</v>
      </c>
    </row>
    <row r="43" spans="1:30" x14ac:dyDescent="0.3">
      <c r="A43" s="10" t="s">
        <v>16</v>
      </c>
      <c r="B43" s="41">
        <f>IF('入力(風力)'!$E$13=B$2,B29*'入力(風力)'!$E$15/1000,0)</f>
        <v>0</v>
      </c>
      <c r="C43" s="41">
        <f>IF('入力(風力)'!$E$13=C$2,C29*'入力(風力)'!$E$15/1000,0)</f>
        <v>0</v>
      </c>
      <c r="D43" s="41">
        <f>IF('入力(風力)'!$E$13=D$2,D29*'入力(風力)'!$E$15/1000,0)</f>
        <v>0</v>
      </c>
      <c r="E43" s="41">
        <f>IF('入力(風力)'!$E$13=E$2,E29*'入力(風力)'!$E$15/1000,0)</f>
        <v>0</v>
      </c>
      <c r="F43" s="41">
        <f>IF('入力(風力)'!$E$13=F$2,F29*'入力(風力)'!$E$15/1000,0)</f>
        <v>0</v>
      </c>
      <c r="G43" s="41">
        <f>IF('入力(風力)'!$E$13=G$2,G29*'入力(風力)'!$E$15/1000,0)</f>
        <v>0</v>
      </c>
      <c r="H43" s="41">
        <f>IF('入力(風力)'!$E$13=H$2,H29*'入力(風力)'!$E$15/1000,0)</f>
        <v>0</v>
      </c>
      <c r="I43" s="41">
        <f>IF('入力(風力)'!$E$13=I$2,I29*'入力(風力)'!$E$15/1000,0)</f>
        <v>0</v>
      </c>
      <c r="J43" s="42">
        <f>IF('入力(風力)'!$E$13=J$2,J29*'入力(風力)'!$E$15/1000,0)</f>
        <v>0</v>
      </c>
      <c r="K43" s="43">
        <f t="shared" si="2"/>
        <v>0</v>
      </c>
      <c r="L43" s="44">
        <f t="shared" si="3"/>
        <v>0</v>
      </c>
      <c r="N43" s="39">
        <f t="shared" si="1"/>
        <v>0</v>
      </c>
      <c r="Q43" s="10" t="s">
        <v>16</v>
      </c>
      <c r="R43" s="41">
        <f>IF('入力(風力)'!$E$13=B$2,B29*'入力(風力)'!$J$23/1000,0)</f>
        <v>0</v>
      </c>
      <c r="S43" s="41">
        <f>IF('入力(風力)'!$E$13=C$2,C29*'入力(風力)'!$J$23/1000,0)</f>
        <v>0</v>
      </c>
      <c r="T43" s="41">
        <f>IF('入力(風力)'!$E$13=D$2,D29*'入力(風力)'!$J$23/1000,0)</f>
        <v>0</v>
      </c>
      <c r="U43" s="41">
        <f>IF('入力(風力)'!$E$13=E$2,E29*'入力(風力)'!$J$23/1000,0)</f>
        <v>0</v>
      </c>
      <c r="V43" s="41">
        <f>IF('入力(風力)'!$E$13=F$2,F29*'入力(風力)'!$J$23/1000,0)</f>
        <v>0</v>
      </c>
      <c r="W43" s="41">
        <f>IF('入力(風力)'!$E$13=G$2,G29*'入力(風力)'!$J$23/1000,0)</f>
        <v>0</v>
      </c>
      <c r="X43" s="41">
        <f>IF('入力(風力)'!$E$13=H$2,H29*'入力(風力)'!$J$23/1000,0)</f>
        <v>0</v>
      </c>
      <c r="Y43" s="41">
        <f>IF('入力(風力)'!$E$13=I$2,I29*'入力(風力)'!$J$23/1000,0)</f>
        <v>0</v>
      </c>
      <c r="Z43" s="42">
        <f>IF('入力(風力)'!$E$13=J$2,J29*'入力(風力)'!$J$23/1000,0)</f>
        <v>0</v>
      </c>
      <c r="AA43" s="43">
        <f t="shared" si="4"/>
        <v>0</v>
      </c>
      <c r="AB43" s="44">
        <f t="shared" si="5"/>
        <v>0</v>
      </c>
      <c r="AD43" s="39">
        <f t="shared" si="6"/>
        <v>0</v>
      </c>
    </row>
    <row r="44" spans="1:30" x14ac:dyDescent="0.3">
      <c r="A44" s="10" t="s">
        <v>17</v>
      </c>
      <c r="B44" s="41">
        <f>IF('入力(風力)'!$E$13=B$2,B30*'入力(風力)'!$E$15/1000,0)</f>
        <v>0</v>
      </c>
      <c r="C44" s="41">
        <f>IF('入力(風力)'!$E$13=C$2,C30*'入力(風力)'!$E$15/1000,0)</f>
        <v>0</v>
      </c>
      <c r="D44" s="41">
        <f>IF('入力(風力)'!$E$13=D$2,D30*'入力(風力)'!$E$15/1000,0)</f>
        <v>0</v>
      </c>
      <c r="E44" s="41">
        <f>IF('入力(風力)'!$E$13=E$2,E30*'入力(風力)'!$E$15/1000,0)</f>
        <v>0</v>
      </c>
      <c r="F44" s="41">
        <f>IF('入力(風力)'!$E$13=F$2,F30*'入力(風力)'!$E$15/1000,0)</f>
        <v>0</v>
      </c>
      <c r="G44" s="41">
        <f>IF('入力(風力)'!$E$13=G$2,G30*'入力(風力)'!$E$15/1000,0)</f>
        <v>0</v>
      </c>
      <c r="H44" s="41">
        <f>IF('入力(風力)'!$E$13=H$2,H30*'入力(風力)'!$E$15/1000,0)</f>
        <v>0</v>
      </c>
      <c r="I44" s="41">
        <f>IF('入力(風力)'!$E$13=I$2,I30*'入力(風力)'!$E$15/1000,0)</f>
        <v>0</v>
      </c>
      <c r="J44" s="42">
        <f>IF('入力(風力)'!$E$13=J$2,J30*'入力(風力)'!$E$15/1000,0)</f>
        <v>0</v>
      </c>
      <c r="K44" s="43">
        <f t="shared" si="2"/>
        <v>0</v>
      </c>
      <c r="L44" s="44">
        <f t="shared" si="3"/>
        <v>0</v>
      </c>
      <c r="N44" s="39">
        <f t="shared" si="1"/>
        <v>0</v>
      </c>
      <c r="Q44" s="10" t="s">
        <v>17</v>
      </c>
      <c r="R44" s="41">
        <f>IF('入力(風力)'!$E$13=B$2,B30*'入力(風力)'!$K$23/1000,0)</f>
        <v>0</v>
      </c>
      <c r="S44" s="41">
        <f>IF('入力(風力)'!$E$13=C$2,C30*'入力(風力)'!$K$23/1000,0)</f>
        <v>0</v>
      </c>
      <c r="T44" s="41">
        <f>IF('入力(風力)'!$E$13=D$2,D30*'入力(風力)'!$K$23/1000,0)</f>
        <v>0</v>
      </c>
      <c r="U44" s="41">
        <f>IF('入力(風力)'!$E$13=E$2,E30*'入力(風力)'!$K$23/1000,0)</f>
        <v>0</v>
      </c>
      <c r="V44" s="41">
        <f>IF('入力(風力)'!$E$13=F$2,F30*'入力(風力)'!$K$23/1000,0)</f>
        <v>0</v>
      </c>
      <c r="W44" s="41">
        <f>IF('入力(風力)'!$E$13=G$2,G30*'入力(風力)'!$K$23/1000,0)</f>
        <v>0</v>
      </c>
      <c r="X44" s="41">
        <f>IF('入力(風力)'!$E$13=H$2,H30*'入力(風力)'!$K$23/1000,0)</f>
        <v>0</v>
      </c>
      <c r="Y44" s="41">
        <f>IF('入力(風力)'!$E$13=I$2,I30*'入力(風力)'!$K$23/1000,0)</f>
        <v>0</v>
      </c>
      <c r="Z44" s="42">
        <f>IF('入力(風力)'!$E$13=J$2,J30*'入力(風力)'!$K$23/1000,0)</f>
        <v>0</v>
      </c>
      <c r="AA44" s="43">
        <f t="shared" si="4"/>
        <v>0</v>
      </c>
      <c r="AB44" s="44">
        <f t="shared" si="5"/>
        <v>0</v>
      </c>
      <c r="AD44" s="39">
        <f t="shared" si="6"/>
        <v>0</v>
      </c>
    </row>
    <row r="45" spans="1:30" x14ac:dyDescent="0.3">
      <c r="A45" s="10" t="s">
        <v>18</v>
      </c>
      <c r="B45" s="41">
        <f>IF('入力(風力)'!$E$13=B$2,B31*'入力(風力)'!$E$15/1000,0)</f>
        <v>0</v>
      </c>
      <c r="C45" s="41">
        <f>IF('入力(風力)'!$E$13=C$2,C31*'入力(風力)'!$E$15/1000,0)</f>
        <v>0</v>
      </c>
      <c r="D45" s="41">
        <f>IF('入力(風力)'!$E$13=D$2,D31*'入力(風力)'!$E$15/1000,0)</f>
        <v>0</v>
      </c>
      <c r="E45" s="41">
        <f>IF('入力(風力)'!$E$13=E$2,E31*'入力(風力)'!$E$15/1000,0)</f>
        <v>0</v>
      </c>
      <c r="F45" s="41">
        <f>IF('入力(風力)'!$E$13=F$2,F31*'入力(風力)'!$E$15/1000,0)</f>
        <v>0</v>
      </c>
      <c r="G45" s="41">
        <f>IF('入力(風力)'!$E$13=G$2,G31*'入力(風力)'!$E$15/1000,0)</f>
        <v>0</v>
      </c>
      <c r="H45" s="41">
        <f>IF('入力(風力)'!$E$13=H$2,H31*'入力(風力)'!$E$15/1000,0)</f>
        <v>0</v>
      </c>
      <c r="I45" s="41">
        <f>IF('入力(風力)'!$E$13=I$2,I31*'入力(風力)'!$E$15/1000,0)</f>
        <v>0</v>
      </c>
      <c r="J45" s="42">
        <f>IF('入力(風力)'!$E$13=J$2,J31*'入力(風力)'!$E$15/1000,0)</f>
        <v>0</v>
      </c>
      <c r="K45" s="43">
        <f t="shared" si="2"/>
        <v>0</v>
      </c>
      <c r="L45" s="44">
        <f t="shared" si="3"/>
        <v>0</v>
      </c>
      <c r="N45" s="39">
        <f t="shared" si="1"/>
        <v>0</v>
      </c>
      <c r="Q45" s="10" t="s">
        <v>18</v>
      </c>
      <c r="R45" s="41">
        <f>IF('入力(風力)'!$E$13=B$2,B31*'入力(風力)'!$L$23/1000,0)</f>
        <v>0</v>
      </c>
      <c r="S45" s="41">
        <f>IF('入力(風力)'!$E$13=C$2,C31*'入力(風力)'!$L$23/1000,0)</f>
        <v>0</v>
      </c>
      <c r="T45" s="41">
        <f>IF('入力(風力)'!$E$13=D$2,D31*'入力(風力)'!$L$23/1000,0)</f>
        <v>0</v>
      </c>
      <c r="U45" s="41">
        <f>IF('入力(風力)'!$E$13=E$2,E31*'入力(風力)'!$L$23/1000,0)</f>
        <v>0</v>
      </c>
      <c r="V45" s="41">
        <f>IF('入力(風力)'!$E$13=F$2,F31*'入力(風力)'!$L$23/1000,0)</f>
        <v>0</v>
      </c>
      <c r="W45" s="41">
        <f>IF('入力(風力)'!$E$13=G$2,G31*'入力(風力)'!$L$23/1000,0)</f>
        <v>0</v>
      </c>
      <c r="X45" s="41">
        <f>IF('入力(風力)'!$E$13=H$2,H31*'入力(風力)'!$L$23/1000,0)</f>
        <v>0</v>
      </c>
      <c r="Y45" s="41">
        <f>IF('入力(風力)'!$E$13=I$2,I31*'入力(風力)'!$L$23/1000,0)</f>
        <v>0</v>
      </c>
      <c r="Z45" s="42">
        <f>IF('入力(風力)'!$E$13=J$2,J31*'入力(風力)'!$L$23/1000,0)</f>
        <v>0</v>
      </c>
      <c r="AA45" s="43">
        <f t="shared" si="4"/>
        <v>0</v>
      </c>
      <c r="AB45" s="44">
        <f t="shared" si="5"/>
        <v>0</v>
      </c>
      <c r="AD45" s="39">
        <f t="shared" si="6"/>
        <v>0</v>
      </c>
    </row>
    <row r="46" spans="1:30" x14ac:dyDescent="0.3">
      <c r="A46" s="10" t="s">
        <v>19</v>
      </c>
      <c r="B46" s="41">
        <f>IF('入力(風力)'!$E$13=B$2,B32*'入力(風力)'!$E$15/1000,0)</f>
        <v>0</v>
      </c>
      <c r="C46" s="41">
        <f>IF('入力(風力)'!$E$13=C$2,C32*'入力(風力)'!$E$15/1000,0)</f>
        <v>0</v>
      </c>
      <c r="D46" s="41">
        <f>IF('入力(風力)'!$E$13=D$2,D32*'入力(風力)'!$E$15/1000,0)</f>
        <v>0</v>
      </c>
      <c r="E46" s="41">
        <f>IF('入力(風力)'!$E$13=E$2,E32*'入力(風力)'!$E$15/1000,0)</f>
        <v>0</v>
      </c>
      <c r="F46" s="41">
        <f>IF('入力(風力)'!$E$13=F$2,F32*'入力(風力)'!$E$15/1000,0)</f>
        <v>0</v>
      </c>
      <c r="G46" s="41">
        <f>IF('入力(風力)'!$E$13=G$2,G32*'入力(風力)'!$E$15/1000,0)</f>
        <v>0</v>
      </c>
      <c r="H46" s="41">
        <f>IF('入力(風力)'!$E$13=H$2,H32*'入力(風力)'!$E$15/1000,0)</f>
        <v>0</v>
      </c>
      <c r="I46" s="41">
        <f>IF('入力(風力)'!$E$13=I$2,I32*'入力(風力)'!$E$15/1000,0)</f>
        <v>0</v>
      </c>
      <c r="J46" s="42">
        <f>IF('入力(風力)'!$E$13=J$2,J32*'入力(風力)'!$E$15/1000,0)</f>
        <v>0</v>
      </c>
      <c r="K46" s="43">
        <f t="shared" si="2"/>
        <v>0</v>
      </c>
      <c r="L46" s="44">
        <f t="shared" si="3"/>
        <v>0</v>
      </c>
      <c r="N46" s="39">
        <f t="shared" si="1"/>
        <v>0</v>
      </c>
      <c r="Q46" s="10" t="s">
        <v>19</v>
      </c>
      <c r="R46" s="41">
        <f>IF('入力(風力)'!$E$13=B$2,B32*'入力(風力)'!$M$23/1000,0)</f>
        <v>0</v>
      </c>
      <c r="S46" s="41">
        <f>IF('入力(風力)'!$E$13=C$2,C32*'入力(風力)'!$M$23/1000,0)</f>
        <v>0</v>
      </c>
      <c r="T46" s="41">
        <f>IF('入力(風力)'!$E$13=D$2,D32*'入力(風力)'!$M$23/1000,0)</f>
        <v>0</v>
      </c>
      <c r="U46" s="41">
        <f>IF('入力(風力)'!$E$13=E$2,E32*'入力(風力)'!$M$23/1000,0)</f>
        <v>0</v>
      </c>
      <c r="V46" s="41">
        <f>IF('入力(風力)'!$E$13=F$2,F32*'入力(風力)'!$M$23/1000,0)</f>
        <v>0</v>
      </c>
      <c r="W46" s="41">
        <f>IF('入力(風力)'!$E$13=G$2,G32*'入力(風力)'!$M$23/1000,0)</f>
        <v>0</v>
      </c>
      <c r="X46" s="41">
        <f>IF('入力(風力)'!$E$13=H$2,H32*'入力(風力)'!$M$23/1000,0)</f>
        <v>0</v>
      </c>
      <c r="Y46" s="41">
        <f>IF('入力(風力)'!$E$13=I$2,I32*'入力(風力)'!$M$23/1000,0)</f>
        <v>0</v>
      </c>
      <c r="Z46" s="42">
        <f>IF('入力(風力)'!$E$13=J$2,J32*'入力(風力)'!$M$23/1000,0)</f>
        <v>0</v>
      </c>
      <c r="AA46" s="43">
        <f t="shared" si="4"/>
        <v>0</v>
      </c>
      <c r="AB46" s="44">
        <f t="shared" si="5"/>
        <v>0</v>
      </c>
      <c r="AD46" s="39">
        <f t="shared" si="6"/>
        <v>0</v>
      </c>
    </row>
    <row r="47" spans="1:30" x14ac:dyDescent="0.3">
      <c r="A47" s="10" t="s">
        <v>20</v>
      </c>
      <c r="B47" s="41">
        <f>IF('入力(風力)'!$E$13=B$2,B33*'入力(風力)'!$E$15/1000,0)</f>
        <v>0</v>
      </c>
      <c r="C47" s="41">
        <f>IF('入力(風力)'!$E$13=C$2,C33*'入力(風力)'!$E$15/1000,0)</f>
        <v>0</v>
      </c>
      <c r="D47" s="41">
        <f>IF('入力(風力)'!$E$13=D$2,D33*'入力(風力)'!$E$15/1000,0)</f>
        <v>0</v>
      </c>
      <c r="E47" s="41">
        <f>IF('入力(風力)'!$E$13=E$2,E33*'入力(風力)'!$E$15/1000,0)</f>
        <v>0</v>
      </c>
      <c r="F47" s="41">
        <f>IF('入力(風力)'!$E$13=F$2,F33*'入力(風力)'!$E$15/1000,0)</f>
        <v>0</v>
      </c>
      <c r="G47" s="41">
        <f>IF('入力(風力)'!$E$13=G$2,G33*'入力(風力)'!$E$15/1000,0)</f>
        <v>0</v>
      </c>
      <c r="H47" s="41">
        <f>IF('入力(風力)'!$E$13=H$2,H33*'入力(風力)'!$E$15/1000,0)</f>
        <v>0</v>
      </c>
      <c r="I47" s="41">
        <f>IF('入力(風力)'!$E$13=I$2,I33*'入力(風力)'!$E$15/1000,0)</f>
        <v>0</v>
      </c>
      <c r="J47" s="42">
        <f>IF('入力(風力)'!$E$13=J$2,J33*'入力(風力)'!$E$15/1000,0)</f>
        <v>0</v>
      </c>
      <c r="K47" s="43">
        <f t="shared" si="2"/>
        <v>0</v>
      </c>
      <c r="L47" s="44">
        <f t="shared" si="3"/>
        <v>0</v>
      </c>
      <c r="N47" s="39">
        <f t="shared" si="1"/>
        <v>0</v>
      </c>
      <c r="Q47" s="10" t="s">
        <v>20</v>
      </c>
      <c r="R47" s="41">
        <f>IF('入力(風力)'!$E$13=B$2,B33*'入力(風力)'!$N$23/1000,0)</f>
        <v>0</v>
      </c>
      <c r="S47" s="41">
        <f>IF('入力(風力)'!$E$13=C$2,C33*'入力(風力)'!$N$23/1000,0)</f>
        <v>0</v>
      </c>
      <c r="T47" s="41">
        <f>IF('入力(風力)'!$E$13=D$2,D33*'入力(風力)'!$N$23/1000,0)</f>
        <v>0</v>
      </c>
      <c r="U47" s="41">
        <f>IF('入力(風力)'!$E$13=E$2,E33*'入力(風力)'!$N$23/1000,0)</f>
        <v>0</v>
      </c>
      <c r="V47" s="41">
        <f>IF('入力(風力)'!$E$13=F$2,F33*'入力(風力)'!$N$23/1000,0)</f>
        <v>0</v>
      </c>
      <c r="W47" s="41">
        <f>IF('入力(風力)'!$E$13=G$2,G33*'入力(風力)'!$N$23/1000,0)</f>
        <v>0</v>
      </c>
      <c r="X47" s="41">
        <f>IF('入力(風力)'!$E$13=H$2,H33*'入力(風力)'!$N$23/1000,0)</f>
        <v>0</v>
      </c>
      <c r="Y47" s="41">
        <f>IF('入力(風力)'!$E$13=I$2,I33*'入力(風力)'!$N$23/1000,0)</f>
        <v>0</v>
      </c>
      <c r="Z47" s="42">
        <f>IF('入力(風力)'!$E$13=J$2,J33*'入力(風力)'!$N$23/1000,0)</f>
        <v>0</v>
      </c>
      <c r="AA47" s="43">
        <f t="shared" si="4"/>
        <v>0</v>
      </c>
      <c r="AB47" s="44">
        <f t="shared" si="5"/>
        <v>0</v>
      </c>
      <c r="AD47" s="39">
        <f t="shared" si="6"/>
        <v>0</v>
      </c>
    </row>
    <row r="48" spans="1:30" x14ac:dyDescent="0.3">
      <c r="A48" s="10" t="s">
        <v>21</v>
      </c>
      <c r="B48" s="41">
        <f>IF('入力(風力)'!$E$13=B$2,B34*'入力(風力)'!$E$15/1000,0)</f>
        <v>0</v>
      </c>
      <c r="C48" s="41">
        <f>IF('入力(風力)'!$E$13=C$2,C34*'入力(風力)'!$E$15/1000,0)</f>
        <v>0</v>
      </c>
      <c r="D48" s="41">
        <f>IF('入力(風力)'!$E$13=D$2,D34*'入力(風力)'!$E$15/1000,0)</f>
        <v>0</v>
      </c>
      <c r="E48" s="41">
        <f>IF('入力(風力)'!$E$13=E$2,E34*'入力(風力)'!$E$15/1000,0)</f>
        <v>0</v>
      </c>
      <c r="F48" s="41">
        <f>IF('入力(風力)'!$E$13=F$2,F34*'入力(風力)'!$E$15/1000,0)</f>
        <v>0</v>
      </c>
      <c r="G48" s="41">
        <f>IF('入力(風力)'!$E$13=G$2,G34*'入力(風力)'!$E$15/1000,0)</f>
        <v>0</v>
      </c>
      <c r="H48" s="41">
        <f>IF('入力(風力)'!$E$13=H$2,H34*'入力(風力)'!$E$15/1000,0)</f>
        <v>0</v>
      </c>
      <c r="I48" s="41">
        <f>IF('入力(風力)'!$E$13=I$2,I34*'入力(風力)'!$E$15/1000,0)</f>
        <v>0</v>
      </c>
      <c r="J48" s="42">
        <f>IF('入力(風力)'!$E$13=J$2,J34*'入力(風力)'!$E$15/1000,0)</f>
        <v>0</v>
      </c>
      <c r="K48" s="43">
        <f t="shared" si="2"/>
        <v>0</v>
      </c>
      <c r="L48" s="44">
        <f t="shared" si="3"/>
        <v>0</v>
      </c>
      <c r="N48" s="39">
        <f t="shared" si="1"/>
        <v>0</v>
      </c>
      <c r="Q48" s="10" t="s">
        <v>21</v>
      </c>
      <c r="R48" s="41">
        <f>IF('入力(風力)'!$E$13=B$2,B34*'入力(風力)'!$O$23/1000,0)</f>
        <v>0</v>
      </c>
      <c r="S48" s="41">
        <f>IF('入力(風力)'!$E$13=C$2,C34*'入力(風力)'!$O$23/1000,0)</f>
        <v>0</v>
      </c>
      <c r="T48" s="41">
        <f>IF('入力(風力)'!$E$13=D$2,D34*'入力(風力)'!$O$23/1000,0)</f>
        <v>0</v>
      </c>
      <c r="U48" s="41">
        <f>IF('入力(風力)'!$E$13=E$2,E34*'入力(風力)'!$O$23/1000,0)</f>
        <v>0</v>
      </c>
      <c r="V48" s="41">
        <f>IF('入力(風力)'!$E$13=F$2,F34*'入力(風力)'!$O$23/1000,0)</f>
        <v>0</v>
      </c>
      <c r="W48" s="41">
        <f>IF('入力(風力)'!$E$13=G$2,G34*'入力(風力)'!$O$23/1000,0)</f>
        <v>0</v>
      </c>
      <c r="X48" s="41">
        <f>IF('入力(風力)'!$E$13=H$2,H34*'入力(風力)'!$O$23/1000,0)</f>
        <v>0</v>
      </c>
      <c r="Y48" s="41">
        <f>IF('入力(風力)'!$E$13=I$2,I34*'入力(風力)'!$O$23/1000,0)</f>
        <v>0</v>
      </c>
      <c r="Z48" s="42">
        <f>IF('入力(風力)'!$E$13=J$2,J34*'入力(風力)'!$O$23/1000,0)</f>
        <v>0</v>
      </c>
      <c r="AA48" s="43">
        <f t="shared" si="4"/>
        <v>0</v>
      </c>
      <c r="AB48" s="44">
        <f t="shared" si="5"/>
        <v>0</v>
      </c>
      <c r="AD48" s="39">
        <f t="shared" si="6"/>
        <v>0</v>
      </c>
    </row>
    <row r="49" spans="1:30" x14ac:dyDescent="0.3">
      <c r="A49" s="10" t="s">
        <v>22</v>
      </c>
      <c r="B49" s="41">
        <f>IF('入力(風力)'!$E$13=B$2,B35*'入力(風力)'!$E$15/1000,0)</f>
        <v>0</v>
      </c>
      <c r="C49" s="41">
        <f>IF('入力(風力)'!$E$13=C$2,C35*'入力(風力)'!$E$15/1000,0)</f>
        <v>0</v>
      </c>
      <c r="D49" s="41">
        <f>IF('入力(風力)'!$E$13=D$2,D35*'入力(風力)'!$E$15/1000,0)</f>
        <v>0</v>
      </c>
      <c r="E49" s="41">
        <f>IF('入力(風力)'!$E$13=E$2,E35*'入力(風力)'!$E$15/1000,0)</f>
        <v>0</v>
      </c>
      <c r="F49" s="41">
        <f>IF('入力(風力)'!$E$13=F$2,F35*'入力(風力)'!$E$15/1000,0)</f>
        <v>0</v>
      </c>
      <c r="G49" s="41">
        <f>IF('入力(風力)'!$E$13=G$2,G35*'入力(風力)'!$E$15/1000,0)</f>
        <v>0</v>
      </c>
      <c r="H49" s="41">
        <f>IF('入力(風力)'!$E$13=H$2,H35*'入力(風力)'!$E$15/1000,0)</f>
        <v>0</v>
      </c>
      <c r="I49" s="41">
        <f>IF('入力(風力)'!$E$13=I$2,I35*'入力(風力)'!$E$15/1000,0)</f>
        <v>0</v>
      </c>
      <c r="J49" s="42">
        <f>IF('入力(風力)'!$E$13=J$2,J35*'入力(風力)'!$E$15/1000,0)</f>
        <v>0</v>
      </c>
      <c r="K49" s="43">
        <f>SUM(B49:J49)</f>
        <v>0</v>
      </c>
      <c r="L49" s="44">
        <f t="shared" si="3"/>
        <v>0</v>
      </c>
      <c r="N49" s="39">
        <f t="shared" si="1"/>
        <v>0</v>
      </c>
      <c r="Q49" s="10" t="s">
        <v>22</v>
      </c>
      <c r="R49" s="41">
        <f>IF('入力(風力)'!$E$13=B$2,B35*'入力(風力)'!$P$23/1000,0)</f>
        <v>0</v>
      </c>
      <c r="S49" s="41">
        <f>IF('入力(風力)'!$E$13=C$2,C35*'入力(風力)'!$P$23/1000,0)</f>
        <v>0</v>
      </c>
      <c r="T49" s="41">
        <f>IF('入力(風力)'!$E$13=D$2,D35*'入力(風力)'!$P$23/1000,0)</f>
        <v>0</v>
      </c>
      <c r="U49" s="41">
        <f>IF('入力(風力)'!$E$13=E$2,E35*'入力(風力)'!$P$23/1000,0)</f>
        <v>0</v>
      </c>
      <c r="V49" s="41">
        <f>IF('入力(風力)'!$E$13=F$2,F35*'入力(風力)'!$P$23/1000,0)</f>
        <v>0</v>
      </c>
      <c r="W49" s="41">
        <f>IF('入力(風力)'!$E$13=G$2,G35*'入力(風力)'!$P$23/1000,0)</f>
        <v>0</v>
      </c>
      <c r="X49" s="41">
        <f>IF('入力(風力)'!$E$13=H$2,H35*'入力(風力)'!$P$23/1000,0)</f>
        <v>0</v>
      </c>
      <c r="Y49" s="41">
        <f>IF('入力(風力)'!$E$13=I$2,I35*'入力(風力)'!$P$23/1000,0)</f>
        <v>0</v>
      </c>
      <c r="Z49" s="42">
        <f>IF('入力(風力)'!$E$13=J$2,J35*'入力(風力)'!$P$23/1000,0)</f>
        <v>0</v>
      </c>
      <c r="AA49" s="43">
        <f>SUM(R49:Z49)</f>
        <v>0</v>
      </c>
      <c r="AB49" s="44">
        <f t="shared" si="5"/>
        <v>0</v>
      </c>
      <c r="AD49" s="39">
        <f>AA49*1000</f>
        <v>0</v>
      </c>
    </row>
    <row r="50" spans="1:30" x14ac:dyDescent="0.3">
      <c r="B50" s="10"/>
      <c r="C50" s="10"/>
      <c r="D50" s="10"/>
      <c r="E50" s="10"/>
      <c r="F50" s="10"/>
      <c r="G50" s="10"/>
      <c r="H50" s="10"/>
      <c r="I50" s="10"/>
      <c r="J50" s="10"/>
      <c r="R50" s="10"/>
      <c r="S50" s="10"/>
      <c r="T50" s="10"/>
      <c r="U50" s="10"/>
      <c r="V50" s="10"/>
      <c r="W50" s="10"/>
      <c r="X50" s="10"/>
      <c r="Y50" s="10"/>
      <c r="Z50" s="10"/>
    </row>
    <row r="51" spans="1:30" x14ac:dyDescent="0.3">
      <c r="A51" s="1" t="s">
        <v>54</v>
      </c>
      <c r="K51" s="2"/>
      <c r="Q51" s="1" t="s">
        <v>54</v>
      </c>
      <c r="AA51" s="2"/>
    </row>
    <row r="52" spans="1:30" x14ac:dyDescent="0.3">
      <c r="A52" s="10" t="s">
        <v>11</v>
      </c>
      <c r="B52" s="13">
        <f t="shared" ref="B52:J52" si="7">B4*(1+B$19+B$21)</f>
        <v>4720.7847131329991</v>
      </c>
      <c r="C52" s="13">
        <f t="shared" si="7"/>
        <v>11752.545475843615</v>
      </c>
      <c r="D52" s="13">
        <f t="shared" si="7"/>
        <v>40486.953030380457</v>
      </c>
      <c r="E52" s="13">
        <f t="shared" si="7"/>
        <v>18619.598773746435</v>
      </c>
      <c r="F52" s="13">
        <f t="shared" si="7"/>
        <v>4749.5196097428807</v>
      </c>
      <c r="G52" s="13">
        <f t="shared" si="7"/>
        <v>18241.898327586205</v>
      </c>
      <c r="H52" s="13">
        <f t="shared" si="7"/>
        <v>7561.6946184814369</v>
      </c>
      <c r="I52" s="13">
        <f t="shared" si="7"/>
        <v>3770.2959349593493</v>
      </c>
      <c r="J52" s="13">
        <f t="shared" si="7"/>
        <v>12505.627079770011</v>
      </c>
      <c r="K52" s="16"/>
      <c r="L52" s="16"/>
      <c r="Q52" s="10" t="s">
        <v>11</v>
      </c>
      <c r="R52" s="13">
        <f>B52</f>
        <v>4720.7847131329991</v>
      </c>
      <c r="S52" s="13">
        <f t="shared" ref="S52:Z63" si="8">C52</f>
        <v>11752.545475843615</v>
      </c>
      <c r="T52" s="13">
        <f t="shared" si="8"/>
        <v>40486.953030380457</v>
      </c>
      <c r="U52" s="13">
        <f t="shared" si="8"/>
        <v>18619.598773746435</v>
      </c>
      <c r="V52" s="13">
        <f t="shared" si="8"/>
        <v>4749.5196097428807</v>
      </c>
      <c r="W52" s="13">
        <f t="shared" si="8"/>
        <v>18241.898327586205</v>
      </c>
      <c r="X52" s="13">
        <f t="shared" si="8"/>
        <v>7561.6946184814369</v>
      </c>
      <c r="Y52" s="13">
        <f t="shared" si="8"/>
        <v>3770.2959349593493</v>
      </c>
      <c r="Z52" s="13">
        <f t="shared" si="8"/>
        <v>12505.627079770011</v>
      </c>
      <c r="AA52" s="16"/>
      <c r="AB52" s="16"/>
    </row>
    <row r="53" spans="1:30" x14ac:dyDescent="0.3">
      <c r="A53" s="10" t="s">
        <v>12</v>
      </c>
      <c r="B53" s="13">
        <f t="shared" ref="B53:J53" si="9">B5*(1+B$19+B$21)</f>
        <v>4275.5934360098354</v>
      </c>
      <c r="C53" s="13">
        <f t="shared" si="9"/>
        <v>10951.464089192807</v>
      </c>
      <c r="D53" s="13">
        <f t="shared" si="9"/>
        <v>38919.126935101056</v>
      </c>
      <c r="E53" s="13">
        <f t="shared" si="9"/>
        <v>19016.626850387282</v>
      </c>
      <c r="F53" s="13">
        <f t="shared" si="9"/>
        <v>4338.3748594227518</v>
      </c>
      <c r="G53" s="13">
        <f t="shared" si="9"/>
        <v>18480.744786867202</v>
      </c>
      <c r="H53" s="13">
        <f t="shared" si="9"/>
        <v>7472.3282155134548</v>
      </c>
      <c r="I53" s="13">
        <f t="shared" si="9"/>
        <v>3748.3756097560972</v>
      </c>
      <c r="J53" s="13">
        <f t="shared" si="9"/>
        <v>12699.729029243092</v>
      </c>
      <c r="K53" s="16"/>
      <c r="L53" s="16"/>
      <c r="Q53" s="10" t="s">
        <v>12</v>
      </c>
      <c r="R53" s="13">
        <f t="shared" ref="R53:R63" si="10">B53</f>
        <v>4275.5934360098354</v>
      </c>
      <c r="S53" s="13">
        <f t="shared" si="8"/>
        <v>10951.464089192807</v>
      </c>
      <c r="T53" s="13">
        <f t="shared" si="8"/>
        <v>38919.126935101056</v>
      </c>
      <c r="U53" s="13">
        <f t="shared" si="8"/>
        <v>19016.626850387282</v>
      </c>
      <c r="V53" s="13">
        <f t="shared" si="8"/>
        <v>4338.3748594227518</v>
      </c>
      <c r="W53" s="13">
        <f t="shared" si="8"/>
        <v>18480.744786867202</v>
      </c>
      <c r="X53" s="13">
        <f t="shared" si="8"/>
        <v>7472.3282155134548</v>
      </c>
      <c r="Y53" s="13">
        <f t="shared" si="8"/>
        <v>3748.3756097560972</v>
      </c>
      <c r="Z53" s="13">
        <f t="shared" si="8"/>
        <v>12699.729029243092</v>
      </c>
      <c r="AA53" s="16"/>
      <c r="AB53" s="16"/>
    </row>
    <row r="54" spans="1:30" x14ac:dyDescent="0.3">
      <c r="A54" s="10" t="s">
        <v>13</v>
      </c>
      <c r="B54" s="13">
        <f t="shared" ref="B54:J54" si="11">B6*(1+B$19+B$21)</f>
        <v>4262.7155050414185</v>
      </c>
      <c r="C54" s="13">
        <f t="shared" si="11"/>
        <v>11786.063525494279</v>
      </c>
      <c r="D54" s="13">
        <f t="shared" si="11"/>
        <v>43221.022811310155</v>
      </c>
      <c r="E54" s="13">
        <f t="shared" si="11"/>
        <v>20533.477707297188</v>
      </c>
      <c r="F54" s="13">
        <f t="shared" si="11"/>
        <v>4872.2493859578444</v>
      </c>
      <c r="G54" s="13">
        <f t="shared" si="11"/>
        <v>20948.824866104183</v>
      </c>
      <c r="H54" s="13">
        <f t="shared" si="11"/>
        <v>8201.5459050379213</v>
      </c>
      <c r="I54" s="13">
        <f t="shared" si="11"/>
        <v>4274.4634146341468</v>
      </c>
      <c r="J54" s="13">
        <f t="shared" si="11"/>
        <v>14442.174584909721</v>
      </c>
      <c r="K54" s="16"/>
      <c r="L54" s="16"/>
      <c r="Q54" s="10" t="s">
        <v>13</v>
      </c>
      <c r="R54" s="13">
        <f t="shared" si="10"/>
        <v>4262.7155050414185</v>
      </c>
      <c r="S54" s="13">
        <f t="shared" si="8"/>
        <v>11786.063525494279</v>
      </c>
      <c r="T54" s="13">
        <f t="shared" si="8"/>
        <v>43221.022811310155</v>
      </c>
      <c r="U54" s="13">
        <f t="shared" si="8"/>
        <v>20533.477707297188</v>
      </c>
      <c r="V54" s="13">
        <f t="shared" si="8"/>
        <v>4872.2493859578444</v>
      </c>
      <c r="W54" s="13">
        <f t="shared" si="8"/>
        <v>20948.824866104183</v>
      </c>
      <c r="X54" s="13">
        <f t="shared" si="8"/>
        <v>8201.5459050379213</v>
      </c>
      <c r="Y54" s="13">
        <f t="shared" si="8"/>
        <v>4274.4634146341468</v>
      </c>
      <c r="Z54" s="13">
        <f t="shared" si="8"/>
        <v>14442.174584909721</v>
      </c>
      <c r="AA54" s="16"/>
      <c r="AB54" s="16"/>
    </row>
    <row r="55" spans="1:30" x14ac:dyDescent="0.3">
      <c r="A55" s="10" t="s">
        <v>14</v>
      </c>
      <c r="B55" s="13">
        <f t="shared" ref="B55:J55" si="12">B7*(1+B$19+B$21)</f>
        <v>4841.6341000000002</v>
      </c>
      <c r="C55" s="13">
        <f t="shared" si="12"/>
        <v>13973.35064720497</v>
      </c>
      <c r="D55" s="13">
        <f t="shared" si="12"/>
        <v>56496.15352835221</v>
      </c>
      <c r="E55" s="13">
        <f t="shared" si="12"/>
        <v>24972.047999999999</v>
      </c>
      <c r="F55" s="13">
        <f t="shared" si="12"/>
        <v>6038.1822599999996</v>
      </c>
      <c r="G55" s="13">
        <f t="shared" si="12"/>
        <v>27128.976999999999</v>
      </c>
      <c r="H55" s="13">
        <f t="shared" si="12"/>
        <v>10434.08482</v>
      </c>
      <c r="I55" s="13">
        <f t="shared" si="12"/>
        <v>5392.4</v>
      </c>
      <c r="J55" s="13">
        <f t="shared" si="12"/>
        <v>18497.331620489924</v>
      </c>
      <c r="K55" s="16"/>
      <c r="L55" s="16"/>
      <c r="Q55" s="10" t="s">
        <v>14</v>
      </c>
      <c r="R55" s="13">
        <f t="shared" si="10"/>
        <v>4841.6341000000002</v>
      </c>
      <c r="S55" s="13">
        <f t="shared" si="8"/>
        <v>13973.35064720497</v>
      </c>
      <c r="T55" s="13">
        <f t="shared" si="8"/>
        <v>56496.15352835221</v>
      </c>
      <c r="U55" s="13">
        <f t="shared" si="8"/>
        <v>24972.047999999999</v>
      </c>
      <c r="V55" s="13">
        <f>F55</f>
        <v>6038.1822599999996</v>
      </c>
      <c r="W55" s="13">
        <f>G55</f>
        <v>27128.976999999999</v>
      </c>
      <c r="X55" s="13">
        <f t="shared" si="8"/>
        <v>10434.08482</v>
      </c>
      <c r="Y55" s="13">
        <f t="shared" si="8"/>
        <v>5392.4</v>
      </c>
      <c r="Z55" s="13">
        <f t="shared" si="8"/>
        <v>18497.331620489924</v>
      </c>
      <c r="AA55" s="16"/>
      <c r="AB55" s="16"/>
    </row>
    <row r="56" spans="1:30" x14ac:dyDescent="0.3">
      <c r="A56" s="10" t="s">
        <v>15</v>
      </c>
      <c r="B56" s="13">
        <f t="shared" ref="B56:J56" si="13">B8*(1+B$19+B$21)</f>
        <v>4973.5148800000006</v>
      </c>
      <c r="C56" s="13">
        <f t="shared" si="13"/>
        <v>14282.736000000001</v>
      </c>
      <c r="D56" s="13">
        <f t="shared" si="13"/>
        <v>56490.850010000002</v>
      </c>
      <c r="E56" s="13">
        <f t="shared" si="13"/>
        <v>24972.047999999999</v>
      </c>
      <c r="F56" s="13">
        <f t="shared" si="13"/>
        <v>6038.1822599999996</v>
      </c>
      <c r="G56" s="13">
        <f t="shared" si="13"/>
        <v>27128.976999999999</v>
      </c>
      <c r="H56" s="13">
        <f t="shared" si="13"/>
        <v>10434.08482</v>
      </c>
      <c r="I56" s="13">
        <f t="shared" si="13"/>
        <v>5392.4</v>
      </c>
      <c r="J56" s="13">
        <f t="shared" si="13"/>
        <v>18495.161956</v>
      </c>
      <c r="K56" s="16"/>
      <c r="L56" s="16"/>
      <c r="Q56" s="10" t="s">
        <v>15</v>
      </c>
      <c r="R56" s="13">
        <f t="shared" si="10"/>
        <v>4973.5148800000006</v>
      </c>
      <c r="S56" s="13">
        <f t="shared" si="8"/>
        <v>14282.736000000001</v>
      </c>
      <c r="T56" s="13">
        <f t="shared" si="8"/>
        <v>56490.850010000002</v>
      </c>
      <c r="U56" s="13">
        <f t="shared" si="8"/>
        <v>24972.047999999999</v>
      </c>
      <c r="V56" s="13">
        <f t="shared" si="8"/>
        <v>6038.1822599999996</v>
      </c>
      <c r="W56" s="13">
        <f t="shared" si="8"/>
        <v>27128.976999999999</v>
      </c>
      <c r="X56" s="13">
        <f t="shared" si="8"/>
        <v>10434.08482</v>
      </c>
      <c r="Y56" s="13">
        <f t="shared" si="8"/>
        <v>5392.4</v>
      </c>
      <c r="Z56" s="13">
        <f t="shared" si="8"/>
        <v>18495.161956</v>
      </c>
      <c r="AA56" s="16"/>
      <c r="AB56" s="16"/>
    </row>
    <row r="57" spans="1:30" x14ac:dyDescent="0.3">
      <c r="A57" s="10" t="s">
        <v>16</v>
      </c>
      <c r="B57" s="13">
        <f t="shared" ref="B57:J57" si="14">B9*(1+B$19+B$21)</f>
        <v>4649.5782099999997</v>
      </c>
      <c r="C57" s="13">
        <f t="shared" si="14"/>
        <v>12857.789124223604</v>
      </c>
      <c r="D57" s="13">
        <f t="shared" si="14"/>
        <v>47868.920224817244</v>
      </c>
      <c r="E57" s="13">
        <f t="shared" si="14"/>
        <v>23577.359628210354</v>
      </c>
      <c r="F57" s="13">
        <f t="shared" si="14"/>
        <v>5350.8955131962039</v>
      </c>
      <c r="G57" s="13">
        <f t="shared" si="14"/>
        <v>22730.221374908288</v>
      </c>
      <c r="H57" s="13">
        <f t="shared" si="14"/>
        <v>9323.6920647549505</v>
      </c>
      <c r="I57" s="13">
        <f t="shared" si="14"/>
        <v>4734.7902439024392</v>
      </c>
      <c r="J57" s="13">
        <f t="shared" si="14"/>
        <v>15944.033988223518</v>
      </c>
      <c r="K57" s="16"/>
      <c r="L57" s="16"/>
      <c r="Q57" s="10" t="s">
        <v>16</v>
      </c>
      <c r="R57" s="13">
        <f t="shared" si="10"/>
        <v>4649.5782099999997</v>
      </c>
      <c r="S57" s="13">
        <f t="shared" si="8"/>
        <v>12857.789124223604</v>
      </c>
      <c r="T57" s="13">
        <f t="shared" si="8"/>
        <v>47868.920224817244</v>
      </c>
      <c r="U57" s="13">
        <f t="shared" si="8"/>
        <v>23577.359628210354</v>
      </c>
      <c r="V57" s="13">
        <f t="shared" si="8"/>
        <v>5350.8955131962039</v>
      </c>
      <c r="W57" s="13">
        <f t="shared" si="8"/>
        <v>22730.221374908288</v>
      </c>
      <c r="X57" s="13">
        <f t="shared" si="8"/>
        <v>9323.6920647549505</v>
      </c>
      <c r="Y57" s="13">
        <f t="shared" si="8"/>
        <v>4734.7902439024392</v>
      </c>
      <c r="Z57" s="13">
        <f t="shared" si="8"/>
        <v>15944.033988223518</v>
      </c>
      <c r="AA57" s="16"/>
      <c r="AB57" s="16"/>
    </row>
    <row r="58" spans="1:30" x14ac:dyDescent="0.3">
      <c r="A58" s="10" t="s">
        <v>17</v>
      </c>
      <c r="B58" s="13">
        <f t="shared" ref="B58:J58" si="15">B10*(1+B$19+B$21)</f>
        <v>4756.409643662455</v>
      </c>
      <c r="C58" s="13">
        <f t="shared" si="15"/>
        <v>11713.441084584512</v>
      </c>
      <c r="D58" s="13">
        <f t="shared" si="15"/>
        <v>39838.86308774077</v>
      </c>
      <c r="E58" s="13">
        <f t="shared" si="15"/>
        <v>19932.845488789237</v>
      </c>
      <c r="F58" s="13">
        <f>F10*(1+F$19+F$21)</f>
        <v>4522.4695237451979</v>
      </c>
      <c r="G58" s="13">
        <f t="shared" si="15"/>
        <v>18809.158668378575</v>
      </c>
      <c r="H58" s="13">
        <f t="shared" si="15"/>
        <v>7806.3883408937745</v>
      </c>
      <c r="I58" s="13">
        <f t="shared" si="15"/>
        <v>3901.8178861788615</v>
      </c>
      <c r="J58" s="13">
        <f t="shared" si="15"/>
        <v>13588.654183718558</v>
      </c>
      <c r="K58" s="16"/>
      <c r="L58" s="16"/>
      <c r="Q58" s="10" t="s">
        <v>17</v>
      </c>
      <c r="R58" s="13">
        <f t="shared" si="10"/>
        <v>4756.409643662455</v>
      </c>
      <c r="S58" s="13">
        <f t="shared" si="8"/>
        <v>11713.441084584512</v>
      </c>
      <c r="T58" s="13">
        <f t="shared" si="8"/>
        <v>39838.86308774077</v>
      </c>
      <c r="U58" s="13">
        <f t="shared" si="8"/>
        <v>19932.845488789237</v>
      </c>
      <c r="V58" s="13">
        <f t="shared" si="8"/>
        <v>4522.4695237451979</v>
      </c>
      <c r="W58" s="13">
        <f t="shared" si="8"/>
        <v>18809.158668378575</v>
      </c>
      <c r="X58" s="13">
        <f t="shared" si="8"/>
        <v>7806.3883408937745</v>
      </c>
      <c r="Y58" s="13">
        <f t="shared" si="8"/>
        <v>3901.8178861788615</v>
      </c>
      <c r="Z58" s="13">
        <f t="shared" si="8"/>
        <v>13588.654183718558</v>
      </c>
      <c r="AA58" s="16"/>
      <c r="AB58" s="16"/>
    </row>
    <row r="59" spans="1:30" x14ac:dyDescent="0.3">
      <c r="A59" s="10" t="s">
        <v>18</v>
      </c>
      <c r="B59" s="13">
        <f t="shared" ref="B59:J59" si="16">B11*(1+B$19+B$21)</f>
        <v>5453.6232333825119</v>
      </c>
      <c r="C59" s="13">
        <f t="shared" si="16"/>
        <v>12961.429799910809</v>
      </c>
      <c r="D59" s="13">
        <f t="shared" si="16"/>
        <v>42851.367582161329</v>
      </c>
      <c r="E59" s="13">
        <f t="shared" si="16"/>
        <v>19698.700725642069</v>
      </c>
      <c r="F59" s="13">
        <f t="shared" si="16"/>
        <v>4952.0237404975715</v>
      </c>
      <c r="G59" s="13">
        <f t="shared" si="16"/>
        <v>19256.995779530447</v>
      </c>
      <c r="H59" s="13">
        <f t="shared" si="16"/>
        <v>8442.3893742611617</v>
      </c>
      <c r="I59" s="13">
        <f t="shared" si="16"/>
        <v>4000.459349593496</v>
      </c>
      <c r="J59" s="13">
        <f t="shared" si="16"/>
        <v>13877.323387900697</v>
      </c>
      <c r="K59" s="16"/>
      <c r="L59" s="16"/>
      <c r="Q59" s="10" t="s">
        <v>18</v>
      </c>
      <c r="R59" s="13">
        <f t="shared" si="10"/>
        <v>5453.6232333825119</v>
      </c>
      <c r="S59" s="13">
        <f t="shared" si="8"/>
        <v>12961.429799910809</v>
      </c>
      <c r="T59" s="13">
        <f t="shared" si="8"/>
        <v>42851.367582161329</v>
      </c>
      <c r="U59" s="13">
        <f t="shared" si="8"/>
        <v>19698.700725642069</v>
      </c>
      <c r="V59" s="13">
        <f t="shared" si="8"/>
        <v>4952.0237404975715</v>
      </c>
      <c r="W59" s="13">
        <f t="shared" si="8"/>
        <v>19256.995779530447</v>
      </c>
      <c r="X59" s="13">
        <f t="shared" si="8"/>
        <v>8442.3893742611617</v>
      </c>
      <c r="Y59" s="13">
        <f t="shared" si="8"/>
        <v>4000.459349593496</v>
      </c>
      <c r="Z59" s="13">
        <f t="shared" si="8"/>
        <v>13877.323387900697</v>
      </c>
      <c r="AA59" s="16"/>
      <c r="AB59" s="16"/>
    </row>
    <row r="60" spans="1:30" x14ac:dyDescent="0.3">
      <c r="A60" s="10" t="s">
        <v>19</v>
      </c>
      <c r="B60" s="13">
        <f t="shared" ref="B60:J60" si="17">B12*(1+B$19+B$21)</f>
        <v>5778.0989519886325</v>
      </c>
      <c r="C60" s="13">
        <f t="shared" si="17"/>
        <v>14374.774226847036</v>
      </c>
      <c r="D60" s="13">
        <f t="shared" si="17"/>
        <v>46932.000672716364</v>
      </c>
      <c r="E60" s="13">
        <f t="shared" si="17"/>
        <v>21459.876552792499</v>
      </c>
      <c r="F60" s="13">
        <f t="shared" si="17"/>
        <v>5590.2185768153822</v>
      </c>
      <c r="G60" s="13">
        <f t="shared" si="17"/>
        <v>23148.202678650036</v>
      </c>
      <c r="H60" s="13">
        <f t="shared" si="17"/>
        <v>10253.426887469484</v>
      </c>
      <c r="I60" s="13">
        <f t="shared" si="17"/>
        <v>4964.953658536585</v>
      </c>
      <c r="J60" s="13">
        <f t="shared" si="17"/>
        <v>17457.419935189759</v>
      </c>
      <c r="K60" s="16"/>
      <c r="L60" s="16"/>
      <c r="Q60" s="10" t="s">
        <v>19</v>
      </c>
      <c r="R60" s="13">
        <f t="shared" si="10"/>
        <v>5778.0989519886325</v>
      </c>
      <c r="S60" s="13">
        <f t="shared" si="8"/>
        <v>14374.774226847036</v>
      </c>
      <c r="T60" s="13">
        <f t="shared" si="8"/>
        <v>46932.000672716364</v>
      </c>
      <c r="U60" s="13">
        <f t="shared" si="8"/>
        <v>21459.876552792499</v>
      </c>
      <c r="V60" s="13">
        <f t="shared" si="8"/>
        <v>5590.2185768153822</v>
      </c>
      <c r="W60" s="13">
        <f t="shared" si="8"/>
        <v>23148.202678650036</v>
      </c>
      <c r="X60" s="13">
        <f t="shared" si="8"/>
        <v>10253.426887469484</v>
      </c>
      <c r="Y60" s="13">
        <f t="shared" si="8"/>
        <v>4964.953658536585</v>
      </c>
      <c r="Z60" s="13">
        <f t="shared" si="8"/>
        <v>17457.419935189759</v>
      </c>
      <c r="AA60" s="16"/>
      <c r="AB60" s="16"/>
    </row>
    <row r="61" spans="1:30" x14ac:dyDescent="0.3">
      <c r="A61" s="10" t="s">
        <v>20</v>
      </c>
      <c r="B61" s="13">
        <f t="shared" ref="B61:J61" si="18">B13*(1+B$19+B$21)</f>
        <v>5971.6289800000004</v>
      </c>
      <c r="C61" s="13">
        <f t="shared" si="18"/>
        <v>15031.728000000001</v>
      </c>
      <c r="D61" s="13">
        <f t="shared" si="18"/>
        <v>50600.232176203797</v>
      </c>
      <c r="E61" s="13">
        <f t="shared" si="18"/>
        <v>23261.773208316346</v>
      </c>
      <c r="F61" s="13">
        <f t="shared" si="18"/>
        <v>6001.3633271355111</v>
      </c>
      <c r="G61" s="13">
        <f t="shared" si="18"/>
        <v>24193.155938004398</v>
      </c>
      <c r="H61" s="13">
        <f t="shared" si="18"/>
        <v>10364.17232788219</v>
      </c>
      <c r="I61" s="13">
        <f t="shared" si="18"/>
        <v>4964.953658536585</v>
      </c>
      <c r="J61" s="13">
        <f t="shared" si="18"/>
        <v>17672.531504435789</v>
      </c>
      <c r="K61" s="16"/>
      <c r="L61" s="16"/>
      <c r="Q61" s="10" t="s">
        <v>20</v>
      </c>
      <c r="R61" s="13">
        <f t="shared" si="10"/>
        <v>5971.6289800000004</v>
      </c>
      <c r="S61" s="13">
        <f t="shared" si="8"/>
        <v>15031.728000000001</v>
      </c>
      <c r="T61" s="13">
        <f t="shared" si="8"/>
        <v>50600.232176203797</v>
      </c>
      <c r="U61" s="13">
        <f t="shared" si="8"/>
        <v>23261.773208316346</v>
      </c>
      <c r="V61" s="13">
        <f t="shared" si="8"/>
        <v>6001.3633271355111</v>
      </c>
      <c r="W61" s="13">
        <f t="shared" si="8"/>
        <v>24193.155938004398</v>
      </c>
      <c r="X61" s="13">
        <f t="shared" si="8"/>
        <v>10364.17232788219</v>
      </c>
      <c r="Y61" s="13">
        <f t="shared" si="8"/>
        <v>4964.953658536585</v>
      </c>
      <c r="Z61" s="13">
        <f t="shared" si="8"/>
        <v>17672.531504435789</v>
      </c>
      <c r="AA61" s="16"/>
      <c r="AB61" s="16"/>
    </row>
    <row r="62" spans="1:30" x14ac:dyDescent="0.3">
      <c r="A62" s="10" t="s">
        <v>21</v>
      </c>
      <c r="B62" s="13">
        <f t="shared" ref="B62:J62" si="19">B14*(1+B$19+B$21)</f>
        <v>5923.7278909772858</v>
      </c>
      <c r="C62" s="13">
        <f t="shared" si="19"/>
        <v>14865.255020068382</v>
      </c>
      <c r="D62" s="13">
        <f t="shared" si="19"/>
        <v>50600.232176203797</v>
      </c>
      <c r="E62" s="13">
        <f t="shared" si="19"/>
        <v>23261.773208316346</v>
      </c>
      <c r="F62" s="13">
        <f t="shared" si="19"/>
        <v>6001.3633271355111</v>
      </c>
      <c r="G62" s="13">
        <f t="shared" si="19"/>
        <v>24193.155938004398</v>
      </c>
      <c r="H62" s="13">
        <f t="shared" si="19"/>
        <v>10364.17232788219</v>
      </c>
      <c r="I62" s="13">
        <f t="shared" si="19"/>
        <v>4964.953658536585</v>
      </c>
      <c r="J62" s="13">
        <f t="shared" si="19"/>
        <v>17668.150236443722</v>
      </c>
      <c r="K62" s="16"/>
      <c r="L62" s="16"/>
      <c r="Q62" s="10" t="s">
        <v>21</v>
      </c>
      <c r="R62" s="13">
        <f t="shared" si="10"/>
        <v>5923.7278909772858</v>
      </c>
      <c r="S62" s="13">
        <f t="shared" si="8"/>
        <v>14865.255020068382</v>
      </c>
      <c r="T62" s="13">
        <f t="shared" si="8"/>
        <v>50600.232176203797</v>
      </c>
      <c r="U62" s="13">
        <f t="shared" si="8"/>
        <v>23261.773208316346</v>
      </c>
      <c r="V62" s="13">
        <f t="shared" si="8"/>
        <v>6001.3633271355111</v>
      </c>
      <c r="W62" s="13">
        <f t="shared" si="8"/>
        <v>24193.155938004398</v>
      </c>
      <c r="X62" s="13">
        <f t="shared" si="8"/>
        <v>10364.17232788219</v>
      </c>
      <c r="Y62" s="13">
        <f t="shared" si="8"/>
        <v>4964.953658536585</v>
      </c>
      <c r="Z62" s="13">
        <f t="shared" si="8"/>
        <v>17668.150236443722</v>
      </c>
      <c r="AA62" s="16"/>
      <c r="AB62" s="16"/>
    </row>
    <row r="63" spans="1:30" x14ac:dyDescent="0.3">
      <c r="A63" s="10" t="s">
        <v>22</v>
      </c>
      <c r="B63" s="13">
        <f t="shared" ref="B63:J63" si="20">B15*(1+B$19+B$21)</f>
        <v>5454.706423837798</v>
      </c>
      <c r="C63" s="13">
        <f t="shared" si="20"/>
        <v>13818.374602646056</v>
      </c>
      <c r="D63" s="13">
        <f t="shared" si="20"/>
        <v>46286.138207784614</v>
      </c>
      <c r="E63" s="13">
        <f t="shared" si="20"/>
        <v>21195.191168365269</v>
      </c>
      <c r="F63" s="13">
        <f t="shared" si="20"/>
        <v>5467.4888006004185</v>
      </c>
      <c r="G63" s="13">
        <f t="shared" si="20"/>
        <v>21187.671325385178</v>
      </c>
      <c r="H63" s="13">
        <f t="shared" si="20"/>
        <v>9109.5977229506989</v>
      </c>
      <c r="I63" s="13">
        <f t="shared" si="20"/>
        <v>4351.1845528455278</v>
      </c>
      <c r="J63" s="13">
        <f t="shared" si="20"/>
        <v>14952.870635625786</v>
      </c>
      <c r="K63" s="16"/>
      <c r="L63" s="16"/>
      <c r="Q63" s="10" t="s">
        <v>22</v>
      </c>
      <c r="R63" s="13">
        <f t="shared" si="10"/>
        <v>5454.706423837798</v>
      </c>
      <c r="S63" s="13">
        <f t="shared" si="8"/>
        <v>13818.374602646056</v>
      </c>
      <c r="T63" s="13">
        <f t="shared" si="8"/>
        <v>46286.138207784614</v>
      </c>
      <c r="U63" s="13">
        <f t="shared" si="8"/>
        <v>21195.191168365269</v>
      </c>
      <c r="V63" s="13">
        <f t="shared" si="8"/>
        <v>5467.4888006004185</v>
      </c>
      <c r="W63" s="13">
        <f t="shared" si="8"/>
        <v>21187.671325385178</v>
      </c>
      <c r="X63" s="13">
        <f t="shared" si="8"/>
        <v>9109.5977229506989</v>
      </c>
      <c r="Y63" s="13">
        <f t="shared" si="8"/>
        <v>4351.1845528455278</v>
      </c>
      <c r="Z63" s="13">
        <f t="shared" si="8"/>
        <v>14952.870635625786</v>
      </c>
      <c r="AA63" s="16"/>
      <c r="AB63" s="16"/>
    </row>
    <row r="64" spans="1:30" x14ac:dyDescent="0.3">
      <c r="L64" s="16"/>
      <c r="AB64" s="16"/>
    </row>
    <row r="65" spans="1:29" x14ac:dyDescent="0.3">
      <c r="A65" s="1" t="s">
        <v>55</v>
      </c>
      <c r="K65" s="28" t="s">
        <v>37</v>
      </c>
      <c r="Q65" s="1" t="s">
        <v>55</v>
      </c>
      <c r="AA65" s="28" t="s">
        <v>37</v>
      </c>
    </row>
    <row r="66" spans="1:29" x14ac:dyDescent="0.3">
      <c r="A66" s="10" t="s">
        <v>11</v>
      </c>
      <c r="B66" s="13">
        <f t="shared" ref="B66:J77" si="21">B52-B38</f>
        <v>4720.7847131329991</v>
      </c>
      <c r="C66" s="13">
        <f t="shared" si="21"/>
        <v>11752.545475843615</v>
      </c>
      <c r="D66" s="13">
        <f t="shared" si="21"/>
        <v>40486.953030380457</v>
      </c>
      <c r="E66" s="13">
        <f t="shared" si="21"/>
        <v>18619.598773746435</v>
      </c>
      <c r="F66" s="13">
        <f t="shared" si="21"/>
        <v>4749.5196097428807</v>
      </c>
      <c r="G66" s="13">
        <f t="shared" si="21"/>
        <v>18241.898327586205</v>
      </c>
      <c r="H66" s="13">
        <f t="shared" si="21"/>
        <v>7561.6946184814369</v>
      </c>
      <c r="I66" s="13">
        <f t="shared" si="21"/>
        <v>3770.2959349593493</v>
      </c>
      <c r="J66" s="30">
        <f t="shared" si="21"/>
        <v>12505.627079770011</v>
      </c>
      <c r="K66" s="29">
        <f>SUM($B66:$J66)</f>
        <v>122408.91756364341</v>
      </c>
      <c r="L66" s="16"/>
      <c r="Q66" s="10" t="s">
        <v>11</v>
      </c>
      <c r="R66" s="13">
        <f>R52-R38</f>
        <v>4720.7847131329991</v>
      </c>
      <c r="S66" s="13">
        <f t="shared" ref="S66:Z66" si="22">S52-S38</f>
        <v>11752.545475843615</v>
      </c>
      <c r="T66" s="13">
        <f t="shared" si="22"/>
        <v>40486.953030380457</v>
      </c>
      <c r="U66" s="13">
        <f t="shared" si="22"/>
        <v>18619.598773746435</v>
      </c>
      <c r="V66" s="13">
        <f>V52-V38</f>
        <v>4749.5196097428807</v>
      </c>
      <c r="W66" s="13">
        <f>W52-W38</f>
        <v>18241.898327586205</v>
      </c>
      <c r="X66" s="13">
        <f t="shared" si="22"/>
        <v>7561.6946184814369</v>
      </c>
      <c r="Y66" s="13">
        <f t="shared" si="22"/>
        <v>3770.2959349593493</v>
      </c>
      <c r="Z66" s="30">
        <f t="shared" si="22"/>
        <v>12505.627079770011</v>
      </c>
      <c r="AA66" s="29">
        <f>SUM($R66:$Z66)</f>
        <v>122408.91756364341</v>
      </c>
      <c r="AB66" s="16"/>
    </row>
    <row r="67" spans="1:29" x14ac:dyDescent="0.3">
      <c r="A67" s="10" t="s">
        <v>12</v>
      </c>
      <c r="B67" s="13">
        <f t="shared" si="21"/>
        <v>4275.5934360098354</v>
      </c>
      <c r="C67" s="13">
        <f t="shared" si="21"/>
        <v>10951.464089192807</v>
      </c>
      <c r="D67" s="13">
        <f t="shared" si="21"/>
        <v>38919.126935101056</v>
      </c>
      <c r="E67" s="13">
        <f t="shared" si="21"/>
        <v>19016.626850387282</v>
      </c>
      <c r="F67" s="13">
        <f t="shared" si="21"/>
        <v>4338.3748594227518</v>
      </c>
      <c r="G67" s="13">
        <f t="shared" si="21"/>
        <v>18480.744786867202</v>
      </c>
      <c r="H67" s="13">
        <f t="shared" si="21"/>
        <v>7472.3282155134548</v>
      </c>
      <c r="I67" s="13">
        <f t="shared" si="21"/>
        <v>3748.3756097560972</v>
      </c>
      <c r="J67" s="30">
        <f t="shared" si="21"/>
        <v>12699.729029243092</v>
      </c>
      <c r="K67" s="29">
        <f t="shared" ref="K67:K77" si="23">SUM($B67:$J67)</f>
        <v>119902.36381149359</v>
      </c>
      <c r="L67" s="16"/>
      <c r="Q67" s="10" t="s">
        <v>12</v>
      </c>
      <c r="R67" s="13">
        <f t="shared" ref="R67:Z77" si="24">R53-R39</f>
        <v>4275.5934360098354</v>
      </c>
      <c r="S67" s="13">
        <f t="shared" si="24"/>
        <v>10951.464089192807</v>
      </c>
      <c r="T67" s="13">
        <f t="shared" si="24"/>
        <v>38919.126935101056</v>
      </c>
      <c r="U67" s="13">
        <f t="shared" si="24"/>
        <v>19016.626850387282</v>
      </c>
      <c r="V67" s="13">
        <f t="shared" si="24"/>
        <v>4338.3748594227518</v>
      </c>
      <c r="W67" s="13">
        <f>W53-W39</f>
        <v>18480.744786867202</v>
      </c>
      <c r="X67" s="13">
        <f t="shared" si="24"/>
        <v>7472.3282155134548</v>
      </c>
      <c r="Y67" s="13">
        <f t="shared" si="24"/>
        <v>3748.3756097560972</v>
      </c>
      <c r="Z67" s="30">
        <f t="shared" si="24"/>
        <v>12699.729029243092</v>
      </c>
      <c r="AA67" s="29">
        <f t="shared" ref="AA67:AA75" si="25">SUM($R67:$Z67)</f>
        <v>119902.36381149359</v>
      </c>
      <c r="AB67" s="16"/>
    </row>
    <row r="68" spans="1:29" x14ac:dyDescent="0.3">
      <c r="A68" s="10" t="s">
        <v>13</v>
      </c>
      <c r="B68" s="13">
        <f t="shared" si="21"/>
        <v>4262.7155050414185</v>
      </c>
      <c r="C68" s="13">
        <f t="shared" si="21"/>
        <v>11786.063525494279</v>
      </c>
      <c r="D68" s="13">
        <f t="shared" si="21"/>
        <v>43221.022811310155</v>
      </c>
      <c r="E68" s="13">
        <f t="shared" si="21"/>
        <v>20533.477707297188</v>
      </c>
      <c r="F68" s="13">
        <f t="shared" si="21"/>
        <v>4872.2493859578444</v>
      </c>
      <c r="G68" s="13">
        <f t="shared" si="21"/>
        <v>20948.824866104183</v>
      </c>
      <c r="H68" s="13">
        <f t="shared" si="21"/>
        <v>8201.5459050379213</v>
      </c>
      <c r="I68" s="13">
        <f t="shared" si="21"/>
        <v>4274.4634146341468</v>
      </c>
      <c r="J68" s="30">
        <f t="shared" si="21"/>
        <v>14442.174584909721</v>
      </c>
      <c r="K68" s="29">
        <f t="shared" si="23"/>
        <v>132542.53770578685</v>
      </c>
      <c r="L68" s="16"/>
      <c r="Q68" s="10" t="s">
        <v>13</v>
      </c>
      <c r="R68" s="13">
        <f t="shared" si="24"/>
        <v>4262.7155050414185</v>
      </c>
      <c r="S68" s="13">
        <f t="shared" si="24"/>
        <v>11786.063525494279</v>
      </c>
      <c r="T68" s="13">
        <f t="shared" si="24"/>
        <v>43221.022811310155</v>
      </c>
      <c r="U68" s="13">
        <f t="shared" si="24"/>
        <v>20533.477707297188</v>
      </c>
      <c r="V68" s="13">
        <f t="shared" si="24"/>
        <v>4872.2493859578444</v>
      </c>
      <c r="W68" s="13">
        <f>W54-W40</f>
        <v>20948.824866104183</v>
      </c>
      <c r="X68" s="13">
        <f t="shared" si="24"/>
        <v>8201.5459050379213</v>
      </c>
      <c r="Y68" s="13">
        <f t="shared" si="24"/>
        <v>4274.4634146341468</v>
      </c>
      <c r="Z68" s="30">
        <f t="shared" si="24"/>
        <v>14442.174584909721</v>
      </c>
      <c r="AA68" s="29">
        <f t="shared" si="25"/>
        <v>132542.53770578685</v>
      </c>
      <c r="AB68" s="16"/>
    </row>
    <row r="69" spans="1:29" x14ac:dyDescent="0.3">
      <c r="A69" s="10" t="s">
        <v>14</v>
      </c>
      <c r="B69" s="13">
        <f t="shared" si="21"/>
        <v>4841.6341000000002</v>
      </c>
      <c r="C69" s="13">
        <f t="shared" si="21"/>
        <v>13973.35064720497</v>
      </c>
      <c r="D69" s="13">
        <f t="shared" si="21"/>
        <v>56496.15352835221</v>
      </c>
      <c r="E69" s="13">
        <f t="shared" si="21"/>
        <v>24972.047999999999</v>
      </c>
      <c r="F69" s="13">
        <f t="shared" si="21"/>
        <v>6038.1822599999996</v>
      </c>
      <c r="G69" s="13">
        <f t="shared" si="21"/>
        <v>27128.976999999999</v>
      </c>
      <c r="H69" s="13">
        <f t="shared" si="21"/>
        <v>10434.08482</v>
      </c>
      <c r="I69" s="13">
        <f t="shared" si="21"/>
        <v>5392.4</v>
      </c>
      <c r="J69" s="30">
        <f t="shared" si="21"/>
        <v>18497.331620489924</v>
      </c>
      <c r="K69" s="29">
        <f t="shared" si="23"/>
        <v>167774.16197604709</v>
      </c>
      <c r="L69" s="16"/>
      <c r="Q69" s="10" t="s">
        <v>14</v>
      </c>
      <c r="R69" s="13">
        <f t="shared" si="24"/>
        <v>4841.6341000000002</v>
      </c>
      <c r="S69" s="13">
        <f t="shared" si="24"/>
        <v>13973.35064720497</v>
      </c>
      <c r="T69" s="13">
        <f t="shared" si="24"/>
        <v>56496.15352835221</v>
      </c>
      <c r="U69" s="13">
        <f t="shared" si="24"/>
        <v>24972.047999999999</v>
      </c>
      <c r="V69" s="13">
        <f t="shared" si="24"/>
        <v>6038.1822599999996</v>
      </c>
      <c r="W69" s="13">
        <f t="shared" si="24"/>
        <v>27128.976999999999</v>
      </c>
      <c r="X69" s="13">
        <f t="shared" si="24"/>
        <v>10434.08482</v>
      </c>
      <c r="Y69" s="13">
        <f t="shared" si="24"/>
        <v>5392.4</v>
      </c>
      <c r="Z69" s="30">
        <f t="shared" si="24"/>
        <v>18497.331620489924</v>
      </c>
      <c r="AA69" s="29">
        <f t="shared" si="25"/>
        <v>167774.16197604709</v>
      </c>
      <c r="AB69" s="16"/>
    </row>
    <row r="70" spans="1:29" x14ac:dyDescent="0.3">
      <c r="A70" s="10" t="s">
        <v>15</v>
      </c>
      <c r="B70" s="13">
        <f t="shared" si="21"/>
        <v>4973.5148800000006</v>
      </c>
      <c r="C70" s="13">
        <f t="shared" si="21"/>
        <v>14282.736000000001</v>
      </c>
      <c r="D70" s="13">
        <f t="shared" si="21"/>
        <v>56490.850010000002</v>
      </c>
      <c r="E70" s="13">
        <f t="shared" si="21"/>
        <v>24972.047999999999</v>
      </c>
      <c r="F70" s="13">
        <f t="shared" si="21"/>
        <v>6038.1822599999996</v>
      </c>
      <c r="G70" s="13">
        <f t="shared" si="21"/>
        <v>27128.976999999999</v>
      </c>
      <c r="H70" s="13">
        <f t="shared" si="21"/>
        <v>10434.08482</v>
      </c>
      <c r="I70" s="13">
        <f t="shared" si="21"/>
        <v>5392.4</v>
      </c>
      <c r="J70" s="30">
        <f t="shared" si="21"/>
        <v>18495.161956</v>
      </c>
      <c r="K70" s="29">
        <f t="shared" si="23"/>
        <v>168207.95492599998</v>
      </c>
      <c r="L70" s="16"/>
      <c r="Q70" s="10" t="s">
        <v>15</v>
      </c>
      <c r="R70" s="13">
        <f t="shared" si="24"/>
        <v>4973.5148800000006</v>
      </c>
      <c r="S70" s="13">
        <f t="shared" si="24"/>
        <v>14282.736000000001</v>
      </c>
      <c r="T70" s="13">
        <f t="shared" si="24"/>
        <v>56490.850010000002</v>
      </c>
      <c r="U70" s="13">
        <f t="shared" si="24"/>
        <v>24972.047999999999</v>
      </c>
      <c r="V70" s="13">
        <f>V56-V42</f>
        <v>6038.1822599999996</v>
      </c>
      <c r="W70" s="13">
        <f t="shared" si="24"/>
        <v>27128.976999999999</v>
      </c>
      <c r="X70" s="13">
        <f t="shared" si="24"/>
        <v>10434.08482</v>
      </c>
      <c r="Y70" s="13">
        <f t="shared" si="24"/>
        <v>5392.4</v>
      </c>
      <c r="Z70" s="30">
        <f t="shared" si="24"/>
        <v>18495.161956</v>
      </c>
      <c r="AA70" s="29">
        <f t="shared" si="25"/>
        <v>168207.95492599998</v>
      </c>
      <c r="AB70" s="16"/>
    </row>
    <row r="71" spans="1:29" x14ac:dyDescent="0.3">
      <c r="A71" s="10" t="s">
        <v>16</v>
      </c>
      <c r="B71" s="13">
        <f t="shared" si="21"/>
        <v>4649.5782099999997</v>
      </c>
      <c r="C71" s="13">
        <f t="shared" si="21"/>
        <v>12857.789124223604</v>
      </c>
      <c r="D71" s="13">
        <f t="shared" si="21"/>
        <v>47868.920224817244</v>
      </c>
      <c r="E71" s="13">
        <f t="shared" si="21"/>
        <v>23577.359628210354</v>
      </c>
      <c r="F71" s="13">
        <f>F57-F43</f>
        <v>5350.8955131962039</v>
      </c>
      <c r="G71" s="13">
        <f t="shared" si="21"/>
        <v>22730.221374908288</v>
      </c>
      <c r="H71" s="13">
        <f t="shared" si="21"/>
        <v>9323.6920647549505</v>
      </c>
      <c r="I71" s="13">
        <f t="shared" si="21"/>
        <v>4734.7902439024392</v>
      </c>
      <c r="J71" s="30">
        <f t="shared" si="21"/>
        <v>15944.033988223518</v>
      </c>
      <c r="K71" s="29">
        <f t="shared" si="23"/>
        <v>147037.28037223662</v>
      </c>
      <c r="L71" s="16"/>
      <c r="Q71" s="10" t="s">
        <v>16</v>
      </c>
      <c r="R71" s="13">
        <f t="shared" si="24"/>
        <v>4649.5782099999997</v>
      </c>
      <c r="S71" s="13">
        <f t="shared" si="24"/>
        <v>12857.789124223604</v>
      </c>
      <c r="T71" s="13">
        <f t="shared" si="24"/>
        <v>47868.920224817244</v>
      </c>
      <c r="U71" s="13">
        <f t="shared" si="24"/>
        <v>23577.359628210354</v>
      </c>
      <c r="V71" s="13">
        <f t="shared" si="24"/>
        <v>5350.8955131962039</v>
      </c>
      <c r="W71" s="13">
        <f t="shared" si="24"/>
        <v>22730.221374908288</v>
      </c>
      <c r="X71" s="13">
        <f t="shared" si="24"/>
        <v>9323.6920647549505</v>
      </c>
      <c r="Y71" s="13">
        <f t="shared" si="24"/>
        <v>4734.7902439024392</v>
      </c>
      <c r="Z71" s="30">
        <f t="shared" si="24"/>
        <v>15944.033988223518</v>
      </c>
      <c r="AA71" s="29">
        <f t="shared" si="25"/>
        <v>147037.28037223662</v>
      </c>
      <c r="AB71" s="16"/>
    </row>
    <row r="72" spans="1:29" x14ac:dyDescent="0.3">
      <c r="A72" s="10" t="s">
        <v>17</v>
      </c>
      <c r="B72" s="13">
        <f t="shared" si="21"/>
        <v>4756.409643662455</v>
      </c>
      <c r="C72" s="13">
        <f t="shared" si="21"/>
        <v>11713.441084584512</v>
      </c>
      <c r="D72" s="13">
        <f t="shared" si="21"/>
        <v>39838.86308774077</v>
      </c>
      <c r="E72" s="13">
        <f t="shared" si="21"/>
        <v>19932.845488789237</v>
      </c>
      <c r="F72" s="13">
        <f t="shared" si="21"/>
        <v>4522.4695237451979</v>
      </c>
      <c r="G72" s="13">
        <f t="shared" si="21"/>
        <v>18809.158668378575</v>
      </c>
      <c r="H72" s="13">
        <f t="shared" si="21"/>
        <v>7806.3883408937745</v>
      </c>
      <c r="I72" s="13">
        <f t="shared" si="21"/>
        <v>3901.8178861788615</v>
      </c>
      <c r="J72" s="30">
        <f t="shared" si="21"/>
        <v>13588.654183718558</v>
      </c>
      <c r="K72" s="29">
        <f t="shared" si="23"/>
        <v>124870.04790769194</v>
      </c>
      <c r="L72" s="16"/>
      <c r="Q72" s="10" t="s">
        <v>17</v>
      </c>
      <c r="R72" s="13">
        <f t="shared" si="24"/>
        <v>4756.409643662455</v>
      </c>
      <c r="S72" s="13">
        <f t="shared" si="24"/>
        <v>11713.441084584512</v>
      </c>
      <c r="T72" s="13">
        <f t="shared" si="24"/>
        <v>39838.86308774077</v>
      </c>
      <c r="U72" s="13">
        <f t="shared" si="24"/>
        <v>19932.845488789237</v>
      </c>
      <c r="V72" s="13">
        <f t="shared" si="24"/>
        <v>4522.4695237451979</v>
      </c>
      <c r="W72" s="13">
        <f t="shared" si="24"/>
        <v>18809.158668378575</v>
      </c>
      <c r="X72" s="13">
        <f t="shared" si="24"/>
        <v>7806.3883408937745</v>
      </c>
      <c r="Y72" s="13">
        <f t="shared" si="24"/>
        <v>3901.8178861788615</v>
      </c>
      <c r="Z72" s="30">
        <f t="shared" si="24"/>
        <v>13588.654183718558</v>
      </c>
      <c r="AA72" s="29">
        <f t="shared" si="25"/>
        <v>124870.04790769194</v>
      </c>
      <c r="AB72" s="16"/>
    </row>
    <row r="73" spans="1:29" x14ac:dyDescent="0.3">
      <c r="A73" s="10" t="s">
        <v>18</v>
      </c>
      <c r="B73" s="13">
        <f t="shared" si="21"/>
        <v>5453.6232333825119</v>
      </c>
      <c r="C73" s="13">
        <f t="shared" si="21"/>
        <v>12961.429799910809</v>
      </c>
      <c r="D73" s="13">
        <f t="shared" si="21"/>
        <v>42851.367582161329</v>
      </c>
      <c r="E73" s="13">
        <f t="shared" si="21"/>
        <v>19698.700725642069</v>
      </c>
      <c r="F73" s="13">
        <f t="shared" si="21"/>
        <v>4952.0237404975715</v>
      </c>
      <c r="G73" s="13">
        <f t="shared" si="21"/>
        <v>19256.995779530447</v>
      </c>
      <c r="H73" s="13">
        <f t="shared" si="21"/>
        <v>8442.3893742611617</v>
      </c>
      <c r="I73" s="13">
        <f t="shared" si="21"/>
        <v>4000.459349593496</v>
      </c>
      <c r="J73" s="30">
        <f t="shared" si="21"/>
        <v>13877.323387900697</v>
      </c>
      <c r="K73" s="29">
        <f t="shared" si="23"/>
        <v>131494.31297288008</v>
      </c>
      <c r="L73" s="16"/>
      <c r="Q73" s="10" t="s">
        <v>18</v>
      </c>
      <c r="R73" s="13">
        <f t="shared" si="24"/>
        <v>5453.6232333825119</v>
      </c>
      <c r="S73" s="13">
        <f t="shared" si="24"/>
        <v>12961.429799910809</v>
      </c>
      <c r="T73" s="13">
        <f t="shared" si="24"/>
        <v>42851.367582161329</v>
      </c>
      <c r="U73" s="13">
        <f t="shared" si="24"/>
        <v>19698.700725642069</v>
      </c>
      <c r="V73" s="13">
        <f t="shared" si="24"/>
        <v>4952.0237404975715</v>
      </c>
      <c r="W73" s="13">
        <f t="shared" si="24"/>
        <v>19256.995779530447</v>
      </c>
      <c r="X73" s="13">
        <f t="shared" si="24"/>
        <v>8442.3893742611617</v>
      </c>
      <c r="Y73" s="13">
        <f t="shared" si="24"/>
        <v>4000.459349593496</v>
      </c>
      <c r="Z73" s="30">
        <f t="shared" si="24"/>
        <v>13877.323387900697</v>
      </c>
      <c r="AA73" s="29">
        <f t="shared" si="25"/>
        <v>131494.31297288008</v>
      </c>
      <c r="AB73" s="16"/>
    </row>
    <row r="74" spans="1:29" x14ac:dyDescent="0.3">
      <c r="A74" s="10" t="s">
        <v>19</v>
      </c>
      <c r="B74" s="13">
        <f t="shared" si="21"/>
        <v>5778.0989519886325</v>
      </c>
      <c r="C74" s="13">
        <f t="shared" si="21"/>
        <v>14374.774226847036</v>
      </c>
      <c r="D74" s="13">
        <f t="shared" si="21"/>
        <v>46932.000672716364</v>
      </c>
      <c r="E74" s="13">
        <f t="shared" si="21"/>
        <v>21459.876552792499</v>
      </c>
      <c r="F74" s="13">
        <f t="shared" si="21"/>
        <v>5590.2185768153822</v>
      </c>
      <c r="G74" s="13">
        <f t="shared" si="21"/>
        <v>23148.202678650036</v>
      </c>
      <c r="H74" s="13">
        <f t="shared" si="21"/>
        <v>10253.426887469484</v>
      </c>
      <c r="I74" s="13">
        <f t="shared" si="21"/>
        <v>4964.953658536585</v>
      </c>
      <c r="J74" s="30">
        <f t="shared" si="21"/>
        <v>17457.419935189759</v>
      </c>
      <c r="K74" s="29">
        <f t="shared" si="23"/>
        <v>149958.97214100577</v>
      </c>
      <c r="L74" s="16"/>
      <c r="Q74" s="10" t="s">
        <v>19</v>
      </c>
      <c r="R74" s="13">
        <f t="shared" si="24"/>
        <v>5778.0989519886325</v>
      </c>
      <c r="S74" s="13">
        <f t="shared" si="24"/>
        <v>14374.774226847036</v>
      </c>
      <c r="T74" s="13">
        <f t="shared" si="24"/>
        <v>46932.000672716364</v>
      </c>
      <c r="U74" s="13">
        <f t="shared" si="24"/>
        <v>21459.876552792499</v>
      </c>
      <c r="V74" s="13">
        <f t="shared" si="24"/>
        <v>5590.2185768153822</v>
      </c>
      <c r="W74" s="13">
        <f t="shared" si="24"/>
        <v>23148.202678650036</v>
      </c>
      <c r="X74" s="13">
        <f t="shared" si="24"/>
        <v>10253.426887469484</v>
      </c>
      <c r="Y74" s="13">
        <f t="shared" si="24"/>
        <v>4964.953658536585</v>
      </c>
      <c r="Z74" s="30">
        <f t="shared" si="24"/>
        <v>17457.419935189759</v>
      </c>
      <c r="AA74" s="29">
        <f t="shared" si="25"/>
        <v>149958.97214100577</v>
      </c>
      <c r="AB74" s="16"/>
    </row>
    <row r="75" spans="1:29" x14ac:dyDescent="0.3">
      <c r="A75" s="10" t="s">
        <v>20</v>
      </c>
      <c r="B75" s="13">
        <f t="shared" si="21"/>
        <v>5971.6289800000004</v>
      </c>
      <c r="C75" s="13">
        <f t="shared" si="21"/>
        <v>15031.728000000001</v>
      </c>
      <c r="D75" s="13">
        <f t="shared" si="21"/>
        <v>50600.232176203797</v>
      </c>
      <c r="E75" s="13">
        <f t="shared" si="21"/>
        <v>23261.773208316346</v>
      </c>
      <c r="F75" s="13">
        <f t="shared" si="21"/>
        <v>6001.3633271355111</v>
      </c>
      <c r="G75" s="13">
        <f t="shared" si="21"/>
        <v>24193.155938004398</v>
      </c>
      <c r="H75" s="13">
        <f t="shared" si="21"/>
        <v>10364.17232788219</v>
      </c>
      <c r="I75" s="13">
        <f t="shared" si="21"/>
        <v>4964.953658536585</v>
      </c>
      <c r="J75" s="30">
        <f t="shared" si="21"/>
        <v>17672.531504435789</v>
      </c>
      <c r="K75" s="29">
        <f t="shared" si="23"/>
        <v>158061.53912051462</v>
      </c>
      <c r="L75" s="16"/>
      <c r="Q75" s="10" t="s">
        <v>20</v>
      </c>
      <c r="R75" s="13">
        <f t="shared" si="24"/>
        <v>5971.6289800000004</v>
      </c>
      <c r="S75" s="13">
        <f t="shared" si="24"/>
        <v>15031.728000000001</v>
      </c>
      <c r="T75" s="13">
        <f t="shared" si="24"/>
        <v>50600.232176203797</v>
      </c>
      <c r="U75" s="13">
        <f t="shared" si="24"/>
        <v>23261.773208316346</v>
      </c>
      <c r="V75" s="13">
        <f t="shared" si="24"/>
        <v>6001.3633271355111</v>
      </c>
      <c r="W75" s="13">
        <f t="shared" si="24"/>
        <v>24193.155938004398</v>
      </c>
      <c r="X75" s="13">
        <f t="shared" si="24"/>
        <v>10364.17232788219</v>
      </c>
      <c r="Y75" s="13">
        <f t="shared" si="24"/>
        <v>4964.953658536585</v>
      </c>
      <c r="Z75" s="30">
        <f t="shared" si="24"/>
        <v>17672.531504435789</v>
      </c>
      <c r="AA75" s="29">
        <f t="shared" si="25"/>
        <v>158061.53912051462</v>
      </c>
      <c r="AB75" s="16"/>
    </row>
    <row r="76" spans="1:29" x14ac:dyDescent="0.3">
      <c r="A76" s="10" t="s">
        <v>21</v>
      </c>
      <c r="B76" s="13">
        <f t="shared" si="21"/>
        <v>5923.7278909772858</v>
      </c>
      <c r="C76" s="13">
        <f t="shared" si="21"/>
        <v>14865.255020068382</v>
      </c>
      <c r="D76" s="13">
        <f t="shared" si="21"/>
        <v>50600.232176203797</v>
      </c>
      <c r="E76" s="13">
        <f t="shared" si="21"/>
        <v>23261.773208316346</v>
      </c>
      <c r="F76" s="13">
        <f t="shared" si="21"/>
        <v>6001.3633271355111</v>
      </c>
      <c r="G76" s="13">
        <f t="shared" si="21"/>
        <v>24193.155938004398</v>
      </c>
      <c r="H76" s="13">
        <f t="shared" si="21"/>
        <v>10364.17232788219</v>
      </c>
      <c r="I76" s="13">
        <f t="shared" si="21"/>
        <v>4964.953658536585</v>
      </c>
      <c r="J76" s="30">
        <f t="shared" si="21"/>
        <v>17668.150236443722</v>
      </c>
      <c r="K76" s="29">
        <f t="shared" si="23"/>
        <v>157842.78378356821</v>
      </c>
      <c r="L76" s="16"/>
      <c r="Q76" s="10" t="s">
        <v>21</v>
      </c>
      <c r="R76" s="13">
        <f t="shared" si="24"/>
        <v>5923.7278909772858</v>
      </c>
      <c r="S76" s="13">
        <f t="shared" si="24"/>
        <v>14865.255020068382</v>
      </c>
      <c r="T76" s="13">
        <f t="shared" si="24"/>
        <v>50600.232176203797</v>
      </c>
      <c r="U76" s="13">
        <f t="shared" si="24"/>
        <v>23261.773208316346</v>
      </c>
      <c r="V76" s="13">
        <f t="shared" si="24"/>
        <v>6001.3633271355111</v>
      </c>
      <c r="W76" s="13">
        <f t="shared" si="24"/>
        <v>24193.155938004398</v>
      </c>
      <c r="X76" s="13">
        <f t="shared" si="24"/>
        <v>10364.17232788219</v>
      </c>
      <c r="Y76" s="13">
        <f t="shared" si="24"/>
        <v>4964.953658536585</v>
      </c>
      <c r="Z76" s="30">
        <f t="shared" si="24"/>
        <v>17668.150236443722</v>
      </c>
      <c r="AA76" s="29">
        <f>SUM($R76:$Z76)</f>
        <v>157842.78378356821</v>
      </c>
      <c r="AB76" s="16"/>
    </row>
    <row r="77" spans="1:29" x14ac:dyDescent="0.3">
      <c r="A77" s="10" t="s">
        <v>22</v>
      </c>
      <c r="B77" s="13">
        <f t="shared" si="21"/>
        <v>5454.706423837798</v>
      </c>
      <c r="C77" s="13">
        <f t="shared" si="21"/>
        <v>13818.374602646056</v>
      </c>
      <c r="D77" s="13">
        <f t="shared" si="21"/>
        <v>46286.138207784614</v>
      </c>
      <c r="E77" s="13">
        <f t="shared" si="21"/>
        <v>21195.191168365269</v>
      </c>
      <c r="F77" s="13">
        <f t="shared" si="21"/>
        <v>5467.4888006004185</v>
      </c>
      <c r="G77" s="13">
        <f t="shared" si="21"/>
        <v>21187.671325385178</v>
      </c>
      <c r="H77" s="13">
        <f t="shared" si="21"/>
        <v>9109.5977229506989</v>
      </c>
      <c r="I77" s="13">
        <f t="shared" si="21"/>
        <v>4351.1845528455278</v>
      </c>
      <c r="J77" s="30">
        <f t="shared" si="21"/>
        <v>14952.870635625786</v>
      </c>
      <c r="K77" s="29">
        <f t="shared" si="23"/>
        <v>141823.22344004136</v>
      </c>
      <c r="L77" s="16"/>
      <c r="Q77" s="10" t="s">
        <v>22</v>
      </c>
      <c r="R77" s="13">
        <f t="shared" si="24"/>
        <v>5454.706423837798</v>
      </c>
      <c r="S77" s="13">
        <f t="shared" si="24"/>
        <v>13818.374602646056</v>
      </c>
      <c r="T77" s="13">
        <f t="shared" si="24"/>
        <v>46286.138207784614</v>
      </c>
      <c r="U77" s="13">
        <f t="shared" si="24"/>
        <v>21195.191168365269</v>
      </c>
      <c r="V77" s="13">
        <f t="shared" si="24"/>
        <v>5467.4888006004185</v>
      </c>
      <c r="W77" s="13">
        <f t="shared" si="24"/>
        <v>21187.671325385178</v>
      </c>
      <c r="X77" s="13">
        <f t="shared" si="24"/>
        <v>9109.5977229506989</v>
      </c>
      <c r="Y77" s="13">
        <f t="shared" si="24"/>
        <v>4351.1845528455278</v>
      </c>
      <c r="Z77" s="30">
        <f t="shared" si="24"/>
        <v>14952.870635625786</v>
      </c>
      <c r="AA77" s="29">
        <f>SUM($R77:$Z77)</f>
        <v>141823.22344004136</v>
      </c>
      <c r="AB77" s="16"/>
    </row>
    <row r="79" spans="1:29" x14ac:dyDescent="0.3">
      <c r="A79" s="23" t="s">
        <v>49</v>
      </c>
      <c r="B79" s="25">
        <f>$B$17-MIN($K$38:$K$49)</f>
        <v>170487.53422979303</v>
      </c>
      <c r="C79" s="24"/>
      <c r="D79" s="24"/>
      <c r="E79" s="24"/>
      <c r="F79" s="24"/>
      <c r="G79" s="24"/>
      <c r="H79" s="24"/>
      <c r="I79" s="24"/>
      <c r="J79" s="24"/>
      <c r="L79" s="16"/>
      <c r="M79" s="16"/>
      <c r="O79" s="20"/>
      <c r="Q79" s="23" t="s">
        <v>49</v>
      </c>
      <c r="R79" s="25">
        <f>$B$17-MIN($AA$38:$AA$49)</f>
        <v>170487.53422979303</v>
      </c>
      <c r="S79" s="24"/>
      <c r="T79" s="24"/>
      <c r="U79" s="24"/>
      <c r="V79" s="24"/>
      <c r="W79" s="24"/>
      <c r="X79" s="24"/>
      <c r="Y79" s="24"/>
      <c r="Z79" s="24"/>
      <c r="AB79" s="16"/>
      <c r="AC79" s="16"/>
    </row>
    <row r="81" spans="1:29" x14ac:dyDescent="0.3">
      <c r="A81" s="1" t="s">
        <v>56</v>
      </c>
      <c r="B81" s="27" t="s">
        <v>37</v>
      </c>
      <c r="Q81" s="1" t="s">
        <v>56</v>
      </c>
      <c r="R81" s="27" t="s">
        <v>37</v>
      </c>
    </row>
    <row r="82" spans="1:29" x14ac:dyDescent="0.3">
      <c r="A82" s="10" t="s">
        <v>11</v>
      </c>
      <c r="B82" s="26">
        <f t="shared" ref="B82:B93" si="26">$B$79-K66</f>
        <v>48078.616666149625</v>
      </c>
      <c r="L82" s="16"/>
      <c r="M82" s="16"/>
      <c r="O82" s="20"/>
      <c r="Q82" s="10" t="s">
        <v>11</v>
      </c>
      <c r="R82" s="26">
        <f>$R$79-AA66</f>
        <v>48078.616666149625</v>
      </c>
      <c r="AB82" s="16"/>
      <c r="AC82" s="16"/>
    </row>
    <row r="83" spans="1:29" x14ac:dyDescent="0.3">
      <c r="A83" s="10" t="s">
        <v>12</v>
      </c>
      <c r="B83" s="13">
        <f t="shared" si="26"/>
        <v>50585.170418299444</v>
      </c>
      <c r="L83" s="16"/>
      <c r="M83" s="16"/>
      <c r="O83" s="20"/>
      <c r="Q83" s="10" t="s">
        <v>12</v>
      </c>
      <c r="R83" s="26">
        <f t="shared" ref="R83:R92" si="27">$R$79-AA67</f>
        <v>50585.170418299444</v>
      </c>
      <c r="AB83" s="16"/>
      <c r="AC83" s="16"/>
    </row>
    <row r="84" spans="1:29" x14ac:dyDescent="0.3">
      <c r="A84" s="10" t="s">
        <v>13</v>
      </c>
      <c r="B84" s="13">
        <f t="shared" si="26"/>
        <v>37944.996524006187</v>
      </c>
      <c r="L84" s="16"/>
      <c r="M84" s="16"/>
      <c r="O84" s="20"/>
      <c r="Q84" s="10" t="s">
        <v>13</v>
      </c>
      <c r="R84" s="26">
        <f t="shared" si="27"/>
        <v>37944.996524006187</v>
      </c>
      <c r="AB84" s="16"/>
      <c r="AC84" s="16"/>
    </row>
    <row r="85" spans="1:29" x14ac:dyDescent="0.3">
      <c r="A85" s="10" t="s">
        <v>14</v>
      </c>
      <c r="B85" s="13">
        <f t="shared" si="26"/>
        <v>2713.3722537459398</v>
      </c>
      <c r="L85" s="16"/>
      <c r="M85" s="16"/>
      <c r="O85" s="20"/>
      <c r="Q85" s="10" t="s">
        <v>14</v>
      </c>
      <c r="R85" s="26">
        <f>$R$79-AA69</f>
        <v>2713.3722537459398</v>
      </c>
      <c r="AB85" s="16"/>
      <c r="AC85" s="16"/>
    </row>
    <row r="86" spans="1:29" x14ac:dyDescent="0.3">
      <c r="A86" s="10" t="s">
        <v>15</v>
      </c>
      <c r="B86" s="13">
        <f t="shared" si="26"/>
        <v>2279.5793037930562</v>
      </c>
      <c r="L86" s="16"/>
      <c r="M86" s="16"/>
      <c r="O86" s="20"/>
      <c r="Q86" s="10" t="s">
        <v>15</v>
      </c>
      <c r="R86" s="26">
        <f t="shared" si="27"/>
        <v>2279.5793037930562</v>
      </c>
      <c r="AB86" s="16"/>
      <c r="AC86" s="16"/>
    </row>
    <row r="87" spans="1:29" x14ac:dyDescent="0.3">
      <c r="A87" s="10" t="s">
        <v>16</v>
      </c>
      <c r="B87" s="13">
        <f t="shared" si="26"/>
        <v>23450.25385755641</v>
      </c>
      <c r="L87" s="16"/>
      <c r="M87" s="16"/>
      <c r="O87" s="20"/>
      <c r="Q87" s="10" t="s">
        <v>16</v>
      </c>
      <c r="R87" s="26">
        <f t="shared" si="27"/>
        <v>23450.25385755641</v>
      </c>
      <c r="AB87" s="16"/>
      <c r="AC87" s="16"/>
    </row>
    <row r="88" spans="1:29" x14ac:dyDescent="0.3">
      <c r="A88" s="10" t="s">
        <v>17</v>
      </c>
      <c r="B88" s="13">
        <f t="shared" si="26"/>
        <v>45617.486322101089</v>
      </c>
      <c r="L88" s="16"/>
      <c r="M88" s="16"/>
      <c r="O88" s="20"/>
      <c r="Q88" s="10" t="s">
        <v>17</v>
      </c>
      <c r="R88" s="26">
        <f>$R$79-AA72</f>
        <v>45617.486322101089</v>
      </c>
      <c r="AB88" s="16"/>
      <c r="AC88" s="16"/>
    </row>
    <row r="89" spans="1:29" x14ac:dyDescent="0.3">
      <c r="A89" s="10" t="s">
        <v>18</v>
      </c>
      <c r="B89" s="13">
        <f t="shared" si="26"/>
        <v>38993.221256912948</v>
      </c>
      <c r="L89" s="16"/>
      <c r="M89" s="16"/>
      <c r="O89" s="20"/>
      <c r="Q89" s="10" t="s">
        <v>18</v>
      </c>
      <c r="R89" s="26">
        <f t="shared" si="27"/>
        <v>38993.221256912948</v>
      </c>
      <c r="AB89" s="16"/>
      <c r="AC89" s="16"/>
    </row>
    <row r="90" spans="1:29" x14ac:dyDescent="0.3">
      <c r="A90" s="10" t="s">
        <v>19</v>
      </c>
      <c r="B90" s="13">
        <f t="shared" si="26"/>
        <v>20528.562088787265</v>
      </c>
      <c r="L90" s="16"/>
      <c r="M90" s="16"/>
      <c r="O90" s="20"/>
      <c r="Q90" s="10" t="s">
        <v>19</v>
      </c>
      <c r="R90" s="26">
        <f t="shared" si="27"/>
        <v>20528.562088787265</v>
      </c>
      <c r="AB90" s="16"/>
      <c r="AC90" s="16"/>
    </row>
    <row r="91" spans="1:29" x14ac:dyDescent="0.3">
      <c r="A91" s="10" t="s">
        <v>20</v>
      </c>
      <c r="B91" s="13">
        <f t="shared" si="26"/>
        <v>12425.995109278418</v>
      </c>
      <c r="L91" s="16"/>
      <c r="M91" s="16"/>
      <c r="O91" s="20"/>
      <c r="Q91" s="10" t="s">
        <v>20</v>
      </c>
      <c r="R91" s="26">
        <f t="shared" si="27"/>
        <v>12425.995109278418</v>
      </c>
      <c r="AB91" s="16"/>
      <c r="AC91" s="16"/>
    </row>
    <row r="92" spans="1:29" x14ac:dyDescent="0.3">
      <c r="A92" s="10" t="s">
        <v>21</v>
      </c>
      <c r="B92" s="13">
        <f t="shared" si="26"/>
        <v>12644.750446224818</v>
      </c>
      <c r="L92" s="16"/>
      <c r="M92" s="16"/>
      <c r="O92" s="20"/>
      <c r="Q92" s="10" t="s">
        <v>21</v>
      </c>
      <c r="R92" s="26">
        <f t="shared" si="27"/>
        <v>12644.750446224818</v>
      </c>
      <c r="AB92" s="16"/>
      <c r="AC92" s="16"/>
    </row>
    <row r="93" spans="1:29" x14ac:dyDescent="0.3">
      <c r="A93" s="10" t="s">
        <v>22</v>
      </c>
      <c r="B93" s="13">
        <f t="shared" si="26"/>
        <v>28664.310789751675</v>
      </c>
      <c r="L93" s="16"/>
      <c r="M93" s="16"/>
      <c r="O93" s="20"/>
      <c r="Q93" s="10" t="s">
        <v>22</v>
      </c>
      <c r="R93" s="26">
        <f>$R$79-AA77</f>
        <v>28664.310789751675</v>
      </c>
      <c r="AB93" s="16"/>
      <c r="AC93" s="16"/>
    </row>
    <row r="94" spans="1:29" x14ac:dyDescent="0.3">
      <c r="A94" s="15" t="s">
        <v>38</v>
      </c>
      <c r="B94" s="18">
        <f>SUM($B$82:$B$93)/$B$79</f>
        <v>1.9000000000000006</v>
      </c>
      <c r="Q94" s="15" t="s">
        <v>38</v>
      </c>
      <c r="R94" s="18">
        <f>SUM($R$82:$R$93)/$R$79</f>
        <v>1.9000000000000006</v>
      </c>
    </row>
    <row r="96" spans="1:29" x14ac:dyDescent="0.3">
      <c r="A96" s="1" t="s">
        <v>57</v>
      </c>
      <c r="B96" s="51">
        <f>(SUM($B$82:$B$93)-$D$97*$B$79)/(12-$D$97)</f>
        <v>1.1526269487815329E-11</v>
      </c>
      <c r="D96" s="1" t="s">
        <v>40</v>
      </c>
      <c r="Q96" s="1" t="s">
        <v>57</v>
      </c>
      <c r="R96" s="51">
        <f>(SUM($R$82:$R$93)-$T$97*$R$79)/(12-$T$97)</f>
        <v>1.1526269487815329E-11</v>
      </c>
      <c r="T96" s="1" t="s">
        <v>40</v>
      </c>
    </row>
    <row r="97" spans="1:22" x14ac:dyDescent="0.3">
      <c r="A97" s="1" t="s">
        <v>39</v>
      </c>
      <c r="D97" s="36">
        <f>'計算用(太陽光)'!D97</f>
        <v>1.9</v>
      </c>
      <c r="Q97" s="1" t="s">
        <v>39</v>
      </c>
      <c r="T97" s="17">
        <f>D97</f>
        <v>1.9</v>
      </c>
    </row>
    <row r="98" spans="1:22" ht="15.6" thickBot="1" x14ac:dyDescent="0.35"/>
    <row r="99" spans="1:22" ht="15.6" thickBot="1" x14ac:dyDescent="0.35">
      <c r="A99" s="1" t="s">
        <v>58</v>
      </c>
      <c r="B99" s="68">
        <f>(MIN($K$38:$K$49)+$B$96)*1000</f>
        <v>1.1526269487815328E-8</v>
      </c>
      <c r="Q99" s="1" t="s">
        <v>58</v>
      </c>
      <c r="R99" s="68">
        <f>(MIN($AA$38:$AA$49)+$R$96)*1000</f>
        <v>1.1526269487815328E-8</v>
      </c>
      <c r="V99" s="16"/>
    </row>
    <row r="100" spans="1:22" ht="15.6" thickBot="1" x14ac:dyDescent="0.35"/>
    <row r="101" spans="1:22" ht="15.6" thickBot="1" x14ac:dyDescent="0.35">
      <c r="A101" s="1" t="s">
        <v>59</v>
      </c>
      <c r="B101" s="31" t="e">
        <f>B99/'入力(風力)'!E15</f>
        <v>#DIV/0!</v>
      </c>
      <c r="Q101" s="1" t="s">
        <v>59</v>
      </c>
      <c r="R101" s="31" t="e">
        <f>R99/'入力(風力)'!U15</f>
        <v>#DIV/0!</v>
      </c>
      <c r="S101" s="1" t="s">
        <v>95</v>
      </c>
    </row>
  </sheetData>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AE101"/>
  <sheetViews>
    <sheetView topLeftCell="A9" workbookViewId="0">
      <selection activeCell="E15" sqref="E15:P15"/>
    </sheetView>
  </sheetViews>
  <sheetFormatPr defaultColWidth="9" defaultRowHeight="15" x14ac:dyDescent="0.3"/>
  <cols>
    <col min="1" max="1" width="29.109375" style="1" customWidth="1"/>
    <col min="2" max="2" width="14.6640625" style="1" customWidth="1"/>
    <col min="3" max="3" width="9.77734375" style="1" customWidth="1"/>
    <col min="4" max="4" width="13.33203125" style="1" bestFit="1" customWidth="1"/>
    <col min="5" max="10" width="9.77734375" style="1" bestFit="1" customWidth="1"/>
    <col min="11" max="11" width="15.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18" width="15" style="1" bestFit="1" customWidth="1"/>
    <col min="19" max="19" width="9" style="1"/>
    <col min="20" max="20" width="9" style="1" customWidth="1"/>
    <col min="21" max="22" width="9" style="1"/>
    <col min="23" max="23" width="9.5546875" style="1" bestFit="1" customWidth="1"/>
    <col min="24" max="26" width="9" style="1"/>
    <col min="27" max="27" width="17.109375" style="1" bestFit="1" customWidth="1"/>
    <col min="28" max="28" width="10.44140625" style="1" bestFit="1" customWidth="1"/>
    <col min="29" max="16384" width="9" style="1"/>
  </cols>
  <sheetData>
    <row r="1" spans="1:13" x14ac:dyDescent="0.3">
      <c r="J1" s="10" t="s">
        <v>35</v>
      </c>
      <c r="L1" s="8"/>
      <c r="M1" s="9" t="s">
        <v>78</v>
      </c>
    </row>
    <row r="2" spans="1:13" x14ac:dyDescent="0.3">
      <c r="B2" s="11" t="s">
        <v>26</v>
      </c>
      <c r="C2" s="11" t="s">
        <v>27</v>
      </c>
      <c r="D2" s="11" t="s">
        <v>28</v>
      </c>
      <c r="E2" s="11" t="s">
        <v>29</v>
      </c>
      <c r="F2" s="11" t="s">
        <v>30</v>
      </c>
      <c r="G2" s="11" t="s">
        <v>31</v>
      </c>
      <c r="H2" s="11" t="s">
        <v>32</v>
      </c>
      <c r="I2" s="11" t="s">
        <v>33</v>
      </c>
      <c r="J2" s="11" t="s">
        <v>34</v>
      </c>
    </row>
    <row r="3" spans="1:13" x14ac:dyDescent="0.3">
      <c r="A3" s="1" t="s">
        <v>36</v>
      </c>
    </row>
    <row r="4" spans="1:13" x14ac:dyDescent="0.3">
      <c r="A4" s="10" t="s">
        <v>11</v>
      </c>
      <c r="B4" s="19">
        <f>'計算用(太陽光)'!B4</f>
        <v>3930.3844085696437</v>
      </c>
      <c r="C4" s="19">
        <f>'計算用(太陽光)'!C4</f>
        <v>10418.923294187602</v>
      </c>
      <c r="D4" s="19">
        <f>'計算用(太陽光)'!D4</f>
        <v>38126.898041605098</v>
      </c>
      <c r="E4" s="19">
        <f>'計算用(太陽光)'!E4</f>
        <v>18252.719119445577</v>
      </c>
      <c r="F4" s="19">
        <f>'計算用(太陽光)'!F4</f>
        <v>3901.3632411227868</v>
      </c>
      <c r="G4" s="19">
        <f>'計算用(太陽光)'!G4</f>
        <v>18229.137931034482</v>
      </c>
      <c r="H4" s="19">
        <f>'計算用(太陽光)'!H4</f>
        <v>7487.5676982685782</v>
      </c>
      <c r="I4" s="19">
        <f>'計算用(太陽光)'!I4</f>
        <v>3412.0325203252032</v>
      </c>
      <c r="J4" s="19">
        <f>'計算用(太陽光)'!J4</f>
        <v>10213.677784849731</v>
      </c>
    </row>
    <row r="5" spans="1:13" x14ac:dyDescent="0.3">
      <c r="A5" s="10" t="s">
        <v>12</v>
      </c>
      <c r="B5" s="19">
        <f>'計算用(太陽光)'!B5</f>
        <v>3559.7314428522482</v>
      </c>
      <c r="C5" s="19">
        <f>'計算用(太陽光)'!C5</f>
        <v>9708.7447599226998</v>
      </c>
      <c r="D5" s="19">
        <f>'計算用(太陽光)'!D5</f>
        <v>36650.463259347445</v>
      </c>
      <c r="E5" s="19">
        <f>'計算用(太陽光)'!E5</f>
        <v>18641.924174480228</v>
      </c>
      <c r="F5" s="19">
        <f>'計算用(太陽光)'!F5</f>
        <v>3563.6396085286283</v>
      </c>
      <c r="G5" s="19">
        <f>'計算用(太陽光)'!G5</f>
        <v>18467.817314746881</v>
      </c>
      <c r="H5" s="19">
        <f>'計算用(太陽光)'!H5</f>
        <v>7399.0773497509208</v>
      </c>
      <c r="I5" s="19">
        <f>'計算用(太陽光)'!I5</f>
        <v>3392.1951219512193</v>
      </c>
      <c r="J5" s="19">
        <f>'計算用(太陽光)'!J5</f>
        <v>10372.206002322029</v>
      </c>
    </row>
    <row r="6" spans="1:13" x14ac:dyDescent="0.3">
      <c r="A6" s="10" t="s">
        <v>13</v>
      </c>
      <c r="B6" s="19">
        <f>'計算用(太陽光)'!B6</f>
        <v>3549.0096620110048</v>
      </c>
      <c r="C6" s="19">
        <f>'計算用(太陽光)'!C6</f>
        <v>10448.637877211238</v>
      </c>
      <c r="D6" s="19">
        <f>'計算用(太陽光)'!D6</f>
        <v>40701.594134391329</v>
      </c>
      <c r="E6" s="19">
        <f>'計算用(太陽光)'!E6</f>
        <v>20128.887077048512</v>
      </c>
      <c r="F6" s="19">
        <f>'計算用(太陽光)'!F6</f>
        <v>4002.1762657777595</v>
      </c>
      <c r="G6" s="19">
        <f>'計算用(太陽光)'!G6</f>
        <v>20934.170946441674</v>
      </c>
      <c r="H6" s="19">
        <f>'計算用(太陽光)'!H6</f>
        <v>8121.1465541518173</v>
      </c>
      <c r="I6" s="19">
        <f>'計算用(太陽光)'!I6</f>
        <v>3868.2926829268295</v>
      </c>
      <c r="J6" s="19">
        <f>'計算用(太陽光)'!J6</f>
        <v>11795.307566897845</v>
      </c>
    </row>
    <row r="7" spans="1:13" x14ac:dyDescent="0.3">
      <c r="A7" s="10" t="s">
        <v>14</v>
      </c>
      <c r="B7" s="19">
        <f>'計算用(太陽光)'!B7</f>
        <v>4031</v>
      </c>
      <c r="C7" s="19">
        <f>'計算用(太陽光)'!C7</f>
        <v>12387.722204968944</v>
      </c>
      <c r="D7" s="19">
        <f>'計算用(太陽光)'!D7</f>
        <v>53202.894367032874</v>
      </c>
      <c r="E7" s="19">
        <f>'計算用(太陽光)'!E7</f>
        <v>24480</v>
      </c>
      <c r="F7" s="19">
        <f>'計算用(太陽光)'!F7</f>
        <v>4959.8999999999996</v>
      </c>
      <c r="G7" s="19">
        <f>'計算用(太陽光)'!G7</f>
        <v>27110</v>
      </c>
      <c r="H7" s="19">
        <f>'計算用(太陽光)'!H7</f>
        <v>10331.799999999999</v>
      </c>
      <c r="I7" s="19">
        <f>'計算用(太陽光)'!I7</f>
        <v>4880</v>
      </c>
      <c r="J7" s="19">
        <f>'計算用(太陽光)'!J7</f>
        <v>15107.262022615098</v>
      </c>
    </row>
    <row r="8" spans="1:13" x14ac:dyDescent="0.3">
      <c r="A8" s="10" t="s">
        <v>15</v>
      </c>
      <c r="B8" s="19">
        <f>'計算用(太陽光)'!B8</f>
        <v>4140.8</v>
      </c>
      <c r="C8" s="19">
        <f>'計算用(太陽光)'!C8</f>
        <v>12662</v>
      </c>
      <c r="D8" s="19">
        <f>'計算用(太陽光)'!D8</f>
        <v>53197.9</v>
      </c>
      <c r="E8" s="19">
        <f>'計算用(太陽光)'!E8</f>
        <v>24480</v>
      </c>
      <c r="F8" s="19">
        <f>'計算用(太陽光)'!F8</f>
        <v>4959.8999999999996</v>
      </c>
      <c r="G8" s="19">
        <f>'計算用(太陽光)'!G8</f>
        <v>27110</v>
      </c>
      <c r="H8" s="19">
        <f>'計算用(太陽光)'!H8</f>
        <v>10331.799999999999</v>
      </c>
      <c r="I8" s="19">
        <f>'計算用(太陽光)'!I8</f>
        <v>4880</v>
      </c>
      <c r="J8" s="19">
        <f>'計算用(太陽光)'!J8</f>
        <v>15105.49</v>
      </c>
    </row>
    <row r="9" spans="1:13" x14ac:dyDescent="0.3">
      <c r="A9" s="10" t="s">
        <v>16</v>
      </c>
      <c r="B9" s="19">
        <f>'計算用(太陽光)'!B9</f>
        <v>3871.1</v>
      </c>
      <c r="C9" s="19">
        <f>'計算用(太陽光)'!C9</f>
        <v>11398.749223602485</v>
      </c>
      <c r="D9" s="19">
        <f>'計算用(太陽光)'!D9</f>
        <v>45078.557514659798</v>
      </c>
      <c r="E9" s="19">
        <f>'計算用(太陽光)'!E9</f>
        <v>23112.792498980838</v>
      </c>
      <c r="F9" s="19">
        <f>'計算用(太陽光)'!F9</f>
        <v>4395.3470619321533</v>
      </c>
      <c r="G9" s="19">
        <f>'計算用(太陽光)'!G9</f>
        <v>22714.321349963317</v>
      </c>
      <c r="H9" s="19">
        <f>'計算用(太陽光)'!H9</f>
        <v>9232.2923702890876</v>
      </c>
      <c r="I9" s="19">
        <f>'計算用(太陽光)'!I9</f>
        <v>4284.8780487804879</v>
      </c>
      <c r="J9" s="19">
        <f>'計算用(太陽光)'!J9</f>
        <v>13021.916030891472</v>
      </c>
    </row>
    <row r="10" spans="1:13" x14ac:dyDescent="0.3">
      <c r="A10" s="10" t="s">
        <v>17</v>
      </c>
      <c r="B10" s="19">
        <f>'計算用(太陽光)'!B10</f>
        <v>3960.0446621117767</v>
      </c>
      <c r="C10" s="19">
        <f>'計算用(太陽光)'!C10</f>
        <v>10384.256280660027</v>
      </c>
      <c r="D10" s="19">
        <f>'計算用(太陽光)'!D10</f>
        <v>37516.586390188124</v>
      </c>
      <c r="E10" s="19">
        <f>'計算用(太陽光)'!E10</f>
        <v>19540.089686098654</v>
      </c>
      <c r="F10" s="19">
        <f>'計算用(太陽光)'!F10</f>
        <v>3714.8591455110873</v>
      </c>
      <c r="G10" s="19">
        <f>'計算用(太陽光)'!G10</f>
        <v>18796.001467351431</v>
      </c>
      <c r="H10" s="19">
        <f>'計算用(太陽光)'!H10</f>
        <v>7729.8627001621689</v>
      </c>
      <c r="I10" s="19">
        <f>'計算用(太陽光)'!I10</f>
        <v>3531.0569105691056</v>
      </c>
      <c r="J10" s="19">
        <f>'計算用(太陽光)'!J10</f>
        <v>11098.214785787781</v>
      </c>
    </row>
    <row r="11" spans="1:13" x14ac:dyDescent="0.3">
      <c r="A11" s="10" t="s">
        <v>18</v>
      </c>
      <c r="B11" s="19">
        <f>'計算用(太陽光)'!B11</f>
        <v>4540.523880927909</v>
      </c>
      <c r="C11" s="19">
        <f>'計算用(太陽光)'!C11</f>
        <v>11490.629255240077</v>
      </c>
      <c r="D11" s="19">
        <f>'計算用(太陽光)'!D11</f>
        <v>40353.486752200137</v>
      </c>
      <c r="E11" s="19">
        <f>'計算用(太陽光)'!E11</f>
        <v>19310.558499796167</v>
      </c>
      <c r="F11" s="19">
        <f>'計算用(太陽光)'!F11</f>
        <v>4067.704731803492</v>
      </c>
      <c r="G11" s="19">
        <f>'計算用(太陽光)'!G11</f>
        <v>19243.52531181218</v>
      </c>
      <c r="H11" s="19">
        <f>'計算用(太陽光)'!H11</f>
        <v>8359.629046698843</v>
      </c>
      <c r="I11" s="19">
        <f>'計算用(太陽光)'!I11</f>
        <v>3620.3252032520327</v>
      </c>
      <c r="J11" s="19">
        <f>'計算用(太陽光)'!J11</f>
        <v>11333.978591882307</v>
      </c>
    </row>
    <row r="12" spans="1:13" x14ac:dyDescent="0.3">
      <c r="A12" s="10" t="s">
        <v>19</v>
      </c>
      <c r="B12" s="19">
        <f>'計算用(太陽光)'!B12</f>
        <v>4810.6726767035489</v>
      </c>
      <c r="C12" s="19">
        <f>'計算用(太陽光)'!C12</f>
        <v>12743.594172736732</v>
      </c>
      <c r="D12" s="19">
        <f>'計算用(太陽光)'!D12</f>
        <v>44196.252634632605</v>
      </c>
      <c r="E12" s="19">
        <f>'計算用(太陽光)'!E12</f>
        <v>21037.032205462699</v>
      </c>
      <c r="F12" s="19">
        <f>'計算用(太陽光)'!F12</f>
        <v>4591.9324600093496</v>
      </c>
      <c r="G12" s="19">
        <f>'計算用(太陽光)'!G12</f>
        <v>23132.010271460014</v>
      </c>
      <c r="H12" s="19">
        <f>'計算用(太陽光)'!H12</f>
        <v>10152.913048291399</v>
      </c>
      <c r="I12" s="19">
        <f>'計算用(太陽光)'!I12</f>
        <v>4493.1707317073169</v>
      </c>
      <c r="J12" s="19">
        <f>'計算用(太陽光)'!J12</f>
        <v>14257.938529230447</v>
      </c>
    </row>
    <row r="13" spans="1:13" x14ac:dyDescent="0.3">
      <c r="A13" s="10" t="s">
        <v>20</v>
      </c>
      <c r="B13" s="19">
        <f>'計算用(太陽光)'!B13</f>
        <v>4971.8</v>
      </c>
      <c r="C13" s="19">
        <f>'計算用(太陽光)'!C13</f>
        <v>13326</v>
      </c>
      <c r="D13" s="19">
        <f>'計算用(太陽光)'!D13</f>
        <v>47650.65653658894</v>
      </c>
      <c r="E13" s="19">
        <f>'計算用(太陽光)'!E13</f>
        <v>22803.424378312269</v>
      </c>
      <c r="F13" s="19">
        <f>'計算用(太陽光)'!F13</f>
        <v>4929.6560926035081</v>
      </c>
      <c r="G13" s="19">
        <f>'計算用(太陽光)'!G13</f>
        <v>24176.23257520176</v>
      </c>
      <c r="H13" s="19">
        <f>'計算用(太陽光)'!H13</f>
        <v>10262.572856601832</v>
      </c>
      <c r="I13" s="19">
        <f>'計算用(太陽光)'!I13</f>
        <v>4493.1707317073169</v>
      </c>
      <c r="J13" s="19">
        <f>'計算用(太陽光)'!J13</f>
        <v>14433.625861185716</v>
      </c>
    </row>
    <row r="14" spans="1:13" x14ac:dyDescent="0.3">
      <c r="A14" s="10" t="s">
        <v>21</v>
      </c>
      <c r="B14" s="19">
        <f>'計算用(太陽光)'!B14</f>
        <v>4931.9189834129429</v>
      </c>
      <c r="C14" s="19">
        <f>'計算用(太陽光)'!C14</f>
        <v>13178.417570982607</v>
      </c>
      <c r="D14" s="19">
        <f>'計算用(太陽光)'!D14</f>
        <v>47650.65653658894</v>
      </c>
      <c r="E14" s="19">
        <f>'計算用(太陽光)'!E14</f>
        <v>22803.424378312269</v>
      </c>
      <c r="F14" s="19">
        <f>'計算用(太陽光)'!F14</f>
        <v>4929.6560926035081</v>
      </c>
      <c r="G14" s="19">
        <f>'計算用(太陽光)'!G14</f>
        <v>24176.23257520176</v>
      </c>
      <c r="H14" s="19">
        <f>'計算用(太陽光)'!H14</f>
        <v>10262.572856601832</v>
      </c>
      <c r="I14" s="19">
        <f>'計算用(太陽光)'!I14</f>
        <v>4493.1707317073169</v>
      </c>
      <c r="J14" s="19">
        <f>'計算用(太陽光)'!J14</f>
        <v>14430.047563250344</v>
      </c>
    </row>
    <row r="15" spans="1:13" x14ac:dyDescent="0.3">
      <c r="A15" s="10" t="s">
        <v>22</v>
      </c>
      <c r="B15" s="19">
        <f>'計算用(太陽光)'!B15</f>
        <v>4541.4257129612834</v>
      </c>
      <c r="C15" s="19">
        <f>'計算用(太陽光)'!C15</f>
        <v>12250.332094544374</v>
      </c>
      <c r="D15" s="19">
        <f>'計算用(太陽光)'!D15</f>
        <v>43588.038617369442</v>
      </c>
      <c r="E15" s="19">
        <f>'計算用(太陽光)'!E15</f>
        <v>20777.562168772933</v>
      </c>
      <c r="F15" s="19">
        <f>'計算用(太陽光)'!F15</f>
        <v>4491.1194353543769</v>
      </c>
      <c r="G15" s="19">
        <f>'計算用(太陽光)'!G15</f>
        <v>21172.850330154073</v>
      </c>
      <c r="H15" s="19">
        <f>'計算用(太陽光)'!H15</f>
        <v>9020.2967847813634</v>
      </c>
      <c r="I15" s="19">
        <f>'計算用(太陽光)'!I15</f>
        <v>3937.7235772357722</v>
      </c>
      <c r="J15" s="19">
        <f>'計算用(太陽光)'!J15</f>
        <v>12212.406595578068</v>
      </c>
    </row>
    <row r="16" spans="1:13" x14ac:dyDescent="0.3">
      <c r="B16" s="2"/>
      <c r="C16" s="2"/>
      <c r="D16" s="2"/>
      <c r="E16" s="2"/>
      <c r="F16" s="2"/>
      <c r="G16" s="2"/>
      <c r="H16" s="2"/>
      <c r="I16" s="2"/>
      <c r="J16" s="2"/>
      <c r="K16" s="2"/>
    </row>
    <row r="17" spans="1:14" x14ac:dyDescent="0.3">
      <c r="A17" s="1" t="s">
        <v>43</v>
      </c>
      <c r="B17" s="34">
        <f>'計算用(太陽光)'!B17</f>
        <v>170487.53422979303</v>
      </c>
      <c r="C17" s="2"/>
      <c r="D17" s="2"/>
      <c r="E17" s="2"/>
      <c r="F17" s="2"/>
      <c r="G17" s="2"/>
      <c r="H17" s="2"/>
      <c r="I17" s="2"/>
      <c r="J17" s="2"/>
      <c r="K17" s="2"/>
    </row>
    <row r="18" spans="1:14" x14ac:dyDescent="0.3">
      <c r="B18" s="2"/>
      <c r="C18" s="2"/>
      <c r="D18" s="2"/>
      <c r="E18" s="2"/>
      <c r="F18" s="2"/>
      <c r="G18" s="2"/>
      <c r="H18" s="2"/>
      <c r="I18" s="2"/>
      <c r="J18" s="2"/>
      <c r="K18" s="2"/>
    </row>
    <row r="19" spans="1:14" x14ac:dyDescent="0.3">
      <c r="A19" s="1" t="s">
        <v>51</v>
      </c>
      <c r="B19" s="35">
        <f>'計算用(太陽光)'!B19</f>
        <v>0.19109999999999999</v>
      </c>
      <c r="C19" s="35">
        <f>'計算用(太陽光)'!C19</f>
        <v>0.11800000000000001</v>
      </c>
      <c r="D19" s="35">
        <f>'計算用(太陽光)'!D19</f>
        <v>5.1900000000000002E-2</v>
      </c>
      <c r="E19" s="35">
        <f>'計算用(太陽光)'!E19</f>
        <v>1.01E-2</v>
      </c>
      <c r="F19" s="35">
        <f>'計算用(太陽光)'!F19</f>
        <v>0.20739999999999997</v>
      </c>
      <c r="G19" s="35">
        <f>'計算用(太陽光)'!G19</f>
        <v>-9.300000000000001E-3</v>
      </c>
      <c r="H19" s="35">
        <f>'計算用(太陽光)'!H19</f>
        <v>-1E-4</v>
      </c>
      <c r="I19" s="35">
        <f>'計算用(太陽光)'!I19</f>
        <v>9.5000000000000001E-2</v>
      </c>
      <c r="J19" s="35">
        <f>'計算用(太陽光)'!J19</f>
        <v>0.21440000000000001</v>
      </c>
      <c r="K19" s="1" t="str">
        <f>'計算用(太陽光)'!K19</f>
        <v>←容量市場調達量(再エネなし)を正として、補正係数kWで年間kWを算出</v>
      </c>
    </row>
    <row r="21" spans="1:14" x14ac:dyDescent="0.3">
      <c r="A21" s="1" t="s">
        <v>52</v>
      </c>
      <c r="B21" s="35">
        <f>'計算用(太陽光)'!B21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4" x14ac:dyDescent="0.3">
      <c r="L22" s="12"/>
    </row>
    <row r="23" spans="1:14" x14ac:dyDescent="0.3">
      <c r="A23" s="1" t="s">
        <v>53</v>
      </c>
      <c r="B23" s="23" t="s">
        <v>46</v>
      </c>
      <c r="C23" s="10"/>
      <c r="D23" s="10"/>
      <c r="E23" s="10"/>
      <c r="F23" s="10"/>
      <c r="G23" s="10"/>
      <c r="H23" s="10"/>
      <c r="I23" s="10"/>
      <c r="J23" s="10"/>
      <c r="K23" s="10"/>
      <c r="N23" s="1" t="s">
        <v>79</v>
      </c>
    </row>
    <row r="24" spans="1:14" x14ac:dyDescent="0.3">
      <c r="A24" s="10" t="s">
        <v>11</v>
      </c>
      <c r="B24" s="50">
        <v>0.40577806626381835</v>
      </c>
      <c r="C24" s="50">
        <v>0.69264506563406081</v>
      </c>
      <c r="D24" s="50">
        <v>0.58531705206368678</v>
      </c>
      <c r="E24" s="50">
        <v>0.50917842998016649</v>
      </c>
      <c r="F24" s="50">
        <v>0.68511146082157359</v>
      </c>
      <c r="G24" s="50">
        <v>0.51654632126224043</v>
      </c>
      <c r="H24" s="50">
        <v>0.44391627434907072</v>
      </c>
      <c r="I24" s="50">
        <v>0.4466902154374312</v>
      </c>
      <c r="J24" s="50">
        <v>0.29033072687230299</v>
      </c>
      <c r="N24" s="35" t="e">
        <f>HLOOKUP('入力(水力)'!$E$13,$B$2:$J$35,23,0)</f>
        <v>#N/A</v>
      </c>
    </row>
    <row r="25" spans="1:14" x14ac:dyDescent="0.3">
      <c r="A25" s="10" t="s">
        <v>12</v>
      </c>
      <c r="B25" s="50">
        <v>0.6690966202211418</v>
      </c>
      <c r="C25" s="50">
        <v>0.64998803652651416</v>
      </c>
      <c r="D25" s="50">
        <v>0.66504645679874141</v>
      </c>
      <c r="E25" s="50">
        <v>0.52085242866987436</v>
      </c>
      <c r="F25" s="50">
        <v>0.69282741795325853</v>
      </c>
      <c r="G25" s="50">
        <v>0.58119307724745839</v>
      </c>
      <c r="H25" s="50">
        <v>0.35863432073138313</v>
      </c>
      <c r="I25" s="50">
        <v>0.45360639141018227</v>
      </c>
      <c r="J25" s="50">
        <v>0.30461444518756831</v>
      </c>
      <c r="N25" s="35" t="e">
        <f>HLOOKUP('入力(水力)'!$E$13,$B$2:$J$35,24,0)</f>
        <v>#N/A</v>
      </c>
    </row>
    <row r="26" spans="1:14" x14ac:dyDescent="0.3">
      <c r="A26" s="10" t="s">
        <v>13</v>
      </c>
      <c r="B26" s="50">
        <v>0.51991670374861376</v>
      </c>
      <c r="C26" s="50">
        <v>0.48402056744737687</v>
      </c>
      <c r="D26" s="50">
        <v>0.61964394727367744</v>
      </c>
      <c r="E26" s="50">
        <v>0.48266653469000786</v>
      </c>
      <c r="F26" s="50">
        <v>0.54858189540714475</v>
      </c>
      <c r="G26" s="50">
        <v>0.55318295442564025</v>
      </c>
      <c r="H26" s="50">
        <v>0.34101327356676236</v>
      </c>
      <c r="I26" s="50">
        <v>0.52699865184847439</v>
      </c>
      <c r="J26" s="50">
        <v>0.39172820103750838</v>
      </c>
      <c r="N26" s="35" t="e">
        <f>HLOOKUP('入力(水力)'!$E$13,$B$2:$J$35,25,0)</f>
        <v>#N/A</v>
      </c>
    </row>
    <row r="27" spans="1:14" x14ac:dyDescent="0.3">
      <c r="A27" s="10" t="s">
        <v>14</v>
      </c>
      <c r="B27" s="50">
        <v>0.38446527893032112</v>
      </c>
      <c r="C27" s="50">
        <v>0.46720923046761526</v>
      </c>
      <c r="D27" s="50">
        <v>0.58916884985559703</v>
      </c>
      <c r="E27" s="50">
        <v>0.52218698472889347</v>
      </c>
      <c r="F27" s="50">
        <v>0.54226569837501681</v>
      </c>
      <c r="G27" s="50">
        <v>0.58458840999938244</v>
      </c>
      <c r="H27" s="50">
        <v>0.41273434470205078</v>
      </c>
      <c r="I27" s="50">
        <v>0.57188539277825501</v>
      </c>
      <c r="J27" s="50">
        <v>0.45138170865140709</v>
      </c>
      <c r="N27" s="35" t="e">
        <f>HLOOKUP('入力(水力)'!$E$13,$B$2:$J$35,26,0)</f>
        <v>#N/A</v>
      </c>
    </row>
    <row r="28" spans="1:14" x14ac:dyDescent="0.3">
      <c r="A28" s="10" t="s">
        <v>15</v>
      </c>
      <c r="B28" s="50">
        <v>0.41717566786248705</v>
      </c>
      <c r="C28" s="50">
        <v>0.3935294002948892</v>
      </c>
      <c r="D28" s="50">
        <v>0.54833919653295793</v>
      </c>
      <c r="E28" s="50">
        <v>0.44113573296484859</v>
      </c>
      <c r="F28" s="50">
        <v>0.43446738234856602</v>
      </c>
      <c r="G28" s="50">
        <v>0.47247527658740501</v>
      </c>
      <c r="H28" s="50">
        <v>0.32492223941271564</v>
      </c>
      <c r="I28" s="50">
        <v>0.4823904284950471</v>
      </c>
      <c r="J28" s="50">
        <v>0.39244331750185019</v>
      </c>
      <c r="N28" s="35" t="e">
        <f>HLOOKUP('入力(水力)'!$E$13,$B$2:$J$35,27,0)</f>
        <v>#N/A</v>
      </c>
    </row>
    <row r="29" spans="1:14" x14ac:dyDescent="0.3">
      <c r="A29" s="10" t="s">
        <v>16</v>
      </c>
      <c r="B29" s="50">
        <v>0.3261431674743453</v>
      </c>
      <c r="C29" s="50">
        <v>0.3673948753296411</v>
      </c>
      <c r="D29" s="50">
        <v>0.5242411066097683</v>
      </c>
      <c r="E29" s="50">
        <v>0.44125346999326848</v>
      </c>
      <c r="F29" s="50">
        <v>0.38617425933646815</v>
      </c>
      <c r="G29" s="50">
        <v>0.43252258391536547</v>
      </c>
      <c r="H29" s="50">
        <v>0.33544641596854607</v>
      </c>
      <c r="I29" s="50">
        <v>0.48919770776364191</v>
      </c>
      <c r="J29" s="50">
        <v>0.37798763726176093</v>
      </c>
      <c r="N29" s="35" t="e">
        <f>HLOOKUP('入力(水力)'!$E$13,$B$2:$J$35,28,0)</f>
        <v>#N/A</v>
      </c>
    </row>
    <row r="30" spans="1:14" x14ac:dyDescent="0.3">
      <c r="A30" s="10" t="s">
        <v>17</v>
      </c>
      <c r="B30" s="50">
        <v>0.31412144385819918</v>
      </c>
      <c r="C30" s="50">
        <v>0.29697236953845862</v>
      </c>
      <c r="D30" s="50">
        <v>0.44936878358075466</v>
      </c>
      <c r="E30" s="50">
        <v>0.37112605798807019</v>
      </c>
      <c r="F30" s="50">
        <v>0.31241136553819476</v>
      </c>
      <c r="G30" s="50">
        <v>0.33003887384413277</v>
      </c>
      <c r="H30" s="50">
        <v>0.24260644714888427</v>
      </c>
      <c r="I30" s="50">
        <v>0.36019669268477622</v>
      </c>
      <c r="J30" s="50">
        <v>0.29060955303100305</v>
      </c>
      <c r="N30" s="35" t="e">
        <f>HLOOKUP('入力(水力)'!$E$13,$B$2:$J$35,29,0)</f>
        <v>#N/A</v>
      </c>
    </row>
    <row r="31" spans="1:14" x14ac:dyDescent="0.3">
      <c r="A31" s="10" t="s">
        <v>18</v>
      </c>
      <c r="B31" s="50">
        <v>0.31665336292604368</v>
      </c>
      <c r="C31" s="50">
        <v>0.41496850788203116</v>
      </c>
      <c r="D31" s="50">
        <v>0.41267114554549816</v>
      </c>
      <c r="E31" s="50">
        <v>0.31295814273892147</v>
      </c>
      <c r="F31" s="50">
        <v>0.35903785492939205</v>
      </c>
      <c r="G31" s="50">
        <v>0.30510789256881443</v>
      </c>
      <c r="H31" s="50">
        <v>0.17587763522028424</v>
      </c>
      <c r="I31" s="50">
        <v>0.23769388060906024</v>
      </c>
      <c r="J31" s="50">
        <v>0.23975624563510714</v>
      </c>
      <c r="N31" s="35" t="e">
        <f>HLOOKUP('入力(水力)'!$E$13,$B$2:$J$35,30,0)</f>
        <v>#N/A</v>
      </c>
    </row>
    <row r="32" spans="1:14" x14ac:dyDescent="0.3">
      <c r="A32" s="10" t="s">
        <v>19</v>
      </c>
      <c r="B32" s="50">
        <v>0.30968009353794829</v>
      </c>
      <c r="C32" s="50">
        <v>0.48480146114300615</v>
      </c>
      <c r="D32" s="50">
        <v>0.40529148768573381</v>
      </c>
      <c r="E32" s="50">
        <v>0.30925915264759973</v>
      </c>
      <c r="F32" s="50">
        <v>0.41937418659249842</v>
      </c>
      <c r="G32" s="50">
        <v>0.34661257388737909</v>
      </c>
      <c r="H32" s="50">
        <v>0.2493703384148466</v>
      </c>
      <c r="I32" s="50">
        <v>0.25442039701454305</v>
      </c>
      <c r="J32" s="50">
        <v>0.23029126300366065</v>
      </c>
      <c r="N32" s="35" t="e">
        <f>HLOOKUP('入力(水力)'!$E$13,$B$2:$J$35,31,0)</f>
        <v>#N/A</v>
      </c>
    </row>
    <row r="33" spans="1:30" x14ac:dyDescent="0.3">
      <c r="A33" s="10" t="s">
        <v>20</v>
      </c>
      <c r="B33" s="50">
        <v>0.27026373576314738</v>
      </c>
      <c r="C33" s="50">
        <v>0.38519835625361781</v>
      </c>
      <c r="D33" s="50">
        <v>0.35773366192363926</v>
      </c>
      <c r="E33" s="50">
        <v>0.26378813771849663</v>
      </c>
      <c r="F33" s="50">
        <v>0.33549379278029179</v>
      </c>
      <c r="G33" s="50">
        <v>0.34136908094743434</v>
      </c>
      <c r="H33" s="50">
        <v>0.32101700147465601</v>
      </c>
      <c r="I33" s="50">
        <v>0.23012731975139822</v>
      </c>
      <c r="J33" s="50">
        <v>0.21359257956895147</v>
      </c>
      <c r="N33" s="35" t="e">
        <f>HLOOKUP('入力(水力)'!$E$13,$B$2:$J$35,32,0)</f>
        <v>#N/A</v>
      </c>
    </row>
    <row r="34" spans="1:30" x14ac:dyDescent="0.3">
      <c r="A34" s="10" t="s">
        <v>21</v>
      </c>
      <c r="B34" s="50">
        <v>0.25953894652266718</v>
      </c>
      <c r="C34" s="50">
        <v>0.39375745825471509</v>
      </c>
      <c r="D34" s="50">
        <v>0.34754523539923216</v>
      </c>
      <c r="E34" s="50">
        <v>0.27444517367717386</v>
      </c>
      <c r="F34" s="50">
        <v>0.33128673513075924</v>
      </c>
      <c r="G34" s="50">
        <v>0.36682356308098268</v>
      </c>
      <c r="H34" s="50">
        <v>0.39230811093779411</v>
      </c>
      <c r="I34" s="50">
        <v>0.32743357185977867</v>
      </c>
      <c r="J34" s="50">
        <v>0.23249926544374414</v>
      </c>
      <c r="N34" s="35" t="e">
        <f>HLOOKUP('入力(水力)'!$E$13,$B$2:$J$35,33,0)</f>
        <v>#N/A</v>
      </c>
      <c r="Q34" s="1" t="s">
        <v>94</v>
      </c>
    </row>
    <row r="35" spans="1:30" x14ac:dyDescent="0.3">
      <c r="A35" s="10" t="s">
        <v>22</v>
      </c>
      <c r="B35" s="50">
        <v>0.24826398782733053</v>
      </c>
      <c r="C35" s="50">
        <v>0.52964439498113158</v>
      </c>
      <c r="D35" s="50">
        <v>0.42155342860898531</v>
      </c>
      <c r="E35" s="50">
        <v>0.38155448790620461</v>
      </c>
      <c r="F35" s="50">
        <v>0.46294363214651113</v>
      </c>
      <c r="G35" s="50">
        <v>0.42087899146644064</v>
      </c>
      <c r="H35" s="50">
        <v>0.49111306856971804</v>
      </c>
      <c r="I35" s="50">
        <v>0.46539104660125336</v>
      </c>
      <c r="J35" s="50">
        <v>0.28934899164063765</v>
      </c>
      <c r="N35" s="35" t="e">
        <f>HLOOKUP('入力(水力)'!$E$13,$B$2:$J$35,34,0)</f>
        <v>#N/A</v>
      </c>
      <c r="Z35" s="10" t="s">
        <v>35</v>
      </c>
    </row>
    <row r="36" spans="1:30" x14ac:dyDescent="0.3">
      <c r="A36" s="10"/>
      <c r="B36" s="10"/>
      <c r="C36" s="10"/>
      <c r="D36" s="10"/>
      <c r="E36" s="10"/>
      <c r="F36" s="10"/>
      <c r="G36" s="10"/>
      <c r="H36" s="10"/>
      <c r="I36" s="10"/>
      <c r="J36" s="10"/>
      <c r="N36" s="1" t="s">
        <v>69</v>
      </c>
      <c r="Q36" s="10"/>
      <c r="R36" s="11" t="s">
        <v>26</v>
      </c>
      <c r="S36" s="11" t="s">
        <v>27</v>
      </c>
      <c r="T36" s="11" t="s">
        <v>28</v>
      </c>
      <c r="U36" s="11" t="s">
        <v>29</v>
      </c>
      <c r="V36" s="11" t="s">
        <v>30</v>
      </c>
      <c r="W36" s="11" t="s">
        <v>31</v>
      </c>
      <c r="X36" s="11" t="s">
        <v>32</v>
      </c>
      <c r="Y36" s="11" t="s">
        <v>33</v>
      </c>
      <c r="Z36" s="11" t="s">
        <v>34</v>
      </c>
      <c r="AD36" s="1" t="s">
        <v>79</v>
      </c>
    </row>
    <row r="37" spans="1:30" x14ac:dyDescent="0.3">
      <c r="A37" s="10"/>
      <c r="B37" s="23" t="s">
        <v>47</v>
      </c>
      <c r="C37" s="10"/>
      <c r="D37" s="10"/>
      <c r="E37" s="10"/>
      <c r="F37" s="10"/>
      <c r="G37" s="10"/>
      <c r="H37" s="10"/>
      <c r="I37" s="10"/>
      <c r="J37" s="10"/>
      <c r="K37" s="28" t="s">
        <v>37</v>
      </c>
      <c r="L37" s="28" t="s">
        <v>48</v>
      </c>
      <c r="N37" s="28" t="s">
        <v>37</v>
      </c>
      <c r="Q37" s="10"/>
      <c r="R37" s="23" t="s">
        <v>47</v>
      </c>
      <c r="S37" s="10"/>
      <c r="T37" s="10"/>
      <c r="U37" s="10"/>
      <c r="V37" s="10"/>
      <c r="W37" s="10"/>
      <c r="X37" s="10"/>
      <c r="Y37" s="10"/>
      <c r="Z37" s="10"/>
      <c r="AA37" s="28" t="s">
        <v>37</v>
      </c>
      <c r="AB37" s="28" t="s">
        <v>48</v>
      </c>
      <c r="AD37" s="28" t="s">
        <v>37</v>
      </c>
    </row>
    <row r="38" spans="1:30" x14ac:dyDescent="0.3">
      <c r="A38" s="10" t="s">
        <v>11</v>
      </c>
      <c r="B38" s="60">
        <f>IF('入力(水力)'!$E$13=B$2,B24*'入力(水力)'!$E$15/1000,0)</f>
        <v>0</v>
      </c>
      <c r="C38" s="60">
        <f>IF('入力(水力)'!$E$13=C$2,C24*'入力(水力)'!$E$15/1000,0)</f>
        <v>0</v>
      </c>
      <c r="D38" s="60">
        <f>IF('入力(水力)'!$E$13=D$2,D24*'入力(水力)'!$E$15/1000,0)</f>
        <v>0</v>
      </c>
      <c r="E38" s="60">
        <f>IF('入力(水力)'!$E$13=E$2,E24*'入力(水力)'!$E$15/1000,0)</f>
        <v>0</v>
      </c>
      <c r="F38" s="60">
        <f>IF('入力(水力)'!$E$13=F$2,F24*'入力(水力)'!$E$15/1000,0)</f>
        <v>0</v>
      </c>
      <c r="G38" s="60">
        <f>IF('入力(水力)'!$E$13=G$2,G24*'入力(水力)'!$E$15/1000,0)</f>
        <v>0</v>
      </c>
      <c r="H38" s="60">
        <f>IF('入力(水力)'!$E$13=H$2,H24*'入力(水力)'!$E$15/1000,0)</f>
        <v>0</v>
      </c>
      <c r="I38" s="60">
        <f>IF('入力(水力)'!$E$13=I$2,I24*'入力(水力)'!$E$15/1000,0)</f>
        <v>0</v>
      </c>
      <c r="J38" s="61">
        <f>IF('入力(水力)'!$E$13=J$2,J24*'入力(水力)'!$E$15/1000,0)</f>
        <v>0</v>
      </c>
      <c r="K38" s="62">
        <f>SUM(B38:J38)</f>
        <v>0</v>
      </c>
      <c r="L38" s="63">
        <f>MIN($K$38:$K$49)</f>
        <v>0</v>
      </c>
      <c r="N38" s="39">
        <f>K38*1000</f>
        <v>0</v>
      </c>
      <c r="Q38" s="10" t="s">
        <v>11</v>
      </c>
      <c r="R38" s="41">
        <f>IF('入力(水力)'!$E$13=B$2,B24*'入力(水力)'!$E$23/1000,0)</f>
        <v>0</v>
      </c>
      <c r="S38" s="41">
        <f>IF('入力(水力)'!$E$13=C$2,C24*'入力(水力)'!$E$23/1000,0)</f>
        <v>0</v>
      </c>
      <c r="T38" s="41">
        <f>IF('入力(水力)'!$E$13=D$2,D24*'入力(水力)'!$E$23/1000,0)</f>
        <v>0</v>
      </c>
      <c r="U38" s="41">
        <f>IF('入力(水力)'!$E$13=E$2,E24*'入力(水力)'!$E$23/1000,0)</f>
        <v>0</v>
      </c>
      <c r="V38" s="41">
        <f>IF('入力(水力)'!$E$13=F$2,F24*'入力(水力)'!$E$23/1000,0)</f>
        <v>0</v>
      </c>
      <c r="W38" s="41">
        <f>IF('入力(水力)'!$E$13=G$2,G24*'入力(水力)'!$E$23/1000,0)</f>
        <v>0</v>
      </c>
      <c r="X38" s="41">
        <f>IF('入力(水力)'!$E$13=H$2,H24*'入力(水力)'!$E$23/1000,0)</f>
        <v>0</v>
      </c>
      <c r="Y38" s="41">
        <f>IF('入力(水力)'!$E$13=I$2,I24*'入力(水力)'!$E$23/1000,0)</f>
        <v>0</v>
      </c>
      <c r="Z38" s="42">
        <f>IF('入力(水力)'!$E$13=J$2,J24*'入力(水力)'!$E$23/1000,0)</f>
        <v>0</v>
      </c>
      <c r="AA38" s="43">
        <f>SUM(R38:Z38)</f>
        <v>0</v>
      </c>
      <c r="AB38" s="44">
        <f>MIN($AA$38:$AA$49)</f>
        <v>0</v>
      </c>
      <c r="AD38" s="39">
        <f>AA38*1000</f>
        <v>0</v>
      </c>
    </row>
    <row r="39" spans="1:30" x14ac:dyDescent="0.3">
      <c r="A39" s="10" t="s">
        <v>12</v>
      </c>
      <c r="B39" s="60">
        <f>IF('入力(水力)'!$E$13=B$2,B25*'入力(水力)'!$E$15/1000,0)</f>
        <v>0</v>
      </c>
      <c r="C39" s="60">
        <f>IF('入力(水力)'!$E$13=C$2,C25*'入力(水力)'!$E$15/1000,0)</f>
        <v>0</v>
      </c>
      <c r="D39" s="60">
        <f>IF('入力(水力)'!$E$13=D$2,D25*'入力(水力)'!$E$15/1000,0)</f>
        <v>0</v>
      </c>
      <c r="E39" s="60">
        <f>IF('入力(水力)'!$E$13=E$2,E25*'入力(水力)'!$E$15/1000,0)</f>
        <v>0</v>
      </c>
      <c r="F39" s="60">
        <f>IF('入力(水力)'!$E$13=F$2,F25*'入力(水力)'!$E$15/1000,0)</f>
        <v>0</v>
      </c>
      <c r="G39" s="60">
        <f>IF('入力(水力)'!$E$13=G$2,G25*'入力(水力)'!$E$15/1000,0)</f>
        <v>0</v>
      </c>
      <c r="H39" s="60">
        <f>IF('入力(水力)'!$E$13=H$2,H25*'入力(水力)'!$E$15/1000,0)</f>
        <v>0</v>
      </c>
      <c r="I39" s="60">
        <f>IF('入力(水力)'!$E$13=I$2,I25*'入力(水力)'!$E$15/1000,0)</f>
        <v>0</v>
      </c>
      <c r="J39" s="61">
        <f>IF('入力(水力)'!$E$13=J$2,J25*'入力(水力)'!$E$15/1000,0)</f>
        <v>0</v>
      </c>
      <c r="K39" s="62">
        <f t="shared" ref="K39:K49" si="1">SUM(B39:J39)</f>
        <v>0</v>
      </c>
      <c r="L39" s="63">
        <f t="shared" ref="L39:L49" si="2">MIN($K$38:$K$49)</f>
        <v>0</v>
      </c>
      <c r="N39" s="39">
        <f>K39*1000</f>
        <v>0</v>
      </c>
      <c r="Q39" s="10" t="s">
        <v>12</v>
      </c>
      <c r="R39" s="41">
        <f>IF('入力(水力)'!$E$13=B$2,B25*'入力(水力)'!$F$23/1000,0)</f>
        <v>0</v>
      </c>
      <c r="S39" s="41">
        <f>IF('入力(水力)'!$E$13=C$2,C25*'入力(水力)'!$F$23/1000,0)</f>
        <v>0</v>
      </c>
      <c r="T39" s="41">
        <f>IF('入力(水力)'!$E$13=D$2,D25*'入力(水力)'!$F$23/1000,0)</f>
        <v>0</v>
      </c>
      <c r="U39" s="41">
        <f>IF('入力(水力)'!$E$13=E$2,E25*'入力(水力)'!$F$23/1000,0)</f>
        <v>0</v>
      </c>
      <c r="V39" s="41">
        <f>IF('入力(水力)'!$E$13=F$2,F25*'入力(水力)'!$F$23/1000,0)</f>
        <v>0</v>
      </c>
      <c r="W39" s="41">
        <f>IF('入力(水力)'!$E$13=G$2,G25*'入力(水力)'!$F$23/1000,0)</f>
        <v>0</v>
      </c>
      <c r="X39" s="41">
        <f>IF('入力(水力)'!$E$13=H$2,H25*'入力(水力)'!$F$23/1000,0)</f>
        <v>0</v>
      </c>
      <c r="Y39" s="41">
        <f>IF('入力(水力)'!$E$13=I$2,I25*'入力(水力)'!$F$23/1000,0)</f>
        <v>0</v>
      </c>
      <c r="Z39" s="42">
        <f>IF('入力(水力)'!$E$13=J$2,J25*'入力(水力)'!$F$23/1000,0)</f>
        <v>0</v>
      </c>
      <c r="AA39" s="43">
        <f t="shared" ref="AA39:AA48" si="3">SUM(R39:Z39)</f>
        <v>0</v>
      </c>
      <c r="AB39" s="44">
        <f t="shared" ref="AB39:AB49" si="4">MIN($AA$38:$AA$49)</f>
        <v>0</v>
      </c>
      <c r="AD39" s="39">
        <f t="shared" ref="AD39:AD48" si="5">AA39*1000</f>
        <v>0</v>
      </c>
    </row>
    <row r="40" spans="1:30" x14ac:dyDescent="0.3">
      <c r="A40" s="10" t="s">
        <v>13</v>
      </c>
      <c r="B40" s="60">
        <f>IF('入力(水力)'!$E$13=B$2,B26*'入力(水力)'!$E$15/1000,0)</f>
        <v>0</v>
      </c>
      <c r="C40" s="60">
        <f>IF('入力(水力)'!$E$13=C$2,C26*'入力(水力)'!$E$15/1000,0)</f>
        <v>0</v>
      </c>
      <c r="D40" s="60">
        <f>IF('入力(水力)'!$E$13=D$2,D26*'入力(水力)'!$E$15/1000,0)</f>
        <v>0</v>
      </c>
      <c r="E40" s="60">
        <f>IF('入力(水力)'!$E$13=E$2,E26*'入力(水力)'!$E$15/1000,0)</f>
        <v>0</v>
      </c>
      <c r="F40" s="60">
        <f>IF('入力(水力)'!$E$13=F$2,F26*'入力(水力)'!$E$15/1000,0)</f>
        <v>0</v>
      </c>
      <c r="G40" s="60">
        <f>IF('入力(水力)'!$E$13=G$2,G26*'入力(水力)'!$E$15/1000,0)</f>
        <v>0</v>
      </c>
      <c r="H40" s="60">
        <f>IF('入力(水力)'!$E$13=H$2,H26*'入力(水力)'!$E$15/1000,0)</f>
        <v>0</v>
      </c>
      <c r="I40" s="60">
        <f>IF('入力(水力)'!$E$13=I$2,I26*'入力(水力)'!$E$15/1000,0)</f>
        <v>0</v>
      </c>
      <c r="J40" s="61">
        <f>IF('入力(水力)'!$E$13=J$2,J26*'入力(水力)'!$E$15/1000,0)</f>
        <v>0</v>
      </c>
      <c r="K40" s="62">
        <f t="shared" si="1"/>
        <v>0</v>
      </c>
      <c r="L40" s="63">
        <f t="shared" si="2"/>
        <v>0</v>
      </c>
      <c r="N40" s="39">
        <f t="shared" ref="N40:N49" si="6">K40*1000</f>
        <v>0</v>
      </c>
      <c r="Q40" s="10" t="s">
        <v>13</v>
      </c>
      <c r="R40" s="41">
        <f>IF('入力(水力)'!$E$13=B$2,B26*'入力(水力)'!$G$23/1000,0)</f>
        <v>0</v>
      </c>
      <c r="S40" s="41">
        <f>IF('入力(水力)'!$E$13=C$2,C26*'入力(水力)'!$G$23/1000,0)</f>
        <v>0</v>
      </c>
      <c r="T40" s="41">
        <f>IF('入力(水力)'!$E$13=D$2,D26*'入力(水力)'!$G$23/1000,0)</f>
        <v>0</v>
      </c>
      <c r="U40" s="41">
        <f>IF('入力(水力)'!$E$13=E$2,E26*'入力(水力)'!$G$23/1000,0)</f>
        <v>0</v>
      </c>
      <c r="V40" s="41">
        <f>IF('入力(水力)'!$E$13=F$2,F26*'入力(水力)'!$G$23/1000,0)</f>
        <v>0</v>
      </c>
      <c r="W40" s="41">
        <f>IF('入力(水力)'!$E$13=G$2,G26*'入力(水力)'!$G$23/1000,0)</f>
        <v>0</v>
      </c>
      <c r="X40" s="41">
        <f>IF('入力(水力)'!$E$13=H$2,H26*'入力(水力)'!$G$23/1000,0)</f>
        <v>0</v>
      </c>
      <c r="Y40" s="41">
        <f>IF('入力(水力)'!$E$13=I$2,I26*'入力(水力)'!$G$23/1000,0)</f>
        <v>0</v>
      </c>
      <c r="Z40" s="42">
        <f>IF('入力(水力)'!$E$13=J$2,J26*'入力(水力)'!$G$23/1000,0)</f>
        <v>0</v>
      </c>
      <c r="AA40" s="43">
        <f>SUM(R40:Z40)</f>
        <v>0</v>
      </c>
      <c r="AB40" s="44">
        <f t="shared" si="4"/>
        <v>0</v>
      </c>
      <c r="AD40" s="39">
        <f t="shared" si="5"/>
        <v>0</v>
      </c>
    </row>
    <row r="41" spans="1:30" x14ac:dyDescent="0.3">
      <c r="A41" s="10" t="s">
        <v>14</v>
      </c>
      <c r="B41" s="60">
        <f>IF('入力(水力)'!$E$13=B$2,B27*'入力(水力)'!$E$15/1000,0)</f>
        <v>0</v>
      </c>
      <c r="C41" s="60">
        <f>IF('入力(水力)'!$E$13=C$2,C27*'入力(水力)'!$E$15/1000,0)</f>
        <v>0</v>
      </c>
      <c r="D41" s="60">
        <f>IF('入力(水力)'!$E$13=D$2,D27*'入力(水力)'!$E$15/1000,0)</f>
        <v>0</v>
      </c>
      <c r="E41" s="60">
        <f>IF('入力(水力)'!$E$13=E$2,E27*'入力(水力)'!$E$15/1000,0)</f>
        <v>0</v>
      </c>
      <c r="F41" s="60">
        <f>IF('入力(水力)'!$E$13=F$2,F27*'入力(水力)'!$E$15/1000,0)</f>
        <v>0</v>
      </c>
      <c r="G41" s="60">
        <f>IF('入力(水力)'!$E$13=G$2,G27*'入力(水力)'!$E$15/1000,0)</f>
        <v>0</v>
      </c>
      <c r="H41" s="60">
        <f>IF('入力(水力)'!$E$13=H$2,H27*'入力(水力)'!$E$15/1000,0)</f>
        <v>0</v>
      </c>
      <c r="I41" s="60">
        <f>IF('入力(水力)'!$E$13=I$2,I27*'入力(水力)'!$E$15/1000,0)</f>
        <v>0</v>
      </c>
      <c r="J41" s="61">
        <f>IF('入力(水力)'!$E$13=J$2,J27*'入力(水力)'!$E$15/1000,0)</f>
        <v>0</v>
      </c>
      <c r="K41" s="62">
        <f t="shared" si="1"/>
        <v>0</v>
      </c>
      <c r="L41" s="63">
        <f t="shared" si="2"/>
        <v>0</v>
      </c>
      <c r="N41" s="39">
        <f t="shared" si="6"/>
        <v>0</v>
      </c>
      <c r="Q41" s="10" t="s">
        <v>14</v>
      </c>
      <c r="R41" s="41">
        <f>IF('入力(水力)'!$E$13=B$2,B27*'入力(水力)'!$H$23/1000,0)</f>
        <v>0</v>
      </c>
      <c r="S41" s="41">
        <f>IF('入力(水力)'!$E$13=C$2,C27*'入力(水力)'!$H$23/1000,0)</f>
        <v>0</v>
      </c>
      <c r="T41" s="41">
        <f>IF('入力(水力)'!$E$13=D$2,D27*'入力(水力)'!$H$23/1000,0)</f>
        <v>0</v>
      </c>
      <c r="U41" s="41">
        <f>IF('入力(水力)'!$E$13=E$2,E27*'入力(水力)'!$H$23/1000,0)</f>
        <v>0</v>
      </c>
      <c r="V41" s="41">
        <f>IF('入力(水力)'!$E$13=F$2,F27*'入力(水力)'!$H$23/1000,0)</f>
        <v>0</v>
      </c>
      <c r="W41" s="41">
        <f>IF('入力(水力)'!$E$13=G$2,G27*'入力(水力)'!$H$23/1000,0)</f>
        <v>0</v>
      </c>
      <c r="X41" s="41">
        <f>IF('入力(水力)'!$E$13=H$2,H27*'入力(水力)'!$H$23/1000,0)</f>
        <v>0</v>
      </c>
      <c r="Y41" s="41">
        <f>IF('入力(水力)'!$E$13=I$2,I27*'入力(水力)'!$H$23/1000,0)</f>
        <v>0</v>
      </c>
      <c r="Z41" s="42">
        <f>IF('入力(水力)'!$E$13=J$2,J27*'入力(水力)'!$H$23/1000,0)</f>
        <v>0</v>
      </c>
      <c r="AA41" s="43">
        <f t="shared" si="3"/>
        <v>0</v>
      </c>
      <c r="AB41" s="44">
        <f t="shared" si="4"/>
        <v>0</v>
      </c>
      <c r="AD41" s="39">
        <f t="shared" si="5"/>
        <v>0</v>
      </c>
    </row>
    <row r="42" spans="1:30" x14ac:dyDescent="0.3">
      <c r="A42" s="10" t="s">
        <v>15</v>
      </c>
      <c r="B42" s="60">
        <f>IF('入力(水力)'!$E$13=B$2,B28*'入力(水力)'!$E$15/1000,0)</f>
        <v>0</v>
      </c>
      <c r="C42" s="60">
        <f>IF('入力(水力)'!$E$13=C$2,C28*'入力(水力)'!$E$15/1000,0)</f>
        <v>0</v>
      </c>
      <c r="D42" s="60">
        <f>IF('入力(水力)'!$E$13=D$2,D28*'入力(水力)'!$E$15/1000,0)</f>
        <v>0</v>
      </c>
      <c r="E42" s="60">
        <f>IF('入力(水力)'!$E$13=E$2,E28*'入力(水力)'!$E$15/1000,0)</f>
        <v>0</v>
      </c>
      <c r="F42" s="60">
        <f>IF('入力(水力)'!$E$13=F$2,F28*'入力(水力)'!$E$15/1000,0)</f>
        <v>0</v>
      </c>
      <c r="G42" s="60">
        <f>IF('入力(水力)'!$E$13=G$2,G28*'入力(水力)'!$E$15/1000,0)</f>
        <v>0</v>
      </c>
      <c r="H42" s="60">
        <f>IF('入力(水力)'!$E$13=H$2,H28*'入力(水力)'!$E$15/1000,0)</f>
        <v>0</v>
      </c>
      <c r="I42" s="60">
        <f>IF('入力(水力)'!$E$13=I$2,I28*'入力(水力)'!$E$15/1000,0)</f>
        <v>0</v>
      </c>
      <c r="J42" s="61">
        <f>IF('入力(水力)'!$E$13=J$2,J28*'入力(水力)'!$E$15/1000,0)</f>
        <v>0</v>
      </c>
      <c r="K42" s="62">
        <f t="shared" si="1"/>
        <v>0</v>
      </c>
      <c r="L42" s="63">
        <f t="shared" si="2"/>
        <v>0</v>
      </c>
      <c r="N42" s="39">
        <f t="shared" si="6"/>
        <v>0</v>
      </c>
      <c r="Q42" s="10" t="s">
        <v>15</v>
      </c>
      <c r="R42" s="41">
        <f>IF('入力(水力)'!$E$13=B$2,B28*'入力(水力)'!$I$23/1000,0)</f>
        <v>0</v>
      </c>
      <c r="S42" s="41">
        <f>IF('入力(水力)'!$E$13=C$2,C28*'入力(水力)'!$I$23/1000,0)</f>
        <v>0</v>
      </c>
      <c r="T42" s="41">
        <f>IF('入力(水力)'!$E$13=D$2,D28*'入力(水力)'!$I$23/1000,0)</f>
        <v>0</v>
      </c>
      <c r="U42" s="41">
        <f>IF('入力(水力)'!$E$13=E$2,E28*'入力(水力)'!$I$23/1000,0)</f>
        <v>0</v>
      </c>
      <c r="V42" s="41">
        <f>IF('入力(水力)'!$E$13=F$2,F28*'入力(水力)'!$I$23/1000,0)</f>
        <v>0</v>
      </c>
      <c r="W42" s="41">
        <f>IF('入力(水力)'!$E$13=G$2,G28*'入力(水力)'!$I$23/1000,0)</f>
        <v>0</v>
      </c>
      <c r="X42" s="41">
        <f>IF('入力(水力)'!$E$13=H$2,H28*'入力(水力)'!$I$23/1000,0)</f>
        <v>0</v>
      </c>
      <c r="Y42" s="41">
        <f>IF('入力(水力)'!$E$13=I$2,I28*'入力(水力)'!$I$23/1000,0)</f>
        <v>0</v>
      </c>
      <c r="Z42" s="42">
        <f>IF('入力(水力)'!$E$13=J$2,J28*'入力(水力)'!$I$23/1000,0)</f>
        <v>0</v>
      </c>
      <c r="AA42" s="43">
        <f t="shared" si="3"/>
        <v>0</v>
      </c>
      <c r="AB42" s="44">
        <f t="shared" si="4"/>
        <v>0</v>
      </c>
      <c r="AD42" s="39">
        <f t="shared" si="5"/>
        <v>0</v>
      </c>
    </row>
    <row r="43" spans="1:30" x14ac:dyDescent="0.3">
      <c r="A43" s="10" t="s">
        <v>16</v>
      </c>
      <c r="B43" s="60">
        <f>IF('入力(水力)'!$E$13=B$2,B29*'入力(水力)'!$E$15/1000,0)</f>
        <v>0</v>
      </c>
      <c r="C43" s="60">
        <f>IF('入力(水力)'!$E$13=C$2,C29*'入力(水力)'!$E$15/1000,0)</f>
        <v>0</v>
      </c>
      <c r="D43" s="60">
        <f>IF('入力(水力)'!$E$13=D$2,D29*'入力(水力)'!$E$15/1000,0)</f>
        <v>0</v>
      </c>
      <c r="E43" s="60">
        <f>IF('入力(水力)'!$E$13=E$2,E29*'入力(水力)'!$E$15/1000,0)</f>
        <v>0</v>
      </c>
      <c r="F43" s="60">
        <f>IF('入力(水力)'!$E$13=F$2,F29*'入力(水力)'!$E$15/1000,0)</f>
        <v>0</v>
      </c>
      <c r="G43" s="60">
        <f>IF('入力(水力)'!$E$13=G$2,G29*'入力(水力)'!$E$15/1000,0)</f>
        <v>0</v>
      </c>
      <c r="H43" s="60">
        <f>IF('入力(水力)'!$E$13=H$2,H29*'入力(水力)'!$E$15/1000,0)</f>
        <v>0</v>
      </c>
      <c r="I43" s="60">
        <f>IF('入力(水力)'!$E$13=I$2,I29*'入力(水力)'!$E$15/1000,0)</f>
        <v>0</v>
      </c>
      <c r="J43" s="61">
        <f>IF('入力(水力)'!$E$13=J$2,J29*'入力(水力)'!$E$15/1000,0)</f>
        <v>0</v>
      </c>
      <c r="K43" s="62">
        <f t="shared" si="1"/>
        <v>0</v>
      </c>
      <c r="L43" s="63">
        <f t="shared" si="2"/>
        <v>0</v>
      </c>
      <c r="N43" s="39">
        <f t="shared" si="6"/>
        <v>0</v>
      </c>
      <c r="Q43" s="10" t="s">
        <v>16</v>
      </c>
      <c r="R43" s="41">
        <f>IF('入力(水力)'!$E$13=B$2,B29*'入力(水力)'!$J$23/1000,0)</f>
        <v>0</v>
      </c>
      <c r="S43" s="41">
        <f>IF('入力(水力)'!$E$13=C$2,C29*'入力(水力)'!$J$23/1000,0)</f>
        <v>0</v>
      </c>
      <c r="T43" s="41">
        <f>IF('入力(水力)'!$E$13=D$2,D29*'入力(水力)'!$J$23/1000,0)</f>
        <v>0</v>
      </c>
      <c r="U43" s="41">
        <f>IF('入力(水力)'!$E$13=E$2,E29*'入力(水力)'!$J$23/1000,0)</f>
        <v>0</v>
      </c>
      <c r="V43" s="41">
        <f>IF('入力(水力)'!$E$13=F$2,F29*'入力(水力)'!$J$23/1000,0)</f>
        <v>0</v>
      </c>
      <c r="W43" s="41">
        <f>IF('入力(水力)'!$E$13=G$2,G29*'入力(水力)'!$J$23/1000,0)</f>
        <v>0</v>
      </c>
      <c r="X43" s="41">
        <f>IF('入力(水力)'!$E$13=H$2,H29*'入力(水力)'!$J$23/1000,0)</f>
        <v>0</v>
      </c>
      <c r="Y43" s="41">
        <f>IF('入力(水力)'!$E$13=I$2,I29*'入力(水力)'!$J$23/1000,0)</f>
        <v>0</v>
      </c>
      <c r="Z43" s="42">
        <f>IF('入力(水力)'!$E$13=J$2,J29*'入力(水力)'!$J$23/1000,0)</f>
        <v>0</v>
      </c>
      <c r="AA43" s="43">
        <f t="shared" si="3"/>
        <v>0</v>
      </c>
      <c r="AB43" s="44">
        <f>MIN($AA$38:$AA$49)</f>
        <v>0</v>
      </c>
      <c r="AD43" s="39">
        <f t="shared" si="5"/>
        <v>0</v>
      </c>
    </row>
    <row r="44" spans="1:30" x14ac:dyDescent="0.3">
      <c r="A44" s="10" t="s">
        <v>17</v>
      </c>
      <c r="B44" s="60">
        <f>IF('入力(水力)'!$E$13=B$2,B30*'入力(水力)'!$E$15/1000,0)</f>
        <v>0</v>
      </c>
      <c r="C44" s="60">
        <f>IF('入力(水力)'!$E$13=C$2,C30*'入力(水力)'!$E$15/1000,0)</f>
        <v>0</v>
      </c>
      <c r="D44" s="60">
        <f>IF('入力(水力)'!$E$13=D$2,D30*'入力(水力)'!$E$15/1000,0)</f>
        <v>0</v>
      </c>
      <c r="E44" s="60">
        <f>IF('入力(水力)'!$E$13=E$2,E30*'入力(水力)'!$E$15/1000,0)</f>
        <v>0</v>
      </c>
      <c r="F44" s="60">
        <f>IF('入力(水力)'!$E$13=F$2,F30*'入力(水力)'!$E$15/1000,0)</f>
        <v>0</v>
      </c>
      <c r="G44" s="60">
        <f>IF('入力(水力)'!$E$13=G$2,G30*'入力(水力)'!$E$15/1000,0)</f>
        <v>0</v>
      </c>
      <c r="H44" s="60">
        <f>IF('入力(水力)'!$E$13=H$2,H30*'入力(水力)'!$E$15/1000,0)</f>
        <v>0</v>
      </c>
      <c r="I44" s="60">
        <f>IF('入力(水力)'!$E$13=I$2,I30*'入力(水力)'!$E$15/1000,0)</f>
        <v>0</v>
      </c>
      <c r="J44" s="61">
        <f>IF('入力(水力)'!$E$13=J$2,J30*'入力(水力)'!$E$15/1000,0)</f>
        <v>0</v>
      </c>
      <c r="K44" s="62">
        <f t="shared" si="1"/>
        <v>0</v>
      </c>
      <c r="L44" s="63">
        <f t="shared" si="2"/>
        <v>0</v>
      </c>
      <c r="N44" s="39">
        <f t="shared" si="6"/>
        <v>0</v>
      </c>
      <c r="Q44" s="10" t="s">
        <v>17</v>
      </c>
      <c r="R44" s="41">
        <f>IF('入力(水力)'!$E$13=B$2,B30*'入力(水力)'!$K$23/1000,0)</f>
        <v>0</v>
      </c>
      <c r="S44" s="41">
        <f>IF('入力(水力)'!$E$13=C$2,C30*'入力(水力)'!$K$23/1000,0)</f>
        <v>0</v>
      </c>
      <c r="T44" s="41">
        <f>IF('入力(水力)'!$E$13=D$2,D30*'入力(水力)'!$K$23/1000,0)</f>
        <v>0</v>
      </c>
      <c r="U44" s="41">
        <f>IF('入力(水力)'!$E$13=E$2,E30*'入力(水力)'!$K$23/1000,0)</f>
        <v>0</v>
      </c>
      <c r="V44" s="41">
        <f>IF('入力(水力)'!$E$13=F$2,F30*'入力(水力)'!$K$23/1000,0)</f>
        <v>0</v>
      </c>
      <c r="W44" s="41">
        <f>IF('入力(水力)'!$E$13=G$2,G30*'入力(水力)'!$K$23/1000,0)</f>
        <v>0</v>
      </c>
      <c r="X44" s="41">
        <f>IF('入力(水力)'!$E$13=H$2,H30*'入力(水力)'!$K$23/1000,0)</f>
        <v>0</v>
      </c>
      <c r="Y44" s="41">
        <f>IF('入力(水力)'!$E$13=I$2,I30*'入力(水力)'!$K$23/1000,0)</f>
        <v>0</v>
      </c>
      <c r="Z44" s="42">
        <f>IF('入力(水力)'!$E$13=J$2,J30*'入力(水力)'!$K$23/1000,0)</f>
        <v>0</v>
      </c>
      <c r="AA44" s="43">
        <f t="shared" si="3"/>
        <v>0</v>
      </c>
      <c r="AB44" s="44">
        <f t="shared" si="4"/>
        <v>0</v>
      </c>
      <c r="AD44" s="39">
        <f t="shared" si="5"/>
        <v>0</v>
      </c>
    </row>
    <row r="45" spans="1:30" x14ac:dyDescent="0.3">
      <c r="A45" s="10" t="s">
        <v>18</v>
      </c>
      <c r="B45" s="60">
        <f>IF('入力(水力)'!$E$13=B$2,B31*'入力(水力)'!$E$15/1000,0)</f>
        <v>0</v>
      </c>
      <c r="C45" s="60">
        <f>IF('入力(水力)'!$E$13=C$2,C31*'入力(水力)'!$E$15/1000,0)</f>
        <v>0</v>
      </c>
      <c r="D45" s="60">
        <f>IF('入力(水力)'!$E$13=D$2,D31*'入力(水力)'!$E$15/1000,0)</f>
        <v>0</v>
      </c>
      <c r="E45" s="60">
        <f>IF('入力(水力)'!$E$13=E$2,E31*'入力(水力)'!$E$15/1000,0)</f>
        <v>0</v>
      </c>
      <c r="F45" s="60">
        <f>IF('入力(水力)'!$E$13=F$2,F31*'入力(水力)'!$E$15/1000,0)</f>
        <v>0</v>
      </c>
      <c r="G45" s="60">
        <f>IF('入力(水力)'!$E$13=G$2,G31*'入力(水力)'!$E$15/1000,0)</f>
        <v>0</v>
      </c>
      <c r="H45" s="60">
        <f>IF('入力(水力)'!$E$13=H$2,H31*'入力(水力)'!$E$15/1000,0)</f>
        <v>0</v>
      </c>
      <c r="I45" s="60">
        <f>IF('入力(水力)'!$E$13=I$2,I31*'入力(水力)'!$E$15/1000,0)</f>
        <v>0</v>
      </c>
      <c r="J45" s="61">
        <f>IF('入力(水力)'!$E$13=J$2,J31*'入力(水力)'!$E$15/1000,0)</f>
        <v>0</v>
      </c>
      <c r="K45" s="62">
        <f t="shared" si="1"/>
        <v>0</v>
      </c>
      <c r="L45" s="63">
        <f t="shared" si="2"/>
        <v>0</v>
      </c>
      <c r="N45" s="39">
        <f t="shared" si="6"/>
        <v>0</v>
      </c>
      <c r="Q45" s="10" t="s">
        <v>18</v>
      </c>
      <c r="R45" s="41">
        <f>IF('入力(水力)'!$E$13=B$2,B31*'入力(水力)'!$L$23/1000,0)</f>
        <v>0</v>
      </c>
      <c r="S45" s="41">
        <f>IF('入力(水力)'!$E$13=C$2,C31*'入力(水力)'!$L$23/1000,0)</f>
        <v>0</v>
      </c>
      <c r="T45" s="41">
        <f>IF('入力(水力)'!$E$13=D$2,D31*'入力(水力)'!$L$23/1000,0)</f>
        <v>0</v>
      </c>
      <c r="U45" s="41">
        <f>IF('入力(水力)'!$E$13=E$2,E31*'入力(水力)'!$L$23/1000,0)</f>
        <v>0</v>
      </c>
      <c r="V45" s="41">
        <f>IF('入力(水力)'!$E$13=F$2,F31*'入力(水力)'!$L$23/1000,0)</f>
        <v>0</v>
      </c>
      <c r="W45" s="41">
        <f>IF('入力(水力)'!$E$13=G$2,G31*'入力(水力)'!$L$23/1000,0)</f>
        <v>0</v>
      </c>
      <c r="X45" s="41">
        <f>IF('入力(水力)'!$E$13=H$2,H31*'入力(水力)'!$L$23/1000,0)</f>
        <v>0</v>
      </c>
      <c r="Y45" s="41">
        <f>IF('入力(水力)'!$E$13=I$2,I31*'入力(水力)'!$L$23/1000,0)</f>
        <v>0</v>
      </c>
      <c r="Z45" s="42">
        <f>IF('入力(水力)'!$E$13=J$2,J31*'入力(水力)'!$L$23/1000,0)</f>
        <v>0</v>
      </c>
      <c r="AA45" s="43">
        <f t="shared" si="3"/>
        <v>0</v>
      </c>
      <c r="AB45" s="44">
        <f t="shared" si="4"/>
        <v>0</v>
      </c>
      <c r="AD45" s="39">
        <f t="shared" si="5"/>
        <v>0</v>
      </c>
    </row>
    <row r="46" spans="1:30" x14ac:dyDescent="0.3">
      <c r="A46" s="10" t="s">
        <v>19</v>
      </c>
      <c r="B46" s="60">
        <f>IF('入力(水力)'!$E$13=B$2,B32*'入力(水力)'!$E$15/1000,0)</f>
        <v>0</v>
      </c>
      <c r="C46" s="60">
        <f>IF('入力(水力)'!$E$13=C$2,C32*'入力(水力)'!$E$15/1000,0)</f>
        <v>0</v>
      </c>
      <c r="D46" s="60">
        <f>IF('入力(水力)'!$E$13=D$2,D32*'入力(水力)'!$E$15/1000,0)</f>
        <v>0</v>
      </c>
      <c r="E46" s="60">
        <f>IF('入力(水力)'!$E$13=E$2,E32*'入力(水力)'!$E$15/1000,0)</f>
        <v>0</v>
      </c>
      <c r="F46" s="60">
        <f>IF('入力(水力)'!$E$13=F$2,F32*'入力(水力)'!$E$15/1000,0)</f>
        <v>0</v>
      </c>
      <c r="G46" s="60">
        <f>IF('入力(水力)'!$E$13=G$2,G32*'入力(水力)'!$E$15/1000,0)</f>
        <v>0</v>
      </c>
      <c r="H46" s="60">
        <f>IF('入力(水力)'!$E$13=H$2,H32*'入力(水力)'!$E$15/1000,0)</f>
        <v>0</v>
      </c>
      <c r="I46" s="60">
        <f>IF('入力(水力)'!$E$13=I$2,I32*'入力(水力)'!$E$15/1000,0)</f>
        <v>0</v>
      </c>
      <c r="J46" s="61">
        <f>IF('入力(水力)'!$E$13=J$2,J32*'入力(水力)'!$E$15/1000,0)</f>
        <v>0</v>
      </c>
      <c r="K46" s="62">
        <f t="shared" si="1"/>
        <v>0</v>
      </c>
      <c r="L46" s="63">
        <f t="shared" si="2"/>
        <v>0</v>
      </c>
      <c r="N46" s="39">
        <f t="shared" si="6"/>
        <v>0</v>
      </c>
      <c r="Q46" s="10" t="s">
        <v>19</v>
      </c>
      <c r="R46" s="41">
        <f>IF('入力(水力)'!$E$13=B$2,B32*'入力(水力)'!$M$23/1000,0)</f>
        <v>0</v>
      </c>
      <c r="S46" s="41">
        <f>IF('入力(水力)'!$E$13=C$2,C32*'入力(水力)'!$M$23/1000,0)</f>
        <v>0</v>
      </c>
      <c r="T46" s="41">
        <f>IF('入力(水力)'!$E$13=D$2,D32*'入力(水力)'!$M$23/1000,0)</f>
        <v>0</v>
      </c>
      <c r="U46" s="41">
        <f>IF('入力(水力)'!$E$13=E$2,E32*'入力(水力)'!$M$23/1000,0)</f>
        <v>0</v>
      </c>
      <c r="V46" s="41">
        <f>IF('入力(水力)'!$E$13=F$2,F32*'入力(水力)'!$M$23/1000,0)</f>
        <v>0</v>
      </c>
      <c r="W46" s="41">
        <f>IF('入力(水力)'!$E$13=G$2,G32*'入力(水力)'!$M$23/1000,0)</f>
        <v>0</v>
      </c>
      <c r="X46" s="41">
        <f>IF('入力(水力)'!$E$13=H$2,H32*'入力(水力)'!$M$23/1000,0)</f>
        <v>0</v>
      </c>
      <c r="Y46" s="41">
        <f>IF('入力(水力)'!$E$13=I$2,I32*'入力(水力)'!$M$23/1000,0)</f>
        <v>0</v>
      </c>
      <c r="Z46" s="42">
        <f>IF('入力(水力)'!$E$13=J$2,J32*'入力(水力)'!$M$23/1000,0)</f>
        <v>0</v>
      </c>
      <c r="AA46" s="43">
        <f t="shared" si="3"/>
        <v>0</v>
      </c>
      <c r="AB46" s="44">
        <f t="shared" si="4"/>
        <v>0</v>
      </c>
      <c r="AD46" s="39">
        <f>AA46*1000</f>
        <v>0</v>
      </c>
    </row>
    <row r="47" spans="1:30" x14ac:dyDescent="0.3">
      <c r="A47" s="10" t="s">
        <v>20</v>
      </c>
      <c r="B47" s="60">
        <f>IF('入力(水力)'!$E$13=B$2,B33*'入力(水力)'!$E$15/1000,0)</f>
        <v>0</v>
      </c>
      <c r="C47" s="60">
        <f>IF('入力(水力)'!$E$13=C$2,C33*'入力(水力)'!$E$15/1000,0)</f>
        <v>0</v>
      </c>
      <c r="D47" s="60">
        <f>IF('入力(水力)'!$E$13=D$2,D33*'入力(水力)'!$E$15/1000,0)</f>
        <v>0</v>
      </c>
      <c r="E47" s="60">
        <f>IF('入力(水力)'!$E$13=E$2,E33*'入力(水力)'!$E$15/1000,0)</f>
        <v>0</v>
      </c>
      <c r="F47" s="60">
        <f>IF('入力(水力)'!$E$13=F$2,F33*'入力(水力)'!$E$15/1000,0)</f>
        <v>0</v>
      </c>
      <c r="G47" s="60">
        <f>IF('入力(水力)'!$E$13=G$2,G33*'入力(水力)'!$E$15/1000,0)</f>
        <v>0</v>
      </c>
      <c r="H47" s="60">
        <f>IF('入力(水力)'!$E$13=H$2,H33*'入力(水力)'!$E$15/1000,0)</f>
        <v>0</v>
      </c>
      <c r="I47" s="60">
        <f>IF('入力(水力)'!$E$13=I$2,I33*'入力(水力)'!$E$15/1000,0)</f>
        <v>0</v>
      </c>
      <c r="J47" s="61">
        <f>IF('入力(水力)'!$E$13=J$2,J33*'入力(水力)'!$E$15/1000,0)</f>
        <v>0</v>
      </c>
      <c r="K47" s="62">
        <f t="shared" si="1"/>
        <v>0</v>
      </c>
      <c r="L47" s="63">
        <f t="shared" si="2"/>
        <v>0</v>
      </c>
      <c r="N47" s="39">
        <f t="shared" si="6"/>
        <v>0</v>
      </c>
      <c r="Q47" s="10" t="s">
        <v>20</v>
      </c>
      <c r="R47" s="41">
        <f>IF('入力(水力)'!$E$13=B$2,B33*'入力(水力)'!$N$23/1000,0)</f>
        <v>0</v>
      </c>
      <c r="S47" s="41">
        <f>IF('入力(水力)'!$E$13=C$2,C33*'入力(水力)'!$N$23/1000,0)</f>
        <v>0</v>
      </c>
      <c r="T47" s="41">
        <f>IF('入力(水力)'!$E$13=D$2,D33*'入力(水力)'!$N$23/1000,0)</f>
        <v>0</v>
      </c>
      <c r="U47" s="41">
        <f>IF('入力(水力)'!$E$13=E$2,E33*'入力(水力)'!$N$23/1000,0)</f>
        <v>0</v>
      </c>
      <c r="V47" s="41">
        <f>IF('入力(水力)'!$E$13=F$2,F33*'入力(水力)'!$N$23/1000,0)</f>
        <v>0</v>
      </c>
      <c r="W47" s="41">
        <f>IF('入力(水力)'!$E$13=G$2,G33*'入力(水力)'!$N$23/1000,0)</f>
        <v>0</v>
      </c>
      <c r="X47" s="41">
        <f>IF('入力(水力)'!$E$13=H$2,H33*'入力(水力)'!$N$23/1000,0)</f>
        <v>0</v>
      </c>
      <c r="Y47" s="41">
        <f>IF('入力(水力)'!$E$13=I$2,I33*'入力(水力)'!$N$23/1000,0)</f>
        <v>0</v>
      </c>
      <c r="Z47" s="42">
        <f>IF('入力(水力)'!$E$13=J$2,J33*'入力(水力)'!$N$23/1000,0)</f>
        <v>0</v>
      </c>
      <c r="AA47" s="43">
        <f t="shared" si="3"/>
        <v>0</v>
      </c>
      <c r="AB47" s="44">
        <f t="shared" si="4"/>
        <v>0</v>
      </c>
      <c r="AD47" s="39">
        <f>AA47*1000</f>
        <v>0</v>
      </c>
    </row>
    <row r="48" spans="1:30" x14ac:dyDescent="0.3">
      <c r="A48" s="10" t="s">
        <v>21</v>
      </c>
      <c r="B48" s="60">
        <f>IF('入力(水力)'!$E$13=B$2,B34*'入力(水力)'!$E$15/1000,0)</f>
        <v>0</v>
      </c>
      <c r="C48" s="60">
        <f>IF('入力(水力)'!$E$13=C$2,C34*'入力(水力)'!$E$15/1000,0)</f>
        <v>0</v>
      </c>
      <c r="D48" s="60">
        <f>IF('入力(水力)'!$E$13=D$2,D34*'入力(水力)'!$E$15/1000,0)</f>
        <v>0</v>
      </c>
      <c r="E48" s="60">
        <f>IF('入力(水力)'!$E$13=E$2,E34*'入力(水力)'!$E$15/1000,0)</f>
        <v>0</v>
      </c>
      <c r="F48" s="60">
        <f>IF('入力(水力)'!$E$13=F$2,F34*'入力(水力)'!$E$15/1000,0)</f>
        <v>0</v>
      </c>
      <c r="G48" s="60">
        <f>IF('入力(水力)'!$E$13=G$2,G34*'入力(水力)'!$E$15/1000,0)</f>
        <v>0</v>
      </c>
      <c r="H48" s="60">
        <f>IF('入力(水力)'!$E$13=H$2,H34*'入力(水力)'!$E$15/1000,0)</f>
        <v>0</v>
      </c>
      <c r="I48" s="60">
        <f>IF('入力(水力)'!$E$13=I$2,I34*'入力(水力)'!$E$15/1000,0)</f>
        <v>0</v>
      </c>
      <c r="J48" s="61">
        <f>IF('入力(水力)'!$E$13=J$2,J34*'入力(水力)'!$E$15/1000,0)</f>
        <v>0</v>
      </c>
      <c r="K48" s="62">
        <f t="shared" si="1"/>
        <v>0</v>
      </c>
      <c r="L48" s="63">
        <f t="shared" si="2"/>
        <v>0</v>
      </c>
      <c r="N48" s="39">
        <f t="shared" si="6"/>
        <v>0</v>
      </c>
      <c r="Q48" s="10" t="s">
        <v>21</v>
      </c>
      <c r="R48" s="41">
        <f>IF('入力(水力)'!$E$13=B$2,B34*'入力(水力)'!$O$23/1000,0)</f>
        <v>0</v>
      </c>
      <c r="S48" s="41">
        <f>IF('入力(水力)'!$E$13=C$2,C34*'入力(水力)'!$O$23/1000,0)</f>
        <v>0</v>
      </c>
      <c r="T48" s="41">
        <f>IF('入力(水力)'!$E$13=D$2,D34*'入力(水力)'!$O$23/1000,0)</f>
        <v>0</v>
      </c>
      <c r="U48" s="41">
        <f>IF('入力(水力)'!$E$13=E$2,E34*'入力(水力)'!$O$23/1000,0)</f>
        <v>0</v>
      </c>
      <c r="V48" s="41">
        <f>IF('入力(水力)'!$E$13=F$2,F34*'入力(水力)'!$O$23/1000,0)</f>
        <v>0</v>
      </c>
      <c r="W48" s="41">
        <f>IF('入力(水力)'!$E$13=G$2,G34*'入力(水力)'!$O$23/1000,0)</f>
        <v>0</v>
      </c>
      <c r="X48" s="41">
        <f>IF('入力(水力)'!$E$13=H$2,H34*'入力(水力)'!$O$23/1000,0)</f>
        <v>0</v>
      </c>
      <c r="Y48" s="41">
        <f>IF('入力(水力)'!$E$13=I$2,I34*'入力(水力)'!$O$23/1000,0)</f>
        <v>0</v>
      </c>
      <c r="Z48" s="42">
        <f>IF('入力(水力)'!$E$13=J$2,J34*'入力(水力)'!$O$23/1000,0)</f>
        <v>0</v>
      </c>
      <c r="AA48" s="43">
        <f t="shared" si="3"/>
        <v>0</v>
      </c>
      <c r="AB48" s="44">
        <f t="shared" si="4"/>
        <v>0</v>
      </c>
      <c r="AD48" s="39">
        <f t="shared" si="5"/>
        <v>0</v>
      </c>
    </row>
    <row r="49" spans="1:30" x14ac:dyDescent="0.3">
      <c r="A49" s="10" t="s">
        <v>22</v>
      </c>
      <c r="B49" s="60">
        <f>IF('入力(水力)'!$E$13=B$2,B35*'入力(水力)'!$E$15/1000,0)</f>
        <v>0</v>
      </c>
      <c r="C49" s="60">
        <f>IF('入力(水力)'!$E$13=C$2,C35*'入力(水力)'!$E$15/1000,0)</f>
        <v>0</v>
      </c>
      <c r="D49" s="60">
        <f>IF('入力(水力)'!$E$13=D$2,D35*'入力(水力)'!$E$15/1000,0)</f>
        <v>0</v>
      </c>
      <c r="E49" s="60">
        <f>IF('入力(水力)'!$E$13=E$2,E35*'入力(水力)'!$E$15/1000,0)</f>
        <v>0</v>
      </c>
      <c r="F49" s="60">
        <f>IF('入力(水力)'!$E$13=F$2,F35*'入力(水力)'!$E$15/1000,0)</f>
        <v>0</v>
      </c>
      <c r="G49" s="60">
        <f>IF('入力(水力)'!$E$13=G$2,G35*'入力(水力)'!$E$15/1000,0)</f>
        <v>0</v>
      </c>
      <c r="H49" s="60">
        <f>IF('入力(水力)'!$E$13=H$2,H35*'入力(水力)'!$E$15/1000,0)</f>
        <v>0</v>
      </c>
      <c r="I49" s="60">
        <f>IF('入力(水力)'!$E$13=I$2,I35*'入力(水力)'!$E$15/1000,0)</f>
        <v>0</v>
      </c>
      <c r="J49" s="61">
        <f>IF('入力(水力)'!$E$13=J$2,J35*'入力(水力)'!$E$15/1000,0)</f>
        <v>0</v>
      </c>
      <c r="K49" s="62">
        <f t="shared" si="1"/>
        <v>0</v>
      </c>
      <c r="L49" s="63">
        <f t="shared" si="2"/>
        <v>0</v>
      </c>
      <c r="N49" s="39">
        <f t="shared" si="6"/>
        <v>0</v>
      </c>
      <c r="Q49" s="10" t="s">
        <v>22</v>
      </c>
      <c r="R49" s="41">
        <f>IF('入力(水力)'!$E$13=B$2,B35*'入力(水力)'!$P$23/1000,0)</f>
        <v>0</v>
      </c>
      <c r="S49" s="41">
        <f>IF('入力(水力)'!$E$13=C$2,C35*'入力(水力)'!$P$23/1000,0)</f>
        <v>0</v>
      </c>
      <c r="T49" s="41">
        <f>IF('入力(水力)'!$E$13=D$2,D35*'入力(水力)'!$P$23/1000,0)</f>
        <v>0</v>
      </c>
      <c r="U49" s="41">
        <f>IF('入力(水力)'!$E$13=E$2,E35*'入力(水力)'!$P$23/1000,0)</f>
        <v>0</v>
      </c>
      <c r="V49" s="41">
        <f>IF('入力(水力)'!$E$13=F$2,F35*'入力(水力)'!$P$23/1000,0)</f>
        <v>0</v>
      </c>
      <c r="W49" s="41">
        <f>IF('入力(水力)'!$E$13=G$2,G35*'入力(水力)'!$P$23/1000,0)</f>
        <v>0</v>
      </c>
      <c r="X49" s="41">
        <f>IF('入力(水力)'!$E$13=H$2,H35*'入力(水力)'!$P$23/1000,0)</f>
        <v>0</v>
      </c>
      <c r="Y49" s="41">
        <f>IF('入力(水力)'!$E$13=I$2,I35*'入力(水力)'!$P$23/1000,0)</f>
        <v>0</v>
      </c>
      <c r="Z49" s="42">
        <f>IF('入力(水力)'!$E$13=J$2,J35*'入力(水力)'!$P$23/1000,0)</f>
        <v>0</v>
      </c>
      <c r="AA49" s="43">
        <f>SUM(R49:Z49)</f>
        <v>0</v>
      </c>
      <c r="AB49" s="44">
        <f t="shared" si="4"/>
        <v>0</v>
      </c>
      <c r="AD49" s="39">
        <f>AA49*1000</f>
        <v>0</v>
      </c>
    </row>
    <row r="50" spans="1:30" x14ac:dyDescent="0.3">
      <c r="B50" s="10"/>
      <c r="C50" s="10"/>
      <c r="D50" s="10"/>
      <c r="E50" s="10"/>
      <c r="F50" s="10"/>
      <c r="G50" s="10"/>
      <c r="H50" s="10"/>
      <c r="I50" s="10"/>
      <c r="J50" s="10"/>
      <c r="R50" s="10"/>
      <c r="S50" s="10"/>
      <c r="T50" s="10"/>
      <c r="U50" s="10"/>
      <c r="V50" s="10"/>
      <c r="W50" s="10"/>
      <c r="X50" s="10"/>
      <c r="Y50" s="10"/>
      <c r="Z50" s="10"/>
    </row>
    <row r="51" spans="1:30" x14ac:dyDescent="0.3">
      <c r="A51" s="1" t="s">
        <v>54</v>
      </c>
      <c r="K51" s="2"/>
      <c r="Q51" s="1" t="s">
        <v>54</v>
      </c>
      <c r="AA51" s="2"/>
    </row>
    <row r="52" spans="1:30" x14ac:dyDescent="0.3">
      <c r="A52" s="10" t="s">
        <v>11</v>
      </c>
      <c r="B52" s="13">
        <f t="shared" ref="B52:J52" si="7">B4*(1+B$19+B$21)</f>
        <v>4720.7847131329991</v>
      </c>
      <c r="C52" s="13">
        <f t="shared" si="7"/>
        <v>11752.545475843615</v>
      </c>
      <c r="D52" s="13">
        <f t="shared" si="7"/>
        <v>40486.953030380457</v>
      </c>
      <c r="E52" s="13">
        <f t="shared" si="7"/>
        <v>18619.598773746435</v>
      </c>
      <c r="F52" s="13">
        <f t="shared" si="7"/>
        <v>4749.5196097428807</v>
      </c>
      <c r="G52" s="13">
        <f t="shared" si="7"/>
        <v>18241.898327586205</v>
      </c>
      <c r="H52" s="13">
        <f t="shared" si="7"/>
        <v>7561.6946184814369</v>
      </c>
      <c r="I52" s="13">
        <f t="shared" si="7"/>
        <v>3770.2959349593493</v>
      </c>
      <c r="J52" s="13">
        <f t="shared" si="7"/>
        <v>12505.627079770011</v>
      </c>
      <c r="K52" s="16"/>
      <c r="L52" s="16"/>
      <c r="Q52" s="10" t="s">
        <v>11</v>
      </c>
      <c r="R52" s="13">
        <f>B52</f>
        <v>4720.7847131329991</v>
      </c>
      <c r="S52" s="13">
        <f t="shared" ref="S52:Z63" si="8">C52</f>
        <v>11752.545475843615</v>
      </c>
      <c r="T52" s="13">
        <f t="shared" si="8"/>
        <v>40486.953030380457</v>
      </c>
      <c r="U52" s="13">
        <f t="shared" si="8"/>
        <v>18619.598773746435</v>
      </c>
      <c r="V52" s="13">
        <f t="shared" si="8"/>
        <v>4749.5196097428807</v>
      </c>
      <c r="W52" s="13">
        <f t="shared" si="8"/>
        <v>18241.898327586205</v>
      </c>
      <c r="X52" s="13">
        <f t="shared" si="8"/>
        <v>7561.6946184814369</v>
      </c>
      <c r="Y52" s="13">
        <f t="shared" si="8"/>
        <v>3770.2959349593493</v>
      </c>
      <c r="Z52" s="13">
        <f t="shared" si="8"/>
        <v>12505.627079770011</v>
      </c>
      <c r="AA52" s="16"/>
      <c r="AB52" s="16"/>
    </row>
    <row r="53" spans="1:30" x14ac:dyDescent="0.3">
      <c r="A53" s="10" t="s">
        <v>12</v>
      </c>
      <c r="B53" s="13">
        <f t="shared" ref="B53:J53" si="9">B5*(1+B$19+B$21)</f>
        <v>4275.5934360098354</v>
      </c>
      <c r="C53" s="13">
        <f t="shared" si="9"/>
        <v>10951.464089192807</v>
      </c>
      <c r="D53" s="13">
        <f t="shared" si="9"/>
        <v>38919.126935101056</v>
      </c>
      <c r="E53" s="13">
        <f t="shared" si="9"/>
        <v>19016.626850387282</v>
      </c>
      <c r="F53" s="13">
        <f t="shared" si="9"/>
        <v>4338.3748594227518</v>
      </c>
      <c r="G53" s="13">
        <f t="shared" si="9"/>
        <v>18480.744786867202</v>
      </c>
      <c r="H53" s="13">
        <f t="shared" si="9"/>
        <v>7472.3282155134548</v>
      </c>
      <c r="I53" s="13">
        <f t="shared" si="9"/>
        <v>3748.3756097560972</v>
      </c>
      <c r="J53" s="13">
        <f t="shared" si="9"/>
        <v>12699.729029243092</v>
      </c>
      <c r="K53" s="16"/>
      <c r="L53" s="16"/>
      <c r="Q53" s="10" t="s">
        <v>12</v>
      </c>
      <c r="R53" s="13">
        <f t="shared" ref="R53:R63" si="10">B53</f>
        <v>4275.5934360098354</v>
      </c>
      <c r="S53" s="13">
        <f t="shared" si="8"/>
        <v>10951.464089192807</v>
      </c>
      <c r="T53" s="13">
        <f t="shared" si="8"/>
        <v>38919.126935101056</v>
      </c>
      <c r="U53" s="13">
        <f t="shared" si="8"/>
        <v>19016.626850387282</v>
      </c>
      <c r="V53" s="13">
        <f t="shared" si="8"/>
        <v>4338.3748594227518</v>
      </c>
      <c r="W53" s="13">
        <f t="shared" si="8"/>
        <v>18480.744786867202</v>
      </c>
      <c r="X53" s="13">
        <f t="shared" si="8"/>
        <v>7472.3282155134548</v>
      </c>
      <c r="Y53" s="13">
        <f t="shared" si="8"/>
        <v>3748.3756097560972</v>
      </c>
      <c r="Z53" s="13">
        <f t="shared" si="8"/>
        <v>12699.729029243092</v>
      </c>
      <c r="AA53" s="16"/>
      <c r="AB53" s="16"/>
    </row>
    <row r="54" spans="1:30" x14ac:dyDescent="0.3">
      <c r="A54" s="10" t="s">
        <v>13</v>
      </c>
      <c r="B54" s="13">
        <f t="shared" ref="B54:J54" si="11">B6*(1+B$19+B$21)</f>
        <v>4262.7155050414185</v>
      </c>
      <c r="C54" s="13">
        <f t="shared" si="11"/>
        <v>11786.063525494279</v>
      </c>
      <c r="D54" s="13">
        <f t="shared" si="11"/>
        <v>43221.022811310155</v>
      </c>
      <c r="E54" s="13">
        <f t="shared" si="11"/>
        <v>20533.477707297188</v>
      </c>
      <c r="F54" s="13">
        <f t="shared" si="11"/>
        <v>4872.2493859578444</v>
      </c>
      <c r="G54" s="13">
        <f t="shared" si="11"/>
        <v>20948.824866104183</v>
      </c>
      <c r="H54" s="13">
        <f t="shared" si="11"/>
        <v>8201.5459050379213</v>
      </c>
      <c r="I54" s="13">
        <f t="shared" si="11"/>
        <v>4274.4634146341468</v>
      </c>
      <c r="J54" s="13">
        <f t="shared" si="11"/>
        <v>14442.174584909721</v>
      </c>
      <c r="K54" s="16"/>
      <c r="L54" s="16"/>
      <c r="Q54" s="10" t="s">
        <v>13</v>
      </c>
      <c r="R54" s="13">
        <f t="shared" si="10"/>
        <v>4262.7155050414185</v>
      </c>
      <c r="S54" s="13">
        <f t="shared" si="8"/>
        <v>11786.063525494279</v>
      </c>
      <c r="T54" s="13">
        <f t="shared" si="8"/>
        <v>43221.022811310155</v>
      </c>
      <c r="U54" s="13">
        <f t="shared" si="8"/>
        <v>20533.477707297188</v>
      </c>
      <c r="V54" s="13">
        <f t="shared" si="8"/>
        <v>4872.2493859578444</v>
      </c>
      <c r="W54" s="13">
        <f t="shared" si="8"/>
        <v>20948.824866104183</v>
      </c>
      <c r="X54" s="13">
        <f t="shared" si="8"/>
        <v>8201.5459050379213</v>
      </c>
      <c r="Y54" s="13">
        <f t="shared" si="8"/>
        <v>4274.4634146341468</v>
      </c>
      <c r="Z54" s="13">
        <f t="shared" si="8"/>
        <v>14442.174584909721</v>
      </c>
      <c r="AA54" s="16"/>
      <c r="AB54" s="16"/>
    </row>
    <row r="55" spans="1:30" x14ac:dyDescent="0.3">
      <c r="A55" s="10" t="s">
        <v>14</v>
      </c>
      <c r="B55" s="13">
        <f t="shared" ref="B55:J55" si="12">B7*(1+B$19+B$21)</f>
        <v>4841.6341000000002</v>
      </c>
      <c r="C55" s="13">
        <f t="shared" si="12"/>
        <v>13973.35064720497</v>
      </c>
      <c r="D55" s="13">
        <f t="shared" si="12"/>
        <v>56496.15352835221</v>
      </c>
      <c r="E55" s="13">
        <f t="shared" si="12"/>
        <v>24972.047999999999</v>
      </c>
      <c r="F55" s="13">
        <f t="shared" si="12"/>
        <v>6038.1822599999996</v>
      </c>
      <c r="G55" s="13">
        <f t="shared" si="12"/>
        <v>27128.976999999999</v>
      </c>
      <c r="H55" s="13">
        <f t="shared" si="12"/>
        <v>10434.08482</v>
      </c>
      <c r="I55" s="13">
        <f t="shared" si="12"/>
        <v>5392.4</v>
      </c>
      <c r="J55" s="13">
        <f t="shared" si="12"/>
        <v>18497.331620489924</v>
      </c>
      <c r="K55" s="16"/>
      <c r="L55" s="16"/>
      <c r="Q55" s="10" t="s">
        <v>14</v>
      </c>
      <c r="R55" s="13">
        <f t="shared" si="10"/>
        <v>4841.6341000000002</v>
      </c>
      <c r="S55" s="13">
        <f t="shared" si="8"/>
        <v>13973.35064720497</v>
      </c>
      <c r="T55" s="13">
        <f t="shared" si="8"/>
        <v>56496.15352835221</v>
      </c>
      <c r="U55" s="13">
        <f t="shared" si="8"/>
        <v>24972.047999999999</v>
      </c>
      <c r="V55" s="13">
        <f t="shared" si="8"/>
        <v>6038.1822599999996</v>
      </c>
      <c r="W55" s="13">
        <f t="shared" si="8"/>
        <v>27128.976999999999</v>
      </c>
      <c r="X55" s="13">
        <f t="shared" si="8"/>
        <v>10434.08482</v>
      </c>
      <c r="Y55" s="13">
        <f t="shared" si="8"/>
        <v>5392.4</v>
      </c>
      <c r="Z55" s="13">
        <f t="shared" si="8"/>
        <v>18497.331620489924</v>
      </c>
      <c r="AA55" s="16"/>
      <c r="AB55" s="16"/>
    </row>
    <row r="56" spans="1:30" x14ac:dyDescent="0.3">
      <c r="A56" s="10" t="s">
        <v>15</v>
      </c>
      <c r="B56" s="13">
        <f t="shared" ref="B56:J56" si="13">B8*(1+B$19+B$21)</f>
        <v>4973.5148800000006</v>
      </c>
      <c r="C56" s="13">
        <f t="shared" si="13"/>
        <v>14282.736000000001</v>
      </c>
      <c r="D56" s="13">
        <f t="shared" si="13"/>
        <v>56490.850010000002</v>
      </c>
      <c r="E56" s="13">
        <f t="shared" si="13"/>
        <v>24972.047999999999</v>
      </c>
      <c r="F56" s="13">
        <f t="shared" si="13"/>
        <v>6038.1822599999996</v>
      </c>
      <c r="G56" s="13">
        <f t="shared" si="13"/>
        <v>27128.976999999999</v>
      </c>
      <c r="H56" s="13">
        <f t="shared" si="13"/>
        <v>10434.08482</v>
      </c>
      <c r="I56" s="13">
        <f t="shared" si="13"/>
        <v>5392.4</v>
      </c>
      <c r="J56" s="13">
        <f t="shared" si="13"/>
        <v>18495.161956</v>
      </c>
      <c r="K56" s="16"/>
      <c r="L56" s="16"/>
      <c r="Q56" s="10" t="s">
        <v>15</v>
      </c>
      <c r="R56" s="13">
        <f t="shared" si="10"/>
        <v>4973.5148800000006</v>
      </c>
      <c r="S56" s="13">
        <f t="shared" si="8"/>
        <v>14282.736000000001</v>
      </c>
      <c r="T56" s="13">
        <f t="shared" si="8"/>
        <v>56490.850010000002</v>
      </c>
      <c r="U56" s="13">
        <f t="shared" si="8"/>
        <v>24972.047999999999</v>
      </c>
      <c r="V56" s="13">
        <f t="shared" si="8"/>
        <v>6038.1822599999996</v>
      </c>
      <c r="W56" s="13">
        <f t="shared" si="8"/>
        <v>27128.976999999999</v>
      </c>
      <c r="X56" s="13">
        <f t="shared" si="8"/>
        <v>10434.08482</v>
      </c>
      <c r="Y56" s="13">
        <f t="shared" si="8"/>
        <v>5392.4</v>
      </c>
      <c r="Z56" s="13">
        <f t="shared" si="8"/>
        <v>18495.161956</v>
      </c>
      <c r="AA56" s="16"/>
      <c r="AB56" s="16"/>
    </row>
    <row r="57" spans="1:30" x14ac:dyDescent="0.3">
      <c r="A57" s="10" t="s">
        <v>16</v>
      </c>
      <c r="B57" s="13">
        <f t="shared" ref="B57:J57" si="14">B9*(1+B$19+B$21)</f>
        <v>4649.5782099999997</v>
      </c>
      <c r="C57" s="13">
        <f t="shared" si="14"/>
        <v>12857.789124223604</v>
      </c>
      <c r="D57" s="13">
        <f t="shared" si="14"/>
        <v>47868.920224817244</v>
      </c>
      <c r="E57" s="13">
        <f t="shared" si="14"/>
        <v>23577.359628210354</v>
      </c>
      <c r="F57" s="13">
        <f t="shared" si="14"/>
        <v>5350.8955131962039</v>
      </c>
      <c r="G57" s="13">
        <f t="shared" si="14"/>
        <v>22730.221374908288</v>
      </c>
      <c r="H57" s="13">
        <f t="shared" si="14"/>
        <v>9323.6920647549505</v>
      </c>
      <c r="I57" s="13">
        <f t="shared" si="14"/>
        <v>4734.7902439024392</v>
      </c>
      <c r="J57" s="13">
        <f t="shared" si="14"/>
        <v>15944.033988223518</v>
      </c>
      <c r="K57" s="16"/>
      <c r="L57" s="16"/>
      <c r="Q57" s="10" t="s">
        <v>16</v>
      </c>
      <c r="R57" s="13">
        <f t="shared" si="10"/>
        <v>4649.5782099999997</v>
      </c>
      <c r="S57" s="13">
        <f t="shared" si="8"/>
        <v>12857.789124223604</v>
      </c>
      <c r="T57" s="13">
        <f t="shared" si="8"/>
        <v>47868.920224817244</v>
      </c>
      <c r="U57" s="13">
        <f t="shared" si="8"/>
        <v>23577.359628210354</v>
      </c>
      <c r="V57" s="13">
        <f t="shared" si="8"/>
        <v>5350.8955131962039</v>
      </c>
      <c r="W57" s="13">
        <f t="shared" si="8"/>
        <v>22730.221374908288</v>
      </c>
      <c r="X57" s="13">
        <f t="shared" si="8"/>
        <v>9323.6920647549505</v>
      </c>
      <c r="Y57" s="13">
        <f t="shared" si="8"/>
        <v>4734.7902439024392</v>
      </c>
      <c r="Z57" s="13">
        <f t="shared" si="8"/>
        <v>15944.033988223518</v>
      </c>
      <c r="AA57" s="16"/>
      <c r="AB57" s="16"/>
    </row>
    <row r="58" spans="1:30" x14ac:dyDescent="0.3">
      <c r="A58" s="10" t="s">
        <v>17</v>
      </c>
      <c r="B58" s="13">
        <f t="shared" ref="B58:J58" si="15">B10*(1+B$19+B$21)</f>
        <v>4756.409643662455</v>
      </c>
      <c r="C58" s="13">
        <f t="shared" si="15"/>
        <v>11713.441084584512</v>
      </c>
      <c r="D58" s="13">
        <f t="shared" si="15"/>
        <v>39838.86308774077</v>
      </c>
      <c r="E58" s="13">
        <f t="shared" si="15"/>
        <v>19932.845488789237</v>
      </c>
      <c r="F58" s="13">
        <f t="shared" si="15"/>
        <v>4522.4695237451979</v>
      </c>
      <c r="G58" s="13">
        <f>G10*(1+G$19+G$21)</f>
        <v>18809.158668378575</v>
      </c>
      <c r="H58" s="13">
        <f t="shared" si="15"/>
        <v>7806.3883408937745</v>
      </c>
      <c r="I58" s="13">
        <f t="shared" si="15"/>
        <v>3901.8178861788615</v>
      </c>
      <c r="J58" s="13">
        <f t="shared" si="15"/>
        <v>13588.654183718558</v>
      </c>
      <c r="K58" s="16"/>
      <c r="L58" s="16"/>
      <c r="Q58" s="10" t="s">
        <v>17</v>
      </c>
      <c r="R58" s="13">
        <f t="shared" si="10"/>
        <v>4756.409643662455</v>
      </c>
      <c r="S58" s="13">
        <f t="shared" si="8"/>
        <v>11713.441084584512</v>
      </c>
      <c r="T58" s="13">
        <f t="shared" si="8"/>
        <v>39838.86308774077</v>
      </c>
      <c r="U58" s="13">
        <f t="shared" si="8"/>
        <v>19932.845488789237</v>
      </c>
      <c r="V58" s="13">
        <f t="shared" si="8"/>
        <v>4522.4695237451979</v>
      </c>
      <c r="W58" s="13">
        <f>G58</f>
        <v>18809.158668378575</v>
      </c>
      <c r="X58" s="13">
        <f t="shared" si="8"/>
        <v>7806.3883408937745</v>
      </c>
      <c r="Y58" s="13">
        <f t="shared" si="8"/>
        <v>3901.8178861788615</v>
      </c>
      <c r="Z58" s="13">
        <f t="shared" si="8"/>
        <v>13588.654183718558</v>
      </c>
      <c r="AA58" s="16"/>
      <c r="AB58" s="16"/>
    </row>
    <row r="59" spans="1:30" x14ac:dyDescent="0.3">
      <c r="A59" s="10" t="s">
        <v>18</v>
      </c>
      <c r="B59" s="13">
        <f t="shared" ref="B59:J59" si="16">B11*(1+B$19+B$21)</f>
        <v>5453.6232333825119</v>
      </c>
      <c r="C59" s="13">
        <f t="shared" si="16"/>
        <v>12961.429799910809</v>
      </c>
      <c r="D59" s="13">
        <f t="shared" si="16"/>
        <v>42851.367582161329</v>
      </c>
      <c r="E59" s="13">
        <f t="shared" si="16"/>
        <v>19698.700725642069</v>
      </c>
      <c r="F59" s="13">
        <f t="shared" si="16"/>
        <v>4952.0237404975715</v>
      </c>
      <c r="G59" s="13">
        <f t="shared" si="16"/>
        <v>19256.995779530447</v>
      </c>
      <c r="H59" s="13">
        <f t="shared" si="16"/>
        <v>8442.3893742611617</v>
      </c>
      <c r="I59" s="13">
        <f t="shared" si="16"/>
        <v>4000.459349593496</v>
      </c>
      <c r="J59" s="13">
        <f t="shared" si="16"/>
        <v>13877.323387900697</v>
      </c>
      <c r="K59" s="16"/>
      <c r="L59" s="16"/>
      <c r="Q59" s="10" t="s">
        <v>18</v>
      </c>
      <c r="R59" s="13">
        <f t="shared" si="10"/>
        <v>5453.6232333825119</v>
      </c>
      <c r="S59" s="13">
        <f t="shared" si="8"/>
        <v>12961.429799910809</v>
      </c>
      <c r="T59" s="13">
        <f t="shared" si="8"/>
        <v>42851.367582161329</v>
      </c>
      <c r="U59" s="13">
        <f t="shared" si="8"/>
        <v>19698.700725642069</v>
      </c>
      <c r="V59" s="13">
        <f t="shared" si="8"/>
        <v>4952.0237404975715</v>
      </c>
      <c r="W59" s="13">
        <f t="shared" si="8"/>
        <v>19256.995779530447</v>
      </c>
      <c r="X59" s="13">
        <f t="shared" si="8"/>
        <v>8442.3893742611617</v>
      </c>
      <c r="Y59" s="13">
        <f t="shared" si="8"/>
        <v>4000.459349593496</v>
      </c>
      <c r="Z59" s="13">
        <f t="shared" si="8"/>
        <v>13877.323387900697</v>
      </c>
      <c r="AA59" s="16"/>
      <c r="AB59" s="16"/>
    </row>
    <row r="60" spans="1:30" x14ac:dyDescent="0.3">
      <c r="A60" s="10" t="s">
        <v>19</v>
      </c>
      <c r="B60" s="13">
        <f t="shared" ref="B60:J60" si="17">B12*(1+B$19+B$21)</f>
        <v>5778.0989519886325</v>
      </c>
      <c r="C60" s="13">
        <f t="shared" si="17"/>
        <v>14374.774226847036</v>
      </c>
      <c r="D60" s="13">
        <f t="shared" si="17"/>
        <v>46932.000672716364</v>
      </c>
      <c r="E60" s="13">
        <f t="shared" si="17"/>
        <v>21459.876552792499</v>
      </c>
      <c r="F60" s="13">
        <f t="shared" si="17"/>
        <v>5590.2185768153822</v>
      </c>
      <c r="G60" s="13">
        <f t="shared" si="17"/>
        <v>23148.202678650036</v>
      </c>
      <c r="H60" s="13">
        <f t="shared" si="17"/>
        <v>10253.426887469484</v>
      </c>
      <c r="I60" s="13">
        <f t="shared" si="17"/>
        <v>4964.953658536585</v>
      </c>
      <c r="J60" s="13">
        <f t="shared" si="17"/>
        <v>17457.419935189759</v>
      </c>
      <c r="K60" s="16"/>
      <c r="L60" s="16"/>
      <c r="Q60" s="10" t="s">
        <v>19</v>
      </c>
      <c r="R60" s="13">
        <f t="shared" si="10"/>
        <v>5778.0989519886325</v>
      </c>
      <c r="S60" s="13">
        <f t="shared" si="8"/>
        <v>14374.774226847036</v>
      </c>
      <c r="T60" s="13">
        <f t="shared" si="8"/>
        <v>46932.000672716364</v>
      </c>
      <c r="U60" s="13">
        <f t="shared" si="8"/>
        <v>21459.876552792499</v>
      </c>
      <c r="V60" s="13">
        <f t="shared" si="8"/>
        <v>5590.2185768153822</v>
      </c>
      <c r="W60" s="13">
        <f t="shared" si="8"/>
        <v>23148.202678650036</v>
      </c>
      <c r="X60" s="13">
        <f t="shared" si="8"/>
        <v>10253.426887469484</v>
      </c>
      <c r="Y60" s="13">
        <f t="shared" si="8"/>
        <v>4964.953658536585</v>
      </c>
      <c r="Z60" s="13">
        <f t="shared" si="8"/>
        <v>17457.419935189759</v>
      </c>
      <c r="AA60" s="16"/>
      <c r="AB60" s="16"/>
    </row>
    <row r="61" spans="1:30" x14ac:dyDescent="0.3">
      <c r="A61" s="10" t="s">
        <v>20</v>
      </c>
      <c r="B61" s="13">
        <f t="shared" ref="B61:J61" si="18">B13*(1+B$19+B$21)</f>
        <v>5971.6289800000004</v>
      </c>
      <c r="C61" s="13">
        <f t="shared" si="18"/>
        <v>15031.728000000001</v>
      </c>
      <c r="D61" s="13">
        <f t="shared" si="18"/>
        <v>50600.232176203797</v>
      </c>
      <c r="E61" s="13">
        <f t="shared" si="18"/>
        <v>23261.773208316346</v>
      </c>
      <c r="F61" s="13">
        <f t="shared" si="18"/>
        <v>6001.3633271355111</v>
      </c>
      <c r="G61" s="13">
        <f t="shared" si="18"/>
        <v>24193.155938004398</v>
      </c>
      <c r="H61" s="13">
        <f t="shared" si="18"/>
        <v>10364.17232788219</v>
      </c>
      <c r="I61" s="13">
        <f t="shared" si="18"/>
        <v>4964.953658536585</v>
      </c>
      <c r="J61" s="13">
        <f t="shared" si="18"/>
        <v>17672.531504435789</v>
      </c>
      <c r="K61" s="16"/>
      <c r="L61" s="16"/>
      <c r="Q61" s="10" t="s">
        <v>20</v>
      </c>
      <c r="R61" s="13">
        <f t="shared" si="10"/>
        <v>5971.6289800000004</v>
      </c>
      <c r="S61" s="13">
        <f t="shared" si="8"/>
        <v>15031.728000000001</v>
      </c>
      <c r="T61" s="13">
        <f t="shared" si="8"/>
        <v>50600.232176203797</v>
      </c>
      <c r="U61" s="13">
        <f t="shared" si="8"/>
        <v>23261.773208316346</v>
      </c>
      <c r="V61" s="13">
        <f t="shared" si="8"/>
        <v>6001.3633271355111</v>
      </c>
      <c r="W61" s="13">
        <f t="shared" si="8"/>
        <v>24193.155938004398</v>
      </c>
      <c r="X61" s="13">
        <f t="shared" si="8"/>
        <v>10364.17232788219</v>
      </c>
      <c r="Y61" s="13">
        <f t="shared" si="8"/>
        <v>4964.953658536585</v>
      </c>
      <c r="Z61" s="13">
        <f t="shared" si="8"/>
        <v>17672.531504435789</v>
      </c>
      <c r="AA61" s="16"/>
      <c r="AB61" s="16"/>
    </row>
    <row r="62" spans="1:30" x14ac:dyDescent="0.3">
      <c r="A62" s="10" t="s">
        <v>21</v>
      </c>
      <c r="B62" s="13">
        <f t="shared" ref="B62:J62" si="19">B14*(1+B$19+B$21)</f>
        <v>5923.7278909772858</v>
      </c>
      <c r="C62" s="13">
        <f t="shared" si="19"/>
        <v>14865.255020068382</v>
      </c>
      <c r="D62" s="13">
        <f t="shared" si="19"/>
        <v>50600.232176203797</v>
      </c>
      <c r="E62" s="13">
        <f t="shared" si="19"/>
        <v>23261.773208316346</v>
      </c>
      <c r="F62" s="13">
        <f t="shared" si="19"/>
        <v>6001.3633271355111</v>
      </c>
      <c r="G62" s="13">
        <f t="shared" si="19"/>
        <v>24193.155938004398</v>
      </c>
      <c r="H62" s="13">
        <f t="shared" si="19"/>
        <v>10364.17232788219</v>
      </c>
      <c r="I62" s="13">
        <f t="shared" si="19"/>
        <v>4964.953658536585</v>
      </c>
      <c r="J62" s="13">
        <f t="shared" si="19"/>
        <v>17668.150236443722</v>
      </c>
      <c r="K62" s="16"/>
      <c r="L62" s="16"/>
      <c r="Q62" s="10" t="s">
        <v>21</v>
      </c>
      <c r="R62" s="13">
        <f t="shared" si="10"/>
        <v>5923.7278909772858</v>
      </c>
      <c r="S62" s="13">
        <f t="shared" si="8"/>
        <v>14865.255020068382</v>
      </c>
      <c r="T62" s="13">
        <f t="shared" si="8"/>
        <v>50600.232176203797</v>
      </c>
      <c r="U62" s="13">
        <f t="shared" si="8"/>
        <v>23261.773208316346</v>
      </c>
      <c r="V62" s="13">
        <f t="shared" si="8"/>
        <v>6001.3633271355111</v>
      </c>
      <c r="W62" s="13">
        <f t="shared" si="8"/>
        <v>24193.155938004398</v>
      </c>
      <c r="X62" s="13">
        <f t="shared" si="8"/>
        <v>10364.17232788219</v>
      </c>
      <c r="Y62" s="13">
        <f t="shared" si="8"/>
        <v>4964.953658536585</v>
      </c>
      <c r="Z62" s="13">
        <f t="shared" si="8"/>
        <v>17668.150236443722</v>
      </c>
      <c r="AA62" s="16"/>
      <c r="AB62" s="16"/>
    </row>
    <row r="63" spans="1:30" x14ac:dyDescent="0.3">
      <c r="A63" s="10" t="s">
        <v>22</v>
      </c>
      <c r="B63" s="13">
        <f t="shared" ref="B63:J63" si="20">B15*(1+B$19+B$21)</f>
        <v>5454.706423837798</v>
      </c>
      <c r="C63" s="13">
        <f t="shared" si="20"/>
        <v>13818.374602646056</v>
      </c>
      <c r="D63" s="13">
        <f t="shared" si="20"/>
        <v>46286.138207784614</v>
      </c>
      <c r="E63" s="13">
        <f t="shared" si="20"/>
        <v>21195.191168365269</v>
      </c>
      <c r="F63" s="13">
        <f t="shared" si="20"/>
        <v>5467.4888006004185</v>
      </c>
      <c r="G63" s="13">
        <f t="shared" si="20"/>
        <v>21187.671325385178</v>
      </c>
      <c r="H63" s="13">
        <f t="shared" si="20"/>
        <v>9109.5977229506989</v>
      </c>
      <c r="I63" s="13">
        <f t="shared" si="20"/>
        <v>4351.1845528455278</v>
      </c>
      <c r="J63" s="13">
        <f t="shared" si="20"/>
        <v>14952.870635625786</v>
      </c>
      <c r="K63" s="16"/>
      <c r="L63" s="16"/>
      <c r="Q63" s="10" t="s">
        <v>22</v>
      </c>
      <c r="R63" s="13">
        <f t="shared" si="10"/>
        <v>5454.706423837798</v>
      </c>
      <c r="S63" s="13">
        <f t="shared" si="8"/>
        <v>13818.374602646056</v>
      </c>
      <c r="T63" s="13">
        <f t="shared" si="8"/>
        <v>46286.138207784614</v>
      </c>
      <c r="U63" s="13">
        <f t="shared" si="8"/>
        <v>21195.191168365269</v>
      </c>
      <c r="V63" s="13">
        <f t="shared" si="8"/>
        <v>5467.4888006004185</v>
      </c>
      <c r="W63" s="13">
        <f t="shared" si="8"/>
        <v>21187.671325385178</v>
      </c>
      <c r="X63" s="13">
        <f t="shared" si="8"/>
        <v>9109.5977229506989</v>
      </c>
      <c r="Y63" s="13">
        <f t="shared" si="8"/>
        <v>4351.1845528455278</v>
      </c>
      <c r="Z63" s="13">
        <f t="shared" si="8"/>
        <v>14952.870635625786</v>
      </c>
      <c r="AA63" s="16"/>
      <c r="AB63" s="16"/>
    </row>
    <row r="64" spans="1:30" x14ac:dyDescent="0.3">
      <c r="L64" s="16"/>
      <c r="AB64" s="16"/>
    </row>
    <row r="65" spans="1:31" x14ac:dyDescent="0.3">
      <c r="A65" s="1" t="s">
        <v>55</v>
      </c>
      <c r="K65" s="28" t="s">
        <v>37</v>
      </c>
      <c r="Q65" s="1" t="s">
        <v>55</v>
      </c>
      <c r="AA65" s="28" t="s">
        <v>37</v>
      </c>
    </row>
    <row r="66" spans="1:31" x14ac:dyDescent="0.3">
      <c r="A66" s="10" t="s">
        <v>11</v>
      </c>
      <c r="B66" s="13">
        <f t="shared" ref="B66:J77" si="21">B52-B38</f>
        <v>4720.7847131329991</v>
      </c>
      <c r="C66" s="13">
        <f t="shared" si="21"/>
        <v>11752.545475843615</v>
      </c>
      <c r="D66" s="13">
        <f t="shared" si="21"/>
        <v>40486.953030380457</v>
      </c>
      <c r="E66" s="13">
        <f t="shared" si="21"/>
        <v>18619.598773746435</v>
      </c>
      <c r="F66" s="13">
        <f t="shared" si="21"/>
        <v>4749.5196097428807</v>
      </c>
      <c r="G66" s="13">
        <f t="shared" si="21"/>
        <v>18241.898327586205</v>
      </c>
      <c r="H66" s="13">
        <f t="shared" si="21"/>
        <v>7561.6946184814369</v>
      </c>
      <c r="I66" s="13">
        <f t="shared" si="21"/>
        <v>3770.2959349593493</v>
      </c>
      <c r="J66" s="30">
        <f t="shared" si="21"/>
        <v>12505.627079770011</v>
      </c>
      <c r="K66" s="29">
        <f>SUM($B66:$J66)</f>
        <v>122408.91756364341</v>
      </c>
      <c r="L66" s="16"/>
      <c r="Q66" s="10" t="s">
        <v>11</v>
      </c>
      <c r="R66" s="13">
        <f>R52-R38</f>
        <v>4720.7847131329991</v>
      </c>
      <c r="S66" s="13">
        <f t="shared" ref="S66:Z66" si="22">S52-S38</f>
        <v>11752.545475843615</v>
      </c>
      <c r="T66" s="13">
        <f t="shared" si="22"/>
        <v>40486.953030380457</v>
      </c>
      <c r="U66" s="13">
        <f t="shared" si="22"/>
        <v>18619.598773746435</v>
      </c>
      <c r="V66" s="13">
        <f>V52-V38</f>
        <v>4749.5196097428807</v>
      </c>
      <c r="W66" s="13">
        <f>W52-W38</f>
        <v>18241.898327586205</v>
      </c>
      <c r="X66" s="13">
        <f t="shared" si="22"/>
        <v>7561.6946184814369</v>
      </c>
      <c r="Y66" s="13">
        <f t="shared" si="22"/>
        <v>3770.2959349593493</v>
      </c>
      <c r="Z66" s="30">
        <f t="shared" si="22"/>
        <v>12505.627079770011</v>
      </c>
      <c r="AA66" s="29">
        <f>SUM($R66:$Z66)</f>
        <v>122408.91756364341</v>
      </c>
      <c r="AB66" s="16"/>
    </row>
    <row r="67" spans="1:31" x14ac:dyDescent="0.3">
      <c r="A67" s="10" t="s">
        <v>12</v>
      </c>
      <c r="B67" s="13">
        <f t="shared" si="21"/>
        <v>4275.5934360098354</v>
      </c>
      <c r="C67" s="13">
        <f t="shared" si="21"/>
        <v>10951.464089192807</v>
      </c>
      <c r="D67" s="13">
        <f t="shared" si="21"/>
        <v>38919.126935101056</v>
      </c>
      <c r="E67" s="13">
        <f t="shared" si="21"/>
        <v>19016.626850387282</v>
      </c>
      <c r="F67" s="13">
        <f t="shared" si="21"/>
        <v>4338.3748594227518</v>
      </c>
      <c r="G67" s="13">
        <f t="shared" si="21"/>
        <v>18480.744786867202</v>
      </c>
      <c r="H67" s="13">
        <f t="shared" si="21"/>
        <v>7472.3282155134548</v>
      </c>
      <c r="I67" s="13">
        <f t="shared" si="21"/>
        <v>3748.3756097560972</v>
      </c>
      <c r="J67" s="30">
        <f t="shared" si="21"/>
        <v>12699.729029243092</v>
      </c>
      <c r="K67" s="29">
        <f t="shared" ref="K67:K77" si="23">SUM($B67:$J67)</f>
        <v>119902.36381149359</v>
      </c>
      <c r="L67" s="16"/>
      <c r="Q67" s="10" t="s">
        <v>12</v>
      </c>
      <c r="R67" s="13">
        <f t="shared" ref="R67:Z77" si="24">R53-R39</f>
        <v>4275.5934360098354</v>
      </c>
      <c r="S67" s="13">
        <f t="shared" si="24"/>
        <v>10951.464089192807</v>
      </c>
      <c r="T67" s="13">
        <f t="shared" si="24"/>
        <v>38919.126935101056</v>
      </c>
      <c r="U67" s="13">
        <f t="shared" si="24"/>
        <v>19016.626850387282</v>
      </c>
      <c r="V67" s="13">
        <f t="shared" si="24"/>
        <v>4338.3748594227518</v>
      </c>
      <c r="W67" s="13">
        <f t="shared" ref="W67:W72" si="25">W53-W39</f>
        <v>18480.744786867202</v>
      </c>
      <c r="X67" s="13">
        <f t="shared" si="24"/>
        <v>7472.3282155134548</v>
      </c>
      <c r="Y67" s="13">
        <f t="shared" si="24"/>
        <v>3748.3756097560972</v>
      </c>
      <c r="Z67" s="30">
        <f t="shared" si="24"/>
        <v>12699.729029243092</v>
      </c>
      <c r="AA67" s="29">
        <f t="shared" ref="AA67:AA76" si="26">SUM($R67:$Z67)</f>
        <v>119902.36381149359</v>
      </c>
      <c r="AB67" s="16"/>
    </row>
    <row r="68" spans="1:31" x14ac:dyDescent="0.3">
      <c r="A68" s="10" t="s">
        <v>13</v>
      </c>
      <c r="B68" s="13">
        <f t="shared" si="21"/>
        <v>4262.7155050414185</v>
      </c>
      <c r="C68" s="13">
        <f t="shared" si="21"/>
        <v>11786.063525494279</v>
      </c>
      <c r="D68" s="13">
        <f t="shared" si="21"/>
        <v>43221.022811310155</v>
      </c>
      <c r="E68" s="13">
        <f t="shared" si="21"/>
        <v>20533.477707297188</v>
      </c>
      <c r="F68" s="13">
        <f t="shared" si="21"/>
        <v>4872.2493859578444</v>
      </c>
      <c r="G68" s="13">
        <f t="shared" si="21"/>
        <v>20948.824866104183</v>
      </c>
      <c r="H68" s="13">
        <f t="shared" si="21"/>
        <v>8201.5459050379213</v>
      </c>
      <c r="I68" s="13">
        <f t="shared" si="21"/>
        <v>4274.4634146341468</v>
      </c>
      <c r="J68" s="30">
        <f t="shared" si="21"/>
        <v>14442.174584909721</v>
      </c>
      <c r="K68" s="29">
        <f t="shared" si="23"/>
        <v>132542.53770578685</v>
      </c>
      <c r="L68" s="16"/>
      <c r="Q68" s="10" t="s">
        <v>13</v>
      </c>
      <c r="R68" s="13">
        <f t="shared" si="24"/>
        <v>4262.7155050414185</v>
      </c>
      <c r="S68" s="13">
        <f t="shared" si="24"/>
        <v>11786.063525494279</v>
      </c>
      <c r="T68" s="13">
        <f t="shared" si="24"/>
        <v>43221.022811310155</v>
      </c>
      <c r="U68" s="13">
        <f t="shared" si="24"/>
        <v>20533.477707297188</v>
      </c>
      <c r="V68" s="13">
        <f>V54-V40</f>
        <v>4872.2493859578444</v>
      </c>
      <c r="W68" s="13">
        <f t="shared" si="25"/>
        <v>20948.824866104183</v>
      </c>
      <c r="X68" s="13">
        <f t="shared" si="24"/>
        <v>8201.5459050379213</v>
      </c>
      <c r="Y68" s="13">
        <f t="shared" si="24"/>
        <v>4274.4634146341468</v>
      </c>
      <c r="Z68" s="30">
        <f t="shared" si="24"/>
        <v>14442.174584909721</v>
      </c>
      <c r="AA68" s="29">
        <f t="shared" si="26"/>
        <v>132542.53770578685</v>
      </c>
      <c r="AB68" s="16"/>
    </row>
    <row r="69" spans="1:31" x14ac:dyDescent="0.3">
      <c r="A69" s="10" t="s">
        <v>14</v>
      </c>
      <c r="B69" s="13">
        <f t="shared" si="21"/>
        <v>4841.6341000000002</v>
      </c>
      <c r="C69" s="13">
        <f t="shared" si="21"/>
        <v>13973.35064720497</v>
      </c>
      <c r="D69" s="13">
        <f t="shared" si="21"/>
        <v>56496.15352835221</v>
      </c>
      <c r="E69" s="13">
        <f t="shared" si="21"/>
        <v>24972.047999999999</v>
      </c>
      <c r="F69" s="13">
        <f t="shared" si="21"/>
        <v>6038.1822599999996</v>
      </c>
      <c r="G69" s="13">
        <f t="shared" si="21"/>
        <v>27128.976999999999</v>
      </c>
      <c r="H69" s="13">
        <f t="shared" si="21"/>
        <v>10434.08482</v>
      </c>
      <c r="I69" s="13">
        <f t="shared" si="21"/>
        <v>5392.4</v>
      </c>
      <c r="J69" s="30">
        <f t="shared" si="21"/>
        <v>18497.331620489924</v>
      </c>
      <c r="K69" s="29">
        <f t="shared" si="23"/>
        <v>167774.16197604709</v>
      </c>
      <c r="L69" s="16"/>
      <c r="Q69" s="10" t="s">
        <v>14</v>
      </c>
      <c r="R69" s="13">
        <f t="shared" si="24"/>
        <v>4841.6341000000002</v>
      </c>
      <c r="S69" s="13">
        <f t="shared" si="24"/>
        <v>13973.35064720497</v>
      </c>
      <c r="T69" s="13">
        <f t="shared" si="24"/>
        <v>56496.15352835221</v>
      </c>
      <c r="U69" s="13">
        <f t="shared" si="24"/>
        <v>24972.047999999999</v>
      </c>
      <c r="V69" s="13">
        <f t="shared" si="24"/>
        <v>6038.1822599999996</v>
      </c>
      <c r="W69" s="13">
        <f t="shared" si="25"/>
        <v>27128.976999999999</v>
      </c>
      <c r="X69" s="13">
        <f t="shared" si="24"/>
        <v>10434.08482</v>
      </c>
      <c r="Y69" s="13">
        <f t="shared" si="24"/>
        <v>5392.4</v>
      </c>
      <c r="Z69" s="30">
        <f t="shared" si="24"/>
        <v>18497.331620489924</v>
      </c>
      <c r="AA69" s="29">
        <f t="shared" si="26"/>
        <v>167774.16197604709</v>
      </c>
      <c r="AB69" s="16"/>
    </row>
    <row r="70" spans="1:31" x14ac:dyDescent="0.3">
      <c r="A70" s="10" t="s">
        <v>15</v>
      </c>
      <c r="B70" s="13">
        <f t="shared" si="21"/>
        <v>4973.5148800000006</v>
      </c>
      <c r="C70" s="13">
        <f t="shared" si="21"/>
        <v>14282.736000000001</v>
      </c>
      <c r="D70" s="13">
        <f t="shared" si="21"/>
        <v>56490.850010000002</v>
      </c>
      <c r="E70" s="13">
        <f t="shared" si="21"/>
        <v>24972.047999999999</v>
      </c>
      <c r="F70" s="13">
        <f t="shared" si="21"/>
        <v>6038.1822599999996</v>
      </c>
      <c r="G70" s="13">
        <f>G56-G42</f>
        <v>27128.976999999999</v>
      </c>
      <c r="H70" s="13">
        <f t="shared" si="21"/>
        <v>10434.08482</v>
      </c>
      <c r="I70" s="13">
        <f t="shared" si="21"/>
        <v>5392.4</v>
      </c>
      <c r="J70" s="30">
        <f t="shared" si="21"/>
        <v>18495.161956</v>
      </c>
      <c r="K70" s="29">
        <f t="shared" si="23"/>
        <v>168207.95492599998</v>
      </c>
      <c r="L70" s="16"/>
      <c r="Q70" s="10" t="s">
        <v>15</v>
      </c>
      <c r="R70" s="13">
        <f t="shared" si="24"/>
        <v>4973.5148800000006</v>
      </c>
      <c r="S70" s="13">
        <f t="shared" si="24"/>
        <v>14282.736000000001</v>
      </c>
      <c r="T70" s="13">
        <f t="shared" si="24"/>
        <v>56490.850010000002</v>
      </c>
      <c r="U70" s="13">
        <f t="shared" si="24"/>
        <v>24972.047999999999</v>
      </c>
      <c r="V70" s="13">
        <f t="shared" si="24"/>
        <v>6038.1822599999996</v>
      </c>
      <c r="W70" s="13">
        <f t="shared" si="25"/>
        <v>27128.976999999999</v>
      </c>
      <c r="X70" s="13">
        <f t="shared" si="24"/>
        <v>10434.08482</v>
      </c>
      <c r="Y70" s="13">
        <f t="shared" si="24"/>
        <v>5392.4</v>
      </c>
      <c r="Z70" s="30">
        <f t="shared" si="24"/>
        <v>18495.161956</v>
      </c>
      <c r="AA70" s="29">
        <f t="shared" si="26"/>
        <v>168207.95492599998</v>
      </c>
      <c r="AB70" s="16"/>
    </row>
    <row r="71" spans="1:31" x14ac:dyDescent="0.3">
      <c r="A71" s="10" t="s">
        <v>16</v>
      </c>
      <c r="B71" s="13">
        <f t="shared" si="21"/>
        <v>4649.5782099999997</v>
      </c>
      <c r="C71" s="13">
        <f t="shared" si="21"/>
        <v>12857.789124223604</v>
      </c>
      <c r="D71" s="13">
        <f t="shared" si="21"/>
        <v>47868.920224817244</v>
      </c>
      <c r="E71" s="13">
        <f t="shared" si="21"/>
        <v>23577.359628210354</v>
      </c>
      <c r="F71" s="13">
        <f t="shared" si="21"/>
        <v>5350.8955131962039</v>
      </c>
      <c r="G71" s="13">
        <f t="shared" si="21"/>
        <v>22730.221374908288</v>
      </c>
      <c r="H71" s="13">
        <f t="shared" si="21"/>
        <v>9323.6920647549505</v>
      </c>
      <c r="I71" s="13">
        <f t="shared" si="21"/>
        <v>4734.7902439024392</v>
      </c>
      <c r="J71" s="30">
        <f t="shared" si="21"/>
        <v>15944.033988223518</v>
      </c>
      <c r="K71" s="29">
        <f t="shared" si="23"/>
        <v>147037.28037223662</v>
      </c>
      <c r="L71" s="16"/>
      <c r="Q71" s="10" t="s">
        <v>16</v>
      </c>
      <c r="R71" s="13">
        <f t="shared" si="24"/>
        <v>4649.5782099999997</v>
      </c>
      <c r="S71" s="13">
        <f t="shared" si="24"/>
        <v>12857.789124223604</v>
      </c>
      <c r="T71" s="13">
        <f t="shared" si="24"/>
        <v>47868.920224817244</v>
      </c>
      <c r="U71" s="13">
        <f t="shared" si="24"/>
        <v>23577.359628210354</v>
      </c>
      <c r="V71" s="13">
        <f>V57-V43</f>
        <v>5350.8955131962039</v>
      </c>
      <c r="W71" s="13">
        <f t="shared" si="25"/>
        <v>22730.221374908288</v>
      </c>
      <c r="X71" s="13">
        <f t="shared" si="24"/>
        <v>9323.6920647549505</v>
      </c>
      <c r="Y71" s="13">
        <f t="shared" si="24"/>
        <v>4734.7902439024392</v>
      </c>
      <c r="Z71" s="30">
        <f t="shared" si="24"/>
        <v>15944.033988223518</v>
      </c>
      <c r="AA71" s="29">
        <f>SUM($R71:$Z71)</f>
        <v>147037.28037223662</v>
      </c>
      <c r="AB71" s="16"/>
    </row>
    <row r="72" spans="1:31" x14ac:dyDescent="0.3">
      <c r="A72" s="10" t="s">
        <v>17</v>
      </c>
      <c r="B72" s="13">
        <f t="shared" si="21"/>
        <v>4756.409643662455</v>
      </c>
      <c r="C72" s="13">
        <f t="shared" si="21"/>
        <v>11713.441084584512</v>
      </c>
      <c r="D72" s="13">
        <f t="shared" si="21"/>
        <v>39838.86308774077</v>
      </c>
      <c r="E72" s="13">
        <f t="shared" si="21"/>
        <v>19932.845488789237</v>
      </c>
      <c r="F72" s="13">
        <f t="shared" si="21"/>
        <v>4522.4695237451979</v>
      </c>
      <c r="G72" s="13">
        <f t="shared" si="21"/>
        <v>18809.158668378575</v>
      </c>
      <c r="H72" s="13">
        <f t="shared" si="21"/>
        <v>7806.3883408937745</v>
      </c>
      <c r="I72" s="13">
        <f t="shared" si="21"/>
        <v>3901.8178861788615</v>
      </c>
      <c r="J72" s="30">
        <f t="shared" si="21"/>
        <v>13588.654183718558</v>
      </c>
      <c r="K72" s="29">
        <f t="shared" si="23"/>
        <v>124870.04790769194</v>
      </c>
      <c r="L72" s="16"/>
      <c r="Q72" s="10" t="s">
        <v>17</v>
      </c>
      <c r="R72" s="13">
        <f t="shared" si="24"/>
        <v>4756.409643662455</v>
      </c>
      <c r="S72" s="13">
        <f t="shared" si="24"/>
        <v>11713.441084584512</v>
      </c>
      <c r="T72" s="13">
        <f t="shared" si="24"/>
        <v>39838.86308774077</v>
      </c>
      <c r="U72" s="13">
        <f t="shared" si="24"/>
        <v>19932.845488789237</v>
      </c>
      <c r="V72" s="13">
        <f t="shared" si="24"/>
        <v>4522.4695237451979</v>
      </c>
      <c r="W72" s="13">
        <f t="shared" si="25"/>
        <v>18809.158668378575</v>
      </c>
      <c r="X72" s="13">
        <f t="shared" si="24"/>
        <v>7806.3883408937745</v>
      </c>
      <c r="Y72" s="13">
        <f t="shared" si="24"/>
        <v>3901.8178861788615</v>
      </c>
      <c r="Z72" s="30">
        <f t="shared" si="24"/>
        <v>13588.654183718558</v>
      </c>
      <c r="AA72" s="29">
        <f t="shared" si="26"/>
        <v>124870.04790769194</v>
      </c>
      <c r="AB72" s="16"/>
    </row>
    <row r="73" spans="1:31" x14ac:dyDescent="0.3">
      <c r="A73" s="10" t="s">
        <v>18</v>
      </c>
      <c r="B73" s="13">
        <f t="shared" si="21"/>
        <v>5453.6232333825119</v>
      </c>
      <c r="C73" s="13">
        <f t="shared" si="21"/>
        <v>12961.429799910809</v>
      </c>
      <c r="D73" s="13">
        <f t="shared" si="21"/>
        <v>42851.367582161329</v>
      </c>
      <c r="E73" s="13">
        <f t="shared" si="21"/>
        <v>19698.700725642069</v>
      </c>
      <c r="F73" s="13">
        <f t="shared" si="21"/>
        <v>4952.0237404975715</v>
      </c>
      <c r="G73" s="13">
        <f t="shared" si="21"/>
        <v>19256.995779530447</v>
      </c>
      <c r="H73" s="13">
        <f t="shared" si="21"/>
        <v>8442.3893742611617</v>
      </c>
      <c r="I73" s="13">
        <f t="shared" si="21"/>
        <v>4000.459349593496</v>
      </c>
      <c r="J73" s="30">
        <f t="shared" si="21"/>
        <v>13877.323387900697</v>
      </c>
      <c r="K73" s="29">
        <f t="shared" si="23"/>
        <v>131494.31297288008</v>
      </c>
      <c r="L73" s="16"/>
      <c r="Q73" s="10" t="s">
        <v>18</v>
      </c>
      <c r="R73" s="13">
        <f t="shared" si="24"/>
        <v>5453.6232333825119</v>
      </c>
      <c r="S73" s="13">
        <f t="shared" si="24"/>
        <v>12961.429799910809</v>
      </c>
      <c r="T73" s="13">
        <f t="shared" si="24"/>
        <v>42851.367582161329</v>
      </c>
      <c r="U73" s="13">
        <f>U59-U45</f>
        <v>19698.700725642069</v>
      </c>
      <c r="V73" s="13">
        <f t="shared" si="24"/>
        <v>4952.0237404975715</v>
      </c>
      <c r="W73" s="13">
        <f t="shared" si="24"/>
        <v>19256.995779530447</v>
      </c>
      <c r="X73" s="13">
        <f t="shared" si="24"/>
        <v>8442.3893742611617</v>
      </c>
      <c r="Y73" s="13">
        <f t="shared" si="24"/>
        <v>4000.459349593496</v>
      </c>
      <c r="Z73" s="30">
        <f t="shared" si="24"/>
        <v>13877.323387900697</v>
      </c>
      <c r="AA73" s="29">
        <f t="shared" si="26"/>
        <v>131494.31297288008</v>
      </c>
      <c r="AB73" s="16"/>
    </row>
    <row r="74" spans="1:31" x14ac:dyDescent="0.3">
      <c r="A74" s="10" t="s">
        <v>19</v>
      </c>
      <c r="B74" s="13">
        <f t="shared" si="21"/>
        <v>5778.0989519886325</v>
      </c>
      <c r="C74" s="13">
        <f t="shared" si="21"/>
        <v>14374.774226847036</v>
      </c>
      <c r="D74" s="13">
        <f t="shared" si="21"/>
        <v>46932.000672716364</v>
      </c>
      <c r="E74" s="13">
        <f t="shared" si="21"/>
        <v>21459.876552792499</v>
      </c>
      <c r="F74" s="13">
        <f t="shared" si="21"/>
        <v>5590.2185768153822</v>
      </c>
      <c r="G74" s="13">
        <f t="shared" si="21"/>
        <v>23148.202678650036</v>
      </c>
      <c r="H74" s="13">
        <f t="shared" si="21"/>
        <v>10253.426887469484</v>
      </c>
      <c r="I74" s="13">
        <f t="shared" si="21"/>
        <v>4964.953658536585</v>
      </c>
      <c r="J74" s="30">
        <f t="shared" si="21"/>
        <v>17457.419935189759</v>
      </c>
      <c r="K74" s="29">
        <f t="shared" si="23"/>
        <v>149958.97214100577</v>
      </c>
      <c r="L74" s="16"/>
      <c r="Q74" s="10" t="s">
        <v>19</v>
      </c>
      <c r="R74" s="13">
        <f t="shared" si="24"/>
        <v>5778.0989519886325</v>
      </c>
      <c r="S74" s="13">
        <f t="shared" si="24"/>
        <v>14374.774226847036</v>
      </c>
      <c r="T74" s="13">
        <f t="shared" si="24"/>
        <v>46932.000672716364</v>
      </c>
      <c r="U74" s="13">
        <f t="shared" si="24"/>
        <v>21459.876552792499</v>
      </c>
      <c r="V74" s="13">
        <f t="shared" si="24"/>
        <v>5590.2185768153822</v>
      </c>
      <c r="W74" s="13">
        <f t="shared" si="24"/>
        <v>23148.202678650036</v>
      </c>
      <c r="X74" s="13">
        <f t="shared" si="24"/>
        <v>10253.426887469484</v>
      </c>
      <c r="Y74" s="13">
        <f t="shared" si="24"/>
        <v>4964.953658536585</v>
      </c>
      <c r="Z74" s="30">
        <f t="shared" si="24"/>
        <v>17457.419935189759</v>
      </c>
      <c r="AA74" s="29">
        <f t="shared" si="26"/>
        <v>149958.97214100577</v>
      </c>
      <c r="AB74" s="16"/>
    </row>
    <row r="75" spans="1:31" x14ac:dyDescent="0.3">
      <c r="A75" s="10" t="s">
        <v>20</v>
      </c>
      <c r="B75" s="13">
        <f t="shared" si="21"/>
        <v>5971.6289800000004</v>
      </c>
      <c r="C75" s="13">
        <f t="shared" si="21"/>
        <v>15031.728000000001</v>
      </c>
      <c r="D75" s="13">
        <f t="shared" si="21"/>
        <v>50600.232176203797</v>
      </c>
      <c r="E75" s="13">
        <f t="shared" si="21"/>
        <v>23261.773208316346</v>
      </c>
      <c r="F75" s="13">
        <f t="shared" si="21"/>
        <v>6001.3633271355111</v>
      </c>
      <c r="G75" s="13">
        <f t="shared" si="21"/>
        <v>24193.155938004398</v>
      </c>
      <c r="H75" s="13">
        <f t="shared" si="21"/>
        <v>10364.17232788219</v>
      </c>
      <c r="I75" s="13">
        <f t="shared" si="21"/>
        <v>4964.953658536585</v>
      </c>
      <c r="J75" s="30">
        <f t="shared" si="21"/>
        <v>17672.531504435789</v>
      </c>
      <c r="K75" s="29">
        <f t="shared" si="23"/>
        <v>158061.53912051462</v>
      </c>
      <c r="L75" s="16"/>
      <c r="Q75" s="10" t="s">
        <v>20</v>
      </c>
      <c r="R75" s="13">
        <f t="shared" si="24"/>
        <v>5971.6289800000004</v>
      </c>
      <c r="S75" s="13">
        <f t="shared" si="24"/>
        <v>15031.728000000001</v>
      </c>
      <c r="T75" s="13">
        <f t="shared" si="24"/>
        <v>50600.232176203797</v>
      </c>
      <c r="U75" s="13">
        <f t="shared" si="24"/>
        <v>23261.773208316346</v>
      </c>
      <c r="V75" s="13">
        <f t="shared" si="24"/>
        <v>6001.3633271355111</v>
      </c>
      <c r="W75" s="13">
        <f t="shared" si="24"/>
        <v>24193.155938004398</v>
      </c>
      <c r="X75" s="13">
        <f t="shared" si="24"/>
        <v>10364.17232788219</v>
      </c>
      <c r="Y75" s="13">
        <f t="shared" si="24"/>
        <v>4964.953658536585</v>
      </c>
      <c r="Z75" s="30">
        <f t="shared" si="24"/>
        <v>17672.531504435789</v>
      </c>
      <c r="AA75" s="29">
        <f t="shared" si="26"/>
        <v>158061.53912051462</v>
      </c>
      <c r="AB75" s="16"/>
    </row>
    <row r="76" spans="1:31" x14ac:dyDescent="0.3">
      <c r="A76" s="10" t="s">
        <v>21</v>
      </c>
      <c r="B76" s="13">
        <f t="shared" si="21"/>
        <v>5923.7278909772858</v>
      </c>
      <c r="C76" s="13">
        <f t="shared" si="21"/>
        <v>14865.255020068382</v>
      </c>
      <c r="D76" s="13">
        <f t="shared" si="21"/>
        <v>50600.232176203797</v>
      </c>
      <c r="E76" s="13">
        <f t="shared" si="21"/>
        <v>23261.773208316346</v>
      </c>
      <c r="F76" s="13">
        <f t="shared" si="21"/>
        <v>6001.3633271355111</v>
      </c>
      <c r="G76" s="13">
        <f t="shared" si="21"/>
        <v>24193.155938004398</v>
      </c>
      <c r="H76" s="13">
        <f t="shared" si="21"/>
        <v>10364.17232788219</v>
      </c>
      <c r="I76" s="13">
        <f t="shared" si="21"/>
        <v>4964.953658536585</v>
      </c>
      <c r="J76" s="30">
        <f t="shared" si="21"/>
        <v>17668.150236443722</v>
      </c>
      <c r="K76" s="29">
        <f t="shared" si="23"/>
        <v>157842.78378356821</v>
      </c>
      <c r="L76" s="16"/>
      <c r="Q76" s="10" t="s">
        <v>21</v>
      </c>
      <c r="R76" s="13">
        <f t="shared" si="24"/>
        <v>5923.7278909772858</v>
      </c>
      <c r="S76" s="13">
        <f t="shared" si="24"/>
        <v>14865.255020068382</v>
      </c>
      <c r="T76" s="13">
        <f t="shared" si="24"/>
        <v>50600.232176203797</v>
      </c>
      <c r="U76" s="13">
        <f t="shared" si="24"/>
        <v>23261.773208316346</v>
      </c>
      <c r="V76" s="13">
        <f t="shared" si="24"/>
        <v>6001.3633271355111</v>
      </c>
      <c r="W76" s="13">
        <f t="shared" si="24"/>
        <v>24193.155938004398</v>
      </c>
      <c r="X76" s="13">
        <f t="shared" si="24"/>
        <v>10364.17232788219</v>
      </c>
      <c r="Y76" s="13">
        <f t="shared" si="24"/>
        <v>4964.953658536585</v>
      </c>
      <c r="Z76" s="30">
        <f t="shared" si="24"/>
        <v>17668.150236443722</v>
      </c>
      <c r="AA76" s="29">
        <f t="shared" si="26"/>
        <v>157842.78378356821</v>
      </c>
      <c r="AB76" s="16"/>
    </row>
    <row r="77" spans="1:31" x14ac:dyDescent="0.3">
      <c r="A77" s="10" t="s">
        <v>22</v>
      </c>
      <c r="B77" s="13">
        <f t="shared" si="21"/>
        <v>5454.706423837798</v>
      </c>
      <c r="C77" s="13">
        <f t="shared" si="21"/>
        <v>13818.374602646056</v>
      </c>
      <c r="D77" s="13">
        <f t="shared" si="21"/>
        <v>46286.138207784614</v>
      </c>
      <c r="E77" s="13">
        <f t="shared" si="21"/>
        <v>21195.191168365269</v>
      </c>
      <c r="F77" s="13">
        <f t="shared" si="21"/>
        <v>5467.4888006004185</v>
      </c>
      <c r="G77" s="13">
        <f t="shared" si="21"/>
        <v>21187.671325385178</v>
      </c>
      <c r="H77" s="13">
        <f t="shared" si="21"/>
        <v>9109.5977229506989</v>
      </c>
      <c r="I77" s="13">
        <f t="shared" si="21"/>
        <v>4351.1845528455278</v>
      </c>
      <c r="J77" s="30">
        <f t="shared" si="21"/>
        <v>14952.870635625786</v>
      </c>
      <c r="K77" s="29">
        <f t="shared" si="23"/>
        <v>141823.22344004136</v>
      </c>
      <c r="L77" s="16"/>
      <c r="Q77" s="10" t="s">
        <v>22</v>
      </c>
      <c r="R77" s="13">
        <f t="shared" si="24"/>
        <v>5454.706423837798</v>
      </c>
      <c r="S77" s="13">
        <f t="shared" si="24"/>
        <v>13818.374602646056</v>
      </c>
      <c r="T77" s="13">
        <f t="shared" si="24"/>
        <v>46286.138207784614</v>
      </c>
      <c r="U77" s="13">
        <f t="shared" si="24"/>
        <v>21195.191168365269</v>
      </c>
      <c r="V77" s="13">
        <f t="shared" si="24"/>
        <v>5467.4888006004185</v>
      </c>
      <c r="W77" s="13">
        <f t="shared" si="24"/>
        <v>21187.671325385178</v>
      </c>
      <c r="X77" s="13">
        <f t="shared" si="24"/>
        <v>9109.5977229506989</v>
      </c>
      <c r="Y77" s="13">
        <f t="shared" si="24"/>
        <v>4351.1845528455278</v>
      </c>
      <c r="Z77" s="30">
        <f t="shared" si="24"/>
        <v>14952.870635625786</v>
      </c>
      <c r="AA77" s="29">
        <f>SUM($R77:$Z77)</f>
        <v>141823.22344004136</v>
      </c>
      <c r="AB77" s="16"/>
    </row>
    <row r="78" spans="1:31" x14ac:dyDescent="0.3">
      <c r="K78" s="70"/>
      <c r="AA78" s="70"/>
    </row>
    <row r="79" spans="1:31" x14ac:dyDescent="0.3">
      <c r="A79" s="23" t="s">
        <v>49</v>
      </c>
      <c r="B79" s="69">
        <f>$B$17-MIN($K$38:$K$49)</f>
        <v>170487.53422979303</v>
      </c>
      <c r="C79" s="24"/>
      <c r="D79" s="24"/>
      <c r="E79" s="24"/>
      <c r="F79" s="24"/>
      <c r="G79" s="24"/>
      <c r="H79" s="24"/>
      <c r="I79" s="24"/>
      <c r="J79" s="24"/>
      <c r="L79" s="16"/>
      <c r="M79" s="16"/>
      <c r="O79" s="20"/>
      <c r="Q79" s="23" t="s">
        <v>49</v>
      </c>
      <c r="R79" s="69">
        <f>$B$17-MIN($AA$38:$AA$49)</f>
        <v>170487.53422979303</v>
      </c>
      <c r="S79" s="24"/>
      <c r="T79" s="24"/>
      <c r="U79" s="24"/>
      <c r="V79" s="24"/>
      <c r="W79" s="24"/>
      <c r="X79" s="24"/>
      <c r="Y79" s="24"/>
      <c r="Z79" s="24"/>
      <c r="AB79" s="16"/>
      <c r="AC79" s="16"/>
      <c r="AE79" s="20"/>
    </row>
    <row r="81" spans="1:31" x14ac:dyDescent="0.3">
      <c r="A81" s="1" t="s">
        <v>56</v>
      </c>
      <c r="B81" s="27" t="s">
        <v>37</v>
      </c>
      <c r="Q81" s="1" t="s">
        <v>56</v>
      </c>
      <c r="R81" s="27" t="s">
        <v>37</v>
      </c>
    </row>
    <row r="82" spans="1:31" x14ac:dyDescent="0.3">
      <c r="A82" s="10" t="s">
        <v>11</v>
      </c>
      <c r="B82" s="26">
        <f>$B$79-K66</f>
        <v>48078.616666149625</v>
      </c>
      <c r="L82" s="16"/>
      <c r="M82" s="16"/>
      <c r="O82" s="20"/>
      <c r="Q82" s="10" t="s">
        <v>11</v>
      </c>
      <c r="R82" s="26">
        <f t="shared" ref="R82:R88" si="27">$R$79-AA66</f>
        <v>48078.616666149625</v>
      </c>
      <c r="AB82" s="16"/>
      <c r="AC82" s="16"/>
      <c r="AE82" s="20"/>
    </row>
    <row r="83" spans="1:31" x14ac:dyDescent="0.3">
      <c r="A83" s="10" t="s">
        <v>12</v>
      </c>
      <c r="B83" s="13">
        <f t="shared" ref="B83:B93" si="28">$B$79-K67</f>
        <v>50585.170418299444</v>
      </c>
      <c r="L83" s="16"/>
      <c r="M83" s="16"/>
      <c r="O83" s="20"/>
      <c r="Q83" s="10" t="s">
        <v>12</v>
      </c>
      <c r="R83" s="26">
        <f t="shared" si="27"/>
        <v>50585.170418299444</v>
      </c>
      <c r="AB83" s="16"/>
      <c r="AC83" s="16"/>
      <c r="AE83" s="20"/>
    </row>
    <row r="84" spans="1:31" x14ac:dyDescent="0.3">
      <c r="A84" s="10" t="s">
        <v>13</v>
      </c>
      <c r="B84" s="13">
        <f t="shared" si="28"/>
        <v>37944.996524006187</v>
      </c>
      <c r="L84" s="16"/>
      <c r="M84" s="16"/>
      <c r="O84" s="20"/>
      <c r="Q84" s="10" t="s">
        <v>13</v>
      </c>
      <c r="R84" s="26">
        <f t="shared" si="27"/>
        <v>37944.996524006187</v>
      </c>
      <c r="AB84" s="16"/>
      <c r="AC84" s="16"/>
      <c r="AE84" s="20"/>
    </row>
    <row r="85" spans="1:31" x14ac:dyDescent="0.3">
      <c r="A85" s="10" t="s">
        <v>14</v>
      </c>
      <c r="B85" s="13">
        <f>$B$79-K69</f>
        <v>2713.3722537459398</v>
      </c>
      <c r="L85" s="16"/>
      <c r="M85" s="16"/>
      <c r="O85" s="20"/>
      <c r="Q85" s="10" t="s">
        <v>14</v>
      </c>
      <c r="R85" s="26">
        <f t="shared" si="27"/>
        <v>2713.3722537459398</v>
      </c>
      <c r="AB85" s="16"/>
      <c r="AC85" s="16"/>
      <c r="AE85" s="20"/>
    </row>
    <row r="86" spans="1:31" x14ac:dyDescent="0.3">
      <c r="A86" s="10" t="s">
        <v>15</v>
      </c>
      <c r="B86" s="13">
        <f t="shared" si="28"/>
        <v>2279.5793037930562</v>
      </c>
      <c r="L86" s="16"/>
      <c r="M86" s="16"/>
      <c r="O86" s="20"/>
      <c r="Q86" s="10" t="s">
        <v>15</v>
      </c>
      <c r="R86" s="26">
        <f t="shared" si="27"/>
        <v>2279.5793037930562</v>
      </c>
      <c r="AB86" s="16"/>
      <c r="AC86" s="16"/>
      <c r="AE86" s="20"/>
    </row>
    <row r="87" spans="1:31" x14ac:dyDescent="0.3">
      <c r="A87" s="10" t="s">
        <v>16</v>
      </c>
      <c r="B87" s="13">
        <f t="shared" si="28"/>
        <v>23450.25385755641</v>
      </c>
      <c r="L87" s="16"/>
      <c r="M87" s="16"/>
      <c r="O87" s="20"/>
      <c r="Q87" s="10" t="s">
        <v>16</v>
      </c>
      <c r="R87" s="26">
        <f t="shared" si="27"/>
        <v>23450.25385755641</v>
      </c>
      <c r="AB87" s="16"/>
      <c r="AC87" s="16"/>
      <c r="AE87" s="20"/>
    </row>
    <row r="88" spans="1:31" x14ac:dyDescent="0.3">
      <c r="A88" s="10" t="s">
        <v>17</v>
      </c>
      <c r="B88" s="13">
        <f t="shared" si="28"/>
        <v>45617.486322101089</v>
      </c>
      <c r="L88" s="16"/>
      <c r="M88" s="16"/>
      <c r="O88" s="20"/>
      <c r="Q88" s="10" t="s">
        <v>17</v>
      </c>
      <c r="R88" s="26">
        <f t="shared" si="27"/>
        <v>45617.486322101089</v>
      </c>
      <c r="AB88" s="16"/>
      <c r="AC88" s="16"/>
      <c r="AE88" s="20"/>
    </row>
    <row r="89" spans="1:31" x14ac:dyDescent="0.3">
      <c r="A89" s="10" t="s">
        <v>18</v>
      </c>
      <c r="B89" s="13">
        <f t="shared" si="28"/>
        <v>38993.221256912948</v>
      </c>
      <c r="L89" s="16"/>
      <c r="M89" s="16"/>
      <c r="O89" s="20"/>
      <c r="Q89" s="10" t="s">
        <v>18</v>
      </c>
      <c r="R89" s="26">
        <f t="shared" ref="R89:R92" si="29">$R$79-AA73</f>
        <v>38993.221256912948</v>
      </c>
      <c r="AB89" s="16"/>
      <c r="AC89" s="16"/>
      <c r="AE89" s="20"/>
    </row>
    <row r="90" spans="1:31" x14ac:dyDescent="0.3">
      <c r="A90" s="10" t="s">
        <v>19</v>
      </c>
      <c r="B90" s="13">
        <f t="shared" si="28"/>
        <v>20528.562088787265</v>
      </c>
      <c r="L90" s="16"/>
      <c r="M90" s="16"/>
      <c r="O90" s="20"/>
      <c r="Q90" s="10" t="s">
        <v>19</v>
      </c>
      <c r="R90" s="26">
        <f t="shared" si="29"/>
        <v>20528.562088787265</v>
      </c>
      <c r="AB90" s="16"/>
      <c r="AC90" s="16"/>
      <c r="AE90" s="20"/>
    </row>
    <row r="91" spans="1:31" x14ac:dyDescent="0.3">
      <c r="A91" s="10" t="s">
        <v>20</v>
      </c>
      <c r="B91" s="13">
        <f t="shared" si="28"/>
        <v>12425.995109278418</v>
      </c>
      <c r="L91" s="16"/>
      <c r="M91" s="16"/>
      <c r="O91" s="20"/>
      <c r="Q91" s="10" t="s">
        <v>20</v>
      </c>
      <c r="R91" s="26">
        <f>$R$79-AA75</f>
        <v>12425.995109278418</v>
      </c>
      <c r="AB91" s="16"/>
      <c r="AC91" s="16"/>
      <c r="AE91" s="20"/>
    </row>
    <row r="92" spans="1:31" x14ac:dyDescent="0.3">
      <c r="A92" s="10" t="s">
        <v>21</v>
      </c>
      <c r="B92" s="13">
        <f t="shared" si="28"/>
        <v>12644.750446224818</v>
      </c>
      <c r="L92" s="16"/>
      <c r="M92" s="16"/>
      <c r="O92" s="20"/>
      <c r="Q92" s="10" t="s">
        <v>21</v>
      </c>
      <c r="R92" s="26">
        <f t="shared" si="29"/>
        <v>12644.750446224818</v>
      </c>
      <c r="AB92" s="16"/>
      <c r="AC92" s="16"/>
      <c r="AE92" s="20"/>
    </row>
    <row r="93" spans="1:31" x14ac:dyDescent="0.3">
      <c r="A93" s="10" t="s">
        <v>22</v>
      </c>
      <c r="B93" s="13">
        <f t="shared" si="28"/>
        <v>28664.310789751675</v>
      </c>
      <c r="L93" s="16"/>
      <c r="M93" s="16"/>
      <c r="O93" s="20"/>
      <c r="Q93" s="10" t="s">
        <v>22</v>
      </c>
      <c r="R93" s="26">
        <f>$R$79-AA77</f>
        <v>28664.310789751675</v>
      </c>
      <c r="AB93" s="16"/>
      <c r="AC93" s="16"/>
      <c r="AE93" s="20"/>
    </row>
    <row r="94" spans="1:31" x14ac:dyDescent="0.3">
      <c r="A94" s="15" t="s">
        <v>38</v>
      </c>
      <c r="B94" s="18">
        <f>SUM($B$82:$B$93)/$B$79</f>
        <v>1.9000000000000006</v>
      </c>
      <c r="Q94" s="15" t="s">
        <v>38</v>
      </c>
      <c r="R94" s="18">
        <f>SUM($R$82:$R$93)/$R$79</f>
        <v>1.9000000000000006</v>
      </c>
    </row>
    <row r="96" spans="1:31" x14ac:dyDescent="0.3">
      <c r="A96" s="1" t="s">
        <v>57</v>
      </c>
      <c r="B96" s="51">
        <f>(SUM($B$82:$B$93)-$D$97*$B$79)/(12-$D$97)</f>
        <v>1.1526269487815329E-11</v>
      </c>
      <c r="D96" s="1" t="s">
        <v>40</v>
      </c>
      <c r="Q96" s="1" t="s">
        <v>57</v>
      </c>
      <c r="R96" s="51">
        <f>(SUM($R$82:$R$93)-$T$97*$R$79)/(12-$T$97)</f>
        <v>1.1526269487815329E-11</v>
      </c>
      <c r="T96" s="1" t="s">
        <v>40</v>
      </c>
    </row>
    <row r="97" spans="1:22" x14ac:dyDescent="0.3">
      <c r="A97" s="1" t="s">
        <v>39</v>
      </c>
      <c r="D97" s="36">
        <f>'計算用(太陽光)'!D97</f>
        <v>1.9</v>
      </c>
      <c r="Q97" s="1" t="s">
        <v>39</v>
      </c>
      <c r="T97" s="17">
        <f>D97</f>
        <v>1.9</v>
      </c>
    </row>
    <row r="98" spans="1:22" ht="15.6" thickBot="1" x14ac:dyDescent="0.35"/>
    <row r="99" spans="1:22" ht="15.6" thickBot="1" x14ac:dyDescent="0.35">
      <c r="A99" s="1" t="s">
        <v>58</v>
      </c>
      <c r="B99" s="68">
        <f>(MIN($K$38:$K$49)+$B$96)*1000</f>
        <v>1.1526269487815328E-8</v>
      </c>
      <c r="Q99" s="1" t="s">
        <v>58</v>
      </c>
      <c r="R99" s="68">
        <f>(MIN($AA$38:$AA$49)+$R$96)*1000</f>
        <v>1.1526269487815328E-8</v>
      </c>
      <c r="T99" s="71"/>
      <c r="V99" s="16"/>
    </row>
    <row r="100" spans="1:22" ht="15.6" thickBot="1" x14ac:dyDescent="0.35"/>
    <row r="101" spans="1:22" ht="15.6" thickBot="1" x14ac:dyDescent="0.35">
      <c r="A101" s="1" t="s">
        <v>59</v>
      </c>
      <c r="B101" s="31" t="e">
        <f>B99/'入力(水力)'!E15</f>
        <v>#DIV/0!</v>
      </c>
      <c r="Q101" s="1" t="s">
        <v>59</v>
      </c>
      <c r="R101" s="31" t="e">
        <f>R99/'入力(水力)'!U15</f>
        <v>#DIV/0!</v>
      </c>
      <c r="S101" s="1" t="s">
        <v>95</v>
      </c>
    </row>
  </sheetData>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101"/>
  <sheetViews>
    <sheetView topLeftCell="A13" workbookViewId="0">
      <selection activeCell="E15" sqref="E15:P15"/>
    </sheetView>
  </sheetViews>
  <sheetFormatPr defaultColWidth="9" defaultRowHeight="15" x14ac:dyDescent="0.3"/>
  <cols>
    <col min="1" max="1" width="29.109375" style="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28" width="10.88671875" style="1" customWidth="1"/>
    <col min="29" max="29" width="9" style="1"/>
    <col min="30" max="30" width="10.88671875" style="1" customWidth="1"/>
    <col min="31" max="16384" width="9" style="1"/>
  </cols>
  <sheetData>
    <row r="1" spans="1:13" x14ac:dyDescent="0.3">
      <c r="A1" s="47"/>
      <c r="J1" s="10" t="s">
        <v>35</v>
      </c>
      <c r="L1" s="8"/>
      <c r="M1" s="9" t="s">
        <v>90</v>
      </c>
    </row>
    <row r="2" spans="1:13" x14ac:dyDescent="0.3">
      <c r="B2" s="11" t="s">
        <v>26</v>
      </c>
      <c r="C2" s="11" t="s">
        <v>27</v>
      </c>
      <c r="D2" s="11" t="s">
        <v>28</v>
      </c>
      <c r="E2" s="11" t="s">
        <v>29</v>
      </c>
      <c r="F2" s="11" t="s">
        <v>30</v>
      </c>
      <c r="G2" s="11" t="s">
        <v>31</v>
      </c>
      <c r="H2" s="11" t="s">
        <v>32</v>
      </c>
      <c r="I2" s="11" t="s">
        <v>33</v>
      </c>
      <c r="J2" s="11" t="s">
        <v>34</v>
      </c>
    </row>
    <row r="3" spans="1:13" x14ac:dyDescent="0.3">
      <c r="A3" s="1" t="s">
        <v>36</v>
      </c>
    </row>
    <row r="4" spans="1:13" x14ac:dyDescent="0.3">
      <c r="A4" s="10" t="s">
        <v>11</v>
      </c>
      <c r="B4" s="19">
        <f>'計算用(太陽光)'!B4</f>
        <v>3930.3844085696437</v>
      </c>
      <c r="C4" s="19">
        <f>'計算用(太陽光)'!C4</f>
        <v>10418.923294187602</v>
      </c>
      <c r="D4" s="19">
        <f>'計算用(太陽光)'!D4</f>
        <v>38126.898041605098</v>
      </c>
      <c r="E4" s="19">
        <f>'計算用(太陽光)'!E4</f>
        <v>18252.719119445577</v>
      </c>
      <c r="F4" s="19">
        <f>'計算用(太陽光)'!F4</f>
        <v>3901.3632411227868</v>
      </c>
      <c r="G4" s="19">
        <f>'計算用(太陽光)'!G4</f>
        <v>18229.137931034482</v>
      </c>
      <c r="H4" s="19">
        <f>'計算用(太陽光)'!H4</f>
        <v>7487.5676982685782</v>
      </c>
      <c r="I4" s="19">
        <f>'計算用(太陽光)'!I4</f>
        <v>3412.0325203252032</v>
      </c>
      <c r="J4" s="19">
        <f>'計算用(太陽光)'!J4</f>
        <v>10213.677784849731</v>
      </c>
    </row>
    <row r="5" spans="1:13" x14ac:dyDescent="0.3">
      <c r="A5" s="10" t="s">
        <v>12</v>
      </c>
      <c r="B5" s="19">
        <f>'計算用(太陽光)'!B5</f>
        <v>3559.7314428522482</v>
      </c>
      <c r="C5" s="19">
        <f>'計算用(太陽光)'!C5</f>
        <v>9708.7447599226998</v>
      </c>
      <c r="D5" s="19">
        <f>'計算用(太陽光)'!D5</f>
        <v>36650.463259347445</v>
      </c>
      <c r="E5" s="19">
        <f>'計算用(太陽光)'!E5</f>
        <v>18641.924174480228</v>
      </c>
      <c r="F5" s="19">
        <f>'計算用(太陽光)'!F5</f>
        <v>3563.6396085286283</v>
      </c>
      <c r="G5" s="19">
        <f>'計算用(太陽光)'!G5</f>
        <v>18467.817314746881</v>
      </c>
      <c r="H5" s="19">
        <f>'計算用(太陽光)'!H5</f>
        <v>7399.0773497509208</v>
      </c>
      <c r="I5" s="19">
        <f>'計算用(太陽光)'!I5</f>
        <v>3392.1951219512193</v>
      </c>
      <c r="J5" s="19">
        <f>'計算用(太陽光)'!J5</f>
        <v>10372.206002322029</v>
      </c>
    </row>
    <row r="6" spans="1:13" x14ac:dyDescent="0.3">
      <c r="A6" s="10" t="s">
        <v>13</v>
      </c>
      <c r="B6" s="19">
        <f>'計算用(太陽光)'!B6</f>
        <v>3549.0096620110048</v>
      </c>
      <c r="C6" s="19">
        <f>'計算用(太陽光)'!C6</f>
        <v>10448.637877211238</v>
      </c>
      <c r="D6" s="19">
        <f>'計算用(太陽光)'!D6</f>
        <v>40701.594134391329</v>
      </c>
      <c r="E6" s="19">
        <f>'計算用(太陽光)'!E6</f>
        <v>20128.887077048512</v>
      </c>
      <c r="F6" s="19">
        <f>'計算用(太陽光)'!F6</f>
        <v>4002.1762657777595</v>
      </c>
      <c r="G6" s="19">
        <f>'計算用(太陽光)'!G6</f>
        <v>20934.170946441674</v>
      </c>
      <c r="H6" s="19">
        <f>'計算用(太陽光)'!H6</f>
        <v>8121.1465541518173</v>
      </c>
      <c r="I6" s="19">
        <f>'計算用(太陽光)'!I6</f>
        <v>3868.2926829268295</v>
      </c>
      <c r="J6" s="19">
        <f>'計算用(太陽光)'!J6</f>
        <v>11795.307566897845</v>
      </c>
    </row>
    <row r="7" spans="1:13" x14ac:dyDescent="0.3">
      <c r="A7" s="10" t="s">
        <v>14</v>
      </c>
      <c r="B7" s="19">
        <f>'計算用(太陽光)'!B7</f>
        <v>4031</v>
      </c>
      <c r="C7" s="19">
        <f>'計算用(太陽光)'!C7</f>
        <v>12387.722204968944</v>
      </c>
      <c r="D7" s="19">
        <f>'計算用(太陽光)'!D7</f>
        <v>53202.894367032874</v>
      </c>
      <c r="E7" s="19">
        <f>'計算用(太陽光)'!E7</f>
        <v>24480</v>
      </c>
      <c r="F7" s="19">
        <f>'計算用(太陽光)'!F7</f>
        <v>4959.8999999999996</v>
      </c>
      <c r="G7" s="19">
        <f>'計算用(太陽光)'!G7</f>
        <v>27110</v>
      </c>
      <c r="H7" s="19">
        <f>'計算用(太陽光)'!H7</f>
        <v>10331.799999999999</v>
      </c>
      <c r="I7" s="19">
        <f>'計算用(太陽光)'!I7</f>
        <v>4880</v>
      </c>
      <c r="J7" s="19">
        <f>'計算用(太陽光)'!J7</f>
        <v>15107.262022615098</v>
      </c>
    </row>
    <row r="8" spans="1:13" x14ac:dyDescent="0.3">
      <c r="A8" s="10" t="s">
        <v>15</v>
      </c>
      <c r="B8" s="19">
        <f>'計算用(太陽光)'!B8</f>
        <v>4140.8</v>
      </c>
      <c r="C8" s="19">
        <f>'計算用(太陽光)'!C8</f>
        <v>12662</v>
      </c>
      <c r="D8" s="19">
        <f>'計算用(太陽光)'!D8</f>
        <v>53197.9</v>
      </c>
      <c r="E8" s="19">
        <f>'計算用(太陽光)'!E8</f>
        <v>24480</v>
      </c>
      <c r="F8" s="19">
        <f>'計算用(太陽光)'!F8</f>
        <v>4959.8999999999996</v>
      </c>
      <c r="G8" s="19">
        <f>'計算用(太陽光)'!G8</f>
        <v>27110</v>
      </c>
      <c r="H8" s="19">
        <f>'計算用(太陽光)'!H8</f>
        <v>10331.799999999999</v>
      </c>
      <c r="I8" s="19">
        <f>'計算用(太陽光)'!I8</f>
        <v>4880</v>
      </c>
      <c r="J8" s="19">
        <f>'計算用(太陽光)'!J8</f>
        <v>15105.49</v>
      </c>
    </row>
    <row r="9" spans="1:13" x14ac:dyDescent="0.3">
      <c r="A9" s="10" t="s">
        <v>16</v>
      </c>
      <c r="B9" s="19">
        <f>'計算用(太陽光)'!B9</f>
        <v>3871.1</v>
      </c>
      <c r="C9" s="19">
        <f>'計算用(太陽光)'!C9</f>
        <v>11398.749223602485</v>
      </c>
      <c r="D9" s="19">
        <f>'計算用(太陽光)'!D9</f>
        <v>45078.557514659798</v>
      </c>
      <c r="E9" s="19">
        <f>'計算用(太陽光)'!E9</f>
        <v>23112.792498980838</v>
      </c>
      <c r="F9" s="19">
        <f>'計算用(太陽光)'!F9</f>
        <v>4395.3470619321533</v>
      </c>
      <c r="G9" s="19">
        <f>'計算用(太陽光)'!G9</f>
        <v>22714.321349963317</v>
      </c>
      <c r="H9" s="19">
        <f>'計算用(太陽光)'!H9</f>
        <v>9232.2923702890876</v>
      </c>
      <c r="I9" s="19">
        <f>'計算用(太陽光)'!I9</f>
        <v>4284.8780487804879</v>
      </c>
      <c r="J9" s="19">
        <f>'計算用(太陽光)'!J9</f>
        <v>13021.916030891472</v>
      </c>
    </row>
    <row r="10" spans="1:13" x14ac:dyDescent="0.3">
      <c r="A10" s="10" t="s">
        <v>17</v>
      </c>
      <c r="B10" s="19">
        <f>'計算用(太陽光)'!B10</f>
        <v>3960.0446621117767</v>
      </c>
      <c r="C10" s="19">
        <f>'計算用(太陽光)'!C10</f>
        <v>10384.256280660027</v>
      </c>
      <c r="D10" s="19">
        <f>'計算用(太陽光)'!D10</f>
        <v>37516.586390188124</v>
      </c>
      <c r="E10" s="19">
        <f>'計算用(太陽光)'!E10</f>
        <v>19540.089686098654</v>
      </c>
      <c r="F10" s="19">
        <f>'計算用(太陽光)'!F10</f>
        <v>3714.8591455110873</v>
      </c>
      <c r="G10" s="19">
        <f>'計算用(太陽光)'!G10</f>
        <v>18796.001467351431</v>
      </c>
      <c r="H10" s="19">
        <f>'計算用(太陽光)'!H10</f>
        <v>7729.8627001621689</v>
      </c>
      <c r="I10" s="19">
        <f>'計算用(太陽光)'!I10</f>
        <v>3531.0569105691056</v>
      </c>
      <c r="J10" s="19">
        <f>'計算用(太陽光)'!J10</f>
        <v>11098.214785787781</v>
      </c>
    </row>
    <row r="11" spans="1:13" x14ac:dyDescent="0.3">
      <c r="A11" s="10" t="s">
        <v>18</v>
      </c>
      <c r="B11" s="19">
        <f>'計算用(太陽光)'!B11</f>
        <v>4540.523880927909</v>
      </c>
      <c r="C11" s="19">
        <f>'計算用(太陽光)'!C11</f>
        <v>11490.629255240077</v>
      </c>
      <c r="D11" s="19">
        <f>'計算用(太陽光)'!D11</f>
        <v>40353.486752200137</v>
      </c>
      <c r="E11" s="19">
        <f>'計算用(太陽光)'!E11</f>
        <v>19310.558499796167</v>
      </c>
      <c r="F11" s="19">
        <f>'計算用(太陽光)'!F11</f>
        <v>4067.704731803492</v>
      </c>
      <c r="G11" s="19">
        <f>'計算用(太陽光)'!G11</f>
        <v>19243.52531181218</v>
      </c>
      <c r="H11" s="19">
        <f>'計算用(太陽光)'!H11</f>
        <v>8359.629046698843</v>
      </c>
      <c r="I11" s="19">
        <f>'計算用(太陽光)'!I11</f>
        <v>3620.3252032520327</v>
      </c>
      <c r="J11" s="19">
        <f>'計算用(太陽光)'!J11</f>
        <v>11333.978591882307</v>
      </c>
    </row>
    <row r="12" spans="1:13" x14ac:dyDescent="0.3">
      <c r="A12" s="10" t="s">
        <v>19</v>
      </c>
      <c r="B12" s="19">
        <f>'計算用(太陽光)'!B12</f>
        <v>4810.6726767035489</v>
      </c>
      <c r="C12" s="19">
        <f>'計算用(太陽光)'!C12</f>
        <v>12743.594172736732</v>
      </c>
      <c r="D12" s="19">
        <f>'計算用(太陽光)'!D12</f>
        <v>44196.252634632605</v>
      </c>
      <c r="E12" s="19">
        <f>'計算用(太陽光)'!E12</f>
        <v>21037.032205462699</v>
      </c>
      <c r="F12" s="19">
        <f>'計算用(太陽光)'!F12</f>
        <v>4591.9324600093496</v>
      </c>
      <c r="G12" s="19">
        <f>'計算用(太陽光)'!G12</f>
        <v>23132.010271460014</v>
      </c>
      <c r="H12" s="19">
        <f>'計算用(太陽光)'!H12</f>
        <v>10152.913048291399</v>
      </c>
      <c r="I12" s="19">
        <f>'計算用(太陽光)'!I12</f>
        <v>4493.1707317073169</v>
      </c>
      <c r="J12" s="19">
        <f>'計算用(太陽光)'!J12</f>
        <v>14257.938529230447</v>
      </c>
    </row>
    <row r="13" spans="1:13" x14ac:dyDescent="0.3">
      <c r="A13" s="10" t="s">
        <v>20</v>
      </c>
      <c r="B13" s="19">
        <f>'計算用(太陽光)'!B13</f>
        <v>4971.8</v>
      </c>
      <c r="C13" s="19">
        <f>'計算用(太陽光)'!C13</f>
        <v>13326</v>
      </c>
      <c r="D13" s="19">
        <f>'計算用(太陽光)'!D13</f>
        <v>47650.65653658894</v>
      </c>
      <c r="E13" s="19">
        <f>'計算用(太陽光)'!E13</f>
        <v>22803.424378312269</v>
      </c>
      <c r="F13" s="19">
        <f>'計算用(太陽光)'!F13</f>
        <v>4929.6560926035081</v>
      </c>
      <c r="G13" s="19">
        <f>'計算用(太陽光)'!G13</f>
        <v>24176.23257520176</v>
      </c>
      <c r="H13" s="19">
        <f>'計算用(太陽光)'!H13</f>
        <v>10262.572856601832</v>
      </c>
      <c r="I13" s="19">
        <f>'計算用(太陽光)'!I13</f>
        <v>4493.1707317073169</v>
      </c>
      <c r="J13" s="19">
        <f>'計算用(太陽光)'!J13</f>
        <v>14433.625861185716</v>
      </c>
    </row>
    <row r="14" spans="1:13" x14ac:dyDescent="0.3">
      <c r="A14" s="10" t="s">
        <v>21</v>
      </c>
      <c r="B14" s="19">
        <f>'計算用(太陽光)'!B14</f>
        <v>4931.9189834129429</v>
      </c>
      <c r="C14" s="19">
        <f>'計算用(太陽光)'!C14</f>
        <v>13178.417570982607</v>
      </c>
      <c r="D14" s="19">
        <f>'計算用(太陽光)'!D14</f>
        <v>47650.65653658894</v>
      </c>
      <c r="E14" s="19">
        <f>'計算用(太陽光)'!E14</f>
        <v>22803.424378312269</v>
      </c>
      <c r="F14" s="19">
        <f>'計算用(太陽光)'!F14</f>
        <v>4929.6560926035081</v>
      </c>
      <c r="G14" s="19">
        <f>'計算用(太陽光)'!G14</f>
        <v>24176.23257520176</v>
      </c>
      <c r="H14" s="19">
        <f>'計算用(太陽光)'!H14</f>
        <v>10262.572856601832</v>
      </c>
      <c r="I14" s="19">
        <f>'計算用(太陽光)'!I14</f>
        <v>4493.1707317073169</v>
      </c>
      <c r="J14" s="19">
        <f>'計算用(太陽光)'!J14</f>
        <v>14430.047563250344</v>
      </c>
    </row>
    <row r="15" spans="1:13" x14ac:dyDescent="0.3">
      <c r="A15" s="10" t="s">
        <v>22</v>
      </c>
      <c r="B15" s="19">
        <f>'計算用(太陽光)'!B15</f>
        <v>4541.4257129612834</v>
      </c>
      <c r="C15" s="19">
        <f>'計算用(太陽光)'!C15</f>
        <v>12250.332094544374</v>
      </c>
      <c r="D15" s="19">
        <f>'計算用(太陽光)'!D15</f>
        <v>43588.038617369442</v>
      </c>
      <c r="E15" s="19">
        <f>'計算用(太陽光)'!E15</f>
        <v>20777.562168772933</v>
      </c>
      <c r="F15" s="19">
        <f>'計算用(太陽光)'!F15</f>
        <v>4491.1194353543769</v>
      </c>
      <c r="G15" s="19">
        <f>'計算用(太陽光)'!G15</f>
        <v>21172.850330154073</v>
      </c>
      <c r="H15" s="19">
        <f>'計算用(太陽光)'!H15</f>
        <v>9020.2967847813634</v>
      </c>
      <c r="I15" s="19">
        <f>'計算用(太陽光)'!I15</f>
        <v>3937.7235772357722</v>
      </c>
      <c r="J15" s="19">
        <f>'計算用(太陽光)'!J15</f>
        <v>12212.406595578068</v>
      </c>
    </row>
    <row r="16" spans="1:13" x14ac:dyDescent="0.3">
      <c r="B16" s="2"/>
      <c r="C16" s="2"/>
      <c r="D16" s="2"/>
      <c r="E16" s="2"/>
      <c r="F16" s="2"/>
      <c r="G16" s="2"/>
      <c r="H16" s="2"/>
      <c r="I16" s="2"/>
      <c r="J16" s="2"/>
      <c r="K16" s="2"/>
    </row>
    <row r="17" spans="1:14" x14ac:dyDescent="0.3">
      <c r="A17" s="1" t="s">
        <v>43</v>
      </c>
      <c r="B17" s="34">
        <f>'計算用(太陽光)'!B17</f>
        <v>170487.53422979303</v>
      </c>
      <c r="C17" s="2"/>
      <c r="D17" s="2"/>
      <c r="E17" s="2"/>
      <c r="F17" s="2"/>
      <c r="G17" s="2"/>
      <c r="H17" s="2"/>
      <c r="I17" s="2"/>
      <c r="J17" s="2"/>
      <c r="K17" s="2"/>
    </row>
    <row r="18" spans="1:14" x14ac:dyDescent="0.3">
      <c r="B18" s="2"/>
      <c r="C18" s="2"/>
      <c r="D18" s="2"/>
      <c r="E18" s="2"/>
      <c r="F18" s="2"/>
      <c r="G18" s="2"/>
      <c r="H18" s="2"/>
      <c r="I18" s="2"/>
      <c r="J18" s="2"/>
      <c r="K18" s="2"/>
    </row>
    <row r="19" spans="1:14" x14ac:dyDescent="0.3">
      <c r="A19" s="1" t="s">
        <v>51</v>
      </c>
      <c r="B19" s="35">
        <f>'計算用(太陽光)'!B19</f>
        <v>0.19109999999999999</v>
      </c>
      <c r="C19" s="35">
        <f>'計算用(太陽光)'!C19</f>
        <v>0.11800000000000001</v>
      </c>
      <c r="D19" s="35">
        <f>'計算用(太陽光)'!D19</f>
        <v>5.1900000000000002E-2</v>
      </c>
      <c r="E19" s="35">
        <f>'計算用(太陽光)'!E19</f>
        <v>1.01E-2</v>
      </c>
      <c r="F19" s="35">
        <f>'計算用(太陽光)'!F19</f>
        <v>0.20739999999999997</v>
      </c>
      <c r="G19" s="35">
        <f>'計算用(太陽光)'!G19</f>
        <v>-9.300000000000001E-3</v>
      </c>
      <c r="H19" s="35">
        <f>'計算用(太陽光)'!H19</f>
        <v>-1E-4</v>
      </c>
      <c r="I19" s="35">
        <f>'計算用(太陽光)'!I19</f>
        <v>9.5000000000000001E-2</v>
      </c>
      <c r="J19" s="35">
        <f>'計算用(太陽光)'!J19</f>
        <v>0.21440000000000001</v>
      </c>
      <c r="K19" s="1" t="s">
        <v>70</v>
      </c>
    </row>
    <row r="21" spans="1:14" x14ac:dyDescent="0.3">
      <c r="A21" s="1" t="s">
        <v>52</v>
      </c>
      <c r="B21" s="35">
        <f>'計算用(太陽光)'!B21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4" x14ac:dyDescent="0.3">
      <c r="L22" s="12"/>
    </row>
    <row r="23" spans="1:14" x14ac:dyDescent="0.3">
      <c r="A23" s="1" t="s">
        <v>77</v>
      </c>
      <c r="B23" s="22" t="s">
        <v>44</v>
      </c>
      <c r="N23" s="1" t="s">
        <v>79</v>
      </c>
    </row>
    <row r="24" spans="1:14" x14ac:dyDescent="0.3">
      <c r="A24" s="10" t="s">
        <v>11</v>
      </c>
      <c r="B24" s="64">
        <f>'計算用(太陽光)'!B24</f>
        <v>1.1410054083079074E-2</v>
      </c>
      <c r="C24" s="64">
        <f>'計算用(太陽光)'!C24</f>
        <v>2.5363491937801241E-2</v>
      </c>
      <c r="D24" s="64">
        <f>'計算用(太陽光)'!D24</f>
        <v>1.2359438130335161E-2</v>
      </c>
      <c r="E24" s="64">
        <f>'計算用(太陽光)'!E24</f>
        <v>3.4517696201201237E-2</v>
      </c>
      <c r="F24" s="64">
        <f>'計算用(太陽光)'!F24</f>
        <v>6.70310967889058E-2</v>
      </c>
      <c r="G24" s="64">
        <f>'計算用(太陽光)'!G24</f>
        <v>3.9229946706939273E-2</v>
      </c>
      <c r="H24" s="64">
        <f>'計算用(太陽光)'!H24</f>
        <v>2.6732040858018381E-2</v>
      </c>
      <c r="I24" s="64">
        <f>'計算用(太陽光)'!I24</f>
        <v>3.8958559019383616E-2</v>
      </c>
      <c r="J24" s="64">
        <f>'計算用(太陽光)'!J24</f>
        <v>6.3574239206986615E-3</v>
      </c>
      <c r="N24" s="35">
        <f>HLOOKUP('記載例(太陽光)'!$E$13,$B$2:$J$35,23,0)</f>
        <v>2.5363491937801241E-2</v>
      </c>
    </row>
    <row r="25" spans="1:14" x14ac:dyDescent="0.3">
      <c r="A25" s="10" t="s">
        <v>12</v>
      </c>
      <c r="B25" s="64">
        <f>'計算用(太陽光)'!B25</f>
        <v>4.1597680702017657E-2</v>
      </c>
      <c r="C25" s="64">
        <f>'計算用(太陽光)'!C25</f>
        <v>0.15343028986050727</v>
      </c>
      <c r="D25" s="64">
        <f>'計算用(太陽光)'!D25</f>
        <v>0.11178108197512375</v>
      </c>
      <c r="E25" s="64">
        <f>'計算用(太陽光)'!E25</f>
        <v>0.14652594804052024</v>
      </c>
      <c r="F25" s="64">
        <f>'計算用(太陽光)'!F25</f>
        <v>0.22077284046319368</v>
      </c>
      <c r="G25" s="64">
        <f>'計算用(太陽光)'!G25</f>
        <v>0.15485801696978785</v>
      </c>
      <c r="H25" s="64">
        <f>'計算用(太陽光)'!H25</f>
        <v>0.16582584063502862</v>
      </c>
      <c r="I25" s="64">
        <f>'計算用(太陽光)'!I25</f>
        <v>0.19803929813213916</v>
      </c>
      <c r="J25" s="64">
        <f>'計算用(太陽光)'!J25</f>
        <v>6.1399907238928186E-2</v>
      </c>
      <c r="N25" s="35">
        <f>HLOOKUP('記載例(太陽光)'!$E$13,$B$2:$J$35,24,0)</f>
        <v>0.15343028986050727</v>
      </c>
    </row>
    <row r="26" spans="1:14" x14ac:dyDescent="0.3">
      <c r="A26" s="10" t="s">
        <v>13</v>
      </c>
      <c r="B26" s="64">
        <f>'計算用(太陽光)'!B26</f>
        <v>6.1036235724230586E-2</v>
      </c>
      <c r="C26" s="64">
        <f>'計算用(太陽光)'!C26</f>
        <v>0.18676344191222136</v>
      </c>
      <c r="D26" s="64">
        <f>'計算用(太陽光)'!D26</f>
        <v>0.13641301615592386</v>
      </c>
      <c r="E26" s="64">
        <f>'計算用(太陽光)'!E26</f>
        <v>0.1722906546697506</v>
      </c>
      <c r="F26" s="64">
        <f>'計算用(太陽光)'!F26</f>
        <v>0.25264412613411341</v>
      </c>
      <c r="G26" s="64">
        <f>'計算用(太陽光)'!G26</f>
        <v>0.17804978568337285</v>
      </c>
      <c r="H26" s="64">
        <f>'計算用(太陽光)'!H26</f>
        <v>0.15380771315305383</v>
      </c>
      <c r="I26" s="64">
        <f>'計算用(太陽光)'!I26</f>
        <v>0.18414036063801642</v>
      </c>
      <c r="J26" s="64">
        <f>'計算用(太陽光)'!J26</f>
        <v>8.2780898067842168E-2</v>
      </c>
      <c r="N26" s="35">
        <f>HLOOKUP('記載例(太陽光)'!$E$13,$B$2:$J$35,25,0)</f>
        <v>0.18676344191222136</v>
      </c>
    </row>
    <row r="27" spans="1:14" x14ac:dyDescent="0.3">
      <c r="A27" s="10" t="s">
        <v>14</v>
      </c>
      <c r="B27" s="64">
        <f>'計算用(太陽光)'!B27</f>
        <v>8.4589943787555869E-2</v>
      </c>
      <c r="C27" s="64">
        <f>'計算用(太陽光)'!C27</f>
        <v>0.18933658954366564</v>
      </c>
      <c r="D27" s="64">
        <f>'計算用(太陽光)'!D27</f>
        <v>0.21302090654153916</v>
      </c>
      <c r="E27" s="64">
        <f>'計算用(太陽光)'!E27</f>
        <v>0.21072139272505136</v>
      </c>
      <c r="F27" s="64">
        <f>'計算用(太陽光)'!F27</f>
        <v>0.28925737083808251</v>
      </c>
      <c r="G27" s="64">
        <f>'計算用(太陽光)'!G27</f>
        <v>0.23196084836629374</v>
      </c>
      <c r="H27" s="64">
        <f>'計算用(太陽光)'!H27</f>
        <v>0.25261943004003501</v>
      </c>
      <c r="I27" s="64">
        <f>'計算用(太陽光)'!I27</f>
        <v>0.28035035794231772</v>
      </c>
      <c r="J27" s="64">
        <f>'計算用(太陽光)'!J27</f>
        <v>0.11829609298577888</v>
      </c>
      <c r="N27" s="35">
        <f>HLOOKUP('記載例(太陽光)'!$E$13,$B$2:$J$35,26,0)</f>
        <v>0.18933658954366564</v>
      </c>
    </row>
    <row r="28" spans="1:14" x14ac:dyDescent="0.3">
      <c r="A28" s="10" t="s">
        <v>15</v>
      </c>
      <c r="B28" s="64">
        <f>'計算用(太陽光)'!B28</f>
        <v>8.3601568454698405E-2</v>
      </c>
      <c r="C28" s="64">
        <f>'計算用(太陽光)'!C28</f>
        <v>0.23701565074908462</v>
      </c>
      <c r="D28" s="64">
        <f>'計算用(太陽光)'!D28</f>
        <v>0.22615331444361333</v>
      </c>
      <c r="E28" s="64">
        <f>'計算用(太陽光)'!E28</f>
        <v>0.26668615166341897</v>
      </c>
      <c r="F28" s="64">
        <f>'計算用(太陽光)'!F28</f>
        <v>0.34232516562904836</v>
      </c>
      <c r="G28" s="64">
        <f>'計算用(太陽光)'!G28</f>
        <v>0.267383371344043</v>
      </c>
      <c r="H28" s="64">
        <f>'計算用(太陽光)'!H28</f>
        <v>0.26696085946784853</v>
      </c>
      <c r="I28" s="64">
        <f>'計算用(太陽光)'!I28</f>
        <v>0.31038754167257343</v>
      </c>
      <c r="J28" s="64">
        <f>'計算用(太陽光)'!J28</f>
        <v>0.11884773781902856</v>
      </c>
      <c r="N28" s="35">
        <f>HLOOKUP('記載例(太陽光)'!$E$13,$B$2:$J$35,27,0)</f>
        <v>0.23701565074908462</v>
      </c>
    </row>
    <row r="29" spans="1:14" x14ac:dyDescent="0.3">
      <c r="A29" s="10" t="s">
        <v>16</v>
      </c>
      <c r="B29" s="64">
        <f>'計算用(太陽光)'!B29</f>
        <v>3.3561017521449167E-2</v>
      </c>
      <c r="C29" s="64">
        <f>'計算用(太陽光)'!C29</f>
        <v>0.14790655640020961</v>
      </c>
      <c r="D29" s="64">
        <f>'計算用(太陽光)'!D29</f>
        <v>0.14228979980429377</v>
      </c>
      <c r="E29" s="64">
        <f>'計算用(太陽光)'!E29</f>
        <v>0.15763663796881011</v>
      </c>
      <c r="F29" s="64">
        <f>'計算用(太陽光)'!F29</f>
        <v>0.21646706077661604</v>
      </c>
      <c r="G29" s="64">
        <f>'計算用(太陽光)'!G29</f>
        <v>0.16779284505040298</v>
      </c>
      <c r="H29" s="64">
        <f>'計算用(太陽光)'!H29</f>
        <v>0.15066196560855982</v>
      </c>
      <c r="I29" s="64">
        <f>'計算用(太陽光)'!I29</f>
        <v>0.19637906333382651</v>
      </c>
      <c r="J29" s="64">
        <f>'計算用(太陽光)'!J29</f>
        <v>8.4458180128595656E-2</v>
      </c>
      <c r="N29" s="35">
        <f>HLOOKUP('記載例(太陽光)'!$E$13,$B$2:$J$35,28,0)</f>
        <v>0.14790655640020961</v>
      </c>
    </row>
    <row r="30" spans="1:14" x14ac:dyDescent="0.3">
      <c r="A30" s="10" t="s">
        <v>17</v>
      </c>
      <c r="B30" s="64">
        <f>'計算用(太陽光)'!B30</f>
        <v>8.5623495808769354E-3</v>
      </c>
      <c r="C30" s="64">
        <f>'計算用(太陽光)'!C30</f>
        <v>9.9110295777295257E-2</v>
      </c>
      <c r="D30" s="64">
        <f>'計算用(太陽光)'!D30</f>
        <v>6.5504478001411168E-2</v>
      </c>
      <c r="E30" s="64">
        <f>'計算用(太陽光)'!E30</f>
        <v>8.9316319327902099E-2</v>
      </c>
      <c r="F30" s="64">
        <f>'計算用(太陽光)'!F30</f>
        <v>0.13429256618589303</v>
      </c>
      <c r="G30" s="64">
        <f>'計算用(太陽光)'!G30</f>
        <v>9.9320805899401801E-2</v>
      </c>
      <c r="H30" s="64">
        <f>'計算用(太陽光)'!H30</f>
        <v>0.10125571070218491</v>
      </c>
      <c r="I30" s="64">
        <f>'計算用(太陽光)'!I30</f>
        <v>0.12829335819466328</v>
      </c>
      <c r="J30" s="64">
        <f>'計算用(太陽光)'!J30</f>
        <v>4.8061885135085206E-2</v>
      </c>
      <c r="N30" s="35">
        <f>HLOOKUP('記載例(太陽光)'!$E$13,$B$2:$J$35,29,0)</f>
        <v>9.9110295777295257E-2</v>
      </c>
    </row>
    <row r="31" spans="1:14" x14ac:dyDescent="0.3">
      <c r="A31" s="10" t="s">
        <v>18</v>
      </c>
      <c r="B31" s="64">
        <f>'計算用(太陽光)'!B31</f>
        <v>5.3477109461337853E-3</v>
      </c>
      <c r="C31" s="64">
        <f>'計算用(太陽光)'!C31</f>
        <v>1.0863278131247255E-2</v>
      </c>
      <c r="D31" s="64">
        <f>'計算用(太陽光)'!D31</f>
        <v>4.2757237435588694E-3</v>
      </c>
      <c r="E31" s="64">
        <f>'計算用(太陽光)'!E31</f>
        <v>3.5337603807317447E-3</v>
      </c>
      <c r="F31" s="64">
        <f>'計算用(太陽光)'!F31</f>
        <v>6.0547877384723465E-3</v>
      </c>
      <c r="G31" s="64">
        <f>'計算用(太陽光)'!G31</f>
        <v>3.3092740484935578E-3</v>
      </c>
      <c r="H31" s="64">
        <f>'計算用(太陽光)'!H31</f>
        <v>3.3434288815736347E-3</v>
      </c>
      <c r="I31" s="64">
        <f>'計算用(太陽光)'!I31</f>
        <v>4.4853826412236484E-3</v>
      </c>
      <c r="J31" s="64">
        <f>'計算用(太陽光)'!J31</f>
        <v>1.2905546642723584E-3</v>
      </c>
      <c r="N31" s="35">
        <f>HLOOKUP('記載例(太陽光)'!$E$13,$B$2:$J$35,30,0)</f>
        <v>1.0863278131247255E-2</v>
      </c>
    </row>
    <row r="32" spans="1:14" x14ac:dyDescent="0.3">
      <c r="A32" s="10" t="s">
        <v>19</v>
      </c>
      <c r="B32" s="64">
        <f>'計算用(太陽光)'!B32</f>
        <v>4.8425761637871561E-3</v>
      </c>
      <c r="C32" s="64">
        <f>'計算用(太陽光)'!C32</f>
        <v>1.3836428105874992E-2</v>
      </c>
      <c r="D32" s="64">
        <f>'計算用(太陽光)'!D32</f>
        <v>7.8166437338762218E-3</v>
      </c>
      <c r="E32" s="64">
        <f>'計算用(太陽光)'!E32</f>
        <v>4.1104892810227146E-2</v>
      </c>
      <c r="F32" s="64">
        <f>'計算用(太陽光)'!F32</f>
        <v>2.3693703149579682E-2</v>
      </c>
      <c r="G32" s="64">
        <f>'計算用(太陽光)'!G32</f>
        <v>3.6323469165298473E-2</v>
      </c>
      <c r="H32" s="64">
        <f>'計算用(太陽光)'!H32</f>
        <v>3.2977779258543713E-2</v>
      </c>
      <c r="I32" s="64">
        <f>'計算用(太陽光)'!I32</f>
        <v>4.6552477192978232E-2</v>
      </c>
      <c r="J32" s="64">
        <f>'計算用(太陽光)'!J32</f>
        <v>1.2552751386627018E-2</v>
      </c>
      <c r="N32" s="35">
        <f>HLOOKUP('記載例(太陽光)'!$E$13,$B$2:$J$35,31,0)</f>
        <v>1.3836428105874992E-2</v>
      </c>
    </row>
    <row r="33" spans="1:30" x14ac:dyDescent="0.3">
      <c r="A33" s="10" t="s">
        <v>20</v>
      </c>
      <c r="B33" s="64">
        <f>'計算用(太陽光)'!B33</f>
        <v>1.3464301150216764E-2</v>
      </c>
      <c r="C33" s="64">
        <f>'計算用(太陽光)'!C33</f>
        <v>4.5624884019410374E-2</v>
      </c>
      <c r="D33" s="64">
        <f>'計算用(太陽光)'!D33</f>
        <v>2.642958359536841E-2</v>
      </c>
      <c r="E33" s="64">
        <f>'計算用(太陽光)'!E33</f>
        <v>6.4848408844317126E-2</v>
      </c>
      <c r="F33" s="64">
        <f>'計算用(太陽光)'!F33</f>
        <v>2.9511780687105769E-2</v>
      </c>
      <c r="G33" s="64">
        <f>'計算用(太陽光)'!G33</f>
        <v>4.9804272675503601E-2</v>
      </c>
      <c r="H33" s="64">
        <f>'計算用(太陽光)'!H33</f>
        <v>5.3010914010782041E-2</v>
      </c>
      <c r="I33" s="64">
        <f>'計算用(太陽光)'!I33</f>
        <v>6.7611111838769847E-2</v>
      </c>
      <c r="J33" s="64">
        <f>'計算用(太陽光)'!J33</f>
        <v>3.0174323155171278E-2</v>
      </c>
      <c r="N33" s="35">
        <f>HLOOKUP('記載例(太陽光)'!$E$13,$B$2:$J$35,32,0)</f>
        <v>4.5624884019410374E-2</v>
      </c>
    </row>
    <row r="34" spans="1:30" x14ac:dyDescent="0.3">
      <c r="A34" s="10" t="s">
        <v>21</v>
      </c>
      <c r="B34" s="64">
        <f>'計算用(太陽光)'!B34</f>
        <v>1.3758213033362261E-2</v>
      </c>
      <c r="C34" s="64">
        <f>'計算用(太陽光)'!C34</f>
        <v>1.3527492034927528E-2</v>
      </c>
      <c r="D34" s="64">
        <f>'計算用(太陽光)'!D34</f>
        <v>8.691595039355066E-3</v>
      </c>
      <c r="E34" s="64">
        <f>'計算用(太陽光)'!E34</f>
        <v>2.9275210398960652E-2</v>
      </c>
      <c r="F34" s="64">
        <f>'計算用(太陽光)'!F34</f>
        <v>1.3097437423432825E-2</v>
      </c>
      <c r="G34" s="64">
        <f>'計算用(太陽光)'!G34</f>
        <v>3.1058721680556071E-2</v>
      </c>
      <c r="H34" s="64">
        <f>'計算用(太陽光)'!H34</f>
        <v>2.5426542261485746E-2</v>
      </c>
      <c r="I34" s="64">
        <f>'計算用(太陽光)'!I34</f>
        <v>3.5703401562723822E-2</v>
      </c>
      <c r="J34" s="64">
        <f>'計算用(太陽光)'!J34</f>
        <v>1.1681677540771944E-2</v>
      </c>
      <c r="N34" s="35">
        <f>HLOOKUP('記載例(太陽光)'!$E$13,$B$2:$J$35,33,0)</f>
        <v>1.3527492034927528E-2</v>
      </c>
      <c r="Q34" s="1" t="s">
        <v>94</v>
      </c>
    </row>
    <row r="35" spans="1:30" x14ac:dyDescent="0.3">
      <c r="A35" s="10" t="s">
        <v>22</v>
      </c>
      <c r="B35" s="64">
        <f>'計算用(太陽光)'!B35</f>
        <v>8.9296309508896648E-3</v>
      </c>
      <c r="C35" s="64">
        <f>'計算用(太陽光)'!C35</f>
        <v>2.1130389776738499E-2</v>
      </c>
      <c r="D35" s="64">
        <f>'計算用(太陽光)'!D35</f>
        <v>8.8580407252395448E-3</v>
      </c>
      <c r="E35" s="64">
        <f>'計算用(太陽光)'!E35</f>
        <v>2.1262734149254711E-2</v>
      </c>
      <c r="F35" s="64">
        <f>'計算用(太陽光)'!F35</f>
        <v>3.8038592138919428E-2</v>
      </c>
      <c r="G35" s="64">
        <f>'計算用(太陽光)'!G35</f>
        <v>2.5829410838475338E-2</v>
      </c>
      <c r="H35" s="64">
        <f>'計算用(太陽光)'!H35</f>
        <v>2.2257339020341774E-2</v>
      </c>
      <c r="I35" s="64">
        <f>'計算用(太陽光)'!I35</f>
        <v>3.2307805286055431E-2</v>
      </c>
      <c r="J35" s="64">
        <f>'計算用(太陽光)'!J35</f>
        <v>7.928270134240932E-3</v>
      </c>
      <c r="N35" s="35">
        <f>HLOOKUP('記載例(太陽光)'!$E$13,$B$2:$J$35,34,0)</f>
        <v>2.1130389776738499E-2</v>
      </c>
      <c r="Z35" s="10" t="s">
        <v>35</v>
      </c>
    </row>
    <row r="36" spans="1:30" x14ac:dyDescent="0.3">
      <c r="A36" s="10"/>
      <c r="B36" s="10"/>
      <c r="C36" s="10"/>
      <c r="D36" s="10"/>
      <c r="E36" s="10"/>
      <c r="F36" s="10"/>
      <c r="G36" s="10"/>
      <c r="H36" s="10"/>
      <c r="I36" s="10"/>
      <c r="J36" s="10"/>
      <c r="N36" s="1" t="s">
        <v>79</v>
      </c>
      <c r="Q36" s="10"/>
      <c r="R36" s="11" t="s">
        <v>26</v>
      </c>
      <c r="S36" s="11" t="s">
        <v>27</v>
      </c>
      <c r="T36" s="11" t="s">
        <v>28</v>
      </c>
      <c r="U36" s="11" t="s">
        <v>29</v>
      </c>
      <c r="V36" s="11" t="s">
        <v>30</v>
      </c>
      <c r="W36" s="11" t="s">
        <v>31</v>
      </c>
      <c r="X36" s="11" t="s">
        <v>32</v>
      </c>
      <c r="Y36" s="11" t="s">
        <v>33</v>
      </c>
      <c r="Z36" s="11" t="s">
        <v>34</v>
      </c>
      <c r="AD36" s="1" t="s">
        <v>79</v>
      </c>
    </row>
    <row r="37" spans="1:30" x14ac:dyDescent="0.3">
      <c r="A37" s="10"/>
      <c r="B37" s="23" t="s">
        <v>47</v>
      </c>
      <c r="C37" s="10"/>
      <c r="D37" s="10"/>
      <c r="E37" s="10"/>
      <c r="F37" s="10"/>
      <c r="G37" s="10"/>
      <c r="H37" s="10"/>
      <c r="I37" s="10"/>
      <c r="J37" s="10"/>
      <c r="K37" s="28" t="s">
        <v>37</v>
      </c>
      <c r="L37" s="28" t="s">
        <v>48</v>
      </c>
      <c r="N37" s="28" t="s">
        <v>37</v>
      </c>
      <c r="Q37" s="10"/>
      <c r="R37" s="23" t="s">
        <v>47</v>
      </c>
      <c r="S37" s="10"/>
      <c r="T37" s="10"/>
      <c r="U37" s="10"/>
      <c r="V37" s="10"/>
      <c r="W37" s="10"/>
      <c r="X37" s="10"/>
      <c r="Y37" s="10"/>
      <c r="Z37" s="10"/>
      <c r="AA37" s="28" t="s">
        <v>37</v>
      </c>
      <c r="AB37" s="28" t="s">
        <v>48</v>
      </c>
      <c r="AD37" s="28" t="s">
        <v>37</v>
      </c>
    </row>
    <row r="38" spans="1:30" x14ac:dyDescent="0.3">
      <c r="A38" s="10" t="s">
        <v>11</v>
      </c>
      <c r="B38" s="41">
        <f>IF('記載例(太陽光)'!$E$13=B$2,B24*'記載例(太陽光)'!$E$15/1000,0)</f>
        <v>0</v>
      </c>
      <c r="C38" s="41">
        <f>IF('記載例(太陽光)'!$E$13=C$2,C24*'記載例(太陽光)'!$E$15/1000,0)</f>
        <v>7.6090475813403724E-2</v>
      </c>
      <c r="D38" s="41">
        <f>IF('記載例(太陽光)'!$E$13=D$2,D24*'記載例(太陽光)'!$E$15/1000,0)</f>
        <v>0</v>
      </c>
      <c r="E38" s="41">
        <f>IF('記載例(太陽光)'!$E$13=E$2,E24*'記載例(太陽光)'!$E$15/1000,0)</f>
        <v>0</v>
      </c>
      <c r="F38" s="41">
        <f>IF('記載例(太陽光)'!$E$13=F$2,F24*'記載例(太陽光)'!$E$15/1000,0)</f>
        <v>0</v>
      </c>
      <c r="G38" s="41">
        <f>IF('記載例(太陽光)'!$E$13=G$2,G24*'記載例(太陽光)'!$E$15/1000,0)</f>
        <v>0</v>
      </c>
      <c r="H38" s="41">
        <f>IF('記載例(太陽光)'!$E$13=H$2,H24*'記載例(太陽光)'!$E$15/1000,0)</f>
        <v>0</v>
      </c>
      <c r="I38" s="41">
        <f>IF('記載例(太陽光)'!$E$13=I$2,I24*'記載例(太陽光)'!$E$15/1000,0)</f>
        <v>0</v>
      </c>
      <c r="J38" s="42">
        <f>IF('記載例(太陽光)'!$E$13=J$2,J24*'記載例(太陽光)'!$E$15/1000,0)</f>
        <v>0</v>
      </c>
      <c r="K38" s="43">
        <f>SUM(B38:J38)</f>
        <v>7.6090475813403724E-2</v>
      </c>
      <c r="L38" s="44">
        <f>MIN($K$38:$K$49)</f>
        <v>3.2589834393741766E-2</v>
      </c>
      <c r="N38" s="39">
        <f t="shared" ref="N38:N49" si="1">K38*1000</f>
        <v>76.090475813403728</v>
      </c>
      <c r="Q38" s="10" t="s">
        <v>11</v>
      </c>
      <c r="R38" s="41">
        <f>IF('記載例(太陽光)'!$E$13=B$2,B24*'記載例(太陽光)'!$E$23/1000,0)</f>
        <v>0</v>
      </c>
      <c r="S38" s="41">
        <f>IF('記載例(太陽光)'!$E$13=C$2,C24*'記載例(太陽光)'!$E$23/1000,0)</f>
        <v>4.5654285488042234E-2</v>
      </c>
      <c r="T38" s="41">
        <f>IF('記載例(太陽光)'!$E$13=D$2,D24*'記載例(太陽光)'!$E$23/1000,0)</f>
        <v>0</v>
      </c>
      <c r="U38" s="41">
        <f>IF('記載例(太陽光)'!$E$13=E$2,E24*'記載例(太陽光)'!$E$23/1000,0)</f>
        <v>0</v>
      </c>
      <c r="V38" s="41">
        <f>IF('記載例(太陽光)'!$E$13=F$2,F24*'記載例(太陽光)'!$E$23/1000,0)</f>
        <v>0</v>
      </c>
      <c r="W38" s="41">
        <f>IF('記載例(太陽光)'!$E$13=G$2,G24*'記載例(太陽光)'!$E$23/1000,0)</f>
        <v>0</v>
      </c>
      <c r="X38" s="41">
        <f>IF('記載例(太陽光)'!$E$13=H$2,H24*'記載例(太陽光)'!$E$23/1000,0)</f>
        <v>0</v>
      </c>
      <c r="Y38" s="41">
        <f>IF('記載例(太陽光)'!$E$13=I$2,I24*'記載例(太陽光)'!$E$23/1000,0)</f>
        <v>0</v>
      </c>
      <c r="Z38" s="42">
        <f>IF('記載例(太陽光)'!$E$13=J$2,J24*'記載例(太陽光)'!$E$23/1000,0)</f>
        <v>0</v>
      </c>
      <c r="AA38" s="43">
        <f>SUM(R38:Z38)</f>
        <v>4.5654285488042234E-2</v>
      </c>
      <c r="AB38" s="44">
        <f>MIN($AA$38:$AA$49)</f>
        <v>2.0640228449369781E-2</v>
      </c>
      <c r="AD38" s="39">
        <f>AA38*1000</f>
        <v>45.654285488042234</v>
      </c>
    </row>
    <row r="39" spans="1:30" x14ac:dyDescent="0.3">
      <c r="A39" s="10" t="s">
        <v>12</v>
      </c>
      <c r="B39" s="41">
        <f>IF('記載例(太陽光)'!$E$13=B$2,B25*'記載例(太陽光)'!$E$15/1000,0)</f>
        <v>0</v>
      </c>
      <c r="C39" s="41">
        <f>IF('記載例(太陽光)'!$E$13=C$2,C25*'記載例(太陽光)'!$E$15/1000,0)</f>
        <v>0.46029086958152182</v>
      </c>
      <c r="D39" s="41">
        <f>IF('記載例(太陽光)'!$E$13=D$2,D25*'記載例(太陽光)'!$E$15/1000,0)</f>
        <v>0</v>
      </c>
      <c r="E39" s="41">
        <f>IF('記載例(太陽光)'!$E$13=E$2,E25*'記載例(太陽光)'!$E$15/1000,0)</f>
        <v>0</v>
      </c>
      <c r="F39" s="41">
        <f>IF('記載例(太陽光)'!$E$13=F$2,F25*'記載例(太陽光)'!$E$15/1000,0)</f>
        <v>0</v>
      </c>
      <c r="G39" s="41">
        <f>IF('記載例(太陽光)'!$E$13=G$2,G25*'記載例(太陽光)'!$E$15/1000,0)</f>
        <v>0</v>
      </c>
      <c r="H39" s="41">
        <f>IF('記載例(太陽光)'!$E$13=H$2,H25*'記載例(太陽光)'!$E$15/1000,0)</f>
        <v>0</v>
      </c>
      <c r="I39" s="41">
        <f>IF('記載例(太陽光)'!$E$13=I$2,I25*'記載例(太陽光)'!$E$15/1000,0)</f>
        <v>0</v>
      </c>
      <c r="J39" s="42">
        <f>IF('記載例(太陽光)'!$E$13=J$2,J25*'記載例(太陽光)'!$E$15/1000,0)</f>
        <v>0</v>
      </c>
      <c r="K39" s="43">
        <f t="shared" ref="K39:K49" si="2">SUM(B39:J39)</f>
        <v>0.46029086958152182</v>
      </c>
      <c r="L39" s="44">
        <f t="shared" ref="L39:L49" si="3">MIN($K$38:$K$49)</f>
        <v>3.2589834393741766E-2</v>
      </c>
      <c r="N39" s="39">
        <f t="shared" si="1"/>
        <v>460.2908695815218</v>
      </c>
      <c r="Q39" s="10" t="s">
        <v>12</v>
      </c>
      <c r="R39" s="41">
        <f>IF('記載例(太陽光)'!$E$13=B$2,B25*'記載例(太陽光)'!$F$23/1000,0)</f>
        <v>0</v>
      </c>
      <c r="S39" s="41">
        <f>IF('記載例(太陽光)'!$E$13=C$2,C25*'記載例(太陽光)'!$F$23/1000,0)</f>
        <v>0.29151755073496383</v>
      </c>
      <c r="T39" s="41">
        <f>IF('記載例(太陽光)'!$E$13=D$2,D25*'記載例(太陽光)'!$F$23/1000,0)</f>
        <v>0</v>
      </c>
      <c r="U39" s="41">
        <f>IF('記載例(太陽光)'!$E$13=E$2,E25*'記載例(太陽光)'!$F$23/1000,0)</f>
        <v>0</v>
      </c>
      <c r="V39" s="41">
        <f>IF('記載例(太陽光)'!$E$13=F$2,F25*'記載例(太陽光)'!$F$23/1000,0)</f>
        <v>0</v>
      </c>
      <c r="W39" s="41">
        <f>IF('記載例(太陽光)'!$E$13=G$2,G25*'記載例(太陽光)'!$F$23/1000,0)</f>
        <v>0</v>
      </c>
      <c r="X39" s="41">
        <f>IF('記載例(太陽光)'!$E$13=H$2,H25*'記載例(太陽光)'!$F$23/1000,0)</f>
        <v>0</v>
      </c>
      <c r="Y39" s="41">
        <f>IF('記載例(太陽光)'!$E$13=I$2,I25*'記載例(太陽光)'!$F$23/1000,0)</f>
        <v>0</v>
      </c>
      <c r="Z39" s="42">
        <f>IF('記載例(太陽光)'!$E$13=J$2,J25*'記載例(太陽光)'!$F$23/1000,0)</f>
        <v>0</v>
      </c>
      <c r="AA39" s="43">
        <f t="shared" ref="AA39:AA48" si="4">SUM(R39:Z39)</f>
        <v>0.29151755073496383</v>
      </c>
      <c r="AB39" s="44">
        <f t="shared" ref="AB39:AB49" si="5">MIN($AA$38:$AA$49)</f>
        <v>2.0640228449369781E-2</v>
      </c>
      <c r="AD39" s="39">
        <f t="shared" ref="AD39:AD49" si="6">AA39*1000</f>
        <v>291.51755073496383</v>
      </c>
    </row>
    <row r="40" spans="1:30" x14ac:dyDescent="0.3">
      <c r="A40" s="10" t="s">
        <v>13</v>
      </c>
      <c r="B40" s="41">
        <f>IF('記載例(太陽光)'!$E$13=B$2,B26*'記載例(太陽光)'!$E$15/1000,0)</f>
        <v>0</v>
      </c>
      <c r="C40" s="41">
        <f>IF('記載例(太陽光)'!$E$13=C$2,C26*'記載例(太陽光)'!$E$15/1000,0)</f>
        <v>0.56029032573666404</v>
      </c>
      <c r="D40" s="41">
        <f>IF('記載例(太陽光)'!$E$13=D$2,D26*'記載例(太陽光)'!$E$15/1000,0)</f>
        <v>0</v>
      </c>
      <c r="E40" s="41">
        <f>IF('記載例(太陽光)'!$E$13=E$2,E26*'記載例(太陽光)'!$E$15/1000,0)</f>
        <v>0</v>
      </c>
      <c r="F40" s="41">
        <f>IF('記載例(太陽光)'!$E$13=F$2,F26*'記載例(太陽光)'!$E$15/1000,0)</f>
        <v>0</v>
      </c>
      <c r="G40" s="41">
        <f>IF('記載例(太陽光)'!$E$13=G$2,G26*'記載例(太陽光)'!$E$15/1000,0)</f>
        <v>0</v>
      </c>
      <c r="H40" s="41">
        <f>IF('記載例(太陽光)'!$E$13=H$2,H26*'記載例(太陽光)'!$E$15/1000,0)</f>
        <v>0</v>
      </c>
      <c r="I40" s="41">
        <f>IF('記載例(太陽光)'!$E$13=I$2,I26*'記載例(太陽光)'!$E$15/1000,0)</f>
        <v>0</v>
      </c>
      <c r="J40" s="42">
        <f>IF('記載例(太陽光)'!$E$13=J$2,J26*'記載例(太陽光)'!$E$15/1000,0)</f>
        <v>0</v>
      </c>
      <c r="K40" s="43">
        <f t="shared" si="2"/>
        <v>0.56029032573666404</v>
      </c>
      <c r="L40" s="44">
        <f t="shared" si="3"/>
        <v>3.2589834393741766E-2</v>
      </c>
      <c r="N40" s="39">
        <f t="shared" si="1"/>
        <v>560.29032573666404</v>
      </c>
      <c r="Q40" s="10" t="s">
        <v>13</v>
      </c>
      <c r="R40" s="41">
        <f>IF('記載例(太陽光)'!$E$13=B$2,B26*'記載例(太陽光)'!$G$23/1000,0)</f>
        <v>0</v>
      </c>
      <c r="S40" s="41">
        <f>IF('記載例(太陽光)'!$E$13=C$2,C26*'記載例(太陽光)'!$G$23/1000,0)</f>
        <v>0.37352688382444271</v>
      </c>
      <c r="T40" s="41">
        <f>IF('記載例(太陽光)'!$E$13=D$2,D26*'記載例(太陽光)'!$G$23/1000,0)</f>
        <v>0</v>
      </c>
      <c r="U40" s="41">
        <f>IF('記載例(太陽光)'!$E$13=E$2,E26*'記載例(太陽光)'!$G$23/1000,0)</f>
        <v>0</v>
      </c>
      <c r="V40" s="41">
        <f>IF('記載例(太陽光)'!$E$13=F$2,F26*'記載例(太陽光)'!$G$23/1000,0)</f>
        <v>0</v>
      </c>
      <c r="W40" s="41">
        <f>IF('記載例(太陽光)'!$E$13=G$2,G26*'記載例(太陽光)'!$G$23/1000,0)</f>
        <v>0</v>
      </c>
      <c r="X40" s="41">
        <f>IF('記載例(太陽光)'!$E$13=H$2,H26*'記載例(太陽光)'!$G$23/1000,0)</f>
        <v>0</v>
      </c>
      <c r="Y40" s="41">
        <f>IF('記載例(太陽光)'!$E$13=I$2,I26*'記載例(太陽光)'!$G$23/1000,0)</f>
        <v>0</v>
      </c>
      <c r="Z40" s="42">
        <f>IF('記載例(太陽光)'!$E$13=J$2,J26*'記載例(太陽光)'!$G$23/1000,0)</f>
        <v>0</v>
      </c>
      <c r="AA40" s="43">
        <f t="shared" si="4"/>
        <v>0.37352688382444271</v>
      </c>
      <c r="AB40" s="44">
        <f t="shared" si="5"/>
        <v>2.0640228449369781E-2</v>
      </c>
      <c r="AD40" s="39">
        <f t="shared" si="6"/>
        <v>373.52688382444273</v>
      </c>
    </row>
    <row r="41" spans="1:30" x14ac:dyDescent="0.3">
      <c r="A41" s="10" t="s">
        <v>14</v>
      </c>
      <c r="B41" s="41">
        <f>IF('記載例(太陽光)'!$E$13=B$2,B27*'記載例(太陽光)'!$E$15/1000,0)</f>
        <v>0</v>
      </c>
      <c r="C41" s="41">
        <f>IF('記載例(太陽光)'!$E$13=C$2,C27*'記載例(太陽光)'!$E$15/1000,0)</f>
        <v>0.56800976863099695</v>
      </c>
      <c r="D41" s="41">
        <f>IF('記載例(太陽光)'!$E$13=D$2,D27*'記載例(太陽光)'!$E$15/1000,0)</f>
        <v>0</v>
      </c>
      <c r="E41" s="41">
        <f>IF('記載例(太陽光)'!$E$13=E$2,E27*'記載例(太陽光)'!$E$15/1000,0)</f>
        <v>0</v>
      </c>
      <c r="F41" s="41">
        <f>IF('記載例(太陽光)'!$E$13=F$2,F27*'記載例(太陽光)'!$E$15/1000,0)</f>
        <v>0</v>
      </c>
      <c r="G41" s="41">
        <f>IF('記載例(太陽光)'!$E$13=G$2,G27*'記載例(太陽光)'!$E$15/1000,0)</f>
        <v>0</v>
      </c>
      <c r="H41" s="41">
        <f>IF('記載例(太陽光)'!$E$13=H$2,H27*'記載例(太陽光)'!$E$15/1000,0)</f>
        <v>0</v>
      </c>
      <c r="I41" s="41">
        <f>IF('記載例(太陽光)'!$E$13=I$2,I27*'記載例(太陽光)'!$E$15/1000,0)</f>
        <v>0</v>
      </c>
      <c r="J41" s="42">
        <f>IF('記載例(太陽光)'!$E$13=J$2,J27*'記載例(太陽光)'!$E$15/1000,0)</f>
        <v>0</v>
      </c>
      <c r="K41" s="43">
        <f t="shared" si="2"/>
        <v>0.56800976863099695</v>
      </c>
      <c r="L41" s="44">
        <f t="shared" si="3"/>
        <v>3.2589834393741766E-2</v>
      </c>
      <c r="N41" s="39">
        <f t="shared" si="1"/>
        <v>568.00976863099697</v>
      </c>
      <c r="Q41" s="10" t="s">
        <v>14</v>
      </c>
      <c r="R41" s="41">
        <f>IF('記載例(太陽光)'!$E$13=B$2,B27*'記載例(太陽光)'!$H$23/1000,0)</f>
        <v>0</v>
      </c>
      <c r="S41" s="41">
        <f>IF('記載例(太陽光)'!$E$13=C$2,C27*'記載例(太陽光)'!$H$23/1000,0)</f>
        <v>0.37867317908733128</v>
      </c>
      <c r="T41" s="41">
        <f>IF('記載例(太陽光)'!$E$13=D$2,D27*'記載例(太陽光)'!$H$23/1000,0)</f>
        <v>0</v>
      </c>
      <c r="U41" s="41">
        <f>IF('記載例(太陽光)'!$E$13=E$2,E27*'記載例(太陽光)'!$H$23/1000,0)</f>
        <v>0</v>
      </c>
      <c r="V41" s="41">
        <f>IF('記載例(太陽光)'!$E$13=F$2,F27*'記載例(太陽光)'!$H$23/1000,0)</f>
        <v>0</v>
      </c>
      <c r="W41" s="41">
        <f>IF('記載例(太陽光)'!$E$13=G$2,G27*'記載例(太陽光)'!$H$23/1000,0)</f>
        <v>0</v>
      </c>
      <c r="X41" s="41">
        <f>IF('記載例(太陽光)'!$E$13=H$2,H27*'記載例(太陽光)'!$H$23/1000,0)</f>
        <v>0</v>
      </c>
      <c r="Y41" s="41">
        <f>IF('記載例(太陽光)'!$E$13=I$2,I27*'記載例(太陽光)'!$H$23/1000,0)</f>
        <v>0</v>
      </c>
      <c r="Z41" s="42">
        <f>IF('記載例(太陽光)'!$E$13=J$2,J27*'記載例(太陽光)'!$H$23/1000,0)</f>
        <v>0</v>
      </c>
      <c r="AA41" s="43">
        <f t="shared" si="4"/>
        <v>0.37867317908733128</v>
      </c>
      <c r="AB41" s="44">
        <f t="shared" si="5"/>
        <v>2.0640228449369781E-2</v>
      </c>
      <c r="AD41" s="39">
        <f t="shared" si="6"/>
        <v>378.67317908733128</v>
      </c>
    </row>
    <row r="42" spans="1:30" x14ac:dyDescent="0.3">
      <c r="A42" s="10" t="s">
        <v>15</v>
      </c>
      <c r="B42" s="41">
        <f>IF('記載例(太陽光)'!$E$13=B$2,B28*'記載例(太陽光)'!$E$15/1000,0)</f>
        <v>0</v>
      </c>
      <c r="C42" s="41">
        <f>IF('記載例(太陽光)'!$E$13=C$2,C28*'記載例(太陽光)'!$E$15/1000,0)</f>
        <v>0.71104695224725389</v>
      </c>
      <c r="D42" s="41">
        <f>IF('記載例(太陽光)'!$E$13=D$2,D28*'記載例(太陽光)'!$E$15/1000,0)</f>
        <v>0</v>
      </c>
      <c r="E42" s="41">
        <f>IF('記載例(太陽光)'!$E$13=E$2,E28*'記載例(太陽光)'!$E$15/1000,0)</f>
        <v>0</v>
      </c>
      <c r="F42" s="41">
        <f>IF('記載例(太陽光)'!$E$13=F$2,F28*'記載例(太陽光)'!$E$15/1000,0)</f>
        <v>0</v>
      </c>
      <c r="G42" s="41">
        <f>IF('記載例(太陽光)'!$E$13=G$2,G28*'記載例(太陽光)'!$E$15/1000,0)</f>
        <v>0</v>
      </c>
      <c r="H42" s="41">
        <f>IF('記載例(太陽光)'!$E$13=H$2,H28*'記載例(太陽光)'!$E$15/1000,0)</f>
        <v>0</v>
      </c>
      <c r="I42" s="41">
        <f>IF('記載例(太陽光)'!$E$13=I$2,I28*'記載例(太陽光)'!$E$15/1000,0)</f>
        <v>0</v>
      </c>
      <c r="J42" s="42">
        <f>IF('記載例(太陽光)'!$E$13=J$2,J28*'記載例(太陽光)'!$E$15/1000,0)</f>
        <v>0</v>
      </c>
      <c r="K42" s="43">
        <f t="shared" si="2"/>
        <v>0.71104695224725389</v>
      </c>
      <c r="L42" s="44">
        <f t="shared" si="3"/>
        <v>3.2589834393741766E-2</v>
      </c>
      <c r="N42" s="39">
        <f t="shared" si="1"/>
        <v>711.0469522472539</v>
      </c>
      <c r="Q42" s="10" t="s">
        <v>15</v>
      </c>
      <c r="R42" s="41">
        <f>IF('記載例(太陽光)'!$E$13=B$2,B28*'記載例(太陽光)'!$I$23/1000,0)</f>
        <v>0</v>
      </c>
      <c r="S42" s="41">
        <f>IF('記載例(太陽光)'!$E$13=C$2,C28*'記載例(太陽光)'!$I$23/1000,0)</f>
        <v>0.4503297364232608</v>
      </c>
      <c r="T42" s="41">
        <f>IF('記載例(太陽光)'!$E$13=D$2,D28*'記載例(太陽光)'!$I$23/1000,0)</f>
        <v>0</v>
      </c>
      <c r="U42" s="41">
        <f>IF('記載例(太陽光)'!$E$13=E$2,E28*'記載例(太陽光)'!$I$23/1000,0)</f>
        <v>0</v>
      </c>
      <c r="V42" s="41">
        <f>IF('記載例(太陽光)'!$E$13=F$2,F28*'記載例(太陽光)'!$I$23/1000,0)</f>
        <v>0</v>
      </c>
      <c r="W42" s="41">
        <f>IF('記載例(太陽光)'!$E$13=G$2,G28*'記載例(太陽光)'!$I$23/1000,0)</f>
        <v>0</v>
      </c>
      <c r="X42" s="41">
        <f>IF('記載例(太陽光)'!$E$13=H$2,H28*'記載例(太陽光)'!$I$23/1000,0)</f>
        <v>0</v>
      </c>
      <c r="Y42" s="41">
        <f>IF('記載例(太陽光)'!$E$13=I$2,I28*'記載例(太陽光)'!$I$23/1000,0)</f>
        <v>0</v>
      </c>
      <c r="Z42" s="42">
        <f>IF('記載例(太陽光)'!$E$13=J$2,J28*'記載例(太陽光)'!$I$23/1000,0)</f>
        <v>0</v>
      </c>
      <c r="AA42" s="43">
        <f t="shared" si="4"/>
        <v>0.4503297364232608</v>
      </c>
      <c r="AB42" s="44">
        <f t="shared" si="5"/>
        <v>2.0640228449369781E-2</v>
      </c>
      <c r="AD42" s="39">
        <f t="shared" si="6"/>
        <v>450.32973642326078</v>
      </c>
    </row>
    <row r="43" spans="1:30" x14ac:dyDescent="0.3">
      <c r="A43" s="10" t="s">
        <v>16</v>
      </c>
      <c r="B43" s="41">
        <f>IF('記載例(太陽光)'!$E$13=B$2,B29*'記載例(太陽光)'!$E$15/1000,0)</f>
        <v>0</v>
      </c>
      <c r="C43" s="41">
        <f>IF('記載例(太陽光)'!$E$13=C$2,C29*'記載例(太陽光)'!$E$15/1000,0)</f>
        <v>0.44371966920062883</v>
      </c>
      <c r="D43" s="41">
        <f>IF('記載例(太陽光)'!$E$13=D$2,D29*'記載例(太陽光)'!$E$15/1000,0)</f>
        <v>0</v>
      </c>
      <c r="E43" s="41">
        <f>IF('記載例(太陽光)'!$E$13=E$2,E29*'記載例(太陽光)'!$E$15/1000,0)</f>
        <v>0</v>
      </c>
      <c r="F43" s="41">
        <f>IF('記載例(太陽光)'!$E$13=F$2,F29*'記載例(太陽光)'!$E$15/1000,0)</f>
        <v>0</v>
      </c>
      <c r="G43" s="41">
        <f>IF('記載例(太陽光)'!$E$13=G$2,G29*'記載例(太陽光)'!$E$15/1000,0)</f>
        <v>0</v>
      </c>
      <c r="H43" s="41">
        <f>IF('記載例(太陽光)'!$E$13=H$2,H29*'記載例(太陽光)'!$E$15/1000,0)</f>
        <v>0</v>
      </c>
      <c r="I43" s="41">
        <f>IF('記載例(太陽光)'!$E$13=I$2,I29*'記載例(太陽光)'!$E$15/1000,0)</f>
        <v>0</v>
      </c>
      <c r="J43" s="42">
        <f>IF('記載例(太陽光)'!$E$13=J$2,J29*'記載例(太陽光)'!$E$15/1000,0)</f>
        <v>0</v>
      </c>
      <c r="K43" s="43">
        <f t="shared" si="2"/>
        <v>0.44371966920062883</v>
      </c>
      <c r="L43" s="44">
        <f t="shared" si="3"/>
        <v>3.2589834393741766E-2</v>
      </c>
      <c r="N43" s="39">
        <f t="shared" si="1"/>
        <v>443.71966920062886</v>
      </c>
      <c r="Q43" s="10" t="s">
        <v>16</v>
      </c>
      <c r="R43" s="41">
        <f>IF('記載例(太陽光)'!$E$13=B$2,B29*'記載例(太陽光)'!$J$23/1000,0)</f>
        <v>0</v>
      </c>
      <c r="S43" s="41">
        <f>IF('記載例(太陽光)'!$E$13=C$2,C29*'記載例(太陽光)'!$J$23/1000,0)</f>
        <v>0.28102245716039825</v>
      </c>
      <c r="T43" s="41">
        <f>IF('記載例(太陽光)'!$E$13=D$2,D29*'記載例(太陽光)'!$J$23/1000,0)</f>
        <v>0</v>
      </c>
      <c r="U43" s="41">
        <f>IF('記載例(太陽光)'!$E$13=E$2,E29*'記載例(太陽光)'!$J$23/1000,0)</f>
        <v>0</v>
      </c>
      <c r="V43" s="41">
        <f>IF('記載例(太陽光)'!$E$13=F$2,F29*'記載例(太陽光)'!$J$23/1000,0)</f>
        <v>0</v>
      </c>
      <c r="W43" s="41">
        <f>IF('記載例(太陽光)'!$E$13=G$2,G29*'記載例(太陽光)'!$J$23/1000,0)</f>
        <v>0</v>
      </c>
      <c r="X43" s="41">
        <f>IF('記載例(太陽光)'!$E$13=H$2,H29*'記載例(太陽光)'!$J$23/1000,0)</f>
        <v>0</v>
      </c>
      <c r="Y43" s="41">
        <f>IF('記載例(太陽光)'!$E$13=I$2,I29*'記載例(太陽光)'!$J$23/1000,0)</f>
        <v>0</v>
      </c>
      <c r="Z43" s="42">
        <f>IF('記載例(太陽光)'!$E$13=J$2,J29*'記載例(太陽光)'!$J$23/1000,0)</f>
        <v>0</v>
      </c>
      <c r="AA43" s="43">
        <f t="shared" si="4"/>
        <v>0.28102245716039825</v>
      </c>
      <c r="AB43" s="44">
        <f t="shared" si="5"/>
        <v>2.0640228449369781E-2</v>
      </c>
      <c r="AD43" s="39">
        <f t="shared" si="6"/>
        <v>281.02245716039823</v>
      </c>
    </row>
    <row r="44" spans="1:30" x14ac:dyDescent="0.3">
      <c r="A44" s="10" t="s">
        <v>17</v>
      </c>
      <c r="B44" s="41">
        <f>IF('記載例(太陽光)'!$E$13=B$2,B30*'記載例(太陽光)'!$E$15/1000,0)</f>
        <v>0</v>
      </c>
      <c r="C44" s="41">
        <f>IF('記載例(太陽光)'!$E$13=C$2,C30*'記載例(太陽光)'!$E$15/1000,0)</f>
        <v>0.29733088733188578</v>
      </c>
      <c r="D44" s="41">
        <f>IF('記載例(太陽光)'!$E$13=D$2,D30*'記載例(太陽光)'!$E$15/1000,0)</f>
        <v>0</v>
      </c>
      <c r="E44" s="41">
        <f>IF('記載例(太陽光)'!$E$13=E$2,E30*'記載例(太陽光)'!$E$15/1000,0)</f>
        <v>0</v>
      </c>
      <c r="F44" s="41">
        <f>IF('記載例(太陽光)'!$E$13=F$2,F30*'記載例(太陽光)'!$E$15/1000,0)</f>
        <v>0</v>
      </c>
      <c r="G44" s="41">
        <f>IF('記載例(太陽光)'!$E$13=G$2,G30*'記載例(太陽光)'!$E$15/1000,0)</f>
        <v>0</v>
      </c>
      <c r="H44" s="41">
        <f>IF('記載例(太陽光)'!$E$13=H$2,H30*'記載例(太陽光)'!$E$15/1000,0)</f>
        <v>0</v>
      </c>
      <c r="I44" s="41">
        <f>IF('記載例(太陽光)'!$E$13=I$2,I30*'記載例(太陽光)'!$E$15/1000,0)</f>
        <v>0</v>
      </c>
      <c r="J44" s="42">
        <f>IF('記載例(太陽光)'!$E$13=J$2,J30*'記載例(太陽光)'!$E$15/1000,0)</f>
        <v>0</v>
      </c>
      <c r="K44" s="43">
        <f t="shared" si="2"/>
        <v>0.29733088733188578</v>
      </c>
      <c r="L44" s="44">
        <f t="shared" si="3"/>
        <v>3.2589834393741766E-2</v>
      </c>
      <c r="N44" s="39">
        <f t="shared" si="1"/>
        <v>297.33088733188578</v>
      </c>
      <c r="Q44" s="10" t="s">
        <v>17</v>
      </c>
      <c r="R44" s="41">
        <f>IF('記載例(太陽光)'!$E$13=B$2,B30*'記載例(太陽光)'!$K$23/1000,0)</f>
        <v>0</v>
      </c>
      <c r="S44" s="41">
        <f>IF('記載例(太陽光)'!$E$13=C$2,C30*'記載例(太陽光)'!$K$23/1000,0)</f>
        <v>0.17839853239913145</v>
      </c>
      <c r="T44" s="41">
        <f>IF('記載例(太陽光)'!$E$13=D$2,D30*'記載例(太陽光)'!$K$23/1000,0)</f>
        <v>0</v>
      </c>
      <c r="U44" s="41">
        <f>IF('記載例(太陽光)'!$E$13=E$2,E30*'記載例(太陽光)'!$K$23/1000,0)</f>
        <v>0</v>
      </c>
      <c r="V44" s="41">
        <f>IF('記載例(太陽光)'!$E$13=F$2,F30*'記載例(太陽光)'!$K$23/1000,0)</f>
        <v>0</v>
      </c>
      <c r="W44" s="41">
        <f>IF('記載例(太陽光)'!$E$13=G$2,G30*'記載例(太陽光)'!$K$23/1000,0)</f>
        <v>0</v>
      </c>
      <c r="X44" s="41">
        <f>IF('記載例(太陽光)'!$E$13=H$2,H30*'記載例(太陽光)'!$K$23/1000,0)</f>
        <v>0</v>
      </c>
      <c r="Y44" s="41">
        <f>IF('記載例(太陽光)'!$E$13=I$2,I30*'記載例(太陽光)'!$K$23/1000,0)</f>
        <v>0</v>
      </c>
      <c r="Z44" s="42">
        <f>IF('記載例(太陽光)'!$E$13=J$2,J30*'記載例(太陽光)'!$K$23/1000,0)</f>
        <v>0</v>
      </c>
      <c r="AA44" s="43">
        <f t="shared" si="4"/>
        <v>0.17839853239913145</v>
      </c>
      <c r="AB44" s="44">
        <f t="shared" si="5"/>
        <v>2.0640228449369781E-2</v>
      </c>
      <c r="AD44" s="39">
        <f t="shared" si="6"/>
        <v>178.39853239913145</v>
      </c>
    </row>
    <row r="45" spans="1:30" x14ac:dyDescent="0.3">
      <c r="A45" s="10" t="s">
        <v>18</v>
      </c>
      <c r="B45" s="41">
        <f>IF('記載例(太陽光)'!$E$13=B$2,B31*'記載例(太陽光)'!$E$15/1000,0)</f>
        <v>0</v>
      </c>
      <c r="C45" s="41">
        <f>IF('記載例(太陽光)'!$E$13=C$2,C31*'記載例(太陽光)'!$E$15/1000,0)</f>
        <v>3.2589834393741766E-2</v>
      </c>
      <c r="D45" s="41">
        <f>IF('記載例(太陽光)'!$E$13=D$2,D31*'記載例(太陽光)'!$E$15/1000,0)</f>
        <v>0</v>
      </c>
      <c r="E45" s="41">
        <f>IF('記載例(太陽光)'!$E$13=E$2,E31*'記載例(太陽光)'!$E$15/1000,0)</f>
        <v>0</v>
      </c>
      <c r="F45" s="41">
        <f>IF('記載例(太陽光)'!$E$13=F$2,F31*'記載例(太陽光)'!$E$15/1000,0)</f>
        <v>0</v>
      </c>
      <c r="G45" s="41">
        <f>IF('記載例(太陽光)'!$E$13=G$2,G31*'記載例(太陽光)'!$E$15/1000,0)</f>
        <v>0</v>
      </c>
      <c r="H45" s="41">
        <f>IF('記載例(太陽光)'!$E$13=H$2,H31*'記載例(太陽光)'!$E$15/1000,0)</f>
        <v>0</v>
      </c>
      <c r="I45" s="41">
        <f>IF('記載例(太陽光)'!$E$13=I$2,I31*'記載例(太陽光)'!$E$15/1000,0)</f>
        <v>0</v>
      </c>
      <c r="J45" s="42">
        <f>IF('記載例(太陽光)'!$E$13=J$2,J31*'記載例(太陽光)'!$E$15/1000,0)</f>
        <v>0</v>
      </c>
      <c r="K45" s="43">
        <f t="shared" si="2"/>
        <v>3.2589834393741766E-2</v>
      </c>
      <c r="L45" s="44">
        <f t="shared" si="3"/>
        <v>3.2589834393741766E-2</v>
      </c>
      <c r="N45" s="39">
        <f t="shared" si="1"/>
        <v>32.589834393741768</v>
      </c>
      <c r="Q45" s="10" t="s">
        <v>18</v>
      </c>
      <c r="R45" s="41">
        <f>IF('記載例(太陽光)'!$E$13=B$2,B31*'記載例(太陽光)'!$L$23/1000,0)</f>
        <v>0</v>
      </c>
      <c r="S45" s="41">
        <f>IF('記載例(太陽光)'!$E$13=C$2,C31*'記載例(太陽光)'!$L$23/1000,0)</f>
        <v>2.0640228449369781E-2</v>
      </c>
      <c r="T45" s="41">
        <f>IF('記載例(太陽光)'!$E$13=D$2,D31*'記載例(太陽光)'!$L$23/1000,0)</f>
        <v>0</v>
      </c>
      <c r="U45" s="41">
        <f>IF('記載例(太陽光)'!$E$13=E$2,E31*'記載例(太陽光)'!$L$23/1000,0)</f>
        <v>0</v>
      </c>
      <c r="V45" s="41">
        <f>IF('記載例(太陽光)'!$E$13=F$2,F31*'記載例(太陽光)'!$L$23/1000,0)</f>
        <v>0</v>
      </c>
      <c r="W45" s="41">
        <f>IF('記載例(太陽光)'!$E$13=G$2,G31*'記載例(太陽光)'!$L$23/1000,0)</f>
        <v>0</v>
      </c>
      <c r="X45" s="41">
        <f>IF('記載例(太陽光)'!$E$13=H$2,H31*'記載例(太陽光)'!$L$23/1000,0)</f>
        <v>0</v>
      </c>
      <c r="Y45" s="41">
        <f>IF('記載例(太陽光)'!$E$13=I$2,I31*'記載例(太陽光)'!$L$23/1000,0)</f>
        <v>0</v>
      </c>
      <c r="Z45" s="42">
        <f>IF('記載例(太陽光)'!$E$13=J$2,J31*'記載例(太陽光)'!$L$23/1000,0)</f>
        <v>0</v>
      </c>
      <c r="AA45" s="43">
        <f t="shared" si="4"/>
        <v>2.0640228449369781E-2</v>
      </c>
      <c r="AB45" s="44">
        <f t="shared" si="5"/>
        <v>2.0640228449369781E-2</v>
      </c>
      <c r="AD45" s="39">
        <f t="shared" si="6"/>
        <v>20.640228449369783</v>
      </c>
    </row>
    <row r="46" spans="1:30" x14ac:dyDescent="0.3">
      <c r="A46" s="10" t="s">
        <v>19</v>
      </c>
      <c r="B46" s="41">
        <f>IF('記載例(太陽光)'!$E$13=B$2,B32*'記載例(太陽光)'!$E$15/1000,0)</f>
        <v>0</v>
      </c>
      <c r="C46" s="41">
        <f>IF('記載例(太陽光)'!$E$13=C$2,C32*'記載例(太陽光)'!$E$15/1000,0)</f>
        <v>4.1509284317624975E-2</v>
      </c>
      <c r="D46" s="41">
        <f>IF('記載例(太陽光)'!$E$13=D$2,D32*'記載例(太陽光)'!$E$15/1000,0)</f>
        <v>0</v>
      </c>
      <c r="E46" s="41">
        <f>IF('記載例(太陽光)'!$E$13=E$2,E32*'記載例(太陽光)'!$E$15/1000,0)</f>
        <v>0</v>
      </c>
      <c r="F46" s="41">
        <f>IF('記載例(太陽光)'!$E$13=F$2,F32*'記載例(太陽光)'!$E$15/1000,0)</f>
        <v>0</v>
      </c>
      <c r="G46" s="41">
        <f>IF('記載例(太陽光)'!$E$13=G$2,G32*'記載例(太陽光)'!$E$15/1000,0)</f>
        <v>0</v>
      </c>
      <c r="H46" s="41">
        <f>IF('記載例(太陽光)'!$E$13=H$2,H32*'記載例(太陽光)'!$E$15/1000,0)</f>
        <v>0</v>
      </c>
      <c r="I46" s="41">
        <f>IF('記載例(太陽光)'!$E$13=I$2,I32*'記載例(太陽光)'!$E$15/1000,0)</f>
        <v>0</v>
      </c>
      <c r="J46" s="42">
        <f>IF('記載例(太陽光)'!$E$13=J$2,J32*'記載例(太陽光)'!$E$15/1000,0)</f>
        <v>0</v>
      </c>
      <c r="K46" s="43">
        <f t="shared" si="2"/>
        <v>4.1509284317624975E-2</v>
      </c>
      <c r="L46" s="44">
        <f t="shared" si="3"/>
        <v>3.2589834393741766E-2</v>
      </c>
      <c r="N46" s="39">
        <f t="shared" si="1"/>
        <v>41.509284317624974</v>
      </c>
      <c r="Q46" s="10" t="s">
        <v>19</v>
      </c>
      <c r="R46" s="41">
        <f>IF('記載例(太陽光)'!$E$13=B$2,B32*'記載例(太陽光)'!$M$23/1000,0)</f>
        <v>0</v>
      </c>
      <c r="S46" s="41">
        <f>IF('記載例(太陽光)'!$E$13=C$2,C32*'記載例(太陽光)'!$M$23/1000,0)</f>
        <v>2.7672856211749985E-2</v>
      </c>
      <c r="T46" s="41">
        <f>IF('記載例(太陽光)'!$E$13=D$2,D32*'記載例(太陽光)'!$M$23/1000,0)</f>
        <v>0</v>
      </c>
      <c r="U46" s="41">
        <f>IF('記載例(太陽光)'!$E$13=E$2,E32*'記載例(太陽光)'!$M$23/1000,0)</f>
        <v>0</v>
      </c>
      <c r="V46" s="41">
        <f>IF('記載例(太陽光)'!$E$13=F$2,F32*'記載例(太陽光)'!$M$23/1000,0)</f>
        <v>0</v>
      </c>
      <c r="W46" s="41">
        <f>IF('記載例(太陽光)'!$E$13=G$2,G32*'記載例(太陽光)'!$M$23/1000,0)</f>
        <v>0</v>
      </c>
      <c r="X46" s="41">
        <f>IF('記載例(太陽光)'!$E$13=H$2,H32*'記載例(太陽光)'!$M$23/1000,0)</f>
        <v>0</v>
      </c>
      <c r="Y46" s="41">
        <f>IF('記載例(太陽光)'!$E$13=I$2,I32*'記載例(太陽光)'!$M$23/1000,0)</f>
        <v>0</v>
      </c>
      <c r="Z46" s="42">
        <f>IF('記載例(太陽光)'!$E$13=J$2,J32*'記載例(太陽光)'!$M$23/1000,0)</f>
        <v>0</v>
      </c>
      <c r="AA46" s="43">
        <f t="shared" si="4"/>
        <v>2.7672856211749985E-2</v>
      </c>
      <c r="AB46" s="44">
        <f t="shared" si="5"/>
        <v>2.0640228449369781E-2</v>
      </c>
      <c r="AD46" s="39">
        <f t="shared" si="6"/>
        <v>27.672856211749984</v>
      </c>
    </row>
    <row r="47" spans="1:30" x14ac:dyDescent="0.3">
      <c r="A47" s="10" t="s">
        <v>20</v>
      </c>
      <c r="B47" s="41">
        <f>IF('記載例(太陽光)'!$E$13=B$2,B33*'記載例(太陽光)'!$E$15/1000,0)</f>
        <v>0</v>
      </c>
      <c r="C47" s="41">
        <f>IF('記載例(太陽光)'!$E$13=C$2,C33*'記載例(太陽光)'!$E$15/1000,0)</f>
        <v>0.13687465205823113</v>
      </c>
      <c r="D47" s="41">
        <f>IF('記載例(太陽光)'!$E$13=D$2,D33*'記載例(太陽光)'!$E$15/1000,0)</f>
        <v>0</v>
      </c>
      <c r="E47" s="41">
        <f>IF('記載例(太陽光)'!$E$13=E$2,E33*'記載例(太陽光)'!$E$15/1000,0)</f>
        <v>0</v>
      </c>
      <c r="F47" s="41">
        <f>IF('記載例(太陽光)'!$E$13=F$2,F33*'記載例(太陽光)'!$E$15/1000,0)</f>
        <v>0</v>
      </c>
      <c r="G47" s="41">
        <f>IF('記載例(太陽光)'!$E$13=G$2,G33*'記載例(太陽光)'!$E$15/1000,0)</f>
        <v>0</v>
      </c>
      <c r="H47" s="41">
        <f>IF('記載例(太陽光)'!$E$13=H$2,H33*'記載例(太陽光)'!$E$15/1000,0)</f>
        <v>0</v>
      </c>
      <c r="I47" s="41">
        <f>IF('記載例(太陽光)'!$E$13=I$2,I33*'記載例(太陽光)'!$E$15/1000,0)</f>
        <v>0</v>
      </c>
      <c r="J47" s="42">
        <f>IF('記載例(太陽光)'!$E$13=J$2,J33*'記載例(太陽光)'!$E$15/1000,0)</f>
        <v>0</v>
      </c>
      <c r="K47" s="43">
        <f t="shared" si="2"/>
        <v>0.13687465205823113</v>
      </c>
      <c r="L47" s="44">
        <f t="shared" si="3"/>
        <v>3.2589834393741766E-2</v>
      </c>
      <c r="N47" s="39">
        <f t="shared" si="1"/>
        <v>136.87465205823113</v>
      </c>
      <c r="Q47" s="10" t="s">
        <v>20</v>
      </c>
      <c r="R47" s="41">
        <f>IF('記載例(太陽光)'!$E$13=B$2,B33*'記載例(太陽光)'!$N$23/1000,0)</f>
        <v>0</v>
      </c>
      <c r="S47" s="41">
        <f>IF('記載例(太陽光)'!$E$13=C$2,C33*'記載例(太陽光)'!$N$23/1000,0)</f>
        <v>8.6687279636879708E-2</v>
      </c>
      <c r="T47" s="41">
        <f>IF('記載例(太陽光)'!$E$13=D$2,D33*'記載例(太陽光)'!$N$23/1000,0)</f>
        <v>0</v>
      </c>
      <c r="U47" s="41">
        <f>IF('記載例(太陽光)'!$E$13=E$2,E33*'記載例(太陽光)'!$N$23/1000,0)</f>
        <v>0</v>
      </c>
      <c r="V47" s="41">
        <f>IF('記載例(太陽光)'!$E$13=F$2,F33*'記載例(太陽光)'!$N$23/1000,0)</f>
        <v>0</v>
      </c>
      <c r="W47" s="41">
        <f>IF('記載例(太陽光)'!$E$13=G$2,G33*'記載例(太陽光)'!$N$23/1000,0)</f>
        <v>0</v>
      </c>
      <c r="X47" s="41">
        <f>IF('記載例(太陽光)'!$E$13=H$2,H33*'記載例(太陽光)'!$N$23/1000,0)</f>
        <v>0</v>
      </c>
      <c r="Y47" s="41">
        <f>IF('記載例(太陽光)'!$E$13=I$2,I33*'記載例(太陽光)'!$N$23/1000,0)</f>
        <v>0</v>
      </c>
      <c r="Z47" s="42">
        <f>IF('記載例(太陽光)'!$E$13=J$2,J33*'記載例(太陽光)'!$N$23/1000,0)</f>
        <v>0</v>
      </c>
      <c r="AA47" s="43">
        <f t="shared" si="4"/>
        <v>8.6687279636879708E-2</v>
      </c>
      <c r="AB47" s="44">
        <f t="shared" si="5"/>
        <v>2.0640228449369781E-2</v>
      </c>
      <c r="AD47" s="39">
        <f t="shared" si="6"/>
        <v>86.687279636879708</v>
      </c>
    </row>
    <row r="48" spans="1:30" x14ac:dyDescent="0.3">
      <c r="A48" s="10" t="s">
        <v>21</v>
      </c>
      <c r="B48" s="41">
        <f>IF('記載例(太陽光)'!$E$13=B$2,B34*'記載例(太陽光)'!$E$15/1000,0)</f>
        <v>0</v>
      </c>
      <c r="C48" s="41">
        <f>IF('記載例(太陽光)'!$E$13=C$2,C34*'記載例(太陽光)'!$E$15/1000,0)</f>
        <v>4.0582476104782585E-2</v>
      </c>
      <c r="D48" s="41">
        <f>IF('記載例(太陽光)'!$E$13=D$2,D34*'記載例(太陽光)'!$E$15/1000,0)</f>
        <v>0</v>
      </c>
      <c r="E48" s="41">
        <f>IF('記載例(太陽光)'!$E$13=E$2,E34*'記載例(太陽光)'!$E$15/1000,0)</f>
        <v>0</v>
      </c>
      <c r="F48" s="41">
        <f>IF('記載例(太陽光)'!$E$13=F$2,F34*'記載例(太陽光)'!$E$15/1000,0)</f>
        <v>0</v>
      </c>
      <c r="G48" s="41">
        <f>IF('記載例(太陽光)'!$E$13=G$2,G34*'記載例(太陽光)'!$E$15/1000,0)</f>
        <v>0</v>
      </c>
      <c r="H48" s="41">
        <f>IF('記載例(太陽光)'!$E$13=H$2,H34*'記載例(太陽光)'!$E$15/1000,0)</f>
        <v>0</v>
      </c>
      <c r="I48" s="41">
        <f>IF('記載例(太陽光)'!$E$13=I$2,I34*'記載例(太陽光)'!$E$15/1000,0)</f>
        <v>0</v>
      </c>
      <c r="J48" s="42">
        <f>IF('記載例(太陽光)'!$E$13=J$2,J34*'記載例(太陽光)'!$E$15/1000,0)</f>
        <v>0</v>
      </c>
      <c r="K48" s="43">
        <f t="shared" si="2"/>
        <v>4.0582476104782585E-2</v>
      </c>
      <c r="L48" s="44">
        <f t="shared" si="3"/>
        <v>3.2589834393741766E-2</v>
      </c>
      <c r="N48" s="39">
        <f t="shared" si="1"/>
        <v>40.582476104782586</v>
      </c>
      <c r="Q48" s="10" t="s">
        <v>21</v>
      </c>
      <c r="R48" s="41">
        <f>IF('記載例(太陽光)'!$E$13=B$2,B34*'記載例(太陽光)'!$O$23/1000,0)</f>
        <v>0</v>
      </c>
      <c r="S48" s="41">
        <f>IF('記載例(太陽光)'!$E$13=C$2,C34*'記載例(太陽光)'!$O$23/1000,0)</f>
        <v>2.4349485662869551E-2</v>
      </c>
      <c r="T48" s="41">
        <f>IF('記載例(太陽光)'!$E$13=D$2,D34*'記載例(太陽光)'!$O$23/1000,0)</f>
        <v>0</v>
      </c>
      <c r="U48" s="41">
        <f>IF('記載例(太陽光)'!$E$13=E$2,E34*'記載例(太陽光)'!$O$23/1000,0)</f>
        <v>0</v>
      </c>
      <c r="V48" s="41">
        <f>IF('記載例(太陽光)'!$E$13=F$2,F34*'記載例(太陽光)'!$O$23/1000,0)</f>
        <v>0</v>
      </c>
      <c r="W48" s="41">
        <f>IF('記載例(太陽光)'!$E$13=G$2,G34*'記載例(太陽光)'!$O$23/1000,0)</f>
        <v>0</v>
      </c>
      <c r="X48" s="41">
        <f>IF('記載例(太陽光)'!$E$13=H$2,H34*'記載例(太陽光)'!$O$23/1000,0)</f>
        <v>0</v>
      </c>
      <c r="Y48" s="41">
        <f>IF('記載例(太陽光)'!$E$13=I$2,I34*'記載例(太陽光)'!$O$23/1000,0)</f>
        <v>0</v>
      </c>
      <c r="Z48" s="42">
        <f>IF('記載例(太陽光)'!$E$13=J$2,J34*'記載例(太陽光)'!$O$23/1000,0)</f>
        <v>0</v>
      </c>
      <c r="AA48" s="43">
        <f t="shared" si="4"/>
        <v>2.4349485662869551E-2</v>
      </c>
      <c r="AB48" s="44">
        <f t="shared" si="5"/>
        <v>2.0640228449369781E-2</v>
      </c>
      <c r="AD48" s="39">
        <f t="shared" si="6"/>
        <v>24.349485662869551</v>
      </c>
    </row>
    <row r="49" spans="1:30" x14ac:dyDescent="0.3">
      <c r="A49" s="10" t="s">
        <v>22</v>
      </c>
      <c r="B49" s="41">
        <f>IF('記載例(太陽光)'!$E$13=B$2,B35*'記載例(太陽光)'!$E$15/1000,0)</f>
        <v>0</v>
      </c>
      <c r="C49" s="41">
        <f>IF('記載例(太陽光)'!$E$13=C$2,C35*'記載例(太陽光)'!$E$15/1000,0)</f>
        <v>6.3391169330215491E-2</v>
      </c>
      <c r="D49" s="41">
        <f>IF('記載例(太陽光)'!$E$13=D$2,D35*'記載例(太陽光)'!$E$15/1000,0)</f>
        <v>0</v>
      </c>
      <c r="E49" s="41">
        <f>IF('記載例(太陽光)'!$E$13=E$2,E35*'記載例(太陽光)'!$E$15/1000,0)</f>
        <v>0</v>
      </c>
      <c r="F49" s="41">
        <f>IF('記載例(太陽光)'!$E$13=F$2,F35*'記載例(太陽光)'!$E$15/1000,0)</f>
        <v>0</v>
      </c>
      <c r="G49" s="41">
        <f>IF('記載例(太陽光)'!$E$13=G$2,G35*'記載例(太陽光)'!$E$15/1000,0)</f>
        <v>0</v>
      </c>
      <c r="H49" s="41">
        <f>IF('記載例(太陽光)'!$E$13=H$2,H35*'記載例(太陽光)'!$E$15/1000,0)</f>
        <v>0</v>
      </c>
      <c r="I49" s="41">
        <f>IF('記載例(太陽光)'!$E$13=I$2,I35*'記載例(太陽光)'!$E$15/1000,0)</f>
        <v>0</v>
      </c>
      <c r="J49" s="42">
        <f>IF('記載例(太陽光)'!$E$13=J$2,J35*'記載例(太陽光)'!$E$15/1000,0)</f>
        <v>0</v>
      </c>
      <c r="K49" s="43">
        <f t="shared" si="2"/>
        <v>6.3391169330215491E-2</v>
      </c>
      <c r="L49" s="44">
        <f t="shared" si="3"/>
        <v>3.2589834393741766E-2</v>
      </c>
      <c r="N49" s="39">
        <f t="shared" si="1"/>
        <v>63.39116933021549</v>
      </c>
      <c r="Q49" s="10" t="s">
        <v>22</v>
      </c>
      <c r="R49" s="41">
        <f>IF('記載例(太陽光)'!$E$13=B$2,B35*'記載例(太陽光)'!$P$23/1000,0)</f>
        <v>0</v>
      </c>
      <c r="S49" s="41">
        <f>IF('記載例(太陽光)'!$E$13=C$2,C35*'記載例(太陽光)'!$P$23/1000,0)</f>
        <v>3.8034701598129293E-2</v>
      </c>
      <c r="T49" s="41">
        <f>IF('記載例(太陽光)'!$E$13=D$2,D35*'記載例(太陽光)'!$P$23/1000,0)</f>
        <v>0</v>
      </c>
      <c r="U49" s="41">
        <f>IF('記載例(太陽光)'!$E$13=E$2,E35*'記載例(太陽光)'!$P$23/1000,0)</f>
        <v>0</v>
      </c>
      <c r="V49" s="41">
        <f>IF('記載例(太陽光)'!$E$13=F$2,F35*'記載例(太陽光)'!$P$23/1000,0)</f>
        <v>0</v>
      </c>
      <c r="W49" s="41">
        <f>IF('記載例(太陽光)'!$E$13=G$2,G35*'記載例(太陽光)'!$P$23/1000,0)</f>
        <v>0</v>
      </c>
      <c r="X49" s="41">
        <f>IF('記載例(太陽光)'!$E$13=H$2,H35*'記載例(太陽光)'!$P$23/1000,0)</f>
        <v>0</v>
      </c>
      <c r="Y49" s="41">
        <f>IF('記載例(太陽光)'!$E$13=I$2,I35*'記載例(太陽光)'!$P$23/1000,0)</f>
        <v>0</v>
      </c>
      <c r="Z49" s="42">
        <f>IF('記載例(太陽光)'!$E$13=J$2,J35*'記載例(太陽光)'!$P$23/1000,0)</f>
        <v>0</v>
      </c>
      <c r="AA49" s="43">
        <f>SUM(R49:Z49)</f>
        <v>3.8034701598129293E-2</v>
      </c>
      <c r="AB49" s="44">
        <f t="shared" si="5"/>
        <v>2.0640228449369781E-2</v>
      </c>
      <c r="AD49" s="39">
        <f t="shared" si="6"/>
        <v>38.034701598129296</v>
      </c>
    </row>
    <row r="50" spans="1:30" x14ac:dyDescent="0.3">
      <c r="B50" s="10"/>
      <c r="C50" s="10"/>
      <c r="D50" s="10"/>
      <c r="E50" s="10"/>
      <c r="F50" s="10"/>
      <c r="G50" s="10"/>
      <c r="H50" s="10"/>
      <c r="I50" s="10"/>
      <c r="J50" s="10"/>
      <c r="R50" s="10"/>
      <c r="S50" s="10"/>
      <c r="T50" s="10"/>
      <c r="U50" s="10"/>
      <c r="V50" s="10"/>
      <c r="W50" s="10"/>
      <c r="X50" s="10"/>
      <c r="Y50" s="10"/>
      <c r="Z50" s="10"/>
    </row>
    <row r="51" spans="1:30" x14ac:dyDescent="0.3">
      <c r="A51" s="1" t="s">
        <v>54</v>
      </c>
      <c r="K51" s="2"/>
      <c r="Q51" s="1" t="s">
        <v>54</v>
      </c>
      <c r="AA51" s="2"/>
    </row>
    <row r="52" spans="1:30" x14ac:dyDescent="0.3">
      <c r="A52" s="10" t="s">
        <v>11</v>
      </c>
      <c r="B52" s="13">
        <f t="shared" ref="B52:J63" si="7">B4*(1+B$19+B$21)</f>
        <v>4720.7847131329991</v>
      </c>
      <c r="C52" s="13">
        <f t="shared" si="7"/>
        <v>11752.545475843615</v>
      </c>
      <c r="D52" s="13">
        <f t="shared" si="7"/>
        <v>40486.953030380457</v>
      </c>
      <c r="E52" s="13">
        <f t="shared" si="7"/>
        <v>18619.598773746435</v>
      </c>
      <c r="F52" s="13">
        <f t="shared" si="7"/>
        <v>4749.5196097428807</v>
      </c>
      <c r="G52" s="13">
        <f t="shared" si="7"/>
        <v>18241.898327586205</v>
      </c>
      <c r="H52" s="13">
        <f t="shared" si="7"/>
        <v>7561.6946184814369</v>
      </c>
      <c r="I52" s="13">
        <f t="shared" si="7"/>
        <v>3770.2959349593493</v>
      </c>
      <c r="J52" s="13">
        <f t="shared" si="7"/>
        <v>12505.627079770011</v>
      </c>
      <c r="K52" s="16"/>
      <c r="L52" s="16"/>
      <c r="Q52" s="10" t="s">
        <v>11</v>
      </c>
      <c r="R52" s="13">
        <f>B52</f>
        <v>4720.7847131329991</v>
      </c>
      <c r="S52" s="13">
        <f t="shared" ref="S52:Z63" si="8">C52</f>
        <v>11752.545475843615</v>
      </c>
      <c r="T52" s="13">
        <f t="shared" si="8"/>
        <v>40486.953030380457</v>
      </c>
      <c r="U52" s="13">
        <f>E52</f>
        <v>18619.598773746435</v>
      </c>
      <c r="V52" s="13">
        <f t="shared" si="8"/>
        <v>4749.5196097428807</v>
      </c>
      <c r="W52" s="13">
        <f t="shared" si="8"/>
        <v>18241.898327586205</v>
      </c>
      <c r="X52" s="13">
        <f t="shared" si="8"/>
        <v>7561.6946184814369</v>
      </c>
      <c r="Y52" s="13">
        <f t="shared" si="8"/>
        <v>3770.2959349593493</v>
      </c>
      <c r="Z52" s="13">
        <f t="shared" si="8"/>
        <v>12505.627079770011</v>
      </c>
      <c r="AA52" s="16"/>
      <c r="AB52" s="16"/>
    </row>
    <row r="53" spans="1:30" x14ac:dyDescent="0.3">
      <c r="A53" s="10" t="s">
        <v>12</v>
      </c>
      <c r="B53" s="13">
        <f t="shared" si="7"/>
        <v>4275.5934360098354</v>
      </c>
      <c r="C53" s="13">
        <f t="shared" si="7"/>
        <v>10951.464089192807</v>
      </c>
      <c r="D53" s="13">
        <f t="shared" si="7"/>
        <v>38919.126935101056</v>
      </c>
      <c r="E53" s="13">
        <f t="shared" si="7"/>
        <v>19016.626850387282</v>
      </c>
      <c r="F53" s="13">
        <f t="shared" si="7"/>
        <v>4338.3748594227518</v>
      </c>
      <c r="G53" s="13">
        <f t="shared" si="7"/>
        <v>18480.744786867202</v>
      </c>
      <c r="H53" s="13">
        <f t="shared" si="7"/>
        <v>7472.3282155134548</v>
      </c>
      <c r="I53" s="13">
        <f t="shared" si="7"/>
        <v>3748.3756097560972</v>
      </c>
      <c r="J53" s="13">
        <f t="shared" si="7"/>
        <v>12699.729029243092</v>
      </c>
      <c r="K53" s="16"/>
      <c r="L53" s="16"/>
      <c r="Q53" s="10" t="s">
        <v>12</v>
      </c>
      <c r="R53" s="13">
        <f t="shared" ref="R53:R63" si="9">B53</f>
        <v>4275.5934360098354</v>
      </c>
      <c r="S53" s="13">
        <f t="shared" si="8"/>
        <v>10951.464089192807</v>
      </c>
      <c r="T53" s="13">
        <f t="shared" si="8"/>
        <v>38919.126935101056</v>
      </c>
      <c r="U53" s="13">
        <f t="shared" si="8"/>
        <v>19016.626850387282</v>
      </c>
      <c r="V53" s="13">
        <f t="shared" si="8"/>
        <v>4338.3748594227518</v>
      </c>
      <c r="W53" s="13">
        <f t="shared" si="8"/>
        <v>18480.744786867202</v>
      </c>
      <c r="X53" s="13">
        <f t="shared" si="8"/>
        <v>7472.3282155134548</v>
      </c>
      <c r="Y53" s="13">
        <f t="shared" si="8"/>
        <v>3748.3756097560972</v>
      </c>
      <c r="Z53" s="13">
        <f t="shared" si="8"/>
        <v>12699.729029243092</v>
      </c>
      <c r="AA53" s="16"/>
      <c r="AB53" s="16"/>
    </row>
    <row r="54" spans="1:30" x14ac:dyDescent="0.3">
      <c r="A54" s="10" t="s">
        <v>13</v>
      </c>
      <c r="B54" s="13">
        <f t="shared" si="7"/>
        <v>4262.7155050414185</v>
      </c>
      <c r="C54" s="13">
        <f t="shared" si="7"/>
        <v>11786.063525494279</v>
      </c>
      <c r="D54" s="13">
        <f t="shared" si="7"/>
        <v>43221.022811310155</v>
      </c>
      <c r="E54" s="13">
        <f t="shared" si="7"/>
        <v>20533.477707297188</v>
      </c>
      <c r="F54" s="13">
        <f t="shared" si="7"/>
        <v>4872.2493859578444</v>
      </c>
      <c r="G54" s="13">
        <f t="shared" si="7"/>
        <v>20948.824866104183</v>
      </c>
      <c r="H54" s="13">
        <f t="shared" si="7"/>
        <v>8201.5459050379213</v>
      </c>
      <c r="I54" s="13">
        <f t="shared" si="7"/>
        <v>4274.4634146341468</v>
      </c>
      <c r="J54" s="13">
        <f t="shared" si="7"/>
        <v>14442.174584909721</v>
      </c>
      <c r="K54" s="16"/>
      <c r="L54" s="16"/>
      <c r="Q54" s="10" t="s">
        <v>13</v>
      </c>
      <c r="R54" s="13">
        <f t="shared" si="9"/>
        <v>4262.7155050414185</v>
      </c>
      <c r="S54" s="13">
        <f t="shared" si="8"/>
        <v>11786.063525494279</v>
      </c>
      <c r="T54" s="13">
        <f t="shared" si="8"/>
        <v>43221.022811310155</v>
      </c>
      <c r="U54" s="13">
        <f t="shared" si="8"/>
        <v>20533.477707297188</v>
      </c>
      <c r="V54" s="13">
        <f t="shared" si="8"/>
        <v>4872.2493859578444</v>
      </c>
      <c r="W54" s="13">
        <f t="shared" si="8"/>
        <v>20948.824866104183</v>
      </c>
      <c r="X54" s="13">
        <f t="shared" si="8"/>
        <v>8201.5459050379213</v>
      </c>
      <c r="Y54" s="13">
        <f t="shared" si="8"/>
        <v>4274.4634146341468</v>
      </c>
      <c r="Z54" s="13">
        <f t="shared" si="8"/>
        <v>14442.174584909721</v>
      </c>
      <c r="AA54" s="16"/>
      <c r="AB54" s="16"/>
    </row>
    <row r="55" spans="1:30" x14ac:dyDescent="0.3">
      <c r="A55" s="10" t="s">
        <v>14</v>
      </c>
      <c r="B55" s="13">
        <f t="shared" si="7"/>
        <v>4841.6341000000002</v>
      </c>
      <c r="C55" s="13">
        <f t="shared" si="7"/>
        <v>13973.35064720497</v>
      </c>
      <c r="D55" s="13">
        <f t="shared" si="7"/>
        <v>56496.15352835221</v>
      </c>
      <c r="E55" s="13">
        <f t="shared" si="7"/>
        <v>24972.047999999999</v>
      </c>
      <c r="F55" s="13">
        <f t="shared" si="7"/>
        <v>6038.1822599999996</v>
      </c>
      <c r="G55" s="13">
        <f t="shared" si="7"/>
        <v>27128.976999999999</v>
      </c>
      <c r="H55" s="13">
        <f t="shared" si="7"/>
        <v>10434.08482</v>
      </c>
      <c r="I55" s="13">
        <f t="shared" si="7"/>
        <v>5392.4</v>
      </c>
      <c r="J55" s="13">
        <f t="shared" si="7"/>
        <v>18497.331620489924</v>
      </c>
      <c r="K55" s="16"/>
      <c r="L55" s="16"/>
      <c r="Q55" s="10" t="s">
        <v>14</v>
      </c>
      <c r="R55" s="13">
        <f t="shared" si="9"/>
        <v>4841.6341000000002</v>
      </c>
      <c r="S55" s="13">
        <f t="shared" si="8"/>
        <v>13973.35064720497</v>
      </c>
      <c r="T55" s="13">
        <f t="shared" si="8"/>
        <v>56496.15352835221</v>
      </c>
      <c r="U55" s="13">
        <f t="shared" si="8"/>
        <v>24972.047999999999</v>
      </c>
      <c r="V55" s="13">
        <f t="shared" si="8"/>
        <v>6038.1822599999996</v>
      </c>
      <c r="W55" s="13">
        <f t="shared" si="8"/>
        <v>27128.976999999999</v>
      </c>
      <c r="X55" s="13">
        <f t="shared" si="8"/>
        <v>10434.08482</v>
      </c>
      <c r="Y55" s="13">
        <f t="shared" si="8"/>
        <v>5392.4</v>
      </c>
      <c r="Z55" s="13">
        <f t="shared" si="8"/>
        <v>18497.331620489924</v>
      </c>
      <c r="AA55" s="16"/>
      <c r="AB55" s="16"/>
    </row>
    <row r="56" spans="1:30" x14ac:dyDescent="0.3">
      <c r="A56" s="10" t="s">
        <v>15</v>
      </c>
      <c r="B56" s="13">
        <f t="shared" si="7"/>
        <v>4973.5148800000006</v>
      </c>
      <c r="C56" s="13">
        <f t="shared" si="7"/>
        <v>14282.736000000001</v>
      </c>
      <c r="D56" s="13">
        <f t="shared" si="7"/>
        <v>56490.850010000002</v>
      </c>
      <c r="E56" s="13">
        <f t="shared" si="7"/>
        <v>24972.047999999999</v>
      </c>
      <c r="F56" s="13">
        <f t="shared" si="7"/>
        <v>6038.1822599999996</v>
      </c>
      <c r="G56" s="13">
        <f t="shared" si="7"/>
        <v>27128.976999999999</v>
      </c>
      <c r="H56" s="13">
        <f t="shared" si="7"/>
        <v>10434.08482</v>
      </c>
      <c r="I56" s="13">
        <f t="shared" si="7"/>
        <v>5392.4</v>
      </c>
      <c r="J56" s="13">
        <f t="shared" si="7"/>
        <v>18495.161956</v>
      </c>
      <c r="K56" s="16"/>
      <c r="L56" s="16"/>
      <c r="Q56" s="10" t="s">
        <v>15</v>
      </c>
      <c r="R56" s="13">
        <f t="shared" si="9"/>
        <v>4973.5148800000006</v>
      </c>
      <c r="S56" s="13">
        <f t="shared" si="8"/>
        <v>14282.736000000001</v>
      </c>
      <c r="T56" s="13">
        <f t="shared" si="8"/>
        <v>56490.850010000002</v>
      </c>
      <c r="U56" s="13">
        <f t="shared" si="8"/>
        <v>24972.047999999999</v>
      </c>
      <c r="V56" s="13">
        <f t="shared" si="8"/>
        <v>6038.1822599999996</v>
      </c>
      <c r="W56" s="13">
        <f t="shared" si="8"/>
        <v>27128.976999999999</v>
      </c>
      <c r="X56" s="13">
        <f t="shared" si="8"/>
        <v>10434.08482</v>
      </c>
      <c r="Y56" s="13">
        <f t="shared" si="8"/>
        <v>5392.4</v>
      </c>
      <c r="Z56" s="13">
        <f t="shared" si="8"/>
        <v>18495.161956</v>
      </c>
      <c r="AA56" s="16"/>
      <c r="AB56" s="16"/>
    </row>
    <row r="57" spans="1:30" x14ac:dyDescent="0.3">
      <c r="A57" s="10" t="s">
        <v>16</v>
      </c>
      <c r="B57" s="13">
        <f t="shared" si="7"/>
        <v>4649.5782099999997</v>
      </c>
      <c r="C57" s="13">
        <f t="shared" si="7"/>
        <v>12857.789124223604</v>
      </c>
      <c r="D57" s="13">
        <f t="shared" si="7"/>
        <v>47868.920224817244</v>
      </c>
      <c r="E57" s="13">
        <f t="shared" si="7"/>
        <v>23577.359628210354</v>
      </c>
      <c r="F57" s="13">
        <f t="shared" si="7"/>
        <v>5350.8955131962039</v>
      </c>
      <c r="G57" s="13">
        <f t="shared" si="7"/>
        <v>22730.221374908288</v>
      </c>
      <c r="H57" s="13">
        <f t="shared" si="7"/>
        <v>9323.6920647549505</v>
      </c>
      <c r="I57" s="13">
        <f t="shared" si="7"/>
        <v>4734.7902439024392</v>
      </c>
      <c r="J57" s="13">
        <f t="shared" si="7"/>
        <v>15944.033988223518</v>
      </c>
      <c r="K57" s="16"/>
      <c r="L57" s="16"/>
      <c r="Q57" s="10" t="s">
        <v>16</v>
      </c>
      <c r="R57" s="13">
        <f t="shared" si="9"/>
        <v>4649.5782099999997</v>
      </c>
      <c r="S57" s="13">
        <f t="shared" si="8"/>
        <v>12857.789124223604</v>
      </c>
      <c r="T57" s="13">
        <f t="shared" si="8"/>
        <v>47868.920224817244</v>
      </c>
      <c r="U57" s="13">
        <f t="shared" si="8"/>
        <v>23577.359628210354</v>
      </c>
      <c r="V57" s="13">
        <f t="shared" si="8"/>
        <v>5350.8955131962039</v>
      </c>
      <c r="W57" s="13">
        <f t="shared" si="8"/>
        <v>22730.221374908288</v>
      </c>
      <c r="X57" s="13">
        <f t="shared" si="8"/>
        <v>9323.6920647549505</v>
      </c>
      <c r="Y57" s="13">
        <f t="shared" si="8"/>
        <v>4734.7902439024392</v>
      </c>
      <c r="Z57" s="13">
        <f t="shared" si="8"/>
        <v>15944.033988223518</v>
      </c>
      <c r="AA57" s="16"/>
      <c r="AB57" s="16"/>
    </row>
    <row r="58" spans="1:30" x14ac:dyDescent="0.3">
      <c r="A58" s="10" t="s">
        <v>17</v>
      </c>
      <c r="B58" s="13">
        <f t="shared" si="7"/>
        <v>4756.409643662455</v>
      </c>
      <c r="C58" s="13">
        <f t="shared" si="7"/>
        <v>11713.441084584512</v>
      </c>
      <c r="D58" s="13">
        <f t="shared" si="7"/>
        <v>39838.86308774077</v>
      </c>
      <c r="E58" s="13">
        <f t="shared" si="7"/>
        <v>19932.845488789237</v>
      </c>
      <c r="F58" s="13">
        <f t="shared" si="7"/>
        <v>4522.4695237451979</v>
      </c>
      <c r="G58" s="13">
        <f t="shared" si="7"/>
        <v>18809.158668378575</v>
      </c>
      <c r="H58" s="13">
        <f t="shared" si="7"/>
        <v>7806.3883408937745</v>
      </c>
      <c r="I58" s="13">
        <f t="shared" si="7"/>
        <v>3901.8178861788615</v>
      </c>
      <c r="J58" s="13">
        <f t="shared" si="7"/>
        <v>13588.654183718558</v>
      </c>
      <c r="K58" s="16"/>
      <c r="L58" s="16"/>
      <c r="Q58" s="10" t="s">
        <v>17</v>
      </c>
      <c r="R58" s="13">
        <f t="shared" si="9"/>
        <v>4756.409643662455</v>
      </c>
      <c r="S58" s="13">
        <f t="shared" si="8"/>
        <v>11713.441084584512</v>
      </c>
      <c r="T58" s="13">
        <f t="shared" si="8"/>
        <v>39838.86308774077</v>
      </c>
      <c r="U58" s="13">
        <f t="shared" si="8"/>
        <v>19932.845488789237</v>
      </c>
      <c r="V58" s="13">
        <f t="shared" si="8"/>
        <v>4522.4695237451979</v>
      </c>
      <c r="W58" s="13">
        <f t="shared" si="8"/>
        <v>18809.158668378575</v>
      </c>
      <c r="X58" s="13">
        <f t="shared" si="8"/>
        <v>7806.3883408937745</v>
      </c>
      <c r="Y58" s="13">
        <f t="shared" si="8"/>
        <v>3901.8178861788615</v>
      </c>
      <c r="Z58" s="13">
        <f t="shared" si="8"/>
        <v>13588.654183718558</v>
      </c>
      <c r="AA58" s="16"/>
      <c r="AB58" s="16"/>
    </row>
    <row r="59" spans="1:30" x14ac:dyDescent="0.3">
      <c r="A59" s="10" t="s">
        <v>18</v>
      </c>
      <c r="B59" s="13">
        <f t="shared" si="7"/>
        <v>5453.6232333825119</v>
      </c>
      <c r="C59" s="13">
        <f t="shared" si="7"/>
        <v>12961.429799910809</v>
      </c>
      <c r="D59" s="13">
        <f t="shared" si="7"/>
        <v>42851.367582161329</v>
      </c>
      <c r="E59" s="13">
        <f t="shared" si="7"/>
        <v>19698.700725642069</v>
      </c>
      <c r="F59" s="13">
        <f t="shared" si="7"/>
        <v>4952.0237404975715</v>
      </c>
      <c r="G59" s="13">
        <f t="shared" si="7"/>
        <v>19256.995779530447</v>
      </c>
      <c r="H59" s="13">
        <f t="shared" si="7"/>
        <v>8442.3893742611617</v>
      </c>
      <c r="I59" s="13">
        <f t="shared" si="7"/>
        <v>4000.459349593496</v>
      </c>
      <c r="J59" s="13">
        <f t="shared" si="7"/>
        <v>13877.323387900697</v>
      </c>
      <c r="K59" s="16"/>
      <c r="L59" s="16"/>
      <c r="Q59" s="10" t="s">
        <v>18</v>
      </c>
      <c r="R59" s="13">
        <f t="shared" si="9"/>
        <v>5453.6232333825119</v>
      </c>
      <c r="S59" s="13">
        <f t="shared" si="8"/>
        <v>12961.429799910809</v>
      </c>
      <c r="T59" s="13">
        <f t="shared" si="8"/>
        <v>42851.367582161329</v>
      </c>
      <c r="U59" s="13">
        <f t="shared" si="8"/>
        <v>19698.700725642069</v>
      </c>
      <c r="V59" s="13">
        <f t="shared" si="8"/>
        <v>4952.0237404975715</v>
      </c>
      <c r="W59" s="13">
        <f t="shared" si="8"/>
        <v>19256.995779530447</v>
      </c>
      <c r="X59" s="13">
        <f t="shared" si="8"/>
        <v>8442.3893742611617</v>
      </c>
      <c r="Y59" s="13">
        <f t="shared" si="8"/>
        <v>4000.459349593496</v>
      </c>
      <c r="Z59" s="13">
        <f t="shared" si="8"/>
        <v>13877.323387900697</v>
      </c>
      <c r="AA59" s="16"/>
      <c r="AB59" s="16"/>
    </row>
    <row r="60" spans="1:30" x14ac:dyDescent="0.3">
      <c r="A60" s="10" t="s">
        <v>19</v>
      </c>
      <c r="B60" s="13">
        <f t="shared" si="7"/>
        <v>5778.0989519886325</v>
      </c>
      <c r="C60" s="13">
        <f t="shared" si="7"/>
        <v>14374.774226847036</v>
      </c>
      <c r="D60" s="13">
        <f t="shared" si="7"/>
        <v>46932.000672716364</v>
      </c>
      <c r="E60" s="13">
        <f t="shared" si="7"/>
        <v>21459.876552792499</v>
      </c>
      <c r="F60" s="13">
        <f t="shared" si="7"/>
        <v>5590.2185768153822</v>
      </c>
      <c r="G60" s="13">
        <f t="shared" si="7"/>
        <v>23148.202678650036</v>
      </c>
      <c r="H60" s="13">
        <f t="shared" si="7"/>
        <v>10253.426887469484</v>
      </c>
      <c r="I60" s="13">
        <f t="shared" si="7"/>
        <v>4964.953658536585</v>
      </c>
      <c r="J60" s="13">
        <f t="shared" si="7"/>
        <v>17457.419935189759</v>
      </c>
      <c r="K60" s="16"/>
      <c r="L60" s="16"/>
      <c r="Q60" s="10" t="s">
        <v>19</v>
      </c>
      <c r="R60" s="13">
        <f t="shared" si="9"/>
        <v>5778.0989519886325</v>
      </c>
      <c r="S60" s="13">
        <f t="shared" si="8"/>
        <v>14374.774226847036</v>
      </c>
      <c r="T60" s="13">
        <f t="shared" si="8"/>
        <v>46932.000672716364</v>
      </c>
      <c r="U60" s="13">
        <f t="shared" si="8"/>
        <v>21459.876552792499</v>
      </c>
      <c r="V60" s="13">
        <f t="shared" si="8"/>
        <v>5590.2185768153822</v>
      </c>
      <c r="W60" s="13">
        <f t="shared" si="8"/>
        <v>23148.202678650036</v>
      </c>
      <c r="X60" s="13">
        <f t="shared" si="8"/>
        <v>10253.426887469484</v>
      </c>
      <c r="Y60" s="13">
        <f t="shared" si="8"/>
        <v>4964.953658536585</v>
      </c>
      <c r="Z60" s="13">
        <f t="shared" si="8"/>
        <v>17457.419935189759</v>
      </c>
      <c r="AA60" s="16"/>
      <c r="AB60" s="16"/>
    </row>
    <row r="61" spans="1:30" x14ac:dyDescent="0.3">
      <c r="A61" s="10" t="s">
        <v>20</v>
      </c>
      <c r="B61" s="13">
        <f t="shared" si="7"/>
        <v>5971.6289800000004</v>
      </c>
      <c r="C61" s="13">
        <f t="shared" si="7"/>
        <v>15031.728000000001</v>
      </c>
      <c r="D61" s="13">
        <f t="shared" si="7"/>
        <v>50600.232176203797</v>
      </c>
      <c r="E61" s="13">
        <f t="shared" si="7"/>
        <v>23261.773208316346</v>
      </c>
      <c r="F61" s="13">
        <f t="shared" si="7"/>
        <v>6001.3633271355111</v>
      </c>
      <c r="G61" s="13">
        <f t="shared" si="7"/>
        <v>24193.155938004398</v>
      </c>
      <c r="H61" s="13">
        <f t="shared" si="7"/>
        <v>10364.17232788219</v>
      </c>
      <c r="I61" s="13">
        <f t="shared" si="7"/>
        <v>4964.953658536585</v>
      </c>
      <c r="J61" s="13">
        <f t="shared" si="7"/>
        <v>17672.531504435789</v>
      </c>
      <c r="K61" s="16"/>
      <c r="L61" s="16"/>
      <c r="Q61" s="10" t="s">
        <v>20</v>
      </c>
      <c r="R61" s="13">
        <f t="shared" si="9"/>
        <v>5971.6289800000004</v>
      </c>
      <c r="S61" s="13">
        <f t="shared" si="8"/>
        <v>15031.728000000001</v>
      </c>
      <c r="T61" s="13">
        <f t="shared" si="8"/>
        <v>50600.232176203797</v>
      </c>
      <c r="U61" s="13">
        <f t="shared" si="8"/>
        <v>23261.773208316346</v>
      </c>
      <c r="V61" s="13">
        <f t="shared" si="8"/>
        <v>6001.3633271355111</v>
      </c>
      <c r="W61" s="13">
        <f t="shared" si="8"/>
        <v>24193.155938004398</v>
      </c>
      <c r="X61" s="13">
        <f t="shared" si="8"/>
        <v>10364.17232788219</v>
      </c>
      <c r="Y61" s="13">
        <f t="shared" si="8"/>
        <v>4964.953658536585</v>
      </c>
      <c r="Z61" s="13">
        <f t="shared" si="8"/>
        <v>17672.531504435789</v>
      </c>
      <c r="AA61" s="16"/>
      <c r="AB61" s="16"/>
    </row>
    <row r="62" spans="1:30" x14ac:dyDescent="0.3">
      <c r="A62" s="10" t="s">
        <v>21</v>
      </c>
      <c r="B62" s="13">
        <f t="shared" si="7"/>
        <v>5923.7278909772858</v>
      </c>
      <c r="C62" s="13">
        <f t="shared" si="7"/>
        <v>14865.255020068382</v>
      </c>
      <c r="D62" s="13">
        <f t="shared" si="7"/>
        <v>50600.232176203797</v>
      </c>
      <c r="E62" s="13">
        <f t="shared" si="7"/>
        <v>23261.773208316346</v>
      </c>
      <c r="F62" s="13">
        <f t="shared" si="7"/>
        <v>6001.3633271355111</v>
      </c>
      <c r="G62" s="13">
        <f t="shared" si="7"/>
        <v>24193.155938004398</v>
      </c>
      <c r="H62" s="13">
        <f t="shared" si="7"/>
        <v>10364.17232788219</v>
      </c>
      <c r="I62" s="13">
        <f t="shared" si="7"/>
        <v>4964.953658536585</v>
      </c>
      <c r="J62" s="13">
        <f t="shared" si="7"/>
        <v>17668.150236443722</v>
      </c>
      <c r="K62" s="16"/>
      <c r="L62" s="16"/>
      <c r="Q62" s="10" t="s">
        <v>21</v>
      </c>
      <c r="R62" s="13">
        <f t="shared" si="9"/>
        <v>5923.7278909772858</v>
      </c>
      <c r="S62" s="13">
        <f t="shared" si="8"/>
        <v>14865.255020068382</v>
      </c>
      <c r="T62" s="13">
        <f t="shared" si="8"/>
        <v>50600.232176203797</v>
      </c>
      <c r="U62" s="13">
        <f t="shared" si="8"/>
        <v>23261.773208316346</v>
      </c>
      <c r="V62" s="13">
        <f t="shared" si="8"/>
        <v>6001.3633271355111</v>
      </c>
      <c r="W62" s="13">
        <f t="shared" si="8"/>
        <v>24193.155938004398</v>
      </c>
      <c r="X62" s="13">
        <f t="shared" si="8"/>
        <v>10364.17232788219</v>
      </c>
      <c r="Y62" s="13">
        <f t="shared" si="8"/>
        <v>4964.953658536585</v>
      </c>
      <c r="Z62" s="13">
        <f t="shared" si="8"/>
        <v>17668.150236443722</v>
      </c>
      <c r="AA62" s="16"/>
      <c r="AB62" s="16"/>
    </row>
    <row r="63" spans="1:30" x14ac:dyDescent="0.3">
      <c r="A63" s="10" t="s">
        <v>22</v>
      </c>
      <c r="B63" s="13">
        <f t="shared" si="7"/>
        <v>5454.706423837798</v>
      </c>
      <c r="C63" s="13">
        <f t="shared" si="7"/>
        <v>13818.374602646056</v>
      </c>
      <c r="D63" s="13">
        <f t="shared" si="7"/>
        <v>46286.138207784614</v>
      </c>
      <c r="E63" s="13">
        <f t="shared" si="7"/>
        <v>21195.191168365269</v>
      </c>
      <c r="F63" s="13">
        <f t="shared" si="7"/>
        <v>5467.4888006004185</v>
      </c>
      <c r="G63" s="13">
        <f t="shared" si="7"/>
        <v>21187.671325385178</v>
      </c>
      <c r="H63" s="13">
        <f t="shared" si="7"/>
        <v>9109.5977229506989</v>
      </c>
      <c r="I63" s="13">
        <f t="shared" si="7"/>
        <v>4351.1845528455278</v>
      </c>
      <c r="J63" s="13">
        <f t="shared" si="7"/>
        <v>14952.870635625786</v>
      </c>
      <c r="K63" s="16"/>
      <c r="L63" s="16"/>
      <c r="Q63" s="10" t="s">
        <v>22</v>
      </c>
      <c r="R63" s="13">
        <f t="shared" si="9"/>
        <v>5454.706423837798</v>
      </c>
      <c r="S63" s="13">
        <f t="shared" si="8"/>
        <v>13818.374602646056</v>
      </c>
      <c r="T63" s="13">
        <f t="shared" si="8"/>
        <v>46286.138207784614</v>
      </c>
      <c r="U63" s="13">
        <f t="shared" si="8"/>
        <v>21195.191168365269</v>
      </c>
      <c r="V63" s="13">
        <f t="shared" si="8"/>
        <v>5467.4888006004185</v>
      </c>
      <c r="W63" s="13">
        <f t="shared" si="8"/>
        <v>21187.671325385178</v>
      </c>
      <c r="X63" s="13">
        <f t="shared" si="8"/>
        <v>9109.5977229506989</v>
      </c>
      <c r="Y63" s="13">
        <f t="shared" si="8"/>
        <v>4351.1845528455278</v>
      </c>
      <c r="Z63" s="13">
        <f t="shared" si="8"/>
        <v>14952.870635625786</v>
      </c>
      <c r="AA63" s="16"/>
      <c r="AB63" s="16"/>
    </row>
    <row r="64" spans="1:30" x14ac:dyDescent="0.3">
      <c r="L64" s="16"/>
      <c r="AB64" s="16"/>
    </row>
    <row r="65" spans="1:29" x14ac:dyDescent="0.3">
      <c r="A65" s="1" t="s">
        <v>55</v>
      </c>
      <c r="K65" s="28" t="s">
        <v>37</v>
      </c>
      <c r="Q65" s="1" t="s">
        <v>55</v>
      </c>
      <c r="AA65" s="28" t="s">
        <v>37</v>
      </c>
    </row>
    <row r="66" spans="1:29" x14ac:dyDescent="0.3">
      <c r="A66" s="10" t="s">
        <v>11</v>
      </c>
      <c r="B66" s="13">
        <f t="shared" ref="B66:J77" si="10">B52-B38</f>
        <v>4720.7847131329991</v>
      </c>
      <c r="C66" s="13">
        <f t="shared" si="10"/>
        <v>11752.469385367802</v>
      </c>
      <c r="D66" s="13">
        <f t="shared" si="10"/>
        <v>40486.953030380457</v>
      </c>
      <c r="E66" s="13">
        <f t="shared" si="10"/>
        <v>18619.598773746435</v>
      </c>
      <c r="F66" s="13">
        <f t="shared" si="10"/>
        <v>4749.5196097428807</v>
      </c>
      <c r="G66" s="13">
        <f t="shared" si="10"/>
        <v>18241.898327586205</v>
      </c>
      <c r="H66" s="13">
        <f t="shared" si="10"/>
        <v>7561.6946184814369</v>
      </c>
      <c r="I66" s="13">
        <f t="shared" si="10"/>
        <v>3770.2959349593493</v>
      </c>
      <c r="J66" s="30">
        <f t="shared" si="10"/>
        <v>12505.627079770011</v>
      </c>
      <c r="K66" s="29">
        <f>SUM($B66:$J66)</f>
        <v>122408.84147316757</v>
      </c>
      <c r="L66" s="16"/>
      <c r="Q66" s="10" t="s">
        <v>11</v>
      </c>
      <c r="R66" s="13">
        <f>R52-R38</f>
        <v>4720.7847131329991</v>
      </c>
      <c r="S66" s="13">
        <f t="shared" ref="S66:Z66" si="11">S52-S38</f>
        <v>11752.499821558127</v>
      </c>
      <c r="T66" s="13">
        <f t="shared" si="11"/>
        <v>40486.953030380457</v>
      </c>
      <c r="U66" s="13">
        <f>U52-U38</f>
        <v>18619.598773746435</v>
      </c>
      <c r="V66" s="13">
        <f t="shared" si="11"/>
        <v>4749.5196097428807</v>
      </c>
      <c r="W66" s="13">
        <f t="shared" si="11"/>
        <v>18241.898327586205</v>
      </c>
      <c r="X66" s="13">
        <f t="shared" si="11"/>
        <v>7561.6946184814369</v>
      </c>
      <c r="Y66" s="13">
        <f t="shared" si="11"/>
        <v>3770.2959349593493</v>
      </c>
      <c r="Z66" s="30">
        <f t="shared" si="11"/>
        <v>12505.627079770011</v>
      </c>
      <c r="AA66" s="29">
        <f>SUM($R66:$Z66)</f>
        <v>122408.87190935791</v>
      </c>
      <c r="AB66" s="16"/>
    </row>
    <row r="67" spans="1:29" x14ac:dyDescent="0.3">
      <c r="A67" s="10" t="s">
        <v>12</v>
      </c>
      <c r="B67" s="13">
        <f t="shared" si="10"/>
        <v>4275.5934360098354</v>
      </c>
      <c r="C67" s="13">
        <f t="shared" si="10"/>
        <v>10951.003798323225</v>
      </c>
      <c r="D67" s="13">
        <f t="shared" si="10"/>
        <v>38919.126935101056</v>
      </c>
      <c r="E67" s="13">
        <f t="shared" si="10"/>
        <v>19016.626850387282</v>
      </c>
      <c r="F67" s="13">
        <f t="shared" si="10"/>
        <v>4338.3748594227518</v>
      </c>
      <c r="G67" s="13">
        <f t="shared" si="10"/>
        <v>18480.744786867202</v>
      </c>
      <c r="H67" s="13">
        <f t="shared" si="10"/>
        <v>7472.3282155134548</v>
      </c>
      <c r="I67" s="13">
        <f t="shared" si="10"/>
        <v>3748.3756097560972</v>
      </c>
      <c r="J67" s="30">
        <f t="shared" si="10"/>
        <v>12699.729029243092</v>
      </c>
      <c r="K67" s="29">
        <f t="shared" ref="K67:K77" si="12">SUM($B67:$J67)</f>
        <v>119901.90352062401</v>
      </c>
      <c r="L67" s="16"/>
      <c r="Q67" s="10" t="s">
        <v>12</v>
      </c>
      <c r="R67" s="13">
        <f t="shared" ref="R67:Z77" si="13">R53-R39</f>
        <v>4275.5934360098354</v>
      </c>
      <c r="S67" s="13">
        <f t="shared" si="13"/>
        <v>10951.172571642071</v>
      </c>
      <c r="T67" s="13">
        <f t="shared" si="13"/>
        <v>38919.126935101056</v>
      </c>
      <c r="U67" s="13">
        <f t="shared" si="13"/>
        <v>19016.626850387282</v>
      </c>
      <c r="V67" s="13">
        <f t="shared" si="13"/>
        <v>4338.3748594227518</v>
      </c>
      <c r="W67" s="13">
        <f t="shared" si="13"/>
        <v>18480.744786867202</v>
      </c>
      <c r="X67" s="13">
        <f t="shared" si="13"/>
        <v>7472.3282155134548</v>
      </c>
      <c r="Y67" s="13">
        <f t="shared" si="13"/>
        <v>3748.3756097560972</v>
      </c>
      <c r="Z67" s="30">
        <f t="shared" si="13"/>
        <v>12699.729029243092</v>
      </c>
      <c r="AA67" s="29">
        <f t="shared" ref="AA67:AA76" si="14">SUM($R67:$Z67)</f>
        <v>119902.07229394285</v>
      </c>
      <c r="AB67" s="16"/>
    </row>
    <row r="68" spans="1:29" x14ac:dyDescent="0.3">
      <c r="A68" s="10" t="s">
        <v>13</v>
      </c>
      <c r="B68" s="13">
        <f t="shared" si="10"/>
        <v>4262.7155050414185</v>
      </c>
      <c r="C68" s="13">
        <f t="shared" si="10"/>
        <v>11785.503235168542</v>
      </c>
      <c r="D68" s="13">
        <f t="shared" si="10"/>
        <v>43221.022811310155</v>
      </c>
      <c r="E68" s="13">
        <f t="shared" si="10"/>
        <v>20533.477707297188</v>
      </c>
      <c r="F68" s="13">
        <f t="shared" si="10"/>
        <v>4872.2493859578444</v>
      </c>
      <c r="G68" s="13">
        <f t="shared" si="10"/>
        <v>20948.824866104183</v>
      </c>
      <c r="H68" s="13">
        <f t="shared" si="10"/>
        <v>8201.5459050379213</v>
      </c>
      <c r="I68" s="13">
        <f t="shared" si="10"/>
        <v>4274.4634146341468</v>
      </c>
      <c r="J68" s="30">
        <f t="shared" si="10"/>
        <v>14442.174584909721</v>
      </c>
      <c r="K68" s="29">
        <f t="shared" si="12"/>
        <v>132541.97741546112</v>
      </c>
      <c r="L68" s="16"/>
      <c r="Q68" s="10" t="s">
        <v>13</v>
      </c>
      <c r="R68" s="13">
        <f t="shared" si="13"/>
        <v>4262.7155050414185</v>
      </c>
      <c r="S68" s="13">
        <f t="shared" si="13"/>
        <v>11785.689998610454</v>
      </c>
      <c r="T68" s="13">
        <f t="shared" si="13"/>
        <v>43221.022811310155</v>
      </c>
      <c r="U68" s="13">
        <f t="shared" si="13"/>
        <v>20533.477707297188</v>
      </c>
      <c r="V68" s="13">
        <f t="shared" si="13"/>
        <v>4872.2493859578444</v>
      </c>
      <c r="W68" s="13">
        <f t="shared" si="13"/>
        <v>20948.824866104183</v>
      </c>
      <c r="X68" s="13">
        <f t="shared" si="13"/>
        <v>8201.5459050379213</v>
      </c>
      <c r="Y68" s="13">
        <f t="shared" si="13"/>
        <v>4274.4634146341468</v>
      </c>
      <c r="Z68" s="30">
        <f t="shared" si="13"/>
        <v>14442.174584909721</v>
      </c>
      <c r="AA68" s="29">
        <f t="shared" si="14"/>
        <v>132542.16417890304</v>
      </c>
      <c r="AB68" s="16"/>
    </row>
    <row r="69" spans="1:29" x14ac:dyDescent="0.3">
      <c r="A69" s="10" t="s">
        <v>14</v>
      </c>
      <c r="B69" s="13">
        <f t="shared" si="10"/>
        <v>4841.6341000000002</v>
      </c>
      <c r="C69" s="13">
        <f t="shared" si="10"/>
        <v>13972.782637436339</v>
      </c>
      <c r="D69" s="13">
        <f t="shared" si="10"/>
        <v>56496.15352835221</v>
      </c>
      <c r="E69" s="13">
        <f t="shared" si="10"/>
        <v>24972.047999999999</v>
      </c>
      <c r="F69" s="13">
        <f t="shared" si="10"/>
        <v>6038.1822599999996</v>
      </c>
      <c r="G69" s="13">
        <f t="shared" si="10"/>
        <v>27128.976999999999</v>
      </c>
      <c r="H69" s="13">
        <f t="shared" si="10"/>
        <v>10434.08482</v>
      </c>
      <c r="I69" s="13">
        <f t="shared" si="10"/>
        <v>5392.4</v>
      </c>
      <c r="J69" s="30">
        <f t="shared" si="10"/>
        <v>18497.331620489924</v>
      </c>
      <c r="K69" s="29">
        <f t="shared" si="12"/>
        <v>167773.59396627845</v>
      </c>
      <c r="L69" s="16"/>
      <c r="Q69" s="10" t="s">
        <v>14</v>
      </c>
      <c r="R69" s="13">
        <f t="shared" si="13"/>
        <v>4841.6341000000002</v>
      </c>
      <c r="S69" s="13">
        <f t="shared" si="13"/>
        <v>13972.971974025882</v>
      </c>
      <c r="T69" s="13">
        <f t="shared" si="13"/>
        <v>56496.15352835221</v>
      </c>
      <c r="U69" s="13">
        <f t="shared" si="13"/>
        <v>24972.047999999999</v>
      </c>
      <c r="V69" s="13">
        <f t="shared" si="13"/>
        <v>6038.1822599999996</v>
      </c>
      <c r="W69" s="13">
        <f t="shared" si="13"/>
        <v>27128.976999999999</v>
      </c>
      <c r="X69" s="13">
        <f t="shared" si="13"/>
        <v>10434.08482</v>
      </c>
      <c r="Y69" s="13">
        <f t="shared" si="13"/>
        <v>5392.4</v>
      </c>
      <c r="Z69" s="30">
        <f t="shared" si="13"/>
        <v>18497.331620489924</v>
      </c>
      <c r="AA69" s="29">
        <f t="shared" si="14"/>
        <v>167773.78330286799</v>
      </c>
      <c r="AB69" s="16"/>
    </row>
    <row r="70" spans="1:29" x14ac:dyDescent="0.3">
      <c r="A70" s="10" t="s">
        <v>15</v>
      </c>
      <c r="B70" s="13">
        <f t="shared" si="10"/>
        <v>4973.5148800000006</v>
      </c>
      <c r="C70" s="13">
        <f t="shared" si="10"/>
        <v>14282.024953047754</v>
      </c>
      <c r="D70" s="13">
        <f t="shared" si="10"/>
        <v>56490.850010000002</v>
      </c>
      <c r="E70" s="13">
        <f t="shared" si="10"/>
        <v>24972.047999999999</v>
      </c>
      <c r="F70" s="13">
        <f t="shared" si="10"/>
        <v>6038.1822599999996</v>
      </c>
      <c r="G70" s="13">
        <f t="shared" si="10"/>
        <v>27128.976999999999</v>
      </c>
      <c r="H70" s="13">
        <f t="shared" si="10"/>
        <v>10434.08482</v>
      </c>
      <c r="I70" s="13">
        <f t="shared" si="10"/>
        <v>5392.4</v>
      </c>
      <c r="J70" s="30">
        <f t="shared" si="10"/>
        <v>18495.161956</v>
      </c>
      <c r="K70" s="29">
        <f t="shared" si="12"/>
        <v>168207.24387904775</v>
      </c>
      <c r="L70" s="16"/>
      <c r="Q70" s="10" t="s">
        <v>15</v>
      </c>
      <c r="R70" s="13">
        <f t="shared" si="13"/>
        <v>4973.5148800000006</v>
      </c>
      <c r="S70" s="13">
        <f t="shared" si="13"/>
        <v>14282.285670263578</v>
      </c>
      <c r="T70" s="13">
        <f t="shared" si="13"/>
        <v>56490.850010000002</v>
      </c>
      <c r="U70" s="13">
        <f t="shared" si="13"/>
        <v>24972.047999999999</v>
      </c>
      <c r="V70" s="13">
        <f t="shared" si="13"/>
        <v>6038.1822599999996</v>
      </c>
      <c r="W70" s="13">
        <f t="shared" si="13"/>
        <v>27128.976999999999</v>
      </c>
      <c r="X70" s="13">
        <f>X56-X42</f>
        <v>10434.08482</v>
      </c>
      <c r="Y70" s="13">
        <f t="shared" si="13"/>
        <v>5392.4</v>
      </c>
      <c r="Z70" s="30">
        <f t="shared" si="13"/>
        <v>18495.161956</v>
      </c>
      <c r="AA70" s="29">
        <f t="shared" si="14"/>
        <v>168207.50459626355</v>
      </c>
      <c r="AB70" s="16"/>
    </row>
    <row r="71" spans="1:29" x14ac:dyDescent="0.3">
      <c r="A71" s="10" t="s">
        <v>16</v>
      </c>
      <c r="B71" s="13">
        <f t="shared" si="10"/>
        <v>4649.5782099999997</v>
      </c>
      <c r="C71" s="13">
        <f t="shared" si="10"/>
        <v>12857.345404554402</v>
      </c>
      <c r="D71" s="13">
        <f t="shared" si="10"/>
        <v>47868.920224817244</v>
      </c>
      <c r="E71" s="13">
        <f t="shared" si="10"/>
        <v>23577.359628210354</v>
      </c>
      <c r="F71" s="13">
        <f t="shared" si="10"/>
        <v>5350.8955131962039</v>
      </c>
      <c r="G71" s="13">
        <f t="shared" si="10"/>
        <v>22730.221374908288</v>
      </c>
      <c r="H71" s="13">
        <f t="shared" si="10"/>
        <v>9323.6920647549505</v>
      </c>
      <c r="I71" s="13">
        <f t="shared" si="10"/>
        <v>4734.7902439024392</v>
      </c>
      <c r="J71" s="30">
        <f t="shared" si="10"/>
        <v>15944.033988223518</v>
      </c>
      <c r="K71" s="29">
        <f t="shared" si="12"/>
        <v>147036.83665256741</v>
      </c>
      <c r="L71" s="16"/>
      <c r="Q71" s="10" t="s">
        <v>16</v>
      </c>
      <c r="R71" s="13">
        <f t="shared" si="13"/>
        <v>4649.5782099999997</v>
      </c>
      <c r="S71" s="13">
        <f t="shared" si="13"/>
        <v>12857.508101766443</v>
      </c>
      <c r="T71" s="13">
        <f t="shared" si="13"/>
        <v>47868.920224817244</v>
      </c>
      <c r="U71" s="13">
        <f>U57-U43</f>
        <v>23577.359628210354</v>
      </c>
      <c r="V71" s="13">
        <f t="shared" si="13"/>
        <v>5350.8955131962039</v>
      </c>
      <c r="W71" s="13">
        <f t="shared" si="13"/>
        <v>22730.221374908288</v>
      </c>
      <c r="X71" s="13">
        <f t="shared" si="13"/>
        <v>9323.6920647549505</v>
      </c>
      <c r="Y71" s="13">
        <f t="shared" si="13"/>
        <v>4734.7902439024392</v>
      </c>
      <c r="Z71" s="30">
        <f t="shared" si="13"/>
        <v>15944.033988223518</v>
      </c>
      <c r="AA71" s="29">
        <f t="shared" si="14"/>
        <v>147036.99934977945</v>
      </c>
      <c r="AB71" s="16"/>
    </row>
    <row r="72" spans="1:29" x14ac:dyDescent="0.3">
      <c r="A72" s="10" t="s">
        <v>17</v>
      </c>
      <c r="B72" s="13">
        <f t="shared" si="10"/>
        <v>4756.409643662455</v>
      </c>
      <c r="C72" s="13">
        <f t="shared" si="10"/>
        <v>11713.143753697181</v>
      </c>
      <c r="D72" s="13">
        <f t="shared" si="10"/>
        <v>39838.86308774077</v>
      </c>
      <c r="E72" s="13">
        <f t="shared" si="10"/>
        <v>19932.845488789237</v>
      </c>
      <c r="F72" s="13">
        <f t="shared" si="10"/>
        <v>4522.4695237451979</v>
      </c>
      <c r="G72" s="13">
        <f t="shared" si="10"/>
        <v>18809.158668378575</v>
      </c>
      <c r="H72" s="13">
        <f t="shared" si="10"/>
        <v>7806.3883408937745</v>
      </c>
      <c r="I72" s="13">
        <f t="shared" si="10"/>
        <v>3901.8178861788615</v>
      </c>
      <c r="J72" s="30">
        <f t="shared" si="10"/>
        <v>13588.654183718558</v>
      </c>
      <c r="K72" s="29">
        <f t="shared" si="12"/>
        <v>124869.7505768046</v>
      </c>
      <c r="L72" s="16"/>
      <c r="Q72" s="10" t="s">
        <v>17</v>
      </c>
      <c r="R72" s="13">
        <f t="shared" si="13"/>
        <v>4756.409643662455</v>
      </c>
      <c r="S72" s="13">
        <f t="shared" si="13"/>
        <v>11713.262686052112</v>
      </c>
      <c r="T72" s="13">
        <f t="shared" si="13"/>
        <v>39838.86308774077</v>
      </c>
      <c r="U72" s="13">
        <f t="shared" si="13"/>
        <v>19932.845488789237</v>
      </c>
      <c r="V72" s="13">
        <f t="shared" si="13"/>
        <v>4522.4695237451979</v>
      </c>
      <c r="W72" s="13">
        <f t="shared" si="13"/>
        <v>18809.158668378575</v>
      </c>
      <c r="X72" s="13">
        <f t="shared" si="13"/>
        <v>7806.3883408937745</v>
      </c>
      <c r="Y72" s="13">
        <f t="shared" si="13"/>
        <v>3901.8178861788615</v>
      </c>
      <c r="Z72" s="30">
        <f t="shared" si="13"/>
        <v>13588.654183718558</v>
      </c>
      <c r="AA72" s="29">
        <f t="shared" si="14"/>
        <v>124869.86950915953</v>
      </c>
      <c r="AB72" s="16"/>
    </row>
    <row r="73" spans="1:29" x14ac:dyDescent="0.3">
      <c r="A73" s="10" t="s">
        <v>18</v>
      </c>
      <c r="B73" s="13">
        <f t="shared" si="10"/>
        <v>5453.6232333825119</v>
      </c>
      <c r="C73" s="13">
        <f t="shared" si="10"/>
        <v>12961.397210076415</v>
      </c>
      <c r="D73" s="13">
        <f t="shared" si="10"/>
        <v>42851.367582161329</v>
      </c>
      <c r="E73" s="13">
        <f t="shared" si="10"/>
        <v>19698.700725642069</v>
      </c>
      <c r="F73" s="13">
        <f t="shared" si="10"/>
        <v>4952.0237404975715</v>
      </c>
      <c r="G73" s="13">
        <f t="shared" si="10"/>
        <v>19256.995779530447</v>
      </c>
      <c r="H73" s="13">
        <f t="shared" si="10"/>
        <v>8442.3893742611617</v>
      </c>
      <c r="I73" s="13">
        <f t="shared" si="10"/>
        <v>4000.459349593496</v>
      </c>
      <c r="J73" s="30">
        <f t="shared" si="10"/>
        <v>13877.323387900697</v>
      </c>
      <c r="K73" s="29">
        <f t="shared" si="12"/>
        <v>131494.2803830457</v>
      </c>
      <c r="L73" s="16"/>
      <c r="Q73" s="10" t="s">
        <v>18</v>
      </c>
      <c r="R73" s="13">
        <f t="shared" si="13"/>
        <v>5453.6232333825119</v>
      </c>
      <c r="S73" s="13">
        <f t="shared" si="13"/>
        <v>12961.40915968236</v>
      </c>
      <c r="T73" s="13">
        <f t="shared" si="13"/>
        <v>42851.367582161329</v>
      </c>
      <c r="U73" s="13">
        <f t="shared" si="13"/>
        <v>19698.700725642069</v>
      </c>
      <c r="V73" s="13">
        <f t="shared" si="13"/>
        <v>4952.0237404975715</v>
      </c>
      <c r="W73" s="13">
        <f t="shared" si="13"/>
        <v>19256.995779530447</v>
      </c>
      <c r="X73" s="13">
        <f t="shared" si="13"/>
        <v>8442.3893742611617</v>
      </c>
      <c r="Y73" s="13">
        <f t="shared" si="13"/>
        <v>4000.459349593496</v>
      </c>
      <c r="Z73" s="30">
        <f t="shared" si="13"/>
        <v>13877.323387900697</v>
      </c>
      <c r="AA73" s="29">
        <f t="shared" si="14"/>
        <v>131494.29233265165</v>
      </c>
      <c r="AB73" s="16"/>
    </row>
    <row r="74" spans="1:29" x14ac:dyDescent="0.3">
      <c r="A74" s="10" t="s">
        <v>19</v>
      </c>
      <c r="B74" s="13">
        <f t="shared" si="10"/>
        <v>5778.0989519886325</v>
      </c>
      <c r="C74" s="13">
        <f t="shared" si="10"/>
        <v>14374.732717562718</v>
      </c>
      <c r="D74" s="13">
        <f t="shared" si="10"/>
        <v>46932.000672716364</v>
      </c>
      <c r="E74" s="13">
        <f t="shared" si="10"/>
        <v>21459.876552792499</v>
      </c>
      <c r="F74" s="13">
        <f t="shared" si="10"/>
        <v>5590.2185768153822</v>
      </c>
      <c r="G74" s="13">
        <f t="shared" si="10"/>
        <v>23148.202678650036</v>
      </c>
      <c r="H74" s="13">
        <f t="shared" si="10"/>
        <v>10253.426887469484</v>
      </c>
      <c r="I74" s="13">
        <f t="shared" si="10"/>
        <v>4964.953658536585</v>
      </c>
      <c r="J74" s="30">
        <f t="shared" si="10"/>
        <v>17457.419935189759</v>
      </c>
      <c r="K74" s="29">
        <f t="shared" si="12"/>
        <v>149958.93063172145</v>
      </c>
      <c r="L74" s="16"/>
      <c r="Q74" s="10" t="s">
        <v>19</v>
      </c>
      <c r="R74" s="13">
        <f t="shared" si="13"/>
        <v>5778.0989519886325</v>
      </c>
      <c r="S74" s="13">
        <f t="shared" si="13"/>
        <v>14374.746553990824</v>
      </c>
      <c r="T74" s="13">
        <f t="shared" si="13"/>
        <v>46932.000672716364</v>
      </c>
      <c r="U74" s="13">
        <f t="shared" si="13"/>
        <v>21459.876552792499</v>
      </c>
      <c r="V74" s="13">
        <f t="shared" si="13"/>
        <v>5590.2185768153822</v>
      </c>
      <c r="W74" s="13">
        <f t="shared" si="13"/>
        <v>23148.202678650036</v>
      </c>
      <c r="X74" s="13">
        <f t="shared" si="13"/>
        <v>10253.426887469484</v>
      </c>
      <c r="Y74" s="13">
        <f t="shared" si="13"/>
        <v>4964.953658536585</v>
      </c>
      <c r="Z74" s="30">
        <f t="shared" si="13"/>
        <v>17457.419935189759</v>
      </c>
      <c r="AA74" s="29">
        <f t="shared" si="14"/>
        <v>149958.94446814957</v>
      </c>
      <c r="AB74" s="16"/>
    </row>
    <row r="75" spans="1:29" x14ac:dyDescent="0.3">
      <c r="A75" s="10" t="s">
        <v>20</v>
      </c>
      <c r="B75" s="13">
        <f t="shared" si="10"/>
        <v>5971.6289800000004</v>
      </c>
      <c r="C75" s="13">
        <f t="shared" si="10"/>
        <v>15031.591125347943</v>
      </c>
      <c r="D75" s="13">
        <f t="shared" si="10"/>
        <v>50600.232176203797</v>
      </c>
      <c r="E75" s="13">
        <f t="shared" si="10"/>
        <v>23261.773208316346</v>
      </c>
      <c r="F75" s="13">
        <f t="shared" si="10"/>
        <v>6001.3633271355111</v>
      </c>
      <c r="G75" s="13">
        <f t="shared" si="10"/>
        <v>24193.155938004398</v>
      </c>
      <c r="H75" s="13">
        <f t="shared" si="10"/>
        <v>10364.17232788219</v>
      </c>
      <c r="I75" s="13">
        <f t="shared" si="10"/>
        <v>4964.953658536585</v>
      </c>
      <c r="J75" s="30">
        <f t="shared" si="10"/>
        <v>17672.531504435789</v>
      </c>
      <c r="K75" s="29">
        <f t="shared" si="12"/>
        <v>158061.40224586255</v>
      </c>
      <c r="L75" s="16"/>
      <c r="Q75" s="10" t="s">
        <v>20</v>
      </c>
      <c r="R75" s="13">
        <f t="shared" si="13"/>
        <v>5971.6289800000004</v>
      </c>
      <c r="S75" s="13">
        <f t="shared" si="13"/>
        <v>15031.641312720363</v>
      </c>
      <c r="T75" s="13">
        <f t="shared" si="13"/>
        <v>50600.232176203797</v>
      </c>
      <c r="U75" s="13">
        <f t="shared" si="13"/>
        <v>23261.773208316346</v>
      </c>
      <c r="V75" s="13">
        <f t="shared" si="13"/>
        <v>6001.3633271355111</v>
      </c>
      <c r="W75" s="13">
        <f t="shared" si="13"/>
        <v>24193.155938004398</v>
      </c>
      <c r="X75" s="13">
        <f t="shared" si="13"/>
        <v>10364.17232788219</v>
      </c>
      <c r="Y75" s="13">
        <f t="shared" si="13"/>
        <v>4964.953658536585</v>
      </c>
      <c r="Z75" s="30">
        <f t="shared" si="13"/>
        <v>17672.531504435789</v>
      </c>
      <c r="AA75" s="29">
        <f t="shared" si="14"/>
        <v>158061.45243323495</v>
      </c>
      <c r="AB75" s="16"/>
    </row>
    <row r="76" spans="1:29" x14ac:dyDescent="0.3">
      <c r="A76" s="10" t="s">
        <v>21</v>
      </c>
      <c r="B76" s="13">
        <f t="shared" si="10"/>
        <v>5923.7278909772858</v>
      </c>
      <c r="C76" s="13">
        <f t="shared" si="10"/>
        <v>14865.214437592276</v>
      </c>
      <c r="D76" s="13">
        <f t="shared" si="10"/>
        <v>50600.232176203797</v>
      </c>
      <c r="E76" s="13">
        <f t="shared" si="10"/>
        <v>23261.773208316346</v>
      </c>
      <c r="F76" s="13">
        <f t="shared" si="10"/>
        <v>6001.3633271355111</v>
      </c>
      <c r="G76" s="13">
        <f t="shared" si="10"/>
        <v>24193.155938004398</v>
      </c>
      <c r="H76" s="13">
        <f t="shared" si="10"/>
        <v>10364.17232788219</v>
      </c>
      <c r="I76" s="13">
        <f t="shared" si="10"/>
        <v>4964.953658536585</v>
      </c>
      <c r="J76" s="30">
        <f t="shared" si="10"/>
        <v>17668.150236443722</v>
      </c>
      <c r="K76" s="29">
        <f t="shared" si="12"/>
        <v>157842.74320109212</v>
      </c>
      <c r="L76" s="16"/>
      <c r="Q76" s="10" t="s">
        <v>21</v>
      </c>
      <c r="R76" s="13">
        <f t="shared" si="13"/>
        <v>5923.7278909772858</v>
      </c>
      <c r="S76" s="13">
        <f t="shared" si="13"/>
        <v>14865.23067058272</v>
      </c>
      <c r="T76" s="13">
        <f t="shared" si="13"/>
        <v>50600.232176203797</v>
      </c>
      <c r="U76" s="13">
        <f t="shared" si="13"/>
        <v>23261.773208316346</v>
      </c>
      <c r="V76" s="13">
        <f t="shared" si="13"/>
        <v>6001.3633271355111</v>
      </c>
      <c r="W76" s="13">
        <f t="shared" si="13"/>
        <v>24193.155938004398</v>
      </c>
      <c r="X76" s="13">
        <f t="shared" si="13"/>
        <v>10364.17232788219</v>
      </c>
      <c r="Y76" s="13">
        <f t="shared" si="13"/>
        <v>4964.953658536585</v>
      </c>
      <c r="Z76" s="30">
        <f t="shared" si="13"/>
        <v>17668.150236443722</v>
      </c>
      <c r="AA76" s="29">
        <f t="shared" si="14"/>
        <v>157842.75943408255</v>
      </c>
      <c r="AB76" s="16"/>
    </row>
    <row r="77" spans="1:29" x14ac:dyDescent="0.3">
      <c r="A77" s="10" t="s">
        <v>22</v>
      </c>
      <c r="B77" s="13">
        <f t="shared" si="10"/>
        <v>5454.706423837798</v>
      </c>
      <c r="C77" s="13">
        <f t="shared" si="10"/>
        <v>13818.311211476726</v>
      </c>
      <c r="D77" s="13">
        <f t="shared" si="10"/>
        <v>46286.138207784614</v>
      </c>
      <c r="E77" s="13">
        <f t="shared" si="10"/>
        <v>21195.191168365269</v>
      </c>
      <c r="F77" s="13">
        <f t="shared" si="10"/>
        <v>5467.4888006004185</v>
      </c>
      <c r="G77" s="13">
        <f t="shared" si="10"/>
        <v>21187.671325385178</v>
      </c>
      <c r="H77" s="13">
        <f t="shared" si="10"/>
        <v>9109.5977229506989</v>
      </c>
      <c r="I77" s="13">
        <f t="shared" si="10"/>
        <v>4351.1845528455278</v>
      </c>
      <c r="J77" s="30">
        <f t="shared" si="10"/>
        <v>14952.870635625786</v>
      </c>
      <c r="K77" s="29">
        <f t="shared" si="12"/>
        <v>141823.16004887203</v>
      </c>
      <c r="L77" s="16"/>
      <c r="Q77" s="10" t="s">
        <v>22</v>
      </c>
      <c r="R77" s="13">
        <f t="shared" si="13"/>
        <v>5454.706423837798</v>
      </c>
      <c r="S77" s="13">
        <f t="shared" si="13"/>
        <v>13818.336567944458</v>
      </c>
      <c r="T77" s="13">
        <f t="shared" si="13"/>
        <v>46286.138207784614</v>
      </c>
      <c r="U77" s="13">
        <f t="shared" si="13"/>
        <v>21195.191168365269</v>
      </c>
      <c r="V77" s="13">
        <f t="shared" si="13"/>
        <v>5467.4888006004185</v>
      </c>
      <c r="W77" s="13">
        <f t="shared" si="13"/>
        <v>21187.671325385178</v>
      </c>
      <c r="X77" s="13">
        <f t="shared" si="13"/>
        <v>9109.5977229506989</v>
      </c>
      <c r="Y77" s="13">
        <f t="shared" si="13"/>
        <v>4351.1845528455278</v>
      </c>
      <c r="Z77" s="30">
        <f t="shared" si="13"/>
        <v>14952.870635625786</v>
      </c>
      <c r="AA77" s="29">
        <f>SUM($R77:$Z77)</f>
        <v>141823.18540533975</v>
      </c>
      <c r="AB77" s="16"/>
    </row>
    <row r="79" spans="1:29" x14ac:dyDescent="0.3">
      <c r="A79" s="23" t="s">
        <v>49</v>
      </c>
      <c r="B79" s="25">
        <f>$B$17-MIN($K$38:$K$49)</f>
        <v>170487.50163995865</v>
      </c>
      <c r="C79" s="24"/>
      <c r="D79" s="24"/>
      <c r="E79" s="24"/>
      <c r="F79" s="24"/>
      <c r="G79" s="24"/>
      <c r="H79" s="24"/>
      <c r="I79" s="24"/>
      <c r="J79" s="24"/>
      <c r="L79" s="16"/>
      <c r="M79" s="16"/>
      <c r="O79" s="20"/>
      <c r="Q79" s="23" t="s">
        <v>49</v>
      </c>
      <c r="R79" s="25">
        <f>$B$17-MIN($AA$38:$AA$49)</f>
        <v>170487.51358956459</v>
      </c>
      <c r="S79" s="24"/>
      <c r="T79" s="24"/>
      <c r="U79" s="24"/>
      <c r="V79" s="24"/>
      <c r="W79" s="24"/>
      <c r="X79" s="24"/>
      <c r="Y79" s="24"/>
      <c r="Z79" s="24"/>
      <c r="AB79" s="16"/>
      <c r="AC79" s="16"/>
    </row>
    <row r="81" spans="1:29" x14ac:dyDescent="0.3">
      <c r="A81" s="1" t="s">
        <v>56</v>
      </c>
      <c r="B81" s="27" t="s">
        <v>37</v>
      </c>
      <c r="Q81" s="1" t="s">
        <v>56</v>
      </c>
      <c r="R81" s="27" t="s">
        <v>37</v>
      </c>
    </row>
    <row r="82" spans="1:29" x14ac:dyDescent="0.3">
      <c r="A82" s="10" t="s">
        <v>11</v>
      </c>
      <c r="B82" s="26">
        <f t="shared" ref="B82:B93" si="15">$B$79-K66</f>
        <v>48078.660166791073</v>
      </c>
      <c r="L82" s="16"/>
      <c r="M82" s="16"/>
      <c r="O82" s="20"/>
      <c r="Q82" s="10" t="s">
        <v>11</v>
      </c>
      <c r="R82" s="26">
        <f>$R$79-AA66</f>
        <v>48078.641680206681</v>
      </c>
      <c r="AB82" s="16"/>
      <c r="AC82" s="16"/>
    </row>
    <row r="83" spans="1:29" x14ac:dyDescent="0.3">
      <c r="A83" s="10" t="s">
        <v>12</v>
      </c>
      <c r="B83" s="13">
        <f t="shared" si="15"/>
        <v>50585.598119334638</v>
      </c>
      <c r="L83" s="16"/>
      <c r="M83" s="16"/>
      <c r="O83" s="20"/>
      <c r="Q83" s="10" t="s">
        <v>12</v>
      </c>
      <c r="R83" s="26">
        <f>$R$79-AA67</f>
        <v>50585.441295621742</v>
      </c>
      <c r="AB83" s="16"/>
      <c r="AC83" s="16"/>
    </row>
    <row r="84" spans="1:29" x14ac:dyDescent="0.3">
      <c r="A84" s="10" t="s">
        <v>13</v>
      </c>
      <c r="B84" s="13">
        <f t="shared" si="15"/>
        <v>37945.524224497523</v>
      </c>
      <c r="L84" s="16"/>
      <c r="M84" s="16"/>
      <c r="O84" s="20"/>
      <c r="Q84" s="10" t="s">
        <v>13</v>
      </c>
      <c r="R84" s="26">
        <f t="shared" ref="R84:R92" si="16">$R$79-AA68</f>
        <v>37945.349410661554</v>
      </c>
      <c r="AB84" s="16"/>
      <c r="AC84" s="16"/>
    </row>
    <row r="85" spans="1:29" x14ac:dyDescent="0.3">
      <c r="A85" s="10" t="s">
        <v>14</v>
      </c>
      <c r="B85" s="13">
        <f t="shared" si="15"/>
        <v>2713.9076736801944</v>
      </c>
      <c r="L85" s="16"/>
      <c r="M85" s="16"/>
      <c r="O85" s="20"/>
      <c r="Q85" s="10" t="s">
        <v>14</v>
      </c>
      <c r="R85" s="26">
        <f t="shared" si="16"/>
        <v>2713.7302866966056</v>
      </c>
      <c r="AB85" s="16"/>
      <c r="AC85" s="16"/>
    </row>
    <row r="86" spans="1:29" x14ac:dyDescent="0.3">
      <c r="A86" s="10" t="s">
        <v>15</v>
      </c>
      <c r="B86" s="13">
        <f t="shared" si="15"/>
        <v>2280.2577609108994</v>
      </c>
      <c r="L86" s="16"/>
      <c r="M86" s="16"/>
      <c r="O86" s="20"/>
      <c r="Q86" s="10" t="s">
        <v>15</v>
      </c>
      <c r="R86" s="26">
        <f t="shared" si="16"/>
        <v>2280.0089933010458</v>
      </c>
      <c r="AB86" s="16"/>
      <c r="AC86" s="16"/>
    </row>
    <row r="87" spans="1:29" x14ac:dyDescent="0.3">
      <c r="A87" s="10" t="s">
        <v>16</v>
      </c>
      <c r="B87" s="13">
        <f t="shared" si="15"/>
        <v>23450.664987391239</v>
      </c>
      <c r="L87" s="16"/>
      <c r="M87" s="16"/>
      <c r="O87" s="20"/>
      <c r="Q87" s="10" t="s">
        <v>16</v>
      </c>
      <c r="R87" s="26">
        <f t="shared" si="16"/>
        <v>23450.514239785145</v>
      </c>
      <c r="AB87" s="16"/>
      <c r="AC87" s="16"/>
    </row>
    <row r="88" spans="1:29" x14ac:dyDescent="0.3">
      <c r="A88" s="10" t="s">
        <v>17</v>
      </c>
      <c r="B88" s="13">
        <f t="shared" si="15"/>
        <v>45617.75106315405</v>
      </c>
      <c r="L88" s="16"/>
      <c r="M88" s="16"/>
      <c r="O88" s="20"/>
      <c r="Q88" s="10" t="s">
        <v>17</v>
      </c>
      <c r="R88" s="26">
        <f t="shared" si="16"/>
        <v>45617.644080405065</v>
      </c>
      <c r="AB88" s="16"/>
      <c r="AC88" s="16"/>
    </row>
    <row r="89" spans="1:29" x14ac:dyDescent="0.3">
      <c r="A89" s="10" t="s">
        <v>18</v>
      </c>
      <c r="B89" s="13">
        <f t="shared" si="15"/>
        <v>38993.221256912948</v>
      </c>
      <c r="L89" s="16"/>
      <c r="M89" s="16"/>
      <c r="O89" s="20"/>
      <c r="Q89" s="10" t="s">
        <v>18</v>
      </c>
      <c r="R89" s="26">
        <f t="shared" si="16"/>
        <v>38993.221256912948</v>
      </c>
      <c r="AB89" s="16"/>
      <c r="AC89" s="16"/>
    </row>
    <row r="90" spans="1:29" x14ac:dyDescent="0.3">
      <c r="A90" s="10" t="s">
        <v>19</v>
      </c>
      <c r="B90" s="13">
        <f t="shared" si="15"/>
        <v>20528.571008237195</v>
      </c>
      <c r="L90" s="16"/>
      <c r="M90" s="16"/>
      <c r="O90" s="20"/>
      <c r="Q90" s="10" t="s">
        <v>19</v>
      </c>
      <c r="R90" s="26">
        <f t="shared" si="16"/>
        <v>20528.569121415028</v>
      </c>
      <c r="AB90" s="16"/>
      <c r="AC90" s="16"/>
    </row>
    <row r="91" spans="1:29" x14ac:dyDescent="0.3">
      <c r="A91" s="10" t="s">
        <v>20</v>
      </c>
      <c r="B91" s="13">
        <f t="shared" si="15"/>
        <v>12426.099394096091</v>
      </c>
      <c r="L91" s="16"/>
      <c r="M91" s="16"/>
      <c r="O91" s="20"/>
      <c r="Q91" s="10" t="s">
        <v>20</v>
      </c>
      <c r="R91" s="26">
        <f t="shared" si="16"/>
        <v>12426.061156329641</v>
      </c>
      <c r="AB91" s="16"/>
      <c r="AC91" s="16"/>
    </row>
    <row r="92" spans="1:29" x14ac:dyDescent="0.3">
      <c r="A92" s="10" t="s">
        <v>21</v>
      </c>
      <c r="B92" s="13">
        <f t="shared" si="15"/>
        <v>12644.758438866527</v>
      </c>
      <c r="L92" s="16"/>
      <c r="M92" s="16"/>
      <c r="O92" s="20"/>
      <c r="Q92" s="10" t="s">
        <v>21</v>
      </c>
      <c r="R92" s="26">
        <f t="shared" si="16"/>
        <v>12644.754155482049</v>
      </c>
      <c r="AB92" s="16"/>
      <c r="AC92" s="16"/>
    </row>
    <row r="93" spans="1:29" x14ac:dyDescent="0.3">
      <c r="A93" s="10" t="s">
        <v>22</v>
      </c>
      <c r="B93" s="13">
        <f t="shared" si="15"/>
        <v>28664.341591086617</v>
      </c>
      <c r="L93" s="16"/>
      <c r="M93" s="16"/>
      <c r="O93" s="20"/>
      <c r="Q93" s="10" t="s">
        <v>22</v>
      </c>
      <c r="R93" s="26">
        <f>$R$79-AA77</f>
        <v>28664.32818422484</v>
      </c>
      <c r="AB93" s="16"/>
      <c r="AC93" s="16"/>
    </row>
    <row r="94" spans="1:29" x14ac:dyDescent="0.3">
      <c r="A94" s="15" t="s">
        <v>38</v>
      </c>
      <c r="B94" s="18">
        <f>SUM($B$82:$B$93)/$B$79</f>
        <v>1.9000181982198561</v>
      </c>
      <c r="Q94" s="15" t="s">
        <v>38</v>
      </c>
      <c r="R94" s="18">
        <f>SUM($R$82:$R$93)/$R$79</f>
        <v>1.900011660917728</v>
      </c>
    </row>
    <row r="96" spans="1:29" x14ac:dyDescent="0.3">
      <c r="A96" s="1" t="s">
        <v>57</v>
      </c>
      <c r="B96" s="51">
        <f>(SUM($B$82:$B$93)-$D$97*$B$79)/(12-$D$97)</f>
        <v>0.30718505322601242</v>
      </c>
      <c r="D96" s="1" t="s">
        <v>40</v>
      </c>
      <c r="Q96" s="1" t="s">
        <v>57</v>
      </c>
      <c r="R96" s="51">
        <f>(SUM($R$82:$R$93)-$T$97*$R$79)/(12-$T$97)</f>
        <v>0.19683572966236584</v>
      </c>
      <c r="T96" s="1" t="s">
        <v>40</v>
      </c>
    </row>
    <row r="97" spans="1:22" x14ac:dyDescent="0.3">
      <c r="A97" s="1" t="s">
        <v>39</v>
      </c>
      <c r="D97" s="17">
        <f>'計算用(太陽光)'!D97</f>
        <v>1.9</v>
      </c>
      <c r="Q97" s="1" t="s">
        <v>39</v>
      </c>
      <c r="T97" s="17">
        <f>D97</f>
        <v>1.9</v>
      </c>
    </row>
    <row r="98" spans="1:22" ht="15.6" thickBot="1" x14ac:dyDescent="0.35"/>
    <row r="99" spans="1:22" ht="15.6" thickBot="1" x14ac:dyDescent="0.35">
      <c r="A99" s="1" t="s">
        <v>58</v>
      </c>
      <c r="B99" s="21">
        <f>(MIN($K$38:$K$49)+$B$96)*1000</f>
        <v>339.77488761975417</v>
      </c>
      <c r="F99" s="16"/>
      <c r="Q99" s="1" t="s">
        <v>58</v>
      </c>
      <c r="R99" s="21">
        <f>(MIN($AA$38:$AA$49)+$R$96)*1000</f>
        <v>217.47595811173562</v>
      </c>
      <c r="V99" s="16"/>
    </row>
    <row r="100" spans="1:22" ht="15.6" thickBot="1" x14ac:dyDescent="0.35"/>
    <row r="101" spans="1:22" ht="15.6" thickBot="1" x14ac:dyDescent="0.35">
      <c r="A101" s="1" t="s">
        <v>59</v>
      </c>
      <c r="B101" s="31">
        <f>B99/'記載例(太陽光)'!E15</f>
        <v>0.11325829587325138</v>
      </c>
      <c r="Q101" s="1" t="s">
        <v>59</v>
      </c>
      <c r="R101" s="31" t="e">
        <f>R99/'記載例(太陽光)'!U15</f>
        <v>#DIV/0!</v>
      </c>
      <c r="S101" s="1" t="s">
        <v>95</v>
      </c>
    </row>
  </sheetData>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101"/>
  <sheetViews>
    <sheetView topLeftCell="A7" workbookViewId="0">
      <selection activeCell="E15" sqref="E15:P15"/>
    </sheetView>
  </sheetViews>
  <sheetFormatPr defaultColWidth="9" defaultRowHeight="15" x14ac:dyDescent="0.3"/>
  <cols>
    <col min="1" max="1" width="29.109375" style="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18" width="10.44140625" style="1" bestFit="1" customWidth="1"/>
    <col min="19" max="26" width="9" style="1"/>
    <col min="27" max="27" width="10.21875" style="1" bestFit="1" customWidth="1"/>
    <col min="28" max="28" width="10.44140625" style="1" bestFit="1" customWidth="1"/>
    <col min="29" max="16384" width="9" style="1"/>
  </cols>
  <sheetData>
    <row r="1" spans="1:13" x14ac:dyDescent="0.3">
      <c r="J1" s="10" t="s">
        <v>35</v>
      </c>
      <c r="L1" s="8"/>
      <c r="M1" s="9" t="s">
        <v>90</v>
      </c>
    </row>
    <row r="2" spans="1:13" x14ac:dyDescent="0.3">
      <c r="B2" s="11" t="s">
        <v>26</v>
      </c>
      <c r="C2" s="11" t="s">
        <v>27</v>
      </c>
      <c r="D2" s="11" t="s">
        <v>28</v>
      </c>
      <c r="E2" s="11" t="s">
        <v>29</v>
      </c>
      <c r="F2" s="11" t="s">
        <v>30</v>
      </c>
      <c r="G2" s="11" t="s">
        <v>31</v>
      </c>
      <c r="H2" s="11" t="s">
        <v>32</v>
      </c>
      <c r="I2" s="11" t="s">
        <v>33</v>
      </c>
      <c r="J2" s="11" t="s">
        <v>34</v>
      </c>
    </row>
    <row r="3" spans="1:13" x14ac:dyDescent="0.3">
      <c r="A3" s="1" t="s">
        <v>36</v>
      </c>
    </row>
    <row r="4" spans="1:13" x14ac:dyDescent="0.3">
      <c r="A4" s="10" t="s">
        <v>11</v>
      </c>
      <c r="B4" s="19">
        <f>'計算用(記載例太陽光)'!B4</f>
        <v>3930.3844085696437</v>
      </c>
      <c r="C4" s="19">
        <f>'計算用(記載例太陽光)'!C4</f>
        <v>10418.923294187602</v>
      </c>
      <c r="D4" s="19">
        <f>'計算用(記載例太陽光)'!D4</f>
        <v>38126.898041605098</v>
      </c>
      <c r="E4" s="19">
        <f>'計算用(記載例太陽光)'!E4</f>
        <v>18252.719119445577</v>
      </c>
      <c r="F4" s="19">
        <f>'計算用(記載例太陽光)'!F4</f>
        <v>3901.3632411227868</v>
      </c>
      <c r="G4" s="19">
        <f>'計算用(記載例太陽光)'!G4</f>
        <v>18229.137931034482</v>
      </c>
      <c r="H4" s="19">
        <f>'計算用(記載例太陽光)'!H4</f>
        <v>7487.5676982685782</v>
      </c>
      <c r="I4" s="19">
        <f>'計算用(記載例太陽光)'!I4</f>
        <v>3412.0325203252032</v>
      </c>
      <c r="J4" s="19">
        <f>'計算用(記載例太陽光)'!J4</f>
        <v>10213.677784849731</v>
      </c>
    </row>
    <row r="5" spans="1:13" x14ac:dyDescent="0.3">
      <c r="A5" s="10" t="s">
        <v>12</v>
      </c>
      <c r="B5" s="19">
        <f>'計算用(記載例太陽光)'!B5</f>
        <v>3559.7314428522482</v>
      </c>
      <c r="C5" s="19">
        <f>'計算用(記載例太陽光)'!C5</f>
        <v>9708.7447599226998</v>
      </c>
      <c r="D5" s="19">
        <f>'計算用(記載例太陽光)'!D5</f>
        <v>36650.463259347445</v>
      </c>
      <c r="E5" s="19">
        <f>'計算用(記載例太陽光)'!E5</f>
        <v>18641.924174480228</v>
      </c>
      <c r="F5" s="19">
        <f>'計算用(記載例太陽光)'!F5</f>
        <v>3563.6396085286283</v>
      </c>
      <c r="G5" s="19">
        <f>'計算用(記載例太陽光)'!G5</f>
        <v>18467.817314746881</v>
      </c>
      <c r="H5" s="19">
        <f>'計算用(記載例太陽光)'!H5</f>
        <v>7399.0773497509208</v>
      </c>
      <c r="I5" s="19">
        <f>'計算用(記載例太陽光)'!I5</f>
        <v>3392.1951219512193</v>
      </c>
      <c r="J5" s="19">
        <f>'計算用(記載例太陽光)'!J5</f>
        <v>10372.206002322029</v>
      </c>
    </row>
    <row r="6" spans="1:13" x14ac:dyDescent="0.3">
      <c r="A6" s="10" t="s">
        <v>13</v>
      </c>
      <c r="B6" s="19">
        <f>'計算用(記載例太陽光)'!B6</f>
        <v>3549.0096620110048</v>
      </c>
      <c r="C6" s="19">
        <f>'計算用(記載例太陽光)'!C6</f>
        <v>10448.637877211238</v>
      </c>
      <c r="D6" s="19">
        <f>'計算用(記載例太陽光)'!D6</f>
        <v>40701.594134391329</v>
      </c>
      <c r="E6" s="19">
        <f>'計算用(記載例太陽光)'!E6</f>
        <v>20128.887077048512</v>
      </c>
      <c r="F6" s="19">
        <f>'計算用(記載例太陽光)'!F6</f>
        <v>4002.1762657777595</v>
      </c>
      <c r="G6" s="19">
        <f>'計算用(記載例太陽光)'!G6</f>
        <v>20934.170946441674</v>
      </c>
      <c r="H6" s="19">
        <f>'計算用(記載例太陽光)'!H6</f>
        <v>8121.1465541518173</v>
      </c>
      <c r="I6" s="19">
        <f>'計算用(記載例太陽光)'!I6</f>
        <v>3868.2926829268295</v>
      </c>
      <c r="J6" s="19">
        <f>'計算用(記載例太陽光)'!J6</f>
        <v>11795.307566897845</v>
      </c>
    </row>
    <row r="7" spans="1:13" x14ac:dyDescent="0.3">
      <c r="A7" s="10" t="s">
        <v>14</v>
      </c>
      <c r="B7" s="19">
        <f>'計算用(記載例太陽光)'!B7</f>
        <v>4031</v>
      </c>
      <c r="C7" s="19">
        <f>'計算用(記載例太陽光)'!C7</f>
        <v>12387.722204968944</v>
      </c>
      <c r="D7" s="19">
        <f>'計算用(記載例太陽光)'!D7</f>
        <v>53202.894367032874</v>
      </c>
      <c r="E7" s="19">
        <f>'計算用(記載例太陽光)'!E7</f>
        <v>24480</v>
      </c>
      <c r="F7" s="19">
        <f>'計算用(記載例太陽光)'!F7</f>
        <v>4959.8999999999996</v>
      </c>
      <c r="G7" s="19">
        <f>'計算用(記載例太陽光)'!G7</f>
        <v>27110</v>
      </c>
      <c r="H7" s="19">
        <f>'計算用(記載例太陽光)'!H7</f>
        <v>10331.799999999999</v>
      </c>
      <c r="I7" s="19">
        <f>'計算用(記載例太陽光)'!I7</f>
        <v>4880</v>
      </c>
      <c r="J7" s="19">
        <f>'計算用(記載例太陽光)'!J7</f>
        <v>15107.262022615098</v>
      </c>
    </row>
    <row r="8" spans="1:13" x14ac:dyDescent="0.3">
      <c r="A8" s="10" t="s">
        <v>15</v>
      </c>
      <c r="B8" s="19">
        <f>'計算用(記載例太陽光)'!B8</f>
        <v>4140.8</v>
      </c>
      <c r="C8" s="19">
        <f>'計算用(記載例太陽光)'!C8</f>
        <v>12662</v>
      </c>
      <c r="D8" s="19">
        <f>'計算用(記載例太陽光)'!D8</f>
        <v>53197.9</v>
      </c>
      <c r="E8" s="19">
        <f>'計算用(記載例太陽光)'!E8</f>
        <v>24480</v>
      </c>
      <c r="F8" s="19">
        <f>'計算用(記載例太陽光)'!F8</f>
        <v>4959.8999999999996</v>
      </c>
      <c r="G8" s="19">
        <f>'計算用(記載例太陽光)'!G8</f>
        <v>27110</v>
      </c>
      <c r="H8" s="19">
        <f>'計算用(記載例太陽光)'!H8</f>
        <v>10331.799999999999</v>
      </c>
      <c r="I8" s="19">
        <f>'計算用(記載例太陽光)'!I8</f>
        <v>4880</v>
      </c>
      <c r="J8" s="19">
        <f>'計算用(記載例太陽光)'!J8</f>
        <v>15105.49</v>
      </c>
    </row>
    <row r="9" spans="1:13" x14ac:dyDescent="0.3">
      <c r="A9" s="10" t="s">
        <v>16</v>
      </c>
      <c r="B9" s="19">
        <f>'計算用(記載例太陽光)'!B9</f>
        <v>3871.1</v>
      </c>
      <c r="C9" s="19">
        <f>'計算用(記載例太陽光)'!C9</f>
        <v>11398.749223602485</v>
      </c>
      <c r="D9" s="19">
        <f>'計算用(記載例太陽光)'!D9</f>
        <v>45078.557514659798</v>
      </c>
      <c r="E9" s="19">
        <f>'計算用(記載例太陽光)'!E9</f>
        <v>23112.792498980838</v>
      </c>
      <c r="F9" s="19">
        <f>'計算用(記載例太陽光)'!F9</f>
        <v>4395.3470619321533</v>
      </c>
      <c r="G9" s="19">
        <f>'計算用(記載例太陽光)'!G9</f>
        <v>22714.321349963317</v>
      </c>
      <c r="H9" s="19">
        <f>'計算用(記載例太陽光)'!H9</f>
        <v>9232.2923702890876</v>
      </c>
      <c r="I9" s="19">
        <f>'計算用(記載例太陽光)'!I9</f>
        <v>4284.8780487804879</v>
      </c>
      <c r="J9" s="19">
        <f>'計算用(記載例太陽光)'!J9</f>
        <v>13021.916030891472</v>
      </c>
    </row>
    <row r="10" spans="1:13" x14ac:dyDescent="0.3">
      <c r="A10" s="10" t="s">
        <v>17</v>
      </c>
      <c r="B10" s="19">
        <f>'計算用(記載例太陽光)'!B10</f>
        <v>3960.0446621117767</v>
      </c>
      <c r="C10" s="19">
        <f>'計算用(記載例太陽光)'!C10</f>
        <v>10384.256280660027</v>
      </c>
      <c r="D10" s="19">
        <f>'計算用(記載例太陽光)'!D10</f>
        <v>37516.586390188124</v>
      </c>
      <c r="E10" s="19">
        <f>'計算用(記載例太陽光)'!E10</f>
        <v>19540.089686098654</v>
      </c>
      <c r="F10" s="19">
        <f>'計算用(記載例太陽光)'!F10</f>
        <v>3714.8591455110873</v>
      </c>
      <c r="G10" s="19">
        <f>'計算用(記載例太陽光)'!G10</f>
        <v>18796.001467351431</v>
      </c>
      <c r="H10" s="19">
        <f>'計算用(記載例太陽光)'!H10</f>
        <v>7729.8627001621689</v>
      </c>
      <c r="I10" s="19">
        <f>'計算用(記載例太陽光)'!I10</f>
        <v>3531.0569105691056</v>
      </c>
      <c r="J10" s="19">
        <f>'計算用(記載例太陽光)'!J10</f>
        <v>11098.214785787781</v>
      </c>
    </row>
    <row r="11" spans="1:13" x14ac:dyDescent="0.3">
      <c r="A11" s="10" t="s">
        <v>18</v>
      </c>
      <c r="B11" s="19">
        <f>'計算用(記載例太陽光)'!B11</f>
        <v>4540.523880927909</v>
      </c>
      <c r="C11" s="19">
        <f>'計算用(記載例太陽光)'!C11</f>
        <v>11490.629255240077</v>
      </c>
      <c r="D11" s="19">
        <f>'計算用(記載例太陽光)'!D11</f>
        <v>40353.486752200137</v>
      </c>
      <c r="E11" s="19">
        <f>'計算用(記載例太陽光)'!E11</f>
        <v>19310.558499796167</v>
      </c>
      <c r="F11" s="19">
        <f>'計算用(記載例太陽光)'!F11</f>
        <v>4067.704731803492</v>
      </c>
      <c r="G11" s="19">
        <f>'計算用(記載例太陽光)'!G11</f>
        <v>19243.52531181218</v>
      </c>
      <c r="H11" s="19">
        <f>'計算用(記載例太陽光)'!H11</f>
        <v>8359.629046698843</v>
      </c>
      <c r="I11" s="19">
        <f>'計算用(記載例太陽光)'!I11</f>
        <v>3620.3252032520327</v>
      </c>
      <c r="J11" s="19">
        <f>'計算用(記載例太陽光)'!J11</f>
        <v>11333.978591882307</v>
      </c>
    </row>
    <row r="12" spans="1:13" x14ac:dyDescent="0.3">
      <c r="A12" s="10" t="s">
        <v>19</v>
      </c>
      <c r="B12" s="19">
        <f>'計算用(記載例太陽光)'!B12</f>
        <v>4810.6726767035489</v>
      </c>
      <c r="C12" s="19">
        <f>'計算用(記載例太陽光)'!C12</f>
        <v>12743.594172736732</v>
      </c>
      <c r="D12" s="19">
        <f>'計算用(記載例太陽光)'!D12</f>
        <v>44196.252634632605</v>
      </c>
      <c r="E12" s="19">
        <f>'計算用(記載例太陽光)'!E12</f>
        <v>21037.032205462699</v>
      </c>
      <c r="F12" s="19">
        <f>'計算用(記載例太陽光)'!F12</f>
        <v>4591.9324600093496</v>
      </c>
      <c r="G12" s="19">
        <f>'計算用(記載例太陽光)'!G12</f>
        <v>23132.010271460014</v>
      </c>
      <c r="H12" s="19">
        <f>'計算用(記載例太陽光)'!H12</f>
        <v>10152.913048291399</v>
      </c>
      <c r="I12" s="19">
        <f>'計算用(記載例太陽光)'!I12</f>
        <v>4493.1707317073169</v>
      </c>
      <c r="J12" s="19">
        <f>'計算用(記載例太陽光)'!J12</f>
        <v>14257.938529230447</v>
      </c>
    </row>
    <row r="13" spans="1:13" x14ac:dyDescent="0.3">
      <c r="A13" s="10" t="s">
        <v>20</v>
      </c>
      <c r="B13" s="19">
        <f>'計算用(記載例太陽光)'!B13</f>
        <v>4971.8</v>
      </c>
      <c r="C13" s="19">
        <f>'計算用(記載例太陽光)'!C13</f>
        <v>13326</v>
      </c>
      <c r="D13" s="19">
        <f>'計算用(記載例太陽光)'!D13</f>
        <v>47650.65653658894</v>
      </c>
      <c r="E13" s="19">
        <f>'計算用(記載例太陽光)'!E13</f>
        <v>22803.424378312269</v>
      </c>
      <c r="F13" s="19">
        <f>'計算用(記載例太陽光)'!F13</f>
        <v>4929.6560926035081</v>
      </c>
      <c r="G13" s="19">
        <f>'計算用(記載例太陽光)'!G13</f>
        <v>24176.23257520176</v>
      </c>
      <c r="H13" s="19">
        <f>'計算用(記載例太陽光)'!H13</f>
        <v>10262.572856601832</v>
      </c>
      <c r="I13" s="19">
        <f>'計算用(記載例太陽光)'!I13</f>
        <v>4493.1707317073169</v>
      </c>
      <c r="J13" s="19">
        <f>'計算用(記載例太陽光)'!J13</f>
        <v>14433.625861185716</v>
      </c>
    </row>
    <row r="14" spans="1:13" x14ac:dyDescent="0.3">
      <c r="A14" s="10" t="s">
        <v>21</v>
      </c>
      <c r="B14" s="19">
        <f>'計算用(記載例太陽光)'!B14</f>
        <v>4931.9189834129429</v>
      </c>
      <c r="C14" s="19">
        <f>'計算用(記載例太陽光)'!C14</f>
        <v>13178.417570982607</v>
      </c>
      <c r="D14" s="19">
        <f>'計算用(記載例太陽光)'!D14</f>
        <v>47650.65653658894</v>
      </c>
      <c r="E14" s="19">
        <f>'計算用(記載例太陽光)'!E14</f>
        <v>22803.424378312269</v>
      </c>
      <c r="F14" s="19">
        <f>'計算用(記載例太陽光)'!F14</f>
        <v>4929.6560926035081</v>
      </c>
      <c r="G14" s="19">
        <f>'計算用(記載例太陽光)'!G14</f>
        <v>24176.23257520176</v>
      </c>
      <c r="H14" s="19">
        <f>'計算用(記載例太陽光)'!H14</f>
        <v>10262.572856601832</v>
      </c>
      <c r="I14" s="19">
        <f>'計算用(記載例太陽光)'!I14</f>
        <v>4493.1707317073169</v>
      </c>
      <c r="J14" s="19">
        <f>'計算用(記載例太陽光)'!J14</f>
        <v>14430.047563250344</v>
      </c>
    </row>
    <row r="15" spans="1:13" x14ac:dyDescent="0.3">
      <c r="A15" s="10" t="s">
        <v>22</v>
      </c>
      <c r="B15" s="19">
        <f>'計算用(記載例太陽光)'!B15</f>
        <v>4541.4257129612834</v>
      </c>
      <c r="C15" s="19">
        <f>'計算用(記載例太陽光)'!C15</f>
        <v>12250.332094544374</v>
      </c>
      <c r="D15" s="19">
        <f>'計算用(記載例太陽光)'!D15</f>
        <v>43588.038617369442</v>
      </c>
      <c r="E15" s="19">
        <f>'計算用(記載例太陽光)'!E15</f>
        <v>20777.562168772933</v>
      </c>
      <c r="F15" s="19">
        <f>'計算用(記載例太陽光)'!F15</f>
        <v>4491.1194353543769</v>
      </c>
      <c r="G15" s="19">
        <f>'計算用(記載例太陽光)'!G15</f>
        <v>21172.850330154073</v>
      </c>
      <c r="H15" s="19">
        <f>'計算用(記載例太陽光)'!H15</f>
        <v>9020.2967847813634</v>
      </c>
      <c r="I15" s="19">
        <f>'計算用(記載例太陽光)'!I15</f>
        <v>3937.7235772357722</v>
      </c>
      <c r="J15" s="19">
        <f>'計算用(記載例太陽光)'!J15</f>
        <v>12212.406595578068</v>
      </c>
    </row>
    <row r="16" spans="1:13" x14ac:dyDescent="0.3">
      <c r="B16" s="2"/>
      <c r="C16" s="2"/>
      <c r="D16" s="2"/>
      <c r="E16" s="2"/>
      <c r="F16" s="2"/>
      <c r="G16" s="2"/>
      <c r="H16" s="2"/>
      <c r="I16" s="2"/>
      <c r="J16" s="2"/>
      <c r="K16" s="2"/>
    </row>
    <row r="17" spans="1:14" x14ac:dyDescent="0.3">
      <c r="A17" s="1" t="s">
        <v>43</v>
      </c>
      <c r="B17" s="34">
        <f>'計算用(記載例太陽光)'!B17</f>
        <v>170487.53422979303</v>
      </c>
      <c r="C17" s="2"/>
      <c r="D17" s="2"/>
      <c r="E17" s="2"/>
      <c r="F17" s="2"/>
      <c r="G17" s="2"/>
      <c r="H17" s="2"/>
      <c r="I17" s="2"/>
      <c r="J17" s="2"/>
      <c r="K17" s="2"/>
    </row>
    <row r="18" spans="1:14" x14ac:dyDescent="0.3">
      <c r="B18" s="2"/>
      <c r="C18" s="2"/>
      <c r="D18" s="2"/>
      <c r="E18" s="2"/>
      <c r="F18" s="2"/>
      <c r="G18" s="2"/>
      <c r="H18" s="2"/>
      <c r="I18" s="2"/>
      <c r="J18" s="2"/>
      <c r="K18" s="2"/>
    </row>
    <row r="19" spans="1:14" x14ac:dyDescent="0.3">
      <c r="A19" s="1" t="s">
        <v>51</v>
      </c>
      <c r="B19" s="35">
        <f>'計算用(記載例太陽光)'!B19</f>
        <v>0.19109999999999999</v>
      </c>
      <c r="C19" s="35">
        <f>'計算用(記載例太陽光)'!C19</f>
        <v>0.11800000000000001</v>
      </c>
      <c r="D19" s="35">
        <f>'計算用(記載例太陽光)'!D19</f>
        <v>5.1900000000000002E-2</v>
      </c>
      <c r="E19" s="35">
        <f>'計算用(記載例太陽光)'!E19</f>
        <v>1.01E-2</v>
      </c>
      <c r="F19" s="35">
        <f>'計算用(記載例太陽光)'!F19</f>
        <v>0.20739999999999997</v>
      </c>
      <c r="G19" s="35">
        <f>'計算用(記載例太陽光)'!G19</f>
        <v>-9.300000000000001E-3</v>
      </c>
      <c r="H19" s="35">
        <f>'計算用(記載例太陽光)'!H19</f>
        <v>-1E-4</v>
      </c>
      <c r="I19" s="35">
        <f>'計算用(記載例太陽光)'!I19</f>
        <v>9.5000000000000001E-2</v>
      </c>
      <c r="J19" s="35">
        <f>'計算用(記載例太陽光)'!J19</f>
        <v>0.21440000000000001</v>
      </c>
      <c r="K19" s="1" t="str">
        <f>'計算用(記載例太陽光)'!K19</f>
        <v>←容量市場調達量(再エネなし)を正として、補正係数kWで年間kWを算出</v>
      </c>
    </row>
    <row r="21" spans="1:14" x14ac:dyDescent="0.3">
      <c r="A21" s="1" t="s">
        <v>52</v>
      </c>
      <c r="B21" s="35">
        <f>'計算用(記載例太陽光)'!B21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4" x14ac:dyDescent="0.3">
      <c r="L22" s="12"/>
    </row>
    <row r="23" spans="1:14" x14ac:dyDescent="0.3">
      <c r="A23" s="1" t="s">
        <v>53</v>
      </c>
      <c r="B23" s="23" t="s">
        <v>45</v>
      </c>
      <c r="C23" s="10"/>
      <c r="D23" s="10"/>
      <c r="E23" s="10"/>
      <c r="F23" s="10"/>
      <c r="G23" s="10"/>
      <c r="H23" s="10"/>
      <c r="I23" s="10"/>
      <c r="J23" s="10"/>
      <c r="K23" s="10"/>
      <c r="N23" s="1" t="s">
        <v>79</v>
      </c>
    </row>
    <row r="24" spans="1:14" x14ac:dyDescent="0.3">
      <c r="A24" s="10" t="s">
        <v>11</v>
      </c>
      <c r="B24" s="35">
        <f>'計算用(風力)'!B24</f>
        <v>0.22837339876013255</v>
      </c>
      <c r="C24" s="35">
        <f>'計算用(風力)'!C24</f>
        <v>0.30481592820533615</v>
      </c>
      <c r="D24" s="35">
        <f>'計算用(風力)'!D24</f>
        <v>0.31508727554735477</v>
      </c>
      <c r="E24" s="35">
        <f>'計算用(風力)'!E24</f>
        <v>0.26444571819268659</v>
      </c>
      <c r="F24" s="35">
        <f>'計算用(風力)'!F24</f>
        <v>0.1799807435783517</v>
      </c>
      <c r="G24" s="35">
        <f>'計算用(風力)'!G24</f>
        <v>0.25809242363194712</v>
      </c>
      <c r="H24" s="35">
        <f>'計算用(風力)'!H24</f>
        <v>0.25279891178319502</v>
      </c>
      <c r="I24" s="35">
        <f>'計算用(風力)'!I24</f>
        <v>0.3425348928685682</v>
      </c>
      <c r="J24" s="35">
        <f>'計算用(風力)'!J24</f>
        <v>0.170294551798954</v>
      </c>
      <c r="N24" s="35">
        <f>HLOOKUP('記載例(風力)'!$E$13,$B$2:$J$35,23,0)</f>
        <v>0.30481592820533615</v>
      </c>
    </row>
    <row r="25" spans="1:14" x14ac:dyDescent="0.3">
      <c r="A25" s="10" t="s">
        <v>12</v>
      </c>
      <c r="B25" s="35">
        <f>'計算用(風力)'!B25</f>
        <v>0.15281758809408177</v>
      </c>
      <c r="C25" s="35">
        <f>'計算用(風力)'!C25</f>
        <v>0.17731974843573162</v>
      </c>
      <c r="D25" s="35">
        <f>'計算用(風力)'!D25</f>
        <v>9.3017476464225868E-2</v>
      </c>
      <c r="E25" s="35">
        <f>'計算用(風力)'!E25</f>
        <v>0.10834774100835941</v>
      </c>
      <c r="F25" s="35">
        <f>'計算用(風力)'!F25</f>
        <v>9.9357993032113623E-2</v>
      </c>
      <c r="G25" s="35">
        <f>'計算用(風力)'!G25</f>
        <v>0.14143120471176837</v>
      </c>
      <c r="H25" s="35">
        <f>'計算用(風力)'!H25</f>
        <v>0.11489119786400598</v>
      </c>
      <c r="I25" s="35">
        <f>'計算用(風力)'!I25</f>
        <v>0.19664561269609185</v>
      </c>
      <c r="J25" s="35">
        <f>'計算用(風力)'!J25</f>
        <v>8.0362508091830209E-2</v>
      </c>
      <c r="N25" s="35">
        <f>HLOOKUP('記載例(風力)'!$E$13,$B$2:$J$35,24,0)</f>
        <v>0.17731974843573162</v>
      </c>
    </row>
    <row r="26" spans="1:14" x14ac:dyDescent="0.3">
      <c r="A26" s="10" t="s">
        <v>13</v>
      </c>
      <c r="B26" s="35">
        <f>'計算用(風力)'!B26</f>
        <v>0.13561192137153719</v>
      </c>
      <c r="C26" s="35">
        <f>'計算用(風力)'!C26</f>
        <v>0.10494637428736404</v>
      </c>
      <c r="D26" s="35">
        <f>'計算用(風力)'!D26</f>
        <v>0.10822773777689282</v>
      </c>
      <c r="E26" s="35">
        <f>'計算用(風力)'!E26</f>
        <v>0.11488229250636151</v>
      </c>
      <c r="F26" s="35">
        <f>'計算用(風力)'!F26</f>
        <v>5.8977763594623006E-2</v>
      </c>
      <c r="G26" s="35">
        <f>'計算用(風力)'!G26</f>
        <v>0.16419609771597998</v>
      </c>
      <c r="H26" s="35">
        <f>'計算用(風力)'!H26</f>
        <v>0.10369149086883651</v>
      </c>
      <c r="I26" s="35">
        <f>'計算用(風力)'!I26</f>
        <v>0.18579570075441307</v>
      </c>
      <c r="J26" s="35">
        <f>'計算用(風力)'!J26</f>
        <v>0.13685734826414633</v>
      </c>
      <c r="N26" s="35">
        <f>HLOOKUP('記載例(風力)'!$E$13,$B$2:$J$35,25,0)</f>
        <v>0.10494637428736404</v>
      </c>
    </row>
    <row r="27" spans="1:14" x14ac:dyDescent="0.3">
      <c r="A27" s="10" t="s">
        <v>14</v>
      </c>
      <c r="B27" s="35">
        <f>'計算用(風力)'!B27</f>
        <v>0.13654878233848686</v>
      </c>
      <c r="C27" s="35">
        <f>'計算用(風力)'!C27</f>
        <v>0.10364559327298997</v>
      </c>
      <c r="D27" s="35">
        <f>'計算用(風力)'!D27</f>
        <v>0.13433781029205136</v>
      </c>
      <c r="E27" s="35">
        <f>'計算用(風力)'!E27</f>
        <v>0.13801875425583893</v>
      </c>
      <c r="F27" s="35">
        <f>'計算用(風力)'!F27</f>
        <v>9.1892828148604305E-2</v>
      </c>
      <c r="G27" s="35">
        <f>'計算用(風力)'!G27</f>
        <v>7.9986625622460256E-2</v>
      </c>
      <c r="H27" s="35">
        <f>'計算用(風力)'!H27</f>
        <v>8.5123767569512024E-2</v>
      </c>
      <c r="I27" s="35">
        <f>'計算用(風力)'!I27</f>
        <v>0.10678157451532434</v>
      </c>
      <c r="J27" s="35">
        <f>'計算用(風力)'!J27</f>
        <v>6.5116145316853266E-2</v>
      </c>
      <c r="N27" s="35">
        <f>HLOOKUP('記載例(風力)'!$E$13,$B$2:$J$35,26,0)</f>
        <v>0.10364559327298997</v>
      </c>
    </row>
    <row r="28" spans="1:14" x14ac:dyDescent="0.3">
      <c r="A28" s="10" t="s">
        <v>15</v>
      </c>
      <c r="B28" s="35">
        <f>'計算用(風力)'!B28</f>
        <v>0.10758132819017985</v>
      </c>
      <c r="C28" s="35">
        <f>'計算用(風力)'!C28</f>
        <v>0.1089874929614625</v>
      </c>
      <c r="D28" s="35">
        <f>'計算用(風力)'!D28</f>
        <v>5.1208385354433575E-2</v>
      </c>
      <c r="E28" s="35">
        <f>'計算用(風力)'!E28</f>
        <v>0.12383165676354839</v>
      </c>
      <c r="F28" s="35">
        <f>'計算用(風力)'!F28</f>
        <v>7.9280994486667616E-2</v>
      </c>
      <c r="G28" s="35">
        <f>'計算用(風力)'!G28</f>
        <v>0.10991428060424741</v>
      </c>
      <c r="H28" s="35">
        <f>'計算用(風力)'!H28</f>
        <v>9.4552602359914875E-2</v>
      </c>
      <c r="I28" s="35">
        <f>'計算用(風力)'!I28</f>
        <v>0.14238273381290031</v>
      </c>
      <c r="J28" s="35">
        <f>'計算用(風力)'!J28</f>
        <v>7.7179097489806878E-2</v>
      </c>
      <c r="N28" s="35">
        <f>HLOOKUP('記載例(風力)'!$E$13,$B$2:$J$35,27,0)</f>
        <v>0.1089874929614625</v>
      </c>
    </row>
    <row r="29" spans="1:14" x14ac:dyDescent="0.3">
      <c r="A29" s="10" t="s">
        <v>16</v>
      </c>
      <c r="B29" s="35">
        <f>'計算用(風力)'!B29</f>
        <v>0.13708754266580508</v>
      </c>
      <c r="C29" s="35">
        <f>'計算用(風力)'!C29</f>
        <v>0.15536099844186563</v>
      </c>
      <c r="D29" s="35">
        <f>'計算用(風力)'!D29</f>
        <v>0.20222240786110895</v>
      </c>
      <c r="E29" s="35">
        <f>'計算用(風力)'!E29</f>
        <v>0.10558302286075927</v>
      </c>
      <c r="F29" s="35">
        <f>'計算用(風力)'!F29</f>
        <v>9.0146604611778591E-2</v>
      </c>
      <c r="G29" s="35">
        <f>'計算用(風力)'!G29</f>
        <v>0.12360937697977629</v>
      </c>
      <c r="H29" s="35">
        <f>'計算用(風力)'!H29</f>
        <v>6.2459891573220877E-2</v>
      </c>
      <c r="I29" s="35">
        <f>'計算用(風力)'!I29</f>
        <v>0.15287073943759444</v>
      </c>
      <c r="J29" s="35">
        <f>'計算用(風力)'!J29</f>
        <v>4.3591378407160396E-2</v>
      </c>
      <c r="N29" s="35">
        <f>HLOOKUP('記載例(風力)'!$E$13,$B$2:$J$35,28,0)</f>
        <v>0.15536099844186563</v>
      </c>
    </row>
    <row r="30" spans="1:14" x14ac:dyDescent="0.3">
      <c r="A30" s="10" t="s">
        <v>17</v>
      </c>
      <c r="B30" s="35">
        <f>'計算用(風力)'!B30</f>
        <v>0.17950229340051246</v>
      </c>
      <c r="C30" s="35">
        <f>'計算用(風力)'!C30</f>
        <v>0.21562513126819763</v>
      </c>
      <c r="D30" s="35">
        <f>'計算用(風力)'!D30</f>
        <v>0.27790028828854657</v>
      </c>
      <c r="E30" s="35">
        <f>'計算用(風力)'!E30</f>
        <v>0.18315650722997232</v>
      </c>
      <c r="F30" s="35">
        <f>'計算用(風力)'!F30</f>
        <v>0.14522687133644357</v>
      </c>
      <c r="G30" s="35">
        <f>'計算用(風力)'!G30</f>
        <v>0.14492002222208264</v>
      </c>
      <c r="H30" s="35">
        <f>'計算用(風力)'!H30</f>
        <v>0.13781187068071143</v>
      </c>
      <c r="I30" s="35">
        <f>'計算用(風力)'!I30</f>
        <v>0.21153001597127688</v>
      </c>
      <c r="J30" s="35">
        <f>'計算用(風力)'!J30</f>
        <v>0.14855694657963392</v>
      </c>
      <c r="N30" s="35">
        <f>HLOOKUP('記載例(風力)'!$E$13,$B$2:$J$35,29,0)</f>
        <v>0.21562513126819763</v>
      </c>
    </row>
    <row r="31" spans="1:14" x14ac:dyDescent="0.3">
      <c r="A31" s="10" t="s">
        <v>18</v>
      </c>
      <c r="B31" s="35">
        <f>'計算用(風力)'!B31</f>
        <v>0.24533030789678342</v>
      </c>
      <c r="C31" s="35">
        <f>'計算用(風力)'!C31</f>
        <v>0.31354043653145497</v>
      </c>
      <c r="D31" s="35">
        <f>'計算用(風力)'!D31</f>
        <v>0.1989952852044399</v>
      </c>
      <c r="E31" s="35">
        <f>'計算用(風力)'!E31</f>
        <v>0.31664665028377759</v>
      </c>
      <c r="F31" s="35">
        <f>'計算用(風力)'!F31</f>
        <v>0.27299211188376443</v>
      </c>
      <c r="G31" s="35">
        <f>'計算用(風力)'!G31</f>
        <v>0.25504705095130609</v>
      </c>
      <c r="H31" s="35">
        <f>'計算用(風力)'!H31</f>
        <v>0.19754279628001847</v>
      </c>
      <c r="I31" s="35">
        <f>'計算用(風力)'!I31</f>
        <v>0.39134554150621198</v>
      </c>
      <c r="J31" s="35">
        <f>'計算用(風力)'!J31</f>
        <v>0.19616273330449638</v>
      </c>
      <c r="N31" s="35">
        <f>HLOOKUP('記載例(風力)'!$E$13,$B$2:$J$35,30,0)</f>
        <v>0.31354043653145497</v>
      </c>
    </row>
    <row r="32" spans="1:14" x14ac:dyDescent="0.3">
      <c r="A32" s="10" t="s">
        <v>19</v>
      </c>
      <c r="B32" s="35">
        <f>'計算用(風力)'!B32</f>
        <v>0.26364048210587288</v>
      </c>
      <c r="C32" s="35">
        <f>'計算用(風力)'!C32</f>
        <v>0.42670911051887517</v>
      </c>
      <c r="D32" s="35">
        <f>'計算用(風力)'!D32</f>
        <v>0.21690771898987909</v>
      </c>
      <c r="E32" s="35">
        <f>'計算用(風力)'!E32</f>
        <v>0.23371490337287404</v>
      </c>
      <c r="F32" s="35">
        <f>'計算用(風力)'!F32</f>
        <v>0.27453838708050687</v>
      </c>
      <c r="G32" s="35">
        <f>'計算用(風力)'!G32</f>
        <v>0.246788471488467</v>
      </c>
      <c r="H32" s="35">
        <f>'計算用(風力)'!H32</f>
        <v>0.18908994440146792</v>
      </c>
      <c r="I32" s="35">
        <f>'計算用(風力)'!I32</f>
        <v>0.37805294108903653</v>
      </c>
      <c r="J32" s="35">
        <f>'計算用(風力)'!J32</f>
        <v>0.23757410099708268</v>
      </c>
      <c r="N32" s="35">
        <f>HLOOKUP('記載例(風力)'!$E$13,$B$2:$J$35,31,0)</f>
        <v>0.42670911051887517</v>
      </c>
    </row>
    <row r="33" spans="1:30" x14ac:dyDescent="0.3">
      <c r="A33" s="10" t="s">
        <v>20</v>
      </c>
      <c r="B33" s="35">
        <f>'計算用(風力)'!B33</f>
        <v>0.20704619535722163</v>
      </c>
      <c r="C33" s="35">
        <f>'計算用(風力)'!C33</f>
        <v>0.44372632573253878</v>
      </c>
      <c r="D33" s="35">
        <f>'計算用(風力)'!D33</f>
        <v>0.248665436407742</v>
      </c>
      <c r="E33" s="35">
        <f>'計算用(風力)'!E33</f>
        <v>0.31943540560846329</v>
      </c>
      <c r="F33" s="35">
        <f>'計算用(風力)'!F33</f>
        <v>0.23991519356433927</v>
      </c>
      <c r="G33" s="35">
        <f>'計算用(風力)'!G33</f>
        <v>0.27775068853035401</v>
      </c>
      <c r="H33" s="35">
        <f>'計算用(風力)'!H33</f>
        <v>0.23689694162908084</v>
      </c>
      <c r="I33" s="35">
        <f>'計算用(風力)'!I33</f>
        <v>0.40914051350267377</v>
      </c>
      <c r="J33" s="35">
        <f>'計算用(風力)'!J33</f>
        <v>0.22555885394599853</v>
      </c>
      <c r="N33" s="35">
        <f>HLOOKUP('記載例(風力)'!$E$13,$B$2:$J$35,32,0)</f>
        <v>0.44372632573253878</v>
      </c>
    </row>
    <row r="34" spans="1:30" x14ac:dyDescent="0.3">
      <c r="A34" s="10" t="s">
        <v>21</v>
      </c>
      <c r="B34" s="35">
        <f>'計算用(風力)'!B34</f>
        <v>0.25231832287586275</v>
      </c>
      <c r="C34" s="35">
        <f>'計算用(風力)'!C34</f>
        <v>0.51225317738609566</v>
      </c>
      <c r="D34" s="35">
        <f>'計算用(風力)'!D34</f>
        <v>0.2505245238176777</v>
      </c>
      <c r="E34" s="35">
        <f>'計算用(風力)'!E34</f>
        <v>0.40271602873765833</v>
      </c>
      <c r="F34" s="35">
        <f>'計算用(風力)'!F34</f>
        <v>0.27109648745717352</v>
      </c>
      <c r="G34" s="35">
        <f>'計算用(風力)'!G34</f>
        <v>0.33053904424567043</v>
      </c>
      <c r="H34" s="35">
        <f>'計算用(風力)'!H34</f>
        <v>0.27477636701662095</v>
      </c>
      <c r="I34" s="35">
        <f>'計算用(風力)'!I34</f>
        <v>0.45166458647006036</v>
      </c>
      <c r="J34" s="35">
        <f>'計算用(風力)'!J34</f>
        <v>0.28311752331286932</v>
      </c>
      <c r="N34" s="35">
        <f>HLOOKUP('記載例(風力)'!$E$13,$B$2:$J$35,33,0)</f>
        <v>0.51225317738609566</v>
      </c>
      <c r="Q34" s="1" t="s">
        <v>94</v>
      </c>
    </row>
    <row r="35" spans="1:30" x14ac:dyDescent="0.3">
      <c r="A35" s="10" t="s">
        <v>22</v>
      </c>
      <c r="B35" s="35">
        <f>'計算用(風力)'!B35</f>
        <v>0.21253010694872049</v>
      </c>
      <c r="C35" s="35">
        <f>'計算用(風力)'!C35</f>
        <v>0.37684098131042615</v>
      </c>
      <c r="D35" s="35">
        <f>'計算用(風力)'!D35</f>
        <v>0.30032521041963073</v>
      </c>
      <c r="E35" s="35">
        <f>'計算用(風力)'!E35</f>
        <v>0.46390592940250774</v>
      </c>
      <c r="F35" s="35">
        <f>'計算用(風力)'!F35</f>
        <v>0.27349207795108066</v>
      </c>
      <c r="G35" s="35">
        <f>'計算用(風力)'!G35</f>
        <v>0.28266351179049487</v>
      </c>
      <c r="H35" s="35">
        <f>'計算用(風力)'!H35</f>
        <v>0.27830925271618379</v>
      </c>
      <c r="I35" s="35">
        <f>'計算用(風力)'!I35</f>
        <v>0.46222935889226735</v>
      </c>
      <c r="J35" s="35">
        <f>'計算用(風力)'!J35</f>
        <v>0.27066902284855593</v>
      </c>
      <c r="N35" s="35">
        <f>HLOOKUP('記載例(風力)'!$E$13,$B$2:$J$35,34,0)</f>
        <v>0.37684098131042615</v>
      </c>
      <c r="Z35" s="10" t="s">
        <v>35</v>
      </c>
    </row>
    <row r="36" spans="1:30" x14ac:dyDescent="0.3">
      <c r="A36" s="10"/>
      <c r="B36" s="10"/>
      <c r="C36" s="10"/>
      <c r="D36" s="10"/>
      <c r="E36" s="10"/>
      <c r="F36" s="10"/>
      <c r="G36" s="10"/>
      <c r="H36" s="10"/>
      <c r="I36" s="10"/>
      <c r="J36" s="10"/>
      <c r="N36" s="1" t="s">
        <v>69</v>
      </c>
      <c r="Q36" s="10"/>
      <c r="R36" s="11" t="s">
        <v>26</v>
      </c>
      <c r="S36" s="11" t="s">
        <v>27</v>
      </c>
      <c r="T36" s="11" t="s">
        <v>28</v>
      </c>
      <c r="U36" s="11" t="s">
        <v>29</v>
      </c>
      <c r="V36" s="11" t="s">
        <v>30</v>
      </c>
      <c r="W36" s="11" t="s">
        <v>31</v>
      </c>
      <c r="X36" s="11" t="s">
        <v>32</v>
      </c>
      <c r="Y36" s="11" t="s">
        <v>33</v>
      </c>
      <c r="Z36" s="11" t="s">
        <v>34</v>
      </c>
      <c r="AD36" s="1" t="s">
        <v>79</v>
      </c>
    </row>
    <row r="37" spans="1:30" x14ac:dyDescent="0.3">
      <c r="A37" s="10"/>
      <c r="B37" s="23" t="s">
        <v>47</v>
      </c>
      <c r="C37" s="10"/>
      <c r="D37" s="10"/>
      <c r="E37" s="10"/>
      <c r="F37" s="10"/>
      <c r="G37" s="10"/>
      <c r="H37" s="10"/>
      <c r="I37" s="10"/>
      <c r="J37" s="10"/>
      <c r="K37" s="28" t="s">
        <v>37</v>
      </c>
      <c r="L37" s="28" t="s">
        <v>48</v>
      </c>
      <c r="N37" s="28" t="s">
        <v>37</v>
      </c>
      <c r="Q37" s="10"/>
      <c r="R37" s="23" t="s">
        <v>47</v>
      </c>
      <c r="S37" s="10"/>
      <c r="T37" s="10"/>
      <c r="U37" s="10"/>
      <c r="V37" s="10"/>
      <c r="W37" s="10"/>
      <c r="X37" s="10"/>
      <c r="Y37" s="10"/>
      <c r="Z37" s="10"/>
      <c r="AA37" s="28" t="s">
        <v>37</v>
      </c>
      <c r="AB37" s="28" t="s">
        <v>48</v>
      </c>
      <c r="AD37" s="28" t="s">
        <v>37</v>
      </c>
    </row>
    <row r="38" spans="1:30" x14ac:dyDescent="0.3">
      <c r="A38" s="10" t="s">
        <v>11</v>
      </c>
      <c r="B38" s="41">
        <f>IF('記載例(風力)'!$E$13=B$2,B24*'記載例(風力)'!$E$15/1000,0)</f>
        <v>0</v>
      </c>
      <c r="C38" s="41">
        <f>IF('記載例(風力)'!$E$13=C$2,C24*'記載例(風力)'!$E$15/1000,0)</f>
        <v>0.85348459897494122</v>
      </c>
      <c r="D38" s="41">
        <f>IF('記載例(風力)'!$E$13=D$2,D24*'記載例(風力)'!$E$15/1000,0)</f>
        <v>0</v>
      </c>
      <c r="E38" s="41">
        <f>IF('記載例(風力)'!$E$13=E$2,E24*'記載例(風力)'!$E$15/1000,0)</f>
        <v>0</v>
      </c>
      <c r="F38" s="41">
        <f>IF('記載例(風力)'!$E$13=F$2,F24*'記載例(風力)'!$E$15/1000,0)</f>
        <v>0</v>
      </c>
      <c r="G38" s="41">
        <f>IF('記載例(風力)'!$E$13=G$2,G24*'記載例(風力)'!$E$15/1000,0)</f>
        <v>0</v>
      </c>
      <c r="H38" s="41">
        <f>IF('記載例(風力)'!$E$13=H$2,H24*'記載例(風力)'!$E$15/1000,0)</f>
        <v>0</v>
      </c>
      <c r="I38" s="41">
        <f>IF('記載例(風力)'!$E$13=I$2,I24*'記載例(風力)'!$E$15/1000,0)</f>
        <v>0</v>
      </c>
      <c r="J38" s="42">
        <f>IF('記載例(風力)'!$E$13=J$2,J24*'記載例(風力)'!$E$15/1000,0)</f>
        <v>0</v>
      </c>
      <c r="K38" s="43">
        <f>SUM(B38:J38)</f>
        <v>0.85348459897494122</v>
      </c>
      <c r="L38" s="44">
        <f>MIN($K$38:$K$49)</f>
        <v>0.29020766116437191</v>
      </c>
      <c r="N38" s="39">
        <f t="shared" ref="N38:N49" si="1">K38*1000</f>
        <v>853.48459897494126</v>
      </c>
      <c r="Q38" s="10" t="s">
        <v>11</v>
      </c>
      <c r="R38" s="41">
        <f>IF('記載例(風力)'!$E$13=B$2,B24*'記載例(風力)'!$E$23/1000,0)</f>
        <v>0</v>
      </c>
      <c r="S38" s="41">
        <f>IF('記載例(風力)'!$E$13=C$2,C24*'記載例(風力)'!$E$23/1000,0)</f>
        <v>0.7620398205133404</v>
      </c>
      <c r="T38" s="41">
        <f>IF('記載例(風力)'!$E$13=D$2,D24*'記載例(風力)'!$E$23/1000,0)</f>
        <v>0</v>
      </c>
      <c r="U38" s="41">
        <f>IF('記載例(風力)'!$E$13=E$2,E24*'記載例(風力)'!$E$23/1000,0)</f>
        <v>0</v>
      </c>
      <c r="V38" s="41">
        <f>IF('記載例(風力)'!$E$13=F$2,F24*'記載例(風力)'!$E$23/1000,0)</f>
        <v>0</v>
      </c>
      <c r="W38" s="41">
        <f>IF('記載例(風力)'!$E$13=G$2,G24*'記載例(風力)'!$E$23/1000,0)</f>
        <v>0</v>
      </c>
      <c r="X38" s="41">
        <f>IF('記載例(風力)'!$E$13=H$2,H24*'記載例(風力)'!$E$23/1000,0)</f>
        <v>0</v>
      </c>
      <c r="Y38" s="41">
        <f>IF('記載例(風力)'!$E$13=I$2,I24*'記載例(風力)'!$E$23/1000,0)</f>
        <v>0</v>
      </c>
      <c r="Z38" s="42">
        <f>IF('記載例(風力)'!$E$13=J$2,J24*'記載例(風力)'!$E$23/1000,0)</f>
        <v>0</v>
      </c>
      <c r="AA38" s="43">
        <f>SUM(R38:Z38)</f>
        <v>0.7620398205133404</v>
      </c>
      <c r="AB38" s="44">
        <f>MIN($AA$38:$AA$49)</f>
        <v>0.28336748169980253</v>
      </c>
      <c r="AD38" s="39">
        <f>AA38*1000</f>
        <v>762.03982051334037</v>
      </c>
    </row>
    <row r="39" spans="1:30" x14ac:dyDescent="0.3">
      <c r="A39" s="10" t="s">
        <v>12</v>
      </c>
      <c r="B39" s="41">
        <f>IF('記載例(風力)'!$E$13=B$2,B25*'記載例(風力)'!$E$15/1000,0)</f>
        <v>0</v>
      </c>
      <c r="C39" s="41">
        <f>IF('記載例(風力)'!$E$13=C$2,C25*'記載例(風力)'!$E$15/1000,0)</f>
        <v>0.49649529562004852</v>
      </c>
      <c r="D39" s="41">
        <f>IF('記載例(風力)'!$E$13=D$2,D25*'記載例(風力)'!$E$15/1000,0)</f>
        <v>0</v>
      </c>
      <c r="E39" s="41">
        <f>IF('記載例(風力)'!$E$13=E$2,E25*'記載例(風力)'!$E$15/1000,0)</f>
        <v>0</v>
      </c>
      <c r="F39" s="41">
        <f>IF('記載例(風力)'!$E$13=F$2,F25*'記載例(風力)'!$E$15/1000,0)</f>
        <v>0</v>
      </c>
      <c r="G39" s="41">
        <f>IF('記載例(風力)'!$E$13=G$2,G25*'記載例(風力)'!$E$15/1000,0)</f>
        <v>0</v>
      </c>
      <c r="H39" s="41">
        <f>IF('記載例(風力)'!$E$13=H$2,H25*'記載例(風力)'!$E$15/1000,0)</f>
        <v>0</v>
      </c>
      <c r="I39" s="41">
        <f>IF('記載例(風力)'!$E$13=I$2,I25*'記載例(風力)'!$E$15/1000,0)</f>
        <v>0</v>
      </c>
      <c r="J39" s="42">
        <f>IF('記載例(風力)'!$E$13=J$2,J25*'記載例(風力)'!$E$15/1000,0)</f>
        <v>0</v>
      </c>
      <c r="K39" s="43">
        <f t="shared" ref="K39:K49" si="2">SUM(B39:J39)</f>
        <v>0.49649529562004852</v>
      </c>
      <c r="L39" s="44">
        <f t="shared" ref="L39:L49" si="3">MIN($K$38:$K$49)</f>
        <v>0.29020766116437191</v>
      </c>
      <c r="N39" s="39">
        <f t="shared" si="1"/>
        <v>496.49529562004852</v>
      </c>
      <c r="Q39" s="10" t="s">
        <v>12</v>
      </c>
      <c r="R39" s="41">
        <f>IF('記載例(風力)'!$E$13=B$2,B25*'記載例(風力)'!$F$23/1000,0)</f>
        <v>0</v>
      </c>
      <c r="S39" s="41">
        <f>IF('記載例(風力)'!$E$13=C$2,C25*'記載例(風力)'!$F$23/1000,0)</f>
        <v>0.46103134593290218</v>
      </c>
      <c r="T39" s="41">
        <f>IF('記載例(風力)'!$E$13=D$2,D25*'記載例(風力)'!$F$23/1000,0)</f>
        <v>0</v>
      </c>
      <c r="U39" s="41">
        <f>IF('記載例(風力)'!$E$13=E$2,E25*'記載例(風力)'!$F$23/1000,0)</f>
        <v>0</v>
      </c>
      <c r="V39" s="41">
        <f>IF('記載例(風力)'!$E$13=F$2,F25*'記載例(風力)'!$F$23/1000,0)</f>
        <v>0</v>
      </c>
      <c r="W39" s="41">
        <f>IF('記載例(風力)'!$E$13=G$2,G25*'記載例(風力)'!$F$23/1000,0)</f>
        <v>0</v>
      </c>
      <c r="X39" s="41">
        <f>IF('記載例(風力)'!$E$13=H$2,H25*'記載例(風力)'!$F$23/1000,0)</f>
        <v>0</v>
      </c>
      <c r="Y39" s="41">
        <f>IF('記載例(風力)'!$E$13=I$2,I25*'記載例(風力)'!$F$23/1000,0)</f>
        <v>0</v>
      </c>
      <c r="Z39" s="42">
        <f>IF('記載例(風力)'!$E$13=J$2,J25*'記載例(風力)'!$F$23/1000,0)</f>
        <v>0</v>
      </c>
      <c r="AA39" s="43">
        <f t="shared" ref="AA39:AA48" si="4">SUM(R39:Z39)</f>
        <v>0.46103134593290218</v>
      </c>
      <c r="AB39" s="44">
        <f t="shared" ref="AB39:AB49" si="5">MIN($AA$38:$AA$49)</f>
        <v>0.28336748169980253</v>
      </c>
      <c r="AD39" s="39">
        <f>AA39*1000</f>
        <v>461.03134593290218</v>
      </c>
    </row>
    <row r="40" spans="1:30" x14ac:dyDescent="0.3">
      <c r="A40" s="10" t="s">
        <v>13</v>
      </c>
      <c r="B40" s="41">
        <f>IF('記載例(風力)'!$E$13=B$2,B26*'記載例(風力)'!$E$15/1000,0)</f>
        <v>0</v>
      </c>
      <c r="C40" s="41">
        <f>IF('記載例(風力)'!$E$13=C$2,C26*'記載例(風力)'!$E$15/1000,0)</f>
        <v>0.29384984800461933</v>
      </c>
      <c r="D40" s="41">
        <f>IF('記載例(風力)'!$E$13=D$2,D26*'記載例(風力)'!$E$15/1000,0)</f>
        <v>0</v>
      </c>
      <c r="E40" s="41">
        <f>IF('記載例(風力)'!$E$13=E$2,E26*'記載例(風力)'!$E$15/1000,0)</f>
        <v>0</v>
      </c>
      <c r="F40" s="41">
        <f>IF('記載例(風力)'!$E$13=F$2,F26*'記載例(風力)'!$E$15/1000,0)</f>
        <v>0</v>
      </c>
      <c r="G40" s="41">
        <f>IF('記載例(風力)'!$E$13=G$2,G26*'記載例(風力)'!$E$15/1000,0)</f>
        <v>0</v>
      </c>
      <c r="H40" s="41">
        <f>IF('記載例(風力)'!$E$13=H$2,H26*'記載例(風力)'!$E$15/1000,0)</f>
        <v>0</v>
      </c>
      <c r="I40" s="41">
        <f>IF('記載例(風力)'!$E$13=I$2,I26*'記載例(風力)'!$E$15/1000,0)</f>
        <v>0</v>
      </c>
      <c r="J40" s="42">
        <f>IF('記載例(風力)'!$E$13=J$2,J26*'記載例(風力)'!$E$15/1000,0)</f>
        <v>0</v>
      </c>
      <c r="K40" s="43">
        <f t="shared" si="2"/>
        <v>0.29384984800461933</v>
      </c>
      <c r="L40" s="44">
        <f t="shared" si="3"/>
        <v>0.29020766116437191</v>
      </c>
      <c r="N40" s="39">
        <f t="shared" si="1"/>
        <v>293.84984800461933</v>
      </c>
      <c r="Q40" s="10" t="s">
        <v>13</v>
      </c>
      <c r="R40" s="41">
        <f>IF('記載例(風力)'!$E$13=B$2,B26*'記載例(風力)'!$G$23/1000,0)</f>
        <v>0</v>
      </c>
      <c r="S40" s="41">
        <f>IF('記載例(風力)'!$E$13=C$2,C26*'記載例(風力)'!$G$23/1000,0)</f>
        <v>0.29384984800461933</v>
      </c>
      <c r="T40" s="41">
        <f>IF('記載例(風力)'!$E$13=D$2,D26*'記載例(風力)'!$G$23/1000,0)</f>
        <v>0</v>
      </c>
      <c r="U40" s="41">
        <f>IF('記載例(風力)'!$E$13=E$2,E26*'記載例(風力)'!$G$23/1000,0)</f>
        <v>0</v>
      </c>
      <c r="V40" s="41">
        <f>IF('記載例(風力)'!$E$13=F$2,F26*'記載例(風力)'!$G$23/1000,0)</f>
        <v>0</v>
      </c>
      <c r="W40" s="41">
        <f>IF('記載例(風力)'!$E$13=G$2,G26*'記載例(風力)'!$G$23/1000,0)</f>
        <v>0</v>
      </c>
      <c r="X40" s="41">
        <f>IF('記載例(風力)'!$E$13=H$2,H26*'記載例(風力)'!$G$23/1000,0)</f>
        <v>0</v>
      </c>
      <c r="Y40" s="41">
        <f>IF('記載例(風力)'!$E$13=I$2,I26*'記載例(風力)'!$G$23/1000,0)</f>
        <v>0</v>
      </c>
      <c r="Z40" s="42">
        <f>IF('記載例(風力)'!$E$13=J$2,J26*'記載例(風力)'!$G$23/1000,0)</f>
        <v>0</v>
      </c>
      <c r="AA40" s="43">
        <f t="shared" si="4"/>
        <v>0.29384984800461933</v>
      </c>
      <c r="AB40" s="44">
        <f t="shared" si="5"/>
        <v>0.28336748169980253</v>
      </c>
      <c r="AD40" s="39">
        <f t="shared" ref="AD40:AD49" si="6">AA40*1000</f>
        <v>293.84984800461933</v>
      </c>
    </row>
    <row r="41" spans="1:30" x14ac:dyDescent="0.3">
      <c r="A41" s="10" t="s">
        <v>14</v>
      </c>
      <c r="B41" s="41">
        <f>IF('記載例(風力)'!$E$13=B$2,B27*'記載例(風力)'!$E$15/1000,0)</f>
        <v>0</v>
      </c>
      <c r="C41" s="41">
        <f>IF('記載例(風力)'!$E$13=C$2,C27*'記載例(風力)'!$E$15/1000,0)</f>
        <v>0.29020766116437191</v>
      </c>
      <c r="D41" s="41">
        <f>IF('記載例(風力)'!$E$13=D$2,D27*'記載例(風力)'!$E$15/1000,0)</f>
        <v>0</v>
      </c>
      <c r="E41" s="41">
        <f>IF('記載例(風力)'!$E$13=E$2,E27*'記載例(風力)'!$E$15/1000,0)</f>
        <v>0</v>
      </c>
      <c r="F41" s="41">
        <f>IF('記載例(風力)'!$E$13=F$2,F27*'記載例(風力)'!$E$15/1000,0)</f>
        <v>0</v>
      </c>
      <c r="G41" s="41">
        <f>IF('記載例(風力)'!$E$13=G$2,G27*'記載例(風力)'!$E$15/1000,0)</f>
        <v>0</v>
      </c>
      <c r="H41" s="41">
        <f>IF('記載例(風力)'!$E$13=H$2,H27*'記載例(風力)'!$E$15/1000,0)</f>
        <v>0</v>
      </c>
      <c r="I41" s="41">
        <f>IF('記載例(風力)'!$E$13=I$2,I27*'記載例(風力)'!$E$15/1000,0)</f>
        <v>0</v>
      </c>
      <c r="J41" s="42">
        <f>IF('記載例(風力)'!$E$13=J$2,J27*'記載例(風力)'!$E$15/1000,0)</f>
        <v>0</v>
      </c>
      <c r="K41" s="43">
        <f t="shared" si="2"/>
        <v>0.29020766116437191</v>
      </c>
      <c r="L41" s="44">
        <f t="shared" si="3"/>
        <v>0.29020766116437191</v>
      </c>
      <c r="N41" s="39">
        <f t="shared" si="1"/>
        <v>290.20766116437193</v>
      </c>
      <c r="Q41" s="10" t="s">
        <v>14</v>
      </c>
      <c r="R41" s="41">
        <f>IF('記載例(風力)'!$E$13=B$2,B27*'記載例(風力)'!$H$23/1000,0)</f>
        <v>0</v>
      </c>
      <c r="S41" s="41">
        <f>IF('記載例(風力)'!$E$13=C$2,C27*'記載例(風力)'!$H$23/1000,0)</f>
        <v>0.29020766116437191</v>
      </c>
      <c r="T41" s="41">
        <f>IF('記載例(風力)'!$E$13=D$2,D27*'記載例(風力)'!$H$23/1000,0)</f>
        <v>0</v>
      </c>
      <c r="U41" s="41">
        <f>IF('記載例(風力)'!$E$13=E$2,E27*'記載例(風力)'!$H$23/1000,0)</f>
        <v>0</v>
      </c>
      <c r="V41" s="41">
        <f>IF('記載例(風力)'!$E$13=F$2,F27*'記載例(風力)'!$H$23/1000,0)</f>
        <v>0</v>
      </c>
      <c r="W41" s="41">
        <f>IF('記載例(風力)'!$E$13=G$2,G27*'記載例(風力)'!$H$23/1000,0)</f>
        <v>0</v>
      </c>
      <c r="X41" s="41">
        <f>IF('記載例(風力)'!$E$13=H$2,H27*'記載例(風力)'!$H$23/1000,0)</f>
        <v>0</v>
      </c>
      <c r="Y41" s="41">
        <f>IF('記載例(風力)'!$E$13=I$2,I27*'記載例(風力)'!$H$23/1000,0)</f>
        <v>0</v>
      </c>
      <c r="Z41" s="42">
        <f>IF('記載例(風力)'!$E$13=J$2,J27*'記載例(風力)'!$H$23/1000,0)</f>
        <v>0</v>
      </c>
      <c r="AA41" s="43">
        <f t="shared" si="4"/>
        <v>0.29020766116437191</v>
      </c>
      <c r="AB41" s="44">
        <f t="shared" si="5"/>
        <v>0.28336748169980253</v>
      </c>
      <c r="AD41" s="39">
        <f t="shared" si="6"/>
        <v>290.20766116437193</v>
      </c>
    </row>
    <row r="42" spans="1:30" x14ac:dyDescent="0.3">
      <c r="A42" s="10" t="s">
        <v>15</v>
      </c>
      <c r="B42" s="41">
        <f>IF('記載例(風力)'!$E$13=B$2,B28*'記載例(風力)'!$E$15/1000,0)</f>
        <v>0</v>
      </c>
      <c r="C42" s="41">
        <f>IF('記載例(風力)'!$E$13=C$2,C28*'記載例(風力)'!$E$15/1000,0)</f>
        <v>0.30516498029209499</v>
      </c>
      <c r="D42" s="41">
        <f>IF('記載例(風力)'!$E$13=D$2,D28*'記載例(風力)'!$E$15/1000,0)</f>
        <v>0</v>
      </c>
      <c r="E42" s="41">
        <f>IF('記載例(風力)'!$E$13=E$2,E28*'記載例(風力)'!$E$15/1000,0)</f>
        <v>0</v>
      </c>
      <c r="F42" s="41">
        <f>IF('記載例(風力)'!$E$13=F$2,F28*'記載例(風力)'!$E$15/1000,0)</f>
        <v>0</v>
      </c>
      <c r="G42" s="41">
        <f>IF('記載例(風力)'!$E$13=G$2,G28*'記載例(風力)'!$E$15/1000,0)</f>
        <v>0</v>
      </c>
      <c r="H42" s="41">
        <f>IF('記載例(風力)'!$E$13=H$2,H28*'記載例(風力)'!$E$15/1000,0)</f>
        <v>0</v>
      </c>
      <c r="I42" s="41">
        <f>IF('記載例(風力)'!$E$13=I$2,I28*'記載例(風力)'!$E$15/1000,0)</f>
        <v>0</v>
      </c>
      <c r="J42" s="42">
        <f>IF('記載例(風力)'!$E$13=J$2,J28*'記載例(風力)'!$E$15/1000,0)</f>
        <v>0</v>
      </c>
      <c r="K42" s="43">
        <f t="shared" si="2"/>
        <v>0.30516498029209499</v>
      </c>
      <c r="L42" s="44">
        <f t="shared" si="3"/>
        <v>0.29020766116437191</v>
      </c>
      <c r="N42" s="39">
        <f t="shared" si="1"/>
        <v>305.16498029209498</v>
      </c>
      <c r="Q42" s="10" t="s">
        <v>15</v>
      </c>
      <c r="R42" s="41">
        <f>IF('記載例(風力)'!$E$13=B$2,B28*'記載例(風力)'!$I$23/1000,0)</f>
        <v>0</v>
      </c>
      <c r="S42" s="41">
        <f>IF('記載例(風力)'!$E$13=C$2,C28*'記載例(風力)'!$I$23/1000,0)</f>
        <v>0.28336748169980253</v>
      </c>
      <c r="T42" s="41">
        <f>IF('記載例(風力)'!$E$13=D$2,D28*'記載例(風力)'!$I$23/1000,0)</f>
        <v>0</v>
      </c>
      <c r="U42" s="41">
        <f>IF('記載例(風力)'!$E$13=E$2,E28*'記載例(風力)'!$I$23/1000,0)</f>
        <v>0</v>
      </c>
      <c r="V42" s="41">
        <f>IF('記載例(風力)'!$E$13=F$2,F28*'記載例(風力)'!$I$23/1000,0)</f>
        <v>0</v>
      </c>
      <c r="W42" s="41">
        <f>IF('記載例(風力)'!$E$13=G$2,G28*'記載例(風力)'!$I$23/1000,0)</f>
        <v>0</v>
      </c>
      <c r="X42" s="41">
        <f>IF('記載例(風力)'!$E$13=H$2,H28*'記載例(風力)'!$I$23/1000,0)</f>
        <v>0</v>
      </c>
      <c r="Y42" s="41">
        <f>IF('記載例(風力)'!$E$13=I$2,I28*'記載例(風力)'!$I$23/1000,0)</f>
        <v>0</v>
      </c>
      <c r="Z42" s="42">
        <f>IF('記載例(風力)'!$E$13=J$2,J28*'記載例(風力)'!$I$23/1000,0)</f>
        <v>0</v>
      </c>
      <c r="AA42" s="43">
        <f t="shared" si="4"/>
        <v>0.28336748169980253</v>
      </c>
      <c r="AB42" s="44">
        <f t="shared" si="5"/>
        <v>0.28336748169980253</v>
      </c>
      <c r="AD42" s="39">
        <f t="shared" si="6"/>
        <v>283.36748169980251</v>
      </c>
    </row>
    <row r="43" spans="1:30" x14ac:dyDescent="0.3">
      <c r="A43" s="10" t="s">
        <v>16</v>
      </c>
      <c r="B43" s="41">
        <f>IF('記載例(風力)'!$E$13=B$2,B29*'記載例(風力)'!$E$15/1000,0)</f>
        <v>0</v>
      </c>
      <c r="C43" s="41">
        <f>IF('記載例(風力)'!$E$13=C$2,C29*'記載例(風力)'!$E$15/1000,0)</f>
        <v>0.43501079563722372</v>
      </c>
      <c r="D43" s="41">
        <f>IF('記載例(風力)'!$E$13=D$2,D29*'記載例(風力)'!$E$15/1000,0)</f>
        <v>0</v>
      </c>
      <c r="E43" s="41">
        <f>IF('記載例(風力)'!$E$13=E$2,E29*'記載例(風力)'!$E$15/1000,0)</f>
        <v>0</v>
      </c>
      <c r="F43" s="41">
        <f>IF('記載例(風力)'!$E$13=F$2,F29*'記載例(風力)'!$E$15/1000,0)</f>
        <v>0</v>
      </c>
      <c r="G43" s="41">
        <f>IF('記載例(風力)'!$E$13=G$2,G29*'記載例(風力)'!$E$15/1000,0)</f>
        <v>0</v>
      </c>
      <c r="H43" s="41">
        <f>IF('記載例(風力)'!$E$13=H$2,H29*'記載例(風力)'!$E$15/1000,0)</f>
        <v>0</v>
      </c>
      <c r="I43" s="41">
        <f>IF('記載例(風力)'!$E$13=I$2,I29*'記載例(風力)'!$E$15/1000,0)</f>
        <v>0</v>
      </c>
      <c r="J43" s="42">
        <f>IF('記載例(風力)'!$E$13=J$2,J29*'記載例(風力)'!$E$15/1000,0)</f>
        <v>0</v>
      </c>
      <c r="K43" s="43">
        <f t="shared" si="2"/>
        <v>0.43501079563722372</v>
      </c>
      <c r="L43" s="44">
        <f t="shared" si="3"/>
        <v>0.29020766116437191</v>
      </c>
      <c r="N43" s="39">
        <f t="shared" si="1"/>
        <v>435.01079563722374</v>
      </c>
      <c r="Q43" s="10" t="s">
        <v>16</v>
      </c>
      <c r="R43" s="41">
        <f>IF('記載例(風力)'!$E$13=B$2,B29*'記載例(風力)'!$J$23/1000,0)</f>
        <v>0</v>
      </c>
      <c r="S43" s="41">
        <f>IF('記載例(風力)'!$E$13=C$2,C29*'記載例(風力)'!$J$23/1000,0)</f>
        <v>0.40393859594885062</v>
      </c>
      <c r="T43" s="41">
        <f>IF('記載例(風力)'!$E$13=D$2,D29*'記載例(風力)'!$J$23/1000,0)</f>
        <v>0</v>
      </c>
      <c r="U43" s="41">
        <f>IF('記載例(風力)'!$E$13=E$2,E29*'記載例(風力)'!$J$23/1000,0)</f>
        <v>0</v>
      </c>
      <c r="V43" s="41">
        <f>IF('記載例(風力)'!$E$13=F$2,F29*'記載例(風力)'!$J$23/1000,0)</f>
        <v>0</v>
      </c>
      <c r="W43" s="41">
        <f>IF('記載例(風力)'!$E$13=G$2,G29*'記載例(風力)'!$J$23/1000,0)</f>
        <v>0</v>
      </c>
      <c r="X43" s="41">
        <f>IF('記載例(風力)'!$E$13=H$2,H29*'記載例(風力)'!$J$23/1000,0)</f>
        <v>0</v>
      </c>
      <c r="Y43" s="41">
        <f>IF('記載例(風力)'!$E$13=I$2,I29*'記載例(風力)'!$J$23/1000,0)</f>
        <v>0</v>
      </c>
      <c r="Z43" s="42">
        <f>IF('記載例(風力)'!$E$13=J$2,J29*'記載例(風力)'!$J$23/1000,0)</f>
        <v>0</v>
      </c>
      <c r="AA43" s="43">
        <f t="shared" si="4"/>
        <v>0.40393859594885062</v>
      </c>
      <c r="AB43" s="44">
        <f t="shared" si="5"/>
        <v>0.28336748169980253</v>
      </c>
      <c r="AD43" s="39">
        <f t="shared" si="6"/>
        <v>403.9385959488506</v>
      </c>
    </row>
    <row r="44" spans="1:30" x14ac:dyDescent="0.3">
      <c r="A44" s="10" t="s">
        <v>17</v>
      </c>
      <c r="B44" s="41">
        <f>IF('記載例(風力)'!$E$13=B$2,B30*'記載例(風力)'!$E$15/1000,0)</f>
        <v>0</v>
      </c>
      <c r="C44" s="41">
        <f>IF('記載例(風力)'!$E$13=C$2,C30*'記載例(風力)'!$E$15/1000,0)</f>
        <v>0.60375036755095335</v>
      </c>
      <c r="D44" s="41">
        <f>IF('記載例(風力)'!$E$13=D$2,D30*'記載例(風力)'!$E$15/1000,0)</f>
        <v>0</v>
      </c>
      <c r="E44" s="41">
        <f>IF('記載例(風力)'!$E$13=E$2,E30*'記載例(風力)'!$E$15/1000,0)</f>
        <v>0</v>
      </c>
      <c r="F44" s="41">
        <f>IF('記載例(風力)'!$E$13=F$2,F30*'記載例(風力)'!$E$15/1000,0)</f>
        <v>0</v>
      </c>
      <c r="G44" s="41">
        <f>IF('記載例(風力)'!$E$13=G$2,G30*'記載例(風力)'!$E$15/1000,0)</f>
        <v>0</v>
      </c>
      <c r="H44" s="41">
        <f>IF('記載例(風力)'!$E$13=H$2,H30*'記載例(風力)'!$E$15/1000,0)</f>
        <v>0</v>
      </c>
      <c r="I44" s="41">
        <f>IF('記載例(風力)'!$E$13=I$2,I30*'記載例(風力)'!$E$15/1000,0)</f>
        <v>0</v>
      </c>
      <c r="J44" s="42">
        <f>IF('記載例(風力)'!$E$13=J$2,J30*'記載例(風力)'!$E$15/1000,0)</f>
        <v>0</v>
      </c>
      <c r="K44" s="43">
        <f t="shared" si="2"/>
        <v>0.60375036755095335</v>
      </c>
      <c r="L44" s="44">
        <f t="shared" si="3"/>
        <v>0.29020766116437191</v>
      </c>
      <c r="N44" s="39">
        <f t="shared" si="1"/>
        <v>603.75036755095334</v>
      </c>
      <c r="Q44" s="10" t="s">
        <v>17</v>
      </c>
      <c r="R44" s="41">
        <f>IF('記載例(風力)'!$E$13=B$2,B30*'記載例(風力)'!$K$23/1000,0)</f>
        <v>0</v>
      </c>
      <c r="S44" s="41">
        <f>IF('記載例(風力)'!$E$13=C$2,C30*'記載例(風力)'!$K$23/1000,0)</f>
        <v>0.53906282817049411</v>
      </c>
      <c r="T44" s="41">
        <f>IF('記載例(風力)'!$E$13=D$2,D30*'記載例(風力)'!$K$23/1000,0)</f>
        <v>0</v>
      </c>
      <c r="U44" s="41">
        <f>IF('記載例(風力)'!$E$13=E$2,E30*'記載例(風力)'!$K$23/1000,0)</f>
        <v>0</v>
      </c>
      <c r="V44" s="41">
        <f>IF('記載例(風力)'!$E$13=F$2,F30*'記載例(風力)'!$K$23/1000,0)</f>
        <v>0</v>
      </c>
      <c r="W44" s="41">
        <f>IF('記載例(風力)'!$E$13=G$2,G30*'記載例(風力)'!$K$23/1000,0)</f>
        <v>0</v>
      </c>
      <c r="X44" s="41">
        <f>IF('記載例(風力)'!$E$13=H$2,H30*'記載例(風力)'!$K$23/1000,0)</f>
        <v>0</v>
      </c>
      <c r="Y44" s="41">
        <f>IF('記載例(風力)'!$E$13=I$2,I30*'記載例(風力)'!$K$23/1000,0)</f>
        <v>0</v>
      </c>
      <c r="Z44" s="42">
        <f>IF('記載例(風力)'!$E$13=J$2,J30*'記載例(風力)'!$K$23/1000,0)</f>
        <v>0</v>
      </c>
      <c r="AA44" s="43">
        <f t="shared" si="4"/>
        <v>0.53906282817049411</v>
      </c>
      <c r="AB44" s="44">
        <f t="shared" si="5"/>
        <v>0.28336748169980253</v>
      </c>
      <c r="AD44" s="39">
        <f>AA44*1000</f>
        <v>539.06282817049407</v>
      </c>
    </row>
    <row r="45" spans="1:30" x14ac:dyDescent="0.3">
      <c r="A45" s="10" t="s">
        <v>18</v>
      </c>
      <c r="B45" s="41">
        <f>IF('記載例(風力)'!$E$13=B$2,B31*'記載例(風力)'!$E$15/1000,0)</f>
        <v>0</v>
      </c>
      <c r="C45" s="41">
        <f>IF('記載例(風力)'!$E$13=C$2,C31*'記載例(風力)'!$E$15/1000,0)</f>
        <v>0.87791322228807389</v>
      </c>
      <c r="D45" s="41">
        <f>IF('記載例(風力)'!$E$13=D$2,D31*'記載例(風力)'!$E$15/1000,0)</f>
        <v>0</v>
      </c>
      <c r="E45" s="41">
        <f>IF('記載例(風力)'!$E$13=E$2,E31*'記載例(風力)'!$E$15/1000,0)</f>
        <v>0</v>
      </c>
      <c r="F45" s="41">
        <f>IF('記載例(風力)'!$E$13=F$2,F31*'記載例(風力)'!$E$15/1000,0)</f>
        <v>0</v>
      </c>
      <c r="G45" s="41">
        <f>IF('記載例(風力)'!$E$13=G$2,G31*'記載例(風力)'!$E$15/1000,0)</f>
        <v>0</v>
      </c>
      <c r="H45" s="41">
        <f>IF('記載例(風力)'!$E$13=H$2,H31*'記載例(風力)'!$E$15/1000,0)</f>
        <v>0</v>
      </c>
      <c r="I45" s="41">
        <f>IF('記載例(風力)'!$E$13=I$2,I31*'記載例(風力)'!$E$15/1000,0)</f>
        <v>0</v>
      </c>
      <c r="J45" s="42">
        <f>IF('記載例(風力)'!$E$13=J$2,J31*'記載例(風力)'!$E$15/1000,0)</f>
        <v>0</v>
      </c>
      <c r="K45" s="43">
        <f t="shared" si="2"/>
        <v>0.87791322228807389</v>
      </c>
      <c r="L45" s="44">
        <f t="shared" si="3"/>
        <v>0.29020766116437191</v>
      </c>
      <c r="N45" s="39">
        <f t="shared" si="1"/>
        <v>877.91322228807394</v>
      </c>
      <c r="Q45" s="10" t="s">
        <v>18</v>
      </c>
      <c r="R45" s="41">
        <f>IF('記載例(風力)'!$E$13=B$2,B31*'記載例(風力)'!$L$23/1000,0)</f>
        <v>0</v>
      </c>
      <c r="S45" s="41">
        <f>IF('記載例(風力)'!$E$13=C$2,C31*'記載例(風力)'!$L$23/1000,0)</f>
        <v>0.81520513498178293</v>
      </c>
      <c r="T45" s="41">
        <f>IF('記載例(風力)'!$E$13=D$2,D31*'記載例(風力)'!$L$23/1000,0)</f>
        <v>0</v>
      </c>
      <c r="U45" s="41">
        <f>IF('記載例(風力)'!$E$13=E$2,E31*'記載例(風力)'!$L$23/1000,0)</f>
        <v>0</v>
      </c>
      <c r="V45" s="41">
        <f>IF('記載例(風力)'!$E$13=F$2,F31*'記載例(風力)'!$L$23/1000,0)</f>
        <v>0</v>
      </c>
      <c r="W45" s="41">
        <f>IF('記載例(風力)'!$E$13=G$2,G31*'記載例(風力)'!$L$23/1000,0)</f>
        <v>0</v>
      </c>
      <c r="X45" s="41">
        <f>IF('記載例(風力)'!$E$13=H$2,H31*'記載例(風力)'!$L$23/1000,0)</f>
        <v>0</v>
      </c>
      <c r="Y45" s="41">
        <f>IF('記載例(風力)'!$E$13=I$2,I31*'記載例(風力)'!$L$23/1000,0)</f>
        <v>0</v>
      </c>
      <c r="Z45" s="42">
        <f>IF('記載例(風力)'!$E$13=J$2,J31*'記載例(風力)'!$L$23/1000,0)</f>
        <v>0</v>
      </c>
      <c r="AA45" s="43">
        <f t="shared" si="4"/>
        <v>0.81520513498178293</v>
      </c>
      <c r="AB45" s="44">
        <f t="shared" si="5"/>
        <v>0.28336748169980253</v>
      </c>
      <c r="AD45" s="39">
        <f t="shared" si="6"/>
        <v>815.20513498178298</v>
      </c>
    </row>
    <row r="46" spans="1:30" x14ac:dyDescent="0.3">
      <c r="A46" s="10" t="s">
        <v>19</v>
      </c>
      <c r="B46" s="41">
        <f>IF('記載例(風力)'!$E$13=B$2,B32*'記載例(風力)'!$E$15/1000,0)</f>
        <v>0</v>
      </c>
      <c r="C46" s="41">
        <f>IF('記載例(風力)'!$E$13=C$2,C32*'記載例(風力)'!$E$15/1000,0)</f>
        <v>1.1947855094528503</v>
      </c>
      <c r="D46" s="41">
        <f>IF('記載例(風力)'!$E$13=D$2,D32*'記載例(風力)'!$E$15/1000,0)</f>
        <v>0</v>
      </c>
      <c r="E46" s="41">
        <f>IF('記載例(風力)'!$E$13=E$2,E32*'記載例(風力)'!$E$15/1000,0)</f>
        <v>0</v>
      </c>
      <c r="F46" s="41">
        <f>IF('記載例(風力)'!$E$13=F$2,F32*'記載例(風力)'!$E$15/1000,0)</f>
        <v>0</v>
      </c>
      <c r="G46" s="41">
        <f>IF('記載例(風力)'!$E$13=G$2,G32*'記載例(風力)'!$E$15/1000,0)</f>
        <v>0</v>
      </c>
      <c r="H46" s="41">
        <f>IF('記載例(風力)'!$E$13=H$2,H32*'記載例(風力)'!$E$15/1000,0)</f>
        <v>0</v>
      </c>
      <c r="I46" s="41">
        <f>IF('記載例(風力)'!$E$13=I$2,I32*'記載例(風力)'!$E$15/1000,0)</f>
        <v>0</v>
      </c>
      <c r="J46" s="42">
        <f>IF('記載例(風力)'!$E$13=J$2,J32*'記載例(風力)'!$E$15/1000,0)</f>
        <v>0</v>
      </c>
      <c r="K46" s="43">
        <f t="shared" si="2"/>
        <v>1.1947855094528503</v>
      </c>
      <c r="L46" s="44">
        <f t="shared" si="3"/>
        <v>0.29020766116437191</v>
      </c>
      <c r="N46" s="39">
        <f t="shared" si="1"/>
        <v>1194.7855094528504</v>
      </c>
      <c r="Q46" s="10" t="s">
        <v>19</v>
      </c>
      <c r="R46" s="41">
        <f>IF('記載例(風力)'!$E$13=B$2,B32*'記載例(風力)'!$M$23/1000,0)</f>
        <v>0</v>
      </c>
      <c r="S46" s="41">
        <f>IF('記載例(風力)'!$E$13=C$2,C32*'記載例(風力)'!$M$23/1000,0)</f>
        <v>1.0667727762971879</v>
      </c>
      <c r="T46" s="41">
        <f>IF('記載例(風力)'!$E$13=D$2,D32*'記載例(風力)'!$M$23/1000,0)</f>
        <v>0</v>
      </c>
      <c r="U46" s="41">
        <f>IF('記載例(風力)'!$E$13=E$2,E32*'記載例(風力)'!$M$23/1000,0)</f>
        <v>0</v>
      </c>
      <c r="V46" s="41">
        <f>IF('記載例(風力)'!$E$13=F$2,F32*'記載例(風力)'!$M$23/1000,0)</f>
        <v>0</v>
      </c>
      <c r="W46" s="41">
        <f>IF('記載例(風力)'!$E$13=G$2,G32*'記載例(風力)'!$M$23/1000,0)</f>
        <v>0</v>
      </c>
      <c r="X46" s="41">
        <f>IF('記載例(風力)'!$E$13=H$2,H32*'記載例(風力)'!$M$23/1000,0)</f>
        <v>0</v>
      </c>
      <c r="Y46" s="41">
        <f>IF('記載例(風力)'!$E$13=I$2,I32*'記載例(風力)'!$M$23/1000,0)</f>
        <v>0</v>
      </c>
      <c r="Z46" s="42">
        <f>IF('記載例(風力)'!$E$13=J$2,J32*'記載例(風力)'!$M$23/1000,0)</f>
        <v>0</v>
      </c>
      <c r="AA46" s="43">
        <f t="shared" si="4"/>
        <v>1.0667727762971879</v>
      </c>
      <c r="AB46" s="44">
        <f t="shared" si="5"/>
        <v>0.28336748169980253</v>
      </c>
      <c r="AD46" s="39">
        <f t="shared" si="6"/>
        <v>1066.7727762971879</v>
      </c>
    </row>
    <row r="47" spans="1:30" x14ac:dyDescent="0.3">
      <c r="A47" s="10" t="s">
        <v>20</v>
      </c>
      <c r="B47" s="41">
        <f>IF('記載例(風力)'!$E$13=B$2,B33*'記載例(風力)'!$E$15/1000,0)</f>
        <v>0</v>
      </c>
      <c r="C47" s="41">
        <f>IF('記載例(風力)'!$E$13=C$2,C33*'記載例(風力)'!$E$15/1000,0)</f>
        <v>1.2424337120511086</v>
      </c>
      <c r="D47" s="41">
        <f>IF('記載例(風力)'!$E$13=D$2,D33*'記載例(風力)'!$E$15/1000,0)</f>
        <v>0</v>
      </c>
      <c r="E47" s="41">
        <f>IF('記載例(風力)'!$E$13=E$2,E33*'記載例(風力)'!$E$15/1000,0)</f>
        <v>0</v>
      </c>
      <c r="F47" s="41">
        <f>IF('記載例(風力)'!$E$13=F$2,F33*'記載例(風力)'!$E$15/1000,0)</f>
        <v>0</v>
      </c>
      <c r="G47" s="41">
        <f>IF('記載例(風力)'!$E$13=G$2,G33*'記載例(風力)'!$E$15/1000,0)</f>
        <v>0</v>
      </c>
      <c r="H47" s="41">
        <f>IF('記載例(風力)'!$E$13=H$2,H33*'記載例(風力)'!$E$15/1000,0)</f>
        <v>0</v>
      </c>
      <c r="I47" s="41">
        <f>IF('記載例(風力)'!$E$13=I$2,I33*'記載例(風力)'!$E$15/1000,0)</f>
        <v>0</v>
      </c>
      <c r="J47" s="42">
        <f>IF('記載例(風力)'!$E$13=J$2,J33*'記載例(風力)'!$E$15/1000,0)</f>
        <v>0</v>
      </c>
      <c r="K47" s="43">
        <f t="shared" si="2"/>
        <v>1.2424337120511086</v>
      </c>
      <c r="L47" s="44">
        <f t="shared" si="3"/>
        <v>0.29020766116437191</v>
      </c>
      <c r="N47" s="39">
        <f t="shared" si="1"/>
        <v>1242.4337120511086</v>
      </c>
      <c r="Q47" s="10" t="s">
        <v>20</v>
      </c>
      <c r="R47" s="41">
        <f>IF('記載例(風力)'!$E$13=B$2,B33*'記載例(風力)'!$N$23/1000,0)</f>
        <v>0</v>
      </c>
      <c r="S47" s="41">
        <f>IF('記載例(風力)'!$E$13=C$2,C33*'記載例(風力)'!$N$23/1000,0)</f>
        <v>1.1093158143313468</v>
      </c>
      <c r="T47" s="41">
        <f>IF('記載例(風力)'!$E$13=D$2,D33*'記載例(風力)'!$N$23/1000,0)</f>
        <v>0</v>
      </c>
      <c r="U47" s="41">
        <f>IF('記載例(風力)'!$E$13=E$2,E33*'記載例(風力)'!$N$23/1000,0)</f>
        <v>0</v>
      </c>
      <c r="V47" s="41">
        <f>IF('記載例(風力)'!$E$13=F$2,F33*'記載例(風力)'!$N$23/1000,0)</f>
        <v>0</v>
      </c>
      <c r="W47" s="41">
        <f>IF('記載例(風力)'!$E$13=G$2,G33*'記載例(風力)'!$N$23/1000,0)</f>
        <v>0</v>
      </c>
      <c r="X47" s="41">
        <f>IF('記載例(風力)'!$E$13=H$2,H33*'記載例(風力)'!$N$23/1000,0)</f>
        <v>0</v>
      </c>
      <c r="Y47" s="41">
        <f>IF('記載例(風力)'!$E$13=I$2,I33*'記載例(風力)'!$N$23/1000,0)</f>
        <v>0</v>
      </c>
      <c r="Z47" s="42">
        <f>IF('記載例(風力)'!$E$13=J$2,J33*'記載例(風力)'!$N$23/1000,0)</f>
        <v>0</v>
      </c>
      <c r="AA47" s="43">
        <f t="shared" si="4"/>
        <v>1.1093158143313468</v>
      </c>
      <c r="AB47" s="44">
        <f t="shared" si="5"/>
        <v>0.28336748169980253</v>
      </c>
      <c r="AD47" s="39">
        <f t="shared" si="6"/>
        <v>1109.3158143313469</v>
      </c>
    </row>
    <row r="48" spans="1:30" x14ac:dyDescent="0.3">
      <c r="A48" s="10" t="s">
        <v>21</v>
      </c>
      <c r="B48" s="41">
        <f>IF('記載例(風力)'!$E$13=B$2,B34*'記載例(風力)'!$E$15/1000,0)</f>
        <v>0</v>
      </c>
      <c r="C48" s="41">
        <f>IF('記載例(風力)'!$E$13=C$2,C34*'記載例(風力)'!$E$15/1000,0)</f>
        <v>1.4343088966810678</v>
      </c>
      <c r="D48" s="41">
        <f>IF('記載例(風力)'!$E$13=D$2,D34*'記載例(風力)'!$E$15/1000,0)</f>
        <v>0</v>
      </c>
      <c r="E48" s="41">
        <f>IF('記載例(風力)'!$E$13=E$2,E34*'記載例(風力)'!$E$15/1000,0)</f>
        <v>0</v>
      </c>
      <c r="F48" s="41">
        <f>IF('記載例(風力)'!$E$13=F$2,F34*'記載例(風力)'!$E$15/1000,0)</f>
        <v>0</v>
      </c>
      <c r="G48" s="41">
        <f>IF('記載例(風力)'!$E$13=G$2,G34*'記載例(風力)'!$E$15/1000,0)</f>
        <v>0</v>
      </c>
      <c r="H48" s="41">
        <f>IF('記載例(風力)'!$E$13=H$2,H34*'記載例(風力)'!$E$15/1000,0)</f>
        <v>0</v>
      </c>
      <c r="I48" s="41">
        <f>IF('記載例(風力)'!$E$13=I$2,I34*'記載例(風力)'!$E$15/1000,0)</f>
        <v>0</v>
      </c>
      <c r="J48" s="42">
        <f>IF('記載例(風力)'!$E$13=J$2,J34*'記載例(風力)'!$E$15/1000,0)</f>
        <v>0</v>
      </c>
      <c r="K48" s="43">
        <f t="shared" si="2"/>
        <v>1.4343088966810678</v>
      </c>
      <c r="L48" s="44">
        <f t="shared" si="3"/>
        <v>0.29020766116437191</v>
      </c>
      <c r="N48" s="39">
        <f t="shared" si="1"/>
        <v>1434.3088966810678</v>
      </c>
      <c r="Q48" s="10" t="s">
        <v>21</v>
      </c>
      <c r="R48" s="41">
        <f>IF('記載例(風力)'!$E$13=B$2,B34*'記載例(風力)'!$O$23/1000,0)</f>
        <v>0</v>
      </c>
      <c r="S48" s="41">
        <f>IF('記載例(風力)'!$E$13=C$2,C34*'記載例(風力)'!$O$23/1000,0)</f>
        <v>1.3318582612038488</v>
      </c>
      <c r="T48" s="41">
        <f>IF('記載例(風力)'!$E$13=D$2,D34*'記載例(風力)'!$O$23/1000,0)</f>
        <v>0</v>
      </c>
      <c r="U48" s="41">
        <f>IF('記載例(風力)'!$E$13=E$2,E34*'記載例(風力)'!$O$23/1000,0)</f>
        <v>0</v>
      </c>
      <c r="V48" s="41">
        <f>IF('記載例(風力)'!$E$13=F$2,F34*'記載例(風力)'!$O$23/1000,0)</f>
        <v>0</v>
      </c>
      <c r="W48" s="41">
        <f>IF('記載例(風力)'!$E$13=G$2,G34*'記載例(風力)'!$O$23/1000,0)</f>
        <v>0</v>
      </c>
      <c r="X48" s="41">
        <f>IF('記載例(風力)'!$E$13=H$2,H34*'記載例(風力)'!$O$23/1000,0)</f>
        <v>0</v>
      </c>
      <c r="Y48" s="41">
        <f>IF('記載例(風力)'!$E$13=I$2,I34*'記載例(風力)'!$O$23/1000,0)</f>
        <v>0</v>
      </c>
      <c r="Z48" s="42">
        <f>IF('記載例(風力)'!$E$13=J$2,J34*'記載例(風力)'!$O$23/1000,0)</f>
        <v>0</v>
      </c>
      <c r="AA48" s="43">
        <f t="shared" si="4"/>
        <v>1.3318582612038488</v>
      </c>
      <c r="AB48" s="44">
        <f t="shared" si="5"/>
        <v>0.28336748169980253</v>
      </c>
      <c r="AD48" s="39">
        <f t="shared" si="6"/>
        <v>1331.8582612038488</v>
      </c>
    </row>
    <row r="49" spans="1:30" x14ac:dyDescent="0.3">
      <c r="A49" s="10" t="s">
        <v>22</v>
      </c>
      <c r="B49" s="41">
        <f>IF('記載例(風力)'!$E$13=B$2,B35*'記載例(風力)'!$E$15/1000,0)</f>
        <v>0</v>
      </c>
      <c r="C49" s="41">
        <f>IF('記載例(風力)'!$E$13=C$2,C35*'記載例(風力)'!$E$15/1000,0)</f>
        <v>1.0551547476691934</v>
      </c>
      <c r="D49" s="41">
        <f>IF('記載例(風力)'!$E$13=D$2,D35*'記載例(風力)'!$E$15/1000,0)</f>
        <v>0</v>
      </c>
      <c r="E49" s="41">
        <f>IF('記載例(風力)'!$E$13=E$2,E35*'記載例(風力)'!$E$15/1000,0)</f>
        <v>0</v>
      </c>
      <c r="F49" s="41">
        <f>IF('記載例(風力)'!$E$13=F$2,F35*'記載例(風力)'!$E$15/1000,0)</f>
        <v>0</v>
      </c>
      <c r="G49" s="41">
        <f>IF('記載例(風力)'!$E$13=G$2,G35*'記載例(風力)'!$E$15/1000,0)</f>
        <v>0</v>
      </c>
      <c r="H49" s="41">
        <f>IF('記載例(風力)'!$E$13=H$2,H35*'記載例(風力)'!$E$15/1000,0)</f>
        <v>0</v>
      </c>
      <c r="I49" s="41">
        <f>IF('記載例(風力)'!$E$13=I$2,I35*'記載例(風力)'!$E$15/1000,0)</f>
        <v>0</v>
      </c>
      <c r="J49" s="42">
        <f>IF('記載例(風力)'!$E$13=J$2,J35*'記載例(風力)'!$E$15/1000,0)</f>
        <v>0</v>
      </c>
      <c r="K49" s="43">
        <f t="shared" si="2"/>
        <v>1.0551547476691934</v>
      </c>
      <c r="L49" s="44">
        <f t="shared" si="3"/>
        <v>0.29020766116437191</v>
      </c>
      <c r="N49" s="39">
        <f t="shared" si="1"/>
        <v>1055.1547476691933</v>
      </c>
      <c r="Q49" s="10" t="s">
        <v>22</v>
      </c>
      <c r="R49" s="41">
        <f>IF('記載例(風力)'!$E$13=B$2,B35*'記載例(風力)'!$P$23/1000,0)</f>
        <v>0</v>
      </c>
      <c r="S49" s="41">
        <f>IF('記載例(風力)'!$E$13=C$2,C35*'記載例(風力)'!$P$23/1000,0)</f>
        <v>0.94210245327606534</v>
      </c>
      <c r="T49" s="41">
        <f>IF('記載例(風力)'!$E$13=D$2,D35*'記載例(風力)'!$P$23/1000,0)</f>
        <v>0</v>
      </c>
      <c r="U49" s="41">
        <f>IF('記載例(風力)'!$E$13=E$2,E35*'記載例(風力)'!$P$23/1000,0)</f>
        <v>0</v>
      </c>
      <c r="V49" s="41">
        <f>IF('記載例(風力)'!$E$13=F$2,F35*'記載例(風力)'!$P$23/1000,0)</f>
        <v>0</v>
      </c>
      <c r="W49" s="41">
        <f>IF('記載例(風力)'!$E$13=G$2,G35*'記載例(風力)'!$P$23/1000,0)</f>
        <v>0</v>
      </c>
      <c r="X49" s="41">
        <f>IF('記載例(風力)'!$E$13=H$2,H35*'記載例(風力)'!$P$23/1000,0)</f>
        <v>0</v>
      </c>
      <c r="Y49" s="41">
        <f>IF('記載例(風力)'!$E$13=I$2,I35*'記載例(風力)'!$P$23/1000,0)</f>
        <v>0</v>
      </c>
      <c r="Z49" s="42">
        <f>IF('記載例(風力)'!$E$13=J$2,J35*'記載例(風力)'!$P$23/1000,0)</f>
        <v>0</v>
      </c>
      <c r="AA49" s="43">
        <f>SUM(R49:Z49)</f>
        <v>0.94210245327606534</v>
      </c>
      <c r="AB49" s="44">
        <f t="shared" si="5"/>
        <v>0.28336748169980253</v>
      </c>
      <c r="AD49" s="39">
        <f t="shared" si="6"/>
        <v>942.10245327606538</v>
      </c>
    </row>
    <row r="50" spans="1:30" x14ac:dyDescent="0.3">
      <c r="B50" s="10"/>
      <c r="C50" s="10"/>
      <c r="D50" s="10"/>
      <c r="E50" s="10"/>
      <c r="F50" s="10"/>
      <c r="G50" s="10"/>
      <c r="H50" s="10"/>
      <c r="I50" s="10"/>
      <c r="J50" s="10"/>
      <c r="R50" s="10"/>
      <c r="S50" s="10"/>
      <c r="T50" s="10"/>
      <c r="U50" s="10"/>
      <c r="V50" s="10"/>
      <c r="W50" s="10"/>
      <c r="X50" s="10"/>
      <c r="Y50" s="10"/>
      <c r="Z50" s="10"/>
    </row>
    <row r="51" spans="1:30" x14ac:dyDescent="0.3">
      <c r="A51" s="1" t="s">
        <v>54</v>
      </c>
      <c r="K51" s="2"/>
      <c r="Q51" s="1" t="s">
        <v>54</v>
      </c>
      <c r="AA51" s="2"/>
    </row>
    <row r="52" spans="1:30" x14ac:dyDescent="0.3">
      <c r="A52" s="10" t="s">
        <v>11</v>
      </c>
      <c r="B52" s="13">
        <f t="shared" ref="B52:J63" si="7">B4*(1+B$19+B$21)</f>
        <v>4720.7847131329991</v>
      </c>
      <c r="C52" s="13">
        <f t="shared" si="7"/>
        <v>11752.545475843615</v>
      </c>
      <c r="D52" s="13">
        <f t="shared" si="7"/>
        <v>40486.953030380457</v>
      </c>
      <c r="E52" s="13">
        <f t="shared" si="7"/>
        <v>18619.598773746435</v>
      </c>
      <c r="F52" s="13">
        <f t="shared" si="7"/>
        <v>4749.5196097428807</v>
      </c>
      <c r="G52" s="13">
        <f t="shared" si="7"/>
        <v>18241.898327586205</v>
      </c>
      <c r="H52" s="13">
        <f t="shared" si="7"/>
        <v>7561.6946184814369</v>
      </c>
      <c r="I52" s="13">
        <f t="shared" si="7"/>
        <v>3770.2959349593493</v>
      </c>
      <c r="J52" s="13">
        <f t="shared" si="7"/>
        <v>12505.627079770011</v>
      </c>
      <c r="K52" s="16"/>
      <c r="L52" s="16"/>
      <c r="Q52" s="10" t="s">
        <v>11</v>
      </c>
      <c r="R52" s="13">
        <f>B52</f>
        <v>4720.7847131329991</v>
      </c>
      <c r="S52" s="13">
        <f t="shared" ref="S52:Z63" si="8">C52</f>
        <v>11752.545475843615</v>
      </c>
      <c r="T52" s="13">
        <f t="shared" si="8"/>
        <v>40486.953030380457</v>
      </c>
      <c r="U52" s="13">
        <f t="shared" si="8"/>
        <v>18619.598773746435</v>
      </c>
      <c r="V52" s="13">
        <f t="shared" si="8"/>
        <v>4749.5196097428807</v>
      </c>
      <c r="W52" s="13">
        <f t="shared" si="8"/>
        <v>18241.898327586205</v>
      </c>
      <c r="X52" s="13">
        <f t="shared" si="8"/>
        <v>7561.6946184814369</v>
      </c>
      <c r="Y52" s="13">
        <f t="shared" si="8"/>
        <v>3770.2959349593493</v>
      </c>
      <c r="Z52" s="13">
        <f t="shared" si="8"/>
        <v>12505.627079770011</v>
      </c>
      <c r="AA52" s="16"/>
      <c r="AB52" s="16"/>
    </row>
    <row r="53" spans="1:30" x14ac:dyDescent="0.3">
      <c r="A53" s="10" t="s">
        <v>12</v>
      </c>
      <c r="B53" s="13">
        <f t="shared" si="7"/>
        <v>4275.5934360098354</v>
      </c>
      <c r="C53" s="13">
        <f t="shared" si="7"/>
        <v>10951.464089192807</v>
      </c>
      <c r="D53" s="13">
        <f t="shared" si="7"/>
        <v>38919.126935101056</v>
      </c>
      <c r="E53" s="13">
        <f t="shared" si="7"/>
        <v>19016.626850387282</v>
      </c>
      <c r="F53" s="13">
        <f t="shared" si="7"/>
        <v>4338.3748594227518</v>
      </c>
      <c r="G53" s="13">
        <f t="shared" si="7"/>
        <v>18480.744786867202</v>
      </c>
      <c r="H53" s="13">
        <f t="shared" si="7"/>
        <v>7472.3282155134548</v>
      </c>
      <c r="I53" s="13">
        <f t="shared" si="7"/>
        <v>3748.3756097560972</v>
      </c>
      <c r="J53" s="13">
        <f t="shared" si="7"/>
        <v>12699.729029243092</v>
      </c>
      <c r="K53" s="16"/>
      <c r="L53" s="16"/>
      <c r="Q53" s="10" t="s">
        <v>12</v>
      </c>
      <c r="R53" s="13">
        <f t="shared" ref="R53:R63" si="9">B53</f>
        <v>4275.5934360098354</v>
      </c>
      <c r="S53" s="13">
        <f t="shared" si="8"/>
        <v>10951.464089192807</v>
      </c>
      <c r="T53" s="13">
        <f t="shared" si="8"/>
        <v>38919.126935101056</v>
      </c>
      <c r="U53" s="13">
        <f t="shared" si="8"/>
        <v>19016.626850387282</v>
      </c>
      <c r="V53" s="13">
        <f t="shared" si="8"/>
        <v>4338.3748594227518</v>
      </c>
      <c r="W53" s="13">
        <f t="shared" si="8"/>
        <v>18480.744786867202</v>
      </c>
      <c r="X53" s="13">
        <f t="shared" si="8"/>
        <v>7472.3282155134548</v>
      </c>
      <c r="Y53" s="13">
        <f t="shared" si="8"/>
        <v>3748.3756097560972</v>
      </c>
      <c r="Z53" s="13">
        <f t="shared" si="8"/>
        <v>12699.729029243092</v>
      </c>
      <c r="AA53" s="16"/>
      <c r="AB53" s="16"/>
    </row>
    <row r="54" spans="1:30" x14ac:dyDescent="0.3">
      <c r="A54" s="10" t="s">
        <v>13</v>
      </c>
      <c r="B54" s="13">
        <f t="shared" si="7"/>
        <v>4262.7155050414185</v>
      </c>
      <c r="C54" s="13">
        <f t="shared" si="7"/>
        <v>11786.063525494279</v>
      </c>
      <c r="D54" s="13">
        <f t="shared" si="7"/>
        <v>43221.022811310155</v>
      </c>
      <c r="E54" s="13">
        <f t="shared" si="7"/>
        <v>20533.477707297188</v>
      </c>
      <c r="F54" s="13">
        <f t="shared" si="7"/>
        <v>4872.2493859578444</v>
      </c>
      <c r="G54" s="13">
        <f t="shared" si="7"/>
        <v>20948.824866104183</v>
      </c>
      <c r="H54" s="13">
        <f t="shared" si="7"/>
        <v>8201.5459050379213</v>
      </c>
      <c r="I54" s="13">
        <f t="shared" si="7"/>
        <v>4274.4634146341468</v>
      </c>
      <c r="J54" s="13">
        <f t="shared" si="7"/>
        <v>14442.174584909721</v>
      </c>
      <c r="K54" s="16"/>
      <c r="L54" s="16"/>
      <c r="Q54" s="10" t="s">
        <v>13</v>
      </c>
      <c r="R54" s="13">
        <f t="shared" si="9"/>
        <v>4262.7155050414185</v>
      </c>
      <c r="S54" s="13">
        <f t="shared" si="8"/>
        <v>11786.063525494279</v>
      </c>
      <c r="T54" s="13">
        <f t="shared" si="8"/>
        <v>43221.022811310155</v>
      </c>
      <c r="U54" s="13">
        <f t="shared" si="8"/>
        <v>20533.477707297188</v>
      </c>
      <c r="V54" s="13">
        <f t="shared" si="8"/>
        <v>4872.2493859578444</v>
      </c>
      <c r="W54" s="13">
        <f t="shared" si="8"/>
        <v>20948.824866104183</v>
      </c>
      <c r="X54" s="13">
        <f t="shared" si="8"/>
        <v>8201.5459050379213</v>
      </c>
      <c r="Y54" s="13">
        <f t="shared" si="8"/>
        <v>4274.4634146341468</v>
      </c>
      <c r="Z54" s="13">
        <f t="shared" si="8"/>
        <v>14442.174584909721</v>
      </c>
      <c r="AA54" s="16"/>
      <c r="AB54" s="16"/>
    </row>
    <row r="55" spans="1:30" x14ac:dyDescent="0.3">
      <c r="A55" s="10" t="s">
        <v>14</v>
      </c>
      <c r="B55" s="13">
        <f t="shared" si="7"/>
        <v>4841.6341000000002</v>
      </c>
      <c r="C55" s="13">
        <f t="shared" si="7"/>
        <v>13973.35064720497</v>
      </c>
      <c r="D55" s="13">
        <f t="shared" si="7"/>
        <v>56496.15352835221</v>
      </c>
      <c r="E55" s="13">
        <f t="shared" si="7"/>
        <v>24972.047999999999</v>
      </c>
      <c r="F55" s="13">
        <f t="shared" si="7"/>
        <v>6038.1822599999996</v>
      </c>
      <c r="G55" s="13">
        <f t="shared" si="7"/>
        <v>27128.976999999999</v>
      </c>
      <c r="H55" s="13">
        <f t="shared" si="7"/>
        <v>10434.08482</v>
      </c>
      <c r="I55" s="13">
        <f t="shared" si="7"/>
        <v>5392.4</v>
      </c>
      <c r="J55" s="13">
        <f t="shared" si="7"/>
        <v>18497.331620489924</v>
      </c>
      <c r="K55" s="16"/>
      <c r="L55" s="16"/>
      <c r="Q55" s="10" t="s">
        <v>14</v>
      </c>
      <c r="R55" s="13">
        <f t="shared" si="9"/>
        <v>4841.6341000000002</v>
      </c>
      <c r="S55" s="13">
        <f t="shared" si="8"/>
        <v>13973.35064720497</v>
      </c>
      <c r="T55" s="13">
        <f t="shared" si="8"/>
        <v>56496.15352835221</v>
      </c>
      <c r="U55" s="13">
        <f t="shared" si="8"/>
        <v>24972.047999999999</v>
      </c>
      <c r="V55" s="13">
        <f t="shared" si="8"/>
        <v>6038.1822599999996</v>
      </c>
      <c r="W55" s="13">
        <f t="shared" si="8"/>
        <v>27128.976999999999</v>
      </c>
      <c r="X55" s="13">
        <f t="shared" si="8"/>
        <v>10434.08482</v>
      </c>
      <c r="Y55" s="13">
        <f t="shared" si="8"/>
        <v>5392.4</v>
      </c>
      <c r="Z55" s="13">
        <f t="shared" si="8"/>
        <v>18497.331620489924</v>
      </c>
      <c r="AA55" s="16"/>
      <c r="AB55" s="16"/>
    </row>
    <row r="56" spans="1:30" x14ac:dyDescent="0.3">
      <c r="A56" s="10" t="s">
        <v>15</v>
      </c>
      <c r="B56" s="13">
        <f t="shared" si="7"/>
        <v>4973.5148800000006</v>
      </c>
      <c r="C56" s="13">
        <f t="shared" si="7"/>
        <v>14282.736000000001</v>
      </c>
      <c r="D56" s="13">
        <f t="shared" si="7"/>
        <v>56490.850010000002</v>
      </c>
      <c r="E56" s="13">
        <f t="shared" si="7"/>
        <v>24972.047999999999</v>
      </c>
      <c r="F56" s="13">
        <f t="shared" si="7"/>
        <v>6038.1822599999996</v>
      </c>
      <c r="G56" s="13">
        <f t="shared" si="7"/>
        <v>27128.976999999999</v>
      </c>
      <c r="H56" s="13">
        <f t="shared" si="7"/>
        <v>10434.08482</v>
      </c>
      <c r="I56" s="13">
        <f t="shared" si="7"/>
        <v>5392.4</v>
      </c>
      <c r="J56" s="13">
        <f t="shared" si="7"/>
        <v>18495.161956</v>
      </c>
      <c r="K56" s="16"/>
      <c r="L56" s="16"/>
      <c r="Q56" s="10" t="s">
        <v>15</v>
      </c>
      <c r="R56" s="13">
        <f t="shared" si="9"/>
        <v>4973.5148800000006</v>
      </c>
      <c r="S56" s="13">
        <f t="shared" si="8"/>
        <v>14282.736000000001</v>
      </c>
      <c r="T56" s="13">
        <f t="shared" si="8"/>
        <v>56490.850010000002</v>
      </c>
      <c r="U56" s="13">
        <f t="shared" si="8"/>
        <v>24972.047999999999</v>
      </c>
      <c r="V56" s="13">
        <f t="shared" si="8"/>
        <v>6038.1822599999996</v>
      </c>
      <c r="W56" s="13">
        <f>G56</f>
        <v>27128.976999999999</v>
      </c>
      <c r="X56" s="13">
        <f t="shared" si="8"/>
        <v>10434.08482</v>
      </c>
      <c r="Y56" s="13">
        <f t="shared" si="8"/>
        <v>5392.4</v>
      </c>
      <c r="Z56" s="13">
        <f t="shared" si="8"/>
        <v>18495.161956</v>
      </c>
      <c r="AA56" s="16"/>
      <c r="AB56" s="16"/>
    </row>
    <row r="57" spans="1:30" x14ac:dyDescent="0.3">
      <c r="A57" s="10" t="s">
        <v>16</v>
      </c>
      <c r="B57" s="13">
        <f t="shared" si="7"/>
        <v>4649.5782099999997</v>
      </c>
      <c r="C57" s="13">
        <f t="shared" si="7"/>
        <v>12857.789124223604</v>
      </c>
      <c r="D57" s="13">
        <f t="shared" si="7"/>
        <v>47868.920224817244</v>
      </c>
      <c r="E57" s="13">
        <f t="shared" si="7"/>
        <v>23577.359628210354</v>
      </c>
      <c r="F57" s="13">
        <f t="shared" si="7"/>
        <v>5350.8955131962039</v>
      </c>
      <c r="G57" s="13">
        <f t="shared" si="7"/>
        <v>22730.221374908288</v>
      </c>
      <c r="H57" s="13">
        <f t="shared" si="7"/>
        <v>9323.6920647549505</v>
      </c>
      <c r="I57" s="13">
        <f t="shared" si="7"/>
        <v>4734.7902439024392</v>
      </c>
      <c r="J57" s="13">
        <f t="shared" si="7"/>
        <v>15944.033988223518</v>
      </c>
      <c r="K57" s="16"/>
      <c r="L57" s="16"/>
      <c r="Q57" s="10" t="s">
        <v>16</v>
      </c>
      <c r="R57" s="13">
        <f t="shared" si="9"/>
        <v>4649.5782099999997</v>
      </c>
      <c r="S57" s="13">
        <f t="shared" si="8"/>
        <v>12857.789124223604</v>
      </c>
      <c r="T57" s="13">
        <f t="shared" si="8"/>
        <v>47868.920224817244</v>
      </c>
      <c r="U57" s="13">
        <f t="shared" si="8"/>
        <v>23577.359628210354</v>
      </c>
      <c r="V57" s="13">
        <f t="shared" si="8"/>
        <v>5350.8955131962039</v>
      </c>
      <c r="W57" s="13">
        <f t="shared" si="8"/>
        <v>22730.221374908288</v>
      </c>
      <c r="X57" s="13">
        <f t="shared" si="8"/>
        <v>9323.6920647549505</v>
      </c>
      <c r="Y57" s="13">
        <f t="shared" si="8"/>
        <v>4734.7902439024392</v>
      </c>
      <c r="Z57" s="13">
        <f t="shared" si="8"/>
        <v>15944.033988223518</v>
      </c>
      <c r="AA57" s="16"/>
      <c r="AB57" s="16"/>
    </row>
    <row r="58" spans="1:30" x14ac:dyDescent="0.3">
      <c r="A58" s="10" t="s">
        <v>17</v>
      </c>
      <c r="B58" s="13">
        <f t="shared" si="7"/>
        <v>4756.409643662455</v>
      </c>
      <c r="C58" s="13">
        <f t="shared" si="7"/>
        <v>11713.441084584512</v>
      </c>
      <c r="D58" s="13">
        <f t="shared" si="7"/>
        <v>39838.86308774077</v>
      </c>
      <c r="E58" s="13">
        <f t="shared" si="7"/>
        <v>19932.845488789237</v>
      </c>
      <c r="F58" s="13">
        <f t="shared" si="7"/>
        <v>4522.4695237451979</v>
      </c>
      <c r="G58" s="13">
        <f t="shared" si="7"/>
        <v>18809.158668378575</v>
      </c>
      <c r="H58" s="13">
        <f t="shared" si="7"/>
        <v>7806.3883408937745</v>
      </c>
      <c r="I58" s="13">
        <f t="shared" si="7"/>
        <v>3901.8178861788615</v>
      </c>
      <c r="J58" s="13">
        <f t="shared" si="7"/>
        <v>13588.654183718558</v>
      </c>
      <c r="K58" s="16"/>
      <c r="L58" s="16"/>
      <c r="Q58" s="10" t="s">
        <v>17</v>
      </c>
      <c r="R58" s="13">
        <f t="shared" si="9"/>
        <v>4756.409643662455</v>
      </c>
      <c r="S58" s="13">
        <f t="shared" si="8"/>
        <v>11713.441084584512</v>
      </c>
      <c r="T58" s="13">
        <f t="shared" si="8"/>
        <v>39838.86308774077</v>
      </c>
      <c r="U58" s="13">
        <f t="shared" si="8"/>
        <v>19932.845488789237</v>
      </c>
      <c r="V58" s="13">
        <f t="shared" si="8"/>
        <v>4522.4695237451979</v>
      </c>
      <c r="W58" s="13">
        <f t="shared" si="8"/>
        <v>18809.158668378575</v>
      </c>
      <c r="X58" s="13">
        <f t="shared" si="8"/>
        <v>7806.3883408937745</v>
      </c>
      <c r="Y58" s="13">
        <f t="shared" si="8"/>
        <v>3901.8178861788615</v>
      </c>
      <c r="Z58" s="13">
        <f t="shared" si="8"/>
        <v>13588.654183718558</v>
      </c>
      <c r="AA58" s="16"/>
      <c r="AB58" s="16"/>
    </row>
    <row r="59" spans="1:30" x14ac:dyDescent="0.3">
      <c r="A59" s="10" t="s">
        <v>18</v>
      </c>
      <c r="B59" s="13">
        <f t="shared" si="7"/>
        <v>5453.6232333825119</v>
      </c>
      <c r="C59" s="13">
        <f t="shared" si="7"/>
        <v>12961.429799910809</v>
      </c>
      <c r="D59" s="13">
        <f t="shared" si="7"/>
        <v>42851.367582161329</v>
      </c>
      <c r="E59" s="13">
        <f t="shared" si="7"/>
        <v>19698.700725642069</v>
      </c>
      <c r="F59" s="13">
        <f t="shared" si="7"/>
        <v>4952.0237404975715</v>
      </c>
      <c r="G59" s="13">
        <f t="shared" si="7"/>
        <v>19256.995779530447</v>
      </c>
      <c r="H59" s="13">
        <f t="shared" si="7"/>
        <v>8442.3893742611617</v>
      </c>
      <c r="I59" s="13">
        <f t="shared" si="7"/>
        <v>4000.459349593496</v>
      </c>
      <c r="J59" s="13">
        <f t="shared" si="7"/>
        <v>13877.323387900697</v>
      </c>
      <c r="K59" s="16"/>
      <c r="L59" s="16"/>
      <c r="Q59" s="10" t="s">
        <v>18</v>
      </c>
      <c r="R59" s="13">
        <f t="shared" si="9"/>
        <v>5453.6232333825119</v>
      </c>
      <c r="S59" s="13">
        <f t="shared" si="8"/>
        <v>12961.429799910809</v>
      </c>
      <c r="T59" s="13">
        <f t="shared" si="8"/>
        <v>42851.367582161329</v>
      </c>
      <c r="U59" s="13">
        <f t="shared" si="8"/>
        <v>19698.700725642069</v>
      </c>
      <c r="V59" s="13">
        <f t="shared" si="8"/>
        <v>4952.0237404975715</v>
      </c>
      <c r="W59" s="13">
        <f t="shared" si="8"/>
        <v>19256.995779530447</v>
      </c>
      <c r="X59" s="13">
        <f t="shared" si="8"/>
        <v>8442.3893742611617</v>
      </c>
      <c r="Y59" s="13">
        <f t="shared" si="8"/>
        <v>4000.459349593496</v>
      </c>
      <c r="Z59" s="13">
        <f t="shared" si="8"/>
        <v>13877.323387900697</v>
      </c>
      <c r="AA59" s="16"/>
      <c r="AB59" s="16"/>
    </row>
    <row r="60" spans="1:30" x14ac:dyDescent="0.3">
      <c r="A60" s="10" t="s">
        <v>19</v>
      </c>
      <c r="B60" s="13">
        <f t="shared" si="7"/>
        <v>5778.0989519886325</v>
      </c>
      <c r="C60" s="13">
        <f t="shared" si="7"/>
        <v>14374.774226847036</v>
      </c>
      <c r="D60" s="13">
        <f t="shared" si="7"/>
        <v>46932.000672716364</v>
      </c>
      <c r="E60" s="13">
        <f t="shared" si="7"/>
        <v>21459.876552792499</v>
      </c>
      <c r="F60" s="13">
        <f t="shared" si="7"/>
        <v>5590.2185768153822</v>
      </c>
      <c r="G60" s="13">
        <f t="shared" si="7"/>
        <v>23148.202678650036</v>
      </c>
      <c r="H60" s="13">
        <f t="shared" si="7"/>
        <v>10253.426887469484</v>
      </c>
      <c r="I60" s="13">
        <f t="shared" si="7"/>
        <v>4964.953658536585</v>
      </c>
      <c r="J60" s="13">
        <f t="shared" si="7"/>
        <v>17457.419935189759</v>
      </c>
      <c r="K60" s="16"/>
      <c r="L60" s="16"/>
      <c r="Q60" s="10" t="s">
        <v>19</v>
      </c>
      <c r="R60" s="13">
        <f t="shared" si="9"/>
        <v>5778.0989519886325</v>
      </c>
      <c r="S60" s="13">
        <f t="shared" si="8"/>
        <v>14374.774226847036</v>
      </c>
      <c r="T60" s="13">
        <f t="shared" si="8"/>
        <v>46932.000672716364</v>
      </c>
      <c r="U60" s="13">
        <f t="shared" si="8"/>
        <v>21459.876552792499</v>
      </c>
      <c r="V60" s="13">
        <f t="shared" si="8"/>
        <v>5590.2185768153822</v>
      </c>
      <c r="W60" s="13">
        <f t="shared" si="8"/>
        <v>23148.202678650036</v>
      </c>
      <c r="X60" s="13">
        <f t="shared" si="8"/>
        <v>10253.426887469484</v>
      </c>
      <c r="Y60" s="13">
        <f t="shared" si="8"/>
        <v>4964.953658536585</v>
      </c>
      <c r="Z60" s="13">
        <f t="shared" si="8"/>
        <v>17457.419935189759</v>
      </c>
      <c r="AA60" s="16"/>
      <c r="AB60" s="16"/>
    </row>
    <row r="61" spans="1:30" x14ac:dyDescent="0.3">
      <c r="A61" s="10" t="s">
        <v>20</v>
      </c>
      <c r="B61" s="13">
        <f t="shared" si="7"/>
        <v>5971.6289800000004</v>
      </c>
      <c r="C61" s="13">
        <f t="shared" si="7"/>
        <v>15031.728000000001</v>
      </c>
      <c r="D61" s="13">
        <f t="shared" si="7"/>
        <v>50600.232176203797</v>
      </c>
      <c r="E61" s="13">
        <f t="shared" si="7"/>
        <v>23261.773208316346</v>
      </c>
      <c r="F61" s="13">
        <f t="shared" si="7"/>
        <v>6001.3633271355111</v>
      </c>
      <c r="G61" s="13">
        <f t="shared" si="7"/>
        <v>24193.155938004398</v>
      </c>
      <c r="H61" s="13">
        <f t="shared" si="7"/>
        <v>10364.17232788219</v>
      </c>
      <c r="I61" s="13">
        <f t="shared" si="7"/>
        <v>4964.953658536585</v>
      </c>
      <c r="J61" s="13">
        <f t="shared" si="7"/>
        <v>17672.531504435789</v>
      </c>
      <c r="K61" s="16"/>
      <c r="L61" s="16"/>
      <c r="Q61" s="10" t="s">
        <v>20</v>
      </c>
      <c r="R61" s="13">
        <f t="shared" si="9"/>
        <v>5971.6289800000004</v>
      </c>
      <c r="S61" s="13">
        <f t="shared" si="8"/>
        <v>15031.728000000001</v>
      </c>
      <c r="T61" s="13">
        <f t="shared" si="8"/>
        <v>50600.232176203797</v>
      </c>
      <c r="U61" s="13">
        <f t="shared" si="8"/>
        <v>23261.773208316346</v>
      </c>
      <c r="V61" s="13">
        <f t="shared" si="8"/>
        <v>6001.3633271355111</v>
      </c>
      <c r="W61" s="13">
        <f t="shared" si="8"/>
        <v>24193.155938004398</v>
      </c>
      <c r="X61" s="13">
        <f t="shared" si="8"/>
        <v>10364.17232788219</v>
      </c>
      <c r="Y61" s="13">
        <f t="shared" si="8"/>
        <v>4964.953658536585</v>
      </c>
      <c r="Z61" s="13">
        <f t="shared" si="8"/>
        <v>17672.531504435789</v>
      </c>
      <c r="AA61" s="16"/>
      <c r="AB61" s="16"/>
    </row>
    <row r="62" spans="1:30" x14ac:dyDescent="0.3">
      <c r="A62" s="10" t="s">
        <v>21</v>
      </c>
      <c r="B62" s="13">
        <f t="shared" si="7"/>
        <v>5923.7278909772858</v>
      </c>
      <c r="C62" s="13">
        <f t="shared" si="7"/>
        <v>14865.255020068382</v>
      </c>
      <c r="D62" s="13">
        <f t="shared" si="7"/>
        <v>50600.232176203797</v>
      </c>
      <c r="E62" s="13">
        <f t="shared" si="7"/>
        <v>23261.773208316346</v>
      </c>
      <c r="F62" s="13">
        <f t="shared" si="7"/>
        <v>6001.3633271355111</v>
      </c>
      <c r="G62" s="13">
        <f t="shared" si="7"/>
        <v>24193.155938004398</v>
      </c>
      <c r="H62" s="13">
        <f t="shared" si="7"/>
        <v>10364.17232788219</v>
      </c>
      <c r="I62" s="13">
        <f t="shared" si="7"/>
        <v>4964.953658536585</v>
      </c>
      <c r="J62" s="13">
        <f t="shared" si="7"/>
        <v>17668.150236443722</v>
      </c>
      <c r="K62" s="16"/>
      <c r="L62" s="16"/>
      <c r="Q62" s="10" t="s">
        <v>21</v>
      </c>
      <c r="R62" s="13">
        <f t="shared" si="9"/>
        <v>5923.7278909772858</v>
      </c>
      <c r="S62" s="13">
        <f t="shared" si="8"/>
        <v>14865.255020068382</v>
      </c>
      <c r="T62" s="13">
        <f t="shared" si="8"/>
        <v>50600.232176203797</v>
      </c>
      <c r="U62" s="13">
        <f t="shared" si="8"/>
        <v>23261.773208316346</v>
      </c>
      <c r="V62" s="13">
        <f t="shared" si="8"/>
        <v>6001.3633271355111</v>
      </c>
      <c r="W62" s="13">
        <f t="shared" si="8"/>
        <v>24193.155938004398</v>
      </c>
      <c r="X62" s="13">
        <f t="shared" si="8"/>
        <v>10364.17232788219</v>
      </c>
      <c r="Y62" s="13">
        <f t="shared" si="8"/>
        <v>4964.953658536585</v>
      </c>
      <c r="Z62" s="13">
        <f t="shared" si="8"/>
        <v>17668.150236443722</v>
      </c>
      <c r="AA62" s="16"/>
      <c r="AB62" s="16"/>
    </row>
    <row r="63" spans="1:30" x14ac:dyDescent="0.3">
      <c r="A63" s="10" t="s">
        <v>22</v>
      </c>
      <c r="B63" s="13">
        <f t="shared" si="7"/>
        <v>5454.706423837798</v>
      </c>
      <c r="C63" s="13">
        <f t="shared" si="7"/>
        <v>13818.374602646056</v>
      </c>
      <c r="D63" s="13">
        <f t="shared" si="7"/>
        <v>46286.138207784614</v>
      </c>
      <c r="E63" s="13">
        <f t="shared" si="7"/>
        <v>21195.191168365269</v>
      </c>
      <c r="F63" s="13">
        <f t="shared" si="7"/>
        <v>5467.4888006004185</v>
      </c>
      <c r="G63" s="13">
        <f t="shared" si="7"/>
        <v>21187.671325385178</v>
      </c>
      <c r="H63" s="13">
        <f t="shared" si="7"/>
        <v>9109.5977229506989</v>
      </c>
      <c r="I63" s="13">
        <f t="shared" si="7"/>
        <v>4351.1845528455278</v>
      </c>
      <c r="J63" s="13">
        <f t="shared" si="7"/>
        <v>14952.870635625786</v>
      </c>
      <c r="K63" s="16"/>
      <c r="L63" s="16"/>
      <c r="Q63" s="10" t="s">
        <v>22</v>
      </c>
      <c r="R63" s="13">
        <f t="shared" si="9"/>
        <v>5454.706423837798</v>
      </c>
      <c r="S63" s="13">
        <f t="shared" si="8"/>
        <v>13818.374602646056</v>
      </c>
      <c r="T63" s="13">
        <f t="shared" si="8"/>
        <v>46286.138207784614</v>
      </c>
      <c r="U63" s="13">
        <f t="shared" si="8"/>
        <v>21195.191168365269</v>
      </c>
      <c r="V63" s="13">
        <f t="shared" si="8"/>
        <v>5467.4888006004185</v>
      </c>
      <c r="W63" s="13">
        <f t="shared" si="8"/>
        <v>21187.671325385178</v>
      </c>
      <c r="X63" s="13">
        <f t="shared" si="8"/>
        <v>9109.5977229506989</v>
      </c>
      <c r="Y63" s="13">
        <f t="shared" si="8"/>
        <v>4351.1845528455278</v>
      </c>
      <c r="Z63" s="13">
        <f t="shared" si="8"/>
        <v>14952.870635625786</v>
      </c>
      <c r="AA63" s="16"/>
      <c r="AB63" s="16"/>
    </row>
    <row r="64" spans="1:30" x14ac:dyDescent="0.3">
      <c r="L64" s="16"/>
      <c r="AB64" s="16"/>
    </row>
    <row r="65" spans="1:29" x14ac:dyDescent="0.3">
      <c r="A65" s="1" t="s">
        <v>55</v>
      </c>
      <c r="K65" s="28" t="s">
        <v>37</v>
      </c>
      <c r="Q65" s="1" t="s">
        <v>55</v>
      </c>
      <c r="AA65" s="28" t="s">
        <v>37</v>
      </c>
    </row>
    <row r="66" spans="1:29" x14ac:dyDescent="0.3">
      <c r="A66" s="10" t="s">
        <v>11</v>
      </c>
      <c r="B66" s="13">
        <f t="shared" ref="B66:J77" si="10">B52-B38</f>
        <v>4720.7847131329991</v>
      </c>
      <c r="C66" s="13">
        <f t="shared" si="10"/>
        <v>11751.691991244641</v>
      </c>
      <c r="D66" s="13">
        <f t="shared" si="10"/>
        <v>40486.953030380457</v>
      </c>
      <c r="E66" s="13">
        <f t="shared" si="10"/>
        <v>18619.598773746435</v>
      </c>
      <c r="F66" s="13">
        <f t="shared" si="10"/>
        <v>4749.5196097428807</v>
      </c>
      <c r="G66" s="13">
        <f t="shared" si="10"/>
        <v>18241.898327586205</v>
      </c>
      <c r="H66" s="13">
        <f t="shared" si="10"/>
        <v>7561.6946184814369</v>
      </c>
      <c r="I66" s="13">
        <f t="shared" si="10"/>
        <v>3770.2959349593493</v>
      </c>
      <c r="J66" s="30">
        <f t="shared" si="10"/>
        <v>12505.627079770011</v>
      </c>
      <c r="K66" s="29">
        <f>SUM($B66:$J66)</f>
        <v>122408.06407904443</v>
      </c>
      <c r="L66" s="16"/>
      <c r="Q66" s="10" t="s">
        <v>11</v>
      </c>
      <c r="R66" s="13">
        <f>R52-R38</f>
        <v>4720.7847131329991</v>
      </c>
      <c r="S66" s="13">
        <f t="shared" ref="S66:Z66" si="11">S52-S38</f>
        <v>11751.783436023103</v>
      </c>
      <c r="T66" s="13">
        <f t="shared" si="11"/>
        <v>40486.953030380457</v>
      </c>
      <c r="U66" s="13">
        <f t="shared" si="11"/>
        <v>18619.598773746435</v>
      </c>
      <c r="V66" s="13">
        <f t="shared" si="11"/>
        <v>4749.5196097428807</v>
      </c>
      <c r="W66" s="13">
        <f>W52-W38</f>
        <v>18241.898327586205</v>
      </c>
      <c r="X66" s="13">
        <f t="shared" si="11"/>
        <v>7561.6946184814369</v>
      </c>
      <c r="Y66" s="13">
        <f t="shared" si="11"/>
        <v>3770.2959349593493</v>
      </c>
      <c r="Z66" s="30">
        <f t="shared" si="11"/>
        <v>12505.627079770011</v>
      </c>
      <c r="AA66" s="29">
        <f>SUM($R66:$Z66)</f>
        <v>122408.15552382289</v>
      </c>
      <c r="AB66" s="16"/>
    </row>
    <row r="67" spans="1:29" x14ac:dyDescent="0.3">
      <c r="A67" s="10" t="s">
        <v>12</v>
      </c>
      <c r="B67" s="13">
        <f t="shared" si="10"/>
        <v>4275.5934360098354</v>
      </c>
      <c r="C67" s="13">
        <f t="shared" si="10"/>
        <v>10950.967593897187</v>
      </c>
      <c r="D67" s="13">
        <f t="shared" si="10"/>
        <v>38919.126935101056</v>
      </c>
      <c r="E67" s="13">
        <f t="shared" si="10"/>
        <v>19016.626850387282</v>
      </c>
      <c r="F67" s="13">
        <f t="shared" si="10"/>
        <v>4338.3748594227518</v>
      </c>
      <c r="G67" s="13">
        <f t="shared" si="10"/>
        <v>18480.744786867202</v>
      </c>
      <c r="H67" s="13">
        <f t="shared" si="10"/>
        <v>7472.3282155134548</v>
      </c>
      <c r="I67" s="13">
        <f t="shared" si="10"/>
        <v>3748.3756097560972</v>
      </c>
      <c r="J67" s="30">
        <f t="shared" si="10"/>
        <v>12699.729029243092</v>
      </c>
      <c r="K67" s="29">
        <f t="shared" ref="K67:K77" si="12">SUM($B67:$J67)</f>
        <v>119901.86731619795</v>
      </c>
      <c r="L67" s="16"/>
      <c r="Q67" s="10" t="s">
        <v>12</v>
      </c>
      <c r="R67" s="13">
        <f t="shared" ref="R67:Z77" si="13">R53-R39</f>
        <v>4275.5934360098354</v>
      </c>
      <c r="S67" s="13">
        <f t="shared" si="13"/>
        <v>10951.003057846874</v>
      </c>
      <c r="T67" s="13">
        <f t="shared" si="13"/>
        <v>38919.126935101056</v>
      </c>
      <c r="U67" s="13">
        <f t="shared" si="13"/>
        <v>19016.626850387282</v>
      </c>
      <c r="V67" s="13">
        <f t="shared" si="13"/>
        <v>4338.3748594227518</v>
      </c>
      <c r="W67" s="13">
        <f t="shared" si="13"/>
        <v>18480.744786867202</v>
      </c>
      <c r="X67" s="13">
        <f t="shared" si="13"/>
        <v>7472.3282155134548</v>
      </c>
      <c r="Y67" s="13">
        <f t="shared" si="13"/>
        <v>3748.3756097560972</v>
      </c>
      <c r="Z67" s="30">
        <f t="shared" si="13"/>
        <v>12699.729029243092</v>
      </c>
      <c r="AA67" s="29">
        <f t="shared" ref="AA67:AA76" si="14">SUM($R67:$Z67)</f>
        <v>119901.90278014765</v>
      </c>
      <c r="AB67" s="16"/>
    </row>
    <row r="68" spans="1:29" x14ac:dyDescent="0.3">
      <c r="A68" s="10" t="s">
        <v>13</v>
      </c>
      <c r="B68" s="13">
        <f t="shared" si="10"/>
        <v>4262.7155050414185</v>
      </c>
      <c r="C68" s="13">
        <f t="shared" si="10"/>
        <v>11785.769675646274</v>
      </c>
      <c r="D68" s="13">
        <f t="shared" si="10"/>
        <v>43221.022811310155</v>
      </c>
      <c r="E68" s="13">
        <f t="shared" si="10"/>
        <v>20533.477707297188</v>
      </c>
      <c r="F68" s="13">
        <f t="shared" si="10"/>
        <v>4872.2493859578444</v>
      </c>
      <c r="G68" s="13">
        <f t="shared" si="10"/>
        <v>20948.824866104183</v>
      </c>
      <c r="H68" s="13">
        <f t="shared" si="10"/>
        <v>8201.5459050379213</v>
      </c>
      <c r="I68" s="13">
        <f t="shared" si="10"/>
        <v>4274.4634146341468</v>
      </c>
      <c r="J68" s="30">
        <f t="shared" si="10"/>
        <v>14442.174584909721</v>
      </c>
      <c r="K68" s="29">
        <f t="shared" si="12"/>
        <v>132542.24385593884</v>
      </c>
      <c r="L68" s="16"/>
      <c r="Q68" s="10" t="s">
        <v>13</v>
      </c>
      <c r="R68" s="13">
        <f t="shared" si="13"/>
        <v>4262.7155050414185</v>
      </c>
      <c r="S68" s="13">
        <f t="shared" si="13"/>
        <v>11785.769675646274</v>
      </c>
      <c r="T68" s="13">
        <f t="shared" si="13"/>
        <v>43221.022811310155</v>
      </c>
      <c r="U68" s="13">
        <f t="shared" si="13"/>
        <v>20533.477707297188</v>
      </c>
      <c r="V68" s="13">
        <f t="shared" si="13"/>
        <v>4872.2493859578444</v>
      </c>
      <c r="W68" s="13">
        <f t="shared" si="13"/>
        <v>20948.824866104183</v>
      </c>
      <c r="X68" s="13">
        <f t="shared" si="13"/>
        <v>8201.5459050379213</v>
      </c>
      <c r="Y68" s="13">
        <f t="shared" si="13"/>
        <v>4274.4634146341468</v>
      </c>
      <c r="Z68" s="30">
        <f t="shared" si="13"/>
        <v>14442.174584909721</v>
      </c>
      <c r="AA68" s="29">
        <f t="shared" si="14"/>
        <v>132542.24385593884</v>
      </c>
      <c r="AB68" s="16"/>
    </row>
    <row r="69" spans="1:29" x14ac:dyDescent="0.3">
      <c r="A69" s="10" t="s">
        <v>14</v>
      </c>
      <c r="B69" s="13">
        <f t="shared" si="10"/>
        <v>4841.6341000000002</v>
      </c>
      <c r="C69" s="13">
        <f t="shared" si="10"/>
        <v>13973.060439543806</v>
      </c>
      <c r="D69" s="13">
        <f t="shared" si="10"/>
        <v>56496.15352835221</v>
      </c>
      <c r="E69" s="13">
        <f t="shared" si="10"/>
        <v>24972.047999999999</v>
      </c>
      <c r="F69" s="13">
        <f t="shared" si="10"/>
        <v>6038.1822599999996</v>
      </c>
      <c r="G69" s="13">
        <f t="shared" si="10"/>
        <v>27128.976999999999</v>
      </c>
      <c r="H69" s="13">
        <f t="shared" si="10"/>
        <v>10434.08482</v>
      </c>
      <c r="I69" s="13">
        <f t="shared" si="10"/>
        <v>5392.4</v>
      </c>
      <c r="J69" s="30">
        <f t="shared" si="10"/>
        <v>18497.331620489924</v>
      </c>
      <c r="K69" s="29">
        <f t="shared" si="12"/>
        <v>167773.87176838593</v>
      </c>
      <c r="L69" s="16"/>
      <c r="Q69" s="10" t="s">
        <v>14</v>
      </c>
      <c r="R69" s="13">
        <f t="shared" si="13"/>
        <v>4841.6341000000002</v>
      </c>
      <c r="S69" s="13">
        <f t="shared" si="13"/>
        <v>13973.060439543806</v>
      </c>
      <c r="T69" s="13">
        <f t="shared" si="13"/>
        <v>56496.15352835221</v>
      </c>
      <c r="U69" s="13">
        <f t="shared" si="13"/>
        <v>24972.047999999999</v>
      </c>
      <c r="V69" s="13">
        <f t="shared" si="13"/>
        <v>6038.1822599999996</v>
      </c>
      <c r="W69" s="13">
        <f t="shared" si="13"/>
        <v>27128.976999999999</v>
      </c>
      <c r="X69" s="13">
        <f t="shared" si="13"/>
        <v>10434.08482</v>
      </c>
      <c r="Y69" s="13">
        <f t="shared" si="13"/>
        <v>5392.4</v>
      </c>
      <c r="Z69" s="30">
        <f t="shared" si="13"/>
        <v>18497.331620489924</v>
      </c>
      <c r="AA69" s="29">
        <f t="shared" si="14"/>
        <v>167773.87176838593</v>
      </c>
      <c r="AB69" s="16"/>
    </row>
    <row r="70" spans="1:29" x14ac:dyDescent="0.3">
      <c r="A70" s="10" t="s">
        <v>15</v>
      </c>
      <c r="B70" s="13">
        <f t="shared" si="10"/>
        <v>4973.5148800000006</v>
      </c>
      <c r="C70" s="13">
        <f t="shared" si="10"/>
        <v>14282.430835019708</v>
      </c>
      <c r="D70" s="13">
        <f t="shared" si="10"/>
        <v>56490.850010000002</v>
      </c>
      <c r="E70" s="13">
        <f t="shared" si="10"/>
        <v>24972.047999999999</v>
      </c>
      <c r="F70" s="13">
        <f t="shared" si="10"/>
        <v>6038.1822599999996</v>
      </c>
      <c r="G70" s="13">
        <f t="shared" si="10"/>
        <v>27128.976999999999</v>
      </c>
      <c r="H70" s="13">
        <f t="shared" si="10"/>
        <v>10434.08482</v>
      </c>
      <c r="I70" s="13">
        <f t="shared" si="10"/>
        <v>5392.4</v>
      </c>
      <c r="J70" s="30">
        <f t="shared" si="10"/>
        <v>18495.161956</v>
      </c>
      <c r="K70" s="29">
        <f t="shared" si="12"/>
        <v>168207.64976101968</v>
      </c>
      <c r="L70" s="16"/>
      <c r="Q70" s="10" t="s">
        <v>15</v>
      </c>
      <c r="R70" s="13">
        <f t="shared" si="13"/>
        <v>4973.5148800000006</v>
      </c>
      <c r="S70" s="13">
        <f t="shared" si="13"/>
        <v>14282.452632518301</v>
      </c>
      <c r="T70" s="13">
        <f t="shared" si="13"/>
        <v>56490.850010000002</v>
      </c>
      <c r="U70" s="13">
        <f t="shared" si="13"/>
        <v>24972.047999999999</v>
      </c>
      <c r="V70" s="13">
        <f t="shared" si="13"/>
        <v>6038.1822599999996</v>
      </c>
      <c r="W70" s="13">
        <f t="shared" si="13"/>
        <v>27128.976999999999</v>
      </c>
      <c r="X70" s="13">
        <f t="shared" si="13"/>
        <v>10434.08482</v>
      </c>
      <c r="Y70" s="13">
        <f t="shared" si="13"/>
        <v>5392.4</v>
      </c>
      <c r="Z70" s="30">
        <f t="shared" si="13"/>
        <v>18495.161956</v>
      </c>
      <c r="AA70" s="29">
        <f t="shared" si="14"/>
        <v>168207.67155851828</v>
      </c>
      <c r="AB70" s="16"/>
    </row>
    <row r="71" spans="1:29" x14ac:dyDescent="0.3">
      <c r="A71" s="10" t="s">
        <v>16</v>
      </c>
      <c r="B71" s="13">
        <f t="shared" si="10"/>
        <v>4649.5782099999997</v>
      </c>
      <c r="C71" s="13">
        <f t="shared" si="10"/>
        <v>12857.354113427966</v>
      </c>
      <c r="D71" s="13">
        <f t="shared" si="10"/>
        <v>47868.920224817244</v>
      </c>
      <c r="E71" s="13">
        <f t="shared" si="10"/>
        <v>23577.359628210354</v>
      </c>
      <c r="F71" s="13">
        <f t="shared" si="10"/>
        <v>5350.8955131962039</v>
      </c>
      <c r="G71" s="13">
        <f t="shared" si="10"/>
        <v>22730.221374908288</v>
      </c>
      <c r="H71" s="13">
        <f t="shared" si="10"/>
        <v>9323.6920647549505</v>
      </c>
      <c r="I71" s="13">
        <f t="shared" si="10"/>
        <v>4734.7902439024392</v>
      </c>
      <c r="J71" s="30">
        <f t="shared" si="10"/>
        <v>15944.033988223518</v>
      </c>
      <c r="K71" s="29">
        <f t="shared" si="12"/>
        <v>147036.84536144097</v>
      </c>
      <c r="L71" s="16"/>
      <c r="Q71" s="10" t="s">
        <v>16</v>
      </c>
      <c r="R71" s="13">
        <f t="shared" si="13"/>
        <v>4649.5782099999997</v>
      </c>
      <c r="S71" s="13">
        <f t="shared" si="13"/>
        <v>12857.385185627654</v>
      </c>
      <c r="T71" s="13">
        <f t="shared" si="13"/>
        <v>47868.920224817244</v>
      </c>
      <c r="U71" s="13">
        <f t="shared" si="13"/>
        <v>23577.359628210354</v>
      </c>
      <c r="V71" s="13">
        <f t="shared" si="13"/>
        <v>5350.8955131962039</v>
      </c>
      <c r="W71" s="13">
        <f t="shared" si="13"/>
        <v>22730.221374908288</v>
      </c>
      <c r="X71" s="13">
        <f t="shared" si="13"/>
        <v>9323.6920647549505</v>
      </c>
      <c r="Y71" s="13">
        <f t="shared" si="13"/>
        <v>4734.7902439024392</v>
      </c>
      <c r="Z71" s="30">
        <f t="shared" si="13"/>
        <v>15944.033988223518</v>
      </c>
      <c r="AA71" s="29">
        <f t="shared" si="14"/>
        <v>147036.87643364066</v>
      </c>
      <c r="AB71" s="16"/>
    </row>
    <row r="72" spans="1:29" x14ac:dyDescent="0.3">
      <c r="A72" s="10" t="s">
        <v>17</v>
      </c>
      <c r="B72" s="13">
        <f t="shared" si="10"/>
        <v>4756.409643662455</v>
      </c>
      <c r="C72" s="13">
        <f t="shared" si="10"/>
        <v>11712.837334216962</v>
      </c>
      <c r="D72" s="13">
        <f t="shared" si="10"/>
        <v>39838.86308774077</v>
      </c>
      <c r="E72" s="13">
        <f t="shared" si="10"/>
        <v>19932.845488789237</v>
      </c>
      <c r="F72" s="13">
        <f t="shared" si="10"/>
        <v>4522.4695237451979</v>
      </c>
      <c r="G72" s="13">
        <f t="shared" si="10"/>
        <v>18809.158668378575</v>
      </c>
      <c r="H72" s="13">
        <f t="shared" si="10"/>
        <v>7806.3883408937745</v>
      </c>
      <c r="I72" s="13">
        <f t="shared" si="10"/>
        <v>3901.8178861788615</v>
      </c>
      <c r="J72" s="30">
        <f t="shared" si="10"/>
        <v>13588.654183718558</v>
      </c>
      <c r="K72" s="29">
        <f t="shared" si="12"/>
        <v>124869.44415732438</v>
      </c>
      <c r="L72" s="16"/>
      <c r="Q72" s="10" t="s">
        <v>17</v>
      </c>
      <c r="R72" s="13">
        <f t="shared" si="13"/>
        <v>4756.409643662455</v>
      </c>
      <c r="S72" s="13">
        <f t="shared" si="13"/>
        <v>11712.902021756341</v>
      </c>
      <c r="T72" s="13">
        <f t="shared" si="13"/>
        <v>39838.86308774077</v>
      </c>
      <c r="U72" s="13">
        <f t="shared" si="13"/>
        <v>19932.845488789237</v>
      </c>
      <c r="V72" s="13">
        <f t="shared" si="13"/>
        <v>4522.4695237451979</v>
      </c>
      <c r="W72" s="13">
        <f>W58-W44</f>
        <v>18809.158668378575</v>
      </c>
      <c r="X72" s="13">
        <f t="shared" si="13"/>
        <v>7806.3883408937745</v>
      </c>
      <c r="Y72" s="13">
        <f t="shared" si="13"/>
        <v>3901.8178861788615</v>
      </c>
      <c r="Z72" s="30">
        <f t="shared" si="13"/>
        <v>13588.654183718558</v>
      </c>
      <c r="AA72" s="29">
        <f t="shared" si="14"/>
        <v>124869.50884486377</v>
      </c>
      <c r="AB72" s="16"/>
    </row>
    <row r="73" spans="1:29" x14ac:dyDescent="0.3">
      <c r="A73" s="10" t="s">
        <v>18</v>
      </c>
      <c r="B73" s="13">
        <f t="shared" si="10"/>
        <v>5453.6232333825119</v>
      </c>
      <c r="C73" s="13">
        <f t="shared" si="10"/>
        <v>12960.551886688521</v>
      </c>
      <c r="D73" s="13">
        <f t="shared" si="10"/>
        <v>42851.367582161329</v>
      </c>
      <c r="E73" s="13">
        <f t="shared" si="10"/>
        <v>19698.700725642069</v>
      </c>
      <c r="F73" s="13">
        <f t="shared" si="10"/>
        <v>4952.0237404975715</v>
      </c>
      <c r="G73" s="13">
        <f t="shared" si="10"/>
        <v>19256.995779530447</v>
      </c>
      <c r="H73" s="13">
        <f t="shared" si="10"/>
        <v>8442.3893742611617</v>
      </c>
      <c r="I73" s="13">
        <f t="shared" si="10"/>
        <v>4000.459349593496</v>
      </c>
      <c r="J73" s="30">
        <f t="shared" si="10"/>
        <v>13877.323387900697</v>
      </c>
      <c r="K73" s="29">
        <f t="shared" si="12"/>
        <v>131493.43505965782</v>
      </c>
      <c r="L73" s="16"/>
      <c r="Q73" s="10" t="s">
        <v>18</v>
      </c>
      <c r="R73" s="13">
        <f t="shared" si="13"/>
        <v>5453.6232333825119</v>
      </c>
      <c r="S73" s="13">
        <f t="shared" si="13"/>
        <v>12960.614594775827</v>
      </c>
      <c r="T73" s="13">
        <f t="shared" si="13"/>
        <v>42851.367582161329</v>
      </c>
      <c r="U73" s="13">
        <f t="shared" si="13"/>
        <v>19698.700725642069</v>
      </c>
      <c r="V73" s="13">
        <f t="shared" si="13"/>
        <v>4952.0237404975715</v>
      </c>
      <c r="W73" s="13">
        <f t="shared" si="13"/>
        <v>19256.995779530447</v>
      </c>
      <c r="X73" s="13">
        <f t="shared" si="13"/>
        <v>8442.3893742611617</v>
      </c>
      <c r="Y73" s="13">
        <f t="shared" si="13"/>
        <v>4000.459349593496</v>
      </c>
      <c r="Z73" s="30">
        <f t="shared" si="13"/>
        <v>13877.323387900697</v>
      </c>
      <c r="AA73" s="29">
        <f t="shared" si="14"/>
        <v>131493.49776774511</v>
      </c>
      <c r="AB73" s="16"/>
    </row>
    <row r="74" spans="1:29" x14ac:dyDescent="0.3">
      <c r="A74" s="10" t="s">
        <v>19</v>
      </c>
      <c r="B74" s="13">
        <f t="shared" si="10"/>
        <v>5778.0989519886325</v>
      </c>
      <c r="C74" s="13">
        <f t="shared" si="10"/>
        <v>14373.579441337582</v>
      </c>
      <c r="D74" s="13">
        <f t="shared" si="10"/>
        <v>46932.000672716364</v>
      </c>
      <c r="E74" s="13">
        <f t="shared" si="10"/>
        <v>21459.876552792499</v>
      </c>
      <c r="F74" s="13">
        <f t="shared" si="10"/>
        <v>5590.2185768153822</v>
      </c>
      <c r="G74" s="13">
        <f t="shared" si="10"/>
        <v>23148.202678650036</v>
      </c>
      <c r="H74" s="13">
        <f t="shared" si="10"/>
        <v>10253.426887469484</v>
      </c>
      <c r="I74" s="13">
        <f t="shared" si="10"/>
        <v>4964.953658536585</v>
      </c>
      <c r="J74" s="30">
        <f t="shared" si="10"/>
        <v>17457.419935189759</v>
      </c>
      <c r="K74" s="29">
        <f t="shared" si="12"/>
        <v>149957.77735549634</v>
      </c>
      <c r="L74" s="16"/>
      <c r="Q74" s="10" t="s">
        <v>19</v>
      </c>
      <c r="R74" s="13">
        <f t="shared" si="13"/>
        <v>5778.0989519886325</v>
      </c>
      <c r="S74" s="13">
        <f t="shared" si="13"/>
        <v>14373.707454070738</v>
      </c>
      <c r="T74" s="13">
        <f t="shared" si="13"/>
        <v>46932.000672716364</v>
      </c>
      <c r="U74" s="13">
        <f t="shared" si="13"/>
        <v>21459.876552792499</v>
      </c>
      <c r="V74" s="13">
        <f t="shared" si="13"/>
        <v>5590.2185768153822</v>
      </c>
      <c r="W74" s="13">
        <f t="shared" si="13"/>
        <v>23148.202678650036</v>
      </c>
      <c r="X74" s="13">
        <f t="shared" si="13"/>
        <v>10253.426887469484</v>
      </c>
      <c r="Y74" s="13">
        <f t="shared" si="13"/>
        <v>4964.953658536585</v>
      </c>
      <c r="Z74" s="30">
        <f t="shared" si="13"/>
        <v>17457.419935189759</v>
      </c>
      <c r="AA74" s="29">
        <f t="shared" si="14"/>
        <v>149957.90536822949</v>
      </c>
      <c r="AB74" s="16"/>
    </row>
    <row r="75" spans="1:29" x14ac:dyDescent="0.3">
      <c r="A75" s="10" t="s">
        <v>20</v>
      </c>
      <c r="B75" s="13">
        <f t="shared" si="10"/>
        <v>5971.6289800000004</v>
      </c>
      <c r="C75" s="13">
        <f t="shared" si="10"/>
        <v>15030.485566287949</v>
      </c>
      <c r="D75" s="13">
        <f t="shared" si="10"/>
        <v>50600.232176203797</v>
      </c>
      <c r="E75" s="13">
        <f t="shared" si="10"/>
        <v>23261.773208316346</v>
      </c>
      <c r="F75" s="13">
        <f t="shared" si="10"/>
        <v>6001.3633271355111</v>
      </c>
      <c r="G75" s="13">
        <f t="shared" si="10"/>
        <v>24193.155938004398</v>
      </c>
      <c r="H75" s="13">
        <f t="shared" si="10"/>
        <v>10364.17232788219</v>
      </c>
      <c r="I75" s="13">
        <f t="shared" si="10"/>
        <v>4964.953658536585</v>
      </c>
      <c r="J75" s="30">
        <f t="shared" si="10"/>
        <v>17672.531504435789</v>
      </c>
      <c r="K75" s="29">
        <f t="shared" si="12"/>
        <v>158060.29668680255</v>
      </c>
      <c r="L75" s="16"/>
      <c r="Q75" s="10" t="s">
        <v>20</v>
      </c>
      <c r="R75" s="13">
        <f t="shared" si="13"/>
        <v>5971.6289800000004</v>
      </c>
      <c r="S75" s="13">
        <f t="shared" si="13"/>
        <v>15030.618684185669</v>
      </c>
      <c r="T75" s="13">
        <f t="shared" si="13"/>
        <v>50600.232176203797</v>
      </c>
      <c r="U75" s="13">
        <f t="shared" si="13"/>
        <v>23261.773208316346</v>
      </c>
      <c r="V75" s="13">
        <f t="shared" si="13"/>
        <v>6001.3633271355111</v>
      </c>
      <c r="W75" s="13">
        <f t="shared" si="13"/>
        <v>24193.155938004398</v>
      </c>
      <c r="X75" s="13">
        <f t="shared" si="13"/>
        <v>10364.17232788219</v>
      </c>
      <c r="Y75" s="13">
        <f t="shared" si="13"/>
        <v>4964.953658536585</v>
      </c>
      <c r="Z75" s="30">
        <f t="shared" si="13"/>
        <v>17672.531504435789</v>
      </c>
      <c r="AA75" s="29">
        <f>SUM($R75:$Z75)</f>
        <v>158060.42980470028</v>
      </c>
      <c r="AB75" s="16"/>
    </row>
    <row r="76" spans="1:29" x14ac:dyDescent="0.3">
      <c r="A76" s="10" t="s">
        <v>21</v>
      </c>
      <c r="B76" s="13">
        <f t="shared" si="10"/>
        <v>5923.7278909772858</v>
      </c>
      <c r="C76" s="13">
        <f t="shared" si="10"/>
        <v>14863.8207111717</v>
      </c>
      <c r="D76" s="13">
        <f t="shared" si="10"/>
        <v>50600.232176203797</v>
      </c>
      <c r="E76" s="13">
        <f t="shared" si="10"/>
        <v>23261.773208316346</v>
      </c>
      <c r="F76" s="13">
        <f t="shared" si="10"/>
        <v>6001.3633271355111</v>
      </c>
      <c r="G76" s="13">
        <f t="shared" si="10"/>
        <v>24193.155938004398</v>
      </c>
      <c r="H76" s="13">
        <f t="shared" si="10"/>
        <v>10364.17232788219</v>
      </c>
      <c r="I76" s="13">
        <f t="shared" si="10"/>
        <v>4964.953658536585</v>
      </c>
      <c r="J76" s="30">
        <f t="shared" si="10"/>
        <v>17668.150236443722</v>
      </c>
      <c r="K76" s="29">
        <f t="shared" si="12"/>
        <v>157841.34947467153</v>
      </c>
      <c r="L76" s="16"/>
      <c r="Q76" s="10" t="s">
        <v>21</v>
      </c>
      <c r="R76" s="13">
        <f t="shared" si="13"/>
        <v>5923.7278909772858</v>
      </c>
      <c r="S76" s="13">
        <f t="shared" si="13"/>
        <v>14863.923161807177</v>
      </c>
      <c r="T76" s="13">
        <f t="shared" si="13"/>
        <v>50600.232176203797</v>
      </c>
      <c r="U76" s="13">
        <f t="shared" si="13"/>
        <v>23261.773208316346</v>
      </c>
      <c r="V76" s="13">
        <f t="shared" si="13"/>
        <v>6001.3633271355111</v>
      </c>
      <c r="W76" s="13">
        <f t="shared" si="13"/>
        <v>24193.155938004398</v>
      </c>
      <c r="X76" s="13">
        <f t="shared" si="13"/>
        <v>10364.17232788219</v>
      </c>
      <c r="Y76" s="13">
        <f t="shared" si="13"/>
        <v>4964.953658536585</v>
      </c>
      <c r="Z76" s="30">
        <f t="shared" si="13"/>
        <v>17668.150236443722</v>
      </c>
      <c r="AA76" s="29">
        <f t="shared" si="14"/>
        <v>157841.45192530702</v>
      </c>
      <c r="AB76" s="16"/>
    </row>
    <row r="77" spans="1:29" x14ac:dyDescent="0.3">
      <c r="A77" s="10" t="s">
        <v>22</v>
      </c>
      <c r="B77" s="13">
        <f t="shared" si="10"/>
        <v>5454.706423837798</v>
      </c>
      <c r="C77" s="13">
        <f t="shared" si="10"/>
        <v>13817.319447898386</v>
      </c>
      <c r="D77" s="13">
        <f t="shared" si="10"/>
        <v>46286.138207784614</v>
      </c>
      <c r="E77" s="13">
        <f t="shared" si="10"/>
        <v>21195.191168365269</v>
      </c>
      <c r="F77" s="13">
        <f t="shared" si="10"/>
        <v>5467.4888006004185</v>
      </c>
      <c r="G77" s="13">
        <f t="shared" si="10"/>
        <v>21187.671325385178</v>
      </c>
      <c r="H77" s="13">
        <f t="shared" si="10"/>
        <v>9109.5977229506989</v>
      </c>
      <c r="I77" s="13">
        <f t="shared" si="10"/>
        <v>4351.1845528455278</v>
      </c>
      <c r="J77" s="30">
        <f t="shared" si="10"/>
        <v>14952.870635625786</v>
      </c>
      <c r="K77" s="29">
        <f t="shared" si="12"/>
        <v>141822.16828529368</v>
      </c>
      <c r="L77" s="16"/>
      <c r="Q77" s="10" t="s">
        <v>22</v>
      </c>
      <c r="R77" s="13">
        <f t="shared" si="13"/>
        <v>5454.706423837798</v>
      </c>
      <c r="S77" s="13">
        <f t="shared" si="13"/>
        <v>13817.432500192779</v>
      </c>
      <c r="T77" s="13">
        <f t="shared" si="13"/>
        <v>46286.138207784614</v>
      </c>
      <c r="U77" s="13">
        <f t="shared" si="13"/>
        <v>21195.191168365269</v>
      </c>
      <c r="V77" s="13">
        <f t="shared" si="13"/>
        <v>5467.4888006004185</v>
      </c>
      <c r="W77" s="13">
        <f t="shared" si="13"/>
        <v>21187.671325385178</v>
      </c>
      <c r="X77" s="13">
        <f t="shared" si="13"/>
        <v>9109.5977229506989</v>
      </c>
      <c r="Y77" s="13">
        <f t="shared" si="13"/>
        <v>4351.1845528455278</v>
      </c>
      <c r="Z77" s="30">
        <f t="shared" si="13"/>
        <v>14952.870635625786</v>
      </c>
      <c r="AA77" s="29">
        <f>SUM($R77:$Z77)</f>
        <v>141822.28133758807</v>
      </c>
      <c r="AB77" s="16"/>
    </row>
    <row r="79" spans="1:29" x14ac:dyDescent="0.3">
      <c r="A79" s="23" t="s">
        <v>49</v>
      </c>
      <c r="B79" s="25">
        <f>$B$17-MIN($K$38:$K$49)</f>
        <v>170487.24402213187</v>
      </c>
      <c r="C79" s="24"/>
      <c r="D79" s="24"/>
      <c r="E79" s="24"/>
      <c r="F79" s="24"/>
      <c r="G79" s="24"/>
      <c r="H79" s="24"/>
      <c r="I79" s="24"/>
      <c r="J79" s="24"/>
      <c r="L79" s="16"/>
      <c r="M79" s="16"/>
      <c r="O79" s="20"/>
      <c r="Q79" s="23" t="s">
        <v>49</v>
      </c>
      <c r="R79" s="25">
        <f>$B$17-MIN($AA$38:$AA$49)</f>
        <v>170487.25086231134</v>
      </c>
      <c r="S79" s="24"/>
      <c r="T79" s="24"/>
      <c r="U79" s="24"/>
      <c r="V79" s="24"/>
      <c r="W79" s="24"/>
      <c r="X79" s="24"/>
      <c r="Y79" s="24"/>
      <c r="Z79" s="24"/>
      <c r="AB79" s="16"/>
      <c r="AC79" s="16"/>
    </row>
    <row r="81" spans="1:29" x14ac:dyDescent="0.3">
      <c r="A81" s="1" t="s">
        <v>56</v>
      </c>
      <c r="B81" s="27" t="s">
        <v>37</v>
      </c>
      <c r="Q81" s="1" t="s">
        <v>56</v>
      </c>
      <c r="R81" s="27" t="s">
        <v>37</v>
      </c>
    </row>
    <row r="82" spans="1:29" x14ac:dyDescent="0.3">
      <c r="A82" s="10" t="s">
        <v>11</v>
      </c>
      <c r="B82" s="26">
        <f t="shared" ref="B82:B93" si="15">$B$79-K66</f>
        <v>48079.179943087438</v>
      </c>
      <c r="L82" s="16"/>
      <c r="M82" s="16"/>
      <c r="O82" s="20"/>
      <c r="Q82" s="10" t="s">
        <v>11</v>
      </c>
      <c r="R82" s="26">
        <f>$R$79-AA66</f>
        <v>48079.095338488449</v>
      </c>
      <c r="AB82" s="16"/>
      <c r="AC82" s="16"/>
    </row>
    <row r="83" spans="1:29" x14ac:dyDescent="0.3">
      <c r="A83" s="10" t="s">
        <v>12</v>
      </c>
      <c r="B83" s="13">
        <f t="shared" si="15"/>
        <v>50585.376705933915</v>
      </c>
      <c r="L83" s="16"/>
      <c r="M83" s="16"/>
      <c r="O83" s="20"/>
      <c r="Q83" s="10" t="s">
        <v>12</v>
      </c>
      <c r="R83" s="26">
        <f t="shared" ref="R83:R92" si="16">$R$79-AA67</f>
        <v>50585.348082163691</v>
      </c>
      <c r="AB83" s="16"/>
      <c r="AC83" s="16"/>
    </row>
    <row r="84" spans="1:29" x14ac:dyDescent="0.3">
      <c r="A84" s="10" t="s">
        <v>13</v>
      </c>
      <c r="B84" s="13">
        <f t="shared" si="15"/>
        <v>37945.000166193029</v>
      </c>
      <c r="L84" s="16"/>
      <c r="M84" s="16"/>
      <c r="O84" s="20"/>
      <c r="Q84" s="10" t="s">
        <v>13</v>
      </c>
      <c r="R84" s="26">
        <f t="shared" si="16"/>
        <v>37945.0070063725</v>
      </c>
      <c r="AB84" s="16"/>
      <c r="AC84" s="16"/>
    </row>
    <row r="85" spans="1:29" x14ac:dyDescent="0.3">
      <c r="A85" s="10" t="s">
        <v>14</v>
      </c>
      <c r="B85" s="13">
        <f t="shared" si="15"/>
        <v>2713.3722537459398</v>
      </c>
      <c r="L85" s="16"/>
      <c r="M85" s="16"/>
      <c r="O85" s="20"/>
      <c r="Q85" s="10" t="s">
        <v>14</v>
      </c>
      <c r="R85" s="26">
        <f t="shared" si="16"/>
        <v>2713.3790939254104</v>
      </c>
      <c r="AB85" s="16"/>
      <c r="AC85" s="16"/>
    </row>
    <row r="86" spans="1:29" x14ac:dyDescent="0.3">
      <c r="A86" s="10" t="s">
        <v>15</v>
      </c>
      <c r="B86" s="13">
        <f t="shared" si="15"/>
        <v>2279.5942611121864</v>
      </c>
      <c r="L86" s="16"/>
      <c r="M86" s="16"/>
      <c r="O86" s="20"/>
      <c r="Q86" s="10" t="s">
        <v>15</v>
      </c>
      <c r="R86" s="26">
        <f t="shared" si="16"/>
        <v>2279.5793037930562</v>
      </c>
      <c r="AB86" s="16"/>
      <c r="AC86" s="16"/>
    </row>
    <row r="87" spans="1:29" x14ac:dyDescent="0.3">
      <c r="A87" s="10" t="s">
        <v>16</v>
      </c>
      <c r="B87" s="13">
        <f t="shared" si="15"/>
        <v>23450.398660690902</v>
      </c>
      <c r="L87" s="16"/>
      <c r="M87" s="16"/>
      <c r="O87" s="20"/>
      <c r="Q87" s="10" t="s">
        <v>16</v>
      </c>
      <c r="R87" s="26">
        <f t="shared" si="16"/>
        <v>23450.374428670679</v>
      </c>
      <c r="AB87" s="16"/>
      <c r="AC87" s="16"/>
    </row>
    <row r="88" spans="1:29" x14ac:dyDescent="0.3">
      <c r="A88" s="10" t="s">
        <v>17</v>
      </c>
      <c r="B88" s="13">
        <f t="shared" si="15"/>
        <v>45617.799864807486</v>
      </c>
      <c r="L88" s="16"/>
      <c r="M88" s="16"/>
      <c r="O88" s="20"/>
      <c r="Q88" s="10" t="s">
        <v>17</v>
      </c>
      <c r="R88" s="26">
        <f t="shared" si="16"/>
        <v>45617.74201744757</v>
      </c>
      <c r="AB88" s="16"/>
      <c r="AC88" s="16"/>
    </row>
    <row r="89" spans="1:29" x14ac:dyDescent="0.3">
      <c r="A89" s="10" t="s">
        <v>18</v>
      </c>
      <c r="B89" s="13">
        <f t="shared" si="15"/>
        <v>38993.808962474053</v>
      </c>
      <c r="L89" s="16"/>
      <c r="M89" s="16"/>
      <c r="O89" s="20"/>
      <c r="Q89" s="10" t="s">
        <v>18</v>
      </c>
      <c r="R89" s="26">
        <f t="shared" si="16"/>
        <v>38993.753094566229</v>
      </c>
      <c r="AB89" s="16"/>
      <c r="AC89" s="16"/>
    </row>
    <row r="90" spans="1:29" x14ac:dyDescent="0.3">
      <c r="A90" s="10" t="s">
        <v>19</v>
      </c>
      <c r="B90" s="13">
        <f t="shared" si="15"/>
        <v>20529.466666635533</v>
      </c>
      <c r="L90" s="16"/>
      <c r="M90" s="16"/>
      <c r="O90" s="20"/>
      <c r="Q90" s="10" t="s">
        <v>19</v>
      </c>
      <c r="R90" s="26">
        <f t="shared" si="16"/>
        <v>20529.345494081848</v>
      </c>
      <c r="AB90" s="16"/>
      <c r="AC90" s="16"/>
    </row>
    <row r="91" spans="1:29" x14ac:dyDescent="0.3">
      <c r="A91" s="10" t="s">
        <v>20</v>
      </c>
      <c r="B91" s="13">
        <f t="shared" si="15"/>
        <v>12426.947335329314</v>
      </c>
      <c r="L91" s="16"/>
      <c r="M91" s="16"/>
      <c r="O91" s="20"/>
      <c r="Q91" s="10" t="s">
        <v>20</v>
      </c>
      <c r="R91" s="26">
        <f t="shared" si="16"/>
        <v>12426.821057611058</v>
      </c>
      <c r="AB91" s="16"/>
      <c r="AC91" s="16"/>
    </row>
    <row r="92" spans="1:29" x14ac:dyDescent="0.3">
      <c r="A92" s="10" t="s">
        <v>21</v>
      </c>
      <c r="B92" s="13">
        <f t="shared" si="15"/>
        <v>12645.894547460339</v>
      </c>
      <c r="L92" s="16"/>
      <c r="M92" s="16"/>
      <c r="O92" s="20"/>
      <c r="Q92" s="10" t="s">
        <v>21</v>
      </c>
      <c r="R92" s="26">
        <f t="shared" si="16"/>
        <v>12645.798937004321</v>
      </c>
      <c r="AB92" s="16"/>
      <c r="AC92" s="16"/>
    </row>
    <row r="93" spans="1:29" x14ac:dyDescent="0.3">
      <c r="A93" s="10" t="s">
        <v>22</v>
      </c>
      <c r="B93" s="13">
        <f t="shared" si="15"/>
        <v>28665.075736838189</v>
      </c>
      <c r="L93" s="16"/>
      <c r="M93" s="16"/>
      <c r="O93" s="20"/>
      <c r="Q93" s="10" t="s">
        <v>22</v>
      </c>
      <c r="R93" s="26">
        <f>$R$79-AA77</f>
        <v>28664.969524723274</v>
      </c>
      <c r="AB93" s="16"/>
      <c r="AC93" s="16"/>
    </row>
    <row r="94" spans="1:29" x14ac:dyDescent="0.3">
      <c r="A94" s="15" t="s">
        <v>38</v>
      </c>
      <c r="B94" s="18">
        <f>SUM($B$82:$B$93)/$B$79</f>
        <v>1.9000360816569768</v>
      </c>
      <c r="Q94" s="15" t="s">
        <v>38</v>
      </c>
      <c r="R94" s="18">
        <f>SUM($R$82:$R$93)/$R$79</f>
        <v>1.9000318894253323</v>
      </c>
    </row>
    <row r="96" spans="1:29" x14ac:dyDescent="0.3">
      <c r="A96" s="1" t="s">
        <v>57</v>
      </c>
      <c r="B96" s="51">
        <f>(SUM($B$82:$B$93)-$D$97*$B$79)/(12-$D$97)</f>
        <v>0.6090556690815172</v>
      </c>
      <c r="D96" s="1" t="s">
        <v>40</v>
      </c>
      <c r="Q96" s="1" t="s">
        <v>57</v>
      </c>
      <c r="R96" s="51">
        <f>(SUM($R$82:$R$93)-$T$97*$R$79)/(12-$T$97)</f>
        <v>0.53829113430675524</v>
      </c>
      <c r="T96" s="1" t="s">
        <v>40</v>
      </c>
    </row>
    <row r="97" spans="1:22" x14ac:dyDescent="0.3">
      <c r="A97" s="1" t="s">
        <v>39</v>
      </c>
      <c r="D97" s="36">
        <f>'計算用(記載例太陽光)'!D97</f>
        <v>1.9</v>
      </c>
      <c r="Q97" s="1" t="s">
        <v>39</v>
      </c>
      <c r="T97" s="17">
        <f>D97</f>
        <v>1.9</v>
      </c>
    </row>
    <row r="98" spans="1:22" ht="15.6" thickBot="1" x14ac:dyDescent="0.35"/>
    <row r="99" spans="1:22" ht="15.6" thickBot="1" x14ac:dyDescent="0.35">
      <c r="A99" s="1" t="s">
        <v>58</v>
      </c>
      <c r="B99" s="21">
        <f>(MIN($K$38:$K$49)+$B$96)*1000</f>
        <v>899.26333024588916</v>
      </c>
      <c r="Q99" s="1" t="s">
        <v>58</v>
      </c>
      <c r="R99" s="21">
        <f>(MIN($AA$38:$AA$49)+$R$96)*1000</f>
        <v>821.65861600655774</v>
      </c>
      <c r="V99" s="16"/>
    </row>
    <row r="100" spans="1:22" ht="15.6" thickBot="1" x14ac:dyDescent="0.35"/>
    <row r="101" spans="1:22" ht="15.6" thickBot="1" x14ac:dyDescent="0.35">
      <c r="A101" s="1" t="s">
        <v>59</v>
      </c>
      <c r="B101" s="31">
        <f>B99/'記載例(風力)'!E15</f>
        <v>0.32116547508781756</v>
      </c>
      <c r="Q101" s="1" t="s">
        <v>59</v>
      </c>
      <c r="R101" s="31" t="e">
        <f>R99/'記載例(風力)'!U15</f>
        <v>#DIV/0!</v>
      </c>
      <c r="S101" s="1" t="s">
        <v>95</v>
      </c>
    </row>
  </sheetData>
  <phoneticPr fontId="2"/>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E101"/>
  <sheetViews>
    <sheetView topLeftCell="A79" workbookViewId="0">
      <selection activeCell="E15" sqref="E15:P15"/>
    </sheetView>
  </sheetViews>
  <sheetFormatPr defaultColWidth="9" defaultRowHeight="15" x14ac:dyDescent="0.3"/>
  <cols>
    <col min="1" max="1" width="29.109375" style="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18" width="10.44140625" style="1" bestFit="1" customWidth="1"/>
    <col min="19" max="26" width="9" style="1"/>
    <col min="27" max="27" width="10.21875" style="1" bestFit="1" customWidth="1"/>
    <col min="28" max="28" width="10.44140625" style="1" bestFit="1" customWidth="1"/>
    <col min="29" max="16384" width="9" style="1"/>
  </cols>
  <sheetData>
    <row r="1" spans="1:13" x14ac:dyDescent="0.3">
      <c r="J1" s="10" t="s">
        <v>35</v>
      </c>
      <c r="L1" s="8"/>
      <c r="M1" s="9" t="s">
        <v>90</v>
      </c>
    </row>
    <row r="2" spans="1:13" x14ac:dyDescent="0.3">
      <c r="B2" s="11" t="s">
        <v>26</v>
      </c>
      <c r="C2" s="11" t="s">
        <v>27</v>
      </c>
      <c r="D2" s="11" t="s">
        <v>28</v>
      </c>
      <c r="E2" s="11" t="s">
        <v>29</v>
      </c>
      <c r="F2" s="11" t="s">
        <v>30</v>
      </c>
      <c r="G2" s="11" t="s">
        <v>31</v>
      </c>
      <c r="H2" s="11" t="s">
        <v>32</v>
      </c>
      <c r="I2" s="11" t="s">
        <v>33</v>
      </c>
      <c r="J2" s="11" t="s">
        <v>34</v>
      </c>
    </row>
    <row r="3" spans="1:13" x14ac:dyDescent="0.3">
      <c r="A3" s="1" t="s">
        <v>36</v>
      </c>
    </row>
    <row r="4" spans="1:13" x14ac:dyDescent="0.3">
      <c r="A4" s="10" t="s">
        <v>11</v>
      </c>
      <c r="B4" s="19">
        <f>'計算用(記載例太陽光)'!B4</f>
        <v>3930.3844085696437</v>
      </c>
      <c r="C4" s="19">
        <f>'計算用(記載例太陽光)'!C4</f>
        <v>10418.923294187602</v>
      </c>
      <c r="D4" s="19">
        <f>'計算用(記載例太陽光)'!D4</f>
        <v>38126.898041605098</v>
      </c>
      <c r="E4" s="19">
        <f>'計算用(記載例太陽光)'!E4</f>
        <v>18252.719119445577</v>
      </c>
      <c r="F4" s="19">
        <f>'計算用(記載例太陽光)'!F4</f>
        <v>3901.3632411227868</v>
      </c>
      <c r="G4" s="19">
        <f>'計算用(記載例太陽光)'!G4</f>
        <v>18229.137931034482</v>
      </c>
      <c r="H4" s="19">
        <f>'計算用(記載例太陽光)'!H4</f>
        <v>7487.5676982685782</v>
      </c>
      <c r="I4" s="19">
        <f>'計算用(記載例太陽光)'!I4</f>
        <v>3412.0325203252032</v>
      </c>
      <c r="J4" s="19">
        <f>'計算用(記載例太陽光)'!J4</f>
        <v>10213.677784849731</v>
      </c>
    </row>
    <row r="5" spans="1:13" x14ac:dyDescent="0.3">
      <c r="A5" s="10" t="s">
        <v>12</v>
      </c>
      <c r="B5" s="19">
        <f>'計算用(記載例太陽光)'!B5</f>
        <v>3559.7314428522482</v>
      </c>
      <c r="C5" s="19">
        <f>'計算用(記載例太陽光)'!C5</f>
        <v>9708.7447599226998</v>
      </c>
      <c r="D5" s="19">
        <f>'計算用(記載例太陽光)'!D5</f>
        <v>36650.463259347445</v>
      </c>
      <c r="E5" s="19">
        <f>'計算用(記載例太陽光)'!E5</f>
        <v>18641.924174480228</v>
      </c>
      <c r="F5" s="19">
        <f>'計算用(記載例太陽光)'!F5</f>
        <v>3563.6396085286283</v>
      </c>
      <c r="G5" s="19">
        <f>'計算用(記載例太陽光)'!G5</f>
        <v>18467.817314746881</v>
      </c>
      <c r="H5" s="19">
        <f>'計算用(記載例太陽光)'!H5</f>
        <v>7399.0773497509208</v>
      </c>
      <c r="I5" s="19">
        <f>'計算用(記載例太陽光)'!I5</f>
        <v>3392.1951219512193</v>
      </c>
      <c r="J5" s="19">
        <f>'計算用(記載例太陽光)'!J5</f>
        <v>10372.206002322029</v>
      </c>
    </row>
    <row r="6" spans="1:13" x14ac:dyDescent="0.3">
      <c r="A6" s="10" t="s">
        <v>13</v>
      </c>
      <c r="B6" s="19">
        <f>'計算用(記載例太陽光)'!B6</f>
        <v>3549.0096620110048</v>
      </c>
      <c r="C6" s="19">
        <f>'計算用(記載例太陽光)'!C6</f>
        <v>10448.637877211238</v>
      </c>
      <c r="D6" s="19">
        <f>'計算用(記載例太陽光)'!D6</f>
        <v>40701.594134391329</v>
      </c>
      <c r="E6" s="19">
        <f>'計算用(記載例太陽光)'!E6</f>
        <v>20128.887077048512</v>
      </c>
      <c r="F6" s="19">
        <f>'計算用(記載例太陽光)'!F6</f>
        <v>4002.1762657777595</v>
      </c>
      <c r="G6" s="19">
        <f>'計算用(記載例太陽光)'!G6</f>
        <v>20934.170946441674</v>
      </c>
      <c r="H6" s="19">
        <f>'計算用(記載例太陽光)'!H6</f>
        <v>8121.1465541518173</v>
      </c>
      <c r="I6" s="19">
        <f>'計算用(記載例太陽光)'!I6</f>
        <v>3868.2926829268295</v>
      </c>
      <c r="J6" s="19">
        <f>'計算用(記載例太陽光)'!J6</f>
        <v>11795.307566897845</v>
      </c>
    </row>
    <row r="7" spans="1:13" x14ac:dyDescent="0.3">
      <c r="A7" s="10" t="s">
        <v>14</v>
      </c>
      <c r="B7" s="19">
        <f>'計算用(記載例太陽光)'!B7</f>
        <v>4031</v>
      </c>
      <c r="C7" s="19">
        <f>'計算用(記載例太陽光)'!C7</f>
        <v>12387.722204968944</v>
      </c>
      <c r="D7" s="19">
        <f>'計算用(記載例太陽光)'!D7</f>
        <v>53202.894367032874</v>
      </c>
      <c r="E7" s="19">
        <f>'計算用(記載例太陽光)'!E7</f>
        <v>24480</v>
      </c>
      <c r="F7" s="19">
        <f>'計算用(記載例太陽光)'!F7</f>
        <v>4959.8999999999996</v>
      </c>
      <c r="G7" s="19">
        <f>'計算用(記載例太陽光)'!G7</f>
        <v>27110</v>
      </c>
      <c r="H7" s="19">
        <f>'計算用(記載例太陽光)'!H7</f>
        <v>10331.799999999999</v>
      </c>
      <c r="I7" s="19">
        <f>'計算用(記載例太陽光)'!I7</f>
        <v>4880</v>
      </c>
      <c r="J7" s="19">
        <f>'計算用(記載例太陽光)'!J7</f>
        <v>15107.262022615098</v>
      </c>
    </row>
    <row r="8" spans="1:13" x14ac:dyDescent="0.3">
      <c r="A8" s="10" t="s">
        <v>15</v>
      </c>
      <c r="B8" s="19">
        <f>'計算用(記載例太陽光)'!B8</f>
        <v>4140.8</v>
      </c>
      <c r="C8" s="19">
        <f>'計算用(記載例太陽光)'!C8</f>
        <v>12662</v>
      </c>
      <c r="D8" s="19">
        <f>'計算用(記載例太陽光)'!D8</f>
        <v>53197.9</v>
      </c>
      <c r="E8" s="19">
        <f>'計算用(記載例太陽光)'!E8</f>
        <v>24480</v>
      </c>
      <c r="F8" s="19">
        <f>'計算用(記載例太陽光)'!F8</f>
        <v>4959.8999999999996</v>
      </c>
      <c r="G8" s="19">
        <f>'計算用(記載例太陽光)'!G8</f>
        <v>27110</v>
      </c>
      <c r="H8" s="19">
        <f>'計算用(記載例太陽光)'!H8</f>
        <v>10331.799999999999</v>
      </c>
      <c r="I8" s="19">
        <f>'計算用(記載例太陽光)'!I8</f>
        <v>4880</v>
      </c>
      <c r="J8" s="19">
        <f>'計算用(記載例太陽光)'!J8</f>
        <v>15105.49</v>
      </c>
    </row>
    <row r="9" spans="1:13" x14ac:dyDescent="0.3">
      <c r="A9" s="10" t="s">
        <v>16</v>
      </c>
      <c r="B9" s="19">
        <f>'計算用(記載例太陽光)'!B9</f>
        <v>3871.1</v>
      </c>
      <c r="C9" s="19">
        <f>'計算用(記載例太陽光)'!C9</f>
        <v>11398.749223602485</v>
      </c>
      <c r="D9" s="19">
        <f>'計算用(記載例太陽光)'!D9</f>
        <v>45078.557514659798</v>
      </c>
      <c r="E9" s="19">
        <f>'計算用(記載例太陽光)'!E9</f>
        <v>23112.792498980838</v>
      </c>
      <c r="F9" s="19">
        <f>'計算用(記載例太陽光)'!F9</f>
        <v>4395.3470619321533</v>
      </c>
      <c r="G9" s="19">
        <f>'計算用(記載例太陽光)'!G9</f>
        <v>22714.321349963317</v>
      </c>
      <c r="H9" s="19">
        <f>'計算用(記載例太陽光)'!H9</f>
        <v>9232.2923702890876</v>
      </c>
      <c r="I9" s="19">
        <f>'計算用(記載例太陽光)'!I9</f>
        <v>4284.8780487804879</v>
      </c>
      <c r="J9" s="19">
        <f>'計算用(記載例太陽光)'!J9</f>
        <v>13021.916030891472</v>
      </c>
    </row>
    <row r="10" spans="1:13" x14ac:dyDescent="0.3">
      <c r="A10" s="10" t="s">
        <v>17</v>
      </c>
      <c r="B10" s="19">
        <f>'計算用(記載例太陽光)'!B10</f>
        <v>3960.0446621117767</v>
      </c>
      <c r="C10" s="19">
        <f>'計算用(記載例太陽光)'!C10</f>
        <v>10384.256280660027</v>
      </c>
      <c r="D10" s="19">
        <f>'計算用(記載例太陽光)'!D10</f>
        <v>37516.586390188124</v>
      </c>
      <c r="E10" s="19">
        <f>'計算用(記載例太陽光)'!E10</f>
        <v>19540.089686098654</v>
      </c>
      <c r="F10" s="19">
        <f>'計算用(記載例太陽光)'!F10</f>
        <v>3714.8591455110873</v>
      </c>
      <c r="G10" s="19">
        <f>'計算用(記載例太陽光)'!G10</f>
        <v>18796.001467351431</v>
      </c>
      <c r="H10" s="19">
        <f>'計算用(記載例太陽光)'!H10</f>
        <v>7729.8627001621689</v>
      </c>
      <c r="I10" s="19">
        <f>'計算用(記載例太陽光)'!I10</f>
        <v>3531.0569105691056</v>
      </c>
      <c r="J10" s="19">
        <f>'計算用(記載例太陽光)'!J10</f>
        <v>11098.214785787781</v>
      </c>
    </row>
    <row r="11" spans="1:13" x14ac:dyDescent="0.3">
      <c r="A11" s="10" t="s">
        <v>18</v>
      </c>
      <c r="B11" s="19">
        <f>'計算用(記載例太陽光)'!B11</f>
        <v>4540.523880927909</v>
      </c>
      <c r="C11" s="19">
        <f>'計算用(記載例太陽光)'!C11</f>
        <v>11490.629255240077</v>
      </c>
      <c r="D11" s="19">
        <f>'計算用(記載例太陽光)'!D11</f>
        <v>40353.486752200137</v>
      </c>
      <c r="E11" s="19">
        <f>'計算用(記載例太陽光)'!E11</f>
        <v>19310.558499796167</v>
      </c>
      <c r="F11" s="19">
        <f>'計算用(記載例太陽光)'!F11</f>
        <v>4067.704731803492</v>
      </c>
      <c r="G11" s="19">
        <f>'計算用(記載例太陽光)'!G11</f>
        <v>19243.52531181218</v>
      </c>
      <c r="H11" s="19">
        <f>'計算用(記載例太陽光)'!H11</f>
        <v>8359.629046698843</v>
      </c>
      <c r="I11" s="19">
        <f>'計算用(記載例太陽光)'!I11</f>
        <v>3620.3252032520327</v>
      </c>
      <c r="J11" s="19">
        <f>'計算用(記載例太陽光)'!J11</f>
        <v>11333.978591882307</v>
      </c>
    </row>
    <row r="12" spans="1:13" x14ac:dyDescent="0.3">
      <c r="A12" s="10" t="s">
        <v>19</v>
      </c>
      <c r="B12" s="19">
        <f>'計算用(記載例太陽光)'!B12</f>
        <v>4810.6726767035489</v>
      </c>
      <c r="C12" s="19">
        <f>'計算用(記載例太陽光)'!C12</f>
        <v>12743.594172736732</v>
      </c>
      <c r="D12" s="19">
        <f>'計算用(記載例太陽光)'!D12</f>
        <v>44196.252634632605</v>
      </c>
      <c r="E12" s="19">
        <f>'計算用(記載例太陽光)'!E12</f>
        <v>21037.032205462699</v>
      </c>
      <c r="F12" s="19">
        <f>'計算用(記載例太陽光)'!F12</f>
        <v>4591.9324600093496</v>
      </c>
      <c r="G12" s="19">
        <f>'計算用(記載例太陽光)'!G12</f>
        <v>23132.010271460014</v>
      </c>
      <c r="H12" s="19">
        <f>'計算用(記載例太陽光)'!H12</f>
        <v>10152.913048291399</v>
      </c>
      <c r="I12" s="19">
        <f>'計算用(記載例太陽光)'!I12</f>
        <v>4493.1707317073169</v>
      </c>
      <c r="J12" s="19">
        <f>'計算用(記載例太陽光)'!J12</f>
        <v>14257.938529230447</v>
      </c>
    </row>
    <row r="13" spans="1:13" x14ac:dyDescent="0.3">
      <c r="A13" s="10" t="s">
        <v>20</v>
      </c>
      <c r="B13" s="19">
        <f>'計算用(記載例太陽光)'!B13</f>
        <v>4971.8</v>
      </c>
      <c r="C13" s="19">
        <f>'計算用(記載例太陽光)'!C13</f>
        <v>13326</v>
      </c>
      <c r="D13" s="19">
        <f>'計算用(記載例太陽光)'!D13</f>
        <v>47650.65653658894</v>
      </c>
      <c r="E13" s="19">
        <f>'計算用(記載例太陽光)'!E13</f>
        <v>22803.424378312269</v>
      </c>
      <c r="F13" s="19">
        <f>'計算用(記載例太陽光)'!F13</f>
        <v>4929.6560926035081</v>
      </c>
      <c r="G13" s="19">
        <f>'計算用(記載例太陽光)'!G13</f>
        <v>24176.23257520176</v>
      </c>
      <c r="H13" s="19">
        <f>'計算用(記載例太陽光)'!H13</f>
        <v>10262.572856601832</v>
      </c>
      <c r="I13" s="19">
        <f>'計算用(記載例太陽光)'!I13</f>
        <v>4493.1707317073169</v>
      </c>
      <c r="J13" s="19">
        <f>'計算用(記載例太陽光)'!J13</f>
        <v>14433.625861185716</v>
      </c>
    </row>
    <row r="14" spans="1:13" x14ac:dyDescent="0.3">
      <c r="A14" s="10" t="s">
        <v>21</v>
      </c>
      <c r="B14" s="19">
        <f>'計算用(記載例太陽光)'!B14</f>
        <v>4931.9189834129429</v>
      </c>
      <c r="C14" s="19">
        <f>'計算用(記載例太陽光)'!C14</f>
        <v>13178.417570982607</v>
      </c>
      <c r="D14" s="19">
        <f>'計算用(記載例太陽光)'!D14</f>
        <v>47650.65653658894</v>
      </c>
      <c r="E14" s="19">
        <f>'計算用(記載例太陽光)'!E14</f>
        <v>22803.424378312269</v>
      </c>
      <c r="F14" s="19">
        <f>'計算用(記載例太陽光)'!F14</f>
        <v>4929.6560926035081</v>
      </c>
      <c r="G14" s="19">
        <f>'計算用(記載例太陽光)'!G14</f>
        <v>24176.23257520176</v>
      </c>
      <c r="H14" s="19">
        <f>'計算用(記載例太陽光)'!H14</f>
        <v>10262.572856601832</v>
      </c>
      <c r="I14" s="19">
        <f>'計算用(記載例太陽光)'!I14</f>
        <v>4493.1707317073169</v>
      </c>
      <c r="J14" s="19">
        <f>'計算用(記載例太陽光)'!J14</f>
        <v>14430.047563250344</v>
      </c>
    </row>
    <row r="15" spans="1:13" x14ac:dyDescent="0.3">
      <c r="A15" s="10" t="s">
        <v>22</v>
      </c>
      <c r="B15" s="19">
        <f>'計算用(記載例太陽光)'!B15</f>
        <v>4541.4257129612834</v>
      </c>
      <c r="C15" s="19">
        <f>'計算用(記載例太陽光)'!C15</f>
        <v>12250.332094544374</v>
      </c>
      <c r="D15" s="19">
        <f>'計算用(記載例太陽光)'!D15</f>
        <v>43588.038617369442</v>
      </c>
      <c r="E15" s="19">
        <f>'計算用(記載例太陽光)'!E15</f>
        <v>20777.562168772933</v>
      </c>
      <c r="F15" s="19">
        <f>'計算用(記載例太陽光)'!F15</f>
        <v>4491.1194353543769</v>
      </c>
      <c r="G15" s="19">
        <f>'計算用(記載例太陽光)'!G15</f>
        <v>21172.850330154073</v>
      </c>
      <c r="H15" s="19">
        <f>'計算用(記載例太陽光)'!H15</f>
        <v>9020.2967847813634</v>
      </c>
      <c r="I15" s="19">
        <f>'計算用(記載例太陽光)'!I15</f>
        <v>3937.7235772357722</v>
      </c>
      <c r="J15" s="19">
        <f>'計算用(記載例太陽光)'!J15</f>
        <v>12212.406595578068</v>
      </c>
    </row>
    <row r="16" spans="1:13" x14ac:dyDescent="0.3">
      <c r="B16" s="2"/>
      <c r="C16" s="2"/>
      <c r="D16" s="2"/>
      <c r="E16" s="2"/>
      <c r="F16" s="2"/>
      <c r="G16" s="2"/>
      <c r="H16" s="2"/>
      <c r="I16" s="2"/>
      <c r="J16" s="2"/>
      <c r="K16" s="2"/>
    </row>
    <row r="17" spans="1:14" x14ac:dyDescent="0.3">
      <c r="A17" s="1" t="s">
        <v>43</v>
      </c>
      <c r="B17" s="34">
        <f>'計算用(記載例太陽光)'!B17</f>
        <v>170487.53422979303</v>
      </c>
      <c r="C17" s="2"/>
      <c r="D17" s="2"/>
      <c r="E17" s="2"/>
      <c r="F17" s="2"/>
      <c r="G17" s="2"/>
      <c r="H17" s="2"/>
      <c r="I17" s="2"/>
      <c r="J17" s="2"/>
      <c r="K17" s="2"/>
    </row>
    <row r="18" spans="1:14" x14ac:dyDescent="0.3">
      <c r="B18" s="2"/>
      <c r="C18" s="2"/>
      <c r="D18" s="2"/>
      <c r="E18" s="2"/>
      <c r="F18" s="2"/>
      <c r="G18" s="2"/>
      <c r="H18" s="2"/>
      <c r="I18" s="2"/>
      <c r="J18" s="2"/>
      <c r="K18" s="2"/>
    </row>
    <row r="19" spans="1:14" x14ac:dyDescent="0.3">
      <c r="A19" s="1" t="s">
        <v>51</v>
      </c>
      <c r="B19" s="35">
        <f>'計算用(記載例太陽光)'!B19</f>
        <v>0.19109999999999999</v>
      </c>
      <c r="C19" s="35">
        <f>'計算用(記載例太陽光)'!C19</f>
        <v>0.11800000000000001</v>
      </c>
      <c r="D19" s="35">
        <f>'計算用(記載例太陽光)'!D19</f>
        <v>5.1900000000000002E-2</v>
      </c>
      <c r="E19" s="35">
        <f>'計算用(記載例太陽光)'!E19</f>
        <v>1.01E-2</v>
      </c>
      <c r="F19" s="35">
        <f>'計算用(記載例太陽光)'!F19</f>
        <v>0.20739999999999997</v>
      </c>
      <c r="G19" s="35">
        <f>'計算用(記載例太陽光)'!G19</f>
        <v>-9.300000000000001E-3</v>
      </c>
      <c r="H19" s="35">
        <f>'計算用(記載例太陽光)'!H19</f>
        <v>-1E-4</v>
      </c>
      <c r="I19" s="35">
        <f>'計算用(記載例太陽光)'!I19</f>
        <v>9.5000000000000001E-2</v>
      </c>
      <c r="J19" s="35">
        <f>'計算用(記載例太陽光)'!J19</f>
        <v>0.21440000000000001</v>
      </c>
      <c r="K19" s="1" t="str">
        <f>'計算用(記載例太陽光)'!K19</f>
        <v>←容量市場調達量(再エネなし)を正として、補正係数kWで年間kWを算出</v>
      </c>
    </row>
    <row r="21" spans="1:14" x14ac:dyDescent="0.3">
      <c r="A21" s="1" t="s">
        <v>52</v>
      </c>
      <c r="B21" s="35">
        <f>'計算用(記載例太陽光)'!B21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4" x14ac:dyDescent="0.3">
      <c r="L22" s="12"/>
    </row>
    <row r="23" spans="1:14" x14ac:dyDescent="0.3">
      <c r="A23" s="1" t="s">
        <v>53</v>
      </c>
      <c r="B23" s="23" t="s">
        <v>46</v>
      </c>
      <c r="C23" s="10"/>
      <c r="D23" s="10"/>
      <c r="E23" s="10"/>
      <c r="F23" s="10"/>
      <c r="G23" s="10"/>
      <c r="H23" s="10"/>
      <c r="I23" s="10"/>
      <c r="J23" s="10"/>
      <c r="K23" s="10"/>
      <c r="N23" s="1" t="s">
        <v>79</v>
      </c>
    </row>
    <row r="24" spans="1:14" x14ac:dyDescent="0.3">
      <c r="A24" s="10" t="s">
        <v>11</v>
      </c>
      <c r="B24" s="35">
        <f>'計算用(水力)'!B24</f>
        <v>0.40577806626381835</v>
      </c>
      <c r="C24" s="35">
        <f>'計算用(水力)'!C24</f>
        <v>0.69264506563406081</v>
      </c>
      <c r="D24" s="35">
        <f>'計算用(水力)'!D24</f>
        <v>0.58531705206368678</v>
      </c>
      <c r="E24" s="35">
        <f>'計算用(水力)'!E24</f>
        <v>0.50917842998016649</v>
      </c>
      <c r="F24" s="35">
        <f>'計算用(水力)'!F24</f>
        <v>0.68511146082157359</v>
      </c>
      <c r="G24" s="35">
        <f>'計算用(水力)'!G24</f>
        <v>0.51654632126224043</v>
      </c>
      <c r="H24" s="35">
        <f>'計算用(水力)'!H24</f>
        <v>0.44391627434907072</v>
      </c>
      <c r="I24" s="35">
        <f>'計算用(水力)'!I24</f>
        <v>0.4466902154374312</v>
      </c>
      <c r="J24" s="35">
        <f>'計算用(水力)'!J24</f>
        <v>0.29033072687230299</v>
      </c>
      <c r="N24" s="35">
        <f>HLOOKUP('記載例(水力)'!$E$13,$B$2:$J$35,23,0)</f>
        <v>0.69264506563406081</v>
      </c>
    </row>
    <row r="25" spans="1:14" x14ac:dyDescent="0.3">
      <c r="A25" s="10" t="s">
        <v>12</v>
      </c>
      <c r="B25" s="35">
        <f>'計算用(水力)'!B25</f>
        <v>0.6690966202211418</v>
      </c>
      <c r="C25" s="35">
        <f>'計算用(水力)'!C25</f>
        <v>0.64998803652651416</v>
      </c>
      <c r="D25" s="35">
        <f>'計算用(水力)'!D25</f>
        <v>0.66504645679874141</v>
      </c>
      <c r="E25" s="35">
        <f>'計算用(水力)'!E25</f>
        <v>0.52085242866987436</v>
      </c>
      <c r="F25" s="35">
        <f>'計算用(水力)'!F25</f>
        <v>0.69282741795325853</v>
      </c>
      <c r="G25" s="35">
        <f>'計算用(水力)'!G25</f>
        <v>0.58119307724745839</v>
      </c>
      <c r="H25" s="35">
        <f>'計算用(水力)'!H25</f>
        <v>0.35863432073138313</v>
      </c>
      <c r="I25" s="35">
        <f>'計算用(水力)'!I25</f>
        <v>0.45360639141018227</v>
      </c>
      <c r="J25" s="35">
        <f>'計算用(水力)'!J25</f>
        <v>0.30461444518756831</v>
      </c>
      <c r="N25" s="35">
        <f>HLOOKUP('記載例(水力)'!$E$13,$B$2:$J$35,24,0)</f>
        <v>0.64998803652651416</v>
      </c>
    </row>
    <row r="26" spans="1:14" x14ac:dyDescent="0.3">
      <c r="A26" s="10" t="s">
        <v>13</v>
      </c>
      <c r="B26" s="35">
        <f>'計算用(水力)'!B26</f>
        <v>0.51991670374861376</v>
      </c>
      <c r="C26" s="35">
        <f>'計算用(水力)'!C26</f>
        <v>0.48402056744737687</v>
      </c>
      <c r="D26" s="35">
        <f>'計算用(水力)'!D26</f>
        <v>0.61964394727367744</v>
      </c>
      <c r="E26" s="35">
        <f>'計算用(水力)'!E26</f>
        <v>0.48266653469000786</v>
      </c>
      <c r="F26" s="35">
        <f>'計算用(水力)'!F26</f>
        <v>0.54858189540714475</v>
      </c>
      <c r="G26" s="35">
        <f>'計算用(水力)'!G26</f>
        <v>0.55318295442564025</v>
      </c>
      <c r="H26" s="35">
        <f>'計算用(水力)'!H26</f>
        <v>0.34101327356676236</v>
      </c>
      <c r="I26" s="35">
        <f>'計算用(水力)'!I26</f>
        <v>0.52699865184847439</v>
      </c>
      <c r="J26" s="35">
        <f>'計算用(水力)'!J26</f>
        <v>0.39172820103750838</v>
      </c>
      <c r="N26" s="35">
        <f>HLOOKUP('記載例(水力)'!$E$13,$B$2:$J$35,25,0)</f>
        <v>0.48402056744737687</v>
      </c>
    </row>
    <row r="27" spans="1:14" x14ac:dyDescent="0.3">
      <c r="A27" s="10" t="s">
        <v>14</v>
      </c>
      <c r="B27" s="35">
        <f>'計算用(水力)'!B27</f>
        <v>0.38446527893032112</v>
      </c>
      <c r="C27" s="35">
        <f>'計算用(水力)'!C27</f>
        <v>0.46720923046761526</v>
      </c>
      <c r="D27" s="35">
        <f>'計算用(水力)'!D27</f>
        <v>0.58916884985559703</v>
      </c>
      <c r="E27" s="35">
        <f>'計算用(水力)'!E27</f>
        <v>0.52218698472889347</v>
      </c>
      <c r="F27" s="35">
        <f>'計算用(水力)'!F27</f>
        <v>0.54226569837501681</v>
      </c>
      <c r="G27" s="35">
        <f>'計算用(水力)'!G27</f>
        <v>0.58458840999938244</v>
      </c>
      <c r="H27" s="35">
        <f>'計算用(水力)'!H27</f>
        <v>0.41273434470205078</v>
      </c>
      <c r="I27" s="35">
        <f>'計算用(水力)'!I27</f>
        <v>0.57188539277825501</v>
      </c>
      <c r="J27" s="35">
        <f>'計算用(水力)'!J27</f>
        <v>0.45138170865140709</v>
      </c>
      <c r="N27" s="35">
        <f>HLOOKUP('記載例(水力)'!$E$13,$B$2:$J$35,26,0)</f>
        <v>0.46720923046761526</v>
      </c>
    </row>
    <row r="28" spans="1:14" x14ac:dyDescent="0.3">
      <c r="A28" s="10" t="s">
        <v>15</v>
      </c>
      <c r="B28" s="35">
        <f>'計算用(水力)'!B28</f>
        <v>0.41717566786248705</v>
      </c>
      <c r="C28" s="35">
        <f>'計算用(水力)'!C28</f>
        <v>0.3935294002948892</v>
      </c>
      <c r="D28" s="35">
        <f>'計算用(水力)'!D28</f>
        <v>0.54833919653295793</v>
      </c>
      <c r="E28" s="35">
        <f>'計算用(水力)'!E28</f>
        <v>0.44113573296484859</v>
      </c>
      <c r="F28" s="35">
        <f>'計算用(水力)'!F28</f>
        <v>0.43446738234856602</v>
      </c>
      <c r="G28" s="35">
        <f>'計算用(水力)'!G28</f>
        <v>0.47247527658740501</v>
      </c>
      <c r="H28" s="35">
        <f>'計算用(水力)'!H28</f>
        <v>0.32492223941271564</v>
      </c>
      <c r="I28" s="35">
        <f>'計算用(水力)'!I28</f>
        <v>0.4823904284950471</v>
      </c>
      <c r="J28" s="35">
        <f>'計算用(水力)'!J28</f>
        <v>0.39244331750185019</v>
      </c>
      <c r="N28" s="35">
        <f>HLOOKUP('記載例(水力)'!$E$13,$B$2:$J$35,27,0)</f>
        <v>0.3935294002948892</v>
      </c>
    </row>
    <row r="29" spans="1:14" x14ac:dyDescent="0.3">
      <c r="A29" s="10" t="s">
        <v>16</v>
      </c>
      <c r="B29" s="35">
        <f>'計算用(水力)'!B29</f>
        <v>0.3261431674743453</v>
      </c>
      <c r="C29" s="35">
        <f>'計算用(水力)'!C29</f>
        <v>0.3673948753296411</v>
      </c>
      <c r="D29" s="35">
        <f>'計算用(水力)'!D29</f>
        <v>0.5242411066097683</v>
      </c>
      <c r="E29" s="35">
        <f>'計算用(水力)'!E29</f>
        <v>0.44125346999326848</v>
      </c>
      <c r="F29" s="35">
        <f>'計算用(水力)'!F29</f>
        <v>0.38617425933646815</v>
      </c>
      <c r="G29" s="35">
        <f>'計算用(水力)'!G29</f>
        <v>0.43252258391536547</v>
      </c>
      <c r="H29" s="35">
        <f>'計算用(水力)'!H29</f>
        <v>0.33544641596854607</v>
      </c>
      <c r="I29" s="35">
        <f>'計算用(水力)'!I29</f>
        <v>0.48919770776364191</v>
      </c>
      <c r="J29" s="35">
        <f>'計算用(水力)'!J29</f>
        <v>0.37798763726176093</v>
      </c>
      <c r="N29" s="35">
        <f>HLOOKUP('記載例(水力)'!$E$13,$B$2:$J$35,28,0)</f>
        <v>0.3673948753296411</v>
      </c>
    </row>
    <row r="30" spans="1:14" x14ac:dyDescent="0.3">
      <c r="A30" s="10" t="s">
        <v>17</v>
      </c>
      <c r="B30" s="35">
        <f>'計算用(水力)'!B30</f>
        <v>0.31412144385819918</v>
      </c>
      <c r="C30" s="35">
        <f>'計算用(水力)'!C30</f>
        <v>0.29697236953845862</v>
      </c>
      <c r="D30" s="35">
        <f>'計算用(水力)'!D30</f>
        <v>0.44936878358075466</v>
      </c>
      <c r="E30" s="35">
        <f>'計算用(水力)'!E30</f>
        <v>0.37112605798807019</v>
      </c>
      <c r="F30" s="35">
        <f>'計算用(水力)'!F30</f>
        <v>0.31241136553819476</v>
      </c>
      <c r="G30" s="35">
        <f>'計算用(水力)'!G30</f>
        <v>0.33003887384413277</v>
      </c>
      <c r="H30" s="35">
        <f>'計算用(水力)'!H30</f>
        <v>0.24260644714888427</v>
      </c>
      <c r="I30" s="35">
        <f>'計算用(水力)'!I30</f>
        <v>0.36019669268477622</v>
      </c>
      <c r="J30" s="35">
        <f>'計算用(水力)'!J30</f>
        <v>0.29060955303100305</v>
      </c>
      <c r="N30" s="35">
        <f>HLOOKUP('記載例(水力)'!$E$13,$B$2:$J$35,29,0)</f>
        <v>0.29697236953845862</v>
      </c>
    </row>
    <row r="31" spans="1:14" x14ac:dyDescent="0.3">
      <c r="A31" s="10" t="s">
        <v>18</v>
      </c>
      <c r="B31" s="35">
        <f>'計算用(水力)'!B31</f>
        <v>0.31665336292604368</v>
      </c>
      <c r="C31" s="35">
        <f>'計算用(水力)'!C31</f>
        <v>0.41496850788203116</v>
      </c>
      <c r="D31" s="35">
        <f>'計算用(水力)'!D31</f>
        <v>0.41267114554549816</v>
      </c>
      <c r="E31" s="35">
        <f>'計算用(水力)'!E31</f>
        <v>0.31295814273892147</v>
      </c>
      <c r="F31" s="35">
        <f>'計算用(水力)'!F31</f>
        <v>0.35903785492939205</v>
      </c>
      <c r="G31" s="35">
        <f>'計算用(水力)'!G31</f>
        <v>0.30510789256881443</v>
      </c>
      <c r="H31" s="35">
        <f>'計算用(水力)'!H31</f>
        <v>0.17587763522028424</v>
      </c>
      <c r="I31" s="35">
        <f>'計算用(水力)'!I31</f>
        <v>0.23769388060906024</v>
      </c>
      <c r="J31" s="35">
        <f>'計算用(水力)'!J31</f>
        <v>0.23975624563510714</v>
      </c>
      <c r="N31" s="35">
        <f>HLOOKUP('記載例(水力)'!$E$13,$B$2:$J$35,30,0)</f>
        <v>0.41496850788203116</v>
      </c>
    </row>
    <row r="32" spans="1:14" x14ac:dyDescent="0.3">
      <c r="A32" s="10" t="s">
        <v>19</v>
      </c>
      <c r="B32" s="35">
        <f>'計算用(水力)'!B32</f>
        <v>0.30968009353794829</v>
      </c>
      <c r="C32" s="35">
        <f>'計算用(水力)'!C32</f>
        <v>0.48480146114300615</v>
      </c>
      <c r="D32" s="35">
        <f>'計算用(水力)'!D32</f>
        <v>0.40529148768573381</v>
      </c>
      <c r="E32" s="35">
        <f>'計算用(水力)'!E32</f>
        <v>0.30925915264759973</v>
      </c>
      <c r="F32" s="35">
        <f>'計算用(水力)'!F32</f>
        <v>0.41937418659249842</v>
      </c>
      <c r="G32" s="35">
        <f>'計算用(水力)'!G32</f>
        <v>0.34661257388737909</v>
      </c>
      <c r="H32" s="35">
        <f>'計算用(水力)'!H32</f>
        <v>0.2493703384148466</v>
      </c>
      <c r="I32" s="35">
        <f>'計算用(水力)'!I32</f>
        <v>0.25442039701454305</v>
      </c>
      <c r="J32" s="35">
        <f>'計算用(水力)'!J32</f>
        <v>0.23029126300366065</v>
      </c>
      <c r="N32" s="35">
        <f>HLOOKUP('記載例(水力)'!$E$13,$B$2:$J$35,31,0)</f>
        <v>0.48480146114300615</v>
      </c>
    </row>
    <row r="33" spans="1:30" x14ac:dyDescent="0.3">
      <c r="A33" s="10" t="s">
        <v>20</v>
      </c>
      <c r="B33" s="35">
        <f>'計算用(水力)'!B33</f>
        <v>0.27026373576314738</v>
      </c>
      <c r="C33" s="35">
        <f>'計算用(水力)'!C33</f>
        <v>0.38519835625361781</v>
      </c>
      <c r="D33" s="35">
        <f>'計算用(水力)'!D33</f>
        <v>0.35773366192363926</v>
      </c>
      <c r="E33" s="35">
        <f>'計算用(水力)'!E33</f>
        <v>0.26378813771849663</v>
      </c>
      <c r="F33" s="35">
        <f>'計算用(水力)'!F33</f>
        <v>0.33549379278029179</v>
      </c>
      <c r="G33" s="35">
        <f>'計算用(水力)'!G33</f>
        <v>0.34136908094743434</v>
      </c>
      <c r="H33" s="35">
        <f>'計算用(水力)'!H33</f>
        <v>0.32101700147465601</v>
      </c>
      <c r="I33" s="35">
        <f>'計算用(水力)'!I33</f>
        <v>0.23012731975139822</v>
      </c>
      <c r="J33" s="35">
        <f>'計算用(水力)'!J33</f>
        <v>0.21359257956895147</v>
      </c>
      <c r="N33" s="35">
        <f>HLOOKUP('記載例(水力)'!$E$13,$B$2:$J$35,32,0)</f>
        <v>0.38519835625361781</v>
      </c>
    </row>
    <row r="34" spans="1:30" x14ac:dyDescent="0.3">
      <c r="A34" s="10" t="s">
        <v>21</v>
      </c>
      <c r="B34" s="35">
        <f>'計算用(水力)'!B34</f>
        <v>0.25953894652266718</v>
      </c>
      <c r="C34" s="35">
        <f>'計算用(水力)'!C34</f>
        <v>0.39375745825471509</v>
      </c>
      <c r="D34" s="35">
        <f>'計算用(水力)'!D34</f>
        <v>0.34754523539923216</v>
      </c>
      <c r="E34" s="35">
        <f>'計算用(水力)'!E34</f>
        <v>0.27444517367717386</v>
      </c>
      <c r="F34" s="35">
        <f>'計算用(水力)'!F34</f>
        <v>0.33128673513075924</v>
      </c>
      <c r="G34" s="35">
        <f>'計算用(水力)'!G34</f>
        <v>0.36682356308098268</v>
      </c>
      <c r="H34" s="35">
        <f>'計算用(水力)'!H34</f>
        <v>0.39230811093779411</v>
      </c>
      <c r="I34" s="35">
        <f>'計算用(水力)'!I34</f>
        <v>0.32743357185977867</v>
      </c>
      <c r="J34" s="35">
        <f>'計算用(水力)'!J34</f>
        <v>0.23249926544374414</v>
      </c>
      <c r="N34" s="35">
        <f>HLOOKUP('記載例(水力)'!$E$13,$B$2:$J$35,33,0)</f>
        <v>0.39375745825471509</v>
      </c>
      <c r="Q34" s="1" t="s">
        <v>94</v>
      </c>
    </row>
    <row r="35" spans="1:30" x14ac:dyDescent="0.3">
      <c r="A35" s="10" t="s">
        <v>22</v>
      </c>
      <c r="B35" s="35">
        <f>'計算用(水力)'!B35</f>
        <v>0.24826398782733053</v>
      </c>
      <c r="C35" s="35">
        <f>'計算用(水力)'!C35</f>
        <v>0.52964439498113158</v>
      </c>
      <c r="D35" s="35">
        <f>'計算用(水力)'!D35</f>
        <v>0.42155342860898531</v>
      </c>
      <c r="E35" s="35">
        <f>'計算用(水力)'!E35</f>
        <v>0.38155448790620461</v>
      </c>
      <c r="F35" s="35">
        <f>'計算用(水力)'!F35</f>
        <v>0.46294363214651113</v>
      </c>
      <c r="G35" s="35">
        <f>'計算用(水力)'!G35</f>
        <v>0.42087899146644064</v>
      </c>
      <c r="H35" s="35">
        <f>'計算用(水力)'!H35</f>
        <v>0.49111306856971804</v>
      </c>
      <c r="I35" s="35">
        <f>'計算用(水力)'!I35</f>
        <v>0.46539104660125336</v>
      </c>
      <c r="J35" s="35">
        <f>'計算用(水力)'!J35</f>
        <v>0.28934899164063765</v>
      </c>
      <c r="N35" s="35">
        <f>HLOOKUP('記載例(水力)'!$E$13,$B$2:$J$35,34,0)</f>
        <v>0.52964439498113158</v>
      </c>
      <c r="Z35" s="10" t="s">
        <v>35</v>
      </c>
    </row>
    <row r="36" spans="1:30" x14ac:dyDescent="0.3">
      <c r="A36" s="10"/>
      <c r="B36" s="10"/>
      <c r="C36" s="10"/>
      <c r="D36" s="10"/>
      <c r="E36" s="10"/>
      <c r="F36" s="10"/>
      <c r="G36" s="10"/>
      <c r="H36" s="10"/>
      <c r="I36" s="10"/>
      <c r="J36" s="10"/>
      <c r="N36" s="1" t="s">
        <v>69</v>
      </c>
      <c r="Q36" s="10"/>
      <c r="R36" s="11" t="s">
        <v>26</v>
      </c>
      <c r="S36" s="11" t="s">
        <v>27</v>
      </c>
      <c r="T36" s="11" t="s">
        <v>28</v>
      </c>
      <c r="U36" s="11" t="s">
        <v>29</v>
      </c>
      <c r="V36" s="11" t="s">
        <v>30</v>
      </c>
      <c r="W36" s="11" t="s">
        <v>31</v>
      </c>
      <c r="X36" s="11" t="s">
        <v>32</v>
      </c>
      <c r="Y36" s="11" t="s">
        <v>33</v>
      </c>
      <c r="Z36" s="11" t="s">
        <v>34</v>
      </c>
      <c r="AD36" s="1" t="s">
        <v>79</v>
      </c>
    </row>
    <row r="37" spans="1:30" x14ac:dyDescent="0.3">
      <c r="A37" s="10"/>
      <c r="B37" s="23" t="s">
        <v>47</v>
      </c>
      <c r="C37" s="10"/>
      <c r="D37" s="10"/>
      <c r="E37" s="10"/>
      <c r="F37" s="10"/>
      <c r="G37" s="10"/>
      <c r="H37" s="10"/>
      <c r="I37" s="10"/>
      <c r="J37" s="10"/>
      <c r="K37" s="28" t="s">
        <v>37</v>
      </c>
      <c r="L37" s="28" t="s">
        <v>48</v>
      </c>
      <c r="N37" s="28" t="s">
        <v>37</v>
      </c>
      <c r="Q37" s="10"/>
      <c r="R37" s="23" t="s">
        <v>47</v>
      </c>
      <c r="S37" s="10"/>
      <c r="T37" s="10"/>
      <c r="U37" s="10"/>
      <c r="V37" s="10"/>
      <c r="W37" s="10"/>
      <c r="X37" s="10"/>
      <c r="Y37" s="10"/>
      <c r="Z37" s="10"/>
      <c r="AA37" s="28" t="s">
        <v>37</v>
      </c>
      <c r="AB37" s="28" t="s">
        <v>48</v>
      </c>
      <c r="AD37" s="28" t="s">
        <v>37</v>
      </c>
    </row>
    <row r="38" spans="1:30" x14ac:dyDescent="0.3">
      <c r="A38" s="10" t="s">
        <v>11</v>
      </c>
      <c r="B38" s="60">
        <f>IF('記載例(水力)'!$E$13=B$2,B24*'記載例(水力)'!$E$15/1000,0)</f>
        <v>0</v>
      </c>
      <c r="C38" s="60">
        <f>IF('記載例(水力)'!$E$13=C$2,C24*'記載例(水力)'!$E$15/1000,0)</f>
        <v>1.7316126640851521</v>
      </c>
      <c r="D38" s="60">
        <f>IF('記載例(水力)'!$E$13=D$2,D24*'記載例(水力)'!$E$15/1000,0)</f>
        <v>0</v>
      </c>
      <c r="E38" s="60">
        <f>IF('記載例(水力)'!$E$13=E$2,E24*'記載例(水力)'!$E$15/1000,0)</f>
        <v>0</v>
      </c>
      <c r="F38" s="60">
        <f>IF('記載例(水力)'!$E$13=F$2,F24*'記載例(水力)'!$E$15/1000,0)</f>
        <v>0</v>
      </c>
      <c r="G38" s="60">
        <f>IF('記載例(水力)'!$E$13=G$2,G24*'記載例(水力)'!$E$15/1000,0)</f>
        <v>0</v>
      </c>
      <c r="H38" s="60">
        <f>IF('記載例(水力)'!$E$13=H$2,H24*'記載例(水力)'!$E$15/1000,0)</f>
        <v>0</v>
      </c>
      <c r="I38" s="60">
        <f>IF('記載例(水力)'!$E$13=I$2,I24*'記載例(水力)'!$E$15/1000,0)</f>
        <v>0</v>
      </c>
      <c r="J38" s="61">
        <f>IF('記載例(水力)'!$E$13=J$2,J24*'記載例(水力)'!$E$15/1000,0)</f>
        <v>0</v>
      </c>
      <c r="K38" s="62">
        <f>SUM(B38:J38)</f>
        <v>1.7316126640851521</v>
      </c>
      <c r="L38" s="63">
        <f>MIN($K$38:$K$49)</f>
        <v>0.74243092384614662</v>
      </c>
      <c r="N38" s="39">
        <f t="shared" ref="N38:N49" si="1">K38*1000</f>
        <v>1731.6126640851521</v>
      </c>
      <c r="Q38" s="10" t="s">
        <v>11</v>
      </c>
      <c r="R38" s="41">
        <f>IF('記載例(水力)'!$E$13=B$2,B24*'記載例(水力)'!$E$23/1000,0)</f>
        <v>0</v>
      </c>
      <c r="S38" s="41">
        <f>IF('記載例(水力)'!$E$13=C$2,C24*'記載例(水力)'!$E$23/1000,0)</f>
        <v>1.3852901312681216</v>
      </c>
      <c r="T38" s="41">
        <f>IF('記載例(水力)'!$E$13=D$2,D24*'記載例(水力)'!$E$23/1000,0)</f>
        <v>0</v>
      </c>
      <c r="U38" s="41">
        <f>IF('記載例(水力)'!$E$13=E$2,E24*'記載例(水力)'!$E$23/1000,0)</f>
        <v>0</v>
      </c>
      <c r="V38" s="41">
        <f>IF('記載例(水力)'!$E$13=F$2,F24*'記載例(水力)'!$E$23/1000,0)</f>
        <v>0</v>
      </c>
      <c r="W38" s="41">
        <f>IF('記載例(水力)'!$E$13=G$2,G24*'記載例(水力)'!$E$23/1000,0)</f>
        <v>0</v>
      </c>
      <c r="X38" s="41">
        <f>IF('記載例(水力)'!$E$13=H$2,H24*'記載例(水力)'!$E$23/1000,0)</f>
        <v>0</v>
      </c>
      <c r="Y38" s="41">
        <f>IF('記載例(水力)'!$E$13=I$2,I24*'記載例(水力)'!$E$23/1000,0)</f>
        <v>0</v>
      </c>
      <c r="Z38" s="42">
        <f>IF('記載例(水力)'!$E$13=J$2,J24*'記載例(水力)'!$E$23/1000,0)</f>
        <v>0</v>
      </c>
      <c r="AA38" s="43">
        <f>SUM(R38:Z38)</f>
        <v>1.3852901312681216</v>
      </c>
      <c r="AB38" s="44">
        <f>MIN($AA$38:$AA$49)</f>
        <v>0.59394473907691725</v>
      </c>
      <c r="AD38" s="39">
        <f t="shared" ref="AD38:AD49" si="2">AA38*1000</f>
        <v>1385.2901312681215</v>
      </c>
    </row>
    <row r="39" spans="1:30" x14ac:dyDescent="0.3">
      <c r="A39" s="10" t="s">
        <v>12</v>
      </c>
      <c r="B39" s="60">
        <f>IF('記載例(水力)'!$E$13=B$2,B25*'記載例(水力)'!$E$15/1000,0)</f>
        <v>0</v>
      </c>
      <c r="C39" s="60">
        <f>IF('記載例(水力)'!$E$13=C$2,C25*'記載例(水力)'!$E$15/1000,0)</f>
        <v>1.6249700913162852</v>
      </c>
      <c r="D39" s="60">
        <f>IF('記載例(水力)'!$E$13=D$2,D25*'記載例(水力)'!$E$15/1000,0)</f>
        <v>0</v>
      </c>
      <c r="E39" s="60">
        <f>IF('記載例(水力)'!$E$13=E$2,E25*'記載例(水力)'!$E$15/1000,0)</f>
        <v>0</v>
      </c>
      <c r="F39" s="60">
        <f>IF('記載例(水力)'!$E$13=F$2,F25*'記載例(水力)'!$E$15/1000,0)</f>
        <v>0</v>
      </c>
      <c r="G39" s="60">
        <f>IF('記載例(水力)'!$E$13=G$2,G25*'記載例(水力)'!$E$15/1000,0)</f>
        <v>0</v>
      </c>
      <c r="H39" s="60">
        <f>IF('記載例(水力)'!$E$13=H$2,H25*'記載例(水力)'!$E$15/1000,0)</f>
        <v>0</v>
      </c>
      <c r="I39" s="60">
        <f>IF('記載例(水力)'!$E$13=I$2,I25*'記載例(水力)'!$E$15/1000,0)</f>
        <v>0</v>
      </c>
      <c r="J39" s="61">
        <f>IF('記載例(水力)'!$E$13=J$2,J25*'記載例(水力)'!$E$15/1000,0)</f>
        <v>0</v>
      </c>
      <c r="K39" s="62">
        <f t="shared" ref="K39:K49" si="3">SUM(B39:J39)</f>
        <v>1.6249700913162852</v>
      </c>
      <c r="L39" s="63">
        <f t="shared" ref="L39:L49" si="4">MIN($K$38:$K$49)</f>
        <v>0.74243092384614662</v>
      </c>
      <c r="N39" s="39">
        <f t="shared" si="1"/>
        <v>1624.9700913162853</v>
      </c>
      <c r="Q39" s="10" t="s">
        <v>12</v>
      </c>
      <c r="R39" s="41">
        <f>IF('記載例(水力)'!$E$13=B$2,B25*'記載例(水力)'!$F$23/1000,0)</f>
        <v>0</v>
      </c>
      <c r="S39" s="41">
        <f>IF('記載例(水力)'!$E$13=C$2,C25*'記載例(水力)'!$F$23/1000,0)</f>
        <v>1.3649748767056797</v>
      </c>
      <c r="T39" s="41">
        <f>IF('記載例(水力)'!$E$13=D$2,D25*'記載例(水力)'!$F$23/1000,0)</f>
        <v>0</v>
      </c>
      <c r="U39" s="41">
        <f>IF('記載例(水力)'!$E$13=E$2,E25*'記載例(水力)'!$F$23/1000,0)</f>
        <v>0</v>
      </c>
      <c r="V39" s="41">
        <f>IF('記載例(水力)'!$E$13=F$2,F25*'記載例(水力)'!$F$23/1000,0)</f>
        <v>0</v>
      </c>
      <c r="W39" s="41">
        <f>IF('記載例(水力)'!$E$13=G$2,G25*'記載例(水力)'!$F$23/1000,0)</f>
        <v>0</v>
      </c>
      <c r="X39" s="41">
        <f>IF('記載例(水力)'!$E$13=H$2,H25*'記載例(水力)'!$F$23/1000,0)</f>
        <v>0</v>
      </c>
      <c r="Y39" s="41">
        <f>IF('記載例(水力)'!$E$13=I$2,I25*'記載例(水力)'!$F$23/1000,0)</f>
        <v>0</v>
      </c>
      <c r="Z39" s="42">
        <f>IF('記載例(水力)'!$E$13=J$2,J25*'記載例(水力)'!$F$23/1000,0)</f>
        <v>0</v>
      </c>
      <c r="AA39" s="43">
        <f t="shared" ref="AA39:AA48" si="5">SUM(R39:Z39)</f>
        <v>1.3649748767056797</v>
      </c>
      <c r="AB39" s="44">
        <f t="shared" ref="AB39:AB49" si="6">MIN($AA$38:$AA$49)</f>
        <v>0.59394473907691725</v>
      </c>
      <c r="AD39" s="39">
        <f t="shared" si="2"/>
        <v>1364.9748767056797</v>
      </c>
    </row>
    <row r="40" spans="1:30" x14ac:dyDescent="0.3">
      <c r="A40" s="10" t="s">
        <v>13</v>
      </c>
      <c r="B40" s="60">
        <f>IF('記載例(水力)'!$E$13=B$2,B26*'記載例(水力)'!$E$15/1000,0)</f>
        <v>0</v>
      </c>
      <c r="C40" s="60">
        <f>IF('記載例(水力)'!$E$13=C$2,C26*'記載例(水力)'!$E$15/1000,0)</f>
        <v>1.2100514186184421</v>
      </c>
      <c r="D40" s="60">
        <f>IF('記載例(水力)'!$E$13=D$2,D26*'記載例(水力)'!$E$15/1000,0)</f>
        <v>0</v>
      </c>
      <c r="E40" s="60">
        <f>IF('記載例(水力)'!$E$13=E$2,E26*'記載例(水力)'!$E$15/1000,0)</f>
        <v>0</v>
      </c>
      <c r="F40" s="60">
        <f>IF('記載例(水力)'!$E$13=F$2,F26*'記載例(水力)'!$E$15/1000,0)</f>
        <v>0</v>
      </c>
      <c r="G40" s="60">
        <f>IF('記載例(水力)'!$E$13=G$2,G26*'記載例(水力)'!$E$15/1000,0)</f>
        <v>0</v>
      </c>
      <c r="H40" s="60">
        <f>IF('記載例(水力)'!$E$13=H$2,H26*'記載例(水力)'!$E$15/1000,0)</f>
        <v>0</v>
      </c>
      <c r="I40" s="60">
        <f>IF('記載例(水力)'!$E$13=I$2,I26*'記載例(水力)'!$E$15/1000,0)</f>
        <v>0</v>
      </c>
      <c r="J40" s="61">
        <f>IF('記載例(水力)'!$E$13=J$2,J26*'記載例(水力)'!$E$15/1000,0)</f>
        <v>0</v>
      </c>
      <c r="K40" s="62">
        <f t="shared" si="3"/>
        <v>1.2100514186184421</v>
      </c>
      <c r="L40" s="63">
        <f t="shared" si="4"/>
        <v>0.74243092384614662</v>
      </c>
      <c r="N40" s="39">
        <f t="shared" si="1"/>
        <v>1210.0514186184421</v>
      </c>
      <c r="Q40" s="10" t="s">
        <v>13</v>
      </c>
      <c r="R40" s="41">
        <f>IF('記載例(水力)'!$E$13=B$2,B26*'記載例(水力)'!$G$23/1000,0)</f>
        <v>0</v>
      </c>
      <c r="S40" s="41">
        <f>IF('記載例(水力)'!$E$13=C$2,C26*'記載例(水力)'!$G$23/1000,0)</f>
        <v>1.1616493618737045</v>
      </c>
      <c r="T40" s="41">
        <f>IF('記載例(水力)'!$E$13=D$2,D26*'記載例(水力)'!$G$23/1000,0)</f>
        <v>0</v>
      </c>
      <c r="U40" s="41">
        <f>IF('記載例(水力)'!$E$13=E$2,E26*'記載例(水力)'!$G$23/1000,0)</f>
        <v>0</v>
      </c>
      <c r="V40" s="41">
        <f>IF('記載例(水力)'!$E$13=F$2,F26*'記載例(水力)'!$G$23/1000,0)</f>
        <v>0</v>
      </c>
      <c r="W40" s="41">
        <f>IF('記載例(水力)'!$E$13=G$2,G26*'記載例(水力)'!$G$23/1000,0)</f>
        <v>0</v>
      </c>
      <c r="X40" s="41">
        <f>IF('記載例(水力)'!$E$13=H$2,H26*'記載例(水力)'!$G$23/1000,0)</f>
        <v>0</v>
      </c>
      <c r="Y40" s="41">
        <f>IF('記載例(水力)'!$E$13=I$2,I26*'記載例(水力)'!$G$23/1000,0)</f>
        <v>0</v>
      </c>
      <c r="Z40" s="42">
        <f>IF('記載例(水力)'!$E$13=J$2,J26*'記載例(水力)'!$G$23/1000,0)</f>
        <v>0</v>
      </c>
      <c r="AA40" s="43">
        <f t="shared" si="5"/>
        <v>1.1616493618737045</v>
      </c>
      <c r="AB40" s="44">
        <f t="shared" si="6"/>
        <v>0.59394473907691725</v>
      </c>
      <c r="AD40" s="39">
        <f t="shared" si="2"/>
        <v>1161.6493618737045</v>
      </c>
    </row>
    <row r="41" spans="1:30" x14ac:dyDescent="0.3">
      <c r="A41" s="10" t="s">
        <v>14</v>
      </c>
      <c r="B41" s="60">
        <f>IF('記載例(水力)'!$E$13=B$2,B27*'記載例(水力)'!$E$15/1000,0)</f>
        <v>0</v>
      </c>
      <c r="C41" s="60">
        <f>IF('記載例(水力)'!$E$13=C$2,C27*'記載例(水力)'!$E$15/1000,0)</f>
        <v>1.1680230761690382</v>
      </c>
      <c r="D41" s="60">
        <f>IF('記載例(水力)'!$E$13=D$2,D27*'記載例(水力)'!$E$15/1000,0)</f>
        <v>0</v>
      </c>
      <c r="E41" s="60">
        <f>IF('記載例(水力)'!$E$13=E$2,E27*'記載例(水力)'!$E$15/1000,0)</f>
        <v>0</v>
      </c>
      <c r="F41" s="60">
        <f>IF('記載例(水力)'!$E$13=F$2,F27*'記載例(水力)'!$E$15/1000,0)</f>
        <v>0</v>
      </c>
      <c r="G41" s="60">
        <f>IF('記載例(水力)'!$E$13=G$2,G27*'記載例(水力)'!$E$15/1000,0)</f>
        <v>0</v>
      </c>
      <c r="H41" s="60">
        <f>IF('記載例(水力)'!$E$13=H$2,H27*'記載例(水力)'!$E$15/1000,0)</f>
        <v>0</v>
      </c>
      <c r="I41" s="60">
        <f>IF('記載例(水力)'!$E$13=I$2,I27*'記載例(水力)'!$E$15/1000,0)</f>
        <v>0</v>
      </c>
      <c r="J41" s="61">
        <f>IF('記載例(水力)'!$E$13=J$2,J27*'記載例(水力)'!$E$15/1000,0)</f>
        <v>0</v>
      </c>
      <c r="K41" s="62">
        <f t="shared" si="3"/>
        <v>1.1680230761690382</v>
      </c>
      <c r="L41" s="63">
        <f t="shared" si="4"/>
        <v>0.74243092384614662</v>
      </c>
      <c r="N41" s="39">
        <f t="shared" si="1"/>
        <v>1168.0230761690382</v>
      </c>
      <c r="Q41" s="10" t="s">
        <v>14</v>
      </c>
      <c r="R41" s="41">
        <f>IF('記載例(水力)'!$E$13=B$2,B27*'記載例(水力)'!$H$23/1000,0)</f>
        <v>0</v>
      </c>
      <c r="S41" s="41">
        <f>IF('記載例(水力)'!$E$13=C$2,C27*'記載例(水力)'!$H$23/1000,0)</f>
        <v>1.1680230761690382</v>
      </c>
      <c r="T41" s="41">
        <f>IF('記載例(水力)'!$E$13=D$2,D27*'記載例(水力)'!$H$23/1000,0)</f>
        <v>0</v>
      </c>
      <c r="U41" s="41">
        <f>IF('記載例(水力)'!$E$13=E$2,E27*'記載例(水力)'!$H$23/1000,0)</f>
        <v>0</v>
      </c>
      <c r="V41" s="41">
        <f>IF('記載例(水力)'!$E$13=F$2,F27*'記載例(水力)'!$H$23/1000,0)</f>
        <v>0</v>
      </c>
      <c r="W41" s="41">
        <f>IF('記載例(水力)'!$E$13=G$2,G27*'記載例(水力)'!$H$23/1000,0)</f>
        <v>0</v>
      </c>
      <c r="X41" s="41">
        <f>IF('記載例(水力)'!$E$13=H$2,H27*'記載例(水力)'!$H$23/1000,0)</f>
        <v>0</v>
      </c>
      <c r="Y41" s="41">
        <f>IF('記載例(水力)'!$E$13=I$2,I27*'記載例(水力)'!$H$23/1000,0)</f>
        <v>0</v>
      </c>
      <c r="Z41" s="42">
        <f>IF('記載例(水力)'!$E$13=J$2,J27*'記載例(水力)'!$H$23/1000,0)</f>
        <v>0</v>
      </c>
      <c r="AA41" s="43">
        <f t="shared" si="5"/>
        <v>1.1680230761690382</v>
      </c>
      <c r="AB41" s="44">
        <f t="shared" si="6"/>
        <v>0.59394473907691725</v>
      </c>
      <c r="AD41" s="39">
        <f t="shared" si="2"/>
        <v>1168.0230761690382</v>
      </c>
    </row>
    <row r="42" spans="1:30" x14ac:dyDescent="0.3">
      <c r="A42" s="10" t="s">
        <v>15</v>
      </c>
      <c r="B42" s="60">
        <f>IF('記載例(水力)'!$E$13=B$2,B28*'記載例(水力)'!$E$15/1000,0)</f>
        <v>0</v>
      </c>
      <c r="C42" s="60">
        <f>IF('記載例(水力)'!$E$13=C$2,C28*'記載例(水力)'!$E$15/1000,0)</f>
        <v>0.98382350073722291</v>
      </c>
      <c r="D42" s="60">
        <f>IF('記載例(水力)'!$E$13=D$2,D28*'記載例(水力)'!$E$15/1000,0)</f>
        <v>0</v>
      </c>
      <c r="E42" s="60">
        <f>IF('記載例(水力)'!$E$13=E$2,E28*'記載例(水力)'!$E$15/1000,0)</f>
        <v>0</v>
      </c>
      <c r="F42" s="60">
        <f>IF('記載例(水力)'!$E$13=F$2,F28*'記載例(水力)'!$E$15/1000,0)</f>
        <v>0</v>
      </c>
      <c r="G42" s="60">
        <f>IF('記載例(水力)'!$E$13=G$2,G28*'記載例(水力)'!$E$15/1000,0)</f>
        <v>0</v>
      </c>
      <c r="H42" s="60">
        <f>IF('記載例(水力)'!$E$13=H$2,H28*'記載例(水力)'!$E$15/1000,0)</f>
        <v>0</v>
      </c>
      <c r="I42" s="60">
        <f>IF('記載例(水力)'!$E$13=I$2,I28*'記載例(水力)'!$E$15/1000,0)</f>
        <v>0</v>
      </c>
      <c r="J42" s="61">
        <f>IF('記載例(水力)'!$E$13=J$2,J28*'記載例(水力)'!$E$15/1000,0)</f>
        <v>0</v>
      </c>
      <c r="K42" s="62">
        <f t="shared" si="3"/>
        <v>0.98382350073722291</v>
      </c>
      <c r="L42" s="63">
        <f t="shared" si="4"/>
        <v>0.74243092384614662</v>
      </c>
      <c r="N42" s="39">
        <f t="shared" si="1"/>
        <v>983.82350073722296</v>
      </c>
      <c r="Q42" s="10" t="s">
        <v>15</v>
      </c>
      <c r="R42" s="41">
        <f>IF('記載例(水力)'!$E$13=B$2,B28*'記載例(水力)'!$I$23/1000,0)</f>
        <v>0</v>
      </c>
      <c r="S42" s="41">
        <f>IF('記載例(水力)'!$E$13=C$2,C28*'記載例(水力)'!$I$23/1000,0)</f>
        <v>0.7870588005897784</v>
      </c>
      <c r="T42" s="41">
        <f>IF('記載例(水力)'!$E$13=D$2,D28*'記載例(水力)'!$I$23/1000,0)</f>
        <v>0</v>
      </c>
      <c r="U42" s="41">
        <f>IF('記載例(水力)'!$E$13=E$2,E28*'記載例(水力)'!$I$23/1000,0)</f>
        <v>0</v>
      </c>
      <c r="V42" s="41">
        <f>IF('記載例(水力)'!$E$13=F$2,F28*'記載例(水力)'!$I$23/1000,0)</f>
        <v>0</v>
      </c>
      <c r="W42" s="41">
        <f>IF('記載例(水力)'!$E$13=G$2,G28*'記載例(水力)'!$I$23/1000,0)</f>
        <v>0</v>
      </c>
      <c r="X42" s="41">
        <f>IF('記載例(水力)'!$E$13=H$2,H28*'記載例(水力)'!$I$23/1000,0)</f>
        <v>0</v>
      </c>
      <c r="Y42" s="41">
        <f>IF('記載例(水力)'!$E$13=I$2,I28*'記載例(水力)'!$I$23/1000,0)</f>
        <v>0</v>
      </c>
      <c r="Z42" s="42">
        <f>IF('記載例(水力)'!$E$13=J$2,J28*'記載例(水力)'!$I$23/1000,0)</f>
        <v>0</v>
      </c>
      <c r="AA42" s="43">
        <f t="shared" si="5"/>
        <v>0.7870588005897784</v>
      </c>
      <c r="AB42" s="44">
        <f t="shared" si="6"/>
        <v>0.59394473907691725</v>
      </c>
      <c r="AD42" s="39">
        <f t="shared" si="2"/>
        <v>787.05880058977834</v>
      </c>
    </row>
    <row r="43" spans="1:30" x14ac:dyDescent="0.3">
      <c r="A43" s="10" t="s">
        <v>16</v>
      </c>
      <c r="B43" s="60">
        <f>IF('記載例(水力)'!$E$13=B$2,B29*'記載例(水力)'!$E$15/1000,0)</f>
        <v>0</v>
      </c>
      <c r="C43" s="60">
        <f>IF('記載例(水力)'!$E$13=C$2,C29*'記載例(水力)'!$E$15/1000,0)</f>
        <v>0.9184871883241027</v>
      </c>
      <c r="D43" s="60">
        <f>IF('記載例(水力)'!$E$13=D$2,D29*'記載例(水力)'!$E$15/1000,0)</f>
        <v>0</v>
      </c>
      <c r="E43" s="60">
        <f>IF('記載例(水力)'!$E$13=E$2,E29*'記載例(水力)'!$E$15/1000,0)</f>
        <v>0</v>
      </c>
      <c r="F43" s="60">
        <f>IF('記載例(水力)'!$E$13=F$2,F29*'記載例(水力)'!$E$15/1000,0)</f>
        <v>0</v>
      </c>
      <c r="G43" s="60">
        <f>IF('記載例(水力)'!$E$13=G$2,G29*'記載例(水力)'!$E$15/1000,0)</f>
        <v>0</v>
      </c>
      <c r="H43" s="60">
        <f>IF('記載例(水力)'!$E$13=H$2,H29*'記載例(水力)'!$E$15/1000,0)</f>
        <v>0</v>
      </c>
      <c r="I43" s="60">
        <f>IF('記載例(水力)'!$E$13=I$2,I29*'記載例(水力)'!$E$15/1000,0)</f>
        <v>0</v>
      </c>
      <c r="J43" s="61">
        <f>IF('記載例(水力)'!$E$13=J$2,J29*'記載例(水力)'!$E$15/1000,0)</f>
        <v>0</v>
      </c>
      <c r="K43" s="62">
        <f t="shared" si="3"/>
        <v>0.9184871883241027</v>
      </c>
      <c r="L43" s="63">
        <f t="shared" si="4"/>
        <v>0.74243092384614662</v>
      </c>
      <c r="N43" s="39">
        <f t="shared" si="1"/>
        <v>918.4871883241027</v>
      </c>
      <c r="Q43" s="10" t="s">
        <v>16</v>
      </c>
      <c r="R43" s="41">
        <f>IF('記載例(水力)'!$E$13=B$2,B29*'記載例(水力)'!$J$23/1000,0)</f>
        <v>0</v>
      </c>
      <c r="S43" s="41">
        <f>IF('記載例(水力)'!$E$13=C$2,C29*'記載例(水力)'!$J$23/1000,0)</f>
        <v>0.77152923819224639</v>
      </c>
      <c r="T43" s="41">
        <f>IF('記載例(水力)'!$E$13=D$2,D29*'記載例(水力)'!$J$23/1000,0)</f>
        <v>0</v>
      </c>
      <c r="U43" s="41">
        <f>IF('記載例(水力)'!$E$13=E$2,E29*'記載例(水力)'!$J$23/1000,0)</f>
        <v>0</v>
      </c>
      <c r="V43" s="41">
        <f>IF('記載例(水力)'!$E$13=F$2,F29*'記載例(水力)'!$J$23/1000,0)</f>
        <v>0</v>
      </c>
      <c r="W43" s="41">
        <f>IF('記載例(水力)'!$E$13=G$2,G29*'記載例(水力)'!$J$23/1000,0)</f>
        <v>0</v>
      </c>
      <c r="X43" s="41">
        <f>IF('記載例(水力)'!$E$13=H$2,H29*'記載例(水力)'!$J$23/1000,0)</f>
        <v>0</v>
      </c>
      <c r="Y43" s="41">
        <f>IF('記載例(水力)'!$E$13=I$2,I29*'記載例(水力)'!$J$23/1000,0)</f>
        <v>0</v>
      </c>
      <c r="Z43" s="42">
        <f>IF('記載例(水力)'!$E$13=J$2,J29*'記載例(水力)'!$J$23/1000,0)</f>
        <v>0</v>
      </c>
      <c r="AA43" s="43">
        <f t="shared" si="5"/>
        <v>0.77152923819224639</v>
      </c>
      <c r="AB43" s="44">
        <f t="shared" si="6"/>
        <v>0.59394473907691725</v>
      </c>
      <c r="AD43" s="39">
        <f t="shared" si="2"/>
        <v>771.52923819224634</v>
      </c>
    </row>
    <row r="44" spans="1:30" x14ac:dyDescent="0.3">
      <c r="A44" s="10" t="s">
        <v>17</v>
      </c>
      <c r="B44" s="60">
        <f>IF('記載例(水力)'!$E$13=B$2,B30*'記載例(水力)'!$E$15/1000,0)</f>
        <v>0</v>
      </c>
      <c r="C44" s="60">
        <f>IF('記載例(水力)'!$E$13=C$2,C30*'記載例(水力)'!$E$15/1000,0)</f>
        <v>0.74243092384614662</v>
      </c>
      <c r="D44" s="60">
        <f>IF('記載例(水力)'!$E$13=D$2,D30*'記載例(水力)'!$E$15/1000,0)</f>
        <v>0</v>
      </c>
      <c r="E44" s="60">
        <f>IF('記載例(水力)'!$E$13=E$2,E30*'記載例(水力)'!$E$15/1000,0)</f>
        <v>0</v>
      </c>
      <c r="F44" s="60">
        <f>IF('記載例(水力)'!$E$13=F$2,F30*'記載例(水力)'!$E$15/1000,0)</f>
        <v>0</v>
      </c>
      <c r="G44" s="60">
        <f>IF('記載例(水力)'!$E$13=G$2,G30*'記載例(水力)'!$E$15/1000,0)</f>
        <v>0</v>
      </c>
      <c r="H44" s="60">
        <f>IF('記載例(水力)'!$E$13=H$2,H30*'記載例(水力)'!$E$15/1000,0)</f>
        <v>0</v>
      </c>
      <c r="I44" s="60">
        <f>IF('記載例(水力)'!$E$13=I$2,I30*'記載例(水力)'!$E$15/1000,0)</f>
        <v>0</v>
      </c>
      <c r="J44" s="61">
        <f>IF('記載例(水力)'!$E$13=J$2,J30*'記載例(水力)'!$E$15/1000,0)</f>
        <v>0</v>
      </c>
      <c r="K44" s="62">
        <f t="shared" si="3"/>
        <v>0.74243092384614662</v>
      </c>
      <c r="L44" s="63">
        <f t="shared" si="4"/>
        <v>0.74243092384614662</v>
      </c>
      <c r="N44" s="39">
        <f t="shared" si="1"/>
        <v>742.43092384614658</v>
      </c>
      <c r="Q44" s="10" t="s">
        <v>17</v>
      </c>
      <c r="R44" s="41">
        <f>IF('記載例(水力)'!$E$13=B$2,B30*'記載例(水力)'!$K$23/1000,0)</f>
        <v>0</v>
      </c>
      <c r="S44" s="41">
        <f>IF('記載例(水力)'!$E$13=C$2,C30*'記載例(水力)'!$K$23/1000,0)</f>
        <v>0.59394473907691725</v>
      </c>
      <c r="T44" s="41">
        <f>IF('記載例(水力)'!$E$13=D$2,D30*'記載例(水力)'!$K$23/1000,0)</f>
        <v>0</v>
      </c>
      <c r="U44" s="41">
        <f>IF('記載例(水力)'!$E$13=E$2,E30*'記載例(水力)'!$K$23/1000,0)</f>
        <v>0</v>
      </c>
      <c r="V44" s="41">
        <f>IF('記載例(水力)'!$E$13=F$2,F30*'記載例(水力)'!$K$23/1000,0)</f>
        <v>0</v>
      </c>
      <c r="W44" s="41">
        <f>IF('記載例(水力)'!$E$13=G$2,G30*'記載例(水力)'!$K$23/1000,0)</f>
        <v>0</v>
      </c>
      <c r="X44" s="41">
        <f>IF('記載例(水力)'!$E$13=H$2,H30*'記載例(水力)'!$K$23/1000,0)</f>
        <v>0</v>
      </c>
      <c r="Y44" s="41">
        <f>IF('記載例(水力)'!$E$13=I$2,I30*'記載例(水力)'!$K$23/1000,0)</f>
        <v>0</v>
      </c>
      <c r="Z44" s="42">
        <f>IF('記載例(水力)'!$E$13=J$2,J30*'記載例(水力)'!$K$23/1000,0)</f>
        <v>0</v>
      </c>
      <c r="AA44" s="43">
        <f t="shared" si="5"/>
        <v>0.59394473907691725</v>
      </c>
      <c r="AB44" s="44">
        <f t="shared" si="6"/>
        <v>0.59394473907691725</v>
      </c>
      <c r="AD44" s="39">
        <f t="shared" si="2"/>
        <v>593.94473907691724</v>
      </c>
    </row>
    <row r="45" spans="1:30" x14ac:dyDescent="0.3">
      <c r="A45" s="10" t="s">
        <v>18</v>
      </c>
      <c r="B45" s="60">
        <f>IF('記載例(水力)'!$E$13=B$2,B31*'記載例(水力)'!$E$15/1000,0)</f>
        <v>0</v>
      </c>
      <c r="C45" s="60">
        <f>IF('記載例(水力)'!$E$13=C$2,C31*'記載例(水力)'!$E$15/1000,0)</f>
        <v>1.037421269705078</v>
      </c>
      <c r="D45" s="60">
        <f>IF('記載例(水力)'!$E$13=D$2,D31*'記載例(水力)'!$E$15/1000,0)</f>
        <v>0</v>
      </c>
      <c r="E45" s="60">
        <f>IF('記載例(水力)'!$E$13=E$2,E31*'記載例(水力)'!$E$15/1000,0)</f>
        <v>0</v>
      </c>
      <c r="F45" s="60">
        <f>IF('記載例(水力)'!$E$13=F$2,F31*'記載例(水力)'!$E$15/1000,0)</f>
        <v>0</v>
      </c>
      <c r="G45" s="60">
        <f>IF('記載例(水力)'!$E$13=G$2,G31*'記載例(水力)'!$E$15/1000,0)</f>
        <v>0</v>
      </c>
      <c r="H45" s="60">
        <f>IF('記載例(水力)'!$E$13=H$2,H31*'記載例(水力)'!$E$15/1000,0)</f>
        <v>0</v>
      </c>
      <c r="I45" s="60">
        <f>IF('記載例(水力)'!$E$13=I$2,I31*'記載例(水力)'!$E$15/1000,0)</f>
        <v>0</v>
      </c>
      <c r="J45" s="61">
        <f>IF('記載例(水力)'!$E$13=J$2,J31*'記載例(水力)'!$E$15/1000,0)</f>
        <v>0</v>
      </c>
      <c r="K45" s="62">
        <f t="shared" si="3"/>
        <v>1.037421269705078</v>
      </c>
      <c r="L45" s="63">
        <f t="shared" si="4"/>
        <v>0.74243092384614662</v>
      </c>
      <c r="N45" s="39">
        <f t="shared" si="1"/>
        <v>1037.421269705078</v>
      </c>
      <c r="Q45" s="10" t="s">
        <v>18</v>
      </c>
      <c r="R45" s="41">
        <f>IF('記載例(水力)'!$E$13=B$2,B31*'記載例(水力)'!$L$23/1000,0)</f>
        <v>0</v>
      </c>
      <c r="S45" s="41">
        <f>IF('記載例(水力)'!$E$13=C$2,C31*'記載例(水力)'!$L$23/1000,0)</f>
        <v>0.8714338665522654</v>
      </c>
      <c r="T45" s="41">
        <f>IF('記載例(水力)'!$E$13=D$2,D31*'記載例(水力)'!$L$23/1000,0)</f>
        <v>0</v>
      </c>
      <c r="U45" s="41">
        <f>IF('記載例(水力)'!$E$13=E$2,E31*'記載例(水力)'!$L$23/1000,0)</f>
        <v>0</v>
      </c>
      <c r="V45" s="41">
        <f>IF('記載例(水力)'!$E$13=F$2,F31*'記載例(水力)'!$L$23/1000,0)</f>
        <v>0</v>
      </c>
      <c r="W45" s="41">
        <f>IF('記載例(水力)'!$E$13=G$2,G31*'記載例(水力)'!$L$23/1000,0)</f>
        <v>0</v>
      </c>
      <c r="X45" s="41">
        <f>IF('記載例(水力)'!$E$13=H$2,H31*'記載例(水力)'!$L$23/1000,0)</f>
        <v>0</v>
      </c>
      <c r="Y45" s="41">
        <f>IF('記載例(水力)'!$E$13=I$2,I31*'記載例(水力)'!$L$23/1000,0)</f>
        <v>0</v>
      </c>
      <c r="Z45" s="42">
        <f>IF('記載例(水力)'!$E$13=J$2,J31*'記載例(水力)'!$L$23/1000,0)</f>
        <v>0</v>
      </c>
      <c r="AA45" s="43">
        <f t="shared" si="5"/>
        <v>0.8714338665522654</v>
      </c>
      <c r="AB45" s="44">
        <f t="shared" si="6"/>
        <v>0.59394473907691725</v>
      </c>
      <c r="AD45" s="39">
        <f t="shared" si="2"/>
        <v>871.43386655226539</v>
      </c>
    </row>
    <row r="46" spans="1:30" x14ac:dyDescent="0.3">
      <c r="A46" s="10" t="s">
        <v>19</v>
      </c>
      <c r="B46" s="60">
        <f>IF('記載例(水力)'!$E$13=B$2,B32*'記載例(水力)'!$E$15/1000,0)</f>
        <v>0</v>
      </c>
      <c r="C46" s="60">
        <f>IF('記載例(水力)'!$E$13=C$2,C32*'記載例(水力)'!$E$15/1000,0)</f>
        <v>1.2120036528575153</v>
      </c>
      <c r="D46" s="60">
        <f>IF('記載例(水力)'!$E$13=D$2,D32*'記載例(水力)'!$E$15/1000,0)</f>
        <v>0</v>
      </c>
      <c r="E46" s="60">
        <f>IF('記載例(水力)'!$E$13=E$2,E32*'記載例(水力)'!$E$15/1000,0)</f>
        <v>0</v>
      </c>
      <c r="F46" s="60">
        <f>IF('記載例(水力)'!$E$13=F$2,F32*'記載例(水力)'!$E$15/1000,0)</f>
        <v>0</v>
      </c>
      <c r="G46" s="60">
        <f>IF('記載例(水力)'!$E$13=G$2,G32*'記載例(水力)'!$E$15/1000,0)</f>
        <v>0</v>
      </c>
      <c r="H46" s="60">
        <f>IF('記載例(水力)'!$E$13=H$2,H32*'記載例(水力)'!$E$15/1000,0)</f>
        <v>0</v>
      </c>
      <c r="I46" s="60">
        <f>IF('記載例(水力)'!$E$13=I$2,I32*'記載例(水力)'!$E$15/1000,0)</f>
        <v>0</v>
      </c>
      <c r="J46" s="61">
        <f>IF('記載例(水力)'!$E$13=J$2,J32*'記載例(水力)'!$E$15/1000,0)</f>
        <v>0</v>
      </c>
      <c r="K46" s="62">
        <f t="shared" si="3"/>
        <v>1.2120036528575153</v>
      </c>
      <c r="L46" s="63">
        <f t="shared" si="4"/>
        <v>0.74243092384614662</v>
      </c>
      <c r="N46" s="39">
        <f t="shared" si="1"/>
        <v>1212.0036528575154</v>
      </c>
      <c r="Q46" s="10" t="s">
        <v>19</v>
      </c>
      <c r="R46" s="41">
        <f>IF('記載例(水力)'!$E$13=B$2,B32*'記載例(水力)'!$M$23/1000,0)</f>
        <v>0</v>
      </c>
      <c r="S46" s="41">
        <f>IF('記載例(水力)'!$E$13=C$2,C32*'記載例(水力)'!$M$23/1000,0)</f>
        <v>1.1635235067432148</v>
      </c>
      <c r="T46" s="41">
        <f>IF('記載例(水力)'!$E$13=D$2,D32*'記載例(水力)'!$M$23/1000,0)</f>
        <v>0</v>
      </c>
      <c r="U46" s="41">
        <f>IF('記載例(水力)'!$E$13=E$2,E32*'記載例(水力)'!$M$23/1000,0)</f>
        <v>0</v>
      </c>
      <c r="V46" s="41">
        <f>IF('記載例(水力)'!$E$13=F$2,F32*'記載例(水力)'!$M$23/1000,0)</f>
        <v>0</v>
      </c>
      <c r="W46" s="41">
        <f>IF('記載例(水力)'!$E$13=G$2,G32*'記載例(水力)'!$M$23/1000,0)</f>
        <v>0</v>
      </c>
      <c r="X46" s="41">
        <f>IF('記載例(水力)'!$E$13=H$2,H32*'記載例(水力)'!$M$23/1000,0)</f>
        <v>0</v>
      </c>
      <c r="Y46" s="41">
        <f>IF('記載例(水力)'!$E$13=I$2,I32*'記載例(水力)'!$M$23/1000,0)</f>
        <v>0</v>
      </c>
      <c r="Z46" s="42">
        <f>IF('記載例(水力)'!$E$13=J$2,J32*'記載例(水力)'!$M$23/1000,0)</f>
        <v>0</v>
      </c>
      <c r="AA46" s="43">
        <f t="shared" si="5"/>
        <v>1.1635235067432148</v>
      </c>
      <c r="AB46" s="44">
        <f t="shared" si="6"/>
        <v>0.59394473907691725</v>
      </c>
      <c r="AD46" s="39">
        <f t="shared" si="2"/>
        <v>1163.5235067432147</v>
      </c>
    </row>
    <row r="47" spans="1:30" x14ac:dyDescent="0.3">
      <c r="A47" s="10" t="s">
        <v>20</v>
      </c>
      <c r="B47" s="60">
        <f>IF('記載例(水力)'!$E$13=B$2,B33*'記載例(水力)'!$E$15/1000,0)</f>
        <v>0</v>
      </c>
      <c r="C47" s="60">
        <f>IF('記載例(水力)'!$E$13=C$2,C33*'記載例(水力)'!$E$15/1000,0)</f>
        <v>0.96299589063404445</v>
      </c>
      <c r="D47" s="60">
        <f>IF('記載例(水力)'!$E$13=D$2,D33*'記載例(水力)'!$E$15/1000,0)</f>
        <v>0</v>
      </c>
      <c r="E47" s="60">
        <f>IF('記載例(水力)'!$E$13=E$2,E33*'記載例(水力)'!$E$15/1000,0)</f>
        <v>0</v>
      </c>
      <c r="F47" s="60">
        <f>IF('記載例(水力)'!$E$13=F$2,F33*'記載例(水力)'!$E$15/1000,0)</f>
        <v>0</v>
      </c>
      <c r="G47" s="60">
        <f>IF('記載例(水力)'!$E$13=G$2,G33*'記載例(水力)'!$E$15/1000,0)</f>
        <v>0</v>
      </c>
      <c r="H47" s="60">
        <f>IF('記載例(水力)'!$E$13=H$2,H33*'記載例(水力)'!$E$15/1000,0)</f>
        <v>0</v>
      </c>
      <c r="I47" s="60">
        <f>IF('記載例(水力)'!$E$13=I$2,I33*'記載例(水力)'!$E$15/1000,0)</f>
        <v>0</v>
      </c>
      <c r="J47" s="61">
        <f>IF('記載例(水力)'!$E$13=J$2,J33*'記載例(水力)'!$E$15/1000,0)</f>
        <v>0</v>
      </c>
      <c r="K47" s="62">
        <f t="shared" si="3"/>
        <v>0.96299589063404445</v>
      </c>
      <c r="L47" s="63">
        <f t="shared" si="4"/>
        <v>0.74243092384614662</v>
      </c>
      <c r="N47" s="39">
        <f t="shared" si="1"/>
        <v>962.99589063404449</v>
      </c>
      <c r="Q47" s="10" t="s">
        <v>20</v>
      </c>
      <c r="R47" s="41">
        <f>IF('記載例(水力)'!$E$13=B$2,B33*'記載例(水力)'!$N$23/1000,0)</f>
        <v>0</v>
      </c>
      <c r="S47" s="41">
        <f>IF('記載例(水力)'!$E$13=C$2,C33*'記載例(水力)'!$N$23/1000,0)</f>
        <v>0.77039671250723563</v>
      </c>
      <c r="T47" s="41">
        <f>IF('記載例(水力)'!$E$13=D$2,D33*'記載例(水力)'!$N$23/1000,0)</f>
        <v>0</v>
      </c>
      <c r="U47" s="41">
        <f>IF('記載例(水力)'!$E$13=E$2,E33*'記載例(水力)'!$N$23/1000,0)</f>
        <v>0</v>
      </c>
      <c r="V47" s="41">
        <f>IF('記載例(水力)'!$E$13=F$2,F33*'記載例(水力)'!$N$23/1000,0)</f>
        <v>0</v>
      </c>
      <c r="W47" s="41">
        <f>IF('記載例(水力)'!$E$13=G$2,G33*'記載例(水力)'!$N$23/1000,0)</f>
        <v>0</v>
      </c>
      <c r="X47" s="41">
        <f>IF('記載例(水力)'!$E$13=H$2,H33*'記載例(水力)'!$N$23/1000,0)</f>
        <v>0</v>
      </c>
      <c r="Y47" s="41">
        <f>IF('記載例(水力)'!$E$13=I$2,I33*'記載例(水力)'!$N$23/1000,0)</f>
        <v>0</v>
      </c>
      <c r="Z47" s="42">
        <f>IF('記載例(水力)'!$E$13=J$2,J33*'記載例(水力)'!$N$23/1000,0)</f>
        <v>0</v>
      </c>
      <c r="AA47" s="43">
        <f t="shared" si="5"/>
        <v>0.77039671250723563</v>
      </c>
      <c r="AB47" s="44">
        <f t="shared" si="6"/>
        <v>0.59394473907691725</v>
      </c>
      <c r="AD47" s="39">
        <f t="shared" si="2"/>
        <v>770.39671250723563</v>
      </c>
    </row>
    <row r="48" spans="1:30" x14ac:dyDescent="0.3">
      <c r="A48" s="10" t="s">
        <v>21</v>
      </c>
      <c r="B48" s="60">
        <f>IF('記載例(水力)'!$E$13=B$2,B34*'記載例(水力)'!$E$15/1000,0)</f>
        <v>0</v>
      </c>
      <c r="C48" s="60">
        <f>IF('記載例(水力)'!$E$13=C$2,C34*'記載例(水力)'!$E$15/1000,0)</f>
        <v>0.98439364563678766</v>
      </c>
      <c r="D48" s="60">
        <f>IF('記載例(水力)'!$E$13=D$2,D34*'記載例(水力)'!$E$15/1000,0)</f>
        <v>0</v>
      </c>
      <c r="E48" s="60">
        <f>IF('記載例(水力)'!$E$13=E$2,E34*'記載例(水力)'!$E$15/1000,0)</f>
        <v>0</v>
      </c>
      <c r="F48" s="60">
        <f>IF('記載例(水力)'!$E$13=F$2,F34*'記載例(水力)'!$E$15/1000,0)</f>
        <v>0</v>
      </c>
      <c r="G48" s="60">
        <f>IF('記載例(水力)'!$E$13=G$2,G34*'記載例(水力)'!$E$15/1000,0)</f>
        <v>0</v>
      </c>
      <c r="H48" s="60">
        <f>IF('記載例(水力)'!$E$13=H$2,H34*'記載例(水力)'!$E$15/1000,0)</f>
        <v>0</v>
      </c>
      <c r="I48" s="60">
        <f>IF('記載例(水力)'!$E$13=I$2,I34*'記載例(水力)'!$E$15/1000,0)</f>
        <v>0</v>
      </c>
      <c r="J48" s="61">
        <f>IF('記載例(水力)'!$E$13=J$2,J34*'記載例(水力)'!$E$15/1000,0)</f>
        <v>0</v>
      </c>
      <c r="K48" s="62">
        <f t="shared" si="3"/>
        <v>0.98439364563678766</v>
      </c>
      <c r="L48" s="63">
        <f t="shared" si="4"/>
        <v>0.74243092384614662</v>
      </c>
      <c r="N48" s="39">
        <f t="shared" si="1"/>
        <v>984.39364563678771</v>
      </c>
      <c r="Q48" s="10" t="s">
        <v>21</v>
      </c>
      <c r="R48" s="41">
        <f>IF('記載例(水力)'!$E$13=B$2,B34*'記載例(水力)'!$O$23/1000,0)</f>
        <v>0</v>
      </c>
      <c r="S48" s="41">
        <f>IF('記載例(水力)'!$E$13=C$2,C34*'記載例(水力)'!$O$23/1000,0)</f>
        <v>0.74813917068395874</v>
      </c>
      <c r="T48" s="41">
        <f>IF('記載例(水力)'!$E$13=D$2,D34*'記載例(水力)'!$O$23/1000,0)</f>
        <v>0</v>
      </c>
      <c r="U48" s="41">
        <f>IF('記載例(水力)'!$E$13=E$2,E34*'記載例(水力)'!$O$23/1000,0)</f>
        <v>0</v>
      </c>
      <c r="V48" s="41">
        <f>IF('記載例(水力)'!$E$13=F$2,F34*'記載例(水力)'!$O$23/1000,0)</f>
        <v>0</v>
      </c>
      <c r="W48" s="41">
        <f>IF('記載例(水力)'!$E$13=G$2,G34*'記載例(水力)'!$O$23/1000,0)</f>
        <v>0</v>
      </c>
      <c r="X48" s="41">
        <f>IF('記載例(水力)'!$E$13=H$2,H34*'記載例(水力)'!$O$23/1000,0)</f>
        <v>0</v>
      </c>
      <c r="Y48" s="41">
        <f>IF('記載例(水力)'!$E$13=I$2,I34*'記載例(水力)'!$O$23/1000,0)</f>
        <v>0</v>
      </c>
      <c r="Z48" s="42">
        <f>IF('記載例(水力)'!$E$13=J$2,J34*'記載例(水力)'!$O$23/1000,0)</f>
        <v>0</v>
      </c>
      <c r="AA48" s="43">
        <f t="shared" si="5"/>
        <v>0.74813917068395874</v>
      </c>
      <c r="AB48" s="44">
        <f t="shared" si="6"/>
        <v>0.59394473907691725</v>
      </c>
      <c r="AD48" s="39">
        <f t="shared" si="2"/>
        <v>748.1391706839587</v>
      </c>
    </row>
    <row r="49" spans="1:30" x14ac:dyDescent="0.3">
      <c r="A49" s="10" t="s">
        <v>22</v>
      </c>
      <c r="B49" s="60">
        <f>IF('記載例(水力)'!$E$13=B$2,B35*'記載例(水力)'!$E$15/1000,0)</f>
        <v>0</v>
      </c>
      <c r="C49" s="60">
        <f>IF('記載例(水力)'!$E$13=C$2,C35*'記載例(水力)'!$E$15/1000,0)</f>
        <v>1.324110987452829</v>
      </c>
      <c r="D49" s="60">
        <f>IF('記載例(水力)'!$E$13=D$2,D35*'記載例(水力)'!$E$15/1000,0)</f>
        <v>0</v>
      </c>
      <c r="E49" s="60">
        <f>IF('記載例(水力)'!$E$13=E$2,E35*'記載例(水力)'!$E$15/1000,0)</f>
        <v>0</v>
      </c>
      <c r="F49" s="60">
        <f>IF('記載例(水力)'!$E$13=F$2,F35*'記載例(水力)'!$E$15/1000,0)</f>
        <v>0</v>
      </c>
      <c r="G49" s="60">
        <f>IF('記載例(水力)'!$E$13=G$2,G35*'記載例(水力)'!$E$15/1000,0)</f>
        <v>0</v>
      </c>
      <c r="H49" s="60">
        <f>IF('記載例(水力)'!$E$13=H$2,H35*'記載例(水力)'!$E$15/1000,0)</f>
        <v>0</v>
      </c>
      <c r="I49" s="60">
        <f>IF('記載例(水力)'!$E$13=I$2,I35*'記載例(水力)'!$E$15/1000,0)</f>
        <v>0</v>
      </c>
      <c r="J49" s="61">
        <f>IF('記載例(水力)'!$E$13=J$2,J35*'記載例(水力)'!$E$15/1000,0)</f>
        <v>0</v>
      </c>
      <c r="K49" s="62">
        <f t="shared" si="3"/>
        <v>1.324110987452829</v>
      </c>
      <c r="L49" s="63">
        <f t="shared" si="4"/>
        <v>0.74243092384614662</v>
      </c>
      <c r="N49" s="39">
        <f t="shared" si="1"/>
        <v>1324.110987452829</v>
      </c>
      <c r="Q49" s="10" t="s">
        <v>22</v>
      </c>
      <c r="R49" s="41">
        <f>IF('記載例(水力)'!$E$13=B$2,B35*'記載例(水力)'!$P$23/1000,0)</f>
        <v>0</v>
      </c>
      <c r="S49" s="41">
        <f>IF('記載例(水力)'!$E$13=C$2,C35*'記載例(水力)'!$P$23/1000,0)</f>
        <v>0.95335991096603689</v>
      </c>
      <c r="T49" s="41">
        <f>IF('記載例(水力)'!$E$13=D$2,D35*'記載例(水力)'!$P$23/1000,0)</f>
        <v>0</v>
      </c>
      <c r="U49" s="41">
        <f>IF('記載例(水力)'!$E$13=E$2,E35*'記載例(水力)'!$P$23/1000,0)</f>
        <v>0</v>
      </c>
      <c r="V49" s="41">
        <f>IF('記載例(水力)'!$E$13=F$2,F35*'記載例(水力)'!$P$23/1000,0)</f>
        <v>0</v>
      </c>
      <c r="W49" s="41">
        <f>IF('記載例(水力)'!$E$13=G$2,G35*'記載例(水力)'!$P$23/1000,0)</f>
        <v>0</v>
      </c>
      <c r="X49" s="41">
        <f>IF('記載例(水力)'!$E$13=H$2,H35*'記載例(水力)'!$P$23/1000,0)</f>
        <v>0</v>
      </c>
      <c r="Y49" s="41">
        <f>IF('記載例(水力)'!$E$13=I$2,I35*'記載例(水力)'!$P$23/1000,0)</f>
        <v>0</v>
      </c>
      <c r="Z49" s="42">
        <f>IF('記載例(水力)'!$E$13=J$2,J35*'記載例(水力)'!$P$23/1000,0)</f>
        <v>0</v>
      </c>
      <c r="AA49" s="43">
        <f>SUM(R49:Z49)</f>
        <v>0.95335991096603689</v>
      </c>
      <c r="AB49" s="44">
        <f t="shared" si="6"/>
        <v>0.59394473907691725</v>
      </c>
      <c r="AD49" s="39">
        <f t="shared" si="2"/>
        <v>953.35991096603686</v>
      </c>
    </row>
    <row r="50" spans="1:30" x14ac:dyDescent="0.3">
      <c r="B50" s="10"/>
      <c r="C50" s="10"/>
      <c r="D50" s="10"/>
      <c r="E50" s="10"/>
      <c r="F50" s="10"/>
      <c r="G50" s="10"/>
      <c r="H50" s="10"/>
      <c r="I50" s="10"/>
      <c r="J50" s="10"/>
      <c r="R50" s="10"/>
      <c r="S50" s="10"/>
      <c r="T50" s="10"/>
      <c r="U50" s="10"/>
      <c r="V50" s="10"/>
      <c r="W50" s="10"/>
      <c r="X50" s="10"/>
      <c r="Y50" s="10"/>
      <c r="Z50" s="10"/>
    </row>
    <row r="51" spans="1:30" x14ac:dyDescent="0.3">
      <c r="A51" s="1" t="s">
        <v>54</v>
      </c>
      <c r="K51" s="2"/>
      <c r="Q51" s="1" t="s">
        <v>54</v>
      </c>
      <c r="AA51" s="2"/>
    </row>
    <row r="52" spans="1:30" x14ac:dyDescent="0.3">
      <c r="A52" s="10" t="s">
        <v>11</v>
      </c>
      <c r="B52" s="13">
        <f t="shared" ref="B52:J63" si="7">B4*(1+B$19+B$21)</f>
        <v>4720.7847131329991</v>
      </c>
      <c r="C52" s="13">
        <f t="shared" si="7"/>
        <v>11752.545475843615</v>
      </c>
      <c r="D52" s="13">
        <f t="shared" si="7"/>
        <v>40486.953030380457</v>
      </c>
      <c r="E52" s="13">
        <f t="shared" si="7"/>
        <v>18619.598773746435</v>
      </c>
      <c r="F52" s="13">
        <f t="shared" si="7"/>
        <v>4749.5196097428807</v>
      </c>
      <c r="G52" s="13">
        <f t="shared" si="7"/>
        <v>18241.898327586205</v>
      </c>
      <c r="H52" s="13">
        <f t="shared" si="7"/>
        <v>7561.6946184814369</v>
      </c>
      <c r="I52" s="13">
        <f t="shared" si="7"/>
        <v>3770.2959349593493</v>
      </c>
      <c r="J52" s="13">
        <f t="shared" si="7"/>
        <v>12505.627079770011</v>
      </c>
      <c r="K52" s="16"/>
      <c r="L52" s="16"/>
      <c r="Q52" s="10" t="s">
        <v>11</v>
      </c>
      <c r="R52" s="13">
        <f>B52</f>
        <v>4720.7847131329991</v>
      </c>
      <c r="S52" s="13">
        <f t="shared" ref="S52:Z63" si="8">C52</f>
        <v>11752.545475843615</v>
      </c>
      <c r="T52" s="13">
        <f t="shared" si="8"/>
        <v>40486.953030380457</v>
      </c>
      <c r="U52" s="13">
        <f t="shared" si="8"/>
        <v>18619.598773746435</v>
      </c>
      <c r="V52" s="13">
        <f t="shared" si="8"/>
        <v>4749.5196097428807</v>
      </c>
      <c r="W52" s="13">
        <f t="shared" si="8"/>
        <v>18241.898327586205</v>
      </c>
      <c r="X52" s="13">
        <f t="shared" si="8"/>
        <v>7561.6946184814369</v>
      </c>
      <c r="Y52" s="13">
        <f t="shared" si="8"/>
        <v>3770.2959349593493</v>
      </c>
      <c r="Z52" s="13">
        <f t="shared" si="8"/>
        <v>12505.627079770011</v>
      </c>
      <c r="AA52" s="16"/>
      <c r="AB52" s="16"/>
    </row>
    <row r="53" spans="1:30" x14ac:dyDescent="0.3">
      <c r="A53" s="10" t="s">
        <v>12</v>
      </c>
      <c r="B53" s="13">
        <f t="shared" si="7"/>
        <v>4275.5934360098354</v>
      </c>
      <c r="C53" s="13">
        <f t="shared" si="7"/>
        <v>10951.464089192807</v>
      </c>
      <c r="D53" s="13">
        <f t="shared" si="7"/>
        <v>38919.126935101056</v>
      </c>
      <c r="E53" s="13">
        <f t="shared" si="7"/>
        <v>19016.626850387282</v>
      </c>
      <c r="F53" s="13">
        <f t="shared" si="7"/>
        <v>4338.3748594227518</v>
      </c>
      <c r="G53" s="13">
        <f t="shared" si="7"/>
        <v>18480.744786867202</v>
      </c>
      <c r="H53" s="13">
        <f t="shared" si="7"/>
        <v>7472.3282155134548</v>
      </c>
      <c r="I53" s="13">
        <f t="shared" si="7"/>
        <v>3748.3756097560972</v>
      </c>
      <c r="J53" s="13">
        <f t="shared" si="7"/>
        <v>12699.729029243092</v>
      </c>
      <c r="K53" s="16"/>
      <c r="L53" s="16"/>
      <c r="Q53" s="10" t="s">
        <v>12</v>
      </c>
      <c r="R53" s="13">
        <f t="shared" ref="R53:R63" si="9">B53</f>
        <v>4275.5934360098354</v>
      </c>
      <c r="S53" s="13">
        <f t="shared" si="8"/>
        <v>10951.464089192807</v>
      </c>
      <c r="T53" s="13">
        <f t="shared" si="8"/>
        <v>38919.126935101056</v>
      </c>
      <c r="U53" s="13">
        <f t="shared" si="8"/>
        <v>19016.626850387282</v>
      </c>
      <c r="V53" s="13">
        <f t="shared" si="8"/>
        <v>4338.3748594227518</v>
      </c>
      <c r="W53" s="13">
        <f t="shared" si="8"/>
        <v>18480.744786867202</v>
      </c>
      <c r="X53" s="13">
        <f t="shared" si="8"/>
        <v>7472.3282155134548</v>
      </c>
      <c r="Y53" s="13">
        <f t="shared" si="8"/>
        <v>3748.3756097560972</v>
      </c>
      <c r="Z53" s="13">
        <f t="shared" si="8"/>
        <v>12699.729029243092</v>
      </c>
      <c r="AA53" s="16"/>
      <c r="AB53" s="16"/>
    </row>
    <row r="54" spans="1:30" x14ac:dyDescent="0.3">
      <c r="A54" s="10" t="s">
        <v>13</v>
      </c>
      <c r="B54" s="13">
        <f t="shared" si="7"/>
        <v>4262.7155050414185</v>
      </c>
      <c r="C54" s="13">
        <f t="shared" si="7"/>
        <v>11786.063525494279</v>
      </c>
      <c r="D54" s="13">
        <f t="shared" si="7"/>
        <v>43221.022811310155</v>
      </c>
      <c r="E54" s="13">
        <f t="shared" si="7"/>
        <v>20533.477707297188</v>
      </c>
      <c r="F54" s="13">
        <f t="shared" si="7"/>
        <v>4872.2493859578444</v>
      </c>
      <c r="G54" s="13">
        <f t="shared" si="7"/>
        <v>20948.824866104183</v>
      </c>
      <c r="H54" s="13">
        <f t="shared" si="7"/>
        <v>8201.5459050379213</v>
      </c>
      <c r="I54" s="13">
        <f t="shared" si="7"/>
        <v>4274.4634146341468</v>
      </c>
      <c r="J54" s="13">
        <f t="shared" si="7"/>
        <v>14442.174584909721</v>
      </c>
      <c r="K54" s="16"/>
      <c r="L54" s="16"/>
      <c r="Q54" s="10" t="s">
        <v>13</v>
      </c>
      <c r="R54" s="13">
        <f t="shared" si="9"/>
        <v>4262.7155050414185</v>
      </c>
      <c r="S54" s="13">
        <f t="shared" si="8"/>
        <v>11786.063525494279</v>
      </c>
      <c r="T54" s="13">
        <f t="shared" si="8"/>
        <v>43221.022811310155</v>
      </c>
      <c r="U54" s="13">
        <f t="shared" si="8"/>
        <v>20533.477707297188</v>
      </c>
      <c r="V54" s="13">
        <f t="shared" si="8"/>
        <v>4872.2493859578444</v>
      </c>
      <c r="W54" s="13">
        <f t="shared" si="8"/>
        <v>20948.824866104183</v>
      </c>
      <c r="X54" s="13">
        <f t="shared" si="8"/>
        <v>8201.5459050379213</v>
      </c>
      <c r="Y54" s="13">
        <f t="shared" si="8"/>
        <v>4274.4634146341468</v>
      </c>
      <c r="Z54" s="13">
        <f t="shared" si="8"/>
        <v>14442.174584909721</v>
      </c>
      <c r="AA54" s="16"/>
      <c r="AB54" s="16"/>
    </row>
    <row r="55" spans="1:30" x14ac:dyDescent="0.3">
      <c r="A55" s="10" t="s">
        <v>14</v>
      </c>
      <c r="B55" s="13">
        <f t="shared" si="7"/>
        <v>4841.6341000000002</v>
      </c>
      <c r="C55" s="13">
        <f t="shared" si="7"/>
        <v>13973.35064720497</v>
      </c>
      <c r="D55" s="13">
        <f t="shared" si="7"/>
        <v>56496.15352835221</v>
      </c>
      <c r="E55" s="13">
        <f t="shared" si="7"/>
        <v>24972.047999999999</v>
      </c>
      <c r="F55" s="13">
        <f t="shared" si="7"/>
        <v>6038.1822599999996</v>
      </c>
      <c r="G55" s="13">
        <f t="shared" si="7"/>
        <v>27128.976999999999</v>
      </c>
      <c r="H55" s="13">
        <f t="shared" si="7"/>
        <v>10434.08482</v>
      </c>
      <c r="I55" s="13">
        <f t="shared" si="7"/>
        <v>5392.4</v>
      </c>
      <c r="J55" s="13">
        <f t="shared" si="7"/>
        <v>18497.331620489924</v>
      </c>
      <c r="K55" s="16"/>
      <c r="L55" s="16"/>
      <c r="Q55" s="10" t="s">
        <v>14</v>
      </c>
      <c r="R55" s="13">
        <f t="shared" si="9"/>
        <v>4841.6341000000002</v>
      </c>
      <c r="S55" s="13">
        <f t="shared" si="8"/>
        <v>13973.35064720497</v>
      </c>
      <c r="T55" s="13">
        <f t="shared" si="8"/>
        <v>56496.15352835221</v>
      </c>
      <c r="U55" s="13">
        <f t="shared" si="8"/>
        <v>24972.047999999999</v>
      </c>
      <c r="V55" s="13">
        <f t="shared" si="8"/>
        <v>6038.1822599999996</v>
      </c>
      <c r="W55" s="13">
        <f t="shared" si="8"/>
        <v>27128.976999999999</v>
      </c>
      <c r="X55" s="13">
        <f t="shared" si="8"/>
        <v>10434.08482</v>
      </c>
      <c r="Y55" s="13">
        <f t="shared" si="8"/>
        <v>5392.4</v>
      </c>
      <c r="Z55" s="13">
        <f t="shared" si="8"/>
        <v>18497.331620489924</v>
      </c>
      <c r="AA55" s="16"/>
      <c r="AB55" s="16"/>
    </row>
    <row r="56" spans="1:30" x14ac:dyDescent="0.3">
      <c r="A56" s="10" t="s">
        <v>15</v>
      </c>
      <c r="B56" s="13">
        <f t="shared" si="7"/>
        <v>4973.5148800000006</v>
      </c>
      <c r="C56" s="13">
        <f t="shared" si="7"/>
        <v>14282.736000000001</v>
      </c>
      <c r="D56" s="13">
        <f t="shared" si="7"/>
        <v>56490.850010000002</v>
      </c>
      <c r="E56" s="13">
        <f t="shared" si="7"/>
        <v>24972.047999999999</v>
      </c>
      <c r="F56" s="13">
        <f t="shared" si="7"/>
        <v>6038.1822599999996</v>
      </c>
      <c r="G56" s="13">
        <f t="shared" si="7"/>
        <v>27128.976999999999</v>
      </c>
      <c r="H56" s="13">
        <f t="shared" si="7"/>
        <v>10434.08482</v>
      </c>
      <c r="I56" s="13">
        <f t="shared" si="7"/>
        <v>5392.4</v>
      </c>
      <c r="J56" s="13">
        <f t="shared" si="7"/>
        <v>18495.161956</v>
      </c>
      <c r="K56" s="16"/>
      <c r="L56" s="16"/>
      <c r="Q56" s="10" t="s">
        <v>15</v>
      </c>
      <c r="R56" s="13">
        <f t="shared" si="9"/>
        <v>4973.5148800000006</v>
      </c>
      <c r="S56" s="13">
        <f t="shared" si="8"/>
        <v>14282.736000000001</v>
      </c>
      <c r="T56" s="13">
        <f t="shared" si="8"/>
        <v>56490.850010000002</v>
      </c>
      <c r="U56" s="13">
        <f t="shared" si="8"/>
        <v>24972.047999999999</v>
      </c>
      <c r="V56" s="13">
        <f t="shared" si="8"/>
        <v>6038.1822599999996</v>
      </c>
      <c r="W56" s="13">
        <f>G56</f>
        <v>27128.976999999999</v>
      </c>
      <c r="X56" s="13">
        <f t="shared" si="8"/>
        <v>10434.08482</v>
      </c>
      <c r="Y56" s="13">
        <f t="shared" si="8"/>
        <v>5392.4</v>
      </c>
      <c r="Z56" s="13">
        <f t="shared" si="8"/>
        <v>18495.161956</v>
      </c>
      <c r="AA56" s="16"/>
      <c r="AB56" s="16"/>
    </row>
    <row r="57" spans="1:30" x14ac:dyDescent="0.3">
      <c r="A57" s="10" t="s">
        <v>16</v>
      </c>
      <c r="B57" s="13">
        <f t="shared" si="7"/>
        <v>4649.5782099999997</v>
      </c>
      <c r="C57" s="13">
        <f t="shared" si="7"/>
        <v>12857.789124223604</v>
      </c>
      <c r="D57" s="13">
        <f t="shared" si="7"/>
        <v>47868.920224817244</v>
      </c>
      <c r="E57" s="13">
        <f t="shared" si="7"/>
        <v>23577.359628210354</v>
      </c>
      <c r="F57" s="13">
        <f t="shared" si="7"/>
        <v>5350.8955131962039</v>
      </c>
      <c r="G57" s="13">
        <f t="shared" si="7"/>
        <v>22730.221374908288</v>
      </c>
      <c r="H57" s="13">
        <f t="shared" si="7"/>
        <v>9323.6920647549505</v>
      </c>
      <c r="I57" s="13">
        <f t="shared" si="7"/>
        <v>4734.7902439024392</v>
      </c>
      <c r="J57" s="13">
        <f t="shared" si="7"/>
        <v>15944.033988223518</v>
      </c>
      <c r="K57" s="16"/>
      <c r="L57" s="16"/>
      <c r="Q57" s="10" t="s">
        <v>16</v>
      </c>
      <c r="R57" s="13">
        <f t="shared" si="9"/>
        <v>4649.5782099999997</v>
      </c>
      <c r="S57" s="13">
        <f t="shared" si="8"/>
        <v>12857.789124223604</v>
      </c>
      <c r="T57" s="13">
        <f t="shared" si="8"/>
        <v>47868.920224817244</v>
      </c>
      <c r="U57" s="13">
        <f t="shared" si="8"/>
        <v>23577.359628210354</v>
      </c>
      <c r="V57" s="13">
        <f t="shared" si="8"/>
        <v>5350.8955131962039</v>
      </c>
      <c r="W57" s="13">
        <f t="shared" si="8"/>
        <v>22730.221374908288</v>
      </c>
      <c r="X57" s="13">
        <f t="shared" si="8"/>
        <v>9323.6920647549505</v>
      </c>
      <c r="Y57" s="13">
        <f t="shared" si="8"/>
        <v>4734.7902439024392</v>
      </c>
      <c r="Z57" s="13">
        <f t="shared" si="8"/>
        <v>15944.033988223518</v>
      </c>
      <c r="AA57" s="16"/>
      <c r="AB57" s="16"/>
    </row>
    <row r="58" spans="1:30" x14ac:dyDescent="0.3">
      <c r="A58" s="10" t="s">
        <v>17</v>
      </c>
      <c r="B58" s="13">
        <f t="shared" si="7"/>
        <v>4756.409643662455</v>
      </c>
      <c r="C58" s="13">
        <f t="shared" si="7"/>
        <v>11713.441084584512</v>
      </c>
      <c r="D58" s="13">
        <f t="shared" si="7"/>
        <v>39838.86308774077</v>
      </c>
      <c r="E58" s="13">
        <f t="shared" si="7"/>
        <v>19932.845488789237</v>
      </c>
      <c r="F58" s="13">
        <f t="shared" si="7"/>
        <v>4522.4695237451979</v>
      </c>
      <c r="G58" s="13">
        <f t="shared" si="7"/>
        <v>18809.158668378575</v>
      </c>
      <c r="H58" s="13">
        <f t="shared" si="7"/>
        <v>7806.3883408937745</v>
      </c>
      <c r="I58" s="13">
        <f t="shared" si="7"/>
        <v>3901.8178861788615</v>
      </c>
      <c r="J58" s="13">
        <f t="shared" si="7"/>
        <v>13588.654183718558</v>
      </c>
      <c r="K58" s="16"/>
      <c r="L58" s="16"/>
      <c r="Q58" s="10" t="s">
        <v>17</v>
      </c>
      <c r="R58" s="13">
        <f t="shared" si="9"/>
        <v>4756.409643662455</v>
      </c>
      <c r="S58" s="13">
        <f t="shared" si="8"/>
        <v>11713.441084584512</v>
      </c>
      <c r="T58" s="13">
        <f t="shared" si="8"/>
        <v>39838.86308774077</v>
      </c>
      <c r="U58" s="13">
        <f t="shared" si="8"/>
        <v>19932.845488789237</v>
      </c>
      <c r="V58" s="13">
        <f t="shared" si="8"/>
        <v>4522.4695237451979</v>
      </c>
      <c r="W58" s="13">
        <f t="shared" si="8"/>
        <v>18809.158668378575</v>
      </c>
      <c r="X58" s="13">
        <f t="shared" si="8"/>
        <v>7806.3883408937745</v>
      </c>
      <c r="Y58" s="13">
        <f t="shared" si="8"/>
        <v>3901.8178861788615</v>
      </c>
      <c r="Z58" s="13">
        <f t="shared" si="8"/>
        <v>13588.654183718558</v>
      </c>
      <c r="AA58" s="16"/>
      <c r="AB58" s="16"/>
    </row>
    <row r="59" spans="1:30" x14ac:dyDescent="0.3">
      <c r="A59" s="10" t="s">
        <v>18</v>
      </c>
      <c r="B59" s="13">
        <f t="shared" si="7"/>
        <v>5453.6232333825119</v>
      </c>
      <c r="C59" s="13">
        <f t="shared" si="7"/>
        <v>12961.429799910809</v>
      </c>
      <c r="D59" s="13">
        <f t="shared" si="7"/>
        <v>42851.367582161329</v>
      </c>
      <c r="E59" s="13">
        <f t="shared" si="7"/>
        <v>19698.700725642069</v>
      </c>
      <c r="F59" s="13">
        <f t="shared" si="7"/>
        <v>4952.0237404975715</v>
      </c>
      <c r="G59" s="13">
        <f t="shared" si="7"/>
        <v>19256.995779530447</v>
      </c>
      <c r="H59" s="13">
        <f t="shared" si="7"/>
        <v>8442.3893742611617</v>
      </c>
      <c r="I59" s="13">
        <f t="shared" si="7"/>
        <v>4000.459349593496</v>
      </c>
      <c r="J59" s="13">
        <f t="shared" si="7"/>
        <v>13877.323387900697</v>
      </c>
      <c r="K59" s="16"/>
      <c r="L59" s="16"/>
      <c r="Q59" s="10" t="s">
        <v>18</v>
      </c>
      <c r="R59" s="13">
        <f t="shared" si="9"/>
        <v>5453.6232333825119</v>
      </c>
      <c r="S59" s="13">
        <f t="shared" si="8"/>
        <v>12961.429799910809</v>
      </c>
      <c r="T59" s="13">
        <f t="shared" si="8"/>
        <v>42851.367582161329</v>
      </c>
      <c r="U59" s="13">
        <f t="shared" si="8"/>
        <v>19698.700725642069</v>
      </c>
      <c r="V59" s="13">
        <f t="shared" si="8"/>
        <v>4952.0237404975715</v>
      </c>
      <c r="W59" s="13">
        <f t="shared" si="8"/>
        <v>19256.995779530447</v>
      </c>
      <c r="X59" s="13">
        <f t="shared" si="8"/>
        <v>8442.3893742611617</v>
      </c>
      <c r="Y59" s="13">
        <f t="shared" si="8"/>
        <v>4000.459349593496</v>
      </c>
      <c r="Z59" s="13">
        <f t="shared" si="8"/>
        <v>13877.323387900697</v>
      </c>
      <c r="AA59" s="16"/>
      <c r="AB59" s="16"/>
    </row>
    <row r="60" spans="1:30" x14ac:dyDescent="0.3">
      <c r="A60" s="10" t="s">
        <v>19</v>
      </c>
      <c r="B60" s="13">
        <f t="shared" si="7"/>
        <v>5778.0989519886325</v>
      </c>
      <c r="C60" s="13">
        <f t="shared" si="7"/>
        <v>14374.774226847036</v>
      </c>
      <c r="D60" s="13">
        <f t="shared" si="7"/>
        <v>46932.000672716364</v>
      </c>
      <c r="E60" s="13">
        <f t="shared" si="7"/>
        <v>21459.876552792499</v>
      </c>
      <c r="F60" s="13">
        <f t="shared" si="7"/>
        <v>5590.2185768153822</v>
      </c>
      <c r="G60" s="13">
        <f t="shared" si="7"/>
        <v>23148.202678650036</v>
      </c>
      <c r="H60" s="13">
        <f t="shared" si="7"/>
        <v>10253.426887469484</v>
      </c>
      <c r="I60" s="13">
        <f t="shared" si="7"/>
        <v>4964.953658536585</v>
      </c>
      <c r="J60" s="13">
        <f t="shared" si="7"/>
        <v>17457.419935189759</v>
      </c>
      <c r="K60" s="16"/>
      <c r="L60" s="16"/>
      <c r="Q60" s="10" t="s">
        <v>19</v>
      </c>
      <c r="R60" s="13">
        <f t="shared" si="9"/>
        <v>5778.0989519886325</v>
      </c>
      <c r="S60" s="13">
        <f t="shared" si="8"/>
        <v>14374.774226847036</v>
      </c>
      <c r="T60" s="13">
        <f t="shared" si="8"/>
        <v>46932.000672716364</v>
      </c>
      <c r="U60" s="13">
        <f t="shared" si="8"/>
        <v>21459.876552792499</v>
      </c>
      <c r="V60" s="13">
        <f t="shared" si="8"/>
        <v>5590.2185768153822</v>
      </c>
      <c r="W60" s="13">
        <f t="shared" si="8"/>
        <v>23148.202678650036</v>
      </c>
      <c r="X60" s="13">
        <f t="shared" si="8"/>
        <v>10253.426887469484</v>
      </c>
      <c r="Y60" s="13">
        <f t="shared" si="8"/>
        <v>4964.953658536585</v>
      </c>
      <c r="Z60" s="13">
        <f t="shared" si="8"/>
        <v>17457.419935189759</v>
      </c>
      <c r="AA60" s="16"/>
      <c r="AB60" s="16"/>
    </row>
    <row r="61" spans="1:30" x14ac:dyDescent="0.3">
      <c r="A61" s="10" t="s">
        <v>20</v>
      </c>
      <c r="B61" s="13">
        <f t="shared" si="7"/>
        <v>5971.6289800000004</v>
      </c>
      <c r="C61" s="13">
        <f t="shared" si="7"/>
        <v>15031.728000000001</v>
      </c>
      <c r="D61" s="13">
        <f t="shared" si="7"/>
        <v>50600.232176203797</v>
      </c>
      <c r="E61" s="13">
        <f t="shared" si="7"/>
        <v>23261.773208316346</v>
      </c>
      <c r="F61" s="13">
        <f t="shared" si="7"/>
        <v>6001.3633271355111</v>
      </c>
      <c r="G61" s="13">
        <f t="shared" si="7"/>
        <v>24193.155938004398</v>
      </c>
      <c r="H61" s="13">
        <f t="shared" si="7"/>
        <v>10364.17232788219</v>
      </c>
      <c r="I61" s="13">
        <f t="shared" si="7"/>
        <v>4964.953658536585</v>
      </c>
      <c r="J61" s="13">
        <f t="shared" si="7"/>
        <v>17672.531504435789</v>
      </c>
      <c r="K61" s="16"/>
      <c r="L61" s="16"/>
      <c r="Q61" s="10" t="s">
        <v>20</v>
      </c>
      <c r="R61" s="13">
        <f t="shared" si="9"/>
        <v>5971.6289800000004</v>
      </c>
      <c r="S61" s="13">
        <f t="shared" si="8"/>
        <v>15031.728000000001</v>
      </c>
      <c r="T61" s="13">
        <f t="shared" si="8"/>
        <v>50600.232176203797</v>
      </c>
      <c r="U61" s="13">
        <f t="shared" si="8"/>
        <v>23261.773208316346</v>
      </c>
      <c r="V61" s="13">
        <f t="shared" si="8"/>
        <v>6001.3633271355111</v>
      </c>
      <c r="W61" s="13">
        <f t="shared" si="8"/>
        <v>24193.155938004398</v>
      </c>
      <c r="X61" s="13">
        <f t="shared" si="8"/>
        <v>10364.17232788219</v>
      </c>
      <c r="Y61" s="13">
        <f t="shared" si="8"/>
        <v>4964.953658536585</v>
      </c>
      <c r="Z61" s="13">
        <f t="shared" si="8"/>
        <v>17672.531504435789</v>
      </c>
      <c r="AA61" s="16"/>
      <c r="AB61" s="16"/>
    </row>
    <row r="62" spans="1:30" x14ac:dyDescent="0.3">
      <c r="A62" s="10" t="s">
        <v>21</v>
      </c>
      <c r="B62" s="13">
        <f t="shared" si="7"/>
        <v>5923.7278909772858</v>
      </c>
      <c r="C62" s="13">
        <f t="shared" si="7"/>
        <v>14865.255020068382</v>
      </c>
      <c r="D62" s="13">
        <f t="shared" si="7"/>
        <v>50600.232176203797</v>
      </c>
      <c r="E62" s="13">
        <f t="shared" si="7"/>
        <v>23261.773208316346</v>
      </c>
      <c r="F62" s="13">
        <f t="shared" si="7"/>
        <v>6001.3633271355111</v>
      </c>
      <c r="G62" s="13">
        <f t="shared" si="7"/>
        <v>24193.155938004398</v>
      </c>
      <c r="H62" s="13">
        <f t="shared" si="7"/>
        <v>10364.17232788219</v>
      </c>
      <c r="I62" s="13">
        <f t="shared" si="7"/>
        <v>4964.953658536585</v>
      </c>
      <c r="J62" s="13">
        <f t="shared" si="7"/>
        <v>17668.150236443722</v>
      </c>
      <c r="K62" s="16"/>
      <c r="L62" s="16"/>
      <c r="Q62" s="10" t="s">
        <v>21</v>
      </c>
      <c r="R62" s="13">
        <f t="shared" si="9"/>
        <v>5923.7278909772858</v>
      </c>
      <c r="S62" s="13">
        <f t="shared" si="8"/>
        <v>14865.255020068382</v>
      </c>
      <c r="T62" s="13">
        <f t="shared" si="8"/>
        <v>50600.232176203797</v>
      </c>
      <c r="U62" s="13">
        <f t="shared" si="8"/>
        <v>23261.773208316346</v>
      </c>
      <c r="V62" s="13">
        <f t="shared" si="8"/>
        <v>6001.3633271355111</v>
      </c>
      <c r="W62" s="13">
        <f t="shared" si="8"/>
        <v>24193.155938004398</v>
      </c>
      <c r="X62" s="13">
        <f t="shared" si="8"/>
        <v>10364.17232788219</v>
      </c>
      <c r="Y62" s="13">
        <f t="shared" si="8"/>
        <v>4964.953658536585</v>
      </c>
      <c r="Z62" s="13">
        <f t="shared" si="8"/>
        <v>17668.150236443722</v>
      </c>
      <c r="AA62" s="16"/>
      <c r="AB62" s="16"/>
    </row>
    <row r="63" spans="1:30" x14ac:dyDescent="0.3">
      <c r="A63" s="10" t="s">
        <v>22</v>
      </c>
      <c r="B63" s="13">
        <f t="shared" si="7"/>
        <v>5454.706423837798</v>
      </c>
      <c r="C63" s="13">
        <f t="shared" si="7"/>
        <v>13818.374602646056</v>
      </c>
      <c r="D63" s="13">
        <f t="shared" si="7"/>
        <v>46286.138207784614</v>
      </c>
      <c r="E63" s="13">
        <f t="shared" si="7"/>
        <v>21195.191168365269</v>
      </c>
      <c r="F63" s="13">
        <f t="shared" si="7"/>
        <v>5467.4888006004185</v>
      </c>
      <c r="G63" s="13">
        <f t="shared" si="7"/>
        <v>21187.671325385178</v>
      </c>
      <c r="H63" s="13">
        <f t="shared" si="7"/>
        <v>9109.5977229506989</v>
      </c>
      <c r="I63" s="13">
        <f t="shared" si="7"/>
        <v>4351.1845528455278</v>
      </c>
      <c r="J63" s="13">
        <f t="shared" si="7"/>
        <v>14952.870635625786</v>
      </c>
      <c r="K63" s="16"/>
      <c r="L63" s="16"/>
      <c r="Q63" s="10" t="s">
        <v>22</v>
      </c>
      <c r="R63" s="13">
        <f t="shared" si="9"/>
        <v>5454.706423837798</v>
      </c>
      <c r="S63" s="13">
        <f t="shared" si="8"/>
        <v>13818.374602646056</v>
      </c>
      <c r="T63" s="13">
        <f t="shared" si="8"/>
        <v>46286.138207784614</v>
      </c>
      <c r="U63" s="13">
        <f t="shared" si="8"/>
        <v>21195.191168365269</v>
      </c>
      <c r="V63" s="13">
        <f t="shared" si="8"/>
        <v>5467.4888006004185</v>
      </c>
      <c r="W63" s="13">
        <f t="shared" si="8"/>
        <v>21187.671325385178</v>
      </c>
      <c r="X63" s="13">
        <f t="shared" si="8"/>
        <v>9109.5977229506989</v>
      </c>
      <c r="Y63" s="13">
        <f t="shared" si="8"/>
        <v>4351.1845528455278</v>
      </c>
      <c r="Z63" s="13">
        <f t="shared" si="8"/>
        <v>14952.870635625786</v>
      </c>
      <c r="AA63" s="16"/>
      <c r="AB63" s="16"/>
    </row>
    <row r="64" spans="1:30" x14ac:dyDescent="0.3">
      <c r="L64" s="16"/>
      <c r="AB64" s="16"/>
    </row>
    <row r="65" spans="1:31" x14ac:dyDescent="0.3">
      <c r="A65" s="1" t="s">
        <v>55</v>
      </c>
      <c r="K65" s="28" t="s">
        <v>37</v>
      </c>
      <c r="Q65" s="1" t="s">
        <v>55</v>
      </c>
      <c r="AA65" s="28" t="s">
        <v>37</v>
      </c>
    </row>
    <row r="66" spans="1:31" x14ac:dyDescent="0.3">
      <c r="A66" s="10" t="s">
        <v>11</v>
      </c>
      <c r="B66" s="13">
        <f t="shared" ref="B66:J77" si="10">B52-B38</f>
        <v>4720.7847131329991</v>
      </c>
      <c r="C66" s="13">
        <f t="shared" si="10"/>
        <v>11750.81386317953</v>
      </c>
      <c r="D66" s="13">
        <f t="shared" si="10"/>
        <v>40486.953030380457</v>
      </c>
      <c r="E66" s="13">
        <f t="shared" si="10"/>
        <v>18619.598773746435</v>
      </c>
      <c r="F66" s="13">
        <f t="shared" si="10"/>
        <v>4749.5196097428807</v>
      </c>
      <c r="G66" s="13">
        <f t="shared" si="10"/>
        <v>18241.898327586205</v>
      </c>
      <c r="H66" s="13">
        <f t="shared" si="10"/>
        <v>7561.6946184814369</v>
      </c>
      <c r="I66" s="13">
        <f t="shared" si="10"/>
        <v>3770.2959349593493</v>
      </c>
      <c r="J66" s="30">
        <f t="shared" si="10"/>
        <v>12505.627079770011</v>
      </c>
      <c r="K66" s="29">
        <f>SUM($B66:$J66)</f>
        <v>122407.18595097931</v>
      </c>
      <c r="L66" s="16"/>
      <c r="Q66" s="10" t="s">
        <v>11</v>
      </c>
      <c r="R66" s="13">
        <f>R52-R38</f>
        <v>4720.7847131329991</v>
      </c>
      <c r="S66" s="13">
        <f t="shared" ref="S66:Z66" si="11">S52-S38</f>
        <v>11751.160185712348</v>
      </c>
      <c r="T66" s="13">
        <f t="shared" si="11"/>
        <v>40486.953030380457</v>
      </c>
      <c r="U66" s="13">
        <f t="shared" si="11"/>
        <v>18619.598773746435</v>
      </c>
      <c r="V66" s="13">
        <f t="shared" si="11"/>
        <v>4749.5196097428807</v>
      </c>
      <c r="W66" s="13">
        <f t="shared" si="11"/>
        <v>18241.898327586205</v>
      </c>
      <c r="X66" s="13">
        <f t="shared" si="11"/>
        <v>7561.6946184814369</v>
      </c>
      <c r="Y66" s="13">
        <f t="shared" si="11"/>
        <v>3770.2959349593493</v>
      </c>
      <c r="Z66" s="30">
        <f t="shared" si="11"/>
        <v>12505.627079770011</v>
      </c>
      <c r="AA66" s="29">
        <f>SUM($R66:$Z66)</f>
        <v>122407.53227351212</v>
      </c>
      <c r="AB66" s="16"/>
    </row>
    <row r="67" spans="1:31" x14ac:dyDescent="0.3">
      <c r="A67" s="10" t="s">
        <v>12</v>
      </c>
      <c r="B67" s="13">
        <f t="shared" si="10"/>
        <v>4275.5934360098354</v>
      </c>
      <c r="C67" s="13">
        <f t="shared" si="10"/>
        <v>10949.839119101491</v>
      </c>
      <c r="D67" s="13">
        <f t="shared" si="10"/>
        <v>38919.126935101056</v>
      </c>
      <c r="E67" s="13">
        <f t="shared" si="10"/>
        <v>19016.626850387282</v>
      </c>
      <c r="F67" s="13">
        <f t="shared" si="10"/>
        <v>4338.3748594227518</v>
      </c>
      <c r="G67" s="13">
        <f t="shared" si="10"/>
        <v>18480.744786867202</v>
      </c>
      <c r="H67" s="13">
        <f t="shared" si="10"/>
        <v>7472.3282155134548</v>
      </c>
      <c r="I67" s="13">
        <f t="shared" si="10"/>
        <v>3748.3756097560972</v>
      </c>
      <c r="J67" s="30">
        <f t="shared" si="10"/>
        <v>12699.729029243092</v>
      </c>
      <c r="K67" s="29">
        <f t="shared" ref="K67:K77" si="12">SUM($B67:$J67)</f>
        <v>119900.73884140226</v>
      </c>
      <c r="L67" s="16"/>
      <c r="Q67" s="10" t="s">
        <v>12</v>
      </c>
      <c r="R67" s="13">
        <f t="shared" ref="R67:Z77" si="13">R53-R39</f>
        <v>4275.5934360098354</v>
      </c>
      <c r="S67" s="13">
        <f t="shared" si="13"/>
        <v>10950.099114316101</v>
      </c>
      <c r="T67" s="13">
        <f t="shared" si="13"/>
        <v>38919.126935101056</v>
      </c>
      <c r="U67" s="13">
        <f t="shared" si="13"/>
        <v>19016.626850387282</v>
      </c>
      <c r="V67" s="13">
        <f t="shared" si="13"/>
        <v>4338.3748594227518</v>
      </c>
      <c r="W67" s="13">
        <f t="shared" si="13"/>
        <v>18480.744786867202</v>
      </c>
      <c r="X67" s="13">
        <f t="shared" si="13"/>
        <v>7472.3282155134548</v>
      </c>
      <c r="Y67" s="13">
        <f t="shared" si="13"/>
        <v>3748.3756097560972</v>
      </c>
      <c r="Z67" s="30">
        <f t="shared" si="13"/>
        <v>12699.729029243092</v>
      </c>
      <c r="AA67" s="29">
        <f t="shared" ref="AA67:AA76" si="14">SUM($R67:$Z67)</f>
        <v>119900.99883661687</v>
      </c>
      <c r="AB67" s="16"/>
    </row>
    <row r="68" spans="1:31" x14ac:dyDescent="0.3">
      <c r="A68" s="10" t="s">
        <v>13</v>
      </c>
      <c r="B68" s="13">
        <f t="shared" si="10"/>
        <v>4262.7155050414185</v>
      </c>
      <c r="C68" s="13">
        <f t="shared" si="10"/>
        <v>11784.85347407566</v>
      </c>
      <c r="D68" s="13">
        <f t="shared" si="10"/>
        <v>43221.022811310155</v>
      </c>
      <c r="E68" s="13">
        <f t="shared" si="10"/>
        <v>20533.477707297188</v>
      </c>
      <c r="F68" s="13">
        <f t="shared" si="10"/>
        <v>4872.2493859578444</v>
      </c>
      <c r="G68" s="13">
        <f t="shared" si="10"/>
        <v>20948.824866104183</v>
      </c>
      <c r="H68" s="13">
        <f t="shared" si="10"/>
        <v>8201.5459050379213</v>
      </c>
      <c r="I68" s="13">
        <f t="shared" si="10"/>
        <v>4274.4634146341468</v>
      </c>
      <c r="J68" s="30">
        <f t="shared" si="10"/>
        <v>14442.174584909721</v>
      </c>
      <c r="K68" s="29">
        <f t="shared" si="12"/>
        <v>132541.32765436824</v>
      </c>
      <c r="L68" s="16"/>
      <c r="Q68" s="10" t="s">
        <v>13</v>
      </c>
      <c r="R68" s="13">
        <f t="shared" si="13"/>
        <v>4262.7155050414185</v>
      </c>
      <c r="S68" s="13">
        <f t="shared" si="13"/>
        <v>11784.901876132406</v>
      </c>
      <c r="T68" s="13">
        <f t="shared" si="13"/>
        <v>43221.022811310155</v>
      </c>
      <c r="U68" s="13">
        <f t="shared" si="13"/>
        <v>20533.477707297188</v>
      </c>
      <c r="V68" s="13">
        <f t="shared" si="13"/>
        <v>4872.2493859578444</v>
      </c>
      <c r="W68" s="13">
        <f t="shared" si="13"/>
        <v>20948.824866104183</v>
      </c>
      <c r="X68" s="13">
        <f t="shared" si="13"/>
        <v>8201.5459050379213</v>
      </c>
      <c r="Y68" s="13">
        <f t="shared" si="13"/>
        <v>4274.4634146341468</v>
      </c>
      <c r="Z68" s="30">
        <f t="shared" si="13"/>
        <v>14442.174584909721</v>
      </c>
      <c r="AA68" s="29">
        <f t="shared" si="14"/>
        <v>132541.37605642498</v>
      </c>
      <c r="AB68" s="16"/>
    </row>
    <row r="69" spans="1:31" x14ac:dyDescent="0.3">
      <c r="A69" s="10" t="s">
        <v>14</v>
      </c>
      <c r="B69" s="13">
        <f t="shared" si="10"/>
        <v>4841.6341000000002</v>
      </c>
      <c r="C69" s="13">
        <f t="shared" si="10"/>
        <v>13972.182624128802</v>
      </c>
      <c r="D69" s="13">
        <f t="shared" si="10"/>
        <v>56496.15352835221</v>
      </c>
      <c r="E69" s="13">
        <f t="shared" si="10"/>
        <v>24972.047999999999</v>
      </c>
      <c r="F69" s="13">
        <f t="shared" si="10"/>
        <v>6038.1822599999996</v>
      </c>
      <c r="G69" s="13">
        <f t="shared" si="10"/>
        <v>27128.976999999999</v>
      </c>
      <c r="H69" s="13">
        <f t="shared" si="10"/>
        <v>10434.08482</v>
      </c>
      <c r="I69" s="13">
        <f t="shared" si="10"/>
        <v>5392.4</v>
      </c>
      <c r="J69" s="30">
        <f t="shared" si="10"/>
        <v>18497.331620489924</v>
      </c>
      <c r="K69" s="29">
        <f t="shared" si="12"/>
        <v>167772.99395297089</v>
      </c>
      <c r="L69" s="16"/>
      <c r="Q69" s="10" t="s">
        <v>14</v>
      </c>
      <c r="R69" s="13">
        <f t="shared" si="13"/>
        <v>4841.6341000000002</v>
      </c>
      <c r="S69" s="13">
        <f t="shared" si="13"/>
        <v>13972.182624128802</v>
      </c>
      <c r="T69" s="13">
        <f t="shared" si="13"/>
        <v>56496.15352835221</v>
      </c>
      <c r="U69" s="13">
        <f t="shared" si="13"/>
        <v>24972.047999999999</v>
      </c>
      <c r="V69" s="13">
        <f t="shared" si="13"/>
        <v>6038.1822599999996</v>
      </c>
      <c r="W69" s="13">
        <f t="shared" si="13"/>
        <v>27128.976999999999</v>
      </c>
      <c r="X69" s="13">
        <f t="shared" si="13"/>
        <v>10434.08482</v>
      </c>
      <c r="Y69" s="13">
        <f t="shared" si="13"/>
        <v>5392.4</v>
      </c>
      <c r="Z69" s="30">
        <f t="shared" si="13"/>
        <v>18497.331620489924</v>
      </c>
      <c r="AA69" s="29">
        <f t="shared" si="14"/>
        <v>167772.99395297089</v>
      </c>
      <c r="AB69" s="16"/>
    </row>
    <row r="70" spans="1:31" x14ac:dyDescent="0.3">
      <c r="A70" s="10" t="s">
        <v>15</v>
      </c>
      <c r="B70" s="13">
        <f t="shared" si="10"/>
        <v>4973.5148800000006</v>
      </c>
      <c r="C70" s="13">
        <f t="shared" si="10"/>
        <v>14281.752176499263</v>
      </c>
      <c r="D70" s="13">
        <f t="shared" si="10"/>
        <v>56490.850010000002</v>
      </c>
      <c r="E70" s="13">
        <f t="shared" si="10"/>
        <v>24972.047999999999</v>
      </c>
      <c r="F70" s="13">
        <f t="shared" si="10"/>
        <v>6038.1822599999996</v>
      </c>
      <c r="G70" s="13">
        <f t="shared" si="10"/>
        <v>27128.976999999999</v>
      </c>
      <c r="H70" s="13">
        <f t="shared" si="10"/>
        <v>10434.08482</v>
      </c>
      <c r="I70" s="13">
        <f t="shared" si="10"/>
        <v>5392.4</v>
      </c>
      <c r="J70" s="30">
        <f t="shared" si="10"/>
        <v>18495.161956</v>
      </c>
      <c r="K70" s="29">
        <f t="shared" si="12"/>
        <v>168206.97110249923</v>
      </c>
      <c r="L70" s="16"/>
      <c r="Q70" s="10" t="s">
        <v>15</v>
      </c>
      <c r="R70" s="13">
        <f t="shared" si="13"/>
        <v>4973.5148800000006</v>
      </c>
      <c r="S70" s="13">
        <f t="shared" si="13"/>
        <v>14281.948941199411</v>
      </c>
      <c r="T70" s="13">
        <f t="shared" si="13"/>
        <v>56490.850010000002</v>
      </c>
      <c r="U70" s="13">
        <f t="shared" si="13"/>
        <v>24972.047999999999</v>
      </c>
      <c r="V70" s="13">
        <f t="shared" si="13"/>
        <v>6038.1822599999996</v>
      </c>
      <c r="W70" s="13">
        <f>W56-W42</f>
        <v>27128.976999999999</v>
      </c>
      <c r="X70" s="13">
        <f t="shared" si="13"/>
        <v>10434.08482</v>
      </c>
      <c r="Y70" s="13">
        <f t="shared" si="13"/>
        <v>5392.4</v>
      </c>
      <c r="Z70" s="30">
        <f t="shared" si="13"/>
        <v>18495.161956</v>
      </c>
      <c r="AA70" s="29">
        <f t="shared" si="14"/>
        <v>168207.1678671994</v>
      </c>
      <c r="AB70" s="16"/>
    </row>
    <row r="71" spans="1:31" x14ac:dyDescent="0.3">
      <c r="A71" s="10" t="s">
        <v>16</v>
      </c>
      <c r="B71" s="13">
        <f t="shared" si="10"/>
        <v>4649.5782099999997</v>
      </c>
      <c r="C71" s="13">
        <f t="shared" si="10"/>
        <v>12856.870637035279</v>
      </c>
      <c r="D71" s="13">
        <f t="shared" si="10"/>
        <v>47868.920224817244</v>
      </c>
      <c r="E71" s="13">
        <f t="shared" si="10"/>
        <v>23577.359628210354</v>
      </c>
      <c r="F71" s="13">
        <f t="shared" si="10"/>
        <v>5350.8955131962039</v>
      </c>
      <c r="G71" s="13">
        <f t="shared" si="10"/>
        <v>22730.221374908288</v>
      </c>
      <c r="H71" s="13">
        <f t="shared" si="10"/>
        <v>9323.6920647549505</v>
      </c>
      <c r="I71" s="13">
        <f t="shared" si="10"/>
        <v>4734.7902439024392</v>
      </c>
      <c r="J71" s="30">
        <f t="shared" si="10"/>
        <v>15944.033988223518</v>
      </c>
      <c r="K71" s="29">
        <f t="shared" si="12"/>
        <v>147036.36188504827</v>
      </c>
      <c r="L71" s="16"/>
      <c r="Q71" s="10" t="s">
        <v>16</v>
      </c>
      <c r="R71" s="13">
        <f t="shared" si="13"/>
        <v>4649.5782099999997</v>
      </c>
      <c r="S71" s="13">
        <f t="shared" si="13"/>
        <v>12857.017594985411</v>
      </c>
      <c r="T71" s="13">
        <f t="shared" si="13"/>
        <v>47868.920224817244</v>
      </c>
      <c r="U71" s="13">
        <f t="shared" si="13"/>
        <v>23577.359628210354</v>
      </c>
      <c r="V71" s="13">
        <f t="shared" si="13"/>
        <v>5350.8955131962039</v>
      </c>
      <c r="W71" s="13">
        <f t="shared" si="13"/>
        <v>22730.221374908288</v>
      </c>
      <c r="X71" s="13">
        <f t="shared" si="13"/>
        <v>9323.6920647549505</v>
      </c>
      <c r="Y71" s="13">
        <f t="shared" si="13"/>
        <v>4734.7902439024392</v>
      </c>
      <c r="Z71" s="30">
        <f t="shared" si="13"/>
        <v>15944.033988223518</v>
      </c>
      <c r="AA71" s="29">
        <f>SUM($R71:$Z71)</f>
        <v>147036.50884299842</v>
      </c>
      <c r="AB71" s="16"/>
    </row>
    <row r="72" spans="1:31" x14ac:dyDescent="0.3">
      <c r="A72" s="10" t="s">
        <v>17</v>
      </c>
      <c r="B72" s="13">
        <f t="shared" si="10"/>
        <v>4756.409643662455</v>
      </c>
      <c r="C72" s="13">
        <f t="shared" si="10"/>
        <v>11712.698653660666</v>
      </c>
      <c r="D72" s="13">
        <f t="shared" si="10"/>
        <v>39838.86308774077</v>
      </c>
      <c r="E72" s="13">
        <f t="shared" si="10"/>
        <v>19932.845488789237</v>
      </c>
      <c r="F72" s="13">
        <f t="shared" si="10"/>
        <v>4522.4695237451979</v>
      </c>
      <c r="G72" s="13">
        <f t="shared" si="10"/>
        <v>18809.158668378575</v>
      </c>
      <c r="H72" s="13">
        <f t="shared" si="10"/>
        <v>7806.3883408937745</v>
      </c>
      <c r="I72" s="13">
        <f t="shared" si="10"/>
        <v>3901.8178861788615</v>
      </c>
      <c r="J72" s="30">
        <f t="shared" si="10"/>
        <v>13588.654183718558</v>
      </c>
      <c r="K72" s="29">
        <f t="shared" si="12"/>
        <v>124869.30547676809</v>
      </c>
      <c r="L72" s="16"/>
      <c r="Q72" s="10" t="s">
        <v>17</v>
      </c>
      <c r="R72" s="13">
        <f t="shared" si="13"/>
        <v>4756.409643662455</v>
      </c>
      <c r="S72" s="13">
        <f t="shared" si="13"/>
        <v>11712.847139845435</v>
      </c>
      <c r="T72" s="13">
        <f t="shared" si="13"/>
        <v>39838.86308774077</v>
      </c>
      <c r="U72" s="13">
        <f t="shared" si="13"/>
        <v>19932.845488789237</v>
      </c>
      <c r="V72" s="13">
        <f t="shared" si="13"/>
        <v>4522.4695237451979</v>
      </c>
      <c r="W72" s="13">
        <f t="shared" si="13"/>
        <v>18809.158668378575</v>
      </c>
      <c r="X72" s="13">
        <f t="shared" si="13"/>
        <v>7806.3883408937745</v>
      </c>
      <c r="Y72" s="13">
        <f t="shared" si="13"/>
        <v>3901.8178861788615</v>
      </c>
      <c r="Z72" s="30">
        <f t="shared" si="13"/>
        <v>13588.654183718558</v>
      </c>
      <c r="AA72" s="29">
        <f t="shared" si="14"/>
        <v>124869.45396295286</v>
      </c>
      <c r="AB72" s="16"/>
    </row>
    <row r="73" spans="1:31" x14ac:dyDescent="0.3">
      <c r="A73" s="10" t="s">
        <v>18</v>
      </c>
      <c r="B73" s="13">
        <f t="shared" si="10"/>
        <v>5453.6232333825119</v>
      </c>
      <c r="C73" s="13">
        <f t="shared" si="10"/>
        <v>12960.392378641105</v>
      </c>
      <c r="D73" s="13">
        <f t="shared" si="10"/>
        <v>42851.367582161329</v>
      </c>
      <c r="E73" s="13">
        <f t="shared" si="10"/>
        <v>19698.700725642069</v>
      </c>
      <c r="F73" s="13">
        <f t="shared" si="10"/>
        <v>4952.0237404975715</v>
      </c>
      <c r="G73" s="13">
        <f t="shared" si="10"/>
        <v>19256.995779530447</v>
      </c>
      <c r="H73" s="13">
        <f t="shared" si="10"/>
        <v>8442.3893742611617</v>
      </c>
      <c r="I73" s="13">
        <f t="shared" si="10"/>
        <v>4000.459349593496</v>
      </c>
      <c r="J73" s="30">
        <f t="shared" si="10"/>
        <v>13877.323387900697</v>
      </c>
      <c r="K73" s="29">
        <f t="shared" si="12"/>
        <v>131493.27555161039</v>
      </c>
      <c r="L73" s="16"/>
      <c r="Q73" s="10" t="s">
        <v>18</v>
      </c>
      <c r="R73" s="13">
        <f t="shared" si="13"/>
        <v>5453.6232333825119</v>
      </c>
      <c r="S73" s="13">
        <f t="shared" si="13"/>
        <v>12960.558366044257</v>
      </c>
      <c r="T73" s="13">
        <f t="shared" si="13"/>
        <v>42851.367582161329</v>
      </c>
      <c r="U73" s="13">
        <f t="shared" si="13"/>
        <v>19698.700725642069</v>
      </c>
      <c r="V73" s="13">
        <f t="shared" si="13"/>
        <v>4952.0237404975715</v>
      </c>
      <c r="W73" s="13">
        <f t="shared" si="13"/>
        <v>19256.995779530447</v>
      </c>
      <c r="X73" s="13">
        <f t="shared" si="13"/>
        <v>8442.3893742611617</v>
      </c>
      <c r="Y73" s="13">
        <f t="shared" si="13"/>
        <v>4000.459349593496</v>
      </c>
      <c r="Z73" s="30">
        <f t="shared" si="13"/>
        <v>13877.323387900697</v>
      </c>
      <c r="AA73" s="29">
        <f t="shared" si="14"/>
        <v>131493.44153901355</v>
      </c>
      <c r="AB73" s="16"/>
    </row>
    <row r="74" spans="1:31" x14ac:dyDescent="0.3">
      <c r="A74" s="10" t="s">
        <v>19</v>
      </c>
      <c r="B74" s="13">
        <f t="shared" si="10"/>
        <v>5778.0989519886325</v>
      </c>
      <c r="C74" s="13">
        <f t="shared" si="10"/>
        <v>14373.562223194178</v>
      </c>
      <c r="D74" s="13">
        <f t="shared" si="10"/>
        <v>46932.000672716364</v>
      </c>
      <c r="E74" s="13">
        <f t="shared" si="10"/>
        <v>21459.876552792499</v>
      </c>
      <c r="F74" s="13">
        <f t="shared" si="10"/>
        <v>5590.2185768153822</v>
      </c>
      <c r="G74" s="13">
        <f t="shared" si="10"/>
        <v>23148.202678650036</v>
      </c>
      <c r="H74" s="13">
        <f t="shared" si="10"/>
        <v>10253.426887469484</v>
      </c>
      <c r="I74" s="13">
        <f t="shared" si="10"/>
        <v>4964.953658536585</v>
      </c>
      <c r="J74" s="30">
        <f t="shared" si="10"/>
        <v>17457.419935189759</v>
      </c>
      <c r="K74" s="29">
        <f t="shared" si="12"/>
        <v>149957.76013735292</v>
      </c>
      <c r="L74" s="16"/>
      <c r="Q74" s="10" t="s">
        <v>19</v>
      </c>
      <c r="R74" s="13">
        <f t="shared" si="13"/>
        <v>5778.0989519886325</v>
      </c>
      <c r="S74" s="13">
        <f t="shared" si="13"/>
        <v>14373.610703340293</v>
      </c>
      <c r="T74" s="13">
        <f t="shared" si="13"/>
        <v>46932.000672716364</v>
      </c>
      <c r="U74" s="13">
        <f t="shared" si="13"/>
        <v>21459.876552792499</v>
      </c>
      <c r="V74" s="13">
        <f t="shared" si="13"/>
        <v>5590.2185768153822</v>
      </c>
      <c r="W74" s="13">
        <f t="shared" si="13"/>
        <v>23148.202678650036</v>
      </c>
      <c r="X74" s="13">
        <f t="shared" si="13"/>
        <v>10253.426887469484</v>
      </c>
      <c r="Y74" s="13">
        <f t="shared" si="13"/>
        <v>4964.953658536585</v>
      </c>
      <c r="Z74" s="30">
        <f t="shared" si="13"/>
        <v>17457.419935189759</v>
      </c>
      <c r="AA74" s="29">
        <f t="shared" si="14"/>
        <v>149957.80861749905</v>
      </c>
      <c r="AB74" s="16"/>
    </row>
    <row r="75" spans="1:31" x14ac:dyDescent="0.3">
      <c r="A75" s="10" t="s">
        <v>20</v>
      </c>
      <c r="B75" s="13">
        <f t="shared" si="10"/>
        <v>5971.6289800000004</v>
      </c>
      <c r="C75" s="13">
        <f t="shared" si="10"/>
        <v>15030.765004109368</v>
      </c>
      <c r="D75" s="13">
        <f t="shared" si="10"/>
        <v>50600.232176203797</v>
      </c>
      <c r="E75" s="13">
        <f t="shared" si="10"/>
        <v>23261.773208316346</v>
      </c>
      <c r="F75" s="13">
        <f t="shared" si="10"/>
        <v>6001.3633271355111</v>
      </c>
      <c r="G75" s="13">
        <f t="shared" si="10"/>
        <v>24193.155938004398</v>
      </c>
      <c r="H75" s="13">
        <f t="shared" si="10"/>
        <v>10364.17232788219</v>
      </c>
      <c r="I75" s="13">
        <f t="shared" si="10"/>
        <v>4964.953658536585</v>
      </c>
      <c r="J75" s="30">
        <f t="shared" si="10"/>
        <v>17672.531504435789</v>
      </c>
      <c r="K75" s="29">
        <f t="shared" si="12"/>
        <v>158060.57612462397</v>
      </c>
      <c r="L75" s="16"/>
      <c r="Q75" s="10" t="s">
        <v>20</v>
      </c>
      <c r="R75" s="13">
        <f t="shared" si="13"/>
        <v>5971.6289800000004</v>
      </c>
      <c r="S75" s="13">
        <f t="shared" si="13"/>
        <v>15030.957603287494</v>
      </c>
      <c r="T75" s="13">
        <f t="shared" si="13"/>
        <v>50600.232176203797</v>
      </c>
      <c r="U75" s="13">
        <f t="shared" si="13"/>
        <v>23261.773208316346</v>
      </c>
      <c r="V75" s="13">
        <f t="shared" si="13"/>
        <v>6001.3633271355111</v>
      </c>
      <c r="W75" s="13">
        <f t="shared" si="13"/>
        <v>24193.155938004398</v>
      </c>
      <c r="X75" s="13">
        <f t="shared" si="13"/>
        <v>10364.17232788219</v>
      </c>
      <c r="Y75" s="13">
        <f t="shared" si="13"/>
        <v>4964.953658536585</v>
      </c>
      <c r="Z75" s="30">
        <f t="shared" si="13"/>
        <v>17672.531504435789</v>
      </c>
      <c r="AA75" s="29">
        <f t="shared" si="14"/>
        <v>158060.76872380209</v>
      </c>
      <c r="AB75" s="16"/>
    </row>
    <row r="76" spans="1:31" x14ac:dyDescent="0.3">
      <c r="A76" s="10" t="s">
        <v>21</v>
      </c>
      <c r="B76" s="13">
        <f t="shared" si="10"/>
        <v>5923.7278909772858</v>
      </c>
      <c r="C76" s="13">
        <f t="shared" si="10"/>
        <v>14864.270626422745</v>
      </c>
      <c r="D76" s="13">
        <f t="shared" si="10"/>
        <v>50600.232176203797</v>
      </c>
      <c r="E76" s="13">
        <f t="shared" si="10"/>
        <v>23261.773208316346</v>
      </c>
      <c r="F76" s="13">
        <f t="shared" si="10"/>
        <v>6001.3633271355111</v>
      </c>
      <c r="G76" s="13">
        <f t="shared" si="10"/>
        <v>24193.155938004398</v>
      </c>
      <c r="H76" s="13">
        <f t="shared" si="10"/>
        <v>10364.17232788219</v>
      </c>
      <c r="I76" s="13">
        <f t="shared" si="10"/>
        <v>4964.953658536585</v>
      </c>
      <c r="J76" s="30">
        <f t="shared" si="10"/>
        <v>17668.150236443722</v>
      </c>
      <c r="K76" s="29">
        <f t="shared" si="12"/>
        <v>157841.79938992258</v>
      </c>
      <c r="L76" s="16"/>
      <c r="Q76" s="10" t="s">
        <v>21</v>
      </c>
      <c r="R76" s="13">
        <f t="shared" si="13"/>
        <v>5923.7278909772858</v>
      </c>
      <c r="S76" s="13">
        <f t="shared" si="13"/>
        <v>14864.506880897698</v>
      </c>
      <c r="T76" s="13">
        <f t="shared" si="13"/>
        <v>50600.232176203797</v>
      </c>
      <c r="U76" s="13">
        <f t="shared" si="13"/>
        <v>23261.773208316346</v>
      </c>
      <c r="V76" s="13">
        <f t="shared" si="13"/>
        <v>6001.3633271355111</v>
      </c>
      <c r="W76" s="13">
        <f t="shared" si="13"/>
        <v>24193.155938004398</v>
      </c>
      <c r="X76" s="13">
        <f t="shared" si="13"/>
        <v>10364.17232788219</v>
      </c>
      <c r="Y76" s="13">
        <f t="shared" si="13"/>
        <v>4964.953658536585</v>
      </c>
      <c r="Z76" s="30">
        <f t="shared" si="13"/>
        <v>17668.150236443722</v>
      </c>
      <c r="AA76" s="29">
        <f t="shared" si="14"/>
        <v>157842.03564439755</v>
      </c>
      <c r="AB76" s="16"/>
    </row>
    <row r="77" spans="1:31" x14ac:dyDescent="0.3">
      <c r="A77" s="10" t="s">
        <v>22</v>
      </c>
      <c r="B77" s="13">
        <f t="shared" si="10"/>
        <v>5454.706423837798</v>
      </c>
      <c r="C77" s="13">
        <f t="shared" si="10"/>
        <v>13817.050491658603</v>
      </c>
      <c r="D77" s="13">
        <f t="shared" si="10"/>
        <v>46286.138207784614</v>
      </c>
      <c r="E77" s="13">
        <f t="shared" si="10"/>
        <v>21195.191168365269</v>
      </c>
      <c r="F77" s="13">
        <f t="shared" si="10"/>
        <v>5467.4888006004185</v>
      </c>
      <c r="G77" s="13">
        <f t="shared" si="10"/>
        <v>21187.671325385178</v>
      </c>
      <c r="H77" s="13">
        <f t="shared" si="10"/>
        <v>9109.5977229506989</v>
      </c>
      <c r="I77" s="13">
        <f t="shared" si="10"/>
        <v>4351.1845528455278</v>
      </c>
      <c r="J77" s="30">
        <f t="shared" si="10"/>
        <v>14952.870635625786</v>
      </c>
      <c r="K77" s="29">
        <f t="shared" si="12"/>
        <v>141821.89932905391</v>
      </c>
      <c r="L77" s="16"/>
      <c r="Q77" s="10" t="s">
        <v>22</v>
      </c>
      <c r="R77" s="13">
        <f t="shared" si="13"/>
        <v>5454.706423837798</v>
      </c>
      <c r="S77" s="13">
        <f t="shared" si="13"/>
        <v>13817.42124273509</v>
      </c>
      <c r="T77" s="13">
        <f t="shared" si="13"/>
        <v>46286.138207784614</v>
      </c>
      <c r="U77" s="13">
        <f t="shared" si="13"/>
        <v>21195.191168365269</v>
      </c>
      <c r="V77" s="13">
        <f t="shared" si="13"/>
        <v>5467.4888006004185</v>
      </c>
      <c r="W77" s="13">
        <f t="shared" si="13"/>
        <v>21187.671325385178</v>
      </c>
      <c r="X77" s="13">
        <f t="shared" si="13"/>
        <v>9109.5977229506989</v>
      </c>
      <c r="Y77" s="13">
        <f t="shared" si="13"/>
        <v>4351.1845528455278</v>
      </c>
      <c r="Z77" s="30">
        <f t="shared" si="13"/>
        <v>14952.870635625786</v>
      </c>
      <c r="AA77" s="29">
        <f>SUM($R77:$Z77)</f>
        <v>141822.27008013037</v>
      </c>
      <c r="AB77" s="16"/>
    </row>
    <row r="79" spans="1:31" x14ac:dyDescent="0.3">
      <c r="A79" s="23" t="s">
        <v>49</v>
      </c>
      <c r="B79" s="25">
        <f>$B$17-MIN($K$38:$K$49)</f>
        <v>170486.79179886918</v>
      </c>
      <c r="C79" s="24"/>
      <c r="D79" s="24"/>
      <c r="E79" s="24"/>
      <c r="F79" s="24"/>
      <c r="G79" s="24"/>
      <c r="H79" s="24"/>
      <c r="I79" s="24"/>
      <c r="J79" s="24"/>
      <c r="L79" s="16"/>
      <c r="M79" s="16"/>
      <c r="O79" s="20"/>
      <c r="Q79" s="23" t="s">
        <v>49</v>
      </c>
      <c r="R79" s="25">
        <f>$B$17-MIN($AA$38:$AA$49)</f>
        <v>170486.94028505395</v>
      </c>
      <c r="S79" s="24"/>
      <c r="T79" s="24"/>
      <c r="U79" s="24"/>
      <c r="V79" s="24"/>
      <c r="W79" s="24"/>
      <c r="X79" s="24"/>
      <c r="Y79" s="24"/>
      <c r="Z79" s="24"/>
      <c r="AB79" s="16"/>
      <c r="AC79" s="16"/>
      <c r="AE79" s="20"/>
    </row>
    <row r="81" spans="1:31" x14ac:dyDescent="0.3">
      <c r="A81" s="1" t="s">
        <v>56</v>
      </c>
      <c r="B81" s="27" t="s">
        <v>37</v>
      </c>
      <c r="Q81" s="1" t="s">
        <v>56</v>
      </c>
      <c r="R81" s="27" t="s">
        <v>37</v>
      </c>
    </row>
    <row r="82" spans="1:31" x14ac:dyDescent="0.3">
      <c r="A82" s="10" t="s">
        <v>11</v>
      </c>
      <c r="B82" s="26">
        <f t="shared" ref="B82:B93" si="15">$B$79-K66</f>
        <v>48079.605847889863</v>
      </c>
      <c r="L82" s="16"/>
      <c r="M82" s="16"/>
      <c r="O82" s="20"/>
      <c r="Q82" s="10" t="s">
        <v>11</v>
      </c>
      <c r="R82" s="26">
        <f>$R$79-AA66</f>
        <v>48079.408011541833</v>
      </c>
      <c r="AB82" s="16"/>
      <c r="AC82" s="16"/>
      <c r="AE82" s="20"/>
    </row>
    <row r="83" spans="1:31" x14ac:dyDescent="0.3">
      <c r="A83" s="10" t="s">
        <v>12</v>
      </c>
      <c r="B83" s="13">
        <f t="shared" si="15"/>
        <v>50586.05295746692</v>
      </c>
      <c r="L83" s="16"/>
      <c r="M83" s="16"/>
      <c r="O83" s="20"/>
      <c r="Q83" s="10" t="s">
        <v>12</v>
      </c>
      <c r="R83" s="26">
        <f t="shared" ref="R83:R92" si="16">$R$79-AA67</f>
        <v>50585.941448437079</v>
      </c>
      <c r="AB83" s="16"/>
      <c r="AC83" s="16"/>
      <c r="AE83" s="20"/>
    </row>
    <row r="84" spans="1:31" x14ac:dyDescent="0.3">
      <c r="A84" s="10" t="s">
        <v>13</v>
      </c>
      <c r="B84" s="13">
        <f t="shared" si="15"/>
        <v>37945.464144500933</v>
      </c>
      <c r="L84" s="16"/>
      <c r="M84" s="16"/>
      <c r="O84" s="20"/>
      <c r="Q84" s="10" t="s">
        <v>13</v>
      </c>
      <c r="R84" s="26">
        <f t="shared" si="16"/>
        <v>37945.564228628966</v>
      </c>
      <c r="AB84" s="16"/>
      <c r="AC84" s="16"/>
      <c r="AE84" s="20"/>
    </row>
    <row r="85" spans="1:31" x14ac:dyDescent="0.3">
      <c r="A85" s="10" t="s">
        <v>14</v>
      </c>
      <c r="B85" s="13">
        <f t="shared" si="15"/>
        <v>2713.7978458982834</v>
      </c>
      <c r="L85" s="16"/>
      <c r="M85" s="16"/>
      <c r="O85" s="20"/>
      <c r="Q85" s="10" t="s">
        <v>14</v>
      </c>
      <c r="R85" s="26">
        <f t="shared" si="16"/>
        <v>2713.9463320830546</v>
      </c>
      <c r="AB85" s="16"/>
      <c r="AC85" s="16"/>
      <c r="AE85" s="20"/>
    </row>
    <row r="86" spans="1:31" x14ac:dyDescent="0.3">
      <c r="A86" s="10" t="s">
        <v>15</v>
      </c>
      <c r="B86" s="13">
        <f t="shared" si="15"/>
        <v>2279.8206963699486</v>
      </c>
      <c r="L86" s="16"/>
      <c r="M86" s="16"/>
      <c r="O86" s="20"/>
      <c r="Q86" s="10" t="s">
        <v>15</v>
      </c>
      <c r="R86" s="26">
        <f t="shared" si="16"/>
        <v>2279.7724178545468</v>
      </c>
      <c r="AB86" s="16"/>
      <c r="AC86" s="16"/>
      <c r="AE86" s="20"/>
    </row>
    <row r="87" spans="1:31" x14ac:dyDescent="0.3">
      <c r="A87" s="10" t="s">
        <v>16</v>
      </c>
      <c r="B87" s="13">
        <f t="shared" si="15"/>
        <v>23450.429913820903</v>
      </c>
      <c r="L87" s="16"/>
      <c r="M87" s="16"/>
      <c r="O87" s="20"/>
      <c r="Q87" s="10" t="s">
        <v>16</v>
      </c>
      <c r="R87" s="26">
        <f t="shared" si="16"/>
        <v>23450.431442055531</v>
      </c>
      <c r="AB87" s="16"/>
      <c r="AC87" s="16"/>
      <c r="AE87" s="20"/>
    </row>
    <row r="88" spans="1:31" x14ac:dyDescent="0.3">
      <c r="A88" s="10" t="s">
        <v>17</v>
      </c>
      <c r="B88" s="13">
        <f t="shared" si="15"/>
        <v>45617.486322101089</v>
      </c>
      <c r="L88" s="16"/>
      <c r="M88" s="16"/>
      <c r="O88" s="20"/>
      <c r="Q88" s="10" t="s">
        <v>17</v>
      </c>
      <c r="R88" s="26">
        <f>$R$79-AA72</f>
        <v>45617.486322101089</v>
      </c>
      <c r="AB88" s="16"/>
      <c r="AC88" s="16"/>
      <c r="AE88" s="20"/>
    </row>
    <row r="89" spans="1:31" x14ac:dyDescent="0.3">
      <c r="A89" s="10" t="s">
        <v>18</v>
      </c>
      <c r="B89" s="13">
        <f t="shared" si="15"/>
        <v>38993.516247258784</v>
      </c>
      <c r="L89" s="16"/>
      <c r="M89" s="16"/>
      <c r="O89" s="20"/>
      <c r="Q89" s="10" t="s">
        <v>18</v>
      </c>
      <c r="R89" s="26">
        <f t="shared" si="16"/>
        <v>38993.498746040394</v>
      </c>
      <c r="AB89" s="16"/>
      <c r="AC89" s="16"/>
      <c r="AE89" s="20"/>
    </row>
    <row r="90" spans="1:31" x14ac:dyDescent="0.3">
      <c r="A90" s="10" t="s">
        <v>19</v>
      </c>
      <c r="B90" s="13">
        <f t="shared" si="15"/>
        <v>20529.031661516259</v>
      </c>
      <c r="L90" s="16"/>
      <c r="M90" s="16"/>
      <c r="O90" s="20"/>
      <c r="Q90" s="10" t="s">
        <v>19</v>
      </c>
      <c r="R90" s="26">
        <f t="shared" si="16"/>
        <v>20529.131667554902</v>
      </c>
      <c r="AB90" s="16"/>
      <c r="AC90" s="16"/>
      <c r="AE90" s="20"/>
    </row>
    <row r="91" spans="1:31" x14ac:dyDescent="0.3">
      <c r="A91" s="10" t="s">
        <v>20</v>
      </c>
      <c r="B91" s="13">
        <f t="shared" si="15"/>
        <v>12426.215674245206</v>
      </c>
      <c r="L91" s="16"/>
      <c r="M91" s="16"/>
      <c r="O91" s="20"/>
      <c r="Q91" s="10" t="s">
        <v>20</v>
      </c>
      <c r="R91" s="26">
        <f t="shared" si="16"/>
        <v>12426.17156125186</v>
      </c>
      <c r="AB91" s="16"/>
      <c r="AC91" s="16"/>
      <c r="AE91" s="20"/>
    </row>
    <row r="92" spans="1:31" x14ac:dyDescent="0.3">
      <c r="A92" s="10" t="s">
        <v>21</v>
      </c>
      <c r="B92" s="13">
        <f t="shared" si="15"/>
        <v>12644.992408946593</v>
      </c>
      <c r="L92" s="16"/>
      <c r="M92" s="16"/>
      <c r="O92" s="20"/>
      <c r="Q92" s="10" t="s">
        <v>21</v>
      </c>
      <c r="R92" s="26">
        <f t="shared" si="16"/>
        <v>12644.904640656401</v>
      </c>
      <c r="AB92" s="16"/>
      <c r="AC92" s="16"/>
      <c r="AE92" s="20"/>
    </row>
    <row r="93" spans="1:31" x14ac:dyDescent="0.3">
      <c r="A93" s="10" t="s">
        <v>22</v>
      </c>
      <c r="B93" s="13">
        <f t="shared" si="15"/>
        <v>28664.89246981527</v>
      </c>
      <c r="L93" s="16"/>
      <c r="M93" s="16"/>
      <c r="O93" s="20"/>
      <c r="Q93" s="10" t="s">
        <v>22</v>
      </c>
      <c r="R93" s="26">
        <f>$R$79-AA77</f>
        <v>28664.670204923576</v>
      </c>
      <c r="AB93" s="16"/>
      <c r="AC93" s="16"/>
      <c r="AE93" s="20"/>
    </row>
    <row r="94" spans="1:31" x14ac:dyDescent="0.3">
      <c r="A94" s="15" t="s">
        <v>38</v>
      </c>
      <c r="B94" s="18">
        <f>SUM($B$82:$B$93)/$B$79</f>
        <v>1.9000375499586275</v>
      </c>
      <c r="Q94" s="15" t="s">
        <v>38</v>
      </c>
      <c r="R94" s="18">
        <f>SUM($R$82:$R$93)/$R$79</f>
        <v>1.9000336710924439</v>
      </c>
    </row>
    <row r="96" spans="1:31" x14ac:dyDescent="0.3">
      <c r="A96" s="1" t="s">
        <v>57</v>
      </c>
      <c r="B96" s="51">
        <f>(SUM($B$82:$B$93)-$D$97*$B$79)/(12-$D$97)</f>
        <v>0.6338388097615415</v>
      </c>
      <c r="D96" s="1" t="s">
        <v>40</v>
      </c>
      <c r="Q96" s="1" t="s">
        <v>57</v>
      </c>
      <c r="R96" s="51">
        <f>(SUM($R$82:$R$93)-$T$97*$R$79)/(12-$T$97)</f>
        <v>0.56836450760630841</v>
      </c>
      <c r="T96" s="1" t="s">
        <v>40</v>
      </c>
    </row>
    <row r="97" spans="1:22" x14ac:dyDescent="0.3">
      <c r="A97" s="1" t="s">
        <v>39</v>
      </c>
      <c r="D97" s="36">
        <f>'計算用(記載例太陽光)'!D97</f>
        <v>1.9</v>
      </c>
      <c r="Q97" s="1" t="s">
        <v>39</v>
      </c>
      <c r="T97" s="17">
        <f>D97</f>
        <v>1.9</v>
      </c>
    </row>
    <row r="98" spans="1:22" ht="15.6" thickBot="1" x14ac:dyDescent="0.35"/>
    <row r="99" spans="1:22" ht="15.6" thickBot="1" x14ac:dyDescent="0.35">
      <c r="A99" s="1" t="s">
        <v>58</v>
      </c>
      <c r="B99" s="21">
        <f>(MIN($K$38:$K$49)+$B$96)*1000</f>
        <v>1376.2697336076881</v>
      </c>
      <c r="Q99" s="1" t="s">
        <v>58</v>
      </c>
      <c r="R99" s="21">
        <f>(MIN($AA$38:$AA$49)+$R$96)*1000</f>
        <v>1162.3092466832256</v>
      </c>
      <c r="V99" s="16"/>
    </row>
    <row r="100" spans="1:22" ht="15.6" thickBot="1" x14ac:dyDescent="0.35"/>
    <row r="101" spans="1:22" ht="15.6" thickBot="1" x14ac:dyDescent="0.35">
      <c r="A101" s="1" t="s">
        <v>59</v>
      </c>
      <c r="B101" s="31">
        <f>B99/'記載例(水力)'!E15</f>
        <v>0.55050789344307527</v>
      </c>
      <c r="Q101" s="1" t="s">
        <v>59</v>
      </c>
      <c r="R101" s="31" t="e">
        <f>R99/'記載例(水力)'!U15</f>
        <v>#DIV/0!</v>
      </c>
      <c r="S101" s="1" t="s">
        <v>95</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499984740745262"/>
    <pageSetUpPr fitToPage="1"/>
  </sheetPr>
  <dimension ref="A1:Q43"/>
  <sheetViews>
    <sheetView showGridLines="0" zoomScale="85" zoomScaleNormal="85" workbookViewId="0">
      <selection activeCell="P42" sqref="P42"/>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53" t="s">
        <v>81</v>
      </c>
      <c r="B1" s="53"/>
      <c r="C1" s="53"/>
      <c r="D1" s="53"/>
      <c r="E1" s="53"/>
      <c r="F1" s="54" t="s">
        <v>83</v>
      </c>
      <c r="G1" s="54"/>
      <c r="H1" s="54"/>
      <c r="I1" s="55" t="s">
        <v>82</v>
      </c>
    </row>
    <row r="2" spans="1:17" ht="16.2" x14ac:dyDescent="0.3">
      <c r="A2" s="75" t="s">
        <v>0</v>
      </c>
      <c r="B2" s="76"/>
      <c r="C2" s="7"/>
      <c r="D2" s="7"/>
      <c r="E2" s="7"/>
      <c r="F2" s="7"/>
      <c r="G2" s="7"/>
      <c r="H2" s="7"/>
      <c r="I2" s="7"/>
      <c r="J2" s="7"/>
      <c r="K2" s="7"/>
      <c r="L2" s="7"/>
      <c r="M2" s="7"/>
      <c r="N2" s="7"/>
      <c r="O2" s="7"/>
      <c r="P2" s="7"/>
      <c r="Q2" s="7"/>
    </row>
    <row r="3" spans="1:17" ht="16.2" x14ac:dyDescent="0.3">
      <c r="A3" s="37"/>
      <c r="B3" s="37"/>
      <c r="C3" s="7"/>
      <c r="D3" s="7"/>
      <c r="E3" s="7"/>
      <c r="F3" s="7"/>
      <c r="G3" s="7"/>
      <c r="H3" s="7"/>
      <c r="I3" s="7"/>
      <c r="J3" s="7"/>
      <c r="K3" s="7"/>
      <c r="L3" s="7"/>
      <c r="M3" s="7"/>
      <c r="N3" s="7"/>
      <c r="O3" s="7"/>
      <c r="P3" s="7"/>
      <c r="Q3" s="7"/>
    </row>
    <row r="4" spans="1:17" ht="16.2" x14ac:dyDescent="0.3">
      <c r="A4" s="77" t="s">
        <v>118</v>
      </c>
      <c r="B4" s="77"/>
      <c r="C4" s="77"/>
      <c r="D4" s="77"/>
      <c r="E4" s="77"/>
      <c r="F4" s="77"/>
      <c r="G4" s="77"/>
      <c r="H4" s="77"/>
      <c r="I4" s="77"/>
      <c r="J4" s="77"/>
      <c r="K4" s="77"/>
      <c r="L4" s="77"/>
      <c r="M4" s="77"/>
      <c r="N4" s="77"/>
      <c r="O4" s="77"/>
      <c r="P4" s="77"/>
      <c r="Q4" s="77"/>
    </row>
    <row r="5" spans="1:17" ht="16.2" x14ac:dyDescent="0.3">
      <c r="A5" s="7"/>
      <c r="B5" s="7"/>
      <c r="C5" s="7"/>
      <c r="D5" s="7"/>
      <c r="E5" s="7"/>
      <c r="F5" s="7"/>
      <c r="G5" s="7"/>
      <c r="H5" s="7"/>
      <c r="I5" s="7"/>
      <c r="J5" s="7"/>
      <c r="K5" s="7"/>
      <c r="L5" s="7"/>
      <c r="M5" s="7"/>
      <c r="N5" s="7"/>
      <c r="O5" s="7"/>
      <c r="P5" s="7"/>
      <c r="Q5" s="7"/>
    </row>
    <row r="6" spans="1:17" ht="16.2" x14ac:dyDescent="0.3">
      <c r="A6" s="77" t="s">
        <v>124</v>
      </c>
      <c r="B6" s="77"/>
      <c r="C6" s="77"/>
      <c r="D6" s="77"/>
      <c r="E6" s="77"/>
      <c r="F6" s="77"/>
      <c r="G6" s="77"/>
      <c r="H6" s="77"/>
      <c r="I6" s="77"/>
      <c r="J6" s="77"/>
      <c r="K6" s="77"/>
      <c r="L6" s="77"/>
      <c r="M6" s="77"/>
      <c r="N6" s="77"/>
      <c r="O6" s="77"/>
      <c r="P6" s="77"/>
      <c r="Q6" s="77"/>
    </row>
    <row r="7" spans="1:17" ht="16.2" x14ac:dyDescent="0.3">
      <c r="C7" s="7"/>
      <c r="D7" s="7"/>
      <c r="E7" s="7"/>
      <c r="F7" s="7"/>
      <c r="G7" s="7"/>
      <c r="H7" s="7"/>
      <c r="I7" s="7"/>
      <c r="J7" s="7"/>
      <c r="K7" s="7"/>
      <c r="L7" s="7"/>
      <c r="M7" s="7"/>
      <c r="N7" s="7"/>
      <c r="O7" s="7"/>
      <c r="P7" s="7"/>
      <c r="Q7" s="7"/>
    </row>
    <row r="8" spans="1:17" ht="16.2" x14ac:dyDescent="0.3">
      <c r="A8" s="38"/>
      <c r="B8" s="38"/>
      <c r="C8" s="38"/>
      <c r="D8" s="38"/>
      <c r="E8" s="38"/>
      <c r="F8" s="38"/>
      <c r="G8" s="38"/>
      <c r="H8" s="38"/>
      <c r="I8" s="38"/>
      <c r="J8" s="38"/>
      <c r="K8" s="38"/>
      <c r="L8" s="38"/>
      <c r="M8" s="102" t="str">
        <f>'記載例(合計)'!M11</f>
        <v>&lt;会社名：広域エネルギー株式会社&gt;</v>
      </c>
      <c r="N8" s="102"/>
      <c r="O8" s="102"/>
      <c r="P8" s="102"/>
      <c r="Q8" s="102"/>
    </row>
    <row r="9" spans="1:17" ht="24" customHeight="1" x14ac:dyDescent="0.3">
      <c r="A9" s="79" t="s">
        <v>1</v>
      </c>
      <c r="B9" s="79"/>
      <c r="C9" s="79"/>
      <c r="D9" s="79"/>
      <c r="E9" s="80" t="s">
        <v>24</v>
      </c>
      <c r="F9" s="81"/>
      <c r="G9" s="81"/>
      <c r="H9" s="81"/>
      <c r="I9" s="81"/>
      <c r="J9" s="81"/>
      <c r="K9" s="81"/>
      <c r="L9" s="81"/>
      <c r="M9" s="81"/>
      <c r="N9" s="81"/>
      <c r="O9" s="81"/>
      <c r="P9" s="82"/>
      <c r="Q9" s="52" t="s">
        <v>2</v>
      </c>
    </row>
    <row r="10" spans="1:17" ht="24" customHeight="1" x14ac:dyDescent="0.3">
      <c r="A10" s="79" t="s">
        <v>3</v>
      </c>
      <c r="B10" s="79"/>
      <c r="C10" s="79"/>
      <c r="D10" s="79"/>
      <c r="E10" s="103">
        <f>'記載例(合計)'!E13</f>
        <v>9601</v>
      </c>
      <c r="F10" s="104"/>
      <c r="G10" s="104"/>
      <c r="H10" s="104"/>
      <c r="I10" s="104"/>
      <c r="J10" s="104"/>
      <c r="K10" s="104"/>
      <c r="L10" s="104"/>
      <c r="M10" s="104"/>
      <c r="N10" s="104"/>
      <c r="O10" s="104"/>
      <c r="P10" s="105"/>
      <c r="Q10" s="5"/>
    </row>
    <row r="11" spans="1:17" ht="30" customHeight="1" x14ac:dyDescent="0.3">
      <c r="A11" s="86" t="s">
        <v>4</v>
      </c>
      <c r="B11" s="86"/>
      <c r="C11" s="86"/>
      <c r="D11" s="86"/>
      <c r="E11" s="90" t="str">
        <f>'記載例(合計)'!E14</f>
        <v>変動電源（アグリゲート）</v>
      </c>
      <c r="F11" s="91"/>
      <c r="G11" s="91"/>
      <c r="H11" s="91"/>
      <c r="I11" s="91"/>
      <c r="J11" s="91"/>
      <c r="K11" s="91"/>
      <c r="L11" s="91"/>
      <c r="M11" s="91"/>
      <c r="N11" s="91"/>
      <c r="O11" s="91"/>
      <c r="P11" s="92"/>
      <c r="Q11" s="5"/>
    </row>
    <row r="12" spans="1:17" ht="24" customHeight="1" x14ac:dyDescent="0.3">
      <c r="A12" s="79" t="s">
        <v>5</v>
      </c>
      <c r="B12" s="79"/>
      <c r="C12" s="79"/>
      <c r="D12" s="79"/>
      <c r="E12" s="90" t="s">
        <v>68</v>
      </c>
      <c r="F12" s="91"/>
      <c r="G12" s="91"/>
      <c r="H12" s="91"/>
      <c r="I12" s="91"/>
      <c r="J12" s="91"/>
      <c r="K12" s="91"/>
      <c r="L12" s="91"/>
      <c r="M12" s="91"/>
      <c r="N12" s="91"/>
      <c r="O12" s="91"/>
      <c r="P12" s="92"/>
      <c r="Q12" s="5"/>
    </row>
    <row r="13" spans="1:17" ht="24" customHeight="1" x14ac:dyDescent="0.3">
      <c r="A13" s="79" t="s">
        <v>6</v>
      </c>
      <c r="B13" s="79"/>
      <c r="C13" s="79"/>
      <c r="D13" s="79"/>
      <c r="E13" s="90" t="str">
        <f>'記載例(合計)'!E16</f>
        <v>東北</v>
      </c>
      <c r="F13" s="91"/>
      <c r="G13" s="91"/>
      <c r="H13" s="91"/>
      <c r="I13" s="91"/>
      <c r="J13" s="91"/>
      <c r="K13" s="91"/>
      <c r="L13" s="91"/>
      <c r="M13" s="91"/>
      <c r="N13" s="91"/>
      <c r="O13" s="91"/>
      <c r="P13" s="92"/>
      <c r="Q13" s="5"/>
    </row>
    <row r="14" spans="1:17" ht="24" customHeight="1" x14ac:dyDescent="0.3">
      <c r="A14" s="79" t="s">
        <v>7</v>
      </c>
      <c r="B14" s="79"/>
      <c r="C14" s="79"/>
      <c r="D14" s="79"/>
      <c r="E14" s="106">
        <v>3000</v>
      </c>
      <c r="F14" s="107"/>
      <c r="G14" s="107"/>
      <c r="H14" s="107"/>
      <c r="I14" s="107"/>
      <c r="J14" s="107"/>
      <c r="K14" s="107"/>
      <c r="L14" s="107"/>
      <c r="M14" s="107"/>
      <c r="N14" s="107"/>
      <c r="O14" s="107"/>
      <c r="P14" s="108"/>
      <c r="Q14" s="32" t="s">
        <v>23</v>
      </c>
    </row>
    <row r="15" spans="1:17" ht="24" customHeight="1" x14ac:dyDescent="0.3">
      <c r="A15" s="79" t="s">
        <v>41</v>
      </c>
      <c r="B15" s="79"/>
      <c r="C15" s="79"/>
      <c r="D15" s="79"/>
      <c r="E15" s="106">
        <v>3000</v>
      </c>
      <c r="F15" s="107"/>
      <c r="G15" s="107"/>
      <c r="H15" s="107"/>
      <c r="I15" s="107"/>
      <c r="J15" s="107"/>
      <c r="K15" s="107"/>
      <c r="L15" s="107"/>
      <c r="M15" s="107"/>
      <c r="N15" s="107"/>
      <c r="O15" s="107"/>
      <c r="P15" s="108"/>
      <c r="Q15" s="32" t="s">
        <v>23</v>
      </c>
    </row>
    <row r="16" spans="1:17" ht="24" customHeight="1" x14ac:dyDescent="0.3">
      <c r="A16" s="79" t="s">
        <v>97</v>
      </c>
      <c r="B16" s="79"/>
      <c r="C16" s="79"/>
      <c r="D16" s="79"/>
      <c r="E16" s="109">
        <f>'計算用(記載例太陽光)'!B101</f>
        <v>0.11325829587325138</v>
      </c>
      <c r="F16" s="110"/>
      <c r="G16" s="110"/>
      <c r="H16" s="110"/>
      <c r="I16" s="110"/>
      <c r="J16" s="110"/>
      <c r="K16" s="110"/>
      <c r="L16" s="110"/>
      <c r="M16" s="110"/>
      <c r="N16" s="110"/>
      <c r="O16" s="110"/>
      <c r="P16" s="111"/>
      <c r="Q16" s="32" t="s">
        <v>98</v>
      </c>
    </row>
    <row r="17" spans="1:17" ht="24" customHeight="1" x14ac:dyDescent="0.3">
      <c r="A17" s="79" t="s">
        <v>96</v>
      </c>
      <c r="B17" s="79"/>
      <c r="C17" s="79"/>
      <c r="D17" s="79"/>
      <c r="E17" s="58" t="s">
        <v>11</v>
      </c>
      <c r="F17" s="58" t="s">
        <v>12</v>
      </c>
      <c r="G17" s="58" t="s">
        <v>13</v>
      </c>
      <c r="H17" s="58" t="s">
        <v>14</v>
      </c>
      <c r="I17" s="58" t="s">
        <v>15</v>
      </c>
      <c r="J17" s="58" t="s">
        <v>16</v>
      </c>
      <c r="K17" s="58" t="s">
        <v>17</v>
      </c>
      <c r="L17" s="58" t="s">
        <v>18</v>
      </c>
      <c r="M17" s="58" t="s">
        <v>19</v>
      </c>
      <c r="N17" s="58" t="s">
        <v>20</v>
      </c>
      <c r="O17" s="58" t="s">
        <v>21</v>
      </c>
      <c r="P17" s="58" t="s">
        <v>22</v>
      </c>
      <c r="Q17" s="5"/>
    </row>
    <row r="18" spans="1:17" ht="24" customHeight="1" x14ac:dyDescent="0.3">
      <c r="A18" s="79"/>
      <c r="B18" s="79"/>
      <c r="C18" s="79"/>
      <c r="D18" s="79"/>
      <c r="E18" s="59">
        <f>'計算用(記載例太陽光)'!N24</f>
        <v>2.5363491937801241E-2</v>
      </c>
      <c r="F18" s="59">
        <f>'計算用(記載例太陽光)'!N25</f>
        <v>0.15343028986050727</v>
      </c>
      <c r="G18" s="59">
        <f>'計算用(記載例太陽光)'!N26</f>
        <v>0.18676344191222136</v>
      </c>
      <c r="H18" s="59">
        <f>'計算用(記載例太陽光)'!N27</f>
        <v>0.18933658954366564</v>
      </c>
      <c r="I18" s="59">
        <f>'計算用(記載例太陽光)'!N28</f>
        <v>0.23701565074908462</v>
      </c>
      <c r="J18" s="59">
        <f>'計算用(記載例太陽光)'!N29</f>
        <v>0.14790655640020961</v>
      </c>
      <c r="K18" s="59">
        <f>'計算用(記載例太陽光)'!N30</f>
        <v>9.9110295777295257E-2</v>
      </c>
      <c r="L18" s="59">
        <f>'計算用(記載例太陽光)'!N31</f>
        <v>1.0863278131247255E-2</v>
      </c>
      <c r="M18" s="59">
        <f>'計算用(記載例太陽光)'!N32</f>
        <v>1.3836428105874992E-2</v>
      </c>
      <c r="N18" s="59">
        <f>'計算用(記載例太陽光)'!N33</f>
        <v>4.5624884019410374E-2</v>
      </c>
      <c r="O18" s="59">
        <f>'計算用(記載例太陽光)'!N34</f>
        <v>1.3527492034927528E-2</v>
      </c>
      <c r="P18" s="59">
        <f>'計算用(記載例太陽光)'!N35</f>
        <v>2.1130389776738499E-2</v>
      </c>
      <c r="Q18" s="32" t="s">
        <v>98</v>
      </c>
    </row>
    <row r="19" spans="1:17" ht="24" customHeight="1" x14ac:dyDescent="0.3">
      <c r="A19" s="79" t="s">
        <v>8</v>
      </c>
      <c r="B19" s="79"/>
      <c r="C19" s="79"/>
      <c r="D19" s="79"/>
      <c r="E19" s="58" t="s">
        <v>11</v>
      </c>
      <c r="F19" s="58" t="s">
        <v>12</v>
      </c>
      <c r="G19" s="58" t="s">
        <v>13</v>
      </c>
      <c r="H19" s="58" t="s">
        <v>14</v>
      </c>
      <c r="I19" s="58" t="s">
        <v>15</v>
      </c>
      <c r="J19" s="58" t="s">
        <v>16</v>
      </c>
      <c r="K19" s="58" t="s">
        <v>17</v>
      </c>
      <c r="L19" s="58" t="s">
        <v>18</v>
      </c>
      <c r="M19" s="58" t="s">
        <v>19</v>
      </c>
      <c r="N19" s="58" t="s">
        <v>20</v>
      </c>
      <c r="O19" s="58" t="s">
        <v>21</v>
      </c>
      <c r="P19" s="58" t="s">
        <v>22</v>
      </c>
      <c r="Q19" s="5"/>
    </row>
    <row r="20" spans="1:17" ht="24" customHeight="1" x14ac:dyDescent="0.3">
      <c r="A20" s="79"/>
      <c r="B20" s="79"/>
      <c r="C20" s="79"/>
      <c r="D20" s="79"/>
      <c r="E20" s="45">
        <f>'計算用(記載例太陽光)'!N38</f>
        <v>76.090475813403728</v>
      </c>
      <c r="F20" s="45">
        <f>'計算用(記載例太陽光)'!N39</f>
        <v>460.2908695815218</v>
      </c>
      <c r="G20" s="45">
        <f>'計算用(記載例太陽光)'!N40</f>
        <v>560.29032573666404</v>
      </c>
      <c r="H20" s="45">
        <f>'計算用(記載例太陽光)'!N41</f>
        <v>568.00976863099697</v>
      </c>
      <c r="I20" s="45">
        <f>'計算用(記載例太陽光)'!N42</f>
        <v>711.0469522472539</v>
      </c>
      <c r="J20" s="45">
        <f>'計算用(記載例太陽光)'!N43</f>
        <v>443.71966920062886</v>
      </c>
      <c r="K20" s="45">
        <f>'計算用(記載例太陽光)'!N44</f>
        <v>297.33088733188578</v>
      </c>
      <c r="L20" s="45">
        <f>'計算用(記載例太陽光)'!N45</f>
        <v>32.589834393741768</v>
      </c>
      <c r="M20" s="45">
        <f>'計算用(記載例太陽光)'!N46</f>
        <v>41.509284317624974</v>
      </c>
      <c r="N20" s="45">
        <f>'計算用(記載例太陽光)'!N47</f>
        <v>136.87465205823113</v>
      </c>
      <c r="O20" s="45">
        <f>'計算用(記載例太陽光)'!N48</f>
        <v>40.582476104782586</v>
      </c>
      <c r="P20" s="45">
        <f>'計算用(記載例太陽光)'!N49</f>
        <v>63.39116933021549</v>
      </c>
      <c r="Q20" s="32" t="s">
        <v>23</v>
      </c>
    </row>
    <row r="21" spans="1:17" ht="24" customHeight="1" x14ac:dyDescent="0.3">
      <c r="A21" s="79" t="s">
        <v>9</v>
      </c>
      <c r="B21" s="79"/>
      <c r="C21" s="79"/>
      <c r="D21" s="79"/>
      <c r="E21" s="99">
        <f>ROUND('計算用(記載例太陽光)'!B99,0)</f>
        <v>340</v>
      </c>
      <c r="F21" s="100"/>
      <c r="G21" s="100"/>
      <c r="H21" s="100"/>
      <c r="I21" s="100"/>
      <c r="J21" s="100"/>
      <c r="K21" s="100"/>
      <c r="L21" s="100"/>
      <c r="M21" s="100"/>
      <c r="N21" s="100"/>
      <c r="O21" s="100"/>
      <c r="P21" s="101"/>
      <c r="Q21" s="32" t="s">
        <v>23</v>
      </c>
    </row>
    <row r="22" spans="1:17" ht="24" customHeight="1" x14ac:dyDescent="0.3">
      <c r="A22" s="86" t="s">
        <v>128</v>
      </c>
      <c r="B22" s="79"/>
      <c r="C22" s="79"/>
      <c r="D22" s="79"/>
      <c r="E22" s="58" t="s">
        <v>11</v>
      </c>
      <c r="F22" s="58" t="s">
        <v>12</v>
      </c>
      <c r="G22" s="58" t="s">
        <v>13</v>
      </c>
      <c r="H22" s="58" t="s">
        <v>14</v>
      </c>
      <c r="I22" s="58" t="s">
        <v>15</v>
      </c>
      <c r="J22" s="58" t="s">
        <v>16</v>
      </c>
      <c r="K22" s="58" t="s">
        <v>17</v>
      </c>
      <c r="L22" s="58" t="s">
        <v>18</v>
      </c>
      <c r="M22" s="58" t="s">
        <v>19</v>
      </c>
      <c r="N22" s="58" t="s">
        <v>20</v>
      </c>
      <c r="O22" s="58" t="s">
        <v>21</v>
      </c>
      <c r="P22" s="58" t="s">
        <v>22</v>
      </c>
      <c r="Q22" s="5"/>
    </row>
    <row r="23" spans="1:17" ht="24" customHeight="1" x14ac:dyDescent="0.3">
      <c r="A23" s="79"/>
      <c r="B23" s="79"/>
      <c r="C23" s="79"/>
      <c r="D23" s="79"/>
      <c r="E23" s="74">
        <v>1800</v>
      </c>
      <c r="F23" s="74">
        <v>1900</v>
      </c>
      <c r="G23" s="74">
        <v>2000</v>
      </c>
      <c r="H23" s="74">
        <v>2000</v>
      </c>
      <c r="I23" s="74">
        <v>1900</v>
      </c>
      <c r="J23" s="74">
        <v>1900</v>
      </c>
      <c r="K23" s="74">
        <v>1800</v>
      </c>
      <c r="L23" s="74">
        <v>1900</v>
      </c>
      <c r="M23" s="74">
        <v>2000</v>
      </c>
      <c r="N23" s="74">
        <v>1900</v>
      </c>
      <c r="O23" s="74">
        <v>1800</v>
      </c>
      <c r="P23" s="74">
        <v>1800</v>
      </c>
      <c r="Q23" s="32" t="s">
        <v>23</v>
      </c>
    </row>
    <row r="24" spans="1:17" ht="24" customHeight="1" x14ac:dyDescent="0.3">
      <c r="A24" s="86" t="s">
        <v>99</v>
      </c>
      <c r="B24" s="79"/>
      <c r="C24" s="79"/>
      <c r="D24" s="79"/>
      <c r="E24" s="58" t="s">
        <v>11</v>
      </c>
      <c r="F24" s="58" t="s">
        <v>12</v>
      </c>
      <c r="G24" s="58" t="s">
        <v>13</v>
      </c>
      <c r="H24" s="58" t="s">
        <v>14</v>
      </c>
      <c r="I24" s="58" t="s">
        <v>15</v>
      </c>
      <c r="J24" s="58" t="s">
        <v>16</v>
      </c>
      <c r="K24" s="58" t="s">
        <v>17</v>
      </c>
      <c r="L24" s="58" t="s">
        <v>18</v>
      </c>
      <c r="M24" s="58" t="s">
        <v>19</v>
      </c>
      <c r="N24" s="58" t="s">
        <v>20</v>
      </c>
      <c r="O24" s="58" t="s">
        <v>21</v>
      </c>
      <c r="P24" s="58" t="s">
        <v>22</v>
      </c>
      <c r="Q24" s="5"/>
    </row>
    <row r="25" spans="1:17" ht="24" customHeight="1" x14ac:dyDescent="0.3">
      <c r="A25" s="79"/>
      <c r="B25" s="79"/>
      <c r="C25" s="79"/>
      <c r="D25" s="79"/>
      <c r="E25" s="45">
        <f>ROUND('計算用(記載例太陽光)'!AD38,0)</f>
        <v>46</v>
      </c>
      <c r="F25" s="45">
        <f>ROUND('計算用(記載例太陽光)'!AD39,0)</f>
        <v>292</v>
      </c>
      <c r="G25" s="45">
        <f>ROUND('計算用(記載例太陽光)'!AD40,0)</f>
        <v>374</v>
      </c>
      <c r="H25" s="45">
        <f>ROUND('計算用(記載例太陽光)'!AD41,0)</f>
        <v>379</v>
      </c>
      <c r="I25" s="45">
        <f>ROUND('計算用(記載例太陽光)'!AD42,0)</f>
        <v>450</v>
      </c>
      <c r="J25" s="45">
        <f>ROUND('計算用(記載例太陽光)'!AD43,0)</f>
        <v>281</v>
      </c>
      <c r="K25" s="45">
        <f>ROUND('計算用(記載例太陽光)'!AD44,0)</f>
        <v>178</v>
      </c>
      <c r="L25" s="45">
        <f>ROUND('計算用(記載例太陽光)'!AD45,0)</f>
        <v>21</v>
      </c>
      <c r="M25" s="45">
        <f>ROUND('計算用(記載例太陽光)'!AD46,0)</f>
        <v>28</v>
      </c>
      <c r="N25" s="45">
        <f>ROUND('計算用(記載例太陽光)'!AD47,0)</f>
        <v>87</v>
      </c>
      <c r="O25" s="45">
        <f>ROUND('計算用(記載例太陽光)'!AD48,0)</f>
        <v>24</v>
      </c>
      <c r="P25" s="45">
        <f>ROUND('計算用(記載例太陽光)'!AD49,0)</f>
        <v>38</v>
      </c>
      <c r="Q25" s="32" t="s">
        <v>23</v>
      </c>
    </row>
    <row r="26" spans="1:17" ht="24" customHeight="1" x14ac:dyDescent="0.3">
      <c r="A26" s="79" t="s">
        <v>10</v>
      </c>
      <c r="B26" s="79"/>
      <c r="C26" s="79"/>
      <c r="D26" s="79"/>
      <c r="E26" s="96">
        <f>ROUND('計算用(記載例太陽光)'!R99,0)</f>
        <v>217</v>
      </c>
      <c r="F26" s="97"/>
      <c r="G26" s="97"/>
      <c r="H26" s="97"/>
      <c r="I26" s="97"/>
      <c r="J26" s="97"/>
      <c r="K26" s="97"/>
      <c r="L26" s="97"/>
      <c r="M26" s="97"/>
      <c r="N26" s="97"/>
      <c r="O26" s="97"/>
      <c r="P26" s="98"/>
      <c r="Q26" s="32" t="s">
        <v>23</v>
      </c>
    </row>
    <row r="27" spans="1:17" x14ac:dyDescent="0.3">
      <c r="A27" s="1" t="s">
        <v>25</v>
      </c>
    </row>
    <row r="28" spans="1:17" x14ac:dyDescent="0.3">
      <c r="A28" s="1" t="s">
        <v>119</v>
      </c>
    </row>
    <row r="29" spans="1:17" x14ac:dyDescent="0.3">
      <c r="B29" s="46" t="s">
        <v>87</v>
      </c>
    </row>
    <row r="30" spans="1:17" x14ac:dyDescent="0.3">
      <c r="B30" s="46" t="s">
        <v>73</v>
      </c>
    </row>
    <row r="31" spans="1:17" x14ac:dyDescent="0.3">
      <c r="B31" s="46" t="s">
        <v>74</v>
      </c>
    </row>
    <row r="32" spans="1:17" x14ac:dyDescent="0.3">
      <c r="B32" s="46" t="s">
        <v>85</v>
      </c>
    </row>
    <row r="33" spans="1:2" x14ac:dyDescent="0.3">
      <c r="B33" s="46" t="s">
        <v>75</v>
      </c>
    </row>
    <row r="34" spans="1:2" x14ac:dyDescent="0.3">
      <c r="B34" s="46" t="s">
        <v>76</v>
      </c>
    </row>
    <row r="35" spans="1:2" x14ac:dyDescent="0.3">
      <c r="B35" s="1" t="s">
        <v>66</v>
      </c>
    </row>
    <row r="36" spans="1:2" x14ac:dyDescent="0.3">
      <c r="B36" s="1" t="s">
        <v>115</v>
      </c>
    </row>
    <row r="37" spans="1:2" x14ac:dyDescent="0.3">
      <c r="B37" s="46" t="s">
        <v>114</v>
      </c>
    </row>
    <row r="38" spans="1:2" x14ac:dyDescent="0.3">
      <c r="B38" s="1" t="s">
        <v>65</v>
      </c>
    </row>
    <row r="40" spans="1:2" x14ac:dyDescent="0.3">
      <c r="A40" s="1" t="s">
        <v>123</v>
      </c>
    </row>
    <row r="41" spans="1:2" x14ac:dyDescent="0.3">
      <c r="B41" s="1" t="s">
        <v>131</v>
      </c>
    </row>
    <row r="42" spans="1:2" x14ac:dyDescent="0.3">
      <c r="B42" s="1" t="s">
        <v>116</v>
      </c>
    </row>
    <row r="43" spans="1:2" x14ac:dyDescent="0.3">
      <c r="B43" s="1" t="s">
        <v>117</v>
      </c>
    </row>
  </sheetData>
  <sheetProtection algorithmName="SHA-512" hashValue="/pBz1Kk8X9HnZoIbRXXkXjBFYcGEz6l+aHa6xWLssW7Tcl+R+aFLwM2w5g7FwL+0F3TVfbQZgH1NQKRKQWbOog==" saltValue="lJ+XCrIkLLbbS+gQmKngrg==" spinCount="100000" sheet="1" objects="1" scenarios="1"/>
  <dataConsolidate/>
  <mergeCells count="28">
    <mergeCell ref="A26:D26"/>
    <mergeCell ref="E26:P26"/>
    <mergeCell ref="A16:D16"/>
    <mergeCell ref="E16:P16"/>
    <mergeCell ref="A19:D20"/>
    <mergeCell ref="A21:D21"/>
    <mergeCell ref="E21:P21"/>
    <mergeCell ref="A22:D23"/>
    <mergeCell ref="A17:D18"/>
    <mergeCell ref="A24:D25"/>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s>
  <phoneticPr fontId="2"/>
  <conditionalFormatting sqref="E15:P15">
    <cfRule type="cellIs" dxfId="26" priority="5" operator="greaterThan">
      <formula>$E$14</formula>
    </cfRule>
  </conditionalFormatting>
  <conditionalFormatting sqref="E26:P26">
    <cfRule type="cellIs" dxfId="25" priority="2" operator="greaterThan">
      <formula>$E$21</formula>
    </cfRule>
  </conditionalFormatting>
  <conditionalFormatting sqref="E14:P14">
    <cfRule type="cellIs" dxfId="24" priority="3" operator="lessThan">
      <formula>1000</formula>
    </cfRule>
  </conditionalFormatting>
  <conditionalFormatting sqref="E23:P23">
    <cfRule type="cellIs" dxfId="23" priority="1" operator="greaterThan">
      <formula>$E$15</formula>
    </cfRule>
  </conditionalFormatting>
  <dataValidations count="4">
    <dataValidation type="whole" allowBlank="1" showInputMessage="1" showErrorMessage="1" error="期待容量以下の整数値で入力してください" sqref="E26:P26" xr:uid="{809EF998-57CF-4256-A9A1-C298BF2DB091}">
      <formula1>0</formula1>
      <formula2>E21</formula2>
    </dataValidation>
    <dataValidation type="whole" errorStyle="information" operator="lessThanOrEqual" allowBlank="1" showInputMessage="1" showErrorMessage="1" error="設備容量以下の整数値で入力してください" sqref="E15:P15" xr:uid="{00000000-0002-0000-0100-000001000000}">
      <formula1>E14</formula1>
    </dataValidation>
    <dataValidation type="whole" operator="lessThanOrEqual" allowBlank="1" showInputMessage="1" showErrorMessage="1" sqref="S14" xr:uid="{00000000-0002-0000-0100-000002000000}">
      <formula1>$E$21</formula1>
    </dataValidation>
    <dataValidation type="whole" operator="lessThanOrEqual" allowBlank="1" showInputMessage="1" showErrorMessage="1" sqref="E23:P23" xr:uid="{BA7CC8A3-E8DB-4B51-B1F0-5209A73BDAF6}">
      <formula1>$E$15</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pageSetUpPr fitToPage="1"/>
  </sheetPr>
  <dimension ref="A1:Q43"/>
  <sheetViews>
    <sheetView showGridLines="0" zoomScale="85" zoomScaleNormal="85" workbookViewId="0">
      <selection activeCell="G46" sqref="G46"/>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53" t="s">
        <v>81</v>
      </c>
      <c r="B1" s="53"/>
      <c r="C1" s="53"/>
      <c r="D1" s="53"/>
      <c r="E1" s="53"/>
      <c r="F1" s="54" t="s">
        <v>83</v>
      </c>
      <c r="G1" s="54"/>
      <c r="H1" s="54"/>
      <c r="I1" s="55" t="s">
        <v>82</v>
      </c>
    </row>
    <row r="2" spans="1:17" ht="16.2" x14ac:dyDescent="0.3">
      <c r="A2" s="75" t="s">
        <v>0</v>
      </c>
      <c r="B2" s="76"/>
      <c r="C2" s="7"/>
      <c r="D2" s="7"/>
      <c r="E2" s="7"/>
      <c r="F2" s="7"/>
      <c r="G2" s="7"/>
      <c r="H2" s="7"/>
      <c r="I2" s="7"/>
      <c r="J2" s="7"/>
      <c r="K2" s="7"/>
      <c r="L2" s="7"/>
      <c r="M2" s="7"/>
      <c r="N2" s="7"/>
      <c r="O2" s="7"/>
      <c r="P2" s="7"/>
      <c r="Q2" s="7"/>
    </row>
    <row r="3" spans="1:17" ht="16.2" x14ac:dyDescent="0.3">
      <c r="A3" s="37"/>
      <c r="B3" s="37"/>
      <c r="C3" s="7"/>
      <c r="D3" s="7"/>
      <c r="E3" s="7"/>
      <c r="F3" s="7"/>
      <c r="G3" s="7"/>
      <c r="H3" s="7"/>
      <c r="I3" s="7"/>
      <c r="J3" s="7"/>
      <c r="K3" s="7"/>
      <c r="L3" s="7"/>
      <c r="M3" s="7"/>
      <c r="N3" s="7"/>
      <c r="O3" s="7"/>
      <c r="P3" s="7"/>
      <c r="Q3" s="7"/>
    </row>
    <row r="4" spans="1:17" ht="16.2" x14ac:dyDescent="0.3">
      <c r="A4" s="77" t="s">
        <v>118</v>
      </c>
      <c r="B4" s="77"/>
      <c r="C4" s="77"/>
      <c r="D4" s="77"/>
      <c r="E4" s="77"/>
      <c r="F4" s="77"/>
      <c r="G4" s="77"/>
      <c r="H4" s="77"/>
      <c r="I4" s="77"/>
      <c r="J4" s="77"/>
      <c r="K4" s="77"/>
      <c r="L4" s="77"/>
      <c r="M4" s="77"/>
      <c r="N4" s="77"/>
      <c r="O4" s="77"/>
      <c r="P4" s="77"/>
      <c r="Q4" s="77"/>
    </row>
    <row r="5" spans="1:17" ht="16.2" x14ac:dyDescent="0.3">
      <c r="A5" s="7"/>
      <c r="B5" s="7"/>
      <c r="C5" s="7"/>
      <c r="D5" s="7"/>
      <c r="E5" s="7"/>
      <c r="F5" s="7"/>
      <c r="G5" s="7"/>
      <c r="H5" s="7"/>
      <c r="I5" s="7"/>
      <c r="J5" s="7"/>
      <c r="K5" s="7"/>
      <c r="L5" s="7"/>
      <c r="M5" s="7"/>
      <c r="N5" s="7"/>
      <c r="O5" s="7"/>
      <c r="P5" s="7"/>
      <c r="Q5" s="7"/>
    </row>
    <row r="6" spans="1:17" ht="16.2" x14ac:dyDescent="0.3">
      <c r="A6" s="77" t="s">
        <v>124</v>
      </c>
      <c r="B6" s="77"/>
      <c r="C6" s="77"/>
      <c r="D6" s="77"/>
      <c r="E6" s="77"/>
      <c r="F6" s="77"/>
      <c r="G6" s="77"/>
      <c r="H6" s="77"/>
      <c r="I6" s="77"/>
      <c r="J6" s="77"/>
      <c r="K6" s="77"/>
      <c r="L6" s="77"/>
      <c r="M6" s="77"/>
      <c r="N6" s="77"/>
      <c r="O6" s="77"/>
      <c r="P6" s="77"/>
      <c r="Q6" s="77"/>
    </row>
    <row r="7" spans="1:17" ht="16.2" x14ac:dyDescent="0.3">
      <c r="C7" s="7"/>
      <c r="D7" s="7"/>
      <c r="E7" s="7"/>
      <c r="F7" s="7"/>
      <c r="G7" s="7"/>
      <c r="H7" s="7"/>
      <c r="I7" s="7"/>
      <c r="J7" s="7"/>
      <c r="K7" s="7"/>
      <c r="L7" s="7"/>
      <c r="M7" s="7"/>
      <c r="N7" s="7"/>
      <c r="O7" s="7"/>
      <c r="P7" s="7"/>
      <c r="Q7" s="7"/>
    </row>
    <row r="8" spans="1:17" ht="16.2" x14ac:dyDescent="0.3">
      <c r="A8" s="38"/>
      <c r="B8" s="38"/>
      <c r="C8" s="38"/>
      <c r="D8" s="38"/>
      <c r="E8" s="38"/>
      <c r="F8" s="38"/>
      <c r="G8" s="38"/>
      <c r="H8" s="38"/>
      <c r="I8" s="38"/>
      <c r="J8" s="38"/>
      <c r="K8" s="38"/>
      <c r="L8" s="38"/>
      <c r="M8" s="102" t="str">
        <f>'記載例(合計)'!M11</f>
        <v>&lt;会社名：広域エネルギー株式会社&gt;</v>
      </c>
      <c r="N8" s="102"/>
      <c r="O8" s="102"/>
      <c r="P8" s="102"/>
      <c r="Q8" s="102"/>
    </row>
    <row r="9" spans="1:17" ht="24" customHeight="1" x14ac:dyDescent="0.3">
      <c r="A9" s="79" t="s">
        <v>1</v>
      </c>
      <c r="B9" s="79"/>
      <c r="C9" s="79"/>
      <c r="D9" s="79"/>
      <c r="E9" s="80" t="s">
        <v>24</v>
      </c>
      <c r="F9" s="81"/>
      <c r="G9" s="81"/>
      <c r="H9" s="81"/>
      <c r="I9" s="81"/>
      <c r="J9" s="81"/>
      <c r="K9" s="81"/>
      <c r="L9" s="81"/>
      <c r="M9" s="81"/>
      <c r="N9" s="81"/>
      <c r="O9" s="81"/>
      <c r="P9" s="82"/>
      <c r="Q9" s="52" t="s">
        <v>2</v>
      </c>
    </row>
    <row r="10" spans="1:17" ht="24" customHeight="1" x14ac:dyDescent="0.3">
      <c r="A10" s="79" t="s">
        <v>3</v>
      </c>
      <c r="B10" s="79"/>
      <c r="C10" s="79"/>
      <c r="D10" s="79"/>
      <c r="E10" s="103">
        <f>'記載例(合計)'!E13</f>
        <v>9601</v>
      </c>
      <c r="F10" s="104"/>
      <c r="G10" s="104"/>
      <c r="H10" s="104"/>
      <c r="I10" s="104"/>
      <c r="J10" s="104"/>
      <c r="K10" s="104"/>
      <c r="L10" s="104"/>
      <c r="M10" s="104"/>
      <c r="N10" s="104"/>
      <c r="O10" s="104"/>
      <c r="P10" s="105"/>
      <c r="Q10" s="5"/>
    </row>
    <row r="11" spans="1:17" ht="30" customHeight="1" x14ac:dyDescent="0.3">
      <c r="A11" s="86" t="s">
        <v>4</v>
      </c>
      <c r="B11" s="86"/>
      <c r="C11" s="86"/>
      <c r="D11" s="86"/>
      <c r="E11" s="90" t="str">
        <f>'記載例(合計)'!E14</f>
        <v>変動電源（アグリゲート）</v>
      </c>
      <c r="F11" s="91"/>
      <c r="G11" s="91"/>
      <c r="H11" s="91"/>
      <c r="I11" s="91"/>
      <c r="J11" s="91"/>
      <c r="K11" s="91"/>
      <c r="L11" s="91"/>
      <c r="M11" s="91"/>
      <c r="N11" s="91"/>
      <c r="O11" s="91"/>
      <c r="P11" s="92"/>
      <c r="Q11" s="5"/>
    </row>
    <row r="12" spans="1:17" ht="24" customHeight="1" x14ac:dyDescent="0.3">
      <c r="A12" s="79" t="s">
        <v>5</v>
      </c>
      <c r="B12" s="79"/>
      <c r="C12" s="79"/>
      <c r="D12" s="79"/>
      <c r="E12" s="90" t="s">
        <v>60</v>
      </c>
      <c r="F12" s="91"/>
      <c r="G12" s="91"/>
      <c r="H12" s="91"/>
      <c r="I12" s="91"/>
      <c r="J12" s="91"/>
      <c r="K12" s="91"/>
      <c r="L12" s="91"/>
      <c r="M12" s="91"/>
      <c r="N12" s="91"/>
      <c r="O12" s="91"/>
      <c r="P12" s="92"/>
      <c r="Q12" s="5"/>
    </row>
    <row r="13" spans="1:17" ht="24" customHeight="1" x14ac:dyDescent="0.3">
      <c r="A13" s="79" t="s">
        <v>6</v>
      </c>
      <c r="B13" s="79"/>
      <c r="C13" s="79"/>
      <c r="D13" s="79"/>
      <c r="E13" s="90" t="str">
        <f>'記載例(合計)'!E16</f>
        <v>東北</v>
      </c>
      <c r="F13" s="91"/>
      <c r="G13" s="91"/>
      <c r="H13" s="91"/>
      <c r="I13" s="91"/>
      <c r="J13" s="91"/>
      <c r="K13" s="91"/>
      <c r="L13" s="91"/>
      <c r="M13" s="91"/>
      <c r="N13" s="91"/>
      <c r="O13" s="91"/>
      <c r="P13" s="92"/>
      <c r="Q13" s="5"/>
    </row>
    <row r="14" spans="1:17" ht="24" customHeight="1" x14ac:dyDescent="0.3">
      <c r="A14" s="79" t="s">
        <v>7</v>
      </c>
      <c r="B14" s="79"/>
      <c r="C14" s="79"/>
      <c r="D14" s="79"/>
      <c r="E14" s="106">
        <v>3000</v>
      </c>
      <c r="F14" s="107"/>
      <c r="G14" s="107"/>
      <c r="H14" s="107"/>
      <c r="I14" s="107"/>
      <c r="J14" s="107"/>
      <c r="K14" s="107"/>
      <c r="L14" s="107"/>
      <c r="M14" s="107"/>
      <c r="N14" s="107"/>
      <c r="O14" s="107"/>
      <c r="P14" s="108"/>
      <c r="Q14" s="32" t="s">
        <v>23</v>
      </c>
    </row>
    <row r="15" spans="1:17" ht="24" customHeight="1" x14ac:dyDescent="0.3">
      <c r="A15" s="79" t="s">
        <v>41</v>
      </c>
      <c r="B15" s="79"/>
      <c r="C15" s="79"/>
      <c r="D15" s="79"/>
      <c r="E15" s="106">
        <v>2800</v>
      </c>
      <c r="F15" s="107"/>
      <c r="G15" s="107"/>
      <c r="H15" s="107"/>
      <c r="I15" s="107"/>
      <c r="J15" s="107"/>
      <c r="K15" s="107"/>
      <c r="L15" s="107"/>
      <c r="M15" s="107"/>
      <c r="N15" s="107"/>
      <c r="O15" s="107"/>
      <c r="P15" s="108"/>
      <c r="Q15" s="32" t="s">
        <v>23</v>
      </c>
    </row>
    <row r="16" spans="1:17" ht="24" customHeight="1" x14ac:dyDescent="0.3">
      <c r="A16" s="79" t="s">
        <v>97</v>
      </c>
      <c r="B16" s="79"/>
      <c r="C16" s="79"/>
      <c r="D16" s="79"/>
      <c r="E16" s="109">
        <f>'計算用(記載例風力)'!B101</f>
        <v>0.32116547508781756</v>
      </c>
      <c r="F16" s="110"/>
      <c r="G16" s="110"/>
      <c r="H16" s="110"/>
      <c r="I16" s="110"/>
      <c r="J16" s="110"/>
      <c r="K16" s="110"/>
      <c r="L16" s="110"/>
      <c r="M16" s="110"/>
      <c r="N16" s="110"/>
      <c r="O16" s="110"/>
      <c r="P16" s="111"/>
      <c r="Q16" s="32" t="s">
        <v>98</v>
      </c>
    </row>
    <row r="17" spans="1:17" ht="24" customHeight="1" x14ac:dyDescent="0.3">
      <c r="A17" s="79" t="s">
        <v>96</v>
      </c>
      <c r="B17" s="79"/>
      <c r="C17" s="79"/>
      <c r="D17" s="79"/>
      <c r="E17" s="58" t="s">
        <v>11</v>
      </c>
      <c r="F17" s="58" t="s">
        <v>12</v>
      </c>
      <c r="G17" s="58" t="s">
        <v>13</v>
      </c>
      <c r="H17" s="58" t="s">
        <v>14</v>
      </c>
      <c r="I17" s="58" t="s">
        <v>15</v>
      </c>
      <c r="J17" s="58" t="s">
        <v>16</v>
      </c>
      <c r="K17" s="58" t="s">
        <v>17</v>
      </c>
      <c r="L17" s="58" t="s">
        <v>18</v>
      </c>
      <c r="M17" s="58" t="s">
        <v>19</v>
      </c>
      <c r="N17" s="58" t="s">
        <v>20</v>
      </c>
      <c r="O17" s="58" t="s">
        <v>21</v>
      </c>
      <c r="P17" s="58" t="s">
        <v>22</v>
      </c>
      <c r="Q17" s="5"/>
    </row>
    <row r="18" spans="1:17" ht="24" customHeight="1" x14ac:dyDescent="0.3">
      <c r="A18" s="79"/>
      <c r="B18" s="79"/>
      <c r="C18" s="79"/>
      <c r="D18" s="79"/>
      <c r="E18" s="59">
        <f>'計算用(記載例風力)'!N24</f>
        <v>0.30481592820533615</v>
      </c>
      <c r="F18" s="59">
        <f>'計算用(記載例風力)'!N25</f>
        <v>0.17731974843573162</v>
      </c>
      <c r="G18" s="59">
        <f>'計算用(記載例風力)'!N26</f>
        <v>0.10494637428736404</v>
      </c>
      <c r="H18" s="59">
        <f>'計算用(記載例風力)'!N27</f>
        <v>0.10364559327298997</v>
      </c>
      <c r="I18" s="59">
        <f>'計算用(記載例風力)'!N28</f>
        <v>0.1089874929614625</v>
      </c>
      <c r="J18" s="59">
        <f>'計算用(記載例風力)'!N29</f>
        <v>0.15536099844186563</v>
      </c>
      <c r="K18" s="59">
        <f>'計算用(記載例風力)'!N30</f>
        <v>0.21562513126819763</v>
      </c>
      <c r="L18" s="59">
        <f>'計算用(記載例風力)'!N31</f>
        <v>0.31354043653145497</v>
      </c>
      <c r="M18" s="59">
        <f>'計算用(記載例風力)'!N32</f>
        <v>0.42670911051887517</v>
      </c>
      <c r="N18" s="59">
        <f>'計算用(記載例風力)'!N33</f>
        <v>0.44372632573253878</v>
      </c>
      <c r="O18" s="59">
        <f>'計算用(記載例風力)'!N34</f>
        <v>0.51225317738609566</v>
      </c>
      <c r="P18" s="59">
        <f>'計算用(記載例風力)'!N35</f>
        <v>0.37684098131042615</v>
      </c>
      <c r="Q18" s="32" t="s">
        <v>98</v>
      </c>
    </row>
    <row r="19" spans="1:17" ht="24" customHeight="1" x14ac:dyDescent="0.3">
      <c r="A19" s="79" t="s">
        <v>8</v>
      </c>
      <c r="B19" s="79"/>
      <c r="C19" s="79"/>
      <c r="D19" s="79"/>
      <c r="E19" s="58" t="s">
        <v>11</v>
      </c>
      <c r="F19" s="58" t="s">
        <v>12</v>
      </c>
      <c r="G19" s="58" t="s">
        <v>13</v>
      </c>
      <c r="H19" s="58" t="s">
        <v>14</v>
      </c>
      <c r="I19" s="58" t="s">
        <v>15</v>
      </c>
      <c r="J19" s="58" t="s">
        <v>16</v>
      </c>
      <c r="K19" s="58" t="s">
        <v>17</v>
      </c>
      <c r="L19" s="58" t="s">
        <v>18</v>
      </c>
      <c r="M19" s="58" t="s">
        <v>19</v>
      </c>
      <c r="N19" s="58" t="s">
        <v>20</v>
      </c>
      <c r="O19" s="58" t="s">
        <v>21</v>
      </c>
      <c r="P19" s="58" t="s">
        <v>22</v>
      </c>
      <c r="Q19" s="5"/>
    </row>
    <row r="20" spans="1:17" ht="24" customHeight="1" x14ac:dyDescent="0.3">
      <c r="A20" s="79"/>
      <c r="B20" s="79"/>
      <c r="C20" s="79"/>
      <c r="D20" s="79"/>
      <c r="E20" s="45">
        <f>'計算用(記載例風力)'!N38</f>
        <v>853.48459897494126</v>
      </c>
      <c r="F20" s="45">
        <f>'計算用(記載例風力)'!N39</f>
        <v>496.49529562004852</v>
      </c>
      <c r="G20" s="45">
        <f>'計算用(記載例風力)'!N40</f>
        <v>293.84984800461933</v>
      </c>
      <c r="H20" s="45">
        <f>'計算用(記載例風力)'!N41</f>
        <v>290.20766116437193</v>
      </c>
      <c r="I20" s="45">
        <f>'計算用(記載例風力)'!N42</f>
        <v>305.16498029209498</v>
      </c>
      <c r="J20" s="45">
        <f>'計算用(記載例風力)'!N43</f>
        <v>435.01079563722374</v>
      </c>
      <c r="K20" s="45">
        <f>'計算用(記載例風力)'!N44</f>
        <v>603.75036755095334</v>
      </c>
      <c r="L20" s="45">
        <f>'計算用(記載例風力)'!N45</f>
        <v>877.91322228807394</v>
      </c>
      <c r="M20" s="45">
        <f>'計算用(記載例風力)'!N46</f>
        <v>1194.7855094528504</v>
      </c>
      <c r="N20" s="45">
        <f>'計算用(記載例風力)'!N47</f>
        <v>1242.4337120511086</v>
      </c>
      <c r="O20" s="45">
        <f>'計算用(記載例風力)'!N48</f>
        <v>1434.3088966810678</v>
      </c>
      <c r="P20" s="45">
        <f>'計算用(記載例風力)'!N49</f>
        <v>1055.1547476691933</v>
      </c>
      <c r="Q20" s="32" t="s">
        <v>23</v>
      </c>
    </row>
    <row r="21" spans="1:17" ht="24" customHeight="1" x14ac:dyDescent="0.3">
      <c r="A21" s="79" t="s">
        <v>9</v>
      </c>
      <c r="B21" s="79"/>
      <c r="C21" s="79"/>
      <c r="D21" s="79"/>
      <c r="E21" s="99">
        <f>ROUND('計算用(記載例風力)'!B99,0)</f>
        <v>899</v>
      </c>
      <c r="F21" s="100"/>
      <c r="G21" s="100"/>
      <c r="H21" s="100"/>
      <c r="I21" s="100"/>
      <c r="J21" s="100"/>
      <c r="K21" s="100"/>
      <c r="L21" s="100"/>
      <c r="M21" s="100"/>
      <c r="N21" s="100"/>
      <c r="O21" s="100"/>
      <c r="P21" s="101"/>
      <c r="Q21" s="32" t="s">
        <v>23</v>
      </c>
    </row>
    <row r="22" spans="1:17" ht="24" customHeight="1" x14ac:dyDescent="0.3">
      <c r="A22" s="86" t="s">
        <v>128</v>
      </c>
      <c r="B22" s="79"/>
      <c r="C22" s="79"/>
      <c r="D22" s="79"/>
      <c r="E22" s="58" t="s">
        <v>11</v>
      </c>
      <c r="F22" s="58" t="s">
        <v>12</v>
      </c>
      <c r="G22" s="58" t="s">
        <v>13</v>
      </c>
      <c r="H22" s="58" t="s">
        <v>14</v>
      </c>
      <c r="I22" s="58" t="s">
        <v>15</v>
      </c>
      <c r="J22" s="58" t="s">
        <v>16</v>
      </c>
      <c r="K22" s="58" t="s">
        <v>17</v>
      </c>
      <c r="L22" s="58" t="s">
        <v>18</v>
      </c>
      <c r="M22" s="58" t="s">
        <v>19</v>
      </c>
      <c r="N22" s="58" t="s">
        <v>20</v>
      </c>
      <c r="O22" s="58" t="s">
        <v>21</v>
      </c>
      <c r="P22" s="58" t="s">
        <v>22</v>
      </c>
      <c r="Q22" s="5"/>
    </row>
    <row r="23" spans="1:17" ht="24" customHeight="1" x14ac:dyDescent="0.3">
      <c r="A23" s="79"/>
      <c r="B23" s="79"/>
      <c r="C23" s="79"/>
      <c r="D23" s="79"/>
      <c r="E23" s="74">
        <v>2500</v>
      </c>
      <c r="F23" s="74">
        <v>2600</v>
      </c>
      <c r="G23" s="74">
        <v>2800</v>
      </c>
      <c r="H23" s="74">
        <v>2800</v>
      </c>
      <c r="I23" s="74">
        <v>2600</v>
      </c>
      <c r="J23" s="74">
        <v>2600</v>
      </c>
      <c r="K23" s="74">
        <v>2500</v>
      </c>
      <c r="L23" s="74">
        <v>2600</v>
      </c>
      <c r="M23" s="74">
        <v>2500</v>
      </c>
      <c r="N23" s="74">
        <v>2500</v>
      </c>
      <c r="O23" s="74">
        <v>2600</v>
      </c>
      <c r="P23" s="74">
        <v>2500</v>
      </c>
      <c r="Q23" s="32" t="s">
        <v>23</v>
      </c>
    </row>
    <row r="24" spans="1:17" ht="24" customHeight="1" x14ac:dyDescent="0.3">
      <c r="A24" s="86" t="s">
        <v>99</v>
      </c>
      <c r="B24" s="79"/>
      <c r="C24" s="79"/>
      <c r="D24" s="79"/>
      <c r="E24" s="58" t="s">
        <v>11</v>
      </c>
      <c r="F24" s="58" t="s">
        <v>12</v>
      </c>
      <c r="G24" s="58" t="s">
        <v>13</v>
      </c>
      <c r="H24" s="58" t="s">
        <v>14</v>
      </c>
      <c r="I24" s="58" t="s">
        <v>15</v>
      </c>
      <c r="J24" s="58" t="s">
        <v>16</v>
      </c>
      <c r="K24" s="58" t="s">
        <v>17</v>
      </c>
      <c r="L24" s="58" t="s">
        <v>18</v>
      </c>
      <c r="M24" s="58" t="s">
        <v>19</v>
      </c>
      <c r="N24" s="58" t="s">
        <v>20</v>
      </c>
      <c r="O24" s="58" t="s">
        <v>21</v>
      </c>
      <c r="P24" s="58" t="s">
        <v>22</v>
      </c>
      <c r="Q24" s="5"/>
    </row>
    <row r="25" spans="1:17" ht="24" customHeight="1" x14ac:dyDescent="0.3">
      <c r="A25" s="79"/>
      <c r="B25" s="79"/>
      <c r="C25" s="79"/>
      <c r="D25" s="79"/>
      <c r="E25" s="45">
        <f>ROUND('計算用(記載例風力)'!AD38,0)</f>
        <v>762</v>
      </c>
      <c r="F25" s="45">
        <f>ROUND('計算用(記載例風力)'!AD39,0)</f>
        <v>461</v>
      </c>
      <c r="G25" s="45">
        <f>ROUND('計算用(記載例風力)'!AD40,0)</f>
        <v>294</v>
      </c>
      <c r="H25" s="45">
        <f>ROUND('計算用(記載例風力)'!AD41,0)</f>
        <v>290</v>
      </c>
      <c r="I25" s="45">
        <f>ROUND('計算用(記載例風力)'!AD42,0)</f>
        <v>283</v>
      </c>
      <c r="J25" s="45">
        <f>ROUND('計算用(記載例風力)'!AD43,0)</f>
        <v>404</v>
      </c>
      <c r="K25" s="45">
        <f>ROUND('計算用(記載例風力)'!AD44,0)</f>
        <v>539</v>
      </c>
      <c r="L25" s="45">
        <f>ROUND('計算用(記載例風力)'!AD45,0)</f>
        <v>815</v>
      </c>
      <c r="M25" s="45">
        <f>ROUND('計算用(記載例風力)'!AD46,0)</f>
        <v>1067</v>
      </c>
      <c r="N25" s="45">
        <f>ROUND('計算用(記載例風力)'!AD47,0)</f>
        <v>1109</v>
      </c>
      <c r="O25" s="45">
        <f>ROUND('計算用(記載例風力)'!AD48,0)</f>
        <v>1332</v>
      </c>
      <c r="P25" s="45">
        <f>ROUND('計算用(記載例風力)'!AD49,0)</f>
        <v>942</v>
      </c>
      <c r="Q25" s="32" t="s">
        <v>23</v>
      </c>
    </row>
    <row r="26" spans="1:17" ht="24" customHeight="1" x14ac:dyDescent="0.3">
      <c r="A26" s="79" t="s">
        <v>10</v>
      </c>
      <c r="B26" s="79"/>
      <c r="C26" s="79"/>
      <c r="D26" s="79"/>
      <c r="E26" s="96">
        <f>ROUND('計算用(記載例風力)'!R99,0)</f>
        <v>822</v>
      </c>
      <c r="F26" s="97"/>
      <c r="G26" s="97"/>
      <c r="H26" s="97"/>
      <c r="I26" s="97"/>
      <c r="J26" s="97"/>
      <c r="K26" s="97"/>
      <c r="L26" s="97"/>
      <c r="M26" s="97"/>
      <c r="N26" s="97"/>
      <c r="O26" s="97"/>
      <c r="P26" s="98"/>
      <c r="Q26" s="32" t="s">
        <v>23</v>
      </c>
    </row>
    <row r="27" spans="1:17" x14ac:dyDescent="0.3">
      <c r="A27" s="1" t="s">
        <v>25</v>
      </c>
    </row>
    <row r="28" spans="1:17" x14ac:dyDescent="0.3">
      <c r="A28" s="1" t="s">
        <v>119</v>
      </c>
    </row>
    <row r="29" spans="1:17" x14ac:dyDescent="0.3">
      <c r="B29" s="46" t="s">
        <v>87</v>
      </c>
    </row>
    <row r="30" spans="1:17" x14ac:dyDescent="0.3">
      <c r="B30" s="46" t="s">
        <v>73</v>
      </c>
    </row>
    <row r="31" spans="1:17" x14ac:dyDescent="0.3">
      <c r="B31" s="46" t="s">
        <v>74</v>
      </c>
    </row>
    <row r="32" spans="1:17" x14ac:dyDescent="0.3">
      <c r="B32" s="46" t="s">
        <v>86</v>
      </c>
    </row>
    <row r="33" spans="1:2" x14ac:dyDescent="0.3">
      <c r="B33" s="46" t="s">
        <v>75</v>
      </c>
    </row>
    <row r="34" spans="1:2" x14ac:dyDescent="0.3">
      <c r="B34" s="46" t="s">
        <v>76</v>
      </c>
    </row>
    <row r="35" spans="1:2" x14ac:dyDescent="0.3">
      <c r="B35" s="1" t="s">
        <v>66</v>
      </c>
    </row>
    <row r="36" spans="1:2" x14ac:dyDescent="0.3">
      <c r="B36" s="1" t="s">
        <v>115</v>
      </c>
    </row>
    <row r="37" spans="1:2" x14ac:dyDescent="0.3">
      <c r="B37" s="46" t="s">
        <v>91</v>
      </c>
    </row>
    <row r="38" spans="1:2" x14ac:dyDescent="0.3">
      <c r="B38" s="1" t="s">
        <v>64</v>
      </c>
    </row>
    <row r="40" spans="1:2" x14ac:dyDescent="0.3">
      <c r="A40" s="1" t="s">
        <v>123</v>
      </c>
    </row>
    <row r="41" spans="1:2" x14ac:dyDescent="0.3">
      <c r="B41" s="1" t="s">
        <v>131</v>
      </c>
    </row>
    <row r="42" spans="1:2" x14ac:dyDescent="0.3">
      <c r="B42" s="1" t="s">
        <v>116</v>
      </c>
    </row>
    <row r="43" spans="1:2" x14ac:dyDescent="0.3">
      <c r="B43" s="1" t="s">
        <v>117</v>
      </c>
    </row>
  </sheetData>
  <sheetProtection algorithmName="SHA-512" hashValue="Tvg/l32bP3Lte0NdeqhYRbE3bOKUT2uhDcQq+9qSQLTxZVNw0zy+zMxLwo+BQFWlTTmq9nlc7dw45mJvuNc8Og==" saltValue="ajj4tNgT8t7HcA8xrrL7ig==" spinCount="100000" sheet="1" objects="1" scenarios="1"/>
  <dataConsolidate/>
  <mergeCells count="28">
    <mergeCell ref="A26:D26"/>
    <mergeCell ref="E26:P26"/>
    <mergeCell ref="A16:D16"/>
    <mergeCell ref="E16:P16"/>
    <mergeCell ref="A19:D20"/>
    <mergeCell ref="A21:D21"/>
    <mergeCell ref="E21:P21"/>
    <mergeCell ref="A22:D23"/>
    <mergeCell ref="A17:D18"/>
    <mergeCell ref="A24:D25"/>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s>
  <phoneticPr fontId="2"/>
  <conditionalFormatting sqref="E14:P14">
    <cfRule type="cellIs" dxfId="22" priority="4" operator="lessThan">
      <formula>1000</formula>
    </cfRule>
  </conditionalFormatting>
  <conditionalFormatting sqref="E15:P15">
    <cfRule type="cellIs" dxfId="21" priority="3" operator="greaterThan">
      <formula>$E$14</formula>
    </cfRule>
  </conditionalFormatting>
  <conditionalFormatting sqref="E26:P26">
    <cfRule type="cellIs" dxfId="20" priority="2" operator="greaterThan">
      <formula>$E$21</formula>
    </cfRule>
  </conditionalFormatting>
  <conditionalFormatting sqref="E23:P23">
    <cfRule type="cellIs" dxfId="19" priority="1" operator="greaterThan">
      <formula>$E$15</formula>
    </cfRule>
  </conditionalFormatting>
  <dataValidations count="3">
    <dataValidation type="whole" allowBlank="1" showInputMessage="1" showErrorMessage="1" error="期待容量以下の整数値で入力してください" sqref="E26:P26" xr:uid="{FECBCF45-B11B-4C61-92B0-7D3C169C6FA0}">
      <formula1>0</formula1>
      <formula2>E21</formula2>
    </dataValidation>
    <dataValidation type="whole" errorStyle="information" operator="lessThanOrEqual" allowBlank="1" showInputMessage="1" showErrorMessage="1" error="設備容量以下の整数値で入力してください" sqref="E15:P15" xr:uid="{00000000-0002-0000-0200-000001000000}">
      <formula1>E14</formula1>
    </dataValidation>
    <dataValidation type="whole" operator="lessThanOrEqual" allowBlank="1" showInputMessage="1" showErrorMessage="1" sqref="E23:P23" xr:uid="{C9B4AD97-200A-44F0-9BB9-B3EBD9607EE2}">
      <formula1>$E$15</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499984740745262"/>
    <pageSetUpPr fitToPage="1"/>
  </sheetPr>
  <dimension ref="A1:Q43"/>
  <sheetViews>
    <sheetView showGridLines="0" zoomScale="85" zoomScaleNormal="85" workbookViewId="0">
      <selection activeCell="D3" sqref="D3"/>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53" t="s">
        <v>81</v>
      </c>
      <c r="B1" s="53"/>
      <c r="C1" s="53"/>
      <c r="D1" s="53"/>
      <c r="E1" s="53"/>
      <c r="F1" s="54" t="s">
        <v>83</v>
      </c>
      <c r="G1" s="54"/>
      <c r="H1" s="54"/>
      <c r="I1" s="55" t="s">
        <v>82</v>
      </c>
    </row>
    <row r="2" spans="1:17" ht="16.2" x14ac:dyDescent="0.3">
      <c r="A2" s="75" t="s">
        <v>0</v>
      </c>
      <c r="B2" s="76"/>
      <c r="C2" s="7"/>
      <c r="D2" s="7"/>
      <c r="E2" s="7"/>
      <c r="F2" s="7"/>
      <c r="G2" s="7"/>
      <c r="H2" s="7"/>
      <c r="I2" s="7"/>
      <c r="J2" s="7"/>
      <c r="K2" s="7"/>
      <c r="L2" s="7"/>
      <c r="M2" s="7"/>
      <c r="N2" s="7"/>
      <c r="O2" s="7"/>
      <c r="P2" s="7"/>
      <c r="Q2" s="7"/>
    </row>
    <row r="3" spans="1:17" ht="16.2" x14ac:dyDescent="0.3">
      <c r="A3" s="37"/>
      <c r="B3" s="37"/>
      <c r="C3" s="7"/>
      <c r="D3" s="7"/>
      <c r="E3" s="7"/>
      <c r="F3" s="7"/>
      <c r="G3" s="7"/>
      <c r="H3" s="7"/>
      <c r="I3" s="7"/>
      <c r="J3" s="7"/>
      <c r="K3" s="7"/>
      <c r="L3" s="7"/>
      <c r="M3" s="7"/>
      <c r="N3" s="7"/>
      <c r="O3" s="7"/>
      <c r="P3" s="7"/>
      <c r="Q3" s="7"/>
    </row>
    <row r="4" spans="1:17" ht="16.2" x14ac:dyDescent="0.3">
      <c r="A4" s="77" t="s">
        <v>118</v>
      </c>
      <c r="B4" s="77"/>
      <c r="C4" s="77"/>
      <c r="D4" s="77"/>
      <c r="E4" s="77"/>
      <c r="F4" s="77"/>
      <c r="G4" s="77"/>
      <c r="H4" s="77"/>
      <c r="I4" s="77"/>
      <c r="J4" s="77"/>
      <c r="K4" s="77"/>
      <c r="L4" s="77"/>
      <c r="M4" s="77"/>
      <c r="N4" s="77"/>
      <c r="O4" s="77"/>
      <c r="P4" s="77"/>
      <c r="Q4" s="77"/>
    </row>
    <row r="5" spans="1:17" ht="16.2" x14ac:dyDescent="0.3">
      <c r="A5" s="7"/>
      <c r="B5" s="7"/>
      <c r="C5" s="7"/>
      <c r="D5" s="7"/>
      <c r="E5" s="7"/>
      <c r="F5" s="7"/>
      <c r="G5" s="7"/>
      <c r="H5" s="7"/>
      <c r="I5" s="7"/>
      <c r="J5" s="7"/>
      <c r="K5" s="7"/>
      <c r="L5" s="7"/>
      <c r="M5" s="7"/>
      <c r="N5" s="7"/>
      <c r="O5" s="7"/>
      <c r="P5" s="7"/>
      <c r="Q5" s="7"/>
    </row>
    <row r="6" spans="1:17" ht="16.2" x14ac:dyDescent="0.3">
      <c r="A6" s="77" t="s">
        <v>124</v>
      </c>
      <c r="B6" s="77"/>
      <c r="C6" s="77"/>
      <c r="D6" s="77"/>
      <c r="E6" s="77"/>
      <c r="F6" s="77"/>
      <c r="G6" s="77"/>
      <c r="H6" s="77"/>
      <c r="I6" s="77"/>
      <c r="J6" s="77"/>
      <c r="K6" s="77"/>
      <c r="L6" s="77"/>
      <c r="M6" s="77"/>
      <c r="N6" s="77"/>
      <c r="O6" s="77"/>
      <c r="P6" s="77"/>
      <c r="Q6" s="77"/>
    </row>
    <row r="7" spans="1:17" ht="16.2" x14ac:dyDescent="0.3">
      <c r="C7" s="7"/>
      <c r="D7" s="7"/>
      <c r="E7" s="7"/>
      <c r="F7" s="7"/>
      <c r="G7" s="7"/>
      <c r="H7" s="7"/>
      <c r="I7" s="7"/>
      <c r="J7" s="7"/>
      <c r="K7" s="7"/>
      <c r="L7" s="7"/>
      <c r="M7" s="7"/>
      <c r="N7" s="7"/>
      <c r="O7" s="7"/>
      <c r="P7" s="7"/>
      <c r="Q7" s="7"/>
    </row>
    <row r="8" spans="1:17" ht="16.2" x14ac:dyDescent="0.3">
      <c r="A8" s="38"/>
      <c r="B8" s="38"/>
      <c r="C8" s="38"/>
      <c r="D8" s="38"/>
      <c r="E8" s="38"/>
      <c r="F8" s="38"/>
      <c r="G8" s="38"/>
      <c r="H8" s="38"/>
      <c r="I8" s="38"/>
      <c r="J8" s="38"/>
      <c r="K8" s="38"/>
      <c r="L8" s="38"/>
      <c r="M8" s="102" t="str">
        <f>'記載例(合計)'!M11</f>
        <v>&lt;会社名：広域エネルギー株式会社&gt;</v>
      </c>
      <c r="N8" s="102"/>
      <c r="O8" s="102"/>
      <c r="P8" s="102"/>
      <c r="Q8" s="102"/>
    </row>
    <row r="9" spans="1:17" ht="24" customHeight="1" x14ac:dyDescent="0.3">
      <c r="A9" s="79" t="s">
        <v>1</v>
      </c>
      <c r="B9" s="79"/>
      <c r="C9" s="79"/>
      <c r="D9" s="79"/>
      <c r="E9" s="80" t="s">
        <v>24</v>
      </c>
      <c r="F9" s="81"/>
      <c r="G9" s="81"/>
      <c r="H9" s="81"/>
      <c r="I9" s="81"/>
      <c r="J9" s="81"/>
      <c r="K9" s="81"/>
      <c r="L9" s="81"/>
      <c r="M9" s="81"/>
      <c r="N9" s="81"/>
      <c r="O9" s="81"/>
      <c r="P9" s="82"/>
      <c r="Q9" s="52" t="s">
        <v>2</v>
      </c>
    </row>
    <row r="10" spans="1:17" ht="24" customHeight="1" x14ac:dyDescent="0.3">
      <c r="A10" s="79" t="s">
        <v>3</v>
      </c>
      <c r="B10" s="79"/>
      <c r="C10" s="79"/>
      <c r="D10" s="79"/>
      <c r="E10" s="103">
        <f>'記載例(合計)'!E13</f>
        <v>9601</v>
      </c>
      <c r="F10" s="104"/>
      <c r="G10" s="104"/>
      <c r="H10" s="104"/>
      <c r="I10" s="104"/>
      <c r="J10" s="104"/>
      <c r="K10" s="104"/>
      <c r="L10" s="104"/>
      <c r="M10" s="104"/>
      <c r="N10" s="104"/>
      <c r="O10" s="104"/>
      <c r="P10" s="105"/>
      <c r="Q10" s="5"/>
    </row>
    <row r="11" spans="1:17" ht="30" customHeight="1" x14ac:dyDescent="0.3">
      <c r="A11" s="86" t="s">
        <v>4</v>
      </c>
      <c r="B11" s="86"/>
      <c r="C11" s="86"/>
      <c r="D11" s="86"/>
      <c r="E11" s="90" t="str">
        <f>'記載例(合計)'!E14</f>
        <v>変動電源（アグリゲート）</v>
      </c>
      <c r="F11" s="91"/>
      <c r="G11" s="91"/>
      <c r="H11" s="91"/>
      <c r="I11" s="91"/>
      <c r="J11" s="91"/>
      <c r="K11" s="91"/>
      <c r="L11" s="91"/>
      <c r="M11" s="91"/>
      <c r="N11" s="91"/>
      <c r="O11" s="91"/>
      <c r="P11" s="92"/>
      <c r="Q11" s="5"/>
    </row>
    <row r="12" spans="1:17" ht="24" customHeight="1" x14ac:dyDescent="0.3">
      <c r="A12" s="79" t="s">
        <v>5</v>
      </c>
      <c r="B12" s="79"/>
      <c r="C12" s="79"/>
      <c r="D12" s="79"/>
      <c r="E12" s="90" t="s">
        <v>62</v>
      </c>
      <c r="F12" s="91"/>
      <c r="G12" s="91"/>
      <c r="H12" s="91"/>
      <c r="I12" s="91"/>
      <c r="J12" s="91"/>
      <c r="K12" s="91"/>
      <c r="L12" s="91"/>
      <c r="M12" s="91"/>
      <c r="N12" s="91"/>
      <c r="O12" s="91"/>
      <c r="P12" s="92"/>
      <c r="Q12" s="5"/>
    </row>
    <row r="13" spans="1:17" ht="24" customHeight="1" x14ac:dyDescent="0.3">
      <c r="A13" s="79" t="s">
        <v>6</v>
      </c>
      <c r="B13" s="79"/>
      <c r="C13" s="79"/>
      <c r="D13" s="79"/>
      <c r="E13" s="90" t="str">
        <f>'記載例(合計)'!E16</f>
        <v>東北</v>
      </c>
      <c r="F13" s="91"/>
      <c r="G13" s="91"/>
      <c r="H13" s="91"/>
      <c r="I13" s="91"/>
      <c r="J13" s="91"/>
      <c r="K13" s="91"/>
      <c r="L13" s="91"/>
      <c r="M13" s="91"/>
      <c r="N13" s="91"/>
      <c r="O13" s="91"/>
      <c r="P13" s="92"/>
      <c r="Q13" s="5"/>
    </row>
    <row r="14" spans="1:17" ht="24" customHeight="1" x14ac:dyDescent="0.3">
      <c r="A14" s="79" t="s">
        <v>7</v>
      </c>
      <c r="B14" s="79"/>
      <c r="C14" s="79"/>
      <c r="D14" s="79"/>
      <c r="E14" s="106">
        <v>3000</v>
      </c>
      <c r="F14" s="107"/>
      <c r="G14" s="107"/>
      <c r="H14" s="107"/>
      <c r="I14" s="107"/>
      <c r="J14" s="107"/>
      <c r="K14" s="107"/>
      <c r="L14" s="107"/>
      <c r="M14" s="107"/>
      <c r="N14" s="107"/>
      <c r="O14" s="107"/>
      <c r="P14" s="108"/>
      <c r="Q14" s="32" t="s">
        <v>23</v>
      </c>
    </row>
    <row r="15" spans="1:17" ht="24" customHeight="1" x14ac:dyDescent="0.3">
      <c r="A15" s="79" t="s">
        <v>41</v>
      </c>
      <c r="B15" s="79"/>
      <c r="C15" s="79"/>
      <c r="D15" s="79"/>
      <c r="E15" s="106">
        <v>2500</v>
      </c>
      <c r="F15" s="107"/>
      <c r="G15" s="107"/>
      <c r="H15" s="107"/>
      <c r="I15" s="107"/>
      <c r="J15" s="107"/>
      <c r="K15" s="107"/>
      <c r="L15" s="107"/>
      <c r="M15" s="107"/>
      <c r="N15" s="107"/>
      <c r="O15" s="107"/>
      <c r="P15" s="108"/>
      <c r="Q15" s="32" t="s">
        <v>23</v>
      </c>
    </row>
    <row r="16" spans="1:17" ht="24" customHeight="1" x14ac:dyDescent="0.3">
      <c r="A16" s="79" t="s">
        <v>97</v>
      </c>
      <c r="B16" s="79"/>
      <c r="C16" s="79"/>
      <c r="D16" s="79"/>
      <c r="E16" s="109">
        <f>'計算用(記載例水力)'!B101</f>
        <v>0.55050789344307527</v>
      </c>
      <c r="F16" s="110"/>
      <c r="G16" s="110"/>
      <c r="H16" s="110"/>
      <c r="I16" s="110"/>
      <c r="J16" s="110"/>
      <c r="K16" s="110"/>
      <c r="L16" s="110"/>
      <c r="M16" s="110"/>
      <c r="N16" s="110"/>
      <c r="O16" s="110"/>
      <c r="P16" s="111"/>
      <c r="Q16" s="32" t="s">
        <v>98</v>
      </c>
    </row>
    <row r="17" spans="1:17" ht="24" customHeight="1" x14ac:dyDescent="0.3">
      <c r="A17" s="79" t="s">
        <v>96</v>
      </c>
      <c r="B17" s="79"/>
      <c r="C17" s="79"/>
      <c r="D17" s="79"/>
      <c r="E17" s="58" t="s">
        <v>11</v>
      </c>
      <c r="F17" s="58" t="s">
        <v>12</v>
      </c>
      <c r="G17" s="58" t="s">
        <v>13</v>
      </c>
      <c r="H17" s="58" t="s">
        <v>14</v>
      </c>
      <c r="I17" s="58" t="s">
        <v>15</v>
      </c>
      <c r="J17" s="58" t="s">
        <v>16</v>
      </c>
      <c r="K17" s="58" t="s">
        <v>17</v>
      </c>
      <c r="L17" s="58" t="s">
        <v>18</v>
      </c>
      <c r="M17" s="58" t="s">
        <v>19</v>
      </c>
      <c r="N17" s="58" t="s">
        <v>20</v>
      </c>
      <c r="O17" s="58" t="s">
        <v>21</v>
      </c>
      <c r="P17" s="58" t="s">
        <v>22</v>
      </c>
      <c r="Q17" s="5"/>
    </row>
    <row r="18" spans="1:17" ht="24" customHeight="1" x14ac:dyDescent="0.3">
      <c r="A18" s="79"/>
      <c r="B18" s="79"/>
      <c r="C18" s="79"/>
      <c r="D18" s="79"/>
      <c r="E18" s="59">
        <f>'計算用(記載例水力)'!N24</f>
        <v>0.69264506563406081</v>
      </c>
      <c r="F18" s="59">
        <f>'計算用(記載例水力)'!N25</f>
        <v>0.64998803652651416</v>
      </c>
      <c r="G18" s="59">
        <f>'計算用(記載例水力)'!N26</f>
        <v>0.48402056744737687</v>
      </c>
      <c r="H18" s="59">
        <f>'計算用(記載例水力)'!N27</f>
        <v>0.46720923046761526</v>
      </c>
      <c r="I18" s="59">
        <f>'計算用(記載例水力)'!N28</f>
        <v>0.3935294002948892</v>
      </c>
      <c r="J18" s="59">
        <f>'計算用(記載例水力)'!N29</f>
        <v>0.3673948753296411</v>
      </c>
      <c r="K18" s="59">
        <f>'計算用(記載例水力)'!N30</f>
        <v>0.29697236953845862</v>
      </c>
      <c r="L18" s="59">
        <f>'計算用(記載例水力)'!N31</f>
        <v>0.41496850788203116</v>
      </c>
      <c r="M18" s="59">
        <f>'計算用(記載例水力)'!N32</f>
        <v>0.48480146114300615</v>
      </c>
      <c r="N18" s="59">
        <f>'計算用(記載例水力)'!N33</f>
        <v>0.38519835625361781</v>
      </c>
      <c r="O18" s="59">
        <f>'計算用(記載例水力)'!N34</f>
        <v>0.39375745825471509</v>
      </c>
      <c r="P18" s="59">
        <f>'計算用(記載例水力)'!N35</f>
        <v>0.52964439498113158</v>
      </c>
      <c r="Q18" s="32" t="s">
        <v>98</v>
      </c>
    </row>
    <row r="19" spans="1:17" ht="24" customHeight="1" x14ac:dyDescent="0.3">
      <c r="A19" s="79" t="s">
        <v>8</v>
      </c>
      <c r="B19" s="79"/>
      <c r="C19" s="79"/>
      <c r="D19" s="79"/>
      <c r="E19" s="58" t="s">
        <v>11</v>
      </c>
      <c r="F19" s="58" t="s">
        <v>12</v>
      </c>
      <c r="G19" s="58" t="s">
        <v>13</v>
      </c>
      <c r="H19" s="58" t="s">
        <v>14</v>
      </c>
      <c r="I19" s="58" t="s">
        <v>15</v>
      </c>
      <c r="J19" s="58" t="s">
        <v>16</v>
      </c>
      <c r="K19" s="58" t="s">
        <v>17</v>
      </c>
      <c r="L19" s="58" t="s">
        <v>18</v>
      </c>
      <c r="M19" s="58" t="s">
        <v>19</v>
      </c>
      <c r="N19" s="58" t="s">
        <v>20</v>
      </c>
      <c r="O19" s="58" t="s">
        <v>21</v>
      </c>
      <c r="P19" s="58" t="s">
        <v>22</v>
      </c>
      <c r="Q19" s="5"/>
    </row>
    <row r="20" spans="1:17" ht="24" customHeight="1" x14ac:dyDescent="0.3">
      <c r="A20" s="79"/>
      <c r="B20" s="79"/>
      <c r="C20" s="79"/>
      <c r="D20" s="79"/>
      <c r="E20" s="45">
        <f>'計算用(記載例水力)'!N38</f>
        <v>1731.6126640851521</v>
      </c>
      <c r="F20" s="45">
        <f>'計算用(記載例水力)'!N39</f>
        <v>1624.9700913162853</v>
      </c>
      <c r="G20" s="45">
        <f>'計算用(記載例水力)'!N40</f>
        <v>1210.0514186184421</v>
      </c>
      <c r="H20" s="45">
        <f>'計算用(記載例水力)'!N41</f>
        <v>1168.0230761690382</v>
      </c>
      <c r="I20" s="45">
        <f>'計算用(記載例水力)'!N42</f>
        <v>983.82350073722296</v>
      </c>
      <c r="J20" s="45">
        <f>'計算用(記載例水力)'!N43</f>
        <v>918.4871883241027</v>
      </c>
      <c r="K20" s="45">
        <f>'計算用(記載例水力)'!N44</f>
        <v>742.43092384614658</v>
      </c>
      <c r="L20" s="45">
        <f>'計算用(記載例水力)'!N45</f>
        <v>1037.421269705078</v>
      </c>
      <c r="M20" s="45">
        <f>'計算用(記載例水力)'!N46</f>
        <v>1212.0036528575154</v>
      </c>
      <c r="N20" s="45">
        <f>'計算用(記載例水力)'!N47</f>
        <v>962.99589063404449</v>
      </c>
      <c r="O20" s="45">
        <f>'計算用(記載例水力)'!N48</f>
        <v>984.39364563678771</v>
      </c>
      <c r="P20" s="45">
        <f>'計算用(記載例水力)'!N49</f>
        <v>1324.110987452829</v>
      </c>
      <c r="Q20" s="32" t="s">
        <v>23</v>
      </c>
    </row>
    <row r="21" spans="1:17" ht="24" customHeight="1" x14ac:dyDescent="0.3">
      <c r="A21" s="79" t="s">
        <v>9</v>
      </c>
      <c r="B21" s="79"/>
      <c r="C21" s="79"/>
      <c r="D21" s="79"/>
      <c r="E21" s="99">
        <f>ROUND('計算用(記載例水力)'!B99,0)</f>
        <v>1376</v>
      </c>
      <c r="F21" s="100"/>
      <c r="G21" s="100"/>
      <c r="H21" s="100"/>
      <c r="I21" s="100"/>
      <c r="J21" s="100"/>
      <c r="K21" s="100"/>
      <c r="L21" s="100"/>
      <c r="M21" s="100"/>
      <c r="N21" s="100"/>
      <c r="O21" s="100"/>
      <c r="P21" s="101"/>
      <c r="Q21" s="32" t="s">
        <v>23</v>
      </c>
    </row>
    <row r="22" spans="1:17" ht="24" customHeight="1" x14ac:dyDescent="0.3">
      <c r="A22" s="86" t="s">
        <v>128</v>
      </c>
      <c r="B22" s="79"/>
      <c r="C22" s="79"/>
      <c r="D22" s="79"/>
      <c r="E22" s="58" t="s">
        <v>11</v>
      </c>
      <c r="F22" s="58" t="s">
        <v>12</v>
      </c>
      <c r="G22" s="58" t="s">
        <v>13</v>
      </c>
      <c r="H22" s="58" t="s">
        <v>14</v>
      </c>
      <c r="I22" s="58" t="s">
        <v>15</v>
      </c>
      <c r="J22" s="58" t="s">
        <v>16</v>
      </c>
      <c r="K22" s="58" t="s">
        <v>17</v>
      </c>
      <c r="L22" s="58" t="s">
        <v>18</v>
      </c>
      <c r="M22" s="58" t="s">
        <v>19</v>
      </c>
      <c r="N22" s="58" t="s">
        <v>20</v>
      </c>
      <c r="O22" s="58" t="s">
        <v>21</v>
      </c>
      <c r="P22" s="58" t="s">
        <v>22</v>
      </c>
      <c r="Q22" s="5"/>
    </row>
    <row r="23" spans="1:17" ht="24" customHeight="1" x14ac:dyDescent="0.3">
      <c r="A23" s="79"/>
      <c r="B23" s="79"/>
      <c r="C23" s="79"/>
      <c r="D23" s="79"/>
      <c r="E23" s="74">
        <v>2000</v>
      </c>
      <c r="F23" s="74">
        <v>2100</v>
      </c>
      <c r="G23" s="74">
        <v>2400</v>
      </c>
      <c r="H23" s="74">
        <v>2500</v>
      </c>
      <c r="I23" s="74">
        <v>2000</v>
      </c>
      <c r="J23" s="74">
        <v>2100</v>
      </c>
      <c r="K23" s="74">
        <v>2000</v>
      </c>
      <c r="L23" s="74">
        <v>2100</v>
      </c>
      <c r="M23" s="74">
        <v>2400</v>
      </c>
      <c r="N23" s="74">
        <v>2000</v>
      </c>
      <c r="O23" s="74">
        <v>1900</v>
      </c>
      <c r="P23" s="74">
        <v>1800</v>
      </c>
      <c r="Q23" s="32" t="s">
        <v>23</v>
      </c>
    </row>
    <row r="24" spans="1:17" ht="24" customHeight="1" x14ac:dyDescent="0.3">
      <c r="A24" s="86" t="s">
        <v>99</v>
      </c>
      <c r="B24" s="79"/>
      <c r="C24" s="79"/>
      <c r="D24" s="79"/>
      <c r="E24" s="58" t="s">
        <v>11</v>
      </c>
      <c r="F24" s="58" t="s">
        <v>12</v>
      </c>
      <c r="G24" s="58" t="s">
        <v>13</v>
      </c>
      <c r="H24" s="58" t="s">
        <v>14</v>
      </c>
      <c r="I24" s="58" t="s">
        <v>15</v>
      </c>
      <c r="J24" s="58" t="s">
        <v>16</v>
      </c>
      <c r="K24" s="58" t="s">
        <v>17</v>
      </c>
      <c r="L24" s="58" t="s">
        <v>18</v>
      </c>
      <c r="M24" s="58" t="s">
        <v>19</v>
      </c>
      <c r="N24" s="58" t="s">
        <v>20</v>
      </c>
      <c r="O24" s="58" t="s">
        <v>21</v>
      </c>
      <c r="P24" s="58" t="s">
        <v>22</v>
      </c>
      <c r="Q24" s="5"/>
    </row>
    <row r="25" spans="1:17" ht="24" customHeight="1" x14ac:dyDescent="0.3">
      <c r="A25" s="79"/>
      <c r="B25" s="79"/>
      <c r="C25" s="79"/>
      <c r="D25" s="79"/>
      <c r="E25" s="45">
        <f>ROUND('計算用(記載例水力)'!AD38,0)</f>
        <v>1385</v>
      </c>
      <c r="F25" s="45">
        <f>ROUND('計算用(記載例水力)'!AD39,0)</f>
        <v>1365</v>
      </c>
      <c r="G25" s="45">
        <f>ROUND('計算用(記載例水力)'!AD40,0)</f>
        <v>1162</v>
      </c>
      <c r="H25" s="45">
        <f>ROUND('計算用(記載例水力)'!AD41,0)</f>
        <v>1168</v>
      </c>
      <c r="I25" s="45">
        <f>ROUND('計算用(記載例水力)'!AD42,0)</f>
        <v>787</v>
      </c>
      <c r="J25" s="45">
        <f>ROUND('計算用(記載例水力)'!AD43,0)</f>
        <v>772</v>
      </c>
      <c r="K25" s="45">
        <f>ROUND('計算用(記載例水力)'!AD44,0)</f>
        <v>594</v>
      </c>
      <c r="L25" s="45">
        <f>ROUND('計算用(記載例水力)'!AD45,0)</f>
        <v>871</v>
      </c>
      <c r="M25" s="45">
        <f>ROUND('計算用(記載例水力)'!AD46,0)</f>
        <v>1164</v>
      </c>
      <c r="N25" s="45">
        <f>ROUND('計算用(記載例水力)'!AD47,0)</f>
        <v>770</v>
      </c>
      <c r="O25" s="45">
        <f>ROUND('計算用(記載例水力)'!AD48,0)</f>
        <v>748</v>
      </c>
      <c r="P25" s="45">
        <f>ROUND('計算用(記載例水力)'!AD49,0)</f>
        <v>953</v>
      </c>
      <c r="Q25" s="32" t="s">
        <v>23</v>
      </c>
    </row>
    <row r="26" spans="1:17" ht="24" customHeight="1" x14ac:dyDescent="0.3">
      <c r="A26" s="79" t="s">
        <v>10</v>
      </c>
      <c r="B26" s="79"/>
      <c r="C26" s="79"/>
      <c r="D26" s="79"/>
      <c r="E26" s="96">
        <f>ROUND('計算用(記載例水力)'!R99,0)</f>
        <v>1162</v>
      </c>
      <c r="F26" s="97"/>
      <c r="G26" s="97"/>
      <c r="H26" s="97"/>
      <c r="I26" s="97"/>
      <c r="J26" s="97"/>
      <c r="K26" s="97"/>
      <c r="L26" s="97"/>
      <c r="M26" s="97"/>
      <c r="N26" s="97"/>
      <c r="O26" s="97"/>
      <c r="P26" s="98"/>
      <c r="Q26" s="32" t="s">
        <v>23</v>
      </c>
    </row>
    <row r="27" spans="1:17" x14ac:dyDescent="0.3">
      <c r="A27" s="1" t="s">
        <v>25</v>
      </c>
    </row>
    <row r="28" spans="1:17" x14ac:dyDescent="0.3">
      <c r="A28" s="1" t="s">
        <v>119</v>
      </c>
    </row>
    <row r="29" spans="1:17" x14ac:dyDescent="0.3">
      <c r="B29" s="46" t="s">
        <v>87</v>
      </c>
    </row>
    <row r="30" spans="1:17" x14ac:dyDescent="0.3">
      <c r="B30" s="46" t="s">
        <v>73</v>
      </c>
    </row>
    <row r="31" spans="1:17" x14ac:dyDescent="0.3">
      <c r="B31" s="46" t="s">
        <v>74</v>
      </c>
    </row>
    <row r="32" spans="1:17" x14ac:dyDescent="0.3">
      <c r="B32" s="46" t="s">
        <v>88</v>
      </c>
    </row>
    <row r="33" spans="1:2" x14ac:dyDescent="0.3">
      <c r="B33" s="46" t="s">
        <v>75</v>
      </c>
    </row>
    <row r="34" spans="1:2" x14ac:dyDescent="0.3">
      <c r="B34" s="46" t="s">
        <v>76</v>
      </c>
    </row>
    <row r="35" spans="1:2" x14ac:dyDescent="0.3">
      <c r="B35" s="1" t="s">
        <v>126</v>
      </c>
    </row>
    <row r="36" spans="1:2" x14ac:dyDescent="0.3">
      <c r="B36" s="1" t="s">
        <v>115</v>
      </c>
    </row>
    <row r="37" spans="1:2" x14ac:dyDescent="0.3">
      <c r="B37" s="46" t="s">
        <v>91</v>
      </c>
    </row>
    <row r="38" spans="1:2" x14ac:dyDescent="0.3">
      <c r="B38" s="1" t="s">
        <v>64</v>
      </c>
    </row>
    <row r="40" spans="1:2" x14ac:dyDescent="0.3">
      <c r="A40" s="1" t="s">
        <v>123</v>
      </c>
    </row>
    <row r="41" spans="1:2" x14ac:dyDescent="0.3">
      <c r="B41" s="1" t="s">
        <v>131</v>
      </c>
    </row>
    <row r="42" spans="1:2" x14ac:dyDescent="0.3">
      <c r="B42" s="1" t="s">
        <v>116</v>
      </c>
    </row>
    <row r="43" spans="1:2" x14ac:dyDescent="0.3">
      <c r="B43" s="1" t="s">
        <v>117</v>
      </c>
    </row>
  </sheetData>
  <sheetProtection algorithmName="SHA-512" hashValue="eUJCN5Hn1OmP277FQlStiF674qXIfdayS/IdsU67MdCGulRJrfcyQzs0SCmt2Wm8K9zEibhCkDqCdpnNhG573g==" saltValue="FWRsN1Rq5+hapBgW9m4Qqw==" spinCount="100000" sheet="1" objects="1" scenarios="1"/>
  <dataConsolidate/>
  <mergeCells count="28">
    <mergeCell ref="A26:D26"/>
    <mergeCell ref="E26:P26"/>
    <mergeCell ref="A16:D16"/>
    <mergeCell ref="E16:P16"/>
    <mergeCell ref="A19:D20"/>
    <mergeCell ref="A21:D21"/>
    <mergeCell ref="E21:P21"/>
    <mergeCell ref="A22:D23"/>
    <mergeCell ref="A17:D18"/>
    <mergeCell ref="A24:D25"/>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s>
  <phoneticPr fontId="2"/>
  <conditionalFormatting sqref="E14:P14">
    <cfRule type="cellIs" dxfId="18" priority="4" operator="lessThan">
      <formula>1000</formula>
    </cfRule>
  </conditionalFormatting>
  <conditionalFormatting sqref="E15:P15">
    <cfRule type="cellIs" dxfId="17" priority="3" operator="greaterThan">
      <formula>$E$14</formula>
    </cfRule>
  </conditionalFormatting>
  <conditionalFormatting sqref="E26:P26">
    <cfRule type="cellIs" dxfId="16" priority="2" operator="greaterThan">
      <formula>$E$21</formula>
    </cfRule>
  </conditionalFormatting>
  <conditionalFormatting sqref="E23:P23">
    <cfRule type="cellIs" dxfId="15" priority="1" operator="greaterThan">
      <formula>$E$15</formula>
    </cfRule>
  </conditionalFormatting>
  <dataValidations count="3">
    <dataValidation type="whole" allowBlank="1" showInputMessage="1" showErrorMessage="1" error="期待容量以下の整数値で入力してください" sqref="E26:P26" xr:uid="{3C9E1A12-A0F5-4BFD-9AE4-F824C68E4364}">
      <formula1>0</formula1>
      <formula2>E21</formula2>
    </dataValidation>
    <dataValidation type="whole" errorStyle="information" operator="lessThanOrEqual" allowBlank="1" showInputMessage="1" showErrorMessage="1" error="設備容量以下の整数値で入力してください" sqref="E15:P15" xr:uid="{00000000-0002-0000-0300-000001000000}">
      <formula1>E14</formula1>
    </dataValidation>
    <dataValidation type="whole" operator="lessThanOrEqual" allowBlank="1" showInputMessage="1" showErrorMessage="1" sqref="E23:P23" xr:uid="{303A75F5-27FB-4713-A953-FD6FBC679573}">
      <formula1>$E$15</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FFCC"/>
    <pageSetUpPr fitToPage="1"/>
  </sheetPr>
  <dimension ref="A1:Q40"/>
  <sheetViews>
    <sheetView showGridLines="0" tabSelected="1" zoomScale="85" zoomScaleNormal="85" workbookViewId="0">
      <selection activeCell="K9" sqref="K9"/>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53" t="s">
        <v>81</v>
      </c>
      <c r="B1" s="53"/>
      <c r="C1" s="53"/>
      <c r="D1" s="53"/>
      <c r="E1" s="53"/>
      <c r="F1" s="54" t="s">
        <v>83</v>
      </c>
      <c r="G1" s="54"/>
      <c r="H1" s="54"/>
      <c r="I1" s="55" t="s">
        <v>82</v>
      </c>
    </row>
    <row r="2" spans="1:17" ht="16.2" x14ac:dyDescent="0.3">
      <c r="A2" s="75" t="s">
        <v>0</v>
      </c>
      <c r="B2" s="76"/>
      <c r="C2" s="7"/>
      <c r="D2" s="7"/>
      <c r="E2" s="7"/>
      <c r="F2" s="7"/>
      <c r="G2" s="7"/>
      <c r="H2" s="7"/>
      <c r="I2" s="7"/>
      <c r="J2" s="7"/>
      <c r="K2" s="7"/>
      <c r="L2" s="7"/>
      <c r="M2" s="7"/>
      <c r="N2" s="7"/>
      <c r="O2" s="7"/>
      <c r="P2" s="7"/>
      <c r="Q2" s="7"/>
    </row>
    <row r="3" spans="1:17" ht="16.2" x14ac:dyDescent="0.3">
      <c r="A3" s="37"/>
      <c r="B3" s="37"/>
      <c r="C3" s="7"/>
      <c r="D3" s="7"/>
      <c r="E3" s="7"/>
      <c r="F3" s="7"/>
      <c r="G3" s="7"/>
      <c r="H3" s="7"/>
      <c r="I3" s="7"/>
      <c r="J3" s="7"/>
      <c r="K3" s="7"/>
      <c r="L3" s="7"/>
      <c r="M3" s="7"/>
      <c r="N3" s="7"/>
      <c r="O3" s="7"/>
      <c r="P3" s="7"/>
      <c r="Q3" s="7"/>
    </row>
    <row r="4" spans="1:17" ht="16.2" x14ac:dyDescent="0.3">
      <c r="A4" s="77" t="s">
        <v>118</v>
      </c>
      <c r="B4" s="77"/>
      <c r="C4" s="77"/>
      <c r="D4" s="77"/>
      <c r="E4" s="77"/>
      <c r="F4" s="77"/>
      <c r="G4" s="77"/>
      <c r="H4" s="77"/>
      <c r="I4" s="77"/>
      <c r="J4" s="77"/>
      <c r="K4" s="77"/>
      <c r="L4" s="77"/>
      <c r="M4" s="77"/>
      <c r="N4" s="77"/>
      <c r="O4" s="77"/>
      <c r="P4" s="77"/>
      <c r="Q4" s="77"/>
    </row>
    <row r="5" spans="1:17" ht="16.2" x14ac:dyDescent="0.3">
      <c r="A5" s="7"/>
      <c r="B5" s="7"/>
      <c r="C5" s="7"/>
      <c r="D5" s="7"/>
      <c r="E5" s="7"/>
      <c r="F5" s="7"/>
      <c r="G5" s="7"/>
      <c r="H5" s="7"/>
      <c r="I5" s="7"/>
      <c r="J5" s="7"/>
      <c r="K5" s="7"/>
      <c r="L5" s="7"/>
      <c r="M5" s="7"/>
      <c r="N5" s="7"/>
      <c r="O5" s="7"/>
      <c r="P5" s="7"/>
      <c r="Q5" s="7"/>
    </row>
    <row r="6" spans="1:17" ht="16.2" x14ac:dyDescent="0.3">
      <c r="A6" s="77" t="s">
        <v>124</v>
      </c>
      <c r="B6" s="77"/>
      <c r="C6" s="77"/>
      <c r="D6" s="77"/>
      <c r="E6" s="77"/>
      <c r="F6" s="77"/>
      <c r="G6" s="77"/>
      <c r="H6" s="77"/>
      <c r="I6" s="77"/>
      <c r="J6" s="77"/>
      <c r="K6" s="77"/>
      <c r="L6" s="77"/>
      <c r="M6" s="77"/>
      <c r="N6" s="77"/>
      <c r="O6" s="77"/>
      <c r="P6" s="77"/>
      <c r="Q6" s="77"/>
    </row>
    <row r="7" spans="1:17" ht="16.2" x14ac:dyDescent="0.3">
      <c r="A7" s="72"/>
      <c r="B7" s="72"/>
      <c r="C7" s="72"/>
      <c r="D7" s="72"/>
      <c r="E7" s="72"/>
      <c r="F7" s="72"/>
      <c r="G7" s="72"/>
      <c r="H7" s="72"/>
      <c r="I7" s="72"/>
      <c r="J7" s="72"/>
      <c r="K7" s="72"/>
      <c r="L7" s="72"/>
      <c r="M7" s="72"/>
      <c r="N7" s="72"/>
      <c r="O7" s="72"/>
      <c r="P7" s="72"/>
      <c r="Q7" s="72"/>
    </row>
    <row r="8" spans="1:17" ht="16.2" x14ac:dyDescent="0.3">
      <c r="A8" s="73" t="s">
        <v>121</v>
      </c>
      <c r="B8" s="72"/>
      <c r="C8" s="72"/>
      <c r="D8" s="72"/>
      <c r="E8" s="72"/>
      <c r="F8" s="72"/>
      <c r="G8" s="72"/>
      <c r="H8" s="72"/>
      <c r="I8" s="72"/>
      <c r="J8" s="72"/>
      <c r="K8" s="72"/>
      <c r="L8" s="72"/>
      <c r="M8" s="72"/>
      <c r="N8" s="72"/>
      <c r="O8" s="72"/>
      <c r="P8" s="72"/>
      <c r="Q8" s="72"/>
    </row>
    <row r="9" spans="1:17" ht="16.2" x14ac:dyDescent="0.3">
      <c r="A9" s="72"/>
      <c r="B9" s="73" t="s">
        <v>122</v>
      </c>
      <c r="C9" s="72"/>
      <c r="D9" s="72"/>
      <c r="E9" s="72"/>
      <c r="F9" s="72"/>
      <c r="G9" s="72"/>
      <c r="H9" s="72"/>
      <c r="I9" s="72"/>
      <c r="J9" s="72"/>
      <c r="K9" s="72"/>
      <c r="L9" s="72"/>
      <c r="M9" s="72"/>
      <c r="N9" s="72"/>
      <c r="O9" s="72"/>
      <c r="P9" s="72"/>
      <c r="Q9" s="72"/>
    </row>
    <row r="10" spans="1:17" ht="16.2" x14ac:dyDescent="0.3">
      <c r="C10" s="7"/>
      <c r="D10" s="7"/>
      <c r="E10" s="7"/>
      <c r="F10" s="7"/>
      <c r="G10" s="7"/>
      <c r="H10" s="7"/>
      <c r="I10" s="7"/>
      <c r="J10" s="7"/>
      <c r="K10" s="7"/>
      <c r="L10" s="7"/>
      <c r="M10" s="7"/>
      <c r="N10" s="7"/>
      <c r="O10" s="7"/>
      <c r="P10" s="7"/>
      <c r="Q10" s="7"/>
    </row>
    <row r="11" spans="1:17" ht="16.2" x14ac:dyDescent="0.3">
      <c r="A11" s="40"/>
      <c r="B11" s="40"/>
      <c r="C11" s="40"/>
      <c r="D11" s="40"/>
      <c r="E11" s="40"/>
      <c r="F11" s="40"/>
      <c r="G11" s="40"/>
      <c r="H11" s="40"/>
      <c r="I11" s="40"/>
      <c r="J11" s="40"/>
      <c r="K11" s="40"/>
      <c r="L11" s="40"/>
      <c r="M11" s="78" t="s">
        <v>92</v>
      </c>
      <c r="N11" s="78"/>
      <c r="O11" s="78"/>
      <c r="P11" s="78"/>
      <c r="Q11" s="78"/>
    </row>
    <row r="12" spans="1:17" ht="24" customHeight="1" x14ac:dyDescent="0.3">
      <c r="A12" s="79" t="s">
        <v>1</v>
      </c>
      <c r="B12" s="79"/>
      <c r="C12" s="79"/>
      <c r="D12" s="79"/>
      <c r="E12" s="80" t="s">
        <v>24</v>
      </c>
      <c r="F12" s="81"/>
      <c r="G12" s="81"/>
      <c r="H12" s="81"/>
      <c r="I12" s="81"/>
      <c r="J12" s="81"/>
      <c r="K12" s="81"/>
      <c r="L12" s="81"/>
      <c r="M12" s="81"/>
      <c r="N12" s="81"/>
      <c r="O12" s="81"/>
      <c r="P12" s="82"/>
      <c r="Q12" s="33" t="s">
        <v>2</v>
      </c>
    </row>
    <row r="13" spans="1:17" ht="24" customHeight="1" x14ac:dyDescent="0.3">
      <c r="A13" s="79" t="s">
        <v>3</v>
      </c>
      <c r="B13" s="79"/>
      <c r="C13" s="79"/>
      <c r="D13" s="79"/>
      <c r="E13" s="83"/>
      <c r="F13" s="84"/>
      <c r="G13" s="84"/>
      <c r="H13" s="84"/>
      <c r="I13" s="84"/>
      <c r="J13" s="84"/>
      <c r="K13" s="84"/>
      <c r="L13" s="84"/>
      <c r="M13" s="84"/>
      <c r="N13" s="84"/>
      <c r="O13" s="84"/>
      <c r="P13" s="85"/>
      <c r="Q13" s="5"/>
    </row>
    <row r="14" spans="1:17" ht="30" customHeight="1" x14ac:dyDescent="0.3">
      <c r="A14" s="86" t="s">
        <v>4</v>
      </c>
      <c r="B14" s="86"/>
      <c r="C14" s="86"/>
      <c r="D14" s="86"/>
      <c r="E14" s="87"/>
      <c r="F14" s="88"/>
      <c r="G14" s="88"/>
      <c r="H14" s="88"/>
      <c r="I14" s="88"/>
      <c r="J14" s="88"/>
      <c r="K14" s="88"/>
      <c r="L14" s="88"/>
      <c r="M14" s="88"/>
      <c r="N14" s="88"/>
      <c r="O14" s="88"/>
      <c r="P14" s="89"/>
      <c r="Q14" s="5"/>
    </row>
    <row r="15" spans="1:17" ht="24" customHeight="1" x14ac:dyDescent="0.3">
      <c r="A15" s="79" t="s">
        <v>5</v>
      </c>
      <c r="B15" s="79"/>
      <c r="C15" s="79"/>
      <c r="D15" s="79"/>
      <c r="E15" s="90" t="str">
        <f>IF('入力(太陽光)'!E21&gt;0,'入力(太陽光)'!E12&amp; ",","")&amp;IF('入力(風力)'!E21&gt;0, '入力(風力)'!E12&amp;",","")&amp;IF('入力(水力)'!E21&gt;0,'入力(水力)'!E12,"")</f>
        <v/>
      </c>
      <c r="F15" s="91"/>
      <c r="G15" s="91"/>
      <c r="H15" s="91"/>
      <c r="I15" s="91"/>
      <c r="J15" s="91"/>
      <c r="K15" s="91"/>
      <c r="L15" s="91"/>
      <c r="M15" s="91"/>
      <c r="N15" s="91"/>
      <c r="O15" s="91"/>
      <c r="P15" s="92"/>
      <c r="Q15" s="5"/>
    </row>
    <row r="16" spans="1:17" ht="24" customHeight="1" x14ac:dyDescent="0.3">
      <c r="A16" s="79" t="s">
        <v>6</v>
      </c>
      <c r="B16" s="79"/>
      <c r="C16" s="79"/>
      <c r="D16" s="79"/>
      <c r="E16" s="87"/>
      <c r="F16" s="88"/>
      <c r="G16" s="88"/>
      <c r="H16" s="88"/>
      <c r="I16" s="88"/>
      <c r="J16" s="88"/>
      <c r="K16" s="88"/>
      <c r="L16" s="88"/>
      <c r="M16" s="88"/>
      <c r="N16" s="88"/>
      <c r="O16" s="88"/>
      <c r="P16" s="89"/>
      <c r="Q16" s="5"/>
    </row>
    <row r="17" spans="1:17" ht="24" customHeight="1" x14ac:dyDescent="0.3">
      <c r="A17" s="79" t="s">
        <v>7</v>
      </c>
      <c r="B17" s="79"/>
      <c r="C17" s="79"/>
      <c r="D17" s="79"/>
      <c r="E17" s="93" t="s">
        <v>61</v>
      </c>
      <c r="F17" s="94"/>
      <c r="G17" s="94"/>
      <c r="H17" s="94"/>
      <c r="I17" s="94"/>
      <c r="J17" s="94"/>
      <c r="K17" s="94"/>
      <c r="L17" s="94"/>
      <c r="M17" s="94"/>
      <c r="N17" s="94"/>
      <c r="O17" s="94"/>
      <c r="P17" s="95"/>
      <c r="Q17" s="32" t="s">
        <v>23</v>
      </c>
    </row>
    <row r="18" spans="1:17" ht="24" customHeight="1" x14ac:dyDescent="0.3">
      <c r="A18" s="79" t="s">
        <v>41</v>
      </c>
      <c r="B18" s="79"/>
      <c r="C18" s="79"/>
      <c r="D18" s="79"/>
      <c r="E18" s="93" t="s">
        <v>61</v>
      </c>
      <c r="F18" s="94"/>
      <c r="G18" s="94"/>
      <c r="H18" s="94"/>
      <c r="I18" s="94"/>
      <c r="J18" s="94"/>
      <c r="K18" s="94"/>
      <c r="L18" s="94"/>
      <c r="M18" s="94"/>
      <c r="N18" s="94"/>
      <c r="O18" s="94"/>
      <c r="P18" s="95"/>
      <c r="Q18" s="32" t="s">
        <v>23</v>
      </c>
    </row>
    <row r="19" spans="1:17" ht="24" customHeight="1" x14ac:dyDescent="0.3">
      <c r="A19" s="79" t="s">
        <v>42</v>
      </c>
      <c r="B19" s="79"/>
      <c r="C19" s="79"/>
      <c r="D19" s="79"/>
      <c r="E19" s="93" t="s">
        <v>61</v>
      </c>
      <c r="F19" s="94"/>
      <c r="G19" s="94"/>
      <c r="H19" s="94"/>
      <c r="I19" s="94"/>
      <c r="J19" s="94"/>
      <c r="K19" s="94"/>
      <c r="L19" s="94"/>
      <c r="M19" s="94"/>
      <c r="N19" s="94"/>
      <c r="O19" s="94"/>
      <c r="P19" s="95"/>
      <c r="Q19" s="32" t="s">
        <v>23</v>
      </c>
    </row>
    <row r="20" spans="1:17" ht="24" customHeight="1" x14ac:dyDescent="0.3">
      <c r="A20" s="79" t="s">
        <v>8</v>
      </c>
      <c r="B20" s="79"/>
      <c r="C20" s="79"/>
      <c r="D20" s="79"/>
      <c r="E20" s="33" t="s">
        <v>11</v>
      </c>
      <c r="F20" s="33" t="s">
        <v>12</v>
      </c>
      <c r="G20" s="33" t="s">
        <v>13</v>
      </c>
      <c r="H20" s="33" t="s">
        <v>14</v>
      </c>
      <c r="I20" s="33" t="s">
        <v>15</v>
      </c>
      <c r="J20" s="33" t="s">
        <v>16</v>
      </c>
      <c r="K20" s="33" t="s">
        <v>17</v>
      </c>
      <c r="L20" s="33" t="s">
        <v>18</v>
      </c>
      <c r="M20" s="33" t="s">
        <v>19</v>
      </c>
      <c r="N20" s="33" t="s">
        <v>20</v>
      </c>
      <c r="O20" s="33" t="s">
        <v>21</v>
      </c>
      <c r="P20" s="33" t="s">
        <v>22</v>
      </c>
      <c r="Q20" s="5"/>
    </row>
    <row r="21" spans="1:17" ht="24" customHeight="1" x14ac:dyDescent="0.3">
      <c r="A21" s="79"/>
      <c r="B21" s="79"/>
      <c r="C21" s="79"/>
      <c r="D21" s="79"/>
      <c r="E21" s="45">
        <f>'入力(太陽光)'!E20+'入力(風力)'!E20+'入力(水力)'!E20</f>
        <v>0</v>
      </c>
      <c r="F21" s="45">
        <f>'入力(太陽光)'!F20+'入力(風力)'!F20+'入力(水力)'!F20</f>
        <v>0</v>
      </c>
      <c r="G21" s="45">
        <f>'入力(太陽光)'!G20+'入力(風力)'!G20+'入力(水力)'!G20</f>
        <v>0</v>
      </c>
      <c r="H21" s="45">
        <f>'入力(太陽光)'!H20+'入力(風力)'!H20+'入力(水力)'!H20</f>
        <v>0</v>
      </c>
      <c r="I21" s="45">
        <f>'入力(太陽光)'!I20+'入力(風力)'!I20+'入力(水力)'!I20</f>
        <v>0</v>
      </c>
      <c r="J21" s="45">
        <f>'入力(太陽光)'!J20+'入力(風力)'!J20+'入力(水力)'!J20</f>
        <v>0</v>
      </c>
      <c r="K21" s="45">
        <f>'入力(太陽光)'!K20+'入力(風力)'!K20+'入力(水力)'!K20</f>
        <v>0</v>
      </c>
      <c r="L21" s="45">
        <f>'入力(太陽光)'!L20+'入力(風力)'!L20+'入力(水力)'!L20</f>
        <v>0</v>
      </c>
      <c r="M21" s="45">
        <f>'入力(太陽光)'!M20+'入力(風力)'!M20+'入力(水力)'!M20</f>
        <v>0</v>
      </c>
      <c r="N21" s="45">
        <f>'入力(太陽光)'!N20+'入力(風力)'!N20+'入力(水力)'!N20</f>
        <v>0</v>
      </c>
      <c r="O21" s="45">
        <f>'入力(太陽光)'!O20+'入力(風力)'!O20+'入力(水力)'!O20</f>
        <v>0</v>
      </c>
      <c r="P21" s="45">
        <f>'入力(太陽光)'!P20+'入力(風力)'!P20+'入力(水力)'!P20</f>
        <v>0</v>
      </c>
      <c r="Q21" s="32" t="s">
        <v>23</v>
      </c>
    </row>
    <row r="22" spans="1:17" ht="24" customHeight="1" x14ac:dyDescent="0.3">
      <c r="A22" s="79" t="s">
        <v>9</v>
      </c>
      <c r="B22" s="79"/>
      <c r="C22" s="79"/>
      <c r="D22" s="79"/>
      <c r="E22" s="99">
        <f>'入力(太陽光)'!E21+'入力(風力)'!E21+'入力(水力)'!E21</f>
        <v>0</v>
      </c>
      <c r="F22" s="100"/>
      <c r="G22" s="100"/>
      <c r="H22" s="100"/>
      <c r="I22" s="100"/>
      <c r="J22" s="100"/>
      <c r="K22" s="100"/>
      <c r="L22" s="100"/>
      <c r="M22" s="100"/>
      <c r="N22" s="100"/>
      <c r="O22" s="100"/>
      <c r="P22" s="101"/>
      <c r="Q22" s="32" t="s">
        <v>23</v>
      </c>
    </row>
    <row r="23" spans="1:17" ht="24" customHeight="1" x14ac:dyDescent="0.3">
      <c r="A23" s="86" t="s">
        <v>128</v>
      </c>
      <c r="B23" s="79"/>
      <c r="C23" s="79"/>
      <c r="D23" s="79"/>
      <c r="E23" s="33" t="s">
        <v>11</v>
      </c>
      <c r="F23" s="33" t="s">
        <v>12</v>
      </c>
      <c r="G23" s="33" t="s">
        <v>13</v>
      </c>
      <c r="H23" s="33" t="s">
        <v>14</v>
      </c>
      <c r="I23" s="33" t="s">
        <v>15</v>
      </c>
      <c r="J23" s="33" t="s">
        <v>16</v>
      </c>
      <c r="K23" s="33" t="s">
        <v>17</v>
      </c>
      <c r="L23" s="33" t="s">
        <v>18</v>
      </c>
      <c r="M23" s="33" t="s">
        <v>19</v>
      </c>
      <c r="N23" s="33" t="s">
        <v>20</v>
      </c>
      <c r="O23" s="33" t="s">
        <v>21</v>
      </c>
      <c r="P23" s="33" t="s">
        <v>22</v>
      </c>
      <c r="Q23" s="5"/>
    </row>
    <row r="24" spans="1:17" ht="24" customHeight="1" x14ac:dyDescent="0.3">
      <c r="A24" s="79"/>
      <c r="B24" s="79"/>
      <c r="C24" s="79"/>
      <c r="D24" s="79"/>
      <c r="E24" s="45">
        <f>'入力(太陽光)'!E23+'入力(風力)'!E23+'入力(水力)'!E23</f>
        <v>0</v>
      </c>
      <c r="F24" s="45">
        <f>'入力(太陽光)'!F23+'入力(風力)'!F23+'入力(水力)'!F23</f>
        <v>0</v>
      </c>
      <c r="G24" s="45">
        <f>'入力(太陽光)'!G23+'入力(風力)'!G23+'入力(水力)'!G23</f>
        <v>0</v>
      </c>
      <c r="H24" s="45">
        <f>'入力(太陽光)'!H23+'入力(風力)'!H23+'入力(水力)'!H23</f>
        <v>0</v>
      </c>
      <c r="I24" s="45">
        <f>'入力(太陽光)'!I23+'入力(風力)'!I23+'入力(水力)'!I23</f>
        <v>0</v>
      </c>
      <c r="J24" s="45">
        <f>'入力(太陽光)'!J23+'入力(風力)'!J23+'入力(水力)'!J23</f>
        <v>0</v>
      </c>
      <c r="K24" s="45">
        <f>'入力(太陽光)'!K23+'入力(風力)'!K23+'入力(水力)'!K23</f>
        <v>0</v>
      </c>
      <c r="L24" s="45">
        <f>'入力(太陽光)'!L23+'入力(風力)'!L23+'入力(水力)'!L23</f>
        <v>0</v>
      </c>
      <c r="M24" s="45">
        <f>'入力(太陽光)'!M23+'入力(風力)'!M23+'入力(水力)'!M23</f>
        <v>0</v>
      </c>
      <c r="N24" s="45">
        <f>'入力(太陽光)'!N23+'入力(風力)'!N23+'入力(水力)'!N23</f>
        <v>0</v>
      </c>
      <c r="O24" s="45">
        <f>'入力(太陽光)'!O23+'入力(風力)'!O23+'入力(水力)'!O23</f>
        <v>0</v>
      </c>
      <c r="P24" s="45">
        <f>'入力(太陽光)'!P23+'入力(風力)'!P23+'入力(水力)'!P23</f>
        <v>0</v>
      </c>
      <c r="Q24" s="32" t="s">
        <v>23</v>
      </c>
    </row>
    <row r="25" spans="1:17" ht="24" customHeight="1" x14ac:dyDescent="0.3">
      <c r="A25" s="79" t="s">
        <v>93</v>
      </c>
      <c r="B25" s="79"/>
      <c r="C25" s="79"/>
      <c r="D25" s="79"/>
      <c r="E25" s="56" t="s">
        <v>11</v>
      </c>
      <c r="F25" s="56" t="s">
        <v>12</v>
      </c>
      <c r="G25" s="56" t="s">
        <v>13</v>
      </c>
      <c r="H25" s="56" t="s">
        <v>14</v>
      </c>
      <c r="I25" s="56" t="s">
        <v>15</v>
      </c>
      <c r="J25" s="56" t="s">
        <v>16</v>
      </c>
      <c r="K25" s="56" t="s">
        <v>17</v>
      </c>
      <c r="L25" s="56" t="s">
        <v>18</v>
      </c>
      <c r="M25" s="56" t="s">
        <v>19</v>
      </c>
      <c r="N25" s="56" t="s">
        <v>20</v>
      </c>
      <c r="O25" s="56" t="s">
        <v>21</v>
      </c>
      <c r="P25" s="56" t="s">
        <v>22</v>
      </c>
      <c r="Q25" s="5"/>
    </row>
    <row r="26" spans="1:17" ht="24" customHeight="1" x14ac:dyDescent="0.3">
      <c r="A26" s="79"/>
      <c r="B26" s="79"/>
      <c r="C26" s="79"/>
      <c r="D26" s="79"/>
      <c r="E26" s="45">
        <f>'入力(太陽光)'!E25+'入力(風力)'!E25+'入力(水力)'!E25</f>
        <v>0</v>
      </c>
      <c r="F26" s="45">
        <f>'入力(太陽光)'!F25+'入力(風力)'!F25+'入力(水力)'!F25</f>
        <v>0</v>
      </c>
      <c r="G26" s="45">
        <f>'入力(太陽光)'!G25+'入力(風力)'!G25+'入力(水力)'!G25</f>
        <v>0</v>
      </c>
      <c r="H26" s="45">
        <f>'入力(太陽光)'!H25+'入力(風力)'!H25+'入力(水力)'!H25</f>
        <v>0</v>
      </c>
      <c r="I26" s="45">
        <f>'入力(太陽光)'!I25+'入力(風力)'!I25+'入力(水力)'!I25</f>
        <v>0</v>
      </c>
      <c r="J26" s="45">
        <f>'入力(太陽光)'!J25+'入力(風力)'!J25+'入力(水力)'!J25</f>
        <v>0</v>
      </c>
      <c r="K26" s="45">
        <f>'入力(太陽光)'!K25+'入力(風力)'!K25+'入力(水力)'!K25</f>
        <v>0</v>
      </c>
      <c r="L26" s="45">
        <f>'入力(太陽光)'!L25+'入力(風力)'!L25+'入力(水力)'!L25</f>
        <v>0</v>
      </c>
      <c r="M26" s="45">
        <f>'入力(太陽光)'!M25+'入力(風力)'!M25+'入力(水力)'!M25</f>
        <v>0</v>
      </c>
      <c r="N26" s="45">
        <f>'入力(太陽光)'!N25+'入力(風力)'!N25+'入力(水力)'!N25</f>
        <v>0</v>
      </c>
      <c r="O26" s="45">
        <f>'入力(太陽光)'!O25+'入力(風力)'!O25+'入力(水力)'!O25</f>
        <v>0</v>
      </c>
      <c r="P26" s="45">
        <f>'入力(太陽光)'!P25+'入力(風力)'!P25+'入力(水力)'!P25</f>
        <v>0</v>
      </c>
      <c r="Q26" s="32" t="s">
        <v>23</v>
      </c>
    </row>
    <row r="27" spans="1:17" ht="24" customHeight="1" x14ac:dyDescent="0.3">
      <c r="A27" s="79" t="s">
        <v>10</v>
      </c>
      <c r="B27" s="79"/>
      <c r="C27" s="79"/>
      <c r="D27" s="79"/>
      <c r="E27" s="96">
        <f>'入力(太陽光)'!E26+'入力(風力)'!E26+'入力(水力)'!E26</f>
        <v>0</v>
      </c>
      <c r="F27" s="97"/>
      <c r="G27" s="97"/>
      <c r="H27" s="97"/>
      <c r="I27" s="97"/>
      <c r="J27" s="97"/>
      <c r="K27" s="97"/>
      <c r="L27" s="97"/>
      <c r="M27" s="97"/>
      <c r="N27" s="97"/>
      <c r="O27" s="97"/>
      <c r="P27" s="98"/>
      <c r="Q27" s="32" t="s">
        <v>23</v>
      </c>
    </row>
    <row r="28" spans="1:17" x14ac:dyDescent="0.3">
      <c r="A28" s="1" t="s">
        <v>25</v>
      </c>
    </row>
    <row r="29" spans="1:17" x14ac:dyDescent="0.3">
      <c r="A29" s="1" t="s">
        <v>119</v>
      </c>
    </row>
    <row r="30" spans="1:17" x14ac:dyDescent="0.3">
      <c r="B30" s="1" t="s">
        <v>125</v>
      </c>
    </row>
    <row r="31" spans="1:17" x14ac:dyDescent="0.3">
      <c r="B31" s="1" t="s">
        <v>72</v>
      </c>
    </row>
    <row r="32" spans="1:17" x14ac:dyDescent="0.3">
      <c r="B32" s="46" t="s">
        <v>71</v>
      </c>
    </row>
    <row r="33" spans="1:2" x14ac:dyDescent="0.3">
      <c r="B33" s="1" t="s">
        <v>67</v>
      </c>
    </row>
    <row r="34" spans="1:2" x14ac:dyDescent="0.3">
      <c r="B34" s="46" t="s">
        <v>120</v>
      </c>
    </row>
    <row r="35" spans="1:2" x14ac:dyDescent="0.3">
      <c r="B35" s="1" t="s">
        <v>64</v>
      </c>
    </row>
    <row r="37" spans="1:2" x14ac:dyDescent="0.3">
      <c r="A37" s="1" t="s">
        <v>123</v>
      </c>
    </row>
    <row r="38" spans="1:2" x14ac:dyDescent="0.3">
      <c r="B38" s="1" t="s">
        <v>130</v>
      </c>
    </row>
    <row r="39" spans="1:2" x14ac:dyDescent="0.3">
      <c r="B39" s="1" t="s">
        <v>127</v>
      </c>
    </row>
    <row r="40" spans="1:2" x14ac:dyDescent="0.3">
      <c r="B40" s="1" t="s">
        <v>117</v>
      </c>
    </row>
  </sheetData>
  <sheetProtection algorithmName="SHA-512" hashValue="QYVh4DOnohlbmnAufTG9pZIGjHg7ZupuZ1T92xo4AGbDwWQFGS47jkY89ruc7fEraPa+kvsNUKOKIcUfpuhrLw==" saltValue="cFuH4hotpzKTvRf1NW4Pig==" spinCount="100000" sheet="1" objects="1" scenarios="1"/>
  <dataConsolidate/>
  <mergeCells count="27">
    <mergeCell ref="A2:B2"/>
    <mergeCell ref="A4:Q4"/>
    <mergeCell ref="A6:Q6"/>
    <mergeCell ref="A12:D12"/>
    <mergeCell ref="E12:P12"/>
    <mergeCell ref="M11:Q11"/>
    <mergeCell ref="E13:P13"/>
    <mergeCell ref="A17:D17"/>
    <mergeCell ref="E17:P17"/>
    <mergeCell ref="A18:D18"/>
    <mergeCell ref="E18:P18"/>
    <mergeCell ref="A13:D13"/>
    <mergeCell ref="A14:D14"/>
    <mergeCell ref="E14:P14"/>
    <mergeCell ref="A15:D15"/>
    <mergeCell ref="E15:P15"/>
    <mergeCell ref="A27:D27"/>
    <mergeCell ref="E27:P27"/>
    <mergeCell ref="E16:P16"/>
    <mergeCell ref="A19:D19"/>
    <mergeCell ref="E19:P19"/>
    <mergeCell ref="A20:D21"/>
    <mergeCell ref="A22:D22"/>
    <mergeCell ref="E22:P22"/>
    <mergeCell ref="A23:D24"/>
    <mergeCell ref="A16:D16"/>
    <mergeCell ref="A25:D26"/>
  </mergeCells>
  <phoneticPr fontId="2"/>
  <conditionalFormatting sqref="E27:P27">
    <cfRule type="cellIs" dxfId="14" priority="1" operator="lessThan">
      <formula>1000</formula>
    </cfRule>
    <cfRule type="cellIs" dxfId="13" priority="4" operator="greaterThan">
      <formula>$E$22</formula>
    </cfRule>
  </conditionalFormatting>
  <conditionalFormatting sqref="E22:P22">
    <cfRule type="cellIs" dxfId="12" priority="3" operator="lessThan">
      <formula>1000</formula>
    </cfRule>
  </conditionalFormatting>
  <dataValidations count="2">
    <dataValidation type="list" allowBlank="1" showInputMessage="1" showErrorMessage="1" sqref="E16:P16" xr:uid="{00000000-0002-0000-0400-000000000000}">
      <formula1>"北海道,東北,東京,中部,北陸,関西,中国,四国,九州"</formula1>
    </dataValidation>
    <dataValidation type="list" allowBlank="1" showInputMessage="1" showErrorMessage="1" sqref="E14:P14" xr:uid="{00000000-0002-0000-0400-000001000000}">
      <formula1>"変動電源（単独）,変動電源（アグリゲート）"</formula1>
    </dataValidation>
  </dataValidations>
  <pageMargins left="0.11811023622047245" right="0.11811023622047245" top="0.35433070866141736" bottom="0.35433070866141736" header="0.31496062992125984" footer="0.31496062992125984"/>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160020</xdr:colOff>
                    <xdr:row>7</xdr:row>
                    <xdr:rowOff>152400</xdr:rowOff>
                  </from>
                  <to>
                    <xdr:col>1</xdr:col>
                    <xdr:colOff>99060</xdr:colOff>
                    <xdr:row>9</xdr:row>
                    <xdr:rowOff>53340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FFCC"/>
    <pageSetUpPr fitToPage="1"/>
  </sheetPr>
  <dimension ref="A1:Z43"/>
  <sheetViews>
    <sheetView showGridLines="0" zoomScale="85" zoomScaleNormal="85" workbookViewId="0">
      <selection activeCell="K43" sqref="K43"/>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53" t="s">
        <v>81</v>
      </c>
      <c r="B1" s="53"/>
      <c r="C1" s="53"/>
      <c r="D1" s="53"/>
      <c r="E1" s="53"/>
      <c r="F1" s="54" t="s">
        <v>83</v>
      </c>
      <c r="G1" s="54"/>
      <c r="H1" s="54"/>
      <c r="I1" s="55" t="s">
        <v>82</v>
      </c>
    </row>
    <row r="2" spans="1:17" ht="16.2" x14ac:dyDescent="0.3">
      <c r="A2" s="75" t="s">
        <v>0</v>
      </c>
      <c r="B2" s="76"/>
      <c r="C2" s="7"/>
      <c r="D2" s="7"/>
      <c r="E2" s="7"/>
      <c r="F2" s="7"/>
      <c r="G2" s="7"/>
      <c r="H2" s="7"/>
      <c r="I2" s="7"/>
      <c r="J2" s="7"/>
      <c r="K2" s="7"/>
      <c r="L2" s="7"/>
      <c r="M2" s="7"/>
      <c r="N2" s="7"/>
      <c r="O2" s="7"/>
      <c r="P2" s="7"/>
      <c r="Q2" s="7"/>
    </row>
    <row r="3" spans="1:17" ht="16.2" x14ac:dyDescent="0.3">
      <c r="A3" s="37"/>
      <c r="B3" s="37"/>
      <c r="C3" s="7"/>
      <c r="D3" s="7"/>
      <c r="E3" s="7"/>
      <c r="F3" s="7"/>
      <c r="G3" s="7"/>
      <c r="H3" s="7"/>
      <c r="I3" s="7"/>
      <c r="J3" s="7"/>
      <c r="K3" s="7"/>
      <c r="L3" s="7"/>
      <c r="M3" s="7"/>
      <c r="N3" s="7"/>
      <c r="O3" s="7"/>
      <c r="P3" s="7"/>
      <c r="Q3" s="7"/>
    </row>
    <row r="4" spans="1:17" ht="16.2" x14ac:dyDescent="0.3">
      <c r="A4" s="77" t="s">
        <v>118</v>
      </c>
      <c r="B4" s="77"/>
      <c r="C4" s="77"/>
      <c r="D4" s="77"/>
      <c r="E4" s="77"/>
      <c r="F4" s="77"/>
      <c r="G4" s="77"/>
      <c r="H4" s="77"/>
      <c r="I4" s="77"/>
      <c r="J4" s="77"/>
      <c r="K4" s="77"/>
      <c r="L4" s="77"/>
      <c r="M4" s="77"/>
      <c r="N4" s="77"/>
      <c r="O4" s="77"/>
      <c r="P4" s="77"/>
      <c r="Q4" s="77"/>
    </row>
    <row r="5" spans="1:17" ht="16.2" x14ac:dyDescent="0.3">
      <c r="A5" s="7"/>
      <c r="B5" s="7"/>
      <c r="C5" s="7"/>
      <c r="D5" s="7"/>
      <c r="E5" s="7"/>
      <c r="F5" s="7"/>
      <c r="G5" s="7"/>
      <c r="H5" s="7"/>
      <c r="I5" s="7"/>
      <c r="J5" s="7"/>
      <c r="K5" s="7"/>
      <c r="L5" s="7"/>
      <c r="M5" s="7"/>
      <c r="N5" s="7"/>
      <c r="O5" s="7"/>
      <c r="P5" s="7"/>
      <c r="Q5" s="7"/>
    </row>
    <row r="6" spans="1:17" ht="16.2" x14ac:dyDescent="0.3">
      <c r="A6" s="77" t="s">
        <v>124</v>
      </c>
      <c r="B6" s="77"/>
      <c r="C6" s="77"/>
      <c r="D6" s="77"/>
      <c r="E6" s="77"/>
      <c r="F6" s="77"/>
      <c r="G6" s="77"/>
      <c r="H6" s="77"/>
      <c r="I6" s="77"/>
      <c r="J6" s="77"/>
      <c r="K6" s="77"/>
      <c r="L6" s="77"/>
      <c r="M6" s="77"/>
      <c r="N6" s="77"/>
      <c r="O6" s="77"/>
      <c r="P6" s="77"/>
      <c r="Q6" s="77"/>
    </row>
    <row r="7" spans="1:17" ht="16.2" x14ac:dyDescent="0.3">
      <c r="C7" s="7"/>
      <c r="D7" s="7"/>
      <c r="E7" s="7"/>
      <c r="F7" s="7"/>
      <c r="G7" s="7"/>
      <c r="H7" s="7"/>
      <c r="I7" s="7"/>
      <c r="J7" s="7"/>
      <c r="K7" s="7"/>
      <c r="L7" s="7"/>
      <c r="M7" s="7"/>
      <c r="N7" s="7"/>
      <c r="O7" s="7"/>
      <c r="P7" s="7"/>
      <c r="Q7" s="7"/>
    </row>
    <row r="8" spans="1:17" ht="16.2" x14ac:dyDescent="0.3">
      <c r="A8" s="38"/>
      <c r="B8" s="38"/>
      <c r="C8" s="38"/>
      <c r="D8" s="38"/>
      <c r="E8" s="38"/>
      <c r="F8" s="38"/>
      <c r="G8" s="38"/>
      <c r="H8" s="38"/>
      <c r="I8" s="38"/>
      <c r="J8" s="38"/>
      <c r="K8" s="38"/>
      <c r="L8" s="38"/>
      <c r="M8" s="102" t="str">
        <f>合計!M11</f>
        <v>&lt;会社名&gt;</v>
      </c>
      <c r="N8" s="102"/>
      <c r="O8" s="102"/>
      <c r="P8" s="102"/>
      <c r="Q8" s="102"/>
    </row>
    <row r="9" spans="1:17" ht="24" customHeight="1" x14ac:dyDescent="0.3">
      <c r="A9" s="79" t="s">
        <v>1</v>
      </c>
      <c r="B9" s="79"/>
      <c r="C9" s="79"/>
      <c r="D9" s="79"/>
      <c r="E9" s="80" t="s">
        <v>24</v>
      </c>
      <c r="F9" s="81"/>
      <c r="G9" s="81"/>
      <c r="H9" s="81"/>
      <c r="I9" s="81"/>
      <c r="J9" s="81"/>
      <c r="K9" s="81"/>
      <c r="L9" s="81"/>
      <c r="M9" s="81"/>
      <c r="N9" s="81"/>
      <c r="O9" s="81"/>
      <c r="P9" s="82"/>
      <c r="Q9" s="6" t="s">
        <v>2</v>
      </c>
    </row>
    <row r="10" spans="1:17" ht="24" customHeight="1" x14ac:dyDescent="0.3">
      <c r="A10" s="79" t="s">
        <v>3</v>
      </c>
      <c r="B10" s="79"/>
      <c r="C10" s="79"/>
      <c r="D10" s="79"/>
      <c r="E10" s="103">
        <f>合計!E13</f>
        <v>0</v>
      </c>
      <c r="F10" s="104"/>
      <c r="G10" s="104"/>
      <c r="H10" s="104"/>
      <c r="I10" s="104"/>
      <c r="J10" s="104"/>
      <c r="K10" s="104"/>
      <c r="L10" s="104"/>
      <c r="M10" s="104"/>
      <c r="N10" s="104"/>
      <c r="O10" s="104"/>
      <c r="P10" s="105"/>
      <c r="Q10" s="5"/>
    </row>
    <row r="11" spans="1:17" ht="30" customHeight="1" x14ac:dyDescent="0.3">
      <c r="A11" s="86" t="s">
        <v>4</v>
      </c>
      <c r="B11" s="86"/>
      <c r="C11" s="86"/>
      <c r="D11" s="86"/>
      <c r="E11" s="90">
        <f>合計!E14</f>
        <v>0</v>
      </c>
      <c r="F11" s="91"/>
      <c r="G11" s="91"/>
      <c r="H11" s="91"/>
      <c r="I11" s="91"/>
      <c r="J11" s="91"/>
      <c r="K11" s="91"/>
      <c r="L11" s="91"/>
      <c r="M11" s="91"/>
      <c r="N11" s="91"/>
      <c r="O11" s="91"/>
      <c r="P11" s="92"/>
      <c r="Q11" s="5"/>
    </row>
    <row r="12" spans="1:17" ht="24" customHeight="1" x14ac:dyDescent="0.3">
      <c r="A12" s="79" t="s">
        <v>5</v>
      </c>
      <c r="B12" s="79"/>
      <c r="C12" s="79"/>
      <c r="D12" s="79"/>
      <c r="E12" s="90" t="s">
        <v>68</v>
      </c>
      <c r="F12" s="91"/>
      <c r="G12" s="91"/>
      <c r="H12" s="91"/>
      <c r="I12" s="91"/>
      <c r="J12" s="91"/>
      <c r="K12" s="91"/>
      <c r="L12" s="91"/>
      <c r="M12" s="91"/>
      <c r="N12" s="91"/>
      <c r="O12" s="91"/>
      <c r="P12" s="92"/>
      <c r="Q12" s="5"/>
    </row>
    <row r="13" spans="1:17" ht="24" customHeight="1" x14ac:dyDescent="0.3">
      <c r="A13" s="79" t="s">
        <v>6</v>
      </c>
      <c r="B13" s="79"/>
      <c r="C13" s="79"/>
      <c r="D13" s="79"/>
      <c r="E13" s="90">
        <f>合計!E16</f>
        <v>0</v>
      </c>
      <c r="F13" s="91"/>
      <c r="G13" s="91"/>
      <c r="H13" s="91"/>
      <c r="I13" s="91"/>
      <c r="J13" s="91"/>
      <c r="K13" s="91"/>
      <c r="L13" s="91"/>
      <c r="M13" s="91"/>
      <c r="N13" s="91"/>
      <c r="O13" s="91"/>
      <c r="P13" s="92"/>
      <c r="Q13" s="5"/>
    </row>
    <row r="14" spans="1:17" ht="24" customHeight="1" x14ac:dyDescent="0.3">
      <c r="A14" s="79" t="s">
        <v>7</v>
      </c>
      <c r="B14" s="79"/>
      <c r="C14" s="79"/>
      <c r="D14" s="79"/>
      <c r="E14" s="106"/>
      <c r="F14" s="107"/>
      <c r="G14" s="107"/>
      <c r="H14" s="107"/>
      <c r="I14" s="107"/>
      <c r="J14" s="107"/>
      <c r="K14" s="107"/>
      <c r="L14" s="107"/>
      <c r="M14" s="107"/>
      <c r="N14" s="107"/>
      <c r="O14" s="107"/>
      <c r="P14" s="108"/>
      <c r="Q14" s="3" t="s">
        <v>23</v>
      </c>
    </row>
    <row r="15" spans="1:17" ht="24" customHeight="1" x14ac:dyDescent="0.3">
      <c r="A15" s="79" t="s">
        <v>41</v>
      </c>
      <c r="B15" s="79"/>
      <c r="C15" s="79"/>
      <c r="D15" s="79"/>
      <c r="E15" s="106"/>
      <c r="F15" s="107"/>
      <c r="G15" s="107"/>
      <c r="H15" s="107"/>
      <c r="I15" s="107"/>
      <c r="J15" s="107"/>
      <c r="K15" s="107"/>
      <c r="L15" s="107"/>
      <c r="M15" s="107"/>
      <c r="N15" s="107"/>
      <c r="O15" s="107"/>
      <c r="P15" s="108"/>
      <c r="Q15" s="4" t="s">
        <v>23</v>
      </c>
    </row>
    <row r="16" spans="1:17" ht="24" customHeight="1" x14ac:dyDescent="0.3">
      <c r="A16" s="79" t="s">
        <v>97</v>
      </c>
      <c r="B16" s="79"/>
      <c r="C16" s="79"/>
      <c r="D16" s="79"/>
      <c r="E16" s="109" t="e">
        <f>'計算用(太陽光)'!B101</f>
        <v>#DIV/0!</v>
      </c>
      <c r="F16" s="110"/>
      <c r="G16" s="110"/>
      <c r="H16" s="110"/>
      <c r="I16" s="110"/>
      <c r="J16" s="110"/>
      <c r="K16" s="110"/>
      <c r="L16" s="110"/>
      <c r="M16" s="110"/>
      <c r="N16" s="110"/>
      <c r="O16" s="110"/>
      <c r="P16" s="111"/>
      <c r="Q16" s="4" t="s">
        <v>98</v>
      </c>
    </row>
    <row r="17" spans="1:26" ht="24" customHeight="1" x14ac:dyDescent="0.3">
      <c r="A17" s="79" t="s">
        <v>96</v>
      </c>
      <c r="B17" s="79"/>
      <c r="C17" s="79"/>
      <c r="D17" s="79"/>
      <c r="E17" s="6" t="s">
        <v>11</v>
      </c>
      <c r="F17" s="6" t="s">
        <v>12</v>
      </c>
      <c r="G17" s="6" t="s">
        <v>13</v>
      </c>
      <c r="H17" s="6" t="s">
        <v>14</v>
      </c>
      <c r="I17" s="6" t="s">
        <v>15</v>
      </c>
      <c r="J17" s="6" t="s">
        <v>16</v>
      </c>
      <c r="K17" s="6" t="s">
        <v>17</v>
      </c>
      <c r="L17" s="6" t="s">
        <v>18</v>
      </c>
      <c r="M17" s="6" t="s">
        <v>19</v>
      </c>
      <c r="N17" s="6" t="s">
        <v>20</v>
      </c>
      <c r="O17" s="6" t="s">
        <v>21</v>
      </c>
      <c r="P17" s="6" t="s">
        <v>22</v>
      </c>
      <c r="Q17" s="5"/>
    </row>
    <row r="18" spans="1:26" ht="24" customHeight="1" x14ac:dyDescent="0.3">
      <c r="A18" s="79"/>
      <c r="B18" s="79"/>
      <c r="C18" s="79"/>
      <c r="D18" s="79"/>
      <c r="E18" s="59" t="e">
        <f>'計算用(太陽光)'!N24</f>
        <v>#N/A</v>
      </c>
      <c r="F18" s="59" t="e">
        <f>'計算用(太陽光)'!N25</f>
        <v>#N/A</v>
      </c>
      <c r="G18" s="59" t="e">
        <f>'計算用(太陽光)'!N26</f>
        <v>#N/A</v>
      </c>
      <c r="H18" s="59" t="e">
        <f>'計算用(太陽光)'!N27</f>
        <v>#N/A</v>
      </c>
      <c r="I18" s="59" t="e">
        <f>'計算用(太陽光)'!N28</f>
        <v>#N/A</v>
      </c>
      <c r="J18" s="59" t="e">
        <f>'計算用(太陽光)'!N29</f>
        <v>#N/A</v>
      </c>
      <c r="K18" s="59" t="e">
        <f>'計算用(太陽光)'!N30</f>
        <v>#N/A</v>
      </c>
      <c r="L18" s="59" t="e">
        <f>'計算用(太陽光)'!N31</f>
        <v>#N/A</v>
      </c>
      <c r="M18" s="59" t="e">
        <f>'計算用(太陽光)'!N32</f>
        <v>#N/A</v>
      </c>
      <c r="N18" s="59" t="e">
        <f>'計算用(太陽光)'!N33</f>
        <v>#N/A</v>
      </c>
      <c r="O18" s="59" t="e">
        <f>'計算用(太陽光)'!N34</f>
        <v>#N/A</v>
      </c>
      <c r="P18" s="59" t="e">
        <f>'計算用(太陽光)'!N35</f>
        <v>#N/A</v>
      </c>
      <c r="Q18" s="3" t="s">
        <v>98</v>
      </c>
    </row>
    <row r="19" spans="1:26" ht="24" customHeight="1" x14ac:dyDescent="0.3">
      <c r="A19" s="79" t="s">
        <v>8</v>
      </c>
      <c r="B19" s="79"/>
      <c r="C19" s="79"/>
      <c r="D19" s="79"/>
      <c r="E19" s="58" t="s">
        <v>11</v>
      </c>
      <c r="F19" s="58" t="s">
        <v>12</v>
      </c>
      <c r="G19" s="58" t="s">
        <v>13</v>
      </c>
      <c r="H19" s="58" t="s">
        <v>14</v>
      </c>
      <c r="I19" s="58" t="s">
        <v>15</v>
      </c>
      <c r="J19" s="58" t="s">
        <v>16</v>
      </c>
      <c r="K19" s="58" t="s">
        <v>17</v>
      </c>
      <c r="L19" s="58" t="s">
        <v>18</v>
      </c>
      <c r="M19" s="58" t="s">
        <v>19</v>
      </c>
      <c r="N19" s="58" t="s">
        <v>20</v>
      </c>
      <c r="O19" s="58" t="s">
        <v>21</v>
      </c>
      <c r="P19" s="58" t="s">
        <v>22</v>
      </c>
      <c r="Q19" s="5"/>
    </row>
    <row r="20" spans="1:26" ht="24" customHeight="1" x14ac:dyDescent="0.3">
      <c r="A20" s="79"/>
      <c r="B20" s="79"/>
      <c r="C20" s="79"/>
      <c r="D20" s="79"/>
      <c r="E20" s="45">
        <f>'計算用(太陽光)'!N38</f>
        <v>0</v>
      </c>
      <c r="F20" s="45">
        <f>'計算用(太陽光)'!N39</f>
        <v>0</v>
      </c>
      <c r="G20" s="45">
        <f>'計算用(太陽光)'!N40</f>
        <v>0</v>
      </c>
      <c r="H20" s="45">
        <f>'計算用(太陽光)'!N41</f>
        <v>0</v>
      </c>
      <c r="I20" s="45">
        <f>'計算用(太陽光)'!N42</f>
        <v>0</v>
      </c>
      <c r="J20" s="45">
        <f>'計算用(太陽光)'!N43</f>
        <v>0</v>
      </c>
      <c r="K20" s="45">
        <f>'計算用(太陽光)'!N44</f>
        <v>0</v>
      </c>
      <c r="L20" s="45">
        <f>'計算用(太陽光)'!N45</f>
        <v>0</v>
      </c>
      <c r="M20" s="45">
        <f>'計算用(太陽光)'!N46</f>
        <v>0</v>
      </c>
      <c r="N20" s="45">
        <f>'計算用(太陽光)'!N47</f>
        <v>0</v>
      </c>
      <c r="O20" s="45">
        <f>'計算用(太陽光)'!N48</f>
        <v>0</v>
      </c>
      <c r="P20" s="45">
        <f>'計算用(太陽光)'!N49</f>
        <v>0</v>
      </c>
      <c r="Q20" s="32" t="s">
        <v>23</v>
      </c>
    </row>
    <row r="21" spans="1:26" ht="24" customHeight="1" x14ac:dyDescent="0.3">
      <c r="A21" s="79" t="s">
        <v>9</v>
      </c>
      <c r="B21" s="79"/>
      <c r="C21" s="79"/>
      <c r="D21" s="79"/>
      <c r="E21" s="99">
        <f>ROUND('計算用(太陽光)'!B99,0)</f>
        <v>0</v>
      </c>
      <c r="F21" s="100"/>
      <c r="G21" s="100"/>
      <c r="H21" s="100"/>
      <c r="I21" s="100"/>
      <c r="J21" s="100"/>
      <c r="K21" s="100"/>
      <c r="L21" s="100"/>
      <c r="M21" s="100"/>
      <c r="N21" s="100"/>
      <c r="O21" s="100"/>
      <c r="P21" s="101"/>
      <c r="Q21" s="3" t="s">
        <v>23</v>
      </c>
    </row>
    <row r="22" spans="1:26" ht="24" customHeight="1" x14ac:dyDescent="0.3">
      <c r="A22" s="86" t="s">
        <v>128</v>
      </c>
      <c r="B22" s="79"/>
      <c r="C22" s="79"/>
      <c r="D22" s="79"/>
      <c r="E22" s="6" t="s">
        <v>11</v>
      </c>
      <c r="F22" s="6" t="s">
        <v>12</v>
      </c>
      <c r="G22" s="6" t="s">
        <v>13</v>
      </c>
      <c r="H22" s="6" t="s">
        <v>14</v>
      </c>
      <c r="I22" s="6" t="s">
        <v>15</v>
      </c>
      <c r="J22" s="6" t="s">
        <v>16</v>
      </c>
      <c r="K22" s="6" t="s">
        <v>17</v>
      </c>
      <c r="L22" s="6" t="s">
        <v>18</v>
      </c>
      <c r="M22" s="6" t="s">
        <v>19</v>
      </c>
      <c r="N22" s="6" t="s">
        <v>20</v>
      </c>
      <c r="O22" s="6" t="s">
        <v>21</v>
      </c>
      <c r="P22" s="6" t="s">
        <v>22</v>
      </c>
      <c r="Q22" s="5"/>
    </row>
    <row r="23" spans="1:26" ht="24" customHeight="1" x14ac:dyDescent="0.3">
      <c r="A23" s="79"/>
      <c r="B23" s="79"/>
      <c r="C23" s="79"/>
      <c r="D23" s="79"/>
      <c r="E23" s="74"/>
      <c r="F23" s="74"/>
      <c r="G23" s="74"/>
      <c r="H23" s="74"/>
      <c r="I23" s="74"/>
      <c r="J23" s="74"/>
      <c r="K23" s="74"/>
      <c r="L23" s="74"/>
      <c r="M23" s="74"/>
      <c r="N23" s="74"/>
      <c r="O23" s="74"/>
      <c r="P23" s="74"/>
      <c r="Q23" s="3" t="s">
        <v>23</v>
      </c>
    </row>
    <row r="24" spans="1:26" ht="24" customHeight="1" x14ac:dyDescent="0.3">
      <c r="A24" s="86" t="s">
        <v>99</v>
      </c>
      <c r="B24" s="79"/>
      <c r="C24" s="79"/>
      <c r="D24" s="79"/>
      <c r="E24" s="56" t="s">
        <v>11</v>
      </c>
      <c r="F24" s="56" t="s">
        <v>12</v>
      </c>
      <c r="G24" s="56" t="s">
        <v>13</v>
      </c>
      <c r="H24" s="56" t="s">
        <v>14</v>
      </c>
      <c r="I24" s="56" t="s">
        <v>15</v>
      </c>
      <c r="J24" s="56" t="s">
        <v>16</v>
      </c>
      <c r="K24" s="56" t="s">
        <v>17</v>
      </c>
      <c r="L24" s="56" t="s">
        <v>18</v>
      </c>
      <c r="M24" s="56" t="s">
        <v>19</v>
      </c>
      <c r="N24" s="56" t="s">
        <v>20</v>
      </c>
      <c r="O24" s="56" t="s">
        <v>21</v>
      </c>
      <c r="P24" s="56" t="s">
        <v>22</v>
      </c>
      <c r="Q24" s="5"/>
      <c r="Z24" s="57"/>
    </row>
    <row r="25" spans="1:26" ht="24" customHeight="1" x14ac:dyDescent="0.3">
      <c r="A25" s="79"/>
      <c r="B25" s="79"/>
      <c r="C25" s="79"/>
      <c r="D25" s="79"/>
      <c r="E25" s="45">
        <f>ROUND('計算用(太陽光)'!AD38,0)</f>
        <v>0</v>
      </c>
      <c r="F25" s="45">
        <f>ROUND('計算用(太陽光)'!AD39,0)</f>
        <v>0</v>
      </c>
      <c r="G25" s="45">
        <f>ROUND('計算用(太陽光)'!AD40,0)</f>
        <v>0</v>
      </c>
      <c r="H25" s="45">
        <f>ROUND('計算用(太陽光)'!AD41,0)</f>
        <v>0</v>
      </c>
      <c r="I25" s="45">
        <f>ROUND('計算用(太陽光)'!AD42,0)</f>
        <v>0</v>
      </c>
      <c r="J25" s="45">
        <f>ROUND('計算用(太陽光)'!AD43,0)</f>
        <v>0</v>
      </c>
      <c r="K25" s="45">
        <f>ROUND('計算用(太陽光)'!AD44,0)</f>
        <v>0</v>
      </c>
      <c r="L25" s="45">
        <f>ROUND('計算用(太陽光)'!AD45,0)</f>
        <v>0</v>
      </c>
      <c r="M25" s="45">
        <f>ROUND('計算用(太陽光)'!AD46,0)</f>
        <v>0</v>
      </c>
      <c r="N25" s="45">
        <f>ROUND('計算用(太陽光)'!AD47,0)</f>
        <v>0</v>
      </c>
      <c r="O25" s="45">
        <f>ROUND('計算用(太陽光)'!AD48,0)</f>
        <v>0</v>
      </c>
      <c r="P25" s="45">
        <f>ROUND('計算用(太陽光)'!AD49,0)</f>
        <v>0</v>
      </c>
      <c r="Q25" s="32" t="s">
        <v>23</v>
      </c>
      <c r="Z25" s="57"/>
    </row>
    <row r="26" spans="1:26" ht="24" customHeight="1" x14ac:dyDescent="0.3">
      <c r="A26" s="79" t="s">
        <v>10</v>
      </c>
      <c r="B26" s="79"/>
      <c r="C26" s="79"/>
      <c r="D26" s="79"/>
      <c r="E26" s="96">
        <f>ROUND('計算用(太陽光)'!R99,0)</f>
        <v>0</v>
      </c>
      <c r="F26" s="97"/>
      <c r="G26" s="97"/>
      <c r="H26" s="97"/>
      <c r="I26" s="97"/>
      <c r="J26" s="97"/>
      <c r="K26" s="97"/>
      <c r="L26" s="97"/>
      <c r="M26" s="97"/>
      <c r="N26" s="97"/>
      <c r="O26" s="97"/>
      <c r="P26" s="98"/>
      <c r="Q26" s="3" t="s">
        <v>23</v>
      </c>
    </row>
    <row r="27" spans="1:26" x14ac:dyDescent="0.3">
      <c r="A27" s="1" t="s">
        <v>25</v>
      </c>
    </row>
    <row r="28" spans="1:26" x14ac:dyDescent="0.3">
      <c r="A28" s="1" t="s">
        <v>119</v>
      </c>
    </row>
    <row r="29" spans="1:26" x14ac:dyDescent="0.3">
      <c r="B29" s="46" t="s">
        <v>87</v>
      </c>
    </row>
    <row r="30" spans="1:26" x14ac:dyDescent="0.3">
      <c r="B30" s="46" t="s">
        <v>73</v>
      </c>
    </row>
    <row r="31" spans="1:26" x14ac:dyDescent="0.3">
      <c r="B31" s="46" t="s">
        <v>74</v>
      </c>
    </row>
    <row r="32" spans="1:26" x14ac:dyDescent="0.3">
      <c r="B32" s="46" t="s">
        <v>85</v>
      </c>
    </row>
    <row r="33" spans="1:2" x14ac:dyDescent="0.3">
      <c r="B33" s="46" t="s">
        <v>75</v>
      </c>
    </row>
    <row r="34" spans="1:2" x14ac:dyDescent="0.3">
      <c r="B34" s="46" t="s">
        <v>76</v>
      </c>
    </row>
    <row r="35" spans="1:2" x14ac:dyDescent="0.3">
      <c r="B35" s="1" t="s">
        <v>66</v>
      </c>
    </row>
    <row r="36" spans="1:2" x14ac:dyDescent="0.3">
      <c r="B36" s="1" t="s">
        <v>115</v>
      </c>
    </row>
    <row r="37" spans="1:2" x14ac:dyDescent="0.3">
      <c r="B37" s="46" t="s">
        <v>91</v>
      </c>
    </row>
    <row r="38" spans="1:2" x14ac:dyDescent="0.3">
      <c r="B38" s="1" t="s">
        <v>65</v>
      </c>
    </row>
    <row r="40" spans="1:2" x14ac:dyDescent="0.3">
      <c r="A40" s="1" t="s">
        <v>123</v>
      </c>
    </row>
    <row r="41" spans="1:2" x14ac:dyDescent="0.3">
      <c r="B41" s="1" t="s">
        <v>131</v>
      </c>
    </row>
    <row r="42" spans="1:2" x14ac:dyDescent="0.3">
      <c r="B42" s="1" t="s">
        <v>116</v>
      </c>
    </row>
    <row r="43" spans="1:2" x14ac:dyDescent="0.3">
      <c r="B43" s="1" t="s">
        <v>117</v>
      </c>
    </row>
  </sheetData>
  <sheetProtection algorithmName="SHA-512" hashValue="uVO88WhFbitZX7o0y7j0G16o0nDd0TgSoQYRX3x90JvPC075h3ZSiCJjyR1xMmO0S/ApOH47AstndDT2PjxTRw==" saltValue="wwUpxStgperk5ZgAweXPXw==" spinCount="100000" sheet="1" objects="1" scenarios="1"/>
  <dataConsolidate/>
  <mergeCells count="28">
    <mergeCell ref="E21:P21"/>
    <mergeCell ref="E26:P26"/>
    <mergeCell ref="E9:P9"/>
    <mergeCell ref="E10:P10"/>
    <mergeCell ref="E11:P11"/>
    <mergeCell ref="E12:P12"/>
    <mergeCell ref="E13:P13"/>
    <mergeCell ref="E14:P14"/>
    <mergeCell ref="E16:P16"/>
    <mergeCell ref="A21:D21"/>
    <mergeCell ref="A26:D26"/>
    <mergeCell ref="A9:D9"/>
    <mergeCell ref="A17:D18"/>
    <mergeCell ref="A22:D23"/>
    <mergeCell ref="A14:D14"/>
    <mergeCell ref="A10:D10"/>
    <mergeCell ref="A11:D11"/>
    <mergeCell ref="A12:D12"/>
    <mergeCell ref="A13:D13"/>
    <mergeCell ref="A16:D16"/>
    <mergeCell ref="A24:D25"/>
    <mergeCell ref="A19:D20"/>
    <mergeCell ref="A6:Q6"/>
    <mergeCell ref="A4:Q4"/>
    <mergeCell ref="A2:B2"/>
    <mergeCell ref="A15:D15"/>
    <mergeCell ref="E15:P15"/>
    <mergeCell ref="M8:Q8"/>
  </mergeCells>
  <phoneticPr fontId="2"/>
  <conditionalFormatting sqref="E26:P26">
    <cfRule type="cellIs" dxfId="11" priority="5" operator="greaterThan">
      <formula>$E$21</formula>
    </cfRule>
  </conditionalFormatting>
  <conditionalFormatting sqref="E15:P15">
    <cfRule type="cellIs" dxfId="10" priority="3" operator="greaterThan">
      <formula>$E$14</formula>
    </cfRule>
  </conditionalFormatting>
  <conditionalFormatting sqref="E14:P14">
    <cfRule type="cellIs" dxfId="9" priority="2" operator="lessThan">
      <formula>1000</formula>
    </cfRule>
  </conditionalFormatting>
  <conditionalFormatting sqref="E23:P23">
    <cfRule type="cellIs" dxfId="8" priority="1" operator="greaterThan">
      <formula>$E$15</formula>
    </cfRule>
  </conditionalFormatting>
  <dataValidations count="3">
    <dataValidation type="whole" allowBlank="1" showInputMessage="1" showErrorMessage="1" error="期待容量以下の整数値で入力してください" sqref="E26:P26" xr:uid="{00000000-0002-0000-0500-000001000000}">
      <formula1>0</formula1>
      <formula2>E21</formula2>
    </dataValidation>
    <dataValidation type="whole" operator="lessThanOrEqual" allowBlank="1" showInputMessage="1" showErrorMessage="1" sqref="E23:P23" xr:uid="{620DCE25-6FB0-43EF-BB4A-75973942801A}">
      <formula1>$E$15</formula1>
    </dataValidation>
    <dataValidation type="whole" errorStyle="information" operator="lessThanOrEqual" allowBlank="1" showInputMessage="1" showErrorMessage="1" error="設備容量以下の整数値で入力してください" sqref="E15:P15" xr:uid="{1B21D26F-32A4-429F-95C1-18E070004E22}">
      <formula1>E14</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FFCC"/>
    <pageSetUpPr fitToPage="1"/>
  </sheetPr>
  <dimension ref="A1:Q43"/>
  <sheetViews>
    <sheetView showGridLines="0" zoomScale="85" zoomScaleNormal="85" workbookViewId="0">
      <selection activeCell="L46" sqref="L46"/>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53" t="s">
        <v>81</v>
      </c>
      <c r="B1" s="53"/>
      <c r="C1" s="53"/>
      <c r="D1" s="53"/>
      <c r="E1" s="53"/>
      <c r="F1" s="54" t="s">
        <v>83</v>
      </c>
      <c r="G1" s="54"/>
      <c r="H1" s="54"/>
      <c r="I1" s="55" t="s">
        <v>82</v>
      </c>
    </row>
    <row r="2" spans="1:17" ht="16.2" x14ac:dyDescent="0.3">
      <c r="A2" s="75" t="s">
        <v>0</v>
      </c>
      <c r="B2" s="76"/>
      <c r="C2" s="7"/>
      <c r="D2" s="7"/>
      <c r="E2" s="7"/>
      <c r="F2" s="7"/>
      <c r="G2" s="7"/>
      <c r="H2" s="7"/>
      <c r="I2" s="7"/>
      <c r="J2" s="7"/>
      <c r="K2" s="7"/>
      <c r="L2" s="7"/>
      <c r="M2" s="7"/>
      <c r="N2" s="7"/>
      <c r="O2" s="7"/>
      <c r="P2" s="7"/>
      <c r="Q2" s="7"/>
    </row>
    <row r="3" spans="1:17" ht="16.2" x14ac:dyDescent="0.3">
      <c r="A3" s="37"/>
      <c r="B3" s="37"/>
      <c r="C3" s="7"/>
      <c r="D3" s="7"/>
      <c r="E3" s="7"/>
      <c r="F3" s="7"/>
      <c r="G3" s="7"/>
      <c r="H3" s="7"/>
      <c r="I3" s="7"/>
      <c r="J3" s="7"/>
      <c r="K3" s="7"/>
      <c r="L3" s="7"/>
      <c r="M3" s="7"/>
      <c r="N3" s="7"/>
      <c r="O3" s="7"/>
      <c r="P3" s="7"/>
      <c r="Q3" s="7"/>
    </row>
    <row r="4" spans="1:17" ht="16.2" x14ac:dyDescent="0.3">
      <c r="A4" s="77" t="s">
        <v>118</v>
      </c>
      <c r="B4" s="77"/>
      <c r="C4" s="77"/>
      <c r="D4" s="77"/>
      <c r="E4" s="77"/>
      <c r="F4" s="77"/>
      <c r="G4" s="77"/>
      <c r="H4" s="77"/>
      <c r="I4" s="77"/>
      <c r="J4" s="77"/>
      <c r="K4" s="77"/>
      <c r="L4" s="77"/>
      <c r="M4" s="77"/>
      <c r="N4" s="77"/>
      <c r="O4" s="77"/>
      <c r="P4" s="77"/>
      <c r="Q4" s="77"/>
    </row>
    <row r="5" spans="1:17" ht="16.2" x14ac:dyDescent="0.3">
      <c r="A5" s="7"/>
      <c r="B5" s="7"/>
      <c r="C5" s="7"/>
      <c r="D5" s="7"/>
      <c r="E5" s="7"/>
      <c r="F5" s="7"/>
      <c r="G5" s="7"/>
      <c r="H5" s="7"/>
      <c r="I5" s="7"/>
      <c r="J5" s="7"/>
      <c r="K5" s="7"/>
      <c r="L5" s="7"/>
      <c r="M5" s="7"/>
      <c r="N5" s="7"/>
      <c r="O5" s="7"/>
      <c r="P5" s="7"/>
      <c r="Q5" s="7"/>
    </row>
    <row r="6" spans="1:17" ht="16.2" x14ac:dyDescent="0.3">
      <c r="A6" s="77" t="s">
        <v>124</v>
      </c>
      <c r="B6" s="77"/>
      <c r="C6" s="77"/>
      <c r="D6" s="77"/>
      <c r="E6" s="77"/>
      <c r="F6" s="77"/>
      <c r="G6" s="77"/>
      <c r="H6" s="77"/>
      <c r="I6" s="77"/>
      <c r="J6" s="77"/>
      <c r="K6" s="77"/>
      <c r="L6" s="77"/>
      <c r="M6" s="77"/>
      <c r="N6" s="77"/>
      <c r="O6" s="77"/>
      <c r="P6" s="77"/>
      <c r="Q6" s="77"/>
    </row>
    <row r="7" spans="1:17" ht="16.2" x14ac:dyDescent="0.3">
      <c r="C7" s="7"/>
      <c r="D7" s="7"/>
      <c r="E7" s="7"/>
      <c r="F7" s="7"/>
      <c r="G7" s="7"/>
      <c r="H7" s="7"/>
      <c r="I7" s="7"/>
      <c r="J7" s="7"/>
      <c r="K7" s="7"/>
      <c r="L7" s="7"/>
      <c r="M7" s="7"/>
      <c r="N7" s="7"/>
      <c r="O7" s="7"/>
      <c r="P7" s="7"/>
      <c r="Q7" s="7"/>
    </row>
    <row r="8" spans="1:17" ht="16.2" x14ac:dyDescent="0.3">
      <c r="A8" s="38"/>
      <c r="B8" s="38"/>
      <c r="C8" s="38"/>
      <c r="D8" s="38"/>
      <c r="E8" s="38"/>
      <c r="F8" s="38"/>
      <c r="G8" s="38"/>
      <c r="H8" s="38"/>
      <c r="I8" s="38"/>
      <c r="J8" s="38"/>
      <c r="K8" s="38"/>
      <c r="L8" s="38"/>
      <c r="M8" s="102" t="str">
        <f>合計!M11</f>
        <v>&lt;会社名&gt;</v>
      </c>
      <c r="N8" s="102"/>
      <c r="O8" s="102"/>
      <c r="P8" s="102"/>
      <c r="Q8" s="102"/>
    </row>
    <row r="9" spans="1:17" ht="24" customHeight="1" x14ac:dyDescent="0.3">
      <c r="A9" s="79" t="s">
        <v>1</v>
      </c>
      <c r="B9" s="79"/>
      <c r="C9" s="79"/>
      <c r="D9" s="79"/>
      <c r="E9" s="80" t="s">
        <v>24</v>
      </c>
      <c r="F9" s="81"/>
      <c r="G9" s="81"/>
      <c r="H9" s="81"/>
      <c r="I9" s="81"/>
      <c r="J9" s="81"/>
      <c r="K9" s="81"/>
      <c r="L9" s="81"/>
      <c r="M9" s="81"/>
      <c r="N9" s="81"/>
      <c r="O9" s="81"/>
      <c r="P9" s="82"/>
      <c r="Q9" s="33" t="s">
        <v>2</v>
      </c>
    </row>
    <row r="10" spans="1:17" ht="24" customHeight="1" x14ac:dyDescent="0.3">
      <c r="A10" s="79" t="s">
        <v>3</v>
      </c>
      <c r="B10" s="79"/>
      <c r="C10" s="79"/>
      <c r="D10" s="79"/>
      <c r="E10" s="103">
        <f>合計!E13</f>
        <v>0</v>
      </c>
      <c r="F10" s="104"/>
      <c r="G10" s="104"/>
      <c r="H10" s="104"/>
      <c r="I10" s="104"/>
      <c r="J10" s="104"/>
      <c r="K10" s="104"/>
      <c r="L10" s="104"/>
      <c r="M10" s="104"/>
      <c r="N10" s="104"/>
      <c r="O10" s="104"/>
      <c r="P10" s="105"/>
      <c r="Q10" s="5"/>
    </row>
    <row r="11" spans="1:17" ht="30" customHeight="1" x14ac:dyDescent="0.3">
      <c r="A11" s="86" t="s">
        <v>4</v>
      </c>
      <c r="B11" s="86"/>
      <c r="C11" s="86"/>
      <c r="D11" s="86"/>
      <c r="E11" s="90">
        <f>合計!E14</f>
        <v>0</v>
      </c>
      <c r="F11" s="91"/>
      <c r="G11" s="91"/>
      <c r="H11" s="91"/>
      <c r="I11" s="91"/>
      <c r="J11" s="91"/>
      <c r="K11" s="91"/>
      <c r="L11" s="91"/>
      <c r="M11" s="91"/>
      <c r="N11" s="91"/>
      <c r="O11" s="91"/>
      <c r="P11" s="92"/>
      <c r="Q11" s="5"/>
    </row>
    <row r="12" spans="1:17" ht="24" customHeight="1" x14ac:dyDescent="0.3">
      <c r="A12" s="79" t="s">
        <v>5</v>
      </c>
      <c r="B12" s="79"/>
      <c r="C12" s="79"/>
      <c r="D12" s="79"/>
      <c r="E12" s="90" t="s">
        <v>60</v>
      </c>
      <c r="F12" s="91"/>
      <c r="G12" s="91"/>
      <c r="H12" s="91"/>
      <c r="I12" s="91"/>
      <c r="J12" s="91"/>
      <c r="K12" s="91"/>
      <c r="L12" s="91"/>
      <c r="M12" s="91"/>
      <c r="N12" s="91"/>
      <c r="O12" s="91"/>
      <c r="P12" s="92"/>
      <c r="Q12" s="5"/>
    </row>
    <row r="13" spans="1:17" ht="24" customHeight="1" x14ac:dyDescent="0.3">
      <c r="A13" s="79" t="s">
        <v>6</v>
      </c>
      <c r="B13" s="79"/>
      <c r="C13" s="79"/>
      <c r="D13" s="79"/>
      <c r="E13" s="90">
        <f>合計!E16</f>
        <v>0</v>
      </c>
      <c r="F13" s="91"/>
      <c r="G13" s="91"/>
      <c r="H13" s="91"/>
      <c r="I13" s="91"/>
      <c r="J13" s="91"/>
      <c r="K13" s="91"/>
      <c r="L13" s="91"/>
      <c r="M13" s="91"/>
      <c r="N13" s="91"/>
      <c r="O13" s="91"/>
      <c r="P13" s="92"/>
      <c r="Q13" s="5"/>
    </row>
    <row r="14" spans="1:17" ht="24" customHeight="1" x14ac:dyDescent="0.3">
      <c r="A14" s="79" t="s">
        <v>7</v>
      </c>
      <c r="B14" s="79"/>
      <c r="C14" s="79"/>
      <c r="D14" s="79"/>
      <c r="E14" s="106"/>
      <c r="F14" s="107"/>
      <c r="G14" s="107"/>
      <c r="H14" s="107"/>
      <c r="I14" s="107"/>
      <c r="J14" s="107"/>
      <c r="K14" s="107"/>
      <c r="L14" s="107"/>
      <c r="M14" s="107"/>
      <c r="N14" s="107"/>
      <c r="O14" s="107"/>
      <c r="P14" s="108"/>
      <c r="Q14" s="32" t="s">
        <v>23</v>
      </c>
    </row>
    <row r="15" spans="1:17" ht="24" customHeight="1" x14ac:dyDescent="0.3">
      <c r="A15" s="79" t="s">
        <v>41</v>
      </c>
      <c r="B15" s="79"/>
      <c r="C15" s="79"/>
      <c r="D15" s="79"/>
      <c r="E15" s="106"/>
      <c r="F15" s="107"/>
      <c r="G15" s="107"/>
      <c r="H15" s="107"/>
      <c r="I15" s="107"/>
      <c r="J15" s="107"/>
      <c r="K15" s="107"/>
      <c r="L15" s="107"/>
      <c r="M15" s="107"/>
      <c r="N15" s="107"/>
      <c r="O15" s="107"/>
      <c r="P15" s="108"/>
      <c r="Q15" s="32" t="s">
        <v>23</v>
      </c>
    </row>
    <row r="16" spans="1:17" ht="24" customHeight="1" x14ac:dyDescent="0.3">
      <c r="A16" s="79" t="s">
        <v>97</v>
      </c>
      <c r="B16" s="79"/>
      <c r="C16" s="79"/>
      <c r="D16" s="79"/>
      <c r="E16" s="109" t="e">
        <f>'計算用(風力)'!B101</f>
        <v>#DIV/0!</v>
      </c>
      <c r="F16" s="110"/>
      <c r="G16" s="110"/>
      <c r="H16" s="110"/>
      <c r="I16" s="110"/>
      <c r="J16" s="110"/>
      <c r="K16" s="110"/>
      <c r="L16" s="110"/>
      <c r="M16" s="110"/>
      <c r="N16" s="110"/>
      <c r="O16" s="110"/>
      <c r="P16" s="111"/>
      <c r="Q16" s="32" t="s">
        <v>98</v>
      </c>
    </row>
    <row r="17" spans="1:17" ht="24" customHeight="1" x14ac:dyDescent="0.3">
      <c r="A17" s="79" t="s">
        <v>96</v>
      </c>
      <c r="B17" s="79"/>
      <c r="C17" s="79"/>
      <c r="D17" s="79"/>
      <c r="E17" s="58" t="s">
        <v>11</v>
      </c>
      <c r="F17" s="58" t="s">
        <v>12</v>
      </c>
      <c r="G17" s="58" t="s">
        <v>13</v>
      </c>
      <c r="H17" s="58" t="s">
        <v>14</v>
      </c>
      <c r="I17" s="58" t="s">
        <v>15</v>
      </c>
      <c r="J17" s="58" t="s">
        <v>16</v>
      </c>
      <c r="K17" s="58" t="s">
        <v>17</v>
      </c>
      <c r="L17" s="58" t="s">
        <v>18</v>
      </c>
      <c r="M17" s="58" t="s">
        <v>19</v>
      </c>
      <c r="N17" s="58" t="s">
        <v>20</v>
      </c>
      <c r="O17" s="58" t="s">
        <v>21</v>
      </c>
      <c r="P17" s="58" t="s">
        <v>22</v>
      </c>
      <c r="Q17" s="5"/>
    </row>
    <row r="18" spans="1:17" ht="24" customHeight="1" x14ac:dyDescent="0.3">
      <c r="A18" s="79"/>
      <c r="B18" s="79"/>
      <c r="C18" s="79"/>
      <c r="D18" s="79"/>
      <c r="E18" s="59" t="e">
        <f>'計算用(風力)'!N24</f>
        <v>#N/A</v>
      </c>
      <c r="F18" s="59" t="e">
        <f>'計算用(風力)'!N25</f>
        <v>#N/A</v>
      </c>
      <c r="G18" s="59" t="e">
        <f>'計算用(風力)'!N26</f>
        <v>#N/A</v>
      </c>
      <c r="H18" s="59" t="e">
        <f>'計算用(風力)'!N27</f>
        <v>#N/A</v>
      </c>
      <c r="I18" s="59" t="e">
        <f>'計算用(風力)'!N28</f>
        <v>#N/A</v>
      </c>
      <c r="J18" s="59" t="e">
        <f>'計算用(風力)'!N29</f>
        <v>#N/A</v>
      </c>
      <c r="K18" s="59" t="e">
        <f>'計算用(風力)'!N30</f>
        <v>#N/A</v>
      </c>
      <c r="L18" s="59" t="e">
        <f>'計算用(風力)'!N31</f>
        <v>#N/A</v>
      </c>
      <c r="M18" s="59" t="e">
        <f>'計算用(風力)'!N32</f>
        <v>#N/A</v>
      </c>
      <c r="N18" s="59" t="e">
        <f>'計算用(風力)'!N33</f>
        <v>#N/A</v>
      </c>
      <c r="O18" s="59" t="e">
        <f>'計算用(風力)'!N34</f>
        <v>#N/A</v>
      </c>
      <c r="P18" s="59" t="e">
        <f>'計算用(風力)'!N35</f>
        <v>#N/A</v>
      </c>
      <c r="Q18" s="32" t="s">
        <v>98</v>
      </c>
    </row>
    <row r="19" spans="1:17" ht="24" customHeight="1" x14ac:dyDescent="0.3">
      <c r="A19" s="79" t="s">
        <v>8</v>
      </c>
      <c r="B19" s="79"/>
      <c r="C19" s="79"/>
      <c r="D19" s="79"/>
      <c r="E19" s="58" t="s">
        <v>11</v>
      </c>
      <c r="F19" s="58" t="s">
        <v>12</v>
      </c>
      <c r="G19" s="58" t="s">
        <v>13</v>
      </c>
      <c r="H19" s="58" t="s">
        <v>14</v>
      </c>
      <c r="I19" s="58" t="s">
        <v>15</v>
      </c>
      <c r="J19" s="58" t="s">
        <v>16</v>
      </c>
      <c r="K19" s="58" t="s">
        <v>17</v>
      </c>
      <c r="L19" s="58" t="s">
        <v>18</v>
      </c>
      <c r="M19" s="58" t="s">
        <v>19</v>
      </c>
      <c r="N19" s="58" t="s">
        <v>20</v>
      </c>
      <c r="O19" s="58" t="s">
        <v>21</v>
      </c>
      <c r="P19" s="58" t="s">
        <v>22</v>
      </c>
      <c r="Q19" s="5"/>
    </row>
    <row r="20" spans="1:17" ht="24" customHeight="1" x14ac:dyDescent="0.3">
      <c r="A20" s="79"/>
      <c r="B20" s="79"/>
      <c r="C20" s="79"/>
      <c r="D20" s="79"/>
      <c r="E20" s="45">
        <f>'計算用(風力)'!N38</f>
        <v>0</v>
      </c>
      <c r="F20" s="45">
        <f>'計算用(風力)'!N39</f>
        <v>0</v>
      </c>
      <c r="G20" s="45">
        <f>'計算用(風力)'!N40</f>
        <v>0</v>
      </c>
      <c r="H20" s="45">
        <f>'計算用(風力)'!N41</f>
        <v>0</v>
      </c>
      <c r="I20" s="45">
        <f>'計算用(風力)'!N42</f>
        <v>0</v>
      </c>
      <c r="J20" s="45">
        <f>'計算用(風力)'!N43</f>
        <v>0</v>
      </c>
      <c r="K20" s="45">
        <f>'計算用(風力)'!N44</f>
        <v>0</v>
      </c>
      <c r="L20" s="45">
        <f>'計算用(風力)'!N45</f>
        <v>0</v>
      </c>
      <c r="M20" s="45">
        <f>'計算用(風力)'!N46</f>
        <v>0</v>
      </c>
      <c r="N20" s="45">
        <f>'計算用(風力)'!N47</f>
        <v>0</v>
      </c>
      <c r="O20" s="45">
        <f>'計算用(風力)'!N48</f>
        <v>0</v>
      </c>
      <c r="P20" s="45">
        <f>'計算用(風力)'!N49</f>
        <v>0</v>
      </c>
      <c r="Q20" s="32" t="s">
        <v>23</v>
      </c>
    </row>
    <row r="21" spans="1:17" ht="24" customHeight="1" x14ac:dyDescent="0.3">
      <c r="A21" s="79" t="s">
        <v>9</v>
      </c>
      <c r="B21" s="79"/>
      <c r="C21" s="79"/>
      <c r="D21" s="79"/>
      <c r="E21" s="99">
        <f>ROUND('計算用(風力)'!B99,0)</f>
        <v>0</v>
      </c>
      <c r="F21" s="100"/>
      <c r="G21" s="100"/>
      <c r="H21" s="100"/>
      <c r="I21" s="100"/>
      <c r="J21" s="100"/>
      <c r="K21" s="100"/>
      <c r="L21" s="100"/>
      <c r="M21" s="100"/>
      <c r="N21" s="100"/>
      <c r="O21" s="100"/>
      <c r="P21" s="101"/>
      <c r="Q21" s="32" t="s">
        <v>23</v>
      </c>
    </row>
    <row r="22" spans="1:17" ht="24" customHeight="1" x14ac:dyDescent="0.3">
      <c r="A22" s="86" t="s">
        <v>128</v>
      </c>
      <c r="B22" s="79"/>
      <c r="C22" s="79"/>
      <c r="D22" s="79"/>
      <c r="E22" s="58" t="s">
        <v>11</v>
      </c>
      <c r="F22" s="58" t="s">
        <v>12</v>
      </c>
      <c r="G22" s="58" t="s">
        <v>13</v>
      </c>
      <c r="H22" s="58" t="s">
        <v>14</v>
      </c>
      <c r="I22" s="58" t="s">
        <v>15</v>
      </c>
      <c r="J22" s="58" t="s">
        <v>16</v>
      </c>
      <c r="K22" s="58" t="s">
        <v>17</v>
      </c>
      <c r="L22" s="58" t="s">
        <v>18</v>
      </c>
      <c r="M22" s="58" t="s">
        <v>19</v>
      </c>
      <c r="N22" s="58" t="s">
        <v>20</v>
      </c>
      <c r="O22" s="58" t="s">
        <v>21</v>
      </c>
      <c r="P22" s="58" t="s">
        <v>22</v>
      </c>
      <c r="Q22" s="5"/>
    </row>
    <row r="23" spans="1:17" ht="24" customHeight="1" x14ac:dyDescent="0.3">
      <c r="A23" s="79"/>
      <c r="B23" s="79"/>
      <c r="C23" s="79"/>
      <c r="D23" s="79"/>
      <c r="E23" s="74"/>
      <c r="F23" s="74"/>
      <c r="G23" s="74"/>
      <c r="H23" s="74"/>
      <c r="I23" s="74"/>
      <c r="J23" s="74"/>
      <c r="K23" s="74"/>
      <c r="L23" s="74"/>
      <c r="M23" s="74"/>
      <c r="N23" s="74"/>
      <c r="O23" s="74"/>
      <c r="P23" s="74"/>
      <c r="Q23" s="32" t="s">
        <v>23</v>
      </c>
    </row>
    <row r="24" spans="1:17" ht="24" customHeight="1" x14ac:dyDescent="0.3">
      <c r="A24" s="86" t="s">
        <v>99</v>
      </c>
      <c r="B24" s="79"/>
      <c r="C24" s="79"/>
      <c r="D24" s="79"/>
      <c r="E24" s="58" t="s">
        <v>11</v>
      </c>
      <c r="F24" s="58" t="s">
        <v>12</v>
      </c>
      <c r="G24" s="58" t="s">
        <v>13</v>
      </c>
      <c r="H24" s="58" t="s">
        <v>14</v>
      </c>
      <c r="I24" s="58" t="s">
        <v>15</v>
      </c>
      <c r="J24" s="58" t="s">
        <v>16</v>
      </c>
      <c r="K24" s="58" t="s">
        <v>17</v>
      </c>
      <c r="L24" s="58" t="s">
        <v>18</v>
      </c>
      <c r="M24" s="58" t="s">
        <v>19</v>
      </c>
      <c r="N24" s="58" t="s">
        <v>20</v>
      </c>
      <c r="O24" s="58" t="s">
        <v>21</v>
      </c>
      <c r="P24" s="58" t="s">
        <v>22</v>
      </c>
      <c r="Q24" s="5"/>
    </row>
    <row r="25" spans="1:17" ht="24" customHeight="1" x14ac:dyDescent="0.3">
      <c r="A25" s="79"/>
      <c r="B25" s="79"/>
      <c r="C25" s="79"/>
      <c r="D25" s="79"/>
      <c r="E25" s="45">
        <f>ROUND('計算用(風力)'!AD38,0)</f>
        <v>0</v>
      </c>
      <c r="F25" s="45">
        <f>ROUND('計算用(風力)'!AD39,0)</f>
        <v>0</v>
      </c>
      <c r="G25" s="45">
        <f>ROUND('計算用(風力)'!AD40,0)</f>
        <v>0</v>
      </c>
      <c r="H25" s="45">
        <f>ROUND('計算用(風力)'!AD41,0)</f>
        <v>0</v>
      </c>
      <c r="I25" s="45">
        <f>ROUND('計算用(風力)'!AD42,0)</f>
        <v>0</v>
      </c>
      <c r="J25" s="45">
        <f>ROUND('計算用(風力)'!AD43,0)</f>
        <v>0</v>
      </c>
      <c r="K25" s="45">
        <f>ROUND('計算用(風力)'!AD44,0)</f>
        <v>0</v>
      </c>
      <c r="L25" s="45">
        <f>ROUND('計算用(風力)'!AD45,0)</f>
        <v>0</v>
      </c>
      <c r="M25" s="45">
        <f>ROUND('計算用(風力)'!AD46,0)</f>
        <v>0</v>
      </c>
      <c r="N25" s="45">
        <f>ROUND('計算用(風力)'!AD47,0)</f>
        <v>0</v>
      </c>
      <c r="O25" s="45">
        <f>ROUND('計算用(風力)'!AD48,0)</f>
        <v>0</v>
      </c>
      <c r="P25" s="45">
        <f>ROUND('計算用(風力)'!AD49,0)</f>
        <v>0</v>
      </c>
      <c r="Q25" s="32" t="s">
        <v>23</v>
      </c>
    </row>
    <row r="26" spans="1:17" ht="24" customHeight="1" x14ac:dyDescent="0.3">
      <c r="A26" s="79" t="s">
        <v>10</v>
      </c>
      <c r="B26" s="79"/>
      <c r="C26" s="79"/>
      <c r="D26" s="79"/>
      <c r="E26" s="96">
        <f>ROUND('計算用(風力)'!R99,0)</f>
        <v>0</v>
      </c>
      <c r="F26" s="97"/>
      <c r="G26" s="97"/>
      <c r="H26" s="97"/>
      <c r="I26" s="97"/>
      <c r="J26" s="97"/>
      <c r="K26" s="97"/>
      <c r="L26" s="97"/>
      <c r="M26" s="97"/>
      <c r="N26" s="97"/>
      <c r="O26" s="97"/>
      <c r="P26" s="98"/>
      <c r="Q26" s="32" t="s">
        <v>23</v>
      </c>
    </row>
    <row r="27" spans="1:17" x14ac:dyDescent="0.3">
      <c r="A27" s="1" t="s">
        <v>25</v>
      </c>
    </row>
    <row r="28" spans="1:17" x14ac:dyDescent="0.3">
      <c r="A28" s="1" t="s">
        <v>119</v>
      </c>
    </row>
    <row r="29" spans="1:17" x14ac:dyDescent="0.3">
      <c r="B29" s="46" t="s">
        <v>87</v>
      </c>
    </row>
    <row r="30" spans="1:17" x14ac:dyDescent="0.3">
      <c r="B30" s="46" t="s">
        <v>73</v>
      </c>
    </row>
    <row r="31" spans="1:17" x14ac:dyDescent="0.3">
      <c r="B31" s="46" t="s">
        <v>74</v>
      </c>
    </row>
    <row r="32" spans="1:17" x14ac:dyDescent="0.3">
      <c r="B32" s="46" t="s">
        <v>86</v>
      </c>
    </row>
    <row r="33" spans="1:2" x14ac:dyDescent="0.3">
      <c r="B33" s="46" t="s">
        <v>75</v>
      </c>
    </row>
    <row r="34" spans="1:2" x14ac:dyDescent="0.3">
      <c r="B34" s="46" t="s">
        <v>76</v>
      </c>
    </row>
    <row r="35" spans="1:2" x14ac:dyDescent="0.3">
      <c r="B35" s="46" t="s">
        <v>66</v>
      </c>
    </row>
    <row r="36" spans="1:2" x14ac:dyDescent="0.3">
      <c r="B36" s="1" t="s">
        <v>115</v>
      </c>
    </row>
    <row r="37" spans="1:2" x14ac:dyDescent="0.3">
      <c r="B37" s="46" t="s">
        <v>91</v>
      </c>
    </row>
    <row r="38" spans="1:2" x14ac:dyDescent="0.3">
      <c r="B38" s="46" t="s">
        <v>89</v>
      </c>
    </row>
    <row r="39" spans="1:2" x14ac:dyDescent="0.3">
      <c r="B39" s="46"/>
    </row>
    <row r="40" spans="1:2" x14ac:dyDescent="0.3">
      <c r="A40" s="1" t="s">
        <v>123</v>
      </c>
      <c r="B40" s="46"/>
    </row>
    <row r="41" spans="1:2" x14ac:dyDescent="0.3">
      <c r="B41" s="1" t="s">
        <v>131</v>
      </c>
    </row>
    <row r="42" spans="1:2" x14ac:dyDescent="0.3">
      <c r="B42" s="1" t="s">
        <v>116</v>
      </c>
    </row>
    <row r="43" spans="1:2" x14ac:dyDescent="0.3">
      <c r="B43" s="1" t="s">
        <v>117</v>
      </c>
    </row>
  </sheetData>
  <sheetProtection algorithmName="SHA-512" hashValue="WXEMwmX7YpI37NBzFZjjY3Uw3yg9EheUaYG6DX4XRG29KYDUvCy88sMuVx79b96dHF6i77acJnFvcuUxyJ2CUw==" saltValue="QHY+snGUDjrmE6DIK3pAhg==" spinCount="100000" sheet="1" objects="1" scenarios="1"/>
  <dataConsolidate/>
  <mergeCells count="28">
    <mergeCell ref="A2:B2"/>
    <mergeCell ref="A4:Q4"/>
    <mergeCell ref="A6:Q6"/>
    <mergeCell ref="A9:D9"/>
    <mergeCell ref="E9:P9"/>
    <mergeCell ref="M8:Q8"/>
    <mergeCell ref="A10:D10"/>
    <mergeCell ref="E10:P10"/>
    <mergeCell ref="A11:D11"/>
    <mergeCell ref="E11:P11"/>
    <mergeCell ref="A12:D12"/>
    <mergeCell ref="E12:P12"/>
    <mergeCell ref="A13:D13"/>
    <mergeCell ref="E13:P13"/>
    <mergeCell ref="A14:D14"/>
    <mergeCell ref="E14:P14"/>
    <mergeCell ref="A15:D15"/>
    <mergeCell ref="E15:P15"/>
    <mergeCell ref="A26:D26"/>
    <mergeCell ref="E26:P26"/>
    <mergeCell ref="A16:D16"/>
    <mergeCell ref="E16:P16"/>
    <mergeCell ref="A19:D20"/>
    <mergeCell ref="A21:D21"/>
    <mergeCell ref="E21:P21"/>
    <mergeCell ref="A22:D23"/>
    <mergeCell ref="A24:D25"/>
    <mergeCell ref="A17:D18"/>
  </mergeCells>
  <phoneticPr fontId="2"/>
  <conditionalFormatting sqref="E26:P26">
    <cfRule type="cellIs" dxfId="7" priority="5" operator="greaterThan">
      <formula>$E$21</formula>
    </cfRule>
  </conditionalFormatting>
  <conditionalFormatting sqref="E14:P14">
    <cfRule type="cellIs" dxfId="6" priority="3" operator="lessThan">
      <formula>1000</formula>
    </cfRule>
  </conditionalFormatting>
  <conditionalFormatting sqref="E15:P15">
    <cfRule type="cellIs" dxfId="5" priority="2" operator="greaterThan">
      <formula>$E$14</formula>
    </cfRule>
  </conditionalFormatting>
  <conditionalFormatting sqref="E23:P23">
    <cfRule type="cellIs" dxfId="4" priority="1" operator="greaterThan">
      <formula>$E$15</formula>
    </cfRule>
  </conditionalFormatting>
  <dataValidations count="3">
    <dataValidation type="whole" allowBlank="1" showInputMessage="1" showErrorMessage="1" error="期待容量以下の整数値で入力してください" sqref="E26:P26" xr:uid="{351CE4E6-0E58-424B-BE6B-7161CEA751CA}">
      <formula1>0</formula1>
      <formula2>E21</formula2>
    </dataValidation>
    <dataValidation type="whole" operator="lessThanOrEqual" allowBlank="1" showInputMessage="1" showErrorMessage="1" sqref="E23:P23" xr:uid="{63DB828E-A900-410A-9CDD-00E8D38797DB}">
      <formula1>$E$15</formula1>
    </dataValidation>
    <dataValidation type="whole" errorStyle="information" operator="lessThanOrEqual" allowBlank="1" showInputMessage="1" showErrorMessage="1" error="設備容量以下の整数値で入力してください" sqref="E15:P15" xr:uid="{8A42DFEB-B203-4E09-BEB6-6F337B827EA4}">
      <formula1>E14</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FFFFCC"/>
    <pageSetUpPr fitToPage="1"/>
  </sheetPr>
  <dimension ref="A1:Q43"/>
  <sheetViews>
    <sheetView showGridLines="0" zoomScale="85" zoomScaleNormal="85" workbookViewId="0">
      <selection activeCell="S21" sqref="S21"/>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53" t="s">
        <v>81</v>
      </c>
      <c r="B1" s="53"/>
      <c r="C1" s="53"/>
      <c r="D1" s="53"/>
      <c r="E1" s="53"/>
      <c r="F1" s="54" t="s">
        <v>83</v>
      </c>
      <c r="G1" s="54"/>
      <c r="H1" s="54"/>
      <c r="I1" s="55" t="s">
        <v>82</v>
      </c>
    </row>
    <row r="2" spans="1:17" ht="16.2" x14ac:dyDescent="0.3">
      <c r="A2" s="75" t="s">
        <v>0</v>
      </c>
      <c r="B2" s="76"/>
      <c r="C2" s="7"/>
      <c r="D2" s="7"/>
      <c r="E2" s="7"/>
      <c r="F2" s="7"/>
      <c r="G2" s="7"/>
      <c r="H2" s="7"/>
      <c r="I2" s="7"/>
      <c r="J2" s="7"/>
      <c r="K2" s="7"/>
      <c r="L2" s="7"/>
      <c r="M2" s="7"/>
      <c r="N2" s="7"/>
      <c r="O2" s="7"/>
      <c r="P2" s="7"/>
      <c r="Q2" s="7"/>
    </row>
    <row r="3" spans="1:17" ht="16.2" x14ac:dyDescent="0.3">
      <c r="A3" s="37"/>
      <c r="B3" s="37"/>
      <c r="C3" s="7"/>
      <c r="D3" s="7"/>
      <c r="E3" s="7"/>
      <c r="F3" s="7"/>
      <c r="G3" s="7"/>
      <c r="H3" s="7"/>
      <c r="I3" s="7"/>
      <c r="J3" s="7"/>
      <c r="K3" s="7"/>
      <c r="L3" s="7"/>
      <c r="M3" s="7"/>
      <c r="N3" s="7"/>
      <c r="O3" s="7"/>
      <c r="P3" s="7"/>
      <c r="Q3" s="7"/>
    </row>
    <row r="4" spans="1:17" ht="16.2" x14ac:dyDescent="0.3">
      <c r="A4" s="77" t="s">
        <v>118</v>
      </c>
      <c r="B4" s="77"/>
      <c r="C4" s="77"/>
      <c r="D4" s="77"/>
      <c r="E4" s="77"/>
      <c r="F4" s="77"/>
      <c r="G4" s="77"/>
      <c r="H4" s="77"/>
      <c r="I4" s="77"/>
      <c r="J4" s="77"/>
      <c r="K4" s="77"/>
      <c r="L4" s="77"/>
      <c r="M4" s="77"/>
      <c r="N4" s="77"/>
      <c r="O4" s="77"/>
      <c r="P4" s="77"/>
      <c r="Q4" s="77"/>
    </row>
    <row r="5" spans="1:17" ht="16.2" x14ac:dyDescent="0.3">
      <c r="A5" s="7"/>
      <c r="B5" s="7"/>
      <c r="C5" s="7"/>
      <c r="D5" s="7"/>
      <c r="E5" s="7"/>
      <c r="F5" s="7"/>
      <c r="G5" s="7"/>
      <c r="H5" s="7"/>
      <c r="I5" s="7"/>
      <c r="J5" s="7"/>
      <c r="K5" s="7"/>
      <c r="L5" s="7"/>
      <c r="M5" s="7"/>
      <c r="N5" s="7"/>
      <c r="O5" s="7"/>
      <c r="P5" s="7"/>
      <c r="Q5" s="7"/>
    </row>
    <row r="6" spans="1:17" ht="16.2" x14ac:dyDescent="0.3">
      <c r="A6" s="77" t="s">
        <v>124</v>
      </c>
      <c r="B6" s="77"/>
      <c r="C6" s="77"/>
      <c r="D6" s="77"/>
      <c r="E6" s="77"/>
      <c r="F6" s="77"/>
      <c r="G6" s="77"/>
      <c r="H6" s="77"/>
      <c r="I6" s="77"/>
      <c r="J6" s="77"/>
      <c r="K6" s="77"/>
      <c r="L6" s="77"/>
      <c r="M6" s="77"/>
      <c r="N6" s="77"/>
      <c r="O6" s="77"/>
      <c r="P6" s="77"/>
      <c r="Q6" s="77"/>
    </row>
    <row r="7" spans="1:17" ht="16.2" x14ac:dyDescent="0.3">
      <c r="C7" s="7"/>
      <c r="D7" s="7"/>
      <c r="E7" s="7"/>
      <c r="F7" s="7"/>
      <c r="G7" s="7"/>
      <c r="H7" s="7"/>
      <c r="I7" s="7"/>
      <c r="J7" s="7"/>
      <c r="K7" s="7"/>
      <c r="L7" s="7"/>
      <c r="M7" s="7"/>
      <c r="N7" s="7"/>
      <c r="O7" s="7"/>
      <c r="P7" s="7"/>
      <c r="Q7" s="7"/>
    </row>
    <row r="8" spans="1:17" ht="16.2" x14ac:dyDescent="0.3">
      <c r="A8" s="38"/>
      <c r="B8" s="38"/>
      <c r="C8" s="38"/>
      <c r="D8" s="38"/>
      <c r="E8" s="38"/>
      <c r="F8" s="38"/>
      <c r="G8" s="38"/>
      <c r="H8" s="38"/>
      <c r="I8" s="38"/>
      <c r="J8" s="38"/>
      <c r="K8" s="38"/>
      <c r="L8" s="38"/>
      <c r="M8" s="102" t="str">
        <f>合計!M11</f>
        <v>&lt;会社名&gt;</v>
      </c>
      <c r="N8" s="102"/>
      <c r="O8" s="102"/>
      <c r="P8" s="102"/>
      <c r="Q8" s="102"/>
    </row>
    <row r="9" spans="1:17" ht="24" customHeight="1" x14ac:dyDescent="0.3">
      <c r="A9" s="79" t="s">
        <v>1</v>
      </c>
      <c r="B9" s="79"/>
      <c r="C9" s="79"/>
      <c r="D9" s="79"/>
      <c r="E9" s="80" t="s">
        <v>24</v>
      </c>
      <c r="F9" s="81"/>
      <c r="G9" s="81"/>
      <c r="H9" s="81"/>
      <c r="I9" s="81"/>
      <c r="J9" s="81"/>
      <c r="K9" s="81"/>
      <c r="L9" s="81"/>
      <c r="M9" s="81"/>
      <c r="N9" s="81"/>
      <c r="O9" s="81"/>
      <c r="P9" s="82"/>
      <c r="Q9" s="33" t="s">
        <v>2</v>
      </c>
    </row>
    <row r="10" spans="1:17" ht="24" customHeight="1" x14ac:dyDescent="0.3">
      <c r="A10" s="79" t="s">
        <v>3</v>
      </c>
      <c r="B10" s="79"/>
      <c r="C10" s="79"/>
      <c r="D10" s="79"/>
      <c r="E10" s="103">
        <f>合計!E13</f>
        <v>0</v>
      </c>
      <c r="F10" s="104"/>
      <c r="G10" s="104"/>
      <c r="H10" s="104"/>
      <c r="I10" s="104"/>
      <c r="J10" s="104"/>
      <c r="K10" s="104"/>
      <c r="L10" s="104"/>
      <c r="M10" s="104"/>
      <c r="N10" s="104"/>
      <c r="O10" s="104"/>
      <c r="P10" s="105"/>
      <c r="Q10" s="5"/>
    </row>
    <row r="11" spans="1:17" ht="30" customHeight="1" x14ac:dyDescent="0.3">
      <c r="A11" s="86" t="s">
        <v>4</v>
      </c>
      <c r="B11" s="86"/>
      <c r="C11" s="86"/>
      <c r="D11" s="86"/>
      <c r="E11" s="90">
        <f>合計!E14</f>
        <v>0</v>
      </c>
      <c r="F11" s="91"/>
      <c r="G11" s="91"/>
      <c r="H11" s="91"/>
      <c r="I11" s="91"/>
      <c r="J11" s="91"/>
      <c r="K11" s="91"/>
      <c r="L11" s="91"/>
      <c r="M11" s="91"/>
      <c r="N11" s="91"/>
      <c r="O11" s="91"/>
      <c r="P11" s="92"/>
      <c r="Q11" s="5"/>
    </row>
    <row r="12" spans="1:17" ht="24" customHeight="1" x14ac:dyDescent="0.3">
      <c r="A12" s="79" t="s">
        <v>5</v>
      </c>
      <c r="B12" s="79"/>
      <c r="C12" s="79"/>
      <c r="D12" s="79"/>
      <c r="E12" s="90" t="s">
        <v>62</v>
      </c>
      <c r="F12" s="91"/>
      <c r="G12" s="91"/>
      <c r="H12" s="91"/>
      <c r="I12" s="91"/>
      <c r="J12" s="91"/>
      <c r="K12" s="91"/>
      <c r="L12" s="91"/>
      <c r="M12" s="91"/>
      <c r="N12" s="91"/>
      <c r="O12" s="91"/>
      <c r="P12" s="92"/>
      <c r="Q12" s="5"/>
    </row>
    <row r="13" spans="1:17" ht="24" customHeight="1" x14ac:dyDescent="0.3">
      <c r="A13" s="79" t="s">
        <v>6</v>
      </c>
      <c r="B13" s="79"/>
      <c r="C13" s="79"/>
      <c r="D13" s="79"/>
      <c r="E13" s="90">
        <f>合計!E16</f>
        <v>0</v>
      </c>
      <c r="F13" s="91"/>
      <c r="G13" s="91"/>
      <c r="H13" s="91"/>
      <c r="I13" s="91"/>
      <c r="J13" s="91"/>
      <c r="K13" s="91"/>
      <c r="L13" s="91"/>
      <c r="M13" s="91"/>
      <c r="N13" s="91"/>
      <c r="O13" s="91"/>
      <c r="P13" s="92"/>
      <c r="Q13" s="5"/>
    </row>
    <row r="14" spans="1:17" ht="24" customHeight="1" x14ac:dyDescent="0.3">
      <c r="A14" s="79" t="s">
        <v>7</v>
      </c>
      <c r="B14" s="79"/>
      <c r="C14" s="79"/>
      <c r="D14" s="79"/>
      <c r="E14" s="106"/>
      <c r="F14" s="107"/>
      <c r="G14" s="107"/>
      <c r="H14" s="107"/>
      <c r="I14" s="107"/>
      <c r="J14" s="107"/>
      <c r="K14" s="107"/>
      <c r="L14" s="107"/>
      <c r="M14" s="107"/>
      <c r="N14" s="107"/>
      <c r="O14" s="107"/>
      <c r="P14" s="108"/>
      <c r="Q14" s="32" t="s">
        <v>23</v>
      </c>
    </row>
    <row r="15" spans="1:17" ht="24" customHeight="1" x14ac:dyDescent="0.3">
      <c r="A15" s="79" t="s">
        <v>41</v>
      </c>
      <c r="B15" s="79"/>
      <c r="C15" s="79"/>
      <c r="D15" s="79"/>
      <c r="E15" s="106"/>
      <c r="F15" s="107"/>
      <c r="G15" s="107"/>
      <c r="H15" s="107"/>
      <c r="I15" s="107"/>
      <c r="J15" s="107"/>
      <c r="K15" s="107"/>
      <c r="L15" s="107"/>
      <c r="M15" s="107"/>
      <c r="N15" s="107"/>
      <c r="O15" s="107"/>
      <c r="P15" s="108"/>
      <c r="Q15" s="32" t="s">
        <v>23</v>
      </c>
    </row>
    <row r="16" spans="1:17" ht="24" customHeight="1" x14ac:dyDescent="0.3">
      <c r="A16" s="79" t="s">
        <v>97</v>
      </c>
      <c r="B16" s="79"/>
      <c r="C16" s="79"/>
      <c r="D16" s="79"/>
      <c r="E16" s="109" t="e">
        <f>'計算用(水力)'!B101</f>
        <v>#DIV/0!</v>
      </c>
      <c r="F16" s="110"/>
      <c r="G16" s="110"/>
      <c r="H16" s="110"/>
      <c r="I16" s="110"/>
      <c r="J16" s="110"/>
      <c r="K16" s="110"/>
      <c r="L16" s="110"/>
      <c r="M16" s="110"/>
      <c r="N16" s="110"/>
      <c r="O16" s="110"/>
      <c r="P16" s="111"/>
      <c r="Q16" s="32" t="s">
        <v>98</v>
      </c>
    </row>
    <row r="17" spans="1:17" ht="24" customHeight="1" x14ac:dyDescent="0.3">
      <c r="A17" s="79" t="s">
        <v>96</v>
      </c>
      <c r="B17" s="79"/>
      <c r="C17" s="79"/>
      <c r="D17" s="79"/>
      <c r="E17" s="58" t="s">
        <v>11</v>
      </c>
      <c r="F17" s="58" t="s">
        <v>12</v>
      </c>
      <c r="G17" s="58" t="s">
        <v>13</v>
      </c>
      <c r="H17" s="58" t="s">
        <v>14</v>
      </c>
      <c r="I17" s="58" t="s">
        <v>15</v>
      </c>
      <c r="J17" s="58" t="s">
        <v>16</v>
      </c>
      <c r="K17" s="58" t="s">
        <v>17</v>
      </c>
      <c r="L17" s="58" t="s">
        <v>18</v>
      </c>
      <c r="M17" s="58" t="s">
        <v>19</v>
      </c>
      <c r="N17" s="58" t="s">
        <v>20</v>
      </c>
      <c r="O17" s="58" t="s">
        <v>21</v>
      </c>
      <c r="P17" s="58" t="s">
        <v>22</v>
      </c>
      <c r="Q17" s="5"/>
    </row>
    <row r="18" spans="1:17" ht="24" customHeight="1" x14ac:dyDescent="0.3">
      <c r="A18" s="79"/>
      <c r="B18" s="79"/>
      <c r="C18" s="79"/>
      <c r="D18" s="79"/>
      <c r="E18" s="59" t="e">
        <f>'計算用(水力)'!N24</f>
        <v>#N/A</v>
      </c>
      <c r="F18" s="59" t="e">
        <f>'計算用(水力)'!N25</f>
        <v>#N/A</v>
      </c>
      <c r="G18" s="59" t="e">
        <f>'計算用(水力)'!N26</f>
        <v>#N/A</v>
      </c>
      <c r="H18" s="59" t="e">
        <f>'計算用(水力)'!N27</f>
        <v>#N/A</v>
      </c>
      <c r="I18" s="59" t="e">
        <f>'計算用(水力)'!N28</f>
        <v>#N/A</v>
      </c>
      <c r="J18" s="59" t="e">
        <f>'計算用(水力)'!N29</f>
        <v>#N/A</v>
      </c>
      <c r="K18" s="59" t="e">
        <f>'計算用(水力)'!N30</f>
        <v>#N/A</v>
      </c>
      <c r="L18" s="59" t="e">
        <f>'計算用(水力)'!N31</f>
        <v>#N/A</v>
      </c>
      <c r="M18" s="59" t="e">
        <f>'計算用(水力)'!N32</f>
        <v>#N/A</v>
      </c>
      <c r="N18" s="59" t="e">
        <f>'計算用(水力)'!N33</f>
        <v>#N/A</v>
      </c>
      <c r="O18" s="59" t="e">
        <f>'計算用(水力)'!N34</f>
        <v>#N/A</v>
      </c>
      <c r="P18" s="59" t="e">
        <f>'計算用(水力)'!N35</f>
        <v>#N/A</v>
      </c>
      <c r="Q18" s="32" t="s">
        <v>98</v>
      </c>
    </row>
    <row r="19" spans="1:17" ht="24" customHeight="1" x14ac:dyDescent="0.3">
      <c r="A19" s="79" t="s">
        <v>8</v>
      </c>
      <c r="B19" s="79"/>
      <c r="C19" s="79"/>
      <c r="D19" s="79"/>
      <c r="E19" s="58" t="s">
        <v>11</v>
      </c>
      <c r="F19" s="58" t="s">
        <v>12</v>
      </c>
      <c r="G19" s="58" t="s">
        <v>13</v>
      </c>
      <c r="H19" s="58" t="s">
        <v>14</v>
      </c>
      <c r="I19" s="58" t="s">
        <v>15</v>
      </c>
      <c r="J19" s="58" t="s">
        <v>16</v>
      </c>
      <c r="K19" s="58" t="s">
        <v>17</v>
      </c>
      <c r="L19" s="58" t="s">
        <v>18</v>
      </c>
      <c r="M19" s="58" t="s">
        <v>19</v>
      </c>
      <c r="N19" s="58" t="s">
        <v>20</v>
      </c>
      <c r="O19" s="58" t="s">
        <v>21</v>
      </c>
      <c r="P19" s="58" t="s">
        <v>22</v>
      </c>
      <c r="Q19" s="5"/>
    </row>
    <row r="20" spans="1:17" ht="24" customHeight="1" x14ac:dyDescent="0.3">
      <c r="A20" s="79"/>
      <c r="B20" s="79"/>
      <c r="C20" s="79"/>
      <c r="D20" s="79"/>
      <c r="E20" s="45">
        <f>'計算用(水力)'!N38</f>
        <v>0</v>
      </c>
      <c r="F20" s="45">
        <f>'計算用(水力)'!N39</f>
        <v>0</v>
      </c>
      <c r="G20" s="45">
        <f>'計算用(水力)'!N40</f>
        <v>0</v>
      </c>
      <c r="H20" s="45">
        <f>'計算用(水力)'!N41</f>
        <v>0</v>
      </c>
      <c r="I20" s="45">
        <f>'計算用(水力)'!N42</f>
        <v>0</v>
      </c>
      <c r="J20" s="45">
        <f>'計算用(水力)'!N43</f>
        <v>0</v>
      </c>
      <c r="K20" s="45">
        <f>'計算用(水力)'!N44</f>
        <v>0</v>
      </c>
      <c r="L20" s="45">
        <f>'計算用(水力)'!N45</f>
        <v>0</v>
      </c>
      <c r="M20" s="45">
        <f>'計算用(水力)'!N46</f>
        <v>0</v>
      </c>
      <c r="N20" s="45">
        <f>'計算用(水力)'!N47</f>
        <v>0</v>
      </c>
      <c r="O20" s="45">
        <f>'計算用(水力)'!N48</f>
        <v>0</v>
      </c>
      <c r="P20" s="45">
        <f>'計算用(水力)'!N49</f>
        <v>0</v>
      </c>
      <c r="Q20" s="32" t="s">
        <v>23</v>
      </c>
    </row>
    <row r="21" spans="1:17" ht="24" customHeight="1" x14ac:dyDescent="0.3">
      <c r="A21" s="79" t="s">
        <v>9</v>
      </c>
      <c r="B21" s="79"/>
      <c r="C21" s="79"/>
      <c r="D21" s="79"/>
      <c r="E21" s="99">
        <f>ROUND('計算用(水力)'!B99,0)</f>
        <v>0</v>
      </c>
      <c r="F21" s="100"/>
      <c r="G21" s="100"/>
      <c r="H21" s="100"/>
      <c r="I21" s="100"/>
      <c r="J21" s="100"/>
      <c r="K21" s="100"/>
      <c r="L21" s="100"/>
      <c r="M21" s="100"/>
      <c r="N21" s="100"/>
      <c r="O21" s="100"/>
      <c r="P21" s="101"/>
      <c r="Q21" s="32" t="s">
        <v>23</v>
      </c>
    </row>
    <row r="22" spans="1:17" ht="24" customHeight="1" x14ac:dyDescent="0.3">
      <c r="A22" s="86" t="s">
        <v>128</v>
      </c>
      <c r="B22" s="79"/>
      <c r="C22" s="79"/>
      <c r="D22" s="79"/>
      <c r="E22" s="58" t="s">
        <v>11</v>
      </c>
      <c r="F22" s="58" t="s">
        <v>12</v>
      </c>
      <c r="G22" s="58" t="s">
        <v>13</v>
      </c>
      <c r="H22" s="58" t="s">
        <v>14</v>
      </c>
      <c r="I22" s="58" t="s">
        <v>15</v>
      </c>
      <c r="J22" s="58" t="s">
        <v>16</v>
      </c>
      <c r="K22" s="58" t="s">
        <v>17</v>
      </c>
      <c r="L22" s="58" t="s">
        <v>18</v>
      </c>
      <c r="M22" s="58" t="s">
        <v>19</v>
      </c>
      <c r="N22" s="58" t="s">
        <v>20</v>
      </c>
      <c r="O22" s="58" t="s">
        <v>21</v>
      </c>
      <c r="P22" s="58" t="s">
        <v>22</v>
      </c>
      <c r="Q22" s="5"/>
    </row>
    <row r="23" spans="1:17" ht="24" customHeight="1" x14ac:dyDescent="0.3">
      <c r="A23" s="79"/>
      <c r="B23" s="79"/>
      <c r="C23" s="79"/>
      <c r="D23" s="79"/>
      <c r="E23" s="74"/>
      <c r="F23" s="74"/>
      <c r="G23" s="74"/>
      <c r="H23" s="74"/>
      <c r="I23" s="74"/>
      <c r="J23" s="74"/>
      <c r="K23" s="74"/>
      <c r="L23" s="74"/>
      <c r="M23" s="74"/>
      <c r="N23" s="74"/>
      <c r="O23" s="74"/>
      <c r="P23" s="74"/>
      <c r="Q23" s="32" t="s">
        <v>23</v>
      </c>
    </row>
    <row r="24" spans="1:17" ht="24" customHeight="1" x14ac:dyDescent="0.3">
      <c r="A24" s="86" t="s">
        <v>99</v>
      </c>
      <c r="B24" s="79"/>
      <c r="C24" s="79"/>
      <c r="D24" s="79"/>
      <c r="E24" s="58" t="s">
        <v>11</v>
      </c>
      <c r="F24" s="58" t="s">
        <v>12</v>
      </c>
      <c r="G24" s="58" t="s">
        <v>13</v>
      </c>
      <c r="H24" s="58" t="s">
        <v>14</v>
      </c>
      <c r="I24" s="58" t="s">
        <v>15</v>
      </c>
      <c r="J24" s="58" t="s">
        <v>16</v>
      </c>
      <c r="K24" s="58" t="s">
        <v>17</v>
      </c>
      <c r="L24" s="58" t="s">
        <v>18</v>
      </c>
      <c r="M24" s="58" t="s">
        <v>19</v>
      </c>
      <c r="N24" s="58" t="s">
        <v>20</v>
      </c>
      <c r="O24" s="58" t="s">
        <v>21</v>
      </c>
      <c r="P24" s="58" t="s">
        <v>22</v>
      </c>
      <c r="Q24" s="5"/>
    </row>
    <row r="25" spans="1:17" ht="24" customHeight="1" x14ac:dyDescent="0.3">
      <c r="A25" s="79"/>
      <c r="B25" s="79"/>
      <c r="C25" s="79"/>
      <c r="D25" s="79"/>
      <c r="E25" s="45">
        <f>ROUND('計算用(水力)'!AD38,0)</f>
        <v>0</v>
      </c>
      <c r="F25" s="45">
        <f>ROUND('計算用(水力)'!AD39,0)</f>
        <v>0</v>
      </c>
      <c r="G25" s="45">
        <f>ROUND('計算用(水力)'!AD40,0)</f>
        <v>0</v>
      </c>
      <c r="H25" s="45">
        <f>ROUND('計算用(水力)'!AD41,0)</f>
        <v>0</v>
      </c>
      <c r="I25" s="45">
        <f>ROUND('計算用(水力)'!AD42,0)</f>
        <v>0</v>
      </c>
      <c r="J25" s="45">
        <f>ROUND('計算用(水力)'!AD43,0)</f>
        <v>0</v>
      </c>
      <c r="K25" s="45">
        <f>ROUND('計算用(水力)'!AD44,0)</f>
        <v>0</v>
      </c>
      <c r="L25" s="45">
        <f>ROUND('計算用(水力)'!AD45,0)</f>
        <v>0</v>
      </c>
      <c r="M25" s="45">
        <f>ROUND('計算用(水力)'!AD46,0)</f>
        <v>0</v>
      </c>
      <c r="N25" s="45">
        <f>ROUND('計算用(水力)'!AD47,0)</f>
        <v>0</v>
      </c>
      <c r="O25" s="45">
        <f>ROUND('計算用(水力)'!AD48,0)</f>
        <v>0</v>
      </c>
      <c r="P25" s="45">
        <f>ROUND('計算用(水力)'!AD49,0)</f>
        <v>0</v>
      </c>
      <c r="Q25" s="32" t="s">
        <v>23</v>
      </c>
    </row>
    <row r="26" spans="1:17" ht="24" customHeight="1" x14ac:dyDescent="0.3">
      <c r="A26" s="79" t="s">
        <v>10</v>
      </c>
      <c r="B26" s="79"/>
      <c r="C26" s="79"/>
      <c r="D26" s="79"/>
      <c r="E26" s="96">
        <f>ROUND('計算用(水力)'!R99,0)</f>
        <v>0</v>
      </c>
      <c r="F26" s="97"/>
      <c r="G26" s="97"/>
      <c r="H26" s="97"/>
      <c r="I26" s="97"/>
      <c r="J26" s="97"/>
      <c r="K26" s="97"/>
      <c r="L26" s="97"/>
      <c r="M26" s="97"/>
      <c r="N26" s="97"/>
      <c r="O26" s="97"/>
      <c r="P26" s="98"/>
      <c r="Q26" s="32" t="s">
        <v>23</v>
      </c>
    </row>
    <row r="27" spans="1:17" x14ac:dyDescent="0.3">
      <c r="A27" s="1" t="s">
        <v>25</v>
      </c>
    </row>
    <row r="28" spans="1:17" x14ac:dyDescent="0.3">
      <c r="A28" s="1" t="s">
        <v>119</v>
      </c>
    </row>
    <row r="29" spans="1:17" x14ac:dyDescent="0.3">
      <c r="B29" s="46" t="s">
        <v>87</v>
      </c>
    </row>
    <row r="30" spans="1:17" x14ac:dyDescent="0.3">
      <c r="B30" s="46" t="s">
        <v>73</v>
      </c>
    </row>
    <row r="31" spans="1:17" x14ac:dyDescent="0.3">
      <c r="B31" s="46" t="s">
        <v>74</v>
      </c>
    </row>
    <row r="32" spans="1:17" x14ac:dyDescent="0.3">
      <c r="B32" s="46" t="s">
        <v>88</v>
      </c>
    </row>
    <row r="33" spans="1:2" x14ac:dyDescent="0.3">
      <c r="B33" s="46" t="s">
        <v>75</v>
      </c>
    </row>
    <row r="34" spans="1:2" x14ac:dyDescent="0.3">
      <c r="B34" s="46" t="s">
        <v>76</v>
      </c>
    </row>
    <row r="35" spans="1:2" x14ac:dyDescent="0.3">
      <c r="B35" s="1" t="s">
        <v>126</v>
      </c>
    </row>
    <row r="36" spans="1:2" x14ac:dyDescent="0.3">
      <c r="B36" s="1" t="s">
        <v>115</v>
      </c>
    </row>
    <row r="37" spans="1:2" x14ac:dyDescent="0.3">
      <c r="B37" s="46" t="s">
        <v>91</v>
      </c>
    </row>
    <row r="38" spans="1:2" x14ac:dyDescent="0.3">
      <c r="B38" s="46" t="s">
        <v>89</v>
      </c>
    </row>
    <row r="39" spans="1:2" x14ac:dyDescent="0.3">
      <c r="B39" s="46"/>
    </row>
    <row r="40" spans="1:2" x14ac:dyDescent="0.3">
      <c r="A40" s="1" t="s">
        <v>123</v>
      </c>
      <c r="B40" s="46"/>
    </row>
    <row r="41" spans="1:2" x14ac:dyDescent="0.3">
      <c r="B41" s="1" t="s">
        <v>131</v>
      </c>
    </row>
    <row r="42" spans="1:2" x14ac:dyDescent="0.3">
      <c r="B42" s="1" t="s">
        <v>116</v>
      </c>
    </row>
    <row r="43" spans="1:2" x14ac:dyDescent="0.3">
      <c r="B43" s="1" t="s">
        <v>117</v>
      </c>
    </row>
  </sheetData>
  <sheetProtection algorithmName="SHA-512" hashValue="u5nX0Y9Hd8dMmYHadoTDKm30UsAN/LPEMIPqQBdnL/1qT2diGXRD5pjMW3anXO1oseuf9yrgsaCQ8he7FZcKzw==" saltValue="p18F1U4b2XGrE8fmAUd7Vg==" spinCount="100000" sheet="1" objects="1" scenarios="1"/>
  <dataConsolidate/>
  <mergeCells count="28">
    <mergeCell ref="A2:B2"/>
    <mergeCell ref="A4:Q4"/>
    <mergeCell ref="A6:Q6"/>
    <mergeCell ref="A9:D9"/>
    <mergeCell ref="E9:P9"/>
    <mergeCell ref="M8:Q8"/>
    <mergeCell ref="A10:D10"/>
    <mergeCell ref="E10:P10"/>
    <mergeCell ref="A11:D11"/>
    <mergeCell ref="E11:P11"/>
    <mergeCell ref="A12:D12"/>
    <mergeCell ref="E12:P12"/>
    <mergeCell ref="A13:D13"/>
    <mergeCell ref="E13:P13"/>
    <mergeCell ref="A14:D14"/>
    <mergeCell ref="E14:P14"/>
    <mergeCell ref="A15:D15"/>
    <mergeCell ref="E15:P15"/>
    <mergeCell ref="A26:D26"/>
    <mergeCell ref="E26:P26"/>
    <mergeCell ref="A16:D16"/>
    <mergeCell ref="E16:P16"/>
    <mergeCell ref="A19:D20"/>
    <mergeCell ref="A21:D21"/>
    <mergeCell ref="E21:P21"/>
    <mergeCell ref="A22:D23"/>
    <mergeCell ref="A24:D25"/>
    <mergeCell ref="A17:D18"/>
  </mergeCells>
  <phoneticPr fontId="2"/>
  <conditionalFormatting sqref="E26:P26">
    <cfRule type="cellIs" dxfId="3" priority="5" operator="greaterThan">
      <formula>$E$21</formula>
    </cfRule>
  </conditionalFormatting>
  <conditionalFormatting sqref="E14:P14">
    <cfRule type="cellIs" dxfId="2" priority="3" operator="lessThan">
      <formula>1000</formula>
    </cfRule>
  </conditionalFormatting>
  <conditionalFormatting sqref="E15:P15">
    <cfRule type="cellIs" dxfId="1" priority="2" operator="greaterThan">
      <formula>$E$14</formula>
    </cfRule>
  </conditionalFormatting>
  <conditionalFormatting sqref="E23:P23">
    <cfRule type="cellIs" dxfId="0" priority="1" operator="greaterThan">
      <formula>$E$15</formula>
    </cfRule>
  </conditionalFormatting>
  <dataValidations count="3">
    <dataValidation type="whole" allowBlank="1" showInputMessage="1" showErrorMessage="1" error="期待容量以下の整数値で入力してください" sqref="E26:P26" xr:uid="{28A5287A-C02F-4CEB-8032-DAA852D4B55A}">
      <formula1>0</formula1>
      <formula2>E21</formula2>
    </dataValidation>
    <dataValidation type="whole" operator="lessThanOrEqual" allowBlank="1" showInputMessage="1" showErrorMessage="1" sqref="E23:P23" xr:uid="{92A3A750-25CB-4E30-AE3D-D5E917001315}">
      <formula1>$E$15</formula1>
    </dataValidation>
    <dataValidation type="whole" errorStyle="information" operator="lessThanOrEqual" allowBlank="1" showInputMessage="1" showErrorMessage="1" error="設備容量以下の整数値で入力してください" sqref="E15:P15" xr:uid="{4B0E07A6-4FAD-47F9-959E-61565CF5C260}">
      <formula1>E14</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70748-52D4-4CC0-A905-BB6629A8E19C}">
  <dimension ref="B2:C15"/>
  <sheetViews>
    <sheetView workbookViewId="0">
      <selection activeCell="E15" sqref="E15:P15"/>
    </sheetView>
  </sheetViews>
  <sheetFormatPr defaultRowHeight="15" x14ac:dyDescent="0.3"/>
  <cols>
    <col min="1" max="1" width="2.77734375" style="1" customWidth="1"/>
    <col min="2" max="2" width="3.77734375" style="1" customWidth="1"/>
    <col min="3" max="16384" width="8.88671875" style="1"/>
  </cols>
  <sheetData>
    <row r="2" spans="2:3" x14ac:dyDescent="0.3">
      <c r="B2" s="1" t="s">
        <v>113</v>
      </c>
    </row>
    <row r="3" spans="2:3" x14ac:dyDescent="0.3">
      <c r="B3" s="1" t="s">
        <v>100</v>
      </c>
      <c r="C3" s="65" t="s">
        <v>110</v>
      </c>
    </row>
    <row r="4" spans="2:3" x14ac:dyDescent="0.3">
      <c r="B4" s="1" t="s">
        <v>100</v>
      </c>
      <c r="C4" s="65" t="s">
        <v>111</v>
      </c>
    </row>
    <row r="5" spans="2:3" x14ac:dyDescent="0.3">
      <c r="C5" s="65" t="s">
        <v>112</v>
      </c>
    </row>
    <row r="7" spans="2:3" x14ac:dyDescent="0.3">
      <c r="B7" s="1" t="s">
        <v>101</v>
      </c>
    </row>
    <row r="8" spans="2:3" x14ac:dyDescent="0.3">
      <c r="C8" s="65" t="s">
        <v>102</v>
      </c>
    </row>
    <row r="9" spans="2:3" x14ac:dyDescent="0.3">
      <c r="C9" s="65" t="s">
        <v>103</v>
      </c>
    </row>
    <row r="10" spans="2:3" x14ac:dyDescent="0.3">
      <c r="C10" s="65" t="s">
        <v>104</v>
      </c>
    </row>
    <row r="11" spans="2:3" x14ac:dyDescent="0.3">
      <c r="C11" s="65" t="s">
        <v>105</v>
      </c>
    </row>
    <row r="12" spans="2:3" x14ac:dyDescent="0.3">
      <c r="C12" s="65" t="s">
        <v>109</v>
      </c>
    </row>
    <row r="13" spans="2:3" x14ac:dyDescent="0.3">
      <c r="C13" s="65" t="s">
        <v>106</v>
      </c>
    </row>
    <row r="14" spans="2:3" x14ac:dyDescent="0.3">
      <c r="C14" s="65" t="s">
        <v>107</v>
      </c>
    </row>
    <row r="15" spans="2:3" x14ac:dyDescent="0.3">
      <c r="C15" s="65" t="s">
        <v>108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15</vt:i4>
      </vt:variant>
    </vt:vector>
  </HeadingPairs>
  <TitlesOfParts>
    <vt:vector size="15" baseType="lpstr">
      <vt:lpstr>記載例(合計)</vt:lpstr>
      <vt:lpstr>記載例(太陽光)</vt:lpstr>
      <vt:lpstr>記載例(風力)</vt:lpstr>
      <vt:lpstr>記載例(水力)</vt:lpstr>
      <vt:lpstr>合計</vt:lpstr>
      <vt:lpstr>入力(太陽光)</vt:lpstr>
      <vt:lpstr>入力(風力)</vt:lpstr>
      <vt:lpstr>入力(水力)</vt:lpstr>
      <vt:lpstr>webにUP時は非表示にする⇒</vt:lpstr>
      <vt:lpstr>計算用(太陽光)</vt:lpstr>
      <vt:lpstr>計算用(風力)</vt:lpstr>
      <vt:lpstr>計算用(水力)</vt:lpstr>
      <vt:lpstr>計算用(記載例太陽光)</vt:lpstr>
      <vt:lpstr>計算用(記載例風力)</vt:lpstr>
      <vt:lpstr>計算用(記載例水力)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2021-09-30T12:49:34Z</dcterms:modified>
</cp:coreProperties>
</file>